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D:\Documenten\Spellekes\Toernooien\2018\"/>
    </mc:Choice>
  </mc:AlternateContent>
  <xr:revisionPtr revIDLastSave="0" documentId="13_ncr:1_{465B299F-A4F5-4FB7-88DE-7EC3A0696B8D}" xr6:coauthVersionLast="37" xr6:coauthVersionMax="37" xr10:uidLastSave="{00000000-0000-0000-0000-000000000000}"/>
  <bookViews>
    <workbookView xWindow="0" yWindow="0" windowWidth="28800" windowHeight="12225" activeTab="1" xr2:uid="{00000000-000D-0000-FFFF-FFFF00000000}"/>
  </bookViews>
  <sheets>
    <sheet name="Ludo_voor" sheetId="9" r:id="rId1"/>
    <sheet name="Tournoi" sheetId="2" r:id="rId2"/>
    <sheet name="Ludo_na" sheetId="3" r:id="rId3"/>
    <sheet name="Error_checking" sheetId="4" r:id="rId4"/>
    <sheet name="Clubranking" sheetId="5" r:id="rId5"/>
    <sheet name="(Résumé)" sheetId="6" r:id="rId6"/>
  </sheets>
  <definedNames>
    <definedName name="__xlnm__FilterDatabase">Tournoi!$A$1:$AJ$601</definedName>
    <definedName name="_xlnm._FilterDatabase" localSheetId="1" hidden="1">Tournoi!$A$1:$AJ$601</definedName>
    <definedName name="club">Error_checking!$I$25:$I$26</definedName>
    <definedName name="Excel_BuiltIn__FilterDatabase" localSheetId="1">Tournoi!$E$1:$E$601</definedName>
    <definedName name="Excel_BuiltIn__FilterDatabase">Tournoi!$A$1:$AJ$601</definedName>
    <definedName name="Excel_BuiltIn__FilterDatabase_1">"""#REF!"""</definedName>
    <definedName name="Excel_BuiltIn__FilterDatabase_2_1_1_1">"""#REF!"""</definedName>
    <definedName name="Excel_BuiltIn__FilterDatabase_2_1_1_1_1">"""#REF!"""</definedName>
    <definedName name="Excel_BuiltIn__FilterDatabase_3" localSheetId="0">Ludo_voor!$A$1:$AMJ$730</definedName>
    <definedName name="Excel_BuiltIn__FilterDatabase_3">Ludo_na!$A$1:$AMJ$730</definedName>
    <definedName name="Excel_BuiltIn__FilterDatabase_3_1">"""#REF!"""</definedName>
    <definedName name="Excel_BuiltIn_Print_Area_1">"""#REF!"""</definedName>
    <definedName name="Excel_BuiltIn_Print_Area_1_1">"""#REF!"""</definedName>
    <definedName name="Excel_BuiltIn_Print_Area_2">"""#REF!"""</definedName>
    <definedName name="Excel_BuiltIn_Print_Area_2_1">"NA()"</definedName>
    <definedName name="Excel_BuiltIn_Print_Area_2_1_1">"NA()"</definedName>
    <definedName name="Excel_BuiltIn_Print_Titles_1">"""#REF!"""</definedName>
    <definedName name="Excel_BuiltIn_Print_Titles_1_1">"""#REF!"""</definedName>
    <definedName name="Inschrijvingen">Error_checking!$A$24:$A$26</definedName>
    <definedName name="listeClubs">Clubranking!$B$5:$B$45</definedName>
    <definedName name="MaxBonus">Error_checking!$Z$25</definedName>
    <definedName name="Ronde1">Error_checking!$A$2:$A$19</definedName>
    <definedName name="Ronde2">Error_checking!$I$2:$I$19</definedName>
    <definedName name="Ronde3">Error_checking!$Q$2:$Q$19</definedName>
    <definedName name="Ronde4">Error_checking!$Y$2:$Y$19</definedName>
  </definedNames>
  <calcPr calcId="162913"/>
</workbook>
</file>

<file path=xl/calcChain.xml><?xml version="1.0" encoding="utf-8"?>
<calcChain xmlns="http://schemas.openxmlformats.org/spreadsheetml/2006/main">
  <c r="H5" i="5" l="1"/>
  <c r="H8" i="5"/>
  <c r="H12" i="5"/>
  <c r="H9" i="5"/>
  <c r="H14" i="5"/>
  <c r="H15" i="5"/>
  <c r="H16" i="5"/>
  <c r="H17" i="5"/>
  <c r="H18" i="5"/>
  <c r="H13" i="5"/>
  <c r="H19" i="5"/>
  <c r="H20" i="5"/>
  <c r="H21" i="5"/>
  <c r="H22" i="5"/>
  <c r="H23" i="5"/>
  <c r="H24" i="5"/>
  <c r="H25" i="5"/>
  <c r="H26" i="5"/>
  <c r="H27" i="5"/>
  <c r="H28" i="5"/>
  <c r="H29" i="5"/>
  <c r="H10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11" i="5"/>
  <c r="H44" i="5"/>
  <c r="H45" i="5"/>
  <c r="H46" i="5"/>
  <c r="H47" i="5"/>
  <c r="H48" i="5"/>
  <c r="H49" i="5"/>
  <c r="H50" i="5"/>
  <c r="H51" i="5"/>
  <c r="H6" i="5"/>
  <c r="H52" i="5"/>
  <c r="H7" i="5"/>
  <c r="E131" i="2" l="1"/>
  <c r="E104" i="2"/>
  <c r="D131" i="2"/>
  <c r="D104" i="2"/>
  <c r="D56" i="2"/>
  <c r="F12" i="2" l="1"/>
  <c r="F203" i="2"/>
  <c r="F80" i="2"/>
  <c r="F92" i="2"/>
  <c r="F120" i="2"/>
  <c r="E12" i="2"/>
  <c r="E203" i="2"/>
  <c r="E80" i="2"/>
  <c r="E92" i="2"/>
  <c r="E120" i="2"/>
  <c r="D12" i="2"/>
  <c r="D203" i="2"/>
  <c r="D80" i="2"/>
  <c r="D92" i="2"/>
  <c r="D120" i="2"/>
  <c r="D121" i="2"/>
  <c r="F121" i="2"/>
  <c r="F135" i="2"/>
  <c r="F94" i="2"/>
  <c r="D94" i="2"/>
  <c r="D135" i="2"/>
  <c r="O22" i="3" l="1"/>
  <c r="O23" i="3"/>
  <c r="O30" i="3"/>
  <c r="O41" i="3"/>
  <c r="O44" i="3"/>
  <c r="O46" i="3"/>
  <c r="O47" i="3"/>
  <c r="O48" i="3"/>
  <c r="O49" i="3"/>
  <c r="O53" i="3"/>
  <c r="O56" i="3"/>
  <c r="O60" i="3"/>
  <c r="O63" i="3"/>
  <c r="O64" i="3"/>
  <c r="O66" i="3"/>
  <c r="O67" i="3"/>
  <c r="O68" i="3"/>
  <c r="O70" i="3"/>
  <c r="O72" i="3"/>
  <c r="O81" i="3"/>
  <c r="O83" i="3"/>
  <c r="O85" i="3"/>
  <c r="O89" i="3"/>
  <c r="O90" i="3"/>
  <c r="O91" i="3"/>
  <c r="O93" i="3"/>
  <c r="O94" i="3"/>
  <c r="O95" i="3"/>
  <c r="O59" i="3"/>
  <c r="O100" i="3"/>
  <c r="O57" i="3"/>
  <c r="O101" i="3"/>
  <c r="O103" i="3"/>
  <c r="O104" i="3"/>
  <c r="O105" i="3"/>
  <c r="O106" i="3"/>
  <c r="O107" i="3"/>
  <c r="O109" i="3"/>
  <c r="O110" i="3"/>
  <c r="O113" i="3"/>
  <c r="O114" i="3"/>
  <c r="O115" i="3"/>
  <c r="O116" i="3"/>
  <c r="O117" i="3"/>
  <c r="O118" i="3"/>
  <c r="O119" i="3"/>
  <c r="O112" i="3"/>
  <c r="O121" i="3"/>
  <c r="O122" i="3"/>
  <c r="O124" i="3"/>
  <c r="O127" i="3"/>
  <c r="O129" i="3"/>
  <c r="O130" i="3"/>
  <c r="O131" i="3"/>
  <c r="O132" i="3"/>
  <c r="O133" i="3"/>
  <c r="O134" i="3"/>
  <c r="O135" i="3"/>
  <c r="O137" i="3"/>
  <c r="O138" i="3"/>
  <c r="O139" i="3"/>
  <c r="O141" i="3"/>
  <c r="O142" i="3"/>
  <c r="O144" i="3"/>
  <c r="O146" i="3"/>
  <c r="O147" i="3"/>
  <c r="O150" i="3"/>
  <c r="O153" i="3"/>
  <c r="O154" i="3"/>
  <c r="O155" i="3"/>
  <c r="O156" i="3"/>
  <c r="O157" i="3"/>
  <c r="O158" i="3"/>
  <c r="O160" i="3"/>
  <c r="O80" i="3"/>
  <c r="O166" i="3"/>
  <c r="O167" i="3"/>
  <c r="O168" i="3"/>
  <c r="O169" i="3"/>
  <c r="O173" i="3"/>
  <c r="O174" i="3"/>
  <c r="O175" i="3"/>
  <c r="O176" i="3"/>
  <c r="O179" i="3"/>
  <c r="O180" i="3"/>
  <c r="O182" i="3"/>
  <c r="O183" i="3"/>
  <c r="O184" i="3"/>
  <c r="O98" i="3"/>
  <c r="O186" i="3"/>
  <c r="O187" i="3"/>
  <c r="O188" i="3"/>
  <c r="O189" i="3"/>
  <c r="O190" i="3"/>
  <c r="O192" i="3"/>
  <c r="O194" i="3"/>
  <c r="O195" i="3"/>
  <c r="O197" i="3"/>
  <c r="O199" i="3"/>
  <c r="O200" i="3"/>
  <c r="O203" i="3"/>
  <c r="O204" i="3"/>
  <c r="O205" i="3"/>
  <c r="O207" i="3"/>
  <c r="O209" i="3"/>
  <c r="O211" i="3"/>
  <c r="O212" i="3"/>
  <c r="O213" i="3"/>
  <c r="O214" i="3"/>
  <c r="O215" i="3"/>
  <c r="O218" i="3"/>
  <c r="O219" i="3"/>
  <c r="O220" i="3"/>
  <c r="O221" i="3"/>
  <c r="O222" i="3"/>
  <c r="O224" i="3"/>
  <c r="O225" i="3"/>
  <c r="O226" i="3"/>
  <c r="O227" i="3"/>
  <c r="O228" i="3"/>
  <c r="O229" i="3"/>
  <c r="O230" i="3"/>
  <c r="O231" i="3"/>
  <c r="O232" i="3"/>
  <c r="O234" i="3"/>
  <c r="O235" i="3"/>
  <c r="O236" i="3"/>
  <c r="O237" i="3"/>
  <c r="O238" i="3"/>
  <c r="O240" i="3"/>
  <c r="O241" i="3"/>
  <c r="O243" i="3"/>
  <c r="O244" i="3"/>
  <c r="O245" i="3"/>
  <c r="O246" i="3"/>
  <c r="O248" i="3"/>
  <c r="O250" i="3"/>
  <c r="O251" i="3"/>
  <c r="O252" i="3"/>
  <c r="O253" i="3"/>
  <c r="O254" i="3"/>
  <c r="O256" i="3"/>
  <c r="O257" i="3"/>
  <c r="O259" i="3"/>
  <c r="O261" i="3"/>
  <c r="O263" i="3"/>
  <c r="O264" i="3"/>
  <c r="O265" i="3"/>
  <c r="O266" i="3"/>
  <c r="O267" i="3"/>
  <c r="O268" i="3"/>
  <c r="O270" i="3"/>
  <c r="O273" i="3"/>
  <c r="O274" i="3"/>
  <c r="O275" i="3"/>
  <c r="O277" i="3"/>
  <c r="O208" i="3"/>
  <c r="O278" i="3"/>
  <c r="O281" i="3"/>
  <c r="O282" i="3"/>
  <c r="O283" i="3"/>
  <c r="O284" i="3"/>
  <c r="O287" i="3"/>
  <c r="O290" i="3"/>
  <c r="O291" i="3"/>
  <c r="O298" i="3"/>
  <c r="O299" i="3"/>
  <c r="O300" i="3"/>
  <c r="O301" i="3"/>
  <c r="O302" i="3"/>
  <c r="O304" i="3"/>
  <c r="O305" i="3"/>
  <c r="O306" i="3"/>
  <c r="O307" i="3"/>
  <c r="O308" i="3"/>
  <c r="O309" i="3"/>
  <c r="O310" i="3"/>
  <c r="O312" i="3"/>
  <c r="O313" i="3"/>
  <c r="O314" i="3"/>
  <c r="O315" i="3"/>
  <c r="O316" i="3"/>
  <c r="O317" i="3"/>
  <c r="O318" i="3"/>
  <c r="O319" i="3"/>
  <c r="O320" i="3"/>
  <c r="O323" i="3"/>
  <c r="O324" i="3"/>
  <c r="O325" i="3"/>
  <c r="O326" i="3"/>
  <c r="O327" i="3"/>
  <c r="O328" i="3"/>
  <c r="O329" i="3"/>
  <c r="O332" i="3"/>
  <c r="O333" i="3"/>
  <c r="O336" i="3"/>
  <c r="O339" i="3"/>
  <c r="O340" i="3"/>
  <c r="O341" i="3"/>
  <c r="O342" i="3"/>
  <c r="O343" i="3"/>
  <c r="O344" i="3"/>
  <c r="O345" i="3"/>
  <c r="O346" i="3"/>
  <c r="O217" i="3"/>
  <c r="O347" i="3"/>
  <c r="O348" i="3"/>
  <c r="O349" i="3"/>
  <c r="O350" i="3"/>
  <c r="O353" i="3"/>
  <c r="O355" i="3"/>
  <c r="O356" i="3"/>
  <c r="O357" i="3"/>
  <c r="O358" i="3"/>
  <c r="O359" i="3"/>
  <c r="O360" i="3"/>
  <c r="O361" i="3"/>
  <c r="O362" i="3"/>
  <c r="O364" i="3"/>
  <c r="O365" i="3"/>
  <c r="O366" i="3"/>
  <c r="O367" i="3"/>
  <c r="O368" i="3"/>
  <c r="O369" i="3"/>
  <c r="O370" i="3"/>
  <c r="O372" i="3"/>
  <c r="O373" i="3"/>
  <c r="O374" i="3"/>
  <c r="O375" i="3"/>
  <c r="O376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185" i="3"/>
  <c r="O390" i="3"/>
  <c r="O391" i="3"/>
  <c r="O288" i="3"/>
  <c r="O392" i="3"/>
  <c r="O393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5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164" i="3"/>
  <c r="O464" i="3"/>
  <c r="O465" i="3"/>
  <c r="O466" i="3"/>
  <c r="O467" i="3"/>
  <c r="O468" i="3"/>
  <c r="O469" i="3"/>
  <c r="O471" i="3"/>
  <c r="O472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280" i="3"/>
  <c r="O552" i="3"/>
  <c r="O553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2" i="3"/>
  <c r="D20" i="2"/>
  <c r="E20" i="2"/>
  <c r="F20" i="2"/>
  <c r="D28" i="2"/>
  <c r="E28" i="2"/>
  <c r="F28" i="2"/>
  <c r="D358" i="2"/>
  <c r="E358" i="2"/>
  <c r="F358" i="2"/>
  <c r="D5" i="2"/>
  <c r="E5" i="2"/>
  <c r="F5" i="2"/>
  <c r="D275" i="2"/>
  <c r="E275" i="2"/>
  <c r="F275" i="2"/>
  <c r="D373" i="2"/>
  <c r="E373" i="2"/>
  <c r="F373" i="2"/>
  <c r="D2" i="2"/>
  <c r="E2" i="2"/>
  <c r="F2" i="2"/>
  <c r="D417" i="2"/>
  <c r="E417" i="2"/>
  <c r="F417" i="2"/>
  <c r="D206" i="2"/>
  <c r="E206" i="2"/>
  <c r="F206" i="2"/>
  <c r="D30" i="2"/>
  <c r="E30" i="2"/>
  <c r="F30" i="2"/>
  <c r="D9" i="2"/>
  <c r="E9" i="2"/>
  <c r="F9" i="2"/>
  <c r="D6" i="2"/>
  <c r="E6" i="2"/>
  <c r="F6" i="2"/>
  <c r="D562" i="2"/>
  <c r="E562" i="2"/>
  <c r="F562" i="2"/>
  <c r="D14" i="2"/>
  <c r="E14" i="2"/>
  <c r="F14" i="2"/>
  <c r="D41" i="2"/>
  <c r="E41" i="2"/>
  <c r="F41" i="2"/>
  <c r="D119" i="2"/>
  <c r="E119" i="2"/>
  <c r="F119" i="2"/>
  <c r="D43" i="2"/>
  <c r="E43" i="2"/>
  <c r="F43" i="2"/>
  <c r="D441" i="2"/>
  <c r="E441" i="2"/>
  <c r="F441" i="2"/>
  <c r="D23" i="2"/>
  <c r="E23" i="2"/>
  <c r="F23" i="2"/>
  <c r="D34" i="2"/>
  <c r="E34" i="2"/>
  <c r="F34" i="2"/>
  <c r="D112" i="2"/>
  <c r="E112" i="2"/>
  <c r="F112" i="2"/>
  <c r="D68" i="2"/>
  <c r="E68" i="2"/>
  <c r="F68" i="2"/>
  <c r="D136" i="2"/>
  <c r="E136" i="2"/>
  <c r="F136" i="2"/>
  <c r="D295" i="2"/>
  <c r="E295" i="2"/>
  <c r="F295" i="2"/>
  <c r="D76" i="2"/>
  <c r="E76" i="2"/>
  <c r="F76" i="2"/>
  <c r="D450" i="2"/>
  <c r="E450" i="2"/>
  <c r="F450" i="2"/>
  <c r="D72" i="2"/>
  <c r="E72" i="2"/>
  <c r="F72" i="2"/>
  <c r="D384" i="2"/>
  <c r="E384" i="2"/>
  <c r="F384" i="2"/>
  <c r="D412" i="2"/>
  <c r="E412" i="2"/>
  <c r="F412" i="2"/>
  <c r="D39" i="2"/>
  <c r="E39" i="2"/>
  <c r="F39" i="2"/>
  <c r="D27" i="2"/>
  <c r="E27" i="2"/>
  <c r="F27" i="2"/>
  <c r="D274" i="2"/>
  <c r="E274" i="2"/>
  <c r="F274" i="2"/>
  <c r="D99" i="2"/>
  <c r="E99" i="2"/>
  <c r="F99" i="2"/>
  <c r="D83" i="2"/>
  <c r="E83" i="2"/>
  <c r="F83" i="2"/>
  <c r="D134" i="2"/>
  <c r="E134" i="2"/>
  <c r="F134" i="2"/>
  <c r="D557" i="2"/>
  <c r="E557" i="2"/>
  <c r="F557" i="2"/>
  <c r="D489" i="2"/>
  <c r="E489" i="2"/>
  <c r="F489" i="2"/>
  <c r="D45" i="2"/>
  <c r="E45" i="2"/>
  <c r="F45" i="2"/>
  <c r="D102" i="2"/>
  <c r="E102" i="2"/>
  <c r="F102" i="2"/>
  <c r="D143" i="2"/>
  <c r="E143" i="2"/>
  <c r="F143" i="2"/>
  <c r="E121" i="2"/>
  <c r="E135" i="2"/>
  <c r="E94" i="2"/>
  <c r="D13" i="2"/>
  <c r="E13" i="2"/>
  <c r="F13" i="2"/>
  <c r="D67" i="2"/>
  <c r="E67" i="2"/>
  <c r="F67" i="2"/>
  <c r="D40" i="2"/>
  <c r="E40" i="2"/>
  <c r="F40" i="2"/>
  <c r="D52" i="2"/>
  <c r="E52" i="2"/>
  <c r="F52" i="2"/>
  <c r="D21" i="2"/>
  <c r="E21" i="2"/>
  <c r="F21" i="2"/>
  <c r="D93" i="2"/>
  <c r="E93" i="2"/>
  <c r="F93" i="2"/>
  <c r="D117" i="2"/>
  <c r="E117" i="2"/>
  <c r="F117" i="2"/>
  <c r="D111" i="2"/>
  <c r="E111" i="2"/>
  <c r="F111" i="2"/>
  <c r="D140" i="2"/>
  <c r="E140" i="2"/>
  <c r="F140" i="2"/>
  <c r="E56" i="2"/>
  <c r="F56" i="2"/>
  <c r="D74" i="2"/>
  <c r="E74" i="2"/>
  <c r="F74" i="2"/>
  <c r="D107" i="2"/>
  <c r="E107" i="2"/>
  <c r="F107" i="2"/>
  <c r="D37" i="2"/>
  <c r="E37" i="2"/>
  <c r="F37" i="2"/>
  <c r="D91" i="2"/>
  <c r="E91" i="2"/>
  <c r="F91" i="2"/>
  <c r="F131" i="2"/>
  <c r="F104" i="2"/>
  <c r="D129" i="2"/>
  <c r="E129" i="2"/>
  <c r="F129" i="2"/>
  <c r="D79" i="2"/>
  <c r="E79" i="2"/>
  <c r="F79" i="2"/>
  <c r="D73" i="2"/>
  <c r="E73" i="2"/>
  <c r="F73" i="2"/>
  <c r="D29" i="2"/>
  <c r="E29" i="2"/>
  <c r="F29" i="2"/>
  <c r="D88" i="2"/>
  <c r="E88" i="2"/>
  <c r="F88" i="2"/>
  <c r="D65" i="2"/>
  <c r="E65" i="2"/>
  <c r="F65" i="2"/>
  <c r="D62" i="2"/>
  <c r="E62" i="2"/>
  <c r="F62" i="2"/>
  <c r="D64" i="2"/>
  <c r="E64" i="2"/>
  <c r="F64" i="2"/>
  <c r="D113" i="2"/>
  <c r="E113" i="2"/>
  <c r="F113" i="2"/>
  <c r="D149" i="2"/>
  <c r="E149" i="2"/>
  <c r="F149" i="2"/>
  <c r="D150" i="2"/>
  <c r="E150" i="2"/>
  <c r="F150" i="2"/>
  <c r="D151" i="2"/>
  <c r="E151" i="2"/>
  <c r="F151" i="2"/>
  <c r="D152" i="2"/>
  <c r="E152" i="2"/>
  <c r="F152" i="2"/>
  <c r="D153" i="2"/>
  <c r="E153" i="2"/>
  <c r="F153" i="2"/>
  <c r="D154" i="2"/>
  <c r="E154" i="2"/>
  <c r="F154" i="2"/>
  <c r="D155" i="2"/>
  <c r="E155" i="2"/>
  <c r="F155" i="2"/>
  <c r="D156" i="2"/>
  <c r="E156" i="2"/>
  <c r="F156" i="2"/>
  <c r="D157" i="2"/>
  <c r="E157" i="2"/>
  <c r="F157" i="2"/>
  <c r="D158" i="2"/>
  <c r="E158" i="2"/>
  <c r="F158" i="2"/>
  <c r="D159" i="2"/>
  <c r="E159" i="2"/>
  <c r="F159" i="2"/>
  <c r="D160" i="2"/>
  <c r="E160" i="2"/>
  <c r="F160" i="2"/>
  <c r="D161" i="2"/>
  <c r="E161" i="2"/>
  <c r="F161" i="2"/>
  <c r="D162" i="2"/>
  <c r="E162" i="2"/>
  <c r="F162" i="2"/>
  <c r="D163" i="2"/>
  <c r="E163" i="2"/>
  <c r="F163" i="2"/>
  <c r="D164" i="2"/>
  <c r="E164" i="2"/>
  <c r="F164" i="2"/>
  <c r="D165" i="2"/>
  <c r="E165" i="2"/>
  <c r="F165" i="2"/>
  <c r="D166" i="2"/>
  <c r="E166" i="2"/>
  <c r="F166" i="2"/>
  <c r="D167" i="2"/>
  <c r="E167" i="2"/>
  <c r="F167" i="2"/>
  <c r="D168" i="2"/>
  <c r="E168" i="2"/>
  <c r="F168" i="2"/>
  <c r="D169" i="2"/>
  <c r="E169" i="2"/>
  <c r="F169" i="2"/>
  <c r="D170" i="2"/>
  <c r="E170" i="2"/>
  <c r="F170" i="2"/>
  <c r="D171" i="2"/>
  <c r="E171" i="2"/>
  <c r="F171" i="2"/>
  <c r="D172" i="2"/>
  <c r="E172" i="2"/>
  <c r="F172" i="2"/>
  <c r="D173" i="2"/>
  <c r="E173" i="2"/>
  <c r="F173" i="2"/>
  <c r="D174" i="2"/>
  <c r="E174" i="2"/>
  <c r="F174" i="2"/>
  <c r="D175" i="2"/>
  <c r="E175" i="2"/>
  <c r="F175" i="2"/>
  <c r="D176" i="2"/>
  <c r="E176" i="2"/>
  <c r="F176" i="2"/>
  <c r="D177" i="2"/>
  <c r="E177" i="2"/>
  <c r="F177" i="2"/>
  <c r="D178" i="2"/>
  <c r="E178" i="2"/>
  <c r="F178" i="2"/>
  <c r="D179" i="2"/>
  <c r="E179" i="2"/>
  <c r="F179" i="2"/>
  <c r="D180" i="2"/>
  <c r="E180" i="2"/>
  <c r="F180" i="2"/>
  <c r="D181" i="2"/>
  <c r="E181" i="2"/>
  <c r="F181" i="2"/>
  <c r="D182" i="2"/>
  <c r="E182" i="2"/>
  <c r="F182" i="2"/>
  <c r="D183" i="2"/>
  <c r="E183" i="2"/>
  <c r="F183" i="2"/>
  <c r="D184" i="2"/>
  <c r="E184" i="2"/>
  <c r="F184" i="2"/>
  <c r="D185" i="2"/>
  <c r="E185" i="2"/>
  <c r="F185" i="2"/>
  <c r="D186" i="2"/>
  <c r="E186" i="2"/>
  <c r="F186" i="2"/>
  <c r="D187" i="2"/>
  <c r="E187" i="2"/>
  <c r="F187" i="2"/>
  <c r="D188" i="2"/>
  <c r="E188" i="2"/>
  <c r="F188" i="2"/>
  <c r="D189" i="2"/>
  <c r="E189" i="2"/>
  <c r="F189" i="2"/>
  <c r="D190" i="2"/>
  <c r="E190" i="2"/>
  <c r="F190" i="2"/>
  <c r="D191" i="2"/>
  <c r="E191" i="2"/>
  <c r="F191" i="2"/>
  <c r="D192" i="2"/>
  <c r="E192" i="2"/>
  <c r="F192" i="2"/>
  <c r="D193" i="2"/>
  <c r="E193" i="2"/>
  <c r="F193" i="2"/>
  <c r="D194" i="2"/>
  <c r="E194" i="2"/>
  <c r="F194" i="2"/>
  <c r="D195" i="2"/>
  <c r="E195" i="2"/>
  <c r="F195" i="2"/>
  <c r="D196" i="2"/>
  <c r="E196" i="2"/>
  <c r="F196" i="2"/>
  <c r="D197" i="2"/>
  <c r="E197" i="2"/>
  <c r="F197" i="2"/>
  <c r="D198" i="2"/>
  <c r="E198" i="2"/>
  <c r="F198" i="2"/>
  <c r="D199" i="2"/>
  <c r="E199" i="2"/>
  <c r="F199" i="2"/>
  <c r="D200" i="2"/>
  <c r="E200" i="2"/>
  <c r="F200" i="2"/>
  <c r="D201" i="2"/>
  <c r="E201" i="2"/>
  <c r="F201" i="2"/>
  <c r="D202" i="2"/>
  <c r="E202" i="2"/>
  <c r="F202" i="2"/>
  <c r="D96" i="2"/>
  <c r="E96" i="2"/>
  <c r="F96" i="2"/>
  <c r="D204" i="2"/>
  <c r="E204" i="2"/>
  <c r="F204" i="2"/>
  <c r="D205" i="2"/>
  <c r="E205" i="2"/>
  <c r="F205" i="2"/>
  <c r="D51" i="2"/>
  <c r="E51" i="2"/>
  <c r="D36" i="2"/>
  <c r="E36" i="2"/>
  <c r="F36" i="2"/>
  <c r="D207" i="2"/>
  <c r="E207" i="2"/>
  <c r="F207" i="2"/>
  <c r="D208" i="2"/>
  <c r="E208" i="2"/>
  <c r="F208" i="2"/>
  <c r="D209" i="2"/>
  <c r="E209" i="2"/>
  <c r="F209" i="2"/>
  <c r="D210" i="2"/>
  <c r="E210" i="2"/>
  <c r="F210" i="2"/>
  <c r="D211" i="2"/>
  <c r="E211" i="2"/>
  <c r="F211" i="2"/>
  <c r="D86" i="2"/>
  <c r="E86" i="2"/>
  <c r="F86" i="2"/>
  <c r="D22" i="2"/>
  <c r="E22" i="2"/>
  <c r="F22" i="2"/>
  <c r="D212" i="2"/>
  <c r="E212" i="2"/>
  <c r="F212" i="2"/>
  <c r="D213" i="2"/>
  <c r="E213" i="2"/>
  <c r="F213" i="2"/>
  <c r="D214" i="2"/>
  <c r="E214" i="2"/>
  <c r="F214" i="2"/>
  <c r="D215" i="2"/>
  <c r="E215" i="2"/>
  <c r="F215" i="2"/>
  <c r="D216" i="2"/>
  <c r="E216" i="2"/>
  <c r="F216" i="2"/>
  <c r="D217" i="2"/>
  <c r="E217" i="2"/>
  <c r="F217" i="2"/>
  <c r="D218" i="2"/>
  <c r="E218" i="2"/>
  <c r="F218" i="2"/>
  <c r="D219" i="2"/>
  <c r="E219" i="2"/>
  <c r="F219" i="2"/>
  <c r="D220" i="2"/>
  <c r="E220" i="2"/>
  <c r="F220" i="2"/>
  <c r="D132" i="2"/>
  <c r="E132" i="2"/>
  <c r="F132" i="2"/>
  <c r="D221" i="2"/>
  <c r="E221" i="2"/>
  <c r="F221" i="2"/>
  <c r="D222" i="2"/>
  <c r="E222" i="2"/>
  <c r="F222" i="2"/>
  <c r="D223" i="2"/>
  <c r="E223" i="2"/>
  <c r="F223" i="2"/>
  <c r="D224" i="2"/>
  <c r="E224" i="2"/>
  <c r="F224" i="2"/>
  <c r="D225" i="2"/>
  <c r="E225" i="2"/>
  <c r="F225" i="2"/>
  <c r="D226" i="2"/>
  <c r="E226" i="2"/>
  <c r="F226" i="2"/>
  <c r="D227" i="2"/>
  <c r="E227" i="2"/>
  <c r="F227" i="2"/>
  <c r="D228" i="2"/>
  <c r="E228" i="2"/>
  <c r="F228" i="2"/>
  <c r="D229" i="2"/>
  <c r="E229" i="2"/>
  <c r="F229" i="2"/>
  <c r="D230" i="2"/>
  <c r="E230" i="2"/>
  <c r="F230" i="2"/>
  <c r="D231" i="2"/>
  <c r="E231" i="2"/>
  <c r="F231" i="2"/>
  <c r="D232" i="2"/>
  <c r="E232" i="2"/>
  <c r="F232" i="2"/>
  <c r="D233" i="2"/>
  <c r="E233" i="2"/>
  <c r="F233" i="2"/>
  <c r="D234" i="2"/>
  <c r="E234" i="2"/>
  <c r="F234" i="2"/>
  <c r="D144" i="2"/>
  <c r="E144" i="2"/>
  <c r="F144" i="2"/>
  <c r="D50" i="2"/>
  <c r="E50" i="2"/>
  <c r="F50" i="2"/>
  <c r="D235" i="2"/>
  <c r="E235" i="2"/>
  <c r="F235" i="2"/>
  <c r="D236" i="2"/>
  <c r="E236" i="2"/>
  <c r="F236" i="2"/>
  <c r="D237" i="2"/>
  <c r="E237" i="2"/>
  <c r="F237" i="2"/>
  <c r="D238" i="2"/>
  <c r="E238" i="2"/>
  <c r="F238" i="2"/>
  <c r="D239" i="2"/>
  <c r="E239" i="2"/>
  <c r="F239" i="2"/>
  <c r="D240" i="2"/>
  <c r="E240" i="2"/>
  <c r="F240" i="2"/>
  <c r="D241" i="2"/>
  <c r="E241" i="2"/>
  <c r="F241" i="2"/>
  <c r="D242" i="2"/>
  <c r="E242" i="2"/>
  <c r="F242" i="2"/>
  <c r="D243" i="2"/>
  <c r="E243" i="2"/>
  <c r="F243" i="2"/>
  <c r="D244" i="2"/>
  <c r="E244" i="2"/>
  <c r="F244" i="2"/>
  <c r="D245" i="2"/>
  <c r="E245" i="2"/>
  <c r="F245" i="2"/>
  <c r="D246" i="2"/>
  <c r="E246" i="2"/>
  <c r="F246" i="2"/>
  <c r="D247" i="2"/>
  <c r="E247" i="2"/>
  <c r="F247" i="2"/>
  <c r="D248" i="2"/>
  <c r="E248" i="2"/>
  <c r="F248" i="2"/>
  <c r="D249" i="2"/>
  <c r="E249" i="2"/>
  <c r="F249" i="2"/>
  <c r="D250" i="2"/>
  <c r="E250" i="2"/>
  <c r="F250" i="2"/>
  <c r="D251" i="2"/>
  <c r="E251" i="2"/>
  <c r="F251" i="2"/>
  <c r="D252" i="2"/>
  <c r="E252" i="2"/>
  <c r="F252" i="2"/>
  <c r="D253" i="2"/>
  <c r="E253" i="2"/>
  <c r="F253" i="2"/>
  <c r="D254" i="2"/>
  <c r="E254" i="2"/>
  <c r="F254" i="2"/>
  <c r="D255" i="2"/>
  <c r="E255" i="2"/>
  <c r="F255" i="2"/>
  <c r="D256" i="2"/>
  <c r="E256" i="2"/>
  <c r="F256" i="2"/>
  <c r="D48" i="2"/>
  <c r="E48" i="2"/>
  <c r="D257" i="2"/>
  <c r="E257" i="2"/>
  <c r="F257" i="2"/>
  <c r="D69" i="2"/>
  <c r="E69" i="2"/>
  <c r="D123" i="2"/>
  <c r="E123" i="2"/>
  <c r="F123" i="2"/>
  <c r="D258" i="2"/>
  <c r="E258" i="2"/>
  <c r="F258" i="2"/>
  <c r="D259" i="2"/>
  <c r="E259" i="2"/>
  <c r="F259" i="2"/>
  <c r="D260" i="2"/>
  <c r="E260" i="2"/>
  <c r="F260" i="2"/>
  <c r="D261" i="2"/>
  <c r="E261" i="2"/>
  <c r="F261" i="2"/>
  <c r="D262" i="2"/>
  <c r="E262" i="2"/>
  <c r="F262" i="2"/>
  <c r="D87" i="2"/>
  <c r="E87" i="2"/>
  <c r="F87" i="2"/>
  <c r="D263" i="2"/>
  <c r="E263" i="2"/>
  <c r="F263" i="2"/>
  <c r="D264" i="2"/>
  <c r="E264" i="2"/>
  <c r="F264" i="2"/>
  <c r="D60" i="2"/>
  <c r="E60" i="2"/>
  <c r="F60" i="2"/>
  <c r="D265" i="2"/>
  <c r="E265" i="2"/>
  <c r="F265" i="2"/>
  <c r="D266" i="2"/>
  <c r="E266" i="2"/>
  <c r="F266" i="2"/>
  <c r="D267" i="2"/>
  <c r="E267" i="2"/>
  <c r="F267" i="2"/>
  <c r="D268" i="2"/>
  <c r="E268" i="2"/>
  <c r="F268" i="2"/>
  <c r="D269" i="2"/>
  <c r="E269" i="2"/>
  <c r="F269" i="2"/>
  <c r="D270" i="2"/>
  <c r="E270" i="2"/>
  <c r="F270" i="2"/>
  <c r="D47" i="2"/>
  <c r="E47" i="2"/>
  <c r="F47" i="2"/>
  <c r="D77" i="2"/>
  <c r="E77" i="2"/>
  <c r="F77" i="2"/>
  <c r="D108" i="2"/>
  <c r="E108" i="2"/>
  <c r="F108" i="2"/>
  <c r="D271" i="2"/>
  <c r="E271" i="2"/>
  <c r="F271" i="2"/>
  <c r="D272" i="2"/>
  <c r="E272" i="2"/>
  <c r="F272" i="2"/>
  <c r="D103" i="2"/>
  <c r="E103" i="2"/>
  <c r="F103" i="2"/>
  <c r="D273" i="2"/>
  <c r="E273" i="2"/>
  <c r="F273" i="2"/>
  <c r="D84" i="2"/>
  <c r="E84" i="2"/>
  <c r="F84" i="2"/>
  <c r="D10" i="2"/>
  <c r="E10" i="2"/>
  <c r="F10" i="2"/>
  <c r="D276" i="2"/>
  <c r="E276" i="2"/>
  <c r="F276" i="2"/>
  <c r="D277" i="2"/>
  <c r="E277" i="2"/>
  <c r="F277" i="2"/>
  <c r="D278" i="2"/>
  <c r="E278" i="2"/>
  <c r="F278" i="2"/>
  <c r="D279" i="2"/>
  <c r="E279" i="2"/>
  <c r="F279" i="2"/>
  <c r="D280" i="2"/>
  <c r="E280" i="2"/>
  <c r="F280" i="2"/>
  <c r="D281" i="2"/>
  <c r="E281" i="2"/>
  <c r="F281" i="2"/>
  <c r="D282" i="2"/>
  <c r="E282" i="2"/>
  <c r="F282" i="2"/>
  <c r="D283" i="2"/>
  <c r="E283" i="2"/>
  <c r="F283" i="2"/>
  <c r="D90" i="2"/>
  <c r="E90" i="2"/>
  <c r="F90" i="2"/>
  <c r="D284" i="2"/>
  <c r="E284" i="2"/>
  <c r="F284" i="2"/>
  <c r="D82" i="2"/>
  <c r="E82" i="2"/>
  <c r="F82" i="2"/>
  <c r="D285" i="2"/>
  <c r="E285" i="2"/>
  <c r="F285" i="2"/>
  <c r="D110" i="2"/>
  <c r="E110" i="2"/>
  <c r="F110" i="2"/>
  <c r="D286" i="2"/>
  <c r="E286" i="2"/>
  <c r="F286" i="2"/>
  <c r="D287" i="2"/>
  <c r="E287" i="2"/>
  <c r="F287" i="2"/>
  <c r="D288" i="2"/>
  <c r="E288" i="2"/>
  <c r="F288" i="2"/>
  <c r="D289" i="2"/>
  <c r="E289" i="2"/>
  <c r="F289" i="2"/>
  <c r="D290" i="2"/>
  <c r="E290" i="2"/>
  <c r="F290" i="2"/>
  <c r="D291" i="2"/>
  <c r="E291" i="2"/>
  <c r="F291" i="2"/>
  <c r="D292" i="2"/>
  <c r="E292" i="2"/>
  <c r="F292" i="2"/>
  <c r="D293" i="2"/>
  <c r="E293" i="2"/>
  <c r="F293" i="2"/>
  <c r="D294" i="2"/>
  <c r="E294" i="2"/>
  <c r="F294" i="2"/>
  <c r="D296" i="2"/>
  <c r="E296" i="2"/>
  <c r="F296" i="2"/>
  <c r="D297" i="2"/>
  <c r="E297" i="2"/>
  <c r="F297" i="2"/>
  <c r="D298" i="2"/>
  <c r="E298" i="2"/>
  <c r="F298" i="2"/>
  <c r="D299" i="2"/>
  <c r="E299" i="2"/>
  <c r="F299" i="2"/>
  <c r="D300" i="2"/>
  <c r="E300" i="2"/>
  <c r="F300" i="2"/>
  <c r="D301" i="2"/>
  <c r="E301" i="2"/>
  <c r="F301" i="2"/>
  <c r="D302" i="2"/>
  <c r="E302" i="2"/>
  <c r="F302" i="2"/>
  <c r="D17" i="2"/>
  <c r="E17" i="2"/>
  <c r="F17" i="2"/>
  <c r="D54" i="2"/>
  <c r="E54" i="2"/>
  <c r="D303" i="2"/>
  <c r="E303" i="2"/>
  <c r="F303" i="2"/>
  <c r="D304" i="2"/>
  <c r="E304" i="2"/>
  <c r="F304" i="2"/>
  <c r="D305" i="2"/>
  <c r="E305" i="2"/>
  <c r="F305" i="2"/>
  <c r="D306" i="2"/>
  <c r="E306" i="2"/>
  <c r="F306" i="2"/>
  <c r="D307" i="2"/>
  <c r="E307" i="2"/>
  <c r="F307" i="2"/>
  <c r="D308" i="2"/>
  <c r="E308" i="2"/>
  <c r="F308" i="2"/>
  <c r="D309" i="2"/>
  <c r="E309" i="2"/>
  <c r="F309" i="2"/>
  <c r="D310" i="2"/>
  <c r="E310" i="2"/>
  <c r="F310" i="2"/>
  <c r="D311" i="2"/>
  <c r="E311" i="2"/>
  <c r="F311" i="2"/>
  <c r="D312" i="2"/>
  <c r="E312" i="2"/>
  <c r="F312" i="2"/>
  <c r="D133" i="2"/>
  <c r="E133" i="2"/>
  <c r="F133" i="2"/>
  <c r="D58" i="2"/>
  <c r="E58" i="2"/>
  <c r="F58" i="2"/>
  <c r="D313" i="2"/>
  <c r="E313" i="2"/>
  <c r="F313" i="2"/>
  <c r="D314" i="2"/>
  <c r="E314" i="2"/>
  <c r="F314" i="2"/>
  <c r="D75" i="2"/>
  <c r="E75" i="2"/>
  <c r="F75" i="2"/>
  <c r="D315" i="2"/>
  <c r="E315" i="2"/>
  <c r="F315" i="2"/>
  <c r="D316" i="2"/>
  <c r="E316" i="2"/>
  <c r="F316" i="2"/>
  <c r="D317" i="2"/>
  <c r="E317" i="2"/>
  <c r="F317" i="2"/>
  <c r="D318" i="2"/>
  <c r="E318" i="2"/>
  <c r="F318" i="2"/>
  <c r="D319" i="2"/>
  <c r="E319" i="2"/>
  <c r="F319" i="2"/>
  <c r="D320" i="2"/>
  <c r="E320" i="2"/>
  <c r="F320" i="2"/>
  <c r="D321" i="2"/>
  <c r="E321" i="2"/>
  <c r="F321" i="2"/>
  <c r="D322" i="2"/>
  <c r="E322" i="2"/>
  <c r="F322" i="2"/>
  <c r="D323" i="2"/>
  <c r="E323" i="2"/>
  <c r="F323" i="2"/>
  <c r="D324" i="2"/>
  <c r="E324" i="2"/>
  <c r="F324" i="2"/>
  <c r="D325" i="2"/>
  <c r="E325" i="2"/>
  <c r="F325" i="2"/>
  <c r="D326" i="2"/>
  <c r="E326" i="2"/>
  <c r="F326" i="2"/>
  <c r="D327" i="2"/>
  <c r="E327" i="2"/>
  <c r="F327" i="2"/>
  <c r="D328" i="2"/>
  <c r="E328" i="2"/>
  <c r="F328" i="2"/>
  <c r="D329" i="2"/>
  <c r="E329" i="2"/>
  <c r="F329" i="2"/>
  <c r="D330" i="2"/>
  <c r="E330" i="2"/>
  <c r="F330" i="2"/>
  <c r="D331" i="2"/>
  <c r="E331" i="2"/>
  <c r="F331" i="2"/>
  <c r="D332" i="2"/>
  <c r="E332" i="2"/>
  <c r="F332" i="2"/>
  <c r="D333" i="2"/>
  <c r="E333" i="2"/>
  <c r="F333" i="2"/>
  <c r="D334" i="2"/>
  <c r="E334" i="2"/>
  <c r="F334" i="2"/>
  <c r="D335" i="2"/>
  <c r="E335" i="2"/>
  <c r="F335" i="2"/>
  <c r="D336" i="2"/>
  <c r="E336" i="2"/>
  <c r="F336" i="2"/>
  <c r="D53" i="2"/>
  <c r="E53" i="2"/>
  <c r="F53" i="2"/>
  <c r="D337" i="2"/>
  <c r="E337" i="2"/>
  <c r="F337" i="2"/>
  <c r="D338" i="2"/>
  <c r="E338" i="2"/>
  <c r="F338" i="2"/>
  <c r="D339" i="2"/>
  <c r="E339" i="2"/>
  <c r="F339" i="2"/>
  <c r="D340" i="2"/>
  <c r="E340" i="2"/>
  <c r="F340" i="2"/>
  <c r="D341" i="2"/>
  <c r="E341" i="2"/>
  <c r="F341" i="2"/>
  <c r="D342" i="2"/>
  <c r="E342" i="2"/>
  <c r="F342" i="2"/>
  <c r="D343" i="2"/>
  <c r="E343" i="2"/>
  <c r="F343" i="2"/>
  <c r="D344" i="2"/>
  <c r="E344" i="2"/>
  <c r="F344" i="2"/>
  <c r="D345" i="2"/>
  <c r="E345" i="2"/>
  <c r="F345" i="2"/>
  <c r="D346" i="2"/>
  <c r="E346" i="2"/>
  <c r="F346" i="2"/>
  <c r="D347" i="2"/>
  <c r="E347" i="2"/>
  <c r="F347" i="2"/>
  <c r="D348" i="2"/>
  <c r="E348" i="2"/>
  <c r="F348" i="2"/>
  <c r="D349" i="2"/>
  <c r="E349" i="2"/>
  <c r="F349" i="2"/>
  <c r="D350" i="2"/>
  <c r="E350" i="2"/>
  <c r="F350" i="2"/>
  <c r="D351" i="2"/>
  <c r="E351" i="2"/>
  <c r="F351" i="2"/>
  <c r="D352" i="2"/>
  <c r="E352" i="2"/>
  <c r="F352" i="2"/>
  <c r="D70" i="2"/>
  <c r="E70" i="2"/>
  <c r="F70" i="2"/>
  <c r="D353" i="2"/>
  <c r="E353" i="2"/>
  <c r="F353" i="2"/>
  <c r="D141" i="2"/>
  <c r="E141" i="2"/>
  <c r="F141" i="2"/>
  <c r="D354" i="2"/>
  <c r="E354" i="2"/>
  <c r="F354" i="2"/>
  <c r="D355" i="2"/>
  <c r="E355" i="2"/>
  <c r="F355" i="2"/>
  <c r="D356" i="2"/>
  <c r="E356" i="2"/>
  <c r="F356" i="2"/>
  <c r="D357" i="2"/>
  <c r="E357" i="2"/>
  <c r="F357" i="2"/>
  <c r="D359" i="2"/>
  <c r="E359" i="2"/>
  <c r="F359" i="2"/>
  <c r="D360" i="2"/>
  <c r="E360" i="2"/>
  <c r="F360" i="2"/>
  <c r="D361" i="2"/>
  <c r="E361" i="2"/>
  <c r="F361" i="2"/>
  <c r="D362" i="2"/>
  <c r="E362" i="2"/>
  <c r="F362" i="2"/>
  <c r="D363" i="2"/>
  <c r="E363" i="2"/>
  <c r="F363" i="2"/>
  <c r="D49" i="2"/>
  <c r="E49" i="2"/>
  <c r="F49" i="2"/>
  <c r="D364" i="2"/>
  <c r="E364" i="2"/>
  <c r="F364" i="2"/>
  <c r="D365" i="2"/>
  <c r="E365" i="2"/>
  <c r="F365" i="2"/>
  <c r="D366" i="2"/>
  <c r="E366" i="2"/>
  <c r="F366" i="2"/>
  <c r="D367" i="2"/>
  <c r="E367" i="2"/>
  <c r="F367" i="2"/>
  <c r="D368" i="2"/>
  <c r="E368" i="2"/>
  <c r="F368" i="2"/>
  <c r="D369" i="2"/>
  <c r="E369" i="2"/>
  <c r="F369" i="2"/>
  <c r="D370" i="2"/>
  <c r="E370" i="2"/>
  <c r="F370" i="2"/>
  <c r="D371" i="2"/>
  <c r="E371" i="2"/>
  <c r="F371" i="2"/>
  <c r="D372" i="2"/>
  <c r="E372" i="2"/>
  <c r="F372" i="2"/>
  <c r="D374" i="2"/>
  <c r="E374" i="2"/>
  <c r="F374" i="2"/>
  <c r="D148" i="2"/>
  <c r="E148" i="2"/>
  <c r="F148" i="2"/>
  <c r="D126" i="2"/>
  <c r="E126" i="2"/>
  <c r="F126" i="2"/>
  <c r="D375" i="2"/>
  <c r="E375" i="2"/>
  <c r="F375" i="2"/>
  <c r="D16" i="2"/>
  <c r="E16" i="2"/>
  <c r="F16" i="2"/>
  <c r="D376" i="2"/>
  <c r="E376" i="2"/>
  <c r="F376" i="2"/>
  <c r="D377" i="2"/>
  <c r="E377" i="2"/>
  <c r="F377" i="2"/>
  <c r="D378" i="2"/>
  <c r="E378" i="2"/>
  <c r="F378" i="2"/>
  <c r="D142" i="2"/>
  <c r="E142" i="2"/>
  <c r="F142" i="2"/>
  <c r="D379" i="2"/>
  <c r="E379" i="2"/>
  <c r="F379" i="2"/>
  <c r="D380" i="2"/>
  <c r="E380" i="2"/>
  <c r="F380" i="2"/>
  <c r="D381" i="2"/>
  <c r="E381" i="2"/>
  <c r="F381" i="2"/>
  <c r="D42" i="2"/>
  <c r="E42" i="2"/>
  <c r="F42" i="2"/>
  <c r="D382" i="2"/>
  <c r="E382" i="2"/>
  <c r="F382" i="2"/>
  <c r="D383" i="2"/>
  <c r="E383" i="2"/>
  <c r="F383" i="2"/>
  <c r="D385" i="2"/>
  <c r="E385" i="2"/>
  <c r="F385" i="2"/>
  <c r="D386" i="2"/>
  <c r="E386" i="2"/>
  <c r="F386" i="2"/>
  <c r="D78" i="2"/>
  <c r="E78" i="2"/>
  <c r="F78" i="2"/>
  <c r="D97" i="2"/>
  <c r="E97" i="2"/>
  <c r="F97" i="2"/>
  <c r="D116" i="2"/>
  <c r="E116" i="2"/>
  <c r="F116" i="2"/>
  <c r="D387" i="2"/>
  <c r="E387" i="2"/>
  <c r="F387" i="2"/>
  <c r="D388" i="2"/>
  <c r="E388" i="2"/>
  <c r="F388" i="2"/>
  <c r="D389" i="2"/>
  <c r="E389" i="2"/>
  <c r="F389" i="2"/>
  <c r="D390" i="2"/>
  <c r="E390" i="2"/>
  <c r="F390" i="2"/>
  <c r="D391" i="2"/>
  <c r="E391" i="2"/>
  <c r="F391" i="2"/>
  <c r="D392" i="2"/>
  <c r="E392" i="2"/>
  <c r="F392" i="2"/>
  <c r="D393" i="2"/>
  <c r="E393" i="2"/>
  <c r="F393" i="2"/>
  <c r="D394" i="2"/>
  <c r="E394" i="2"/>
  <c r="F394" i="2"/>
  <c r="D395" i="2"/>
  <c r="E395" i="2"/>
  <c r="F395" i="2"/>
  <c r="D396" i="2"/>
  <c r="E396" i="2"/>
  <c r="F396" i="2"/>
  <c r="D397" i="2"/>
  <c r="E397" i="2"/>
  <c r="F397" i="2"/>
  <c r="D398" i="2"/>
  <c r="E398" i="2"/>
  <c r="F398" i="2"/>
  <c r="D15" i="2"/>
  <c r="E15" i="2"/>
  <c r="F15" i="2"/>
  <c r="D399" i="2"/>
  <c r="E399" i="2"/>
  <c r="F399" i="2"/>
  <c r="D400" i="2"/>
  <c r="E400" i="2"/>
  <c r="F400" i="2"/>
  <c r="D401" i="2"/>
  <c r="E401" i="2"/>
  <c r="F401" i="2"/>
  <c r="D402" i="2"/>
  <c r="E402" i="2"/>
  <c r="F402" i="2"/>
  <c r="D403" i="2"/>
  <c r="E403" i="2"/>
  <c r="F403" i="2"/>
  <c r="D26" i="2"/>
  <c r="E26" i="2"/>
  <c r="F26" i="2"/>
  <c r="D404" i="2"/>
  <c r="E404" i="2"/>
  <c r="F404" i="2"/>
  <c r="D405" i="2"/>
  <c r="E405" i="2"/>
  <c r="F405" i="2"/>
  <c r="D406" i="2"/>
  <c r="E406" i="2"/>
  <c r="F406" i="2"/>
  <c r="D407" i="2"/>
  <c r="E407" i="2"/>
  <c r="F407" i="2"/>
  <c r="D408" i="2"/>
  <c r="E408" i="2"/>
  <c r="F408" i="2"/>
  <c r="D409" i="2"/>
  <c r="E409" i="2"/>
  <c r="F409" i="2"/>
  <c r="D63" i="2"/>
  <c r="E63" i="2"/>
  <c r="F63" i="2"/>
  <c r="D410" i="2"/>
  <c r="E410" i="2"/>
  <c r="F410" i="2"/>
  <c r="D411" i="2"/>
  <c r="E411" i="2"/>
  <c r="F411" i="2"/>
  <c r="D25" i="2"/>
  <c r="E25" i="2"/>
  <c r="F25" i="2"/>
  <c r="D413" i="2"/>
  <c r="E413" i="2"/>
  <c r="F413" i="2"/>
  <c r="D414" i="2"/>
  <c r="E414" i="2"/>
  <c r="F414" i="2"/>
  <c r="D122" i="2"/>
  <c r="E122" i="2"/>
  <c r="F122" i="2"/>
  <c r="D415" i="2"/>
  <c r="E415" i="2"/>
  <c r="F415" i="2"/>
  <c r="D416" i="2"/>
  <c r="E416" i="2"/>
  <c r="F416" i="2"/>
  <c r="D418" i="2"/>
  <c r="E418" i="2"/>
  <c r="F418" i="2"/>
  <c r="D419" i="2"/>
  <c r="E419" i="2"/>
  <c r="F419" i="2"/>
  <c r="D420" i="2"/>
  <c r="E420" i="2"/>
  <c r="F420" i="2"/>
  <c r="D421" i="2"/>
  <c r="E421" i="2"/>
  <c r="F421" i="2"/>
  <c r="D422" i="2"/>
  <c r="E422" i="2"/>
  <c r="F422" i="2"/>
  <c r="D7" i="2"/>
  <c r="E7" i="2"/>
  <c r="F7" i="2"/>
  <c r="D423" i="2"/>
  <c r="E423" i="2"/>
  <c r="F423" i="2"/>
  <c r="D424" i="2"/>
  <c r="E424" i="2"/>
  <c r="F424" i="2"/>
  <c r="D425" i="2"/>
  <c r="E425" i="2"/>
  <c r="F425" i="2"/>
  <c r="D98" i="2"/>
  <c r="E98" i="2"/>
  <c r="F98" i="2"/>
  <c r="D426" i="2"/>
  <c r="E426" i="2"/>
  <c r="F426" i="2"/>
  <c r="D427" i="2"/>
  <c r="E427" i="2"/>
  <c r="F427" i="2"/>
  <c r="D428" i="2"/>
  <c r="E428" i="2"/>
  <c r="F428" i="2"/>
  <c r="D429" i="2"/>
  <c r="E429" i="2"/>
  <c r="F429" i="2"/>
  <c r="D430" i="2"/>
  <c r="E430" i="2"/>
  <c r="F430" i="2"/>
  <c r="D431" i="2"/>
  <c r="E431" i="2"/>
  <c r="F431" i="2"/>
  <c r="D432" i="2"/>
  <c r="E432" i="2"/>
  <c r="F432" i="2"/>
  <c r="D433" i="2"/>
  <c r="E433" i="2"/>
  <c r="F433" i="2"/>
  <c r="D434" i="2"/>
  <c r="E434" i="2"/>
  <c r="F434" i="2"/>
  <c r="D435" i="2"/>
  <c r="E435" i="2"/>
  <c r="F435" i="2"/>
  <c r="D436" i="2"/>
  <c r="E436" i="2"/>
  <c r="F436" i="2"/>
  <c r="D437" i="2"/>
  <c r="E437" i="2"/>
  <c r="F437" i="2"/>
  <c r="D438" i="2"/>
  <c r="E438" i="2"/>
  <c r="F438" i="2"/>
  <c r="D439" i="2"/>
  <c r="E439" i="2"/>
  <c r="F439" i="2"/>
  <c r="D440" i="2"/>
  <c r="E440" i="2"/>
  <c r="F440" i="2"/>
  <c r="D442" i="2"/>
  <c r="E442" i="2"/>
  <c r="F442" i="2"/>
  <c r="D443" i="2"/>
  <c r="E443" i="2"/>
  <c r="F443" i="2"/>
  <c r="D444" i="2"/>
  <c r="E444" i="2"/>
  <c r="F444" i="2"/>
  <c r="D445" i="2"/>
  <c r="E445" i="2"/>
  <c r="F445" i="2"/>
  <c r="D446" i="2"/>
  <c r="E446" i="2"/>
  <c r="F446" i="2"/>
  <c r="D447" i="2"/>
  <c r="E447" i="2"/>
  <c r="F447" i="2"/>
  <c r="D448" i="2"/>
  <c r="E448" i="2"/>
  <c r="F448" i="2"/>
  <c r="D449" i="2"/>
  <c r="E449" i="2"/>
  <c r="F449" i="2"/>
  <c r="D145" i="2"/>
  <c r="E145" i="2"/>
  <c r="F145" i="2"/>
  <c r="D451" i="2"/>
  <c r="E451" i="2"/>
  <c r="F451" i="2"/>
  <c r="D452" i="2"/>
  <c r="E452" i="2"/>
  <c r="F452" i="2"/>
  <c r="D453" i="2"/>
  <c r="E453" i="2"/>
  <c r="F453" i="2"/>
  <c r="D454" i="2"/>
  <c r="E454" i="2"/>
  <c r="F454" i="2"/>
  <c r="D455" i="2"/>
  <c r="E455" i="2"/>
  <c r="F455" i="2"/>
  <c r="D456" i="2"/>
  <c r="E456" i="2"/>
  <c r="F456" i="2"/>
  <c r="D457" i="2"/>
  <c r="E457" i="2"/>
  <c r="F457" i="2"/>
  <c r="D124" i="2"/>
  <c r="E124" i="2"/>
  <c r="F124" i="2"/>
  <c r="D458" i="2"/>
  <c r="E458" i="2"/>
  <c r="F458" i="2"/>
  <c r="D459" i="2"/>
  <c r="E459" i="2"/>
  <c r="F459" i="2"/>
  <c r="D460" i="2"/>
  <c r="E460" i="2"/>
  <c r="F460" i="2"/>
  <c r="D461" i="2"/>
  <c r="E461" i="2"/>
  <c r="F461" i="2"/>
  <c r="D462" i="2"/>
  <c r="E462" i="2"/>
  <c r="F462" i="2"/>
  <c r="D463" i="2"/>
  <c r="E463" i="2"/>
  <c r="F463" i="2"/>
  <c r="D464" i="2"/>
  <c r="E464" i="2"/>
  <c r="F464" i="2"/>
  <c r="D11" i="2"/>
  <c r="E11" i="2"/>
  <c r="F11" i="2"/>
  <c r="D465" i="2"/>
  <c r="E465" i="2"/>
  <c r="F465" i="2"/>
  <c r="D466" i="2"/>
  <c r="E466" i="2"/>
  <c r="F466" i="2"/>
  <c r="D467" i="2"/>
  <c r="E467" i="2"/>
  <c r="F467" i="2"/>
  <c r="D18" i="2"/>
  <c r="E18" i="2"/>
  <c r="F18" i="2"/>
  <c r="D468" i="2"/>
  <c r="E468" i="2"/>
  <c r="F468" i="2"/>
  <c r="D19" i="2"/>
  <c r="E19" i="2"/>
  <c r="F19" i="2"/>
  <c r="D469" i="2"/>
  <c r="E469" i="2"/>
  <c r="F469" i="2"/>
  <c r="D32" i="2"/>
  <c r="E32" i="2"/>
  <c r="F32" i="2"/>
  <c r="D470" i="2"/>
  <c r="E470" i="2"/>
  <c r="F470" i="2"/>
  <c r="D471" i="2"/>
  <c r="E471" i="2"/>
  <c r="F471" i="2"/>
  <c r="D472" i="2"/>
  <c r="E472" i="2"/>
  <c r="F472" i="2"/>
  <c r="D473" i="2"/>
  <c r="E473" i="2"/>
  <c r="F473" i="2"/>
  <c r="D474" i="2"/>
  <c r="E474" i="2"/>
  <c r="F474" i="2"/>
  <c r="D114" i="2"/>
  <c r="E114" i="2"/>
  <c r="F114" i="2"/>
  <c r="D475" i="2"/>
  <c r="E475" i="2"/>
  <c r="F475" i="2"/>
  <c r="D476" i="2"/>
  <c r="E476" i="2"/>
  <c r="F476" i="2"/>
  <c r="D477" i="2"/>
  <c r="E477" i="2"/>
  <c r="F477" i="2"/>
  <c r="D478" i="2"/>
  <c r="E478" i="2"/>
  <c r="F478" i="2"/>
  <c r="D479" i="2"/>
  <c r="E479" i="2"/>
  <c r="F479" i="2"/>
  <c r="D480" i="2"/>
  <c r="E480" i="2"/>
  <c r="F480" i="2"/>
  <c r="D481" i="2"/>
  <c r="E481" i="2"/>
  <c r="F481" i="2"/>
  <c r="D482" i="2"/>
  <c r="E482" i="2"/>
  <c r="F482" i="2"/>
  <c r="D483" i="2"/>
  <c r="E483" i="2"/>
  <c r="F483" i="2"/>
  <c r="D484" i="2"/>
  <c r="E484" i="2"/>
  <c r="F484" i="2"/>
  <c r="D485" i="2"/>
  <c r="E485" i="2"/>
  <c r="F485" i="2"/>
  <c r="D35" i="2"/>
  <c r="E35" i="2"/>
  <c r="F35" i="2"/>
  <c r="D486" i="2"/>
  <c r="E486" i="2"/>
  <c r="F486" i="2"/>
  <c r="D487" i="2"/>
  <c r="E487" i="2"/>
  <c r="F487" i="2"/>
  <c r="D109" i="2"/>
  <c r="E109" i="2"/>
  <c r="F109" i="2"/>
  <c r="D488" i="2"/>
  <c r="E488" i="2"/>
  <c r="F488" i="2"/>
  <c r="D490" i="2"/>
  <c r="E490" i="2"/>
  <c r="F490" i="2"/>
  <c r="D491" i="2"/>
  <c r="E491" i="2"/>
  <c r="F491" i="2"/>
  <c r="D492" i="2"/>
  <c r="E492" i="2"/>
  <c r="F492" i="2"/>
  <c r="D493" i="2"/>
  <c r="E493" i="2"/>
  <c r="F493" i="2"/>
  <c r="D147" i="2"/>
  <c r="E147" i="2"/>
  <c r="F147" i="2"/>
  <c r="D494" i="2"/>
  <c r="E494" i="2"/>
  <c r="F494" i="2"/>
  <c r="D495" i="2"/>
  <c r="E495" i="2"/>
  <c r="F495" i="2"/>
  <c r="D496" i="2"/>
  <c r="E496" i="2"/>
  <c r="F496" i="2"/>
  <c r="D497" i="2"/>
  <c r="E497" i="2"/>
  <c r="F497" i="2"/>
  <c r="D498" i="2"/>
  <c r="E498" i="2"/>
  <c r="F498" i="2"/>
  <c r="D499" i="2"/>
  <c r="E499" i="2"/>
  <c r="F499" i="2"/>
  <c r="D500" i="2"/>
  <c r="E500" i="2"/>
  <c r="F500" i="2"/>
  <c r="D501" i="2"/>
  <c r="E501" i="2"/>
  <c r="F501" i="2"/>
  <c r="D106" i="2"/>
  <c r="E106" i="2"/>
  <c r="F106" i="2"/>
  <c r="D502" i="2"/>
  <c r="E502" i="2"/>
  <c r="F502" i="2"/>
  <c r="D503" i="2"/>
  <c r="E503" i="2"/>
  <c r="F503" i="2"/>
  <c r="D504" i="2"/>
  <c r="E504" i="2"/>
  <c r="F504" i="2"/>
  <c r="D505" i="2"/>
  <c r="E505" i="2"/>
  <c r="F505" i="2"/>
  <c r="D507" i="2"/>
  <c r="E507" i="2"/>
  <c r="F507" i="2"/>
  <c r="D130" i="2"/>
  <c r="E130" i="2"/>
  <c r="F130" i="2"/>
  <c r="D508" i="2"/>
  <c r="E508" i="2"/>
  <c r="F508" i="2"/>
  <c r="D509" i="2"/>
  <c r="E509" i="2"/>
  <c r="F509" i="2"/>
  <c r="D510" i="2"/>
  <c r="E510" i="2"/>
  <c r="F510" i="2"/>
  <c r="D511" i="2"/>
  <c r="E511" i="2"/>
  <c r="F511" i="2"/>
  <c r="D512" i="2"/>
  <c r="E512" i="2"/>
  <c r="F512" i="2"/>
  <c r="D513" i="2"/>
  <c r="E513" i="2"/>
  <c r="F513" i="2"/>
  <c r="D514" i="2"/>
  <c r="E514" i="2"/>
  <c r="F514" i="2"/>
  <c r="D118" i="2"/>
  <c r="E118" i="2"/>
  <c r="F118" i="2"/>
  <c r="D515" i="2"/>
  <c r="E515" i="2"/>
  <c r="F515" i="2"/>
  <c r="D516" i="2"/>
  <c r="E516" i="2"/>
  <c r="F516" i="2"/>
  <c r="D517" i="2"/>
  <c r="E517" i="2"/>
  <c r="F517" i="2"/>
  <c r="D3" i="2"/>
  <c r="E3" i="2"/>
  <c r="F3" i="2"/>
  <c r="D518" i="2"/>
  <c r="E518" i="2"/>
  <c r="F518" i="2"/>
  <c r="D519" i="2"/>
  <c r="E519" i="2"/>
  <c r="F519" i="2"/>
  <c r="D520" i="2"/>
  <c r="E520" i="2"/>
  <c r="F520" i="2"/>
  <c r="D44" i="2"/>
  <c r="E44" i="2"/>
  <c r="F44" i="2"/>
  <c r="D521" i="2"/>
  <c r="E521" i="2"/>
  <c r="F521" i="2"/>
  <c r="D522" i="2"/>
  <c r="E522" i="2"/>
  <c r="F522" i="2"/>
  <c r="D523" i="2"/>
  <c r="E523" i="2"/>
  <c r="F523" i="2"/>
  <c r="D524" i="2"/>
  <c r="E524" i="2"/>
  <c r="F524" i="2"/>
  <c r="D105" i="2"/>
  <c r="E105" i="2"/>
  <c r="F105" i="2"/>
  <c r="D59" i="2"/>
  <c r="E59" i="2"/>
  <c r="F59" i="2"/>
  <c r="D525" i="2"/>
  <c r="E525" i="2"/>
  <c r="F525" i="2"/>
  <c r="D526" i="2"/>
  <c r="E526" i="2"/>
  <c r="F526" i="2"/>
  <c r="D33" i="2"/>
  <c r="E33" i="2"/>
  <c r="F33" i="2"/>
  <c r="D101" i="2"/>
  <c r="E101" i="2"/>
  <c r="F101" i="2"/>
  <c r="D146" i="2"/>
  <c r="E146" i="2"/>
  <c r="F146" i="2"/>
  <c r="D527" i="2"/>
  <c r="E527" i="2"/>
  <c r="F527" i="2"/>
  <c r="D528" i="2"/>
  <c r="E528" i="2"/>
  <c r="F528" i="2"/>
  <c r="D529" i="2"/>
  <c r="E529" i="2"/>
  <c r="F529" i="2"/>
  <c r="D530" i="2"/>
  <c r="E530" i="2"/>
  <c r="F530" i="2"/>
  <c r="D531" i="2"/>
  <c r="E531" i="2"/>
  <c r="F531" i="2"/>
  <c r="D532" i="2"/>
  <c r="E532" i="2"/>
  <c r="F532" i="2"/>
  <c r="D137" i="2"/>
  <c r="E137" i="2"/>
  <c r="F137" i="2"/>
  <c r="D533" i="2"/>
  <c r="E533" i="2"/>
  <c r="F533" i="2"/>
  <c r="D534" i="2"/>
  <c r="E534" i="2"/>
  <c r="F534" i="2"/>
  <c r="D535" i="2"/>
  <c r="E535" i="2"/>
  <c r="F535" i="2"/>
  <c r="D536" i="2"/>
  <c r="E536" i="2"/>
  <c r="F536" i="2"/>
  <c r="D537" i="2"/>
  <c r="E537" i="2"/>
  <c r="F537" i="2"/>
  <c r="D61" i="2"/>
  <c r="E61" i="2"/>
  <c r="F61" i="2"/>
  <c r="D538" i="2"/>
  <c r="E538" i="2"/>
  <c r="F538" i="2"/>
  <c r="D539" i="2"/>
  <c r="E539" i="2"/>
  <c r="F539" i="2"/>
  <c r="D540" i="2"/>
  <c r="E540" i="2"/>
  <c r="F540" i="2"/>
  <c r="D541" i="2"/>
  <c r="E541" i="2"/>
  <c r="F541" i="2"/>
  <c r="D100" i="2"/>
  <c r="E100" i="2"/>
  <c r="F100" i="2"/>
  <c r="D66" i="2"/>
  <c r="E66" i="2"/>
  <c r="F66" i="2"/>
  <c r="D542" i="2"/>
  <c r="E542" i="2"/>
  <c r="F542" i="2"/>
  <c r="D89" i="2"/>
  <c r="E89" i="2"/>
  <c r="F89" i="2"/>
  <c r="D543" i="2"/>
  <c r="E543" i="2"/>
  <c r="F543" i="2"/>
  <c r="D85" i="2"/>
  <c r="E85" i="2"/>
  <c r="F85" i="2"/>
  <c r="D544" i="2"/>
  <c r="E544" i="2"/>
  <c r="F544" i="2"/>
  <c r="D545" i="2"/>
  <c r="E545" i="2"/>
  <c r="F545" i="2"/>
  <c r="D546" i="2"/>
  <c r="E546" i="2"/>
  <c r="F546" i="2"/>
  <c r="D547" i="2"/>
  <c r="E547" i="2"/>
  <c r="F547" i="2"/>
  <c r="D548" i="2"/>
  <c r="E548" i="2"/>
  <c r="F548" i="2"/>
  <c r="D549" i="2"/>
  <c r="E549" i="2"/>
  <c r="F549" i="2"/>
  <c r="D550" i="2"/>
  <c r="E550" i="2"/>
  <c r="F550" i="2"/>
  <c r="D551" i="2"/>
  <c r="E551" i="2"/>
  <c r="F551" i="2"/>
  <c r="D552" i="2"/>
  <c r="E552" i="2"/>
  <c r="F552" i="2"/>
  <c r="D553" i="2"/>
  <c r="E553" i="2"/>
  <c r="F553" i="2"/>
  <c r="D554" i="2"/>
  <c r="E554" i="2"/>
  <c r="F554" i="2"/>
  <c r="D555" i="2"/>
  <c r="E555" i="2"/>
  <c r="F555" i="2"/>
  <c r="D556" i="2"/>
  <c r="E556" i="2"/>
  <c r="F556" i="2"/>
  <c r="D558" i="2"/>
  <c r="E558" i="2"/>
  <c r="F558" i="2"/>
  <c r="D559" i="2"/>
  <c r="E559" i="2"/>
  <c r="F559" i="2"/>
  <c r="D128" i="2"/>
  <c r="E128" i="2"/>
  <c r="F128" i="2"/>
  <c r="D560" i="2"/>
  <c r="E560" i="2"/>
  <c r="F560" i="2"/>
  <c r="D561" i="2"/>
  <c r="E561" i="2"/>
  <c r="F561" i="2"/>
  <c r="D563" i="2"/>
  <c r="E563" i="2"/>
  <c r="F563" i="2"/>
  <c r="D564" i="2"/>
  <c r="E564" i="2"/>
  <c r="F564" i="2"/>
  <c r="D565" i="2"/>
  <c r="E565" i="2"/>
  <c r="F565" i="2"/>
  <c r="D566" i="2"/>
  <c r="E566" i="2"/>
  <c r="F566" i="2"/>
  <c r="D567" i="2"/>
  <c r="E567" i="2"/>
  <c r="F567" i="2"/>
  <c r="D568" i="2"/>
  <c r="E568" i="2"/>
  <c r="F568" i="2"/>
  <c r="D569" i="2"/>
  <c r="E569" i="2"/>
  <c r="F569" i="2"/>
  <c r="D127" i="2"/>
  <c r="E127" i="2"/>
  <c r="F127" i="2"/>
  <c r="D81" i="2"/>
  <c r="E81" i="2"/>
  <c r="F81" i="2"/>
  <c r="D125" i="2"/>
  <c r="E125" i="2"/>
  <c r="F125" i="2"/>
  <c r="D115" i="2"/>
  <c r="E115" i="2"/>
  <c r="F115" i="2"/>
  <c r="D38" i="2"/>
  <c r="E38" i="2"/>
  <c r="F38" i="2"/>
  <c r="D570" i="2"/>
  <c r="E570" i="2"/>
  <c r="F570" i="2"/>
  <c r="D55" i="2"/>
  <c r="E55" i="2"/>
  <c r="F55" i="2"/>
  <c r="D57" i="2"/>
  <c r="E57" i="2"/>
  <c r="F57" i="2"/>
  <c r="D571" i="2"/>
  <c r="E571" i="2"/>
  <c r="F571" i="2"/>
  <c r="D46" i="2"/>
  <c r="E46" i="2"/>
  <c r="F46" i="2"/>
  <c r="D572" i="2"/>
  <c r="E572" i="2"/>
  <c r="F572" i="2"/>
  <c r="D573" i="2"/>
  <c r="E573" i="2"/>
  <c r="F573" i="2"/>
  <c r="D574" i="2"/>
  <c r="E574" i="2"/>
  <c r="F574" i="2"/>
  <c r="D575" i="2"/>
  <c r="E575" i="2"/>
  <c r="F575" i="2"/>
  <c r="D576" i="2"/>
  <c r="E576" i="2"/>
  <c r="F576" i="2"/>
  <c r="D8" i="2"/>
  <c r="E8" i="2"/>
  <c r="F8" i="2"/>
  <c r="D577" i="2"/>
  <c r="E577" i="2"/>
  <c r="F577" i="2"/>
  <c r="D578" i="2"/>
  <c r="E578" i="2"/>
  <c r="F578" i="2"/>
  <c r="D579" i="2"/>
  <c r="E579" i="2"/>
  <c r="F579" i="2"/>
  <c r="D580" i="2"/>
  <c r="E580" i="2"/>
  <c r="F580" i="2"/>
  <c r="D581" i="2"/>
  <c r="E581" i="2"/>
  <c r="F581" i="2"/>
  <c r="D582" i="2"/>
  <c r="E582" i="2"/>
  <c r="F582" i="2"/>
  <c r="D583" i="2"/>
  <c r="E583" i="2"/>
  <c r="F583" i="2"/>
  <c r="D4" i="2"/>
  <c r="E4" i="2"/>
  <c r="F4" i="2"/>
  <c r="D584" i="2"/>
  <c r="E584" i="2"/>
  <c r="F584" i="2"/>
  <c r="D585" i="2"/>
  <c r="E585" i="2"/>
  <c r="F585" i="2"/>
  <c r="D586" i="2"/>
  <c r="E586" i="2"/>
  <c r="F586" i="2"/>
  <c r="D587" i="2"/>
  <c r="E587" i="2"/>
  <c r="F587" i="2"/>
  <c r="D588" i="2"/>
  <c r="E588" i="2"/>
  <c r="F588" i="2"/>
  <c r="D589" i="2"/>
  <c r="E589" i="2"/>
  <c r="F589" i="2"/>
  <c r="D95" i="2"/>
  <c r="E95" i="2"/>
  <c r="F95" i="2"/>
  <c r="D138" i="2"/>
  <c r="E138" i="2"/>
  <c r="F138" i="2"/>
  <c r="D590" i="2"/>
  <c r="E590" i="2"/>
  <c r="F590" i="2"/>
  <c r="D591" i="2"/>
  <c r="E591" i="2"/>
  <c r="F591" i="2"/>
  <c r="D24" i="2"/>
  <c r="E24" i="2"/>
  <c r="F24" i="2"/>
  <c r="D592" i="2"/>
  <c r="E592" i="2"/>
  <c r="F592" i="2"/>
  <c r="D593" i="2"/>
  <c r="E593" i="2"/>
  <c r="F593" i="2"/>
  <c r="D594" i="2"/>
  <c r="E594" i="2"/>
  <c r="F594" i="2"/>
  <c r="D595" i="2"/>
  <c r="E595" i="2"/>
  <c r="F595" i="2"/>
  <c r="D596" i="2"/>
  <c r="E596" i="2"/>
  <c r="F596" i="2"/>
  <c r="D597" i="2"/>
  <c r="E597" i="2"/>
  <c r="F597" i="2"/>
  <c r="D598" i="2"/>
  <c r="E598" i="2"/>
  <c r="F598" i="2"/>
  <c r="D71" i="2"/>
  <c r="E71" i="2"/>
  <c r="F71" i="2"/>
  <c r="D31" i="2"/>
  <c r="E31" i="2"/>
  <c r="F31" i="2"/>
  <c r="D599" i="2"/>
  <c r="E599" i="2"/>
  <c r="F599" i="2"/>
  <c r="D139" i="2"/>
  <c r="E139" i="2"/>
  <c r="F139" i="2"/>
  <c r="D600" i="2"/>
  <c r="E600" i="2"/>
  <c r="F600" i="2"/>
  <c r="D601" i="2"/>
  <c r="E601" i="2"/>
  <c r="F601" i="2"/>
  <c r="F506" i="2"/>
  <c r="E506" i="2"/>
  <c r="D506" i="2"/>
  <c r="U600" i="9" a="1"/>
  <c r="U600" i="9" s="1"/>
  <c r="V600" i="9" s="1"/>
  <c r="T600" i="9" a="1"/>
  <c r="T600" i="9" s="1"/>
  <c r="T599" i="9" a="1"/>
  <c r="T599" i="9" s="1"/>
  <c r="W598" i="9"/>
  <c r="W598" i="9" a="1"/>
  <c r="U597" i="9" a="1"/>
  <c r="U597" i="9" s="1"/>
  <c r="V597" i="9" s="1"/>
  <c r="T597" i="9"/>
  <c r="T597" i="9" a="1"/>
  <c r="W597" i="9" a="1"/>
  <c r="W597" i="9" s="1"/>
  <c r="T596" i="9" a="1"/>
  <c r="T596" i="9" s="1"/>
  <c r="W596" i="9" a="1"/>
  <c r="W596" i="9" s="1"/>
  <c r="W595" i="9" a="1"/>
  <c r="W595" i="9" s="1"/>
  <c r="U595" i="9" a="1"/>
  <c r="U595" i="9" s="1"/>
  <c r="V595" i="9" s="1"/>
  <c r="U594" i="9" a="1"/>
  <c r="U594" i="9" s="1"/>
  <c r="V594" i="9" s="1"/>
  <c r="T594" i="9" a="1"/>
  <c r="T594" i="9" s="1"/>
  <c r="W594" i="9" a="1"/>
  <c r="W594" i="9" s="1"/>
  <c r="U592" i="9" a="1"/>
  <c r="U592" i="9" s="1"/>
  <c r="V592" i="9" s="1"/>
  <c r="T592" i="9" a="1"/>
  <c r="T592" i="9" s="1"/>
  <c r="T591" i="9"/>
  <c r="T591" i="9" a="1"/>
  <c r="W590" i="9"/>
  <c r="W590" i="9" a="1"/>
  <c r="T590" i="9"/>
  <c r="T590" i="9" a="1"/>
  <c r="U590" i="9" a="1"/>
  <c r="U590" i="9" s="1"/>
  <c r="V590" i="9" s="1"/>
  <c r="W589" i="9" a="1"/>
  <c r="W589" i="9" s="1"/>
  <c r="U589" i="9" a="1"/>
  <c r="U589" i="9" s="1"/>
  <c r="V589" i="9" s="1"/>
  <c r="T589" i="9"/>
  <c r="T589" i="9" a="1"/>
  <c r="T588" i="9" a="1"/>
  <c r="T588" i="9" s="1"/>
  <c r="W588" i="9" a="1"/>
  <c r="W588" i="9" s="1"/>
  <c r="W587" i="9" a="1"/>
  <c r="W587" i="9" s="1"/>
  <c r="U587" i="9" a="1"/>
  <c r="U587" i="9" s="1"/>
  <c r="V587" i="9" s="1"/>
  <c r="U586" i="9" a="1"/>
  <c r="U586" i="9" s="1"/>
  <c r="V586" i="9" s="1"/>
  <c r="T586" i="9" a="1"/>
  <c r="T586" i="9" s="1"/>
  <c r="W586" i="9" a="1"/>
  <c r="W586" i="9" s="1"/>
  <c r="U584" i="9" a="1"/>
  <c r="U584" i="9" s="1"/>
  <c r="V584" i="9" s="1"/>
  <c r="T584" i="9" a="1"/>
  <c r="T584" i="9" s="1"/>
  <c r="T583" i="9" a="1"/>
  <c r="T583" i="9" s="1"/>
  <c r="W582" i="9"/>
  <c r="W582" i="9" a="1"/>
  <c r="T582" i="9" a="1"/>
  <c r="T582" i="9" s="1"/>
  <c r="U582" i="9" a="1"/>
  <c r="U582" i="9" s="1"/>
  <c r="V582" i="9" s="1"/>
  <c r="W581" i="9" a="1"/>
  <c r="W581" i="9" s="1"/>
  <c r="U581" i="9" a="1"/>
  <c r="U581" i="9" s="1"/>
  <c r="V581" i="9" s="1"/>
  <c r="T581" i="9"/>
  <c r="T581" i="9" a="1"/>
  <c r="T580" i="9" a="1"/>
  <c r="T580" i="9" s="1"/>
  <c r="W580" i="9" a="1"/>
  <c r="W580" i="9" s="1"/>
  <c r="W579" i="9" a="1"/>
  <c r="W579" i="9" s="1"/>
  <c r="U579" i="9" a="1"/>
  <c r="U579" i="9" s="1"/>
  <c r="V579" i="9" s="1"/>
  <c r="U578" i="9" a="1"/>
  <c r="U578" i="9" s="1"/>
  <c r="V578" i="9" s="1"/>
  <c r="T578" i="9" a="1"/>
  <c r="T578" i="9" s="1"/>
  <c r="W578" i="9" a="1"/>
  <c r="W578" i="9" s="1"/>
  <c r="U576" i="9" a="1"/>
  <c r="U576" i="9" s="1"/>
  <c r="V576" i="9" s="1"/>
  <c r="T576" i="9" a="1"/>
  <c r="T576" i="9" s="1"/>
  <c r="T575" i="9"/>
  <c r="T575" i="9" a="1"/>
  <c r="W574" i="9"/>
  <c r="W574" i="9" a="1"/>
  <c r="T574" i="9" a="1"/>
  <c r="T574" i="9" s="1"/>
  <c r="U574" i="9" a="1"/>
  <c r="U574" i="9" s="1"/>
  <c r="V574" i="9" s="1"/>
  <c r="W573" i="9" a="1"/>
  <c r="W573" i="9" s="1"/>
  <c r="U573" i="9" a="1"/>
  <c r="U573" i="9" s="1"/>
  <c r="V573" i="9" s="1"/>
  <c r="T573" i="9"/>
  <c r="T573" i="9" a="1"/>
  <c r="T572" i="9" a="1"/>
  <c r="T572" i="9" s="1"/>
  <c r="W572" i="9" a="1"/>
  <c r="W572" i="9" s="1"/>
  <c r="W571" i="9" a="1"/>
  <c r="W571" i="9" s="1"/>
  <c r="U571" i="9" a="1"/>
  <c r="U571" i="9" s="1"/>
  <c r="V571" i="9" s="1"/>
  <c r="T571" i="9" a="1"/>
  <c r="T571" i="9" s="1"/>
  <c r="U570" i="9" a="1"/>
  <c r="U570" i="9" s="1"/>
  <c r="V570" i="9" s="1"/>
  <c r="T570" i="9" a="1"/>
  <c r="T570" i="9" s="1"/>
  <c r="W570" i="9" a="1"/>
  <c r="W570" i="9" s="1"/>
  <c r="U568" i="9" a="1"/>
  <c r="U568" i="9" s="1"/>
  <c r="V568" i="9" s="1"/>
  <c r="T568" i="9" a="1"/>
  <c r="T568" i="9" s="1"/>
  <c r="T567" i="9" a="1"/>
  <c r="T567" i="9" s="1"/>
  <c r="W566" i="9"/>
  <c r="W566" i="9" a="1"/>
  <c r="T566" i="9"/>
  <c r="T566" i="9" a="1"/>
  <c r="U566" i="9" a="1"/>
  <c r="U566" i="9" s="1"/>
  <c r="V566" i="9" s="1"/>
  <c r="W565" i="9" a="1"/>
  <c r="W565" i="9" s="1"/>
  <c r="U565" i="9" a="1"/>
  <c r="U565" i="9" s="1"/>
  <c r="V565" i="9" s="1"/>
  <c r="T565" i="9"/>
  <c r="T565" i="9" a="1"/>
  <c r="T564" i="9" a="1"/>
  <c r="T564" i="9" s="1"/>
  <c r="W564" i="9" a="1"/>
  <c r="W564" i="9" s="1"/>
  <c r="W563" i="9" a="1"/>
  <c r="W563" i="9" s="1"/>
  <c r="U563" i="9" a="1"/>
  <c r="U563" i="9" s="1"/>
  <c r="V563" i="9" s="1"/>
  <c r="T563" i="9" a="1"/>
  <c r="T563" i="9" s="1"/>
  <c r="U562" i="9" a="1"/>
  <c r="U562" i="9" s="1"/>
  <c r="V562" i="9" s="1"/>
  <c r="T562" i="9" a="1"/>
  <c r="T562" i="9" s="1"/>
  <c r="U560" i="9" a="1"/>
  <c r="U560" i="9" s="1"/>
  <c r="V560" i="9" s="1"/>
  <c r="T560" i="9" a="1"/>
  <c r="T560" i="9" s="1"/>
  <c r="T559" i="9" a="1"/>
  <c r="T559" i="9" s="1"/>
  <c r="W558" i="9"/>
  <c r="W558" i="9" a="1"/>
  <c r="T558" i="9" a="1"/>
  <c r="T558" i="9" s="1"/>
  <c r="U558" i="9" a="1"/>
  <c r="U558" i="9" s="1"/>
  <c r="V558" i="9" s="1"/>
  <c r="W557" i="9" a="1"/>
  <c r="W557" i="9" s="1"/>
  <c r="U557" i="9" a="1"/>
  <c r="U557" i="9" s="1"/>
  <c r="V557" i="9" s="1"/>
  <c r="T557" i="9"/>
  <c r="T557" i="9" a="1"/>
  <c r="W556" i="9"/>
  <c r="W556" i="9" a="1"/>
  <c r="T556" i="9" a="1"/>
  <c r="T556" i="9" s="1"/>
  <c r="U556" i="9" a="1"/>
  <c r="U556" i="9" s="1"/>
  <c r="V556" i="9" s="1"/>
  <c r="W555" i="9" a="1"/>
  <c r="W555" i="9" s="1"/>
  <c r="U555" i="9" a="1"/>
  <c r="U555" i="9" s="1"/>
  <c r="V555" i="9" s="1"/>
  <c r="T555" i="9" a="1"/>
  <c r="T555" i="9" s="1"/>
  <c r="U554" i="9" a="1"/>
  <c r="U554" i="9" s="1"/>
  <c r="V554" i="9" s="1"/>
  <c r="T554" i="9" a="1"/>
  <c r="T554" i="9" s="1"/>
  <c r="U552" i="9" a="1"/>
  <c r="U552" i="9" s="1"/>
  <c r="V552" i="9" s="1"/>
  <c r="T552" i="9" a="1"/>
  <c r="T552" i="9" s="1"/>
  <c r="T551" i="9"/>
  <c r="T551" i="9" a="1"/>
  <c r="W550" i="9"/>
  <c r="W550" i="9" a="1"/>
  <c r="U550" i="9" a="1"/>
  <c r="U550" i="9" s="1"/>
  <c r="V550" i="9" s="1"/>
  <c r="T550" i="9"/>
  <c r="T550" i="9" a="1"/>
  <c r="T548" i="9" a="1"/>
  <c r="T548" i="9" s="1"/>
  <c r="U548" i="9" a="1"/>
  <c r="U548" i="9" s="1"/>
  <c r="V548" i="9" s="1"/>
  <c r="W547" i="9" a="1"/>
  <c r="W547" i="9" s="1"/>
  <c r="U547" i="9" a="1"/>
  <c r="U547" i="9" s="1"/>
  <c r="V547" i="9" s="1"/>
  <c r="T547" i="9"/>
  <c r="T547" i="9" a="1"/>
  <c r="U545" i="9" a="1"/>
  <c r="U545" i="9" s="1"/>
  <c r="V545" i="9" s="1"/>
  <c r="T545" i="9" a="1"/>
  <c r="T545" i="9" s="1"/>
  <c r="W544" i="9" a="1"/>
  <c r="W544" i="9" s="1"/>
  <c r="W542" i="9" a="1"/>
  <c r="W542" i="9" s="1"/>
  <c r="U542" i="9" a="1"/>
  <c r="U542" i="9" s="1"/>
  <c r="V542" i="9" s="1"/>
  <c r="T542" i="9"/>
  <c r="T542" i="9" a="1"/>
  <c r="W541" i="9"/>
  <c r="U541" i="9" a="1"/>
  <c r="U541" i="9" s="1"/>
  <c r="V541" i="9" s="1"/>
  <c r="T541" i="9" a="1"/>
  <c r="T541" i="9" s="1"/>
  <c r="W541" i="9" a="1"/>
  <c r="W540" i="9" a="1"/>
  <c r="W540" i="9" s="1"/>
  <c r="T540" i="9" a="1"/>
  <c r="T540" i="9" s="1"/>
  <c r="U540" i="9" a="1"/>
  <c r="U540" i="9" s="1"/>
  <c r="V540" i="9" s="1"/>
  <c r="W539" i="9" a="1"/>
  <c r="W539" i="9" s="1"/>
  <c r="U539" i="9" a="1"/>
  <c r="U539" i="9" s="1"/>
  <c r="V539" i="9" s="1"/>
  <c r="T539" i="9"/>
  <c r="T539" i="9" a="1"/>
  <c r="T538" i="9" a="1"/>
  <c r="T538" i="9" s="1"/>
  <c r="U537" i="9" a="1"/>
  <c r="U537" i="9" s="1"/>
  <c r="V537" i="9" s="1"/>
  <c r="T537" i="9" a="1"/>
  <c r="T537" i="9" s="1"/>
  <c r="U536" i="9" a="1"/>
  <c r="U536" i="9" s="1"/>
  <c r="V536" i="9" s="1"/>
  <c r="T536" i="9"/>
  <c r="T536" i="9" a="1"/>
  <c r="W536" i="9" a="1"/>
  <c r="W536" i="9" s="1"/>
  <c r="U535" i="9" a="1"/>
  <c r="U535" i="9" s="1"/>
  <c r="V535" i="9" s="1"/>
  <c r="W534" i="9"/>
  <c r="W534" i="9" a="1"/>
  <c r="U534" i="9" a="1"/>
  <c r="U534" i="9" s="1"/>
  <c r="V534" i="9" s="1"/>
  <c r="T534" i="9"/>
  <c r="T534" i="9" a="1"/>
  <c r="W533" i="9"/>
  <c r="W533" i="9" a="1"/>
  <c r="W531" i="9" a="1"/>
  <c r="W531" i="9" s="1"/>
  <c r="U531" i="9" a="1"/>
  <c r="U531" i="9" s="1"/>
  <c r="V531" i="9" s="1"/>
  <c r="T531" i="9"/>
  <c r="T531" i="9" a="1"/>
  <c r="W530" i="9"/>
  <c r="W530" i="9" a="1"/>
  <c r="U530" i="9" a="1"/>
  <c r="U530" i="9" s="1"/>
  <c r="V530" i="9" s="1"/>
  <c r="T530" i="9" a="1"/>
  <c r="T530" i="9" s="1"/>
  <c r="T529" i="9"/>
  <c r="T529" i="9" a="1"/>
  <c r="W528" i="9" a="1"/>
  <c r="W528" i="9" s="1"/>
  <c r="T527" i="9" a="1"/>
  <c r="T527" i="9" s="1"/>
  <c r="U527" i="9" a="1"/>
  <c r="U527" i="9" s="1"/>
  <c r="V527" i="9" s="1"/>
  <c r="W526" i="9" a="1"/>
  <c r="W526" i="9" s="1"/>
  <c r="T525" i="9"/>
  <c r="T525" i="9" a="1"/>
  <c r="U525" i="9" a="1"/>
  <c r="U525" i="9" s="1"/>
  <c r="V525" i="9" s="1"/>
  <c r="W524" i="9"/>
  <c r="W524" i="9" a="1"/>
  <c r="T524" i="9" a="1"/>
  <c r="T524" i="9" s="1"/>
  <c r="U523" i="9"/>
  <c r="U523" i="9" a="1"/>
  <c r="T523" i="9"/>
  <c r="T523" i="9" a="1"/>
  <c r="W523" i="9" a="1"/>
  <c r="W523" i="9" s="1"/>
  <c r="T522" i="9" a="1"/>
  <c r="T522" i="9" s="1"/>
  <c r="U522" i="9" a="1"/>
  <c r="U522" i="9" s="1"/>
  <c r="V522" i="9" s="1"/>
  <c r="W521" i="9" a="1"/>
  <c r="W521" i="9" s="1"/>
  <c r="T521" i="9" a="1"/>
  <c r="T521" i="9" s="1"/>
  <c r="U521" i="9" a="1"/>
  <c r="U521" i="9" s="1"/>
  <c r="V521" i="9" s="1"/>
  <c r="W520" i="9" a="1"/>
  <c r="W520" i="9" s="1"/>
  <c r="U520" i="9" a="1"/>
  <c r="U520" i="9" s="1"/>
  <c r="V520" i="9" s="1"/>
  <c r="T520" i="9" a="1"/>
  <c r="T520" i="9" s="1"/>
  <c r="W519" i="9" a="1"/>
  <c r="W519" i="9" s="1"/>
  <c r="T518" i="9"/>
  <c r="T518" i="9" a="1"/>
  <c r="U518" i="9" a="1"/>
  <c r="U518" i="9" s="1"/>
  <c r="V518" i="9" s="1"/>
  <c r="W517" i="9"/>
  <c r="W517" i="9" a="1"/>
  <c r="U517" i="9" a="1"/>
  <c r="U517" i="9" s="1"/>
  <c r="V517" i="9" s="1"/>
  <c r="T517" i="9"/>
  <c r="T517" i="9" a="1"/>
  <c r="W516" i="9" a="1"/>
  <c r="W516" i="9" s="1"/>
  <c r="U515" i="9" a="1"/>
  <c r="U515" i="9" s="1"/>
  <c r="V515" i="9" s="1"/>
  <c r="T515" i="9" a="1"/>
  <c r="T515" i="9" s="1"/>
  <c r="W515" i="9" a="1"/>
  <c r="W515" i="9" s="1"/>
  <c r="W514" i="9" a="1"/>
  <c r="W514" i="9" s="1"/>
  <c r="T514" i="9" a="1"/>
  <c r="T514" i="9" s="1"/>
  <c r="U514" i="9" a="1"/>
  <c r="U514" i="9" s="1"/>
  <c r="V514" i="9" s="1"/>
  <c r="W513" i="9" a="1"/>
  <c r="W513" i="9" s="1"/>
  <c r="U513" i="9" a="1"/>
  <c r="U513" i="9" s="1"/>
  <c r="V513" i="9" s="1"/>
  <c r="T513" i="9" a="1"/>
  <c r="T513" i="9" s="1"/>
  <c r="W511" i="9" a="1"/>
  <c r="W511" i="9" s="1"/>
  <c r="W510" i="9"/>
  <c r="W510" i="9" a="1"/>
  <c r="T510" i="9"/>
  <c r="T510" i="9" a="1"/>
  <c r="U510" i="9" a="1"/>
  <c r="U510" i="9" s="1"/>
  <c r="V510" i="9" s="1"/>
  <c r="W509" i="9"/>
  <c r="W509" i="9" a="1"/>
  <c r="U509" i="9" a="1"/>
  <c r="U509" i="9" s="1"/>
  <c r="V509" i="9" s="1"/>
  <c r="T509" i="9"/>
  <c r="T509" i="9" a="1"/>
  <c r="W508" i="9"/>
  <c r="W508" i="9" a="1"/>
  <c r="U508" i="9" a="1"/>
  <c r="U508" i="9" s="1"/>
  <c r="V508" i="9" s="1"/>
  <c r="W507" i="9" a="1"/>
  <c r="W507" i="9" s="1"/>
  <c r="U507" i="9" a="1"/>
  <c r="U507" i="9" s="1"/>
  <c r="V507" i="9" s="1"/>
  <c r="T507" i="9" a="1"/>
  <c r="T507" i="9" s="1"/>
  <c r="W506" i="9" a="1"/>
  <c r="W506" i="9" s="1"/>
  <c r="U506" i="9" a="1"/>
  <c r="U506" i="9" s="1"/>
  <c r="V506" i="9" s="1"/>
  <c r="T506" i="9"/>
  <c r="T506" i="9" a="1"/>
  <c r="T503" i="9" a="1"/>
  <c r="T503" i="9" s="1"/>
  <c r="W502" i="9" a="1"/>
  <c r="W502" i="9" s="1"/>
  <c r="U502" i="9"/>
  <c r="V502" i="9" s="1"/>
  <c r="T502" i="9"/>
  <c r="T502" i="9" a="1"/>
  <c r="U502" i="9" a="1"/>
  <c r="W501" i="9"/>
  <c r="W501" i="9" a="1"/>
  <c r="U501" i="9" a="1"/>
  <c r="U501" i="9" s="1"/>
  <c r="V501" i="9" s="1"/>
  <c r="T501" i="9"/>
  <c r="T501" i="9" a="1"/>
  <c r="U500" i="9" a="1"/>
  <c r="U500" i="9" s="1"/>
  <c r="V500" i="9" s="1"/>
  <c r="W499" i="9" a="1"/>
  <c r="W499" i="9" s="1"/>
  <c r="U499" i="9" a="1"/>
  <c r="U499" i="9" s="1"/>
  <c r="V499" i="9" s="1"/>
  <c r="T499" i="9" a="1"/>
  <c r="T499" i="9" s="1"/>
  <c r="U497" i="9" a="1"/>
  <c r="U497" i="9" s="1"/>
  <c r="V497" i="9" s="1"/>
  <c r="T497" i="9" a="1"/>
  <c r="T497" i="9" s="1"/>
  <c r="U496" i="9" a="1"/>
  <c r="U496" i="9" s="1"/>
  <c r="V496" i="9" s="1"/>
  <c r="W494" i="9" a="1"/>
  <c r="W494" i="9" s="1"/>
  <c r="T494" i="9" a="1"/>
  <c r="T494" i="9" s="1"/>
  <c r="U494" i="9" a="1"/>
  <c r="U494" i="9" s="1"/>
  <c r="V494" i="9" s="1"/>
  <c r="W493" i="9"/>
  <c r="W493" i="9" a="1"/>
  <c r="U493" i="9" a="1"/>
  <c r="U493" i="9" s="1"/>
  <c r="V493" i="9" s="1"/>
  <c r="T493" i="9" a="1"/>
  <c r="T493" i="9" s="1"/>
  <c r="W492" i="9" a="1"/>
  <c r="W492" i="9" s="1"/>
  <c r="T492" i="9" a="1"/>
  <c r="T492" i="9" s="1"/>
  <c r="U492" i="9" a="1"/>
  <c r="U492" i="9" s="1"/>
  <c r="V492" i="9" s="1"/>
  <c r="W491" i="9" a="1"/>
  <c r="W491" i="9" s="1"/>
  <c r="U491" i="9"/>
  <c r="V491" i="9" s="1"/>
  <c r="U491" i="9" a="1"/>
  <c r="T491" i="9" a="1"/>
  <c r="T491" i="9" s="1"/>
  <c r="U490" i="9" a="1"/>
  <c r="U490" i="9" s="1"/>
  <c r="V490" i="9" s="1"/>
  <c r="W490" i="9" a="1"/>
  <c r="W490" i="9" s="1"/>
  <c r="T487" i="9" a="1"/>
  <c r="T487" i="9" s="1"/>
  <c r="W486" i="9" a="1"/>
  <c r="W486" i="9" s="1"/>
  <c r="T486" i="9"/>
  <c r="T486" i="9" a="1"/>
  <c r="U486" i="9" a="1"/>
  <c r="U486" i="9" s="1"/>
  <c r="V486" i="9" s="1"/>
  <c r="W485" i="9" a="1"/>
  <c r="W485" i="9" s="1"/>
  <c r="U485" i="9" a="1"/>
  <c r="U485" i="9" s="1"/>
  <c r="V485" i="9" s="1"/>
  <c r="T485" i="9" a="1"/>
  <c r="T485" i="9" s="1"/>
  <c r="T484" i="9" a="1"/>
  <c r="T484" i="9" s="1"/>
  <c r="U484" i="9" a="1"/>
  <c r="U484" i="9" s="1"/>
  <c r="V484" i="9" s="1"/>
  <c r="W483" i="9" a="1"/>
  <c r="W483" i="9" s="1"/>
  <c r="U483" i="9" a="1"/>
  <c r="U483" i="9" s="1"/>
  <c r="V483" i="9" s="1"/>
  <c r="T483" i="9" a="1"/>
  <c r="T483" i="9" s="1"/>
  <c r="W482" i="9" a="1"/>
  <c r="W482" i="9" s="1"/>
  <c r="T482" i="9" a="1"/>
  <c r="T482" i="9" s="1"/>
  <c r="U482" i="9" a="1"/>
  <c r="U482" i="9" s="1"/>
  <c r="V482" i="9" s="1"/>
  <c r="W481" i="9" a="1"/>
  <c r="W481" i="9" s="1"/>
  <c r="T481" i="9" a="1"/>
  <c r="T481" i="9" s="1"/>
  <c r="T479" i="9"/>
  <c r="T479" i="9" a="1"/>
  <c r="W478" i="9" a="1"/>
  <c r="W478" i="9" s="1"/>
  <c r="T478" i="9" a="1"/>
  <c r="T478" i="9" s="1"/>
  <c r="U478" i="9" a="1"/>
  <c r="U478" i="9" s="1"/>
  <c r="V478" i="9" s="1"/>
  <c r="W477" i="9"/>
  <c r="W477" i="9" a="1"/>
  <c r="U477" i="9" a="1"/>
  <c r="U477" i="9" s="1"/>
  <c r="V477" i="9" s="1"/>
  <c r="T477" i="9" a="1"/>
  <c r="T477" i="9" s="1"/>
  <c r="U476" i="9" a="1"/>
  <c r="U476" i="9" s="1"/>
  <c r="V476" i="9" s="1"/>
  <c r="T476" i="9" a="1"/>
  <c r="T476" i="9" s="1"/>
  <c r="W476" i="9" a="1"/>
  <c r="W476" i="9" s="1"/>
  <c r="W475" i="9" a="1"/>
  <c r="W475" i="9" s="1"/>
  <c r="T475" i="9" a="1"/>
  <c r="T475" i="9" s="1"/>
  <c r="U475" i="9" a="1"/>
  <c r="U475" i="9" s="1"/>
  <c r="V475" i="9" s="1"/>
  <c r="U473" i="9" a="1"/>
  <c r="U473" i="9" s="1"/>
  <c r="V473" i="9" s="1"/>
  <c r="T473" i="9"/>
  <c r="T473" i="9" a="1"/>
  <c r="U472" i="9" a="1"/>
  <c r="U472" i="9" s="1"/>
  <c r="V472" i="9" s="1"/>
  <c r="T472" i="9" a="1"/>
  <c r="T472" i="9" s="1"/>
  <c r="W472" i="9" a="1"/>
  <c r="W472" i="9" s="1"/>
  <c r="T471" i="9"/>
  <c r="T471" i="9" a="1"/>
  <c r="W471" i="9" a="1"/>
  <c r="W471" i="9" s="1"/>
  <c r="W470" i="9" a="1"/>
  <c r="W470" i="9" s="1"/>
  <c r="U470" i="9" a="1"/>
  <c r="U470" i="9" s="1"/>
  <c r="V470" i="9" s="1"/>
  <c r="T470" i="9" a="1"/>
  <c r="T470" i="9" s="1"/>
  <c r="U469" i="9" a="1"/>
  <c r="U469" i="9" s="1"/>
  <c r="V469" i="9" s="1"/>
  <c r="T469" i="9" a="1"/>
  <c r="T469" i="9" s="1"/>
  <c r="W467" i="9" a="1"/>
  <c r="W467" i="9" s="1"/>
  <c r="T467" i="9"/>
  <c r="T467" i="9" a="1"/>
  <c r="U467" i="9" a="1"/>
  <c r="U467" i="9" s="1"/>
  <c r="V467" i="9" s="1"/>
  <c r="W466" i="9"/>
  <c r="W466" i="9" a="1"/>
  <c r="U466" i="9" a="1"/>
  <c r="U466" i="9" s="1"/>
  <c r="V466" i="9" s="1"/>
  <c r="T466" i="9"/>
  <c r="T466" i="9" a="1"/>
  <c r="U464" i="9" a="1"/>
  <c r="U464" i="9" s="1"/>
  <c r="V464" i="9" s="1"/>
  <c r="T464" i="9" a="1"/>
  <c r="T464" i="9" s="1"/>
  <c r="W464" i="9" a="1"/>
  <c r="W464" i="9" s="1"/>
  <c r="T463" i="9"/>
  <c r="T463" i="9" a="1"/>
  <c r="W463" i="9" a="1"/>
  <c r="W463" i="9" s="1"/>
  <c r="W462" i="9"/>
  <c r="W462" i="9" a="1"/>
  <c r="U462" i="9" a="1"/>
  <c r="U462" i="9" s="1"/>
  <c r="V462" i="9" s="1"/>
  <c r="T462" i="9" a="1"/>
  <c r="T462" i="9" s="1"/>
  <c r="U461" i="9" a="1"/>
  <c r="U461" i="9" s="1"/>
  <c r="V461" i="9" s="1"/>
  <c r="T461" i="9" a="1"/>
  <c r="T461" i="9" s="1"/>
  <c r="W459" i="9" a="1"/>
  <c r="W459" i="9" s="1"/>
  <c r="T459" i="9" a="1"/>
  <c r="T459" i="9" s="1"/>
  <c r="U459" i="9" a="1"/>
  <c r="U459" i="9" s="1"/>
  <c r="V459" i="9" s="1"/>
  <c r="W458" i="9"/>
  <c r="W458" i="9" a="1"/>
  <c r="U458" i="9" a="1"/>
  <c r="U458" i="9" s="1"/>
  <c r="V458" i="9" s="1"/>
  <c r="T458" i="9"/>
  <c r="T458" i="9" a="1"/>
  <c r="U456" i="9" a="1"/>
  <c r="U456" i="9" s="1"/>
  <c r="V456" i="9" s="1"/>
  <c r="T456" i="9" a="1"/>
  <c r="T456" i="9" s="1"/>
  <c r="W456" i="9" a="1"/>
  <c r="W456" i="9" s="1"/>
  <c r="T455" i="9" a="1"/>
  <c r="T455" i="9" s="1"/>
  <c r="W455" i="9" a="1"/>
  <c r="W455" i="9" s="1"/>
  <c r="W454" i="9" a="1"/>
  <c r="W454" i="9" s="1"/>
  <c r="U454" i="9" a="1"/>
  <c r="U454" i="9" s="1"/>
  <c r="V454" i="9" s="1"/>
  <c r="T454" i="9" a="1"/>
  <c r="T454" i="9" s="1"/>
  <c r="U453" i="9" a="1"/>
  <c r="U453" i="9" s="1"/>
  <c r="V453" i="9" s="1"/>
  <c r="T453" i="9" a="1"/>
  <c r="T453" i="9" s="1"/>
  <c r="W451" i="9" a="1"/>
  <c r="W451" i="9" s="1"/>
  <c r="T451" i="9" a="1"/>
  <c r="T451" i="9" s="1"/>
  <c r="U451" i="9" a="1"/>
  <c r="U451" i="9" s="1"/>
  <c r="V451" i="9" s="1"/>
  <c r="W450" i="9"/>
  <c r="W450" i="9" a="1"/>
  <c r="U450" i="9" a="1"/>
  <c r="U450" i="9" s="1"/>
  <c r="V450" i="9" s="1"/>
  <c r="T450" i="9" a="1"/>
  <c r="T450" i="9" s="1"/>
  <c r="U448" i="9" a="1"/>
  <c r="U448" i="9" s="1"/>
  <c r="V448" i="9" s="1"/>
  <c r="T448" i="9" a="1"/>
  <c r="T448" i="9" s="1"/>
  <c r="W448" i="9" a="1"/>
  <c r="W448" i="9" s="1"/>
  <c r="T447" i="9" a="1"/>
  <c r="T447" i="9" s="1"/>
  <c r="W447" i="9" a="1"/>
  <c r="W447" i="9" s="1"/>
  <c r="W446" i="9" a="1"/>
  <c r="W446" i="9" s="1"/>
  <c r="U446" i="9" a="1"/>
  <c r="U446" i="9" s="1"/>
  <c r="V446" i="9" s="1"/>
  <c r="T446" i="9" a="1"/>
  <c r="T446" i="9" s="1"/>
  <c r="U445" i="9" a="1"/>
  <c r="U445" i="9" s="1"/>
  <c r="V445" i="9" s="1"/>
  <c r="T445" i="9" a="1"/>
  <c r="T445" i="9" s="1"/>
  <c r="W443" i="9" a="1"/>
  <c r="W443" i="9" s="1"/>
  <c r="T443" i="9"/>
  <c r="T443" i="9" a="1"/>
  <c r="U443" i="9" a="1"/>
  <c r="U443" i="9" s="1"/>
  <c r="V443" i="9" s="1"/>
  <c r="W442" i="9" a="1"/>
  <c r="W442" i="9" s="1"/>
  <c r="U442" i="9" a="1"/>
  <c r="U442" i="9" s="1"/>
  <c r="V442" i="9" s="1"/>
  <c r="T442" i="9" a="1"/>
  <c r="T442" i="9" s="1"/>
  <c r="W441" i="9" a="1"/>
  <c r="W441" i="9" s="1"/>
  <c r="U440" i="9" a="1"/>
  <c r="U440" i="9" s="1"/>
  <c r="V440" i="9" s="1"/>
  <c r="T440" i="9" a="1"/>
  <c r="T440" i="9" s="1"/>
  <c r="W440" i="9" a="1"/>
  <c r="W440" i="9" s="1"/>
  <c r="T439" i="9" a="1"/>
  <c r="T439" i="9" s="1"/>
  <c r="U439" i="9" a="1"/>
  <c r="U439" i="9" s="1"/>
  <c r="V439" i="9" s="1"/>
  <c r="W438" i="9" a="1"/>
  <c r="W438" i="9" s="1"/>
  <c r="U438" i="9" a="1"/>
  <c r="U438" i="9" s="1"/>
  <c r="V438" i="9" s="1"/>
  <c r="T438" i="9"/>
  <c r="T438" i="9" a="1"/>
  <c r="U437" i="9" a="1"/>
  <c r="U437" i="9" s="1"/>
  <c r="V437" i="9" s="1"/>
  <c r="W435" i="9" a="1"/>
  <c r="W435" i="9" s="1"/>
  <c r="T435" i="9" a="1"/>
  <c r="T435" i="9" s="1"/>
  <c r="U435" i="9" a="1"/>
  <c r="U435" i="9" s="1"/>
  <c r="V435" i="9" s="1"/>
  <c r="W434" i="9" a="1"/>
  <c r="W434" i="9" s="1"/>
  <c r="U434" i="9" a="1"/>
  <c r="U434" i="9" s="1"/>
  <c r="V434" i="9" s="1"/>
  <c r="T434" i="9" a="1"/>
  <c r="T434" i="9" s="1"/>
  <c r="W433" i="9" a="1"/>
  <c r="W433" i="9" s="1"/>
  <c r="U432" i="9" a="1"/>
  <c r="U432" i="9" s="1"/>
  <c r="V432" i="9" s="1"/>
  <c r="T432" i="9" a="1"/>
  <c r="T432" i="9" s="1"/>
  <c r="W432" i="9" a="1"/>
  <c r="W432" i="9" s="1"/>
  <c r="W431" i="9" a="1"/>
  <c r="W431" i="9" s="1"/>
  <c r="T431" i="9" a="1"/>
  <c r="T431" i="9" s="1"/>
  <c r="U431" i="9" a="1"/>
  <c r="U431" i="9" s="1"/>
  <c r="V431" i="9" s="1"/>
  <c r="W430" i="9" a="1"/>
  <c r="W430" i="9" s="1"/>
  <c r="U430" i="9" a="1"/>
  <c r="U430" i="9" s="1"/>
  <c r="V430" i="9" s="1"/>
  <c r="T430" i="9" a="1"/>
  <c r="T430" i="9" s="1"/>
  <c r="U429" i="9" a="1"/>
  <c r="U429" i="9" s="1"/>
  <c r="V429" i="9" s="1"/>
  <c r="W428" i="9" a="1"/>
  <c r="W428" i="9" s="1"/>
  <c r="T428" i="9" a="1"/>
  <c r="T428" i="9" s="1"/>
  <c r="U428" i="9" a="1"/>
  <c r="U428" i="9" s="1"/>
  <c r="V428" i="9" s="1"/>
  <c r="W427" i="9"/>
  <c r="W427" i="9" a="1"/>
  <c r="U427" i="9" a="1"/>
  <c r="U427" i="9" s="1"/>
  <c r="V427" i="9" s="1"/>
  <c r="T427" i="9"/>
  <c r="T427" i="9" a="1"/>
  <c r="W426" i="9"/>
  <c r="W426" i="9" a="1"/>
  <c r="T426" i="9" a="1"/>
  <c r="T426" i="9" s="1"/>
  <c r="W425" i="9" a="1"/>
  <c r="W425" i="9" s="1"/>
  <c r="W424" i="9" a="1"/>
  <c r="W424" i="9" s="1"/>
  <c r="U424" i="9" a="1"/>
  <c r="U424" i="9" s="1"/>
  <c r="V424" i="9" s="1"/>
  <c r="W423" i="9" a="1"/>
  <c r="W423" i="9" s="1"/>
  <c r="U423" i="9" a="1"/>
  <c r="U423" i="9" s="1"/>
  <c r="V423" i="9" s="1"/>
  <c r="T423" i="9" a="1"/>
  <c r="T423" i="9" s="1"/>
  <c r="W422" i="9" a="1"/>
  <c r="W422" i="9" s="1"/>
  <c r="T422" i="9" a="1"/>
  <c r="T422" i="9" s="1"/>
  <c r="T420" i="9" a="1"/>
  <c r="T420" i="9" s="1"/>
  <c r="U420" i="9" a="1"/>
  <c r="U420" i="9" s="1"/>
  <c r="V420" i="9" s="1"/>
  <c r="W419" i="9" a="1"/>
  <c r="W419" i="9" s="1"/>
  <c r="T419" i="9" a="1"/>
  <c r="T419" i="9" s="1"/>
  <c r="W418" i="9" a="1"/>
  <c r="W418" i="9" s="1"/>
  <c r="U418" i="9" a="1"/>
  <c r="U418" i="9" s="1"/>
  <c r="V418" i="9" s="1"/>
  <c r="T418" i="9" a="1"/>
  <c r="T418" i="9" s="1"/>
  <c r="U417" i="9" a="1"/>
  <c r="U417" i="9" s="1"/>
  <c r="V417" i="9" s="1"/>
  <c r="T416" i="9" a="1"/>
  <c r="T416" i="9" s="1"/>
  <c r="W416" i="9" a="1"/>
  <c r="W416" i="9" s="1"/>
  <c r="W415" i="9" a="1"/>
  <c r="W415" i="9" s="1"/>
  <c r="U415" i="9" a="1"/>
  <c r="U415" i="9" s="1"/>
  <c r="V415" i="9" s="1"/>
  <c r="T415" i="9"/>
  <c r="T415" i="9" a="1"/>
  <c r="W414" i="9" a="1"/>
  <c r="W414" i="9" s="1"/>
  <c r="U414" i="9" a="1"/>
  <c r="U414" i="9" s="1"/>
  <c r="V414" i="9" s="1"/>
  <c r="T414" i="9" a="1"/>
  <c r="T414" i="9" s="1"/>
  <c r="T412" i="9" a="1"/>
  <c r="T412" i="9" s="1"/>
  <c r="U412" i="9" a="1"/>
  <c r="U412" i="9" s="1"/>
  <c r="V412" i="9" s="1"/>
  <c r="W411" i="9" a="1"/>
  <c r="W411" i="9" s="1"/>
  <c r="T411" i="9" a="1"/>
  <c r="T411" i="9" s="1"/>
  <c r="W410" i="9" a="1"/>
  <c r="W410" i="9" s="1"/>
  <c r="U410" i="9" a="1"/>
  <c r="U410" i="9" s="1"/>
  <c r="V410" i="9" s="1"/>
  <c r="T410" i="9" a="1"/>
  <c r="T410" i="9" s="1"/>
  <c r="U409" i="9" a="1"/>
  <c r="U409" i="9" s="1"/>
  <c r="V409" i="9" s="1"/>
  <c r="T408" i="9" a="1"/>
  <c r="T408" i="9" s="1"/>
  <c r="W408" i="9" a="1"/>
  <c r="W408" i="9" s="1"/>
  <c r="W407" i="9" a="1"/>
  <c r="W407" i="9" s="1"/>
  <c r="U407" i="9" a="1"/>
  <c r="U407" i="9" s="1"/>
  <c r="V407" i="9" s="1"/>
  <c r="T407" i="9" a="1"/>
  <c r="T407" i="9" s="1"/>
  <c r="W406" i="9"/>
  <c r="W406" i="9" a="1"/>
  <c r="U406" i="9" a="1"/>
  <c r="U406" i="9" s="1"/>
  <c r="V406" i="9" s="1"/>
  <c r="T406" i="9" a="1"/>
  <c r="T406" i="9" s="1"/>
  <c r="T404" i="9" a="1"/>
  <c r="T404" i="9" s="1"/>
  <c r="U404" i="9" a="1"/>
  <c r="U404" i="9" s="1"/>
  <c r="V404" i="9" s="1"/>
  <c r="W403" i="9" a="1"/>
  <c r="W403" i="9" s="1"/>
  <c r="T403" i="9" a="1"/>
  <c r="T403" i="9" s="1"/>
  <c r="W402" i="9"/>
  <c r="W402" i="9" a="1"/>
  <c r="U402" i="9" a="1"/>
  <c r="U402" i="9" s="1"/>
  <c r="V402" i="9" s="1"/>
  <c r="T402" i="9" a="1"/>
  <c r="T402" i="9" s="1"/>
  <c r="U401" i="9" a="1"/>
  <c r="U401" i="9" s="1"/>
  <c r="V401" i="9" s="1"/>
  <c r="T400" i="9" a="1"/>
  <c r="T400" i="9" s="1"/>
  <c r="W400" i="9" a="1"/>
  <c r="W400" i="9" s="1"/>
  <c r="W399" i="9" a="1"/>
  <c r="W399" i="9" s="1"/>
  <c r="U399" i="9" a="1"/>
  <c r="U399" i="9" s="1"/>
  <c r="V399" i="9" s="1"/>
  <c r="T399" i="9" a="1"/>
  <c r="T399" i="9" s="1"/>
  <c r="W398" i="9"/>
  <c r="W398" i="9" a="1"/>
  <c r="U398" i="9" a="1"/>
  <c r="U398" i="9" s="1"/>
  <c r="V398" i="9" s="1"/>
  <c r="T398" i="9" a="1"/>
  <c r="T398" i="9" s="1"/>
  <c r="T396" i="9" a="1"/>
  <c r="T396" i="9" s="1"/>
  <c r="U396" i="9" a="1"/>
  <c r="U396" i="9" s="1"/>
  <c r="V396" i="9" s="1"/>
  <c r="W395" i="9" a="1"/>
  <c r="W395" i="9" s="1"/>
  <c r="T395" i="9" a="1"/>
  <c r="T395" i="9" s="1"/>
  <c r="W394" i="9"/>
  <c r="W394" i="9" a="1"/>
  <c r="U394" i="9" a="1"/>
  <c r="U394" i="9" s="1"/>
  <c r="V394" i="9" s="1"/>
  <c r="T394" i="9" a="1"/>
  <c r="T394" i="9" s="1"/>
  <c r="U393" i="9" a="1"/>
  <c r="U393" i="9" s="1"/>
  <c r="V393" i="9" s="1"/>
  <c r="T392" i="9" a="1"/>
  <c r="T392" i="9" s="1"/>
  <c r="W392" i="9" a="1"/>
  <c r="W392" i="9" s="1"/>
  <c r="W391" i="9" a="1"/>
  <c r="W391" i="9" s="1"/>
  <c r="U391" i="9" a="1"/>
  <c r="U391" i="9" s="1"/>
  <c r="V391" i="9" s="1"/>
  <c r="T391" i="9" a="1"/>
  <c r="T391" i="9" s="1"/>
  <c r="W390" i="9" a="1"/>
  <c r="W390" i="9" s="1"/>
  <c r="U390" i="9" a="1"/>
  <c r="U390" i="9" s="1"/>
  <c r="V390" i="9" s="1"/>
  <c r="T390" i="9" a="1"/>
  <c r="T390" i="9" s="1"/>
  <c r="T388" i="9" a="1"/>
  <c r="T388" i="9" s="1"/>
  <c r="U388" i="9" a="1"/>
  <c r="U388" i="9" s="1"/>
  <c r="V388" i="9" s="1"/>
  <c r="W387" i="9" a="1"/>
  <c r="W387" i="9" s="1"/>
  <c r="T387" i="9" a="1"/>
  <c r="T387" i="9" s="1"/>
  <c r="W386" i="9" a="1"/>
  <c r="W386" i="9" s="1"/>
  <c r="U386" i="9" a="1"/>
  <c r="U386" i="9" s="1"/>
  <c r="V386" i="9" s="1"/>
  <c r="T386" i="9" a="1"/>
  <c r="T386" i="9" s="1"/>
  <c r="T384" i="9" a="1"/>
  <c r="T384" i="9" s="1"/>
  <c r="W384" i="9" a="1"/>
  <c r="W384" i="9" s="1"/>
  <c r="W383" i="9" a="1"/>
  <c r="W383" i="9" s="1"/>
  <c r="U383" i="9" a="1"/>
  <c r="U383" i="9" s="1"/>
  <c r="V383" i="9" s="1"/>
  <c r="T383" i="9" a="1"/>
  <c r="T383" i="9" s="1"/>
  <c r="W382" i="9"/>
  <c r="W382" i="9" a="1"/>
  <c r="U382" i="9" a="1"/>
  <c r="U382" i="9" s="1"/>
  <c r="V382" i="9" s="1"/>
  <c r="T382" i="9" a="1"/>
  <c r="T382" i="9" s="1"/>
  <c r="T380" i="9" a="1"/>
  <c r="T380" i="9" s="1"/>
  <c r="U380" i="9" a="1"/>
  <c r="U380" i="9" s="1"/>
  <c r="V380" i="9" s="1"/>
  <c r="W379" i="9" a="1"/>
  <c r="W379" i="9" s="1"/>
  <c r="T379" i="9" a="1"/>
  <c r="T379" i="9" s="1"/>
  <c r="W378" i="9"/>
  <c r="W378" i="9" a="1"/>
  <c r="U378" i="9" a="1"/>
  <c r="U378" i="9" s="1"/>
  <c r="V378" i="9" s="1"/>
  <c r="T378" i="9"/>
  <c r="T378" i="9" a="1"/>
  <c r="T376" i="9" a="1"/>
  <c r="T376" i="9" s="1"/>
  <c r="W376" i="9" a="1"/>
  <c r="W376" i="9" s="1"/>
  <c r="W375" i="9" a="1"/>
  <c r="W375" i="9" s="1"/>
  <c r="T375" i="9"/>
  <c r="T375" i="9" a="1"/>
  <c r="U375" i="9" a="1"/>
  <c r="U375" i="9" s="1"/>
  <c r="V375" i="9" s="1"/>
  <c r="W374" i="9"/>
  <c r="W374" i="9" a="1"/>
  <c r="U374" i="9" a="1"/>
  <c r="U374" i="9" s="1"/>
  <c r="V374" i="9" s="1"/>
  <c r="T374" i="9" a="1"/>
  <c r="T374" i="9" s="1"/>
  <c r="T372" i="9" a="1"/>
  <c r="T372" i="9" s="1"/>
  <c r="W371" i="9" a="1"/>
  <c r="W371" i="9" s="1"/>
  <c r="W370" i="9" a="1"/>
  <c r="W370" i="9" s="1"/>
  <c r="U370" i="9" a="1"/>
  <c r="U370" i="9" s="1"/>
  <c r="V370" i="9" s="1"/>
  <c r="T370" i="9" a="1"/>
  <c r="T370" i="9" s="1"/>
  <c r="T368" i="9" a="1"/>
  <c r="T368" i="9" s="1"/>
  <c r="W368" i="9" a="1"/>
  <c r="W368" i="9" s="1"/>
  <c r="W367" i="9" a="1"/>
  <c r="W367" i="9" s="1"/>
  <c r="T367" i="9" a="1"/>
  <c r="T367" i="9" s="1"/>
  <c r="U367" i="9" a="1"/>
  <c r="U367" i="9" s="1"/>
  <c r="V367" i="9" s="1"/>
  <c r="W366" i="9" a="1"/>
  <c r="W366" i="9" s="1"/>
  <c r="U366" i="9" a="1"/>
  <c r="U366" i="9" s="1"/>
  <c r="V366" i="9" s="1"/>
  <c r="T366" i="9" a="1"/>
  <c r="T366" i="9" s="1"/>
  <c r="U364" i="9" a="1"/>
  <c r="U364" i="9" s="1"/>
  <c r="V364" i="9" s="1"/>
  <c r="W364" i="9" a="1"/>
  <c r="W364" i="9" s="1"/>
  <c r="T363" i="9" a="1"/>
  <c r="T363" i="9" s="1"/>
  <c r="W363" i="9" a="1"/>
  <c r="W363" i="9" s="1"/>
  <c r="W362" i="9" a="1"/>
  <c r="W362" i="9" s="1"/>
  <c r="T362" i="9" a="1"/>
  <c r="T362" i="9" s="1"/>
  <c r="U362" i="9" a="1"/>
  <c r="U362" i="9" s="1"/>
  <c r="V362" i="9" s="1"/>
  <c r="W361" i="9" a="1"/>
  <c r="W361" i="9" s="1"/>
  <c r="U361" i="9" a="1"/>
  <c r="U361" i="9" s="1"/>
  <c r="V361" i="9" s="1"/>
  <c r="T361" i="9" a="1"/>
  <c r="T361" i="9" s="1"/>
  <c r="U359" i="9" a="1"/>
  <c r="U359" i="9" s="1"/>
  <c r="V359" i="9" s="1"/>
  <c r="T359" i="9" a="1"/>
  <c r="T359" i="9" s="1"/>
  <c r="T358" i="9" a="1"/>
  <c r="T358" i="9" s="1"/>
  <c r="W357" i="9" a="1"/>
  <c r="W357" i="9" s="1"/>
  <c r="U357" i="9" a="1"/>
  <c r="U357" i="9" s="1"/>
  <c r="V357" i="9" s="1"/>
  <c r="T357" i="9" a="1"/>
  <c r="T357" i="9" s="1"/>
  <c r="U356" i="9" a="1"/>
  <c r="U356" i="9" s="1"/>
  <c r="V356" i="9" s="1"/>
  <c r="T356" i="9" a="1"/>
  <c r="T356" i="9" s="1"/>
  <c r="T355" i="9" a="1"/>
  <c r="T355" i="9" s="1"/>
  <c r="W355" i="9" a="1"/>
  <c r="W355" i="9" s="1"/>
  <c r="W354" i="9" a="1"/>
  <c r="W354" i="9" s="1"/>
  <c r="T354" i="9" a="1"/>
  <c r="T354" i="9" s="1"/>
  <c r="U354" i="9" a="1"/>
  <c r="U354" i="9" s="1"/>
  <c r="V354" i="9" s="1"/>
  <c r="U352" i="9" a="1"/>
  <c r="U352" i="9" s="1"/>
  <c r="V352" i="9" s="1"/>
  <c r="T352" i="9" a="1"/>
  <c r="T352" i="9" s="1"/>
  <c r="W351" i="9" a="1"/>
  <c r="W351" i="9" s="1"/>
  <c r="U351" i="9" a="1"/>
  <c r="U351" i="9" s="1"/>
  <c r="V351" i="9" s="1"/>
  <c r="T351" i="9" a="1"/>
  <c r="T351" i="9" s="1"/>
  <c r="T350" i="9" a="1"/>
  <c r="T350" i="9" s="1"/>
  <c r="W350" i="9" a="1"/>
  <c r="W350" i="9" s="1"/>
  <c r="W348" i="9" a="1"/>
  <c r="W348" i="9" s="1"/>
  <c r="T348" i="9" a="1"/>
  <c r="T348" i="9" s="1"/>
  <c r="U348" i="9" a="1"/>
  <c r="U348" i="9" s="1"/>
  <c r="V348" i="9" s="1"/>
  <c r="W347" i="9" a="1"/>
  <c r="W347" i="9" s="1"/>
  <c r="U347" i="9" a="1"/>
  <c r="U347" i="9" s="1"/>
  <c r="V347" i="9" s="1"/>
  <c r="T347" i="9" a="1"/>
  <c r="T347" i="9" s="1"/>
  <c r="U345" i="9" a="1"/>
  <c r="U345" i="9" s="1"/>
  <c r="V345" i="9" s="1"/>
  <c r="T345" i="9" a="1"/>
  <c r="T345" i="9" s="1"/>
  <c r="T344" i="9" a="1"/>
  <c r="T344" i="9" s="1"/>
  <c r="W343" i="9" a="1"/>
  <c r="W343" i="9" s="1"/>
  <c r="U343" i="9" a="1"/>
  <c r="U343" i="9" s="1"/>
  <c r="V343" i="9" s="1"/>
  <c r="T343" i="9" a="1"/>
  <c r="T343" i="9" s="1"/>
  <c r="U342" i="9" a="1"/>
  <c r="U342" i="9" s="1"/>
  <c r="V342" i="9" s="1"/>
  <c r="T342" i="9" a="1"/>
  <c r="T342" i="9" s="1"/>
  <c r="T341" i="9" a="1"/>
  <c r="T341" i="9" s="1"/>
  <c r="W341" i="9" a="1"/>
  <c r="W341" i="9" s="1"/>
  <c r="W340" i="9" a="1"/>
  <c r="W340" i="9" s="1"/>
  <c r="T340" i="9" a="1"/>
  <c r="T340" i="9" s="1"/>
  <c r="U340" i="9" a="1"/>
  <c r="U340" i="9" s="1"/>
  <c r="V340" i="9" s="1"/>
  <c r="W339" i="9" a="1"/>
  <c r="W339" i="9" s="1"/>
  <c r="U339" i="9" a="1"/>
  <c r="U339" i="9" s="1"/>
  <c r="V339" i="9" s="1"/>
  <c r="T339" i="9" a="1"/>
  <c r="T339" i="9" s="1"/>
  <c r="U337" i="9" a="1"/>
  <c r="U337" i="9" s="1"/>
  <c r="V337" i="9" s="1"/>
  <c r="T337" i="9" a="1"/>
  <c r="T337" i="9" s="1"/>
  <c r="T336" i="9" a="1"/>
  <c r="T336" i="9" s="1"/>
  <c r="W335" i="9"/>
  <c r="W335" i="9" a="1"/>
  <c r="U335" i="9" a="1"/>
  <c r="U335" i="9" s="1"/>
  <c r="V335" i="9" s="1"/>
  <c r="T335" i="9"/>
  <c r="T335" i="9" a="1"/>
  <c r="U334" i="9" a="1"/>
  <c r="U334" i="9" s="1"/>
  <c r="V334" i="9" s="1"/>
  <c r="T334" i="9" a="1"/>
  <c r="T334" i="9" s="1"/>
  <c r="T333" i="9" a="1"/>
  <c r="T333" i="9" s="1"/>
  <c r="W333" i="9" a="1"/>
  <c r="W333" i="9" s="1"/>
  <c r="W332" i="9" a="1"/>
  <c r="W332" i="9" s="1"/>
  <c r="T332" i="9" a="1"/>
  <c r="T332" i="9" s="1"/>
  <c r="U332" i="9" a="1"/>
  <c r="U332" i="9" s="1"/>
  <c r="V332" i="9" s="1"/>
  <c r="W331" i="9" a="1"/>
  <c r="W331" i="9" s="1"/>
  <c r="U331" i="9" a="1"/>
  <c r="U331" i="9" s="1"/>
  <c r="V331" i="9" s="1"/>
  <c r="T331" i="9" a="1"/>
  <c r="T331" i="9" s="1"/>
  <c r="U329" i="9" a="1"/>
  <c r="U329" i="9" s="1"/>
  <c r="V329" i="9" s="1"/>
  <c r="T329" i="9" a="1"/>
  <c r="T329" i="9" s="1"/>
  <c r="T328" i="9" a="1"/>
  <c r="T328" i="9" s="1"/>
  <c r="W327" i="9"/>
  <c r="W327" i="9" a="1"/>
  <c r="U327" i="9" a="1"/>
  <c r="U327" i="9" s="1"/>
  <c r="V327" i="9" s="1"/>
  <c r="T327" i="9" a="1"/>
  <c r="T327" i="9" s="1"/>
  <c r="U326" i="9" a="1"/>
  <c r="U326" i="9" s="1"/>
  <c r="V326" i="9" s="1"/>
  <c r="T326" i="9" a="1"/>
  <c r="T326" i="9" s="1"/>
  <c r="T325" i="9" a="1"/>
  <c r="T325" i="9" s="1"/>
  <c r="W325" i="9" a="1"/>
  <c r="W325" i="9" s="1"/>
  <c r="W324" i="9" a="1"/>
  <c r="W324" i="9" s="1"/>
  <c r="T324" i="9" a="1"/>
  <c r="T324" i="9" s="1"/>
  <c r="U324" i="9" a="1"/>
  <c r="U324" i="9" s="1"/>
  <c r="V324" i="9" s="1"/>
  <c r="W323" i="9" a="1"/>
  <c r="W323" i="9" s="1"/>
  <c r="U323" i="9" a="1"/>
  <c r="U323" i="9" s="1"/>
  <c r="V323" i="9" s="1"/>
  <c r="T323" i="9" a="1"/>
  <c r="T323" i="9" s="1"/>
  <c r="U321" i="9" a="1"/>
  <c r="U321" i="9" s="1"/>
  <c r="V321" i="9" s="1"/>
  <c r="T321" i="9" a="1"/>
  <c r="T321" i="9" s="1"/>
  <c r="T320" i="9" a="1"/>
  <c r="T320" i="9" s="1"/>
  <c r="W319" i="9" a="1"/>
  <c r="W319" i="9" s="1"/>
  <c r="U319" i="9" a="1"/>
  <c r="U319" i="9" s="1"/>
  <c r="V319" i="9" s="1"/>
  <c r="T319" i="9"/>
  <c r="T319" i="9" a="1"/>
  <c r="U318" i="9" a="1"/>
  <c r="U318" i="9" s="1"/>
  <c r="V318" i="9" s="1"/>
  <c r="T318" i="9" a="1"/>
  <c r="T318" i="9" s="1"/>
  <c r="T317" i="9" a="1"/>
  <c r="T317" i="9" s="1"/>
  <c r="W317" i="9" a="1"/>
  <c r="W317" i="9" s="1"/>
  <c r="W316" i="9" a="1"/>
  <c r="W316" i="9" s="1"/>
  <c r="T316" i="9" a="1"/>
  <c r="T316" i="9" s="1"/>
  <c r="U316" i="9" a="1"/>
  <c r="U316" i="9" s="1"/>
  <c r="V316" i="9" s="1"/>
  <c r="W315" i="9" a="1"/>
  <c r="W315" i="9" s="1"/>
  <c r="U315" i="9" a="1"/>
  <c r="U315" i="9" s="1"/>
  <c r="V315" i="9" s="1"/>
  <c r="T315" i="9" a="1"/>
  <c r="T315" i="9" s="1"/>
  <c r="U313" i="9" a="1"/>
  <c r="U313" i="9" s="1"/>
  <c r="V313" i="9" s="1"/>
  <c r="T313" i="9" a="1"/>
  <c r="T313" i="9" s="1"/>
  <c r="T312" i="9" a="1"/>
  <c r="T312" i="9" s="1"/>
  <c r="W311" i="9" a="1"/>
  <c r="W311" i="9" s="1"/>
  <c r="U311" i="9" a="1"/>
  <c r="U311" i="9" s="1"/>
  <c r="V311" i="9" s="1"/>
  <c r="T311" i="9" a="1"/>
  <c r="T311" i="9" s="1"/>
  <c r="U310" i="9" a="1"/>
  <c r="U310" i="9" s="1"/>
  <c r="V310" i="9" s="1"/>
  <c r="T310" i="9" a="1"/>
  <c r="T310" i="9" s="1"/>
  <c r="W309" i="9" a="1"/>
  <c r="W309" i="9" s="1"/>
  <c r="T309" i="9" a="1"/>
  <c r="T309" i="9" s="1"/>
  <c r="U309" i="9" a="1"/>
  <c r="U309" i="9" s="1"/>
  <c r="V309" i="9" s="1"/>
  <c r="W308" i="9" a="1"/>
  <c r="W308" i="9" s="1"/>
  <c r="U308" i="9" a="1"/>
  <c r="U308" i="9" s="1"/>
  <c r="V308" i="9" s="1"/>
  <c r="T308" i="9" a="1"/>
  <c r="T308" i="9" s="1"/>
  <c r="U306" i="9" a="1"/>
  <c r="U306" i="9" s="1"/>
  <c r="V306" i="9" s="1"/>
  <c r="T306" i="9" a="1"/>
  <c r="T306" i="9" s="1"/>
  <c r="T305" i="9"/>
  <c r="T305" i="9" a="1"/>
  <c r="W304" i="9" a="1"/>
  <c r="W304" i="9" s="1"/>
  <c r="U304" i="9" a="1"/>
  <c r="U304" i="9" s="1"/>
  <c r="V304" i="9" s="1"/>
  <c r="T304" i="9" a="1"/>
  <c r="T304" i="9" s="1"/>
  <c r="U303" i="9" a="1"/>
  <c r="U303" i="9" s="1"/>
  <c r="V303" i="9" s="1"/>
  <c r="T303" i="9" a="1"/>
  <c r="T303" i="9" s="1"/>
  <c r="T302" i="9" a="1"/>
  <c r="T302" i="9" s="1"/>
  <c r="W302" i="9" a="1"/>
  <c r="W302" i="9" s="1"/>
  <c r="W301" i="9" a="1"/>
  <c r="W301" i="9" s="1"/>
  <c r="T301" i="9"/>
  <c r="T301" i="9" a="1"/>
  <c r="U301" i="9" a="1"/>
  <c r="U301" i="9" s="1"/>
  <c r="V301" i="9" s="1"/>
  <c r="W300" i="9" a="1"/>
  <c r="W300" i="9" s="1"/>
  <c r="U300" i="9" a="1"/>
  <c r="U300" i="9" s="1"/>
  <c r="V300" i="9" s="1"/>
  <c r="T300" i="9" a="1"/>
  <c r="T300" i="9" s="1"/>
  <c r="U298" i="9" a="1"/>
  <c r="U298" i="9" s="1"/>
  <c r="V298" i="9" s="1"/>
  <c r="T298" i="9" a="1"/>
  <c r="T298" i="9" s="1"/>
  <c r="W296" i="9" a="1"/>
  <c r="W296" i="9" s="1"/>
  <c r="U296" i="9" a="1"/>
  <c r="U296" i="9" s="1"/>
  <c r="V296" i="9" s="1"/>
  <c r="T296" i="9"/>
  <c r="T296" i="9" a="1"/>
  <c r="U295" i="9" a="1"/>
  <c r="U295" i="9" s="1"/>
  <c r="V295" i="9" s="1"/>
  <c r="T295" i="9"/>
  <c r="T295" i="9" a="1"/>
  <c r="T294" i="9" a="1"/>
  <c r="T294" i="9" s="1"/>
  <c r="W293" i="9" a="1"/>
  <c r="W293" i="9" s="1"/>
  <c r="U293" i="9" a="1"/>
  <c r="U293" i="9" s="1"/>
  <c r="V293" i="9" s="1"/>
  <c r="W292" i="9"/>
  <c r="W292" i="9" a="1"/>
  <c r="U292" i="9" a="1"/>
  <c r="U292" i="9" s="1"/>
  <c r="V292" i="9" s="1"/>
  <c r="T292" i="9"/>
  <c r="T292" i="9" a="1"/>
  <c r="W291" i="9" a="1"/>
  <c r="W291" i="9" s="1"/>
  <c r="U291" i="9" a="1"/>
  <c r="U291" i="9" s="1"/>
  <c r="V291" i="9" s="1"/>
  <c r="T291" i="9" a="1"/>
  <c r="T291" i="9" s="1"/>
  <c r="W290" i="9"/>
  <c r="U290" i="9" a="1"/>
  <c r="U290" i="9" s="1"/>
  <c r="V290" i="9" s="1"/>
  <c r="T290" i="9" a="1"/>
  <c r="T290" i="9" s="1"/>
  <c r="W290" i="9" a="1"/>
  <c r="W288" i="9" a="1"/>
  <c r="W288" i="9" s="1"/>
  <c r="U288" i="9" a="1"/>
  <c r="U288" i="9" s="1"/>
  <c r="V288" i="9" s="1"/>
  <c r="T288" i="9" a="1"/>
  <c r="T288" i="9" s="1"/>
  <c r="W287" i="9" a="1"/>
  <c r="W287" i="9" s="1"/>
  <c r="U287" i="9" a="1"/>
  <c r="U287" i="9" s="1"/>
  <c r="V287" i="9" s="1"/>
  <c r="T287" i="9"/>
  <c r="T287" i="9" a="1"/>
  <c r="W285" i="9" a="1"/>
  <c r="W285" i="9" s="1"/>
  <c r="U285" i="9" a="1"/>
  <c r="U285" i="9" s="1"/>
  <c r="V285" i="9" s="1"/>
  <c r="W284" i="9" a="1"/>
  <c r="W284" i="9" s="1"/>
  <c r="U284" i="9" a="1"/>
  <c r="U284" i="9" s="1"/>
  <c r="V284" i="9" s="1"/>
  <c r="T284" i="9" a="1"/>
  <c r="T284" i="9" s="1"/>
  <c r="W282" i="9" a="1"/>
  <c r="W282" i="9" s="1"/>
  <c r="U281" i="9" a="1"/>
  <c r="U281" i="9" s="1"/>
  <c r="V281" i="9" s="1"/>
  <c r="W280" i="9" a="1"/>
  <c r="W280" i="9" s="1"/>
  <c r="U280" i="9" a="1"/>
  <c r="U280" i="9" s="1"/>
  <c r="V280" i="9" s="1"/>
  <c r="T280" i="9" a="1"/>
  <c r="T280" i="9" s="1"/>
  <c r="T279" i="9" a="1"/>
  <c r="T279" i="9" s="1"/>
  <c r="U278" i="9" a="1"/>
  <c r="U278" i="9" s="1"/>
  <c r="V278" i="9" s="1"/>
  <c r="T278" i="9" a="1"/>
  <c r="T278" i="9" s="1"/>
  <c r="W278" i="9" a="1"/>
  <c r="W278" i="9" s="1"/>
  <c r="W277" i="9" a="1"/>
  <c r="W277" i="9" s="1"/>
  <c r="T277" i="9" a="1"/>
  <c r="T277" i="9" s="1"/>
  <c r="U277" i="9" a="1"/>
  <c r="U277" i="9" s="1"/>
  <c r="V277" i="9" s="1"/>
  <c r="W276" i="9" a="1"/>
  <c r="W276" i="9" s="1"/>
  <c r="U276" i="9" a="1"/>
  <c r="U276" i="9" s="1"/>
  <c r="V276" i="9" s="1"/>
  <c r="T276" i="9" a="1"/>
  <c r="T276" i="9" s="1"/>
  <c r="W275" i="9" a="1"/>
  <c r="W275" i="9" s="1"/>
  <c r="U275" i="9" a="1"/>
  <c r="U275" i="9" s="1"/>
  <c r="V275" i="9" s="1"/>
  <c r="U274" i="9" a="1"/>
  <c r="U274" i="9" s="1"/>
  <c r="V274" i="9" s="1"/>
  <c r="T274" i="9" a="1"/>
  <c r="T274" i="9" s="1"/>
  <c r="U272" i="9" a="1"/>
  <c r="U272" i="9" s="1"/>
  <c r="V272" i="9" s="1"/>
  <c r="T272" i="9"/>
  <c r="T272" i="9" a="1"/>
  <c r="W272" i="9" a="1"/>
  <c r="W272" i="9" s="1"/>
  <c r="T271" i="9" a="1"/>
  <c r="T271" i="9" s="1"/>
  <c r="W270" i="9" a="1"/>
  <c r="W270" i="9" s="1"/>
  <c r="U270" i="9" a="1"/>
  <c r="U270" i="9" s="1"/>
  <c r="V270" i="9" s="1"/>
  <c r="T270" i="9" a="1"/>
  <c r="T270" i="9" s="1"/>
  <c r="W269" i="9" a="1"/>
  <c r="W269" i="9" s="1"/>
  <c r="U269" i="9" a="1"/>
  <c r="U269" i="9" s="1"/>
  <c r="V269" i="9" s="1"/>
  <c r="W268" i="9" a="1"/>
  <c r="W268" i="9" s="1"/>
  <c r="U268" i="9" a="1"/>
  <c r="U268" i="9" s="1"/>
  <c r="V268" i="9" s="1"/>
  <c r="T268" i="9" a="1"/>
  <c r="T268" i="9" s="1"/>
  <c r="W267" i="9" a="1"/>
  <c r="W267" i="9" s="1"/>
  <c r="U267" i="9" a="1"/>
  <c r="U267" i="9" s="1"/>
  <c r="V267" i="9" s="1"/>
  <c r="U266" i="9" a="1"/>
  <c r="U266" i="9" s="1"/>
  <c r="V266" i="9" s="1"/>
  <c r="T266" i="9" a="1"/>
  <c r="T266" i="9" s="1"/>
  <c r="U264" i="9" a="1"/>
  <c r="U264" i="9" s="1"/>
  <c r="V264" i="9" s="1"/>
  <c r="T264" i="9" a="1"/>
  <c r="T264" i="9" s="1"/>
  <c r="W264" i="9" a="1"/>
  <c r="W264" i="9" s="1"/>
  <c r="W263" i="9"/>
  <c r="W263" i="9" a="1"/>
  <c r="T263" i="9" a="1"/>
  <c r="T263" i="9" s="1"/>
  <c r="W262" i="9"/>
  <c r="W262" i="9" a="1"/>
  <c r="U262" i="9" a="1"/>
  <c r="U262" i="9" s="1"/>
  <c r="V262" i="9" s="1"/>
  <c r="T262" i="9" a="1"/>
  <c r="T262" i="9" s="1"/>
  <c r="W261" i="9" a="1"/>
  <c r="W261" i="9" s="1"/>
  <c r="U261" i="9" a="1"/>
  <c r="U261" i="9" s="1"/>
  <c r="V261" i="9" s="1"/>
  <c r="W260" i="9" a="1"/>
  <c r="W260" i="9" s="1"/>
  <c r="U260" i="9" a="1"/>
  <c r="U260" i="9" s="1"/>
  <c r="V260" i="9" s="1"/>
  <c r="T260" i="9" a="1"/>
  <c r="T260" i="9" s="1"/>
  <c r="W259" i="9" a="1"/>
  <c r="W259" i="9" s="1"/>
  <c r="U259" i="9" a="1"/>
  <c r="U259" i="9" s="1"/>
  <c r="V259" i="9" s="1"/>
  <c r="U258" i="9" a="1"/>
  <c r="U258" i="9" s="1"/>
  <c r="V258" i="9" s="1"/>
  <c r="T258" i="9" a="1"/>
  <c r="T258" i="9" s="1"/>
  <c r="V256" i="9"/>
  <c r="U256" i="9" a="1"/>
  <c r="U256" i="9" s="1"/>
  <c r="T256" i="9" a="1"/>
  <c r="T256" i="9" s="1"/>
  <c r="W256" i="9" a="1"/>
  <c r="W256" i="9" s="1"/>
  <c r="W254" i="9" a="1"/>
  <c r="W254" i="9" s="1"/>
  <c r="T254" i="9"/>
  <c r="T254" i="9" a="1"/>
  <c r="W253" i="9"/>
  <c r="W253" i="9" a="1"/>
  <c r="U253" i="9" a="1"/>
  <c r="U253" i="9" s="1"/>
  <c r="V253" i="9" s="1"/>
  <c r="T253" i="9" a="1"/>
  <c r="T253" i="9" s="1"/>
  <c r="W252" i="9" a="1"/>
  <c r="W252" i="9" s="1"/>
  <c r="U252" i="9" a="1"/>
  <c r="U252" i="9" s="1"/>
  <c r="V252" i="9" s="1"/>
  <c r="W251" i="9" a="1"/>
  <c r="W251" i="9" s="1"/>
  <c r="U251" i="9" a="1"/>
  <c r="U251" i="9" s="1"/>
  <c r="V251" i="9" s="1"/>
  <c r="T251" i="9" a="1"/>
  <c r="T251" i="9" s="1"/>
  <c r="W250" i="9" a="1"/>
  <c r="W250" i="9" s="1"/>
  <c r="U250" i="9" a="1"/>
  <c r="U250" i="9" s="1"/>
  <c r="V250" i="9" s="1"/>
  <c r="U249" i="9" a="1"/>
  <c r="U249" i="9" s="1"/>
  <c r="V249" i="9" s="1"/>
  <c r="T249" i="9" a="1"/>
  <c r="T249" i="9" s="1"/>
  <c r="U246" i="9" a="1"/>
  <c r="U246" i="9" s="1"/>
  <c r="V246" i="9" s="1"/>
  <c r="T246" i="9"/>
  <c r="T246" i="9" a="1"/>
  <c r="W246" i="9" a="1"/>
  <c r="W246" i="9" s="1"/>
  <c r="W245" i="9" a="1"/>
  <c r="W245" i="9" s="1"/>
  <c r="T245" i="9" a="1"/>
  <c r="T245" i="9" s="1"/>
  <c r="W244" i="9" a="1"/>
  <c r="W244" i="9" s="1"/>
  <c r="U244" i="9" a="1"/>
  <c r="U244" i="9" s="1"/>
  <c r="V244" i="9" s="1"/>
  <c r="W243" i="9" a="1"/>
  <c r="W243" i="9" s="1"/>
  <c r="U243" i="9" a="1"/>
  <c r="U243" i="9" s="1"/>
  <c r="V243" i="9" s="1"/>
  <c r="T243" i="9" a="1"/>
  <c r="T243" i="9" s="1"/>
  <c r="W242" i="9" a="1"/>
  <c r="W242" i="9" s="1"/>
  <c r="U242" i="9" a="1"/>
  <c r="U242" i="9" s="1"/>
  <c r="V242" i="9" s="1"/>
  <c r="U241" i="9" a="1"/>
  <c r="U241" i="9" s="1"/>
  <c r="V241" i="9" s="1"/>
  <c r="T241" i="9" a="1"/>
  <c r="T241" i="9" s="1"/>
  <c r="V239" i="9"/>
  <c r="U239" i="9" a="1"/>
  <c r="U239" i="9" s="1"/>
  <c r="T239" i="9" a="1"/>
  <c r="T239" i="9" s="1"/>
  <c r="W239" i="9" a="1"/>
  <c r="W239" i="9" s="1"/>
  <c r="W238" i="9" a="1"/>
  <c r="W238" i="9" s="1"/>
  <c r="T238" i="9" a="1"/>
  <c r="T238" i="9" s="1"/>
  <c r="W237" i="9" a="1"/>
  <c r="W237" i="9" s="1"/>
  <c r="U237" i="9" a="1"/>
  <c r="U237" i="9" s="1"/>
  <c r="V237" i="9" s="1"/>
  <c r="T237" i="9" a="1"/>
  <c r="T237" i="9" s="1"/>
  <c r="W236" i="9" a="1"/>
  <c r="W236" i="9" s="1"/>
  <c r="U236" i="9" a="1"/>
  <c r="U236" i="9" s="1"/>
  <c r="V236" i="9" s="1"/>
  <c r="W235" i="9" a="1"/>
  <c r="W235" i="9" s="1"/>
  <c r="U235" i="9" a="1"/>
  <c r="U235" i="9" s="1"/>
  <c r="V235" i="9" s="1"/>
  <c r="T235" i="9" a="1"/>
  <c r="T235" i="9" s="1"/>
  <c r="W234" i="9" a="1"/>
  <c r="W234" i="9" s="1"/>
  <c r="U233" i="9" a="1"/>
  <c r="U233" i="9" s="1"/>
  <c r="V233" i="9" s="1"/>
  <c r="T233" i="9" a="1"/>
  <c r="T233" i="9" s="1"/>
  <c r="U231" i="9" a="1"/>
  <c r="U231" i="9" s="1"/>
  <c r="V231" i="9" s="1"/>
  <c r="T231" i="9" a="1"/>
  <c r="T231" i="9" s="1"/>
  <c r="W231" i="9" a="1"/>
  <c r="W231" i="9" s="1"/>
  <c r="W230" i="9" a="1"/>
  <c r="W230" i="9" s="1"/>
  <c r="U229" i="9" a="1"/>
  <c r="U229" i="9" s="1"/>
  <c r="V229" i="9" s="1"/>
  <c r="T229" i="9" a="1"/>
  <c r="T229" i="9" s="1"/>
  <c r="W229" i="9" a="1"/>
  <c r="W229" i="9" s="1"/>
  <c r="W227" i="9" a="1"/>
  <c r="W227" i="9" s="1"/>
  <c r="U227" i="9" a="1"/>
  <c r="U227" i="9" s="1"/>
  <c r="V227" i="9" s="1"/>
  <c r="T227" i="9" a="1"/>
  <c r="T227" i="9" s="1"/>
  <c r="U226" i="9" a="1"/>
  <c r="U226" i="9" s="1"/>
  <c r="V226" i="9" s="1"/>
  <c r="T226" i="9" a="1"/>
  <c r="T226" i="9" s="1"/>
  <c r="W226" i="9" a="1"/>
  <c r="W226" i="9" s="1"/>
  <c r="T225" i="9" a="1"/>
  <c r="T225" i="9" s="1"/>
  <c r="W225" i="9" a="1"/>
  <c r="W225" i="9" s="1"/>
  <c r="W224" i="9" a="1"/>
  <c r="W224" i="9" s="1"/>
  <c r="U224" i="9" a="1"/>
  <c r="U224" i="9" s="1"/>
  <c r="V224" i="9" s="1"/>
  <c r="T224" i="9" a="1"/>
  <c r="T224" i="9" s="1"/>
  <c r="W223" i="9" a="1"/>
  <c r="W223" i="9" s="1"/>
  <c r="U223" i="9" a="1"/>
  <c r="U223" i="9" s="1"/>
  <c r="V223" i="9" s="1"/>
  <c r="T223" i="9" a="1"/>
  <c r="T223" i="9" s="1"/>
  <c r="T222" i="9" a="1"/>
  <c r="T222" i="9" s="1"/>
  <c r="W222" i="9" a="1"/>
  <c r="W222" i="9" s="1"/>
  <c r="W221" i="9" a="1"/>
  <c r="W221" i="9" s="1"/>
  <c r="U221" i="9" a="1"/>
  <c r="U221" i="9" s="1"/>
  <c r="V221" i="9" s="1"/>
  <c r="W220" i="9" a="1"/>
  <c r="W220" i="9" s="1"/>
  <c r="U220" i="9" a="1"/>
  <c r="U220" i="9" s="1"/>
  <c r="V220" i="9" s="1"/>
  <c r="T220" i="9"/>
  <c r="T220" i="9" a="1"/>
  <c r="U218" i="9" a="1"/>
  <c r="U218" i="9" s="1"/>
  <c r="V218" i="9" s="1"/>
  <c r="T217" i="9"/>
  <c r="T217" i="9" a="1"/>
  <c r="W217" i="9" a="1"/>
  <c r="W217" i="9" s="1"/>
  <c r="W216" i="9" a="1"/>
  <c r="W216" i="9" s="1"/>
  <c r="U216" i="9" a="1"/>
  <c r="U216" i="9" s="1"/>
  <c r="V216" i="9" s="1"/>
  <c r="T216" i="9" a="1"/>
  <c r="T216" i="9" s="1"/>
  <c r="T215" i="9" a="1"/>
  <c r="T215" i="9" s="1"/>
  <c r="W215" i="9" a="1"/>
  <c r="W215" i="9" s="1"/>
  <c r="W214" i="9" a="1"/>
  <c r="W214" i="9" s="1"/>
  <c r="U214" i="9" a="1"/>
  <c r="U214" i="9" s="1"/>
  <c r="V214" i="9" s="1"/>
  <c r="W213" i="9" a="1"/>
  <c r="W213" i="9" s="1"/>
  <c r="U213" i="9" a="1"/>
  <c r="U213" i="9" s="1"/>
  <c r="V213" i="9" s="1"/>
  <c r="T213" i="9"/>
  <c r="T213" i="9" a="1"/>
  <c r="U211" i="9" a="1"/>
  <c r="U211" i="9" s="1"/>
  <c r="V211" i="9" s="1"/>
  <c r="T210" i="9"/>
  <c r="T210" i="9" a="1"/>
  <c r="W210" i="9" a="1"/>
  <c r="W210" i="9" s="1"/>
  <c r="W209" i="9"/>
  <c r="W209" i="9" a="1"/>
  <c r="U209" i="9" a="1"/>
  <c r="U209" i="9" s="1"/>
  <c r="V209" i="9" s="1"/>
  <c r="T209" i="9" a="1"/>
  <c r="T209" i="9" s="1"/>
  <c r="W208" i="9" a="1"/>
  <c r="W208" i="9" s="1"/>
  <c r="U208" i="9"/>
  <c r="V208" i="9" s="1"/>
  <c r="U208" i="9" a="1"/>
  <c r="T208" i="9" a="1"/>
  <c r="T208" i="9" s="1"/>
  <c r="T207" i="9" a="1"/>
  <c r="T207" i="9" s="1"/>
  <c r="W207" i="9" a="1"/>
  <c r="W207" i="9" s="1"/>
  <c r="W206" i="9" a="1"/>
  <c r="W206" i="9" s="1"/>
  <c r="U206" i="9" a="1"/>
  <c r="U206" i="9" s="1"/>
  <c r="V206" i="9" s="1"/>
  <c r="W205" i="9" a="1"/>
  <c r="W205" i="9" s="1"/>
  <c r="U205" i="9" a="1"/>
  <c r="U205" i="9" s="1"/>
  <c r="V205" i="9" s="1"/>
  <c r="T205" i="9"/>
  <c r="T205" i="9" a="1"/>
  <c r="U203" i="9" a="1"/>
  <c r="U203" i="9" s="1"/>
  <c r="V203" i="9" s="1"/>
  <c r="T202" i="9" a="1"/>
  <c r="T202" i="9" s="1"/>
  <c r="W202" i="9" a="1"/>
  <c r="W202" i="9" s="1"/>
  <c r="W201" i="9" a="1"/>
  <c r="W201" i="9" s="1"/>
  <c r="U201" i="9" a="1"/>
  <c r="U201" i="9" s="1"/>
  <c r="V201" i="9" s="1"/>
  <c r="T201" i="9" a="1"/>
  <c r="T201" i="9" s="1"/>
  <c r="W200" i="9" a="1"/>
  <c r="W200" i="9" s="1"/>
  <c r="U200" i="9" a="1"/>
  <c r="U200" i="9" s="1"/>
  <c r="V200" i="9" s="1"/>
  <c r="T200" i="9" a="1"/>
  <c r="T200" i="9" s="1"/>
  <c r="T199" i="9" a="1"/>
  <c r="T199" i="9" s="1"/>
  <c r="W199" i="9" a="1"/>
  <c r="W199" i="9" s="1"/>
  <c r="W198" i="9" a="1"/>
  <c r="W198" i="9" s="1"/>
  <c r="U198" i="9" a="1"/>
  <c r="U198" i="9" s="1"/>
  <c r="V198" i="9" s="1"/>
  <c r="W197" i="9" a="1"/>
  <c r="W197" i="9" s="1"/>
  <c r="U197" i="9" a="1"/>
  <c r="U197" i="9" s="1"/>
  <c r="V197" i="9" s="1"/>
  <c r="T197" i="9"/>
  <c r="T197" i="9" a="1"/>
  <c r="U195" i="9" a="1"/>
  <c r="U195" i="9" s="1"/>
  <c r="V195" i="9" s="1"/>
  <c r="T194" i="9"/>
  <c r="T194" i="9" a="1"/>
  <c r="W194" i="9" a="1"/>
  <c r="W194" i="9" s="1"/>
  <c r="W193" i="9"/>
  <c r="W193" i="9" a="1"/>
  <c r="U193" i="9" a="1"/>
  <c r="U193" i="9" s="1"/>
  <c r="V193" i="9" s="1"/>
  <c r="T193" i="9" a="1"/>
  <c r="T193" i="9" s="1"/>
  <c r="W192" i="9"/>
  <c r="W192" i="9" a="1"/>
  <c r="U192" i="9" a="1"/>
  <c r="U192" i="9" s="1"/>
  <c r="V192" i="9" s="1"/>
  <c r="T192" i="9" a="1"/>
  <c r="T192" i="9" s="1"/>
  <c r="T191" i="9" a="1"/>
  <c r="T191" i="9" s="1"/>
  <c r="W191" i="9" a="1"/>
  <c r="W191" i="9" s="1"/>
  <c r="W189" i="9" a="1"/>
  <c r="W189" i="9" s="1"/>
  <c r="U189" i="9" a="1"/>
  <c r="U189" i="9" s="1"/>
  <c r="V189" i="9" s="1"/>
  <c r="W188" i="9" a="1"/>
  <c r="W188" i="9" s="1"/>
  <c r="U188" i="9" a="1"/>
  <c r="U188" i="9" s="1"/>
  <c r="V188" i="9" s="1"/>
  <c r="T188" i="9" a="1"/>
  <c r="T188" i="9" s="1"/>
  <c r="U186" i="9" a="1"/>
  <c r="U186" i="9" s="1"/>
  <c r="V186" i="9" s="1"/>
  <c r="T185" i="9"/>
  <c r="T185" i="9" a="1"/>
  <c r="W185" i="9" a="1"/>
  <c r="W185" i="9" s="1"/>
  <c r="W184" i="9"/>
  <c r="W184" i="9" a="1"/>
  <c r="U184" i="9" a="1"/>
  <c r="U184" i="9" s="1"/>
  <c r="V184" i="9" s="1"/>
  <c r="T184" i="9"/>
  <c r="T184" i="9" a="1"/>
  <c r="W183" i="9"/>
  <c r="W183" i="9" a="1"/>
  <c r="U183" i="9" a="1"/>
  <c r="U183" i="9" s="1"/>
  <c r="V183" i="9" s="1"/>
  <c r="T183" i="9" a="1"/>
  <c r="T183" i="9" s="1"/>
  <c r="T182" i="9" a="1"/>
  <c r="T182" i="9" s="1"/>
  <c r="W182" i="9" a="1"/>
  <c r="W182" i="9" s="1"/>
  <c r="W180" i="9" a="1"/>
  <c r="W180" i="9" s="1"/>
  <c r="U180" i="9" a="1"/>
  <c r="U180" i="9" s="1"/>
  <c r="V180" i="9" s="1"/>
  <c r="W179" i="9" a="1"/>
  <c r="W179" i="9" s="1"/>
  <c r="U179" i="9" a="1"/>
  <c r="U179" i="9" s="1"/>
  <c r="V179" i="9" s="1"/>
  <c r="T179" i="9" a="1"/>
  <c r="T179" i="9" s="1"/>
  <c r="U177" i="9" a="1"/>
  <c r="U177" i="9" s="1"/>
  <c r="V177" i="9" s="1"/>
  <c r="T176" i="9"/>
  <c r="T176" i="9" a="1"/>
  <c r="W176" i="9" a="1"/>
  <c r="W176" i="9" s="1"/>
  <c r="W175" i="9" a="1"/>
  <c r="W175" i="9" s="1"/>
  <c r="U175" i="9" a="1"/>
  <c r="U175" i="9" s="1"/>
  <c r="V175" i="9" s="1"/>
  <c r="T175" i="9" a="1"/>
  <c r="T175" i="9" s="1"/>
  <c r="W174" i="9" a="1"/>
  <c r="W174" i="9" s="1"/>
  <c r="U174" i="9" a="1"/>
  <c r="U174" i="9" s="1"/>
  <c r="V174" i="9" s="1"/>
  <c r="T174" i="9" a="1"/>
  <c r="T174" i="9" s="1"/>
  <c r="T173" i="9" a="1"/>
  <c r="T173" i="9" s="1"/>
  <c r="W173" i="9" a="1"/>
  <c r="W173" i="9" s="1"/>
  <c r="W172" i="9" a="1"/>
  <c r="W172" i="9" s="1"/>
  <c r="T172" i="9" a="1"/>
  <c r="T172" i="9" s="1"/>
  <c r="U172" i="9" a="1"/>
  <c r="U172" i="9" s="1"/>
  <c r="V172" i="9" s="1"/>
  <c r="W171" i="9" a="1"/>
  <c r="W171" i="9" s="1"/>
  <c r="U171" i="9" a="1"/>
  <c r="U171" i="9" s="1"/>
  <c r="V171" i="9" s="1"/>
  <c r="T171" i="9" a="1"/>
  <c r="T171" i="9" s="1"/>
  <c r="V169" i="9"/>
  <c r="U169" i="9" a="1"/>
  <c r="U169" i="9" s="1"/>
  <c r="T168" i="9" a="1"/>
  <c r="T168" i="9" s="1"/>
  <c r="W168" i="9" a="1"/>
  <c r="W168" i="9" s="1"/>
  <c r="W167" i="9"/>
  <c r="W167" i="9" a="1"/>
  <c r="U167" i="9" a="1"/>
  <c r="U167" i="9" s="1"/>
  <c r="V167" i="9" s="1"/>
  <c r="T167" i="9"/>
  <c r="T167" i="9" a="1"/>
  <c r="W166" i="9" a="1"/>
  <c r="W166" i="9" s="1"/>
  <c r="U166" i="9" a="1"/>
  <c r="U166" i="9" s="1"/>
  <c r="V166" i="9" s="1"/>
  <c r="T166" i="9" a="1"/>
  <c r="T166" i="9" s="1"/>
  <c r="T165" i="9" a="1"/>
  <c r="T165" i="9" s="1"/>
  <c r="W165" i="9" a="1"/>
  <c r="W165" i="9" s="1"/>
  <c r="W164" i="9" a="1"/>
  <c r="W164" i="9" s="1"/>
  <c r="T164" i="9" a="1"/>
  <c r="T164" i="9" s="1"/>
  <c r="U164" i="9" a="1"/>
  <c r="U164" i="9" s="1"/>
  <c r="V164" i="9" s="1"/>
  <c r="W163" i="9" a="1"/>
  <c r="W163" i="9" s="1"/>
  <c r="U163" i="9" a="1"/>
  <c r="U163" i="9" s="1"/>
  <c r="V163" i="9" s="1"/>
  <c r="T163" i="9"/>
  <c r="T163" i="9" a="1"/>
  <c r="U159" i="9" a="1"/>
  <c r="U159" i="9" s="1"/>
  <c r="V159" i="9" s="1"/>
  <c r="W158" i="9"/>
  <c r="W158" i="9" a="1"/>
  <c r="U158" i="9" a="1"/>
  <c r="U158" i="9" s="1"/>
  <c r="V158" i="9" s="1"/>
  <c r="T158" i="9" a="1"/>
  <c r="T158" i="9" s="1"/>
  <c r="W157" i="9"/>
  <c r="W157" i="9" a="1"/>
  <c r="U157" i="9" a="1"/>
  <c r="U157" i="9" s="1"/>
  <c r="V157" i="9" s="1"/>
  <c r="T157" i="9" a="1"/>
  <c r="T157" i="9" s="1"/>
  <c r="T156" i="9" a="1"/>
  <c r="T156" i="9" s="1"/>
  <c r="W156" i="9" a="1"/>
  <c r="W156" i="9" s="1"/>
  <c r="W155" i="9" a="1"/>
  <c r="W155" i="9" s="1"/>
  <c r="T155" i="9" a="1"/>
  <c r="T155" i="9" s="1"/>
  <c r="U155" i="9" a="1"/>
  <c r="U155" i="9" s="1"/>
  <c r="V155" i="9" s="1"/>
  <c r="W154" i="9" a="1"/>
  <c r="W154" i="9" s="1"/>
  <c r="U154" i="9" a="1"/>
  <c r="U154" i="9" s="1"/>
  <c r="V154" i="9" s="1"/>
  <c r="T154" i="9" a="1"/>
  <c r="T154" i="9" s="1"/>
  <c r="U152" i="9" a="1"/>
  <c r="U152" i="9" s="1"/>
  <c r="V152" i="9" s="1"/>
  <c r="T151" i="9" a="1"/>
  <c r="T151" i="9" s="1"/>
  <c r="W151" i="9" a="1"/>
  <c r="W151" i="9" s="1"/>
  <c r="W150" i="9" a="1"/>
  <c r="W150" i="9" s="1"/>
  <c r="U150" i="9" a="1"/>
  <c r="U150" i="9" s="1"/>
  <c r="V150" i="9" s="1"/>
  <c r="T150" i="9" a="1"/>
  <c r="T150" i="9" s="1"/>
  <c r="W149" i="9" a="1"/>
  <c r="W149" i="9" s="1"/>
  <c r="U149" i="9" a="1"/>
  <c r="U149" i="9" s="1"/>
  <c r="V149" i="9" s="1"/>
  <c r="T149" i="9" a="1"/>
  <c r="T149" i="9" s="1"/>
  <c r="T148" i="9" a="1"/>
  <c r="T148" i="9" s="1"/>
  <c r="W148" i="9" a="1"/>
  <c r="W148" i="9" s="1"/>
  <c r="W147" i="9" a="1"/>
  <c r="W147" i="9" s="1"/>
  <c r="T147" i="9" a="1"/>
  <c r="T147" i="9" s="1"/>
  <c r="U147" i="9" a="1"/>
  <c r="U147" i="9" s="1"/>
  <c r="V147" i="9" s="1"/>
  <c r="W146" i="9" a="1"/>
  <c r="W146" i="9" s="1"/>
  <c r="U146" i="9" a="1"/>
  <c r="U146" i="9" s="1"/>
  <c r="V146" i="9" s="1"/>
  <c r="T146" i="9" a="1"/>
  <c r="T146" i="9" s="1"/>
  <c r="U144" i="9" a="1"/>
  <c r="U144" i="9" s="1"/>
  <c r="V144" i="9" s="1"/>
  <c r="T143" i="9" a="1"/>
  <c r="T143" i="9" s="1"/>
  <c r="W143" i="9" a="1"/>
  <c r="W143" i="9" s="1"/>
  <c r="W142" i="9"/>
  <c r="W142" i="9" a="1"/>
  <c r="U142" i="9" a="1"/>
  <c r="U142" i="9" s="1"/>
  <c r="V142" i="9" s="1"/>
  <c r="T142" i="9"/>
  <c r="T142" i="9" a="1"/>
  <c r="W140" i="9" a="1"/>
  <c r="W140" i="9" s="1"/>
  <c r="U140" i="9" a="1"/>
  <c r="U140" i="9" s="1"/>
  <c r="V140" i="9" s="1"/>
  <c r="T140" i="9" a="1"/>
  <c r="T140" i="9" s="1"/>
  <c r="W139" i="9" a="1"/>
  <c r="W139" i="9" s="1"/>
  <c r="T139" i="9" a="1"/>
  <c r="T139" i="9" s="1"/>
  <c r="U139" i="9" a="1"/>
  <c r="U139" i="9" s="1"/>
  <c r="V139" i="9" s="1"/>
  <c r="W138" i="9" a="1"/>
  <c r="W138" i="9" s="1"/>
  <c r="U138" i="9" a="1"/>
  <c r="U138" i="9" s="1"/>
  <c r="V138" i="9" s="1"/>
  <c r="T138" i="9" a="1"/>
  <c r="T138" i="9" s="1"/>
  <c r="U136" i="9" a="1"/>
  <c r="U136" i="9" s="1"/>
  <c r="V136" i="9" s="1"/>
  <c r="T135" i="9" a="1"/>
  <c r="T135" i="9" s="1"/>
  <c r="W135" i="9" a="1"/>
  <c r="W135" i="9" s="1"/>
  <c r="W134" i="9" a="1"/>
  <c r="W134" i="9" s="1"/>
  <c r="U134" i="9" a="1"/>
  <c r="U134" i="9" s="1"/>
  <c r="V134" i="9" s="1"/>
  <c r="T134" i="9" a="1"/>
  <c r="T134" i="9" s="1"/>
  <c r="W133" i="9" a="1"/>
  <c r="W133" i="9" s="1"/>
  <c r="U133" i="9" a="1"/>
  <c r="U133" i="9" s="1"/>
  <c r="V133" i="9" s="1"/>
  <c r="T133" i="9" a="1"/>
  <c r="T133" i="9" s="1"/>
  <c r="T132" i="9" a="1"/>
  <c r="T132" i="9" s="1"/>
  <c r="W132" i="9" a="1"/>
  <c r="W132" i="9" s="1"/>
  <c r="W131" i="9" a="1"/>
  <c r="W131" i="9" s="1"/>
  <c r="T131" i="9" a="1"/>
  <c r="T131" i="9" s="1"/>
  <c r="U131" i="9" a="1"/>
  <c r="U131" i="9" s="1"/>
  <c r="V131" i="9" s="1"/>
  <c r="W130" i="9" a="1"/>
  <c r="W130" i="9" s="1"/>
  <c r="U130" i="9" a="1"/>
  <c r="U130" i="9" s="1"/>
  <c r="V130" i="9" s="1"/>
  <c r="T130" i="9" a="1"/>
  <c r="T130" i="9" s="1"/>
  <c r="U128" i="9" a="1"/>
  <c r="U128" i="9" s="1"/>
  <c r="V128" i="9" s="1"/>
  <c r="T127" i="9" a="1"/>
  <c r="T127" i="9" s="1"/>
  <c r="W127" i="9" a="1"/>
  <c r="W127" i="9" s="1"/>
  <c r="W126" i="9" a="1"/>
  <c r="W126" i="9" s="1"/>
  <c r="U126" i="9" a="1"/>
  <c r="U126" i="9" s="1"/>
  <c r="V126" i="9" s="1"/>
  <c r="T126" i="9" a="1"/>
  <c r="T126" i="9" s="1"/>
  <c r="W125" i="9" a="1"/>
  <c r="W125" i="9" s="1"/>
  <c r="U125" i="9" a="1"/>
  <c r="U125" i="9" s="1"/>
  <c r="V125" i="9" s="1"/>
  <c r="T125" i="9" a="1"/>
  <c r="T125" i="9" s="1"/>
  <c r="T124" i="9" a="1"/>
  <c r="T124" i="9" s="1"/>
  <c r="W124" i="9" a="1"/>
  <c r="W124" i="9" s="1"/>
  <c r="W123" i="9" a="1"/>
  <c r="W123" i="9" s="1"/>
  <c r="T123" i="9" a="1"/>
  <c r="T123" i="9" s="1"/>
  <c r="U123" i="9" a="1"/>
  <c r="U123" i="9" s="1"/>
  <c r="V123" i="9" s="1"/>
  <c r="W122" i="9" a="1"/>
  <c r="W122" i="9" s="1"/>
  <c r="U122" i="9" a="1"/>
  <c r="U122" i="9" s="1"/>
  <c r="V122" i="9" s="1"/>
  <c r="T122" i="9" a="1"/>
  <c r="T122" i="9" s="1"/>
  <c r="U120" i="9" a="1"/>
  <c r="U120" i="9" s="1"/>
  <c r="V120" i="9" s="1"/>
  <c r="T119" i="9" a="1"/>
  <c r="T119" i="9" s="1"/>
  <c r="W119" i="9" a="1"/>
  <c r="W119" i="9" s="1"/>
  <c r="W118" i="9"/>
  <c r="W118" i="9" a="1"/>
  <c r="U118" i="9" a="1"/>
  <c r="U118" i="9" s="1"/>
  <c r="V118" i="9" s="1"/>
  <c r="T118" i="9"/>
  <c r="T118" i="9" a="1"/>
  <c r="W117" i="9" a="1"/>
  <c r="W117" i="9" s="1"/>
  <c r="U117" i="9" a="1"/>
  <c r="U117" i="9" s="1"/>
  <c r="V117" i="9" s="1"/>
  <c r="T117" i="9" a="1"/>
  <c r="T117" i="9" s="1"/>
  <c r="T116" i="9" a="1"/>
  <c r="T116" i="9" s="1"/>
  <c r="W116" i="9" a="1"/>
  <c r="W116" i="9" s="1"/>
  <c r="W115" i="9" a="1"/>
  <c r="W115" i="9" s="1"/>
  <c r="T115" i="9" a="1"/>
  <c r="T115" i="9" s="1"/>
  <c r="U115" i="9" a="1"/>
  <c r="U115" i="9" s="1"/>
  <c r="V115" i="9" s="1"/>
  <c r="W114" i="9" a="1"/>
  <c r="W114" i="9" s="1"/>
  <c r="U114" i="9" a="1"/>
  <c r="U114" i="9" s="1"/>
  <c r="V114" i="9" s="1"/>
  <c r="T114" i="9"/>
  <c r="T114" i="9" a="1"/>
  <c r="U112" i="9" a="1"/>
  <c r="U112" i="9" s="1"/>
  <c r="V112" i="9" s="1"/>
  <c r="T111" i="9"/>
  <c r="T111" i="9" a="1"/>
  <c r="W111" i="9" a="1"/>
  <c r="W111" i="9" s="1"/>
  <c r="W110" i="9" a="1"/>
  <c r="W110" i="9" s="1"/>
  <c r="U110" i="9" a="1"/>
  <c r="U110" i="9" s="1"/>
  <c r="V110" i="9" s="1"/>
  <c r="T110" i="9" a="1"/>
  <c r="T110" i="9" s="1"/>
  <c r="U109" i="9" a="1"/>
  <c r="U109" i="9" s="1"/>
  <c r="V109" i="9" s="1"/>
  <c r="T109" i="9" a="1"/>
  <c r="T109" i="9" s="1"/>
  <c r="T108" i="9" a="1"/>
  <c r="T108" i="9" s="1"/>
  <c r="W108" i="9" a="1"/>
  <c r="W108" i="9" s="1"/>
  <c r="W107" i="9" a="1"/>
  <c r="W107" i="9" s="1"/>
  <c r="T107" i="9" a="1"/>
  <c r="T107" i="9" s="1"/>
  <c r="U107" i="9" a="1"/>
  <c r="U107" i="9" s="1"/>
  <c r="V107" i="9" s="1"/>
  <c r="U106" i="9" a="1"/>
  <c r="U106" i="9" s="1"/>
  <c r="V106" i="9" s="1"/>
  <c r="T104" i="9" a="1"/>
  <c r="T104" i="9" s="1"/>
  <c r="W104" i="9" a="1"/>
  <c r="W104" i="9" s="1"/>
  <c r="U103" i="9" a="1"/>
  <c r="U103" i="9" s="1"/>
  <c r="V103" i="9" s="1"/>
  <c r="T103" i="9" a="1"/>
  <c r="T103" i="9" s="1"/>
  <c r="W101" i="9" a="1"/>
  <c r="W101" i="9" s="1"/>
  <c r="T101" i="9" a="1"/>
  <c r="T101" i="9" s="1"/>
  <c r="U101" i="9" a="1"/>
  <c r="U101" i="9" s="1"/>
  <c r="V101" i="9" s="1"/>
  <c r="W100" i="9" a="1"/>
  <c r="W100" i="9" s="1"/>
  <c r="U100" i="9" a="1"/>
  <c r="U100" i="9" s="1"/>
  <c r="V100" i="9" s="1"/>
  <c r="T100" i="9" a="1"/>
  <c r="T100" i="9" s="1"/>
  <c r="W97" i="9" a="1"/>
  <c r="W97" i="9" s="1"/>
  <c r="T97" i="9" a="1"/>
  <c r="T97" i="9" s="1"/>
  <c r="W96" i="9"/>
  <c r="U96" i="9" a="1"/>
  <c r="U96" i="9" s="1"/>
  <c r="V96" i="9" s="1"/>
  <c r="T96" i="9" a="1"/>
  <c r="T96" i="9" s="1"/>
  <c r="W96" i="9" a="1"/>
  <c r="W95" i="9" a="1"/>
  <c r="W95" i="9" s="1"/>
  <c r="U95" i="9" a="1"/>
  <c r="U95" i="9" s="1"/>
  <c r="V95" i="9" s="1"/>
  <c r="W94" i="9" a="1"/>
  <c r="W94" i="9" s="1"/>
  <c r="U94" i="9" a="1"/>
  <c r="U94" i="9" s="1"/>
  <c r="V94" i="9" s="1"/>
  <c r="T94" i="9" a="1"/>
  <c r="T94" i="9" s="1"/>
  <c r="W93" i="9" a="1"/>
  <c r="W93" i="9" s="1"/>
  <c r="U93" i="9" a="1"/>
  <c r="U93" i="9" s="1"/>
  <c r="V93" i="9" s="1"/>
  <c r="T93" i="9" a="1"/>
  <c r="T93" i="9" s="1"/>
  <c r="W92" i="9" a="1"/>
  <c r="W92" i="9" s="1"/>
  <c r="W91" i="9" a="1"/>
  <c r="W91" i="9" s="1"/>
  <c r="U91" i="9" a="1"/>
  <c r="U91" i="9" s="1"/>
  <c r="V91" i="9" s="1"/>
  <c r="T91" i="9" a="1"/>
  <c r="T91" i="9" s="1"/>
  <c r="T90" i="9" a="1"/>
  <c r="T90" i="9" s="1"/>
  <c r="W89" i="9" a="1"/>
  <c r="W89" i="9" s="1"/>
  <c r="W88" i="9" a="1"/>
  <c r="W88" i="9" s="1"/>
  <c r="U88" i="9" a="1"/>
  <c r="U88" i="9" s="1"/>
  <c r="V88" i="9" s="1"/>
  <c r="W87" i="9" a="1"/>
  <c r="W87" i="9" s="1"/>
  <c r="T87" i="9" a="1"/>
  <c r="T87" i="9" s="1"/>
  <c r="U87" i="9" a="1"/>
  <c r="U87" i="9" s="1"/>
  <c r="V87" i="9" s="1"/>
  <c r="W85" i="9" a="1"/>
  <c r="W85" i="9" s="1"/>
  <c r="U85" i="9" a="1"/>
  <c r="U85" i="9" s="1"/>
  <c r="V85" i="9" s="1"/>
  <c r="T85" i="9" a="1"/>
  <c r="T85" i="9" s="1"/>
  <c r="W84" i="9" a="1"/>
  <c r="W84" i="9" s="1"/>
  <c r="U84" i="9" a="1"/>
  <c r="U84" i="9" s="1"/>
  <c r="V84" i="9" s="1"/>
  <c r="T84" i="9" a="1"/>
  <c r="T84" i="9" s="1"/>
  <c r="T83" i="9" a="1"/>
  <c r="T83" i="9" s="1"/>
  <c r="W82" i="9" a="1"/>
  <c r="W82" i="9" s="1"/>
  <c r="W81" i="9" a="1"/>
  <c r="W81" i="9" s="1"/>
  <c r="U81" i="9" a="1"/>
  <c r="U81" i="9" s="1"/>
  <c r="V81" i="9" s="1"/>
  <c r="U80" i="9" a="1"/>
  <c r="U80" i="9" s="1"/>
  <c r="V80" i="9" s="1"/>
  <c r="T80" i="9" a="1"/>
  <c r="T80" i="9" s="1"/>
  <c r="W80" i="9" a="1"/>
  <c r="W80" i="9" s="1"/>
  <c r="W79" i="9" a="1"/>
  <c r="W79" i="9" s="1"/>
  <c r="T79" i="9" a="1"/>
  <c r="T79" i="9" s="1"/>
  <c r="U79" i="9" a="1"/>
  <c r="U79" i="9" s="1"/>
  <c r="V79" i="9" s="1"/>
  <c r="W78" i="9" a="1"/>
  <c r="W78" i="9" s="1"/>
  <c r="U78" i="9" a="1"/>
  <c r="U78" i="9" s="1"/>
  <c r="V78" i="9" s="1"/>
  <c r="T78" i="9" a="1"/>
  <c r="T78" i="9" s="1"/>
  <c r="W77" i="9" a="1"/>
  <c r="W77" i="9" s="1"/>
  <c r="T76" i="9" a="1"/>
  <c r="T76" i="9" s="1"/>
  <c r="W75" i="9"/>
  <c r="W75" i="9" a="1"/>
  <c r="U75" i="9" a="1"/>
  <c r="U75" i="9" s="1"/>
  <c r="V75" i="9" s="1"/>
  <c r="U73" i="9" a="1"/>
  <c r="U73" i="9" s="1"/>
  <c r="V73" i="9" s="1"/>
  <c r="T73" i="9" a="1"/>
  <c r="T73" i="9" s="1"/>
  <c r="W73" i="9" a="1"/>
  <c r="W73" i="9" s="1"/>
  <c r="W72" i="9" a="1"/>
  <c r="W72" i="9" s="1"/>
  <c r="T72" i="9" a="1"/>
  <c r="T72" i="9" s="1"/>
  <c r="U72" i="9" a="1"/>
  <c r="U72" i="9" s="1"/>
  <c r="V72" i="9" s="1"/>
  <c r="W70" i="9" a="1"/>
  <c r="W70" i="9" s="1"/>
  <c r="U70" i="9" a="1"/>
  <c r="U70" i="9" s="1"/>
  <c r="V70" i="9" s="1"/>
  <c r="T70" i="9" a="1"/>
  <c r="T70" i="9" s="1"/>
  <c r="W69" i="9" a="1"/>
  <c r="W69" i="9" s="1"/>
  <c r="U68" i="9" a="1"/>
  <c r="U68" i="9" s="1"/>
  <c r="V68" i="9" s="1"/>
  <c r="T68" i="9" a="1"/>
  <c r="T68" i="9" s="1"/>
  <c r="T67" i="9" a="1"/>
  <c r="T67" i="9" s="1"/>
  <c r="W65" i="9" a="1"/>
  <c r="W65" i="9" s="1"/>
  <c r="U64" i="9" a="1"/>
  <c r="U64" i="9" s="1"/>
  <c r="V64" i="9" s="1"/>
  <c r="T64" i="9" a="1"/>
  <c r="T64" i="9" s="1"/>
  <c r="W64" i="9" a="1"/>
  <c r="W64" i="9" s="1"/>
  <c r="W63" i="9" a="1"/>
  <c r="W63" i="9" s="1"/>
  <c r="T63" i="9" a="1"/>
  <c r="T63" i="9" s="1"/>
  <c r="U63" i="9" a="1"/>
  <c r="U63" i="9" s="1"/>
  <c r="V63" i="9" s="1"/>
  <c r="W62" i="9" a="1"/>
  <c r="W62" i="9" s="1"/>
  <c r="U62" i="9" a="1"/>
  <c r="U62" i="9" s="1"/>
  <c r="V62" i="9" s="1"/>
  <c r="T62" i="9" a="1"/>
  <c r="T62" i="9" s="1"/>
  <c r="W61" i="9" a="1"/>
  <c r="W61" i="9" s="1"/>
  <c r="U60" i="9" a="1"/>
  <c r="U60" i="9" s="1"/>
  <c r="V60" i="9" s="1"/>
  <c r="T60" i="9" a="1"/>
  <c r="T60" i="9" s="1"/>
  <c r="T59" i="9" a="1"/>
  <c r="T59" i="9" s="1"/>
  <c r="W58" i="9" a="1"/>
  <c r="W58" i="9" s="1"/>
  <c r="W57" i="9" a="1"/>
  <c r="W57" i="9" s="1"/>
  <c r="U57" i="9" a="1"/>
  <c r="U57" i="9" s="1"/>
  <c r="V57" i="9" s="1"/>
  <c r="U55" i="9" a="1"/>
  <c r="U55" i="9" s="1"/>
  <c r="V55" i="9" s="1"/>
  <c r="T55" i="9" a="1"/>
  <c r="T55" i="9" s="1"/>
  <c r="W55" i="9" a="1"/>
  <c r="W55" i="9" s="1"/>
  <c r="W53" i="9" a="1"/>
  <c r="W53" i="9" s="1"/>
  <c r="T53" i="9" a="1"/>
  <c r="T53" i="9" s="1"/>
  <c r="U53" i="9" a="1"/>
  <c r="U53" i="9" s="1"/>
  <c r="V53" i="9" s="1"/>
  <c r="W52" i="9" a="1"/>
  <c r="W52" i="9" s="1"/>
  <c r="U52" i="9" a="1"/>
  <c r="U52" i="9" s="1"/>
  <c r="V52" i="9" s="1"/>
  <c r="T52" i="9" a="1"/>
  <c r="T52" i="9" s="1"/>
  <c r="W51" i="9" a="1"/>
  <c r="W51" i="9" s="1"/>
  <c r="U49" i="9" a="1"/>
  <c r="U49" i="9" s="1"/>
  <c r="V49" i="9" s="1"/>
  <c r="T49" i="9" a="1"/>
  <c r="T49" i="9" s="1"/>
  <c r="U47" i="9" a="1"/>
  <c r="U47" i="9" s="1"/>
  <c r="V47" i="9" s="1"/>
  <c r="T47" i="9" a="1"/>
  <c r="T47" i="9" s="1"/>
  <c r="W47" i="9" a="1"/>
  <c r="W47" i="9" s="1"/>
  <c r="W46" i="9" a="1"/>
  <c r="W46" i="9" s="1"/>
  <c r="T46" i="9" a="1"/>
  <c r="T46" i="9" s="1"/>
  <c r="U46" i="9" a="1"/>
  <c r="U46" i="9" s="1"/>
  <c r="V46" i="9" s="1"/>
  <c r="W45" i="9" a="1"/>
  <c r="W45" i="9" s="1"/>
  <c r="U45" i="9" a="1"/>
  <c r="U45" i="9" s="1"/>
  <c r="V45" i="9" s="1"/>
  <c r="T45" i="9" a="1"/>
  <c r="T45" i="9" s="1"/>
  <c r="W44" i="9" a="1"/>
  <c r="W44" i="9" s="1"/>
  <c r="U43" i="9" a="1"/>
  <c r="U43" i="9" s="1"/>
  <c r="V43" i="9" s="1"/>
  <c r="T43" i="9" a="1"/>
  <c r="T43" i="9" s="1"/>
  <c r="W41" i="9" a="1"/>
  <c r="W41" i="9" s="1"/>
  <c r="W40" i="9"/>
  <c r="W40" i="9" a="1"/>
  <c r="U40" i="9" a="1"/>
  <c r="U40" i="9" s="1"/>
  <c r="V40" i="9" s="1"/>
  <c r="U38" i="9" a="1"/>
  <c r="U38" i="9" s="1"/>
  <c r="V38" i="9" s="1"/>
  <c r="T38" i="9" a="1"/>
  <c r="T38" i="9" s="1"/>
  <c r="W38" i="9" a="1"/>
  <c r="W38" i="9" s="1"/>
  <c r="W37" i="9" a="1"/>
  <c r="W37" i="9" s="1"/>
  <c r="T37" i="9" a="1"/>
  <c r="T37" i="9" s="1"/>
  <c r="U37" i="9" a="1"/>
  <c r="U37" i="9" s="1"/>
  <c r="V37" i="9" s="1"/>
  <c r="W35" i="9" a="1"/>
  <c r="W35" i="9" s="1"/>
  <c r="T34" i="9" a="1"/>
  <c r="T34" i="9" s="1"/>
  <c r="T33" i="9"/>
  <c r="T33" i="9" a="1"/>
  <c r="W33" i="9" a="1"/>
  <c r="W33" i="9" s="1"/>
  <c r="W29" i="9" a="1"/>
  <c r="W29" i="9" s="1"/>
  <c r="U29" i="9" a="1"/>
  <c r="U29" i="9" s="1"/>
  <c r="V29" i="9" s="1"/>
  <c r="T29" i="9" a="1"/>
  <c r="T29" i="9" s="1"/>
  <c r="U27" i="9" a="1"/>
  <c r="U27" i="9" s="1"/>
  <c r="V27" i="9" s="1"/>
  <c r="T27" i="9" a="1"/>
  <c r="T27" i="9" s="1"/>
  <c r="T25" i="9" a="1"/>
  <c r="T25" i="9" s="1"/>
  <c r="U23" i="9" a="1"/>
  <c r="U23" i="9" s="1"/>
  <c r="V23" i="9" s="1"/>
  <c r="T23" i="9" a="1"/>
  <c r="T23" i="9" s="1"/>
  <c r="W23" i="9" a="1"/>
  <c r="W23" i="9" s="1"/>
  <c r="W22" i="9" a="1"/>
  <c r="W22" i="9" s="1"/>
  <c r="U22" i="9" a="1"/>
  <c r="U22" i="9" s="1"/>
  <c r="V22" i="9" s="1"/>
  <c r="T22" i="9" a="1"/>
  <c r="T22" i="9" s="1"/>
  <c r="W21" i="9" a="1"/>
  <c r="W21" i="9" s="1"/>
  <c r="U14" i="9" a="1"/>
  <c r="U14" i="9" s="1"/>
  <c r="V14" i="9" s="1"/>
  <c r="T14" i="9" a="1"/>
  <c r="T14" i="9" s="1"/>
  <c r="W14" i="9" a="1"/>
  <c r="W14" i="9" s="1"/>
  <c r="W13" i="9" a="1"/>
  <c r="W13" i="9" s="1"/>
  <c r="T13" i="9" a="1"/>
  <c r="T13" i="9" s="1"/>
  <c r="U13" i="9" a="1"/>
  <c r="U13" i="9" s="1"/>
  <c r="V13" i="9" s="1"/>
  <c r="W11" i="9" a="1"/>
  <c r="W11" i="9" s="1"/>
  <c r="W10" i="9" a="1"/>
  <c r="W10" i="9" s="1"/>
  <c r="U10" i="9" a="1"/>
  <c r="U10" i="9" s="1"/>
  <c r="V10" i="9" s="1"/>
  <c r="T10" i="9" a="1"/>
  <c r="T10" i="9" s="1"/>
  <c r="W5" i="9" a="1"/>
  <c r="W5" i="9" s="1"/>
  <c r="D26" i="5" l="1" a="1"/>
  <c r="D26" i="5" s="1"/>
  <c r="E26" i="5" s="1" a="1"/>
  <c r="E26" i="5" s="1"/>
  <c r="G26" i="5" s="1"/>
  <c r="I26" i="5" a="1"/>
  <c r="I26" i="5" s="1"/>
  <c r="V523" i="9"/>
  <c r="W553" i="9" a="1"/>
  <c r="W553" i="9" s="1"/>
  <c r="U553" i="9" a="1"/>
  <c r="U553" i="9" s="1"/>
  <c r="V553" i="9" s="1"/>
  <c r="T553" i="9" a="1"/>
  <c r="T553" i="9" s="1"/>
  <c r="T5" i="9" a="1"/>
  <c r="T5" i="9" s="1"/>
  <c r="T11" i="9" a="1"/>
  <c r="T11" i="9" s="1"/>
  <c r="T21" i="9" a="1"/>
  <c r="T21" i="9" s="1"/>
  <c r="U25" i="9" a="1"/>
  <c r="U25" i="9" s="1"/>
  <c r="V25" i="9" s="1"/>
  <c r="W27" i="9" a="1"/>
  <c r="W27" i="9" s="1"/>
  <c r="U34" i="9" a="1"/>
  <c r="U34" i="9" s="1"/>
  <c r="V34" i="9" s="1"/>
  <c r="T35" i="9" a="1"/>
  <c r="T35" i="9" s="1"/>
  <c r="W43" i="9" a="1"/>
  <c r="W43" i="9" s="1"/>
  <c r="T44" i="9" a="1"/>
  <c r="T44" i="9" s="1"/>
  <c r="W49" i="9" a="1"/>
  <c r="W49" i="9" s="1"/>
  <c r="T51" i="9" a="1"/>
  <c r="T51" i="9" s="1"/>
  <c r="U59" i="9" a="1"/>
  <c r="U59" i="9" s="1"/>
  <c r="V59" i="9" s="1"/>
  <c r="W60" i="9" a="1"/>
  <c r="W60" i="9" s="1"/>
  <c r="T61" i="9" a="1"/>
  <c r="T61" i="9" s="1"/>
  <c r="U67" i="9" a="1"/>
  <c r="U67" i="9" s="1"/>
  <c r="V67" i="9" s="1"/>
  <c r="W68" i="9" a="1"/>
  <c r="W68" i="9" s="1"/>
  <c r="T69" i="9" a="1"/>
  <c r="T69" i="9" s="1"/>
  <c r="U76" i="9" a="1"/>
  <c r="U76" i="9" s="1"/>
  <c r="V76" i="9" s="1"/>
  <c r="T77" i="9" a="1"/>
  <c r="T77" i="9" s="1"/>
  <c r="U83" i="9" a="1"/>
  <c r="U83" i="9" s="1"/>
  <c r="V83" i="9" s="1"/>
  <c r="U90" i="9" a="1"/>
  <c r="U90" i="9" s="1"/>
  <c r="V90" i="9" s="1"/>
  <c r="T92" i="9" a="1"/>
  <c r="T92" i="9" s="1"/>
  <c r="W145" i="9" a="1"/>
  <c r="W145" i="9" s="1"/>
  <c r="U145" i="9" a="1"/>
  <c r="U145" i="9" s="1"/>
  <c r="V145" i="9" s="1"/>
  <c r="T145" i="9" a="1"/>
  <c r="T145" i="9" s="1"/>
  <c r="W161" i="9" a="1"/>
  <c r="W161" i="9" s="1"/>
  <c r="U161" i="9" a="1"/>
  <c r="U161" i="9" s="1"/>
  <c r="V161" i="9" s="1"/>
  <c r="T161" i="9" a="1"/>
  <c r="T161" i="9" s="1"/>
  <c r="T41" i="9" a="1"/>
  <c r="T41" i="9" s="1"/>
  <c r="T58" i="9" a="1"/>
  <c r="T58" i="9" s="1"/>
  <c r="T65" i="9" a="1"/>
  <c r="T65" i="9" s="1"/>
  <c r="T82" i="9" a="1"/>
  <c r="T82" i="9" s="1"/>
  <c r="T89" i="9" a="1"/>
  <c r="T89" i="9" s="1"/>
  <c r="W106" i="9" a="1"/>
  <c r="W106" i="9" s="1"/>
  <c r="T106" i="9" a="1"/>
  <c r="T106" i="9" s="1"/>
  <c r="U228" i="9" a="1"/>
  <c r="U228" i="9" s="1"/>
  <c r="V228" i="9" s="1"/>
  <c r="W228" i="9" a="1"/>
  <c r="W228" i="9" s="1"/>
  <c r="T228" i="9" a="1"/>
  <c r="T228" i="9" s="1"/>
  <c r="W129" i="9" a="1"/>
  <c r="W129" i="9" s="1"/>
  <c r="U129" i="9" a="1"/>
  <c r="U129" i="9" s="1"/>
  <c r="V129" i="9" s="1"/>
  <c r="T129" i="9" a="1"/>
  <c r="T129" i="9" s="1"/>
  <c r="U35" i="9" a="1"/>
  <c r="U35" i="9" s="1"/>
  <c r="V35" i="9" s="1"/>
  <c r="U44" i="9" a="1"/>
  <c r="U44" i="9" s="1"/>
  <c r="V44" i="9" s="1"/>
  <c r="U51" i="9" a="1"/>
  <c r="U51" i="9" s="1"/>
  <c r="V51" i="9" s="1"/>
  <c r="U61" i="9" a="1"/>
  <c r="U61" i="9" s="1"/>
  <c r="V61" i="9" s="1"/>
  <c r="U69" i="9" a="1"/>
  <c r="U69" i="9" s="1"/>
  <c r="V69" i="9" s="1"/>
  <c r="U77" i="9" a="1"/>
  <c r="U77" i="9" s="1"/>
  <c r="V77" i="9" s="1"/>
  <c r="U92" i="9" a="1"/>
  <c r="U92" i="9" s="1"/>
  <c r="V92" i="9" s="1"/>
  <c r="U105" i="9" a="1"/>
  <c r="U105" i="9" s="1"/>
  <c r="V105" i="9" s="1"/>
  <c r="T105" i="9" a="1"/>
  <c r="T105" i="9" s="1"/>
  <c r="W105" i="9" a="1"/>
  <c r="W105" i="9" s="1"/>
  <c r="W121" i="9" a="1"/>
  <c r="W121" i="9" s="1"/>
  <c r="U121" i="9" a="1"/>
  <c r="U121" i="9" s="1"/>
  <c r="V121" i="9" s="1"/>
  <c r="T121" i="9" a="1"/>
  <c r="T121" i="9" s="1"/>
  <c r="W178" i="9" a="1"/>
  <c r="W178" i="9" s="1"/>
  <c r="U178" i="9" a="1"/>
  <c r="U178" i="9" s="1"/>
  <c r="V178" i="9" s="1"/>
  <c r="T178" i="9" a="1"/>
  <c r="T178" i="9" s="1"/>
  <c r="W196" i="9" a="1"/>
  <c r="W196" i="9" s="1"/>
  <c r="U196" i="9" a="1"/>
  <c r="U196" i="9" s="1"/>
  <c r="V196" i="9" s="1"/>
  <c r="T196" i="9" a="1"/>
  <c r="T196" i="9" s="1"/>
  <c r="U5" i="9" a="1"/>
  <c r="U5" i="9" s="1"/>
  <c r="V5" i="9" s="1"/>
  <c r="U11" i="9" a="1"/>
  <c r="U11" i="9" s="1"/>
  <c r="V11" i="9" s="1"/>
  <c r="U21" i="9" a="1"/>
  <c r="U21" i="9" s="1"/>
  <c r="V21" i="9" s="1"/>
  <c r="W25" i="9" a="1"/>
  <c r="W25" i="9" s="1"/>
  <c r="U33" i="9" a="1"/>
  <c r="U33" i="9" s="1"/>
  <c r="V33" i="9" s="1"/>
  <c r="W34" i="9" a="1"/>
  <c r="W34" i="9" s="1"/>
  <c r="U41" i="9" a="1"/>
  <c r="U41" i="9" s="1"/>
  <c r="V41" i="9" s="1"/>
  <c r="U58" i="9" a="1"/>
  <c r="U58" i="9" s="1"/>
  <c r="V58" i="9" s="1"/>
  <c r="W59" i="9" a="1"/>
  <c r="W59" i="9" s="1"/>
  <c r="U65" i="9" a="1"/>
  <c r="U65" i="9" s="1"/>
  <c r="V65" i="9" s="1"/>
  <c r="W67" i="9" a="1"/>
  <c r="W67" i="9" s="1"/>
  <c r="W76" i="9" a="1"/>
  <c r="W76" i="9" s="1"/>
  <c r="U82" i="9" a="1"/>
  <c r="U82" i="9" s="1"/>
  <c r="V82" i="9" s="1"/>
  <c r="W83" i="9" a="1"/>
  <c r="W83" i="9" s="1"/>
  <c r="U89" i="9" a="1"/>
  <c r="U89" i="9" s="1"/>
  <c r="V89" i="9" s="1"/>
  <c r="W90" i="9" a="1"/>
  <c r="W90" i="9" s="1"/>
  <c r="U97" i="9" a="1"/>
  <c r="U97" i="9" s="1"/>
  <c r="V97" i="9" s="1"/>
  <c r="T40" i="9" a="1"/>
  <c r="T40" i="9" s="1"/>
  <c r="T57" i="9" a="1"/>
  <c r="T57" i="9" s="1"/>
  <c r="T75" i="9" a="1"/>
  <c r="T75" i="9" s="1"/>
  <c r="T81" i="9" a="1"/>
  <c r="T81" i="9" s="1"/>
  <c r="T88" i="9" a="1"/>
  <c r="T88" i="9" s="1"/>
  <c r="T95" i="9" a="1"/>
  <c r="T95" i="9" s="1"/>
  <c r="W137" i="9" a="1"/>
  <c r="W137" i="9" s="1"/>
  <c r="U137" i="9" a="1"/>
  <c r="U137" i="9" s="1"/>
  <c r="V137" i="9" s="1"/>
  <c r="T137" i="9" a="1"/>
  <c r="T137" i="9" s="1"/>
  <c r="W204" i="9" a="1"/>
  <c r="W204" i="9" s="1"/>
  <c r="U204" i="9" a="1"/>
  <c r="U204" i="9" s="1"/>
  <c r="V204" i="9" s="1"/>
  <c r="T204" i="9" a="1"/>
  <c r="T204" i="9" s="1"/>
  <c r="W219" i="9" a="1"/>
  <c r="W219" i="9" s="1"/>
  <c r="U219" i="9" a="1"/>
  <c r="U219" i="9" s="1"/>
  <c r="V219" i="9" s="1"/>
  <c r="T219" i="9" a="1"/>
  <c r="T219" i="9" s="1"/>
  <c r="W273" i="9" a="1"/>
  <c r="W273" i="9" s="1"/>
  <c r="U273" i="9" a="1"/>
  <c r="U273" i="9" s="1"/>
  <c r="V273" i="9" s="1"/>
  <c r="T273" i="9" a="1"/>
  <c r="T273" i="9" s="1"/>
  <c r="W102" i="9" a="1"/>
  <c r="W102" i="9" s="1"/>
  <c r="U102" i="9" a="1"/>
  <c r="U102" i="9" s="1"/>
  <c r="V102" i="9" s="1"/>
  <c r="W113" i="9" a="1"/>
  <c r="W113" i="9" s="1"/>
  <c r="U113" i="9" a="1"/>
  <c r="U113" i="9" s="1"/>
  <c r="V113" i="9" s="1"/>
  <c r="T113" i="9" a="1"/>
  <c r="T113" i="9" s="1"/>
  <c r="W153" i="9" a="1"/>
  <c r="W153" i="9" s="1"/>
  <c r="U153" i="9" a="1"/>
  <c r="U153" i="9" s="1"/>
  <c r="V153" i="9" s="1"/>
  <c r="T153" i="9" a="1"/>
  <c r="T153" i="9" s="1"/>
  <c r="W170" i="9" a="1"/>
  <c r="W170" i="9" s="1"/>
  <c r="U170" i="9" a="1"/>
  <c r="U170" i="9" s="1"/>
  <c r="V170" i="9" s="1"/>
  <c r="T170" i="9" a="1"/>
  <c r="T170" i="9" s="1"/>
  <c r="T102" i="9" a="1"/>
  <c r="T102" i="9" s="1"/>
  <c r="W187" i="9" a="1"/>
  <c r="W187" i="9" s="1"/>
  <c r="U187" i="9" a="1"/>
  <c r="U187" i="9" s="1"/>
  <c r="V187" i="9" s="1"/>
  <c r="T187" i="9" a="1"/>
  <c r="T187" i="9" s="1"/>
  <c r="W212" i="9" a="1"/>
  <c r="W212" i="9" s="1"/>
  <c r="U212" i="9" a="1"/>
  <c r="U212" i="9" s="1"/>
  <c r="V212" i="9" s="1"/>
  <c r="T212" i="9" a="1"/>
  <c r="T212" i="9" s="1"/>
  <c r="U104" i="9" a="1"/>
  <c r="U104" i="9" s="1"/>
  <c r="V104" i="9" s="1"/>
  <c r="U111" i="9" a="1"/>
  <c r="U111" i="9" s="1"/>
  <c r="V111" i="9" s="1"/>
  <c r="W112" i="9" a="1"/>
  <c r="W112" i="9" s="1"/>
  <c r="U119" i="9" a="1"/>
  <c r="U119" i="9" s="1"/>
  <c r="V119" i="9" s="1"/>
  <c r="W120" i="9" a="1"/>
  <c r="W120" i="9" s="1"/>
  <c r="U127" i="9" a="1"/>
  <c r="U127" i="9" s="1"/>
  <c r="V127" i="9" s="1"/>
  <c r="W128" i="9" a="1"/>
  <c r="W128" i="9" s="1"/>
  <c r="U135" i="9" a="1"/>
  <c r="U135" i="9" s="1"/>
  <c r="V135" i="9" s="1"/>
  <c r="W136" i="9" a="1"/>
  <c r="W136" i="9" s="1"/>
  <c r="U143" i="9" a="1"/>
  <c r="U143" i="9" s="1"/>
  <c r="V143" i="9" s="1"/>
  <c r="W144" i="9" a="1"/>
  <c r="W144" i="9" s="1"/>
  <c r="U151" i="9" a="1"/>
  <c r="U151" i="9" s="1"/>
  <c r="V151" i="9" s="1"/>
  <c r="W152" i="9" a="1"/>
  <c r="W152" i="9" s="1"/>
  <c r="W159" i="9" a="1"/>
  <c r="W159" i="9" s="1"/>
  <c r="U168" i="9" a="1"/>
  <c r="U168" i="9" s="1"/>
  <c r="V168" i="9" s="1"/>
  <c r="W169" i="9" a="1"/>
  <c r="W169" i="9" s="1"/>
  <c r="U176" i="9" a="1"/>
  <c r="U176" i="9" s="1"/>
  <c r="V176" i="9" s="1"/>
  <c r="W177" i="9" a="1"/>
  <c r="W177" i="9" s="1"/>
  <c r="U185" i="9" a="1"/>
  <c r="U185" i="9" s="1"/>
  <c r="V185" i="9" s="1"/>
  <c r="W186" i="9" a="1"/>
  <c r="W186" i="9" s="1"/>
  <c r="U194" i="9" a="1"/>
  <c r="U194" i="9" s="1"/>
  <c r="V194" i="9" s="1"/>
  <c r="W195" i="9" a="1"/>
  <c r="W195" i="9" s="1"/>
  <c r="U202" i="9" a="1"/>
  <c r="U202" i="9" s="1"/>
  <c r="V202" i="9" s="1"/>
  <c r="W203" i="9" a="1"/>
  <c r="W203" i="9" s="1"/>
  <c r="U210" i="9" a="1"/>
  <c r="U210" i="9" s="1"/>
  <c r="V210" i="9" s="1"/>
  <c r="W211" i="9" a="1"/>
  <c r="W211" i="9" s="1"/>
  <c r="U217" i="9" a="1"/>
  <c r="U217" i="9" s="1"/>
  <c r="V217" i="9" s="1"/>
  <c r="W218" i="9" a="1"/>
  <c r="W218" i="9" s="1"/>
  <c r="U225" i="9" a="1"/>
  <c r="U225" i="9" s="1"/>
  <c r="V225" i="9" s="1"/>
  <c r="W257" i="9" a="1"/>
  <c r="W257" i="9" s="1"/>
  <c r="U257" i="9" a="1"/>
  <c r="U257" i="9" s="1"/>
  <c r="V257" i="9" s="1"/>
  <c r="T257" i="9" a="1"/>
  <c r="T257" i="9" s="1"/>
  <c r="W103" i="9" a="1"/>
  <c r="W103" i="9" s="1"/>
  <c r="U108" i="9" a="1"/>
  <c r="U108" i="9" s="1"/>
  <c r="V108" i="9" s="1"/>
  <c r="W109" i="9" a="1"/>
  <c r="W109" i="9" s="1"/>
  <c r="U116" i="9" a="1"/>
  <c r="U116" i="9" s="1"/>
  <c r="V116" i="9" s="1"/>
  <c r="U124" i="9" a="1"/>
  <c r="U124" i="9" s="1"/>
  <c r="V124" i="9" s="1"/>
  <c r="U132" i="9" a="1"/>
  <c r="U132" i="9" s="1"/>
  <c r="V132" i="9" s="1"/>
  <c r="U148" i="9" a="1"/>
  <c r="U148" i="9" s="1"/>
  <c r="V148" i="9" s="1"/>
  <c r="U156" i="9" a="1"/>
  <c r="U156" i="9" s="1"/>
  <c r="V156" i="9" s="1"/>
  <c r="U165" i="9" a="1"/>
  <c r="U165" i="9" s="1"/>
  <c r="V165" i="9" s="1"/>
  <c r="U173" i="9" a="1"/>
  <c r="U173" i="9" s="1"/>
  <c r="V173" i="9" s="1"/>
  <c r="U182" i="9" a="1"/>
  <c r="U182" i="9" s="1"/>
  <c r="V182" i="9" s="1"/>
  <c r="U191" i="9" a="1"/>
  <c r="U191" i="9" s="1"/>
  <c r="V191" i="9" s="1"/>
  <c r="U199" i="9" a="1"/>
  <c r="U199" i="9" s="1"/>
  <c r="V199" i="9" s="1"/>
  <c r="U207" i="9" a="1"/>
  <c r="U207" i="9" s="1"/>
  <c r="V207" i="9" s="1"/>
  <c r="U215" i="9" a="1"/>
  <c r="U215" i="9" s="1"/>
  <c r="V215" i="9" s="1"/>
  <c r="U222" i="9" a="1"/>
  <c r="U222" i="9" s="1"/>
  <c r="V222" i="9" s="1"/>
  <c r="W286" i="9" a="1"/>
  <c r="W286" i="9" s="1"/>
  <c r="U286" i="9" a="1"/>
  <c r="U286" i="9" s="1"/>
  <c r="V286" i="9" s="1"/>
  <c r="T286" i="9" a="1"/>
  <c r="T286" i="9" s="1"/>
  <c r="T180" i="9" a="1"/>
  <c r="T180" i="9" s="1"/>
  <c r="T189" i="9" a="1"/>
  <c r="T189" i="9" s="1"/>
  <c r="T198" i="9" a="1"/>
  <c r="T198" i="9" s="1"/>
  <c r="T206" i="9" a="1"/>
  <c r="T206" i="9" s="1"/>
  <c r="T214" i="9" a="1"/>
  <c r="T214" i="9" s="1"/>
  <c r="T221" i="9" a="1"/>
  <c r="T221" i="9" s="1"/>
  <c r="U234" i="9" a="1"/>
  <c r="U234" i="9" s="1"/>
  <c r="V234" i="9" s="1"/>
  <c r="T234" i="9" a="1"/>
  <c r="T234" i="9" s="1"/>
  <c r="T112" i="9" a="1"/>
  <c r="T112" i="9" s="1"/>
  <c r="T120" i="9" a="1"/>
  <c r="T120" i="9" s="1"/>
  <c r="T128" i="9" a="1"/>
  <c r="T128" i="9" s="1"/>
  <c r="T136" i="9" a="1"/>
  <c r="T136" i="9" s="1"/>
  <c r="T144" i="9" a="1"/>
  <c r="T144" i="9" s="1"/>
  <c r="T152" i="9" a="1"/>
  <c r="T152" i="9" s="1"/>
  <c r="T159" i="9" a="1"/>
  <c r="T159" i="9" s="1"/>
  <c r="T169" i="9" a="1"/>
  <c r="T169" i="9" s="1"/>
  <c r="T177" i="9" a="1"/>
  <c r="T177" i="9" s="1"/>
  <c r="T186" i="9" a="1"/>
  <c r="T186" i="9" s="1"/>
  <c r="T195" i="9" a="1"/>
  <c r="T195" i="9" s="1"/>
  <c r="T203" i="9" a="1"/>
  <c r="T203" i="9" s="1"/>
  <c r="T211" i="9" a="1"/>
  <c r="T211" i="9" s="1"/>
  <c r="T218" i="9" a="1"/>
  <c r="T218" i="9" s="1"/>
  <c r="T230" i="9" a="1"/>
  <c r="T230" i="9" s="1"/>
  <c r="U230" i="9" a="1"/>
  <c r="U230" i="9" s="1"/>
  <c r="V230" i="9" s="1"/>
  <c r="W265" i="9" a="1"/>
  <c r="W265" i="9" s="1"/>
  <c r="U265" i="9" a="1"/>
  <c r="U265" i="9" s="1"/>
  <c r="V265" i="9" s="1"/>
  <c r="T265" i="9" a="1"/>
  <c r="T265" i="9" s="1"/>
  <c r="W232" i="9" a="1"/>
  <c r="W232" i="9" s="1"/>
  <c r="U232" i="9" a="1"/>
  <c r="U232" i="9" s="1"/>
  <c r="V232" i="9" s="1"/>
  <c r="T232" i="9" a="1"/>
  <c r="T232" i="9" s="1"/>
  <c r="U289" i="9" a="1"/>
  <c r="U289" i="9" s="1"/>
  <c r="V289" i="9" s="1"/>
  <c r="W289" i="9" a="1"/>
  <c r="W289" i="9" s="1"/>
  <c r="T289" i="9" a="1"/>
  <c r="T289" i="9" s="1"/>
  <c r="W240" i="9" a="1"/>
  <c r="W240" i="9" s="1"/>
  <c r="U240" i="9" a="1"/>
  <c r="U240" i="9" s="1"/>
  <c r="V240" i="9" s="1"/>
  <c r="T240" i="9" a="1"/>
  <c r="T240" i="9" s="1"/>
  <c r="W248" i="9" a="1"/>
  <c r="W248" i="9" s="1"/>
  <c r="U248" i="9" a="1"/>
  <c r="U248" i="9" s="1"/>
  <c r="V248" i="9" s="1"/>
  <c r="T248" i="9" a="1"/>
  <c r="T248" i="9" s="1"/>
  <c r="T283" i="9" a="1"/>
  <c r="T283" i="9" s="1"/>
  <c r="W283" i="9" a="1"/>
  <c r="W283" i="9" s="1"/>
  <c r="U283" i="9" a="1"/>
  <c r="U283" i="9" s="1"/>
  <c r="V283" i="9" s="1"/>
  <c r="U238" i="9" a="1"/>
  <c r="U238" i="9" s="1"/>
  <c r="V238" i="9" s="1"/>
  <c r="U245" i="9" a="1"/>
  <c r="U245" i="9" s="1"/>
  <c r="V245" i="9" s="1"/>
  <c r="U254" i="9" a="1"/>
  <c r="U254" i="9" s="1"/>
  <c r="V254" i="9" s="1"/>
  <c r="U263" i="9" a="1"/>
  <c r="U263" i="9" s="1"/>
  <c r="V263" i="9" s="1"/>
  <c r="U271" i="9" a="1"/>
  <c r="U271" i="9" s="1"/>
  <c r="V271" i="9" s="1"/>
  <c r="W279" i="9" a="1"/>
  <c r="W279" i="9" s="1"/>
  <c r="W294" i="9" a="1"/>
  <c r="W294" i="9" s="1"/>
  <c r="U294" i="9" a="1"/>
  <c r="U294" i="9" s="1"/>
  <c r="V294" i="9" s="1"/>
  <c r="W330" i="9" a="1"/>
  <c r="W330" i="9" s="1"/>
  <c r="U330" i="9" a="1"/>
  <c r="U330" i="9" s="1"/>
  <c r="V330" i="9" s="1"/>
  <c r="T330" i="9" a="1"/>
  <c r="T330" i="9" s="1"/>
  <c r="T297" i="9" a="1"/>
  <c r="T297" i="9" s="1"/>
  <c r="W297" i="9" a="1"/>
  <c r="W297" i="9" s="1"/>
  <c r="U297" i="9" a="1"/>
  <c r="U297" i="9" s="1"/>
  <c r="V297" i="9" s="1"/>
  <c r="W307" i="9" a="1"/>
  <c r="W307" i="9" s="1"/>
  <c r="U307" i="9" a="1"/>
  <c r="U307" i="9" s="1"/>
  <c r="V307" i="9" s="1"/>
  <c r="T307" i="9" a="1"/>
  <c r="T307" i="9" s="1"/>
  <c r="W389" i="9" a="1"/>
  <c r="W389" i="9" s="1"/>
  <c r="U389" i="9" a="1"/>
  <c r="U389" i="9" s="1"/>
  <c r="V389" i="9" s="1"/>
  <c r="T389" i="9" a="1"/>
  <c r="T389" i="9" s="1"/>
  <c r="W233" i="9" a="1"/>
  <c r="W233" i="9" s="1"/>
  <c r="W241" i="9" a="1"/>
  <c r="W241" i="9" s="1"/>
  <c r="T242" i="9" a="1"/>
  <c r="T242" i="9" s="1"/>
  <c r="W249" i="9" a="1"/>
  <c r="W249" i="9" s="1"/>
  <c r="T250" i="9" a="1"/>
  <c r="T250" i="9" s="1"/>
  <c r="W258" i="9" a="1"/>
  <c r="W258" i="9" s="1"/>
  <c r="T259" i="9" a="1"/>
  <c r="T259" i="9" s="1"/>
  <c r="W266" i="9" a="1"/>
  <c r="W266" i="9" s="1"/>
  <c r="T267" i="9" a="1"/>
  <c r="T267" i="9" s="1"/>
  <c r="W274" i="9" a="1"/>
  <c r="W274" i="9" s="1"/>
  <c r="T275" i="9" a="1"/>
  <c r="T275" i="9" s="1"/>
  <c r="T281" i="9" a="1"/>
  <c r="T281" i="9" s="1"/>
  <c r="W338" i="9" a="1"/>
  <c r="W338" i="9" s="1"/>
  <c r="U338" i="9" a="1"/>
  <c r="U338" i="9" s="1"/>
  <c r="V338" i="9" s="1"/>
  <c r="T338" i="9" a="1"/>
  <c r="T338" i="9" s="1"/>
  <c r="W405" i="9" a="1"/>
  <c r="W405" i="9" s="1"/>
  <c r="U405" i="9" a="1"/>
  <c r="U405" i="9" s="1"/>
  <c r="V405" i="9" s="1"/>
  <c r="T405" i="9" a="1"/>
  <c r="T405" i="9" s="1"/>
  <c r="W271" i="9" a="1"/>
  <c r="W271" i="9" s="1"/>
  <c r="T365" i="9" a="1"/>
  <c r="T365" i="9" s="1"/>
  <c r="W365" i="9" a="1"/>
  <c r="W365" i="9" s="1"/>
  <c r="U365" i="9" a="1"/>
  <c r="U365" i="9" s="1"/>
  <c r="V365" i="9" s="1"/>
  <c r="W421" i="9" a="1"/>
  <c r="W421" i="9" s="1"/>
  <c r="U421" i="9" a="1"/>
  <c r="U421" i="9" s="1"/>
  <c r="V421" i="9" s="1"/>
  <c r="T421" i="9" a="1"/>
  <c r="T421" i="9" s="1"/>
  <c r="T236" i="9" a="1"/>
  <c r="T236" i="9" s="1"/>
  <c r="T244" i="9" a="1"/>
  <c r="T244" i="9" s="1"/>
  <c r="T252" i="9" a="1"/>
  <c r="T252" i="9" s="1"/>
  <c r="T261" i="9" a="1"/>
  <c r="T261" i="9" s="1"/>
  <c r="T269" i="9" a="1"/>
  <c r="T269" i="9" s="1"/>
  <c r="W314" i="9" a="1"/>
  <c r="W314" i="9" s="1"/>
  <c r="U314" i="9" a="1"/>
  <c r="U314" i="9" s="1"/>
  <c r="V314" i="9" s="1"/>
  <c r="T314" i="9" a="1"/>
  <c r="T314" i="9" s="1"/>
  <c r="W346" i="9" a="1"/>
  <c r="W346" i="9" s="1"/>
  <c r="U346" i="9" a="1"/>
  <c r="U346" i="9" s="1"/>
  <c r="V346" i="9" s="1"/>
  <c r="T346" i="9" a="1"/>
  <c r="T346" i="9" s="1"/>
  <c r="W360" i="9" a="1"/>
  <c r="W360" i="9" s="1"/>
  <c r="U360" i="9" a="1"/>
  <c r="U360" i="9" s="1"/>
  <c r="V360" i="9" s="1"/>
  <c r="T360" i="9" a="1"/>
  <c r="T360" i="9" s="1"/>
  <c r="T282" i="9" a="1"/>
  <c r="T282" i="9" s="1"/>
  <c r="T285" i="9" a="1"/>
  <c r="T285" i="9" s="1"/>
  <c r="W299" i="9" a="1"/>
  <c r="W299" i="9" s="1"/>
  <c r="U299" i="9" a="1"/>
  <c r="U299" i="9" s="1"/>
  <c r="V299" i="9" s="1"/>
  <c r="T299" i="9" a="1"/>
  <c r="T299" i="9" s="1"/>
  <c r="W353" i="9" a="1"/>
  <c r="W353" i="9" s="1"/>
  <c r="U353" i="9" a="1"/>
  <c r="U353" i="9" s="1"/>
  <c r="V353" i="9" s="1"/>
  <c r="T353" i="9" a="1"/>
  <c r="T353" i="9" s="1"/>
  <c r="U279" i="9" a="1"/>
  <c r="U279" i="9" s="1"/>
  <c r="V279" i="9" s="1"/>
  <c r="W281" i="9" a="1"/>
  <c r="W281" i="9" s="1"/>
  <c r="U282" i="9" a="1"/>
  <c r="U282" i="9" s="1"/>
  <c r="V282" i="9" s="1"/>
  <c r="W322" i="9" a="1"/>
  <c r="W322" i="9" s="1"/>
  <c r="U322" i="9" a="1"/>
  <c r="U322" i="9" s="1"/>
  <c r="V322" i="9" s="1"/>
  <c r="T322" i="9" a="1"/>
  <c r="T322" i="9" s="1"/>
  <c r="W298" i="9" a="1"/>
  <c r="W298" i="9" s="1"/>
  <c r="U305" i="9" a="1"/>
  <c r="U305" i="9" s="1"/>
  <c r="V305" i="9" s="1"/>
  <c r="W306" i="9" a="1"/>
  <c r="W306" i="9" s="1"/>
  <c r="U312" i="9" a="1"/>
  <c r="U312" i="9" s="1"/>
  <c r="V312" i="9" s="1"/>
  <c r="W313" i="9" a="1"/>
  <c r="W313" i="9" s="1"/>
  <c r="U320" i="9" a="1"/>
  <c r="U320" i="9" s="1"/>
  <c r="V320" i="9" s="1"/>
  <c r="W321" i="9" a="1"/>
  <c r="W321" i="9" s="1"/>
  <c r="U328" i="9" a="1"/>
  <c r="U328" i="9" s="1"/>
  <c r="V328" i="9" s="1"/>
  <c r="W329" i="9" a="1"/>
  <c r="W329" i="9" s="1"/>
  <c r="U336" i="9" a="1"/>
  <c r="U336" i="9" s="1"/>
  <c r="V336" i="9" s="1"/>
  <c r="W337" i="9" a="1"/>
  <c r="W337" i="9" s="1"/>
  <c r="U344" i="9" a="1"/>
  <c r="U344" i="9" s="1"/>
  <c r="V344" i="9" s="1"/>
  <c r="W345" i="9" a="1"/>
  <c r="W345" i="9" s="1"/>
  <c r="W352" i="9" a="1"/>
  <c r="W352" i="9" s="1"/>
  <c r="U358" i="9" a="1"/>
  <c r="U358" i="9" s="1"/>
  <c r="V358" i="9" s="1"/>
  <c r="W359" i="9" a="1"/>
  <c r="W359" i="9" s="1"/>
  <c r="T371" i="9" a="1"/>
  <c r="T371" i="9" s="1"/>
  <c r="U371" i="9" a="1"/>
  <c r="U371" i="9" s="1"/>
  <c r="V371" i="9" s="1"/>
  <c r="U372" i="9" a="1"/>
  <c r="U372" i="9" s="1"/>
  <c r="V372" i="9" s="1"/>
  <c r="W372" i="9" a="1"/>
  <c r="W372" i="9" s="1"/>
  <c r="W373" i="9" a="1"/>
  <c r="W373" i="9" s="1"/>
  <c r="U373" i="9" a="1"/>
  <c r="U373" i="9" s="1"/>
  <c r="V373" i="9" s="1"/>
  <c r="T373" i="9" a="1"/>
  <c r="T373" i="9" s="1"/>
  <c r="W381" i="9" a="1"/>
  <c r="W381" i="9" s="1"/>
  <c r="U381" i="9" a="1"/>
  <c r="U381" i="9" s="1"/>
  <c r="V381" i="9" s="1"/>
  <c r="T381" i="9" a="1"/>
  <c r="T381" i="9" s="1"/>
  <c r="W444" i="9" a="1"/>
  <c r="W444" i="9" s="1"/>
  <c r="U444" i="9" a="1"/>
  <c r="U444" i="9" s="1"/>
  <c r="V444" i="9" s="1"/>
  <c r="T444" i="9" a="1"/>
  <c r="T444" i="9" s="1"/>
  <c r="W295" i="9" a="1"/>
  <c r="W295" i="9" s="1"/>
  <c r="U302" i="9" a="1"/>
  <c r="U302" i="9" s="1"/>
  <c r="V302" i="9" s="1"/>
  <c r="W303" i="9" a="1"/>
  <c r="W303" i="9" s="1"/>
  <c r="W310" i="9" a="1"/>
  <c r="W310" i="9" s="1"/>
  <c r="U317" i="9" a="1"/>
  <c r="U317" i="9" s="1"/>
  <c r="V317" i="9" s="1"/>
  <c r="W318" i="9" a="1"/>
  <c r="W318" i="9" s="1"/>
  <c r="U325" i="9" a="1"/>
  <c r="U325" i="9" s="1"/>
  <c r="V325" i="9" s="1"/>
  <c r="W326" i="9" a="1"/>
  <c r="W326" i="9" s="1"/>
  <c r="U333" i="9" a="1"/>
  <c r="U333" i="9" s="1"/>
  <c r="V333" i="9" s="1"/>
  <c r="W334" i="9" a="1"/>
  <c r="W334" i="9" s="1"/>
  <c r="U341" i="9" a="1"/>
  <c r="U341" i="9" s="1"/>
  <c r="V341" i="9" s="1"/>
  <c r="W342" i="9" a="1"/>
  <c r="W342" i="9" s="1"/>
  <c r="U350" i="9" a="1"/>
  <c r="U350" i="9" s="1"/>
  <c r="V350" i="9" s="1"/>
  <c r="U355" i="9" a="1"/>
  <c r="U355" i="9" s="1"/>
  <c r="V355" i="9" s="1"/>
  <c r="W356" i="9" a="1"/>
  <c r="W356" i="9" s="1"/>
  <c r="U363" i="9" a="1"/>
  <c r="U363" i="9" s="1"/>
  <c r="V363" i="9" s="1"/>
  <c r="T293" i="9" a="1"/>
  <c r="T293" i="9" s="1"/>
  <c r="W305" i="9" a="1"/>
  <c r="W305" i="9" s="1"/>
  <c r="W312" i="9" a="1"/>
  <c r="W312" i="9" s="1"/>
  <c r="W320" i="9" a="1"/>
  <c r="W320" i="9" s="1"/>
  <c r="W328" i="9" a="1"/>
  <c r="W328" i="9" s="1"/>
  <c r="W336" i="9" a="1"/>
  <c r="W336" i="9" s="1"/>
  <c r="W344" i="9" a="1"/>
  <c r="W344" i="9" s="1"/>
  <c r="W358" i="9" a="1"/>
  <c r="W358" i="9" s="1"/>
  <c r="W397" i="9" a="1"/>
  <c r="W397" i="9" s="1"/>
  <c r="U397" i="9" a="1"/>
  <c r="U397" i="9" s="1"/>
  <c r="V397" i="9" s="1"/>
  <c r="T397" i="9" a="1"/>
  <c r="T397" i="9" s="1"/>
  <c r="W413" i="9" a="1"/>
  <c r="W413" i="9" s="1"/>
  <c r="U413" i="9" a="1"/>
  <c r="U413" i="9" s="1"/>
  <c r="V413" i="9" s="1"/>
  <c r="T413" i="9" a="1"/>
  <c r="T413" i="9" s="1"/>
  <c r="T364" i="9" a="1"/>
  <c r="T364" i="9" s="1"/>
  <c r="U377" i="9" a="1"/>
  <c r="U377" i="9" s="1"/>
  <c r="V377" i="9" s="1"/>
  <c r="T377" i="9" a="1"/>
  <c r="T377" i="9" s="1"/>
  <c r="W377" i="9" a="1"/>
  <c r="W377" i="9" s="1"/>
  <c r="W436" i="9" a="1"/>
  <c r="W436" i="9" s="1"/>
  <c r="U436" i="9" a="1"/>
  <c r="U436" i="9" s="1"/>
  <c r="V436" i="9" s="1"/>
  <c r="T436" i="9" a="1"/>
  <c r="T436" i="9" s="1"/>
  <c r="W498" i="9" a="1"/>
  <c r="W498" i="9" s="1"/>
  <c r="U498" i="9" a="1"/>
  <c r="U498" i="9" s="1"/>
  <c r="V498" i="9" s="1"/>
  <c r="T498" i="9" a="1"/>
  <c r="T498" i="9" s="1"/>
  <c r="U369" i="9" a="1"/>
  <c r="U369" i="9" s="1"/>
  <c r="V369" i="9" s="1"/>
  <c r="T369" i="9" a="1"/>
  <c r="T369" i="9" s="1"/>
  <c r="W369" i="9" a="1"/>
  <c r="W369" i="9" s="1"/>
  <c r="U385" i="9" a="1"/>
  <c r="U385" i="9" s="1"/>
  <c r="V385" i="9" s="1"/>
  <c r="T385" i="9" a="1"/>
  <c r="T385" i="9" s="1"/>
  <c r="W385" i="9" a="1"/>
  <c r="W385" i="9" s="1"/>
  <c r="W468" i="9" a="1"/>
  <c r="W468" i="9" s="1"/>
  <c r="U468" i="9" a="1"/>
  <c r="U468" i="9" s="1"/>
  <c r="V468" i="9" s="1"/>
  <c r="T468" i="9" a="1"/>
  <c r="T468" i="9" s="1"/>
  <c r="U379" i="9" a="1"/>
  <c r="U379" i="9" s="1"/>
  <c r="V379" i="9" s="1"/>
  <c r="W380" i="9" a="1"/>
  <c r="W380" i="9" s="1"/>
  <c r="U387" i="9" a="1"/>
  <c r="U387" i="9" s="1"/>
  <c r="V387" i="9" s="1"/>
  <c r="W388" i="9" a="1"/>
  <c r="W388" i="9" s="1"/>
  <c r="U395" i="9" a="1"/>
  <c r="U395" i="9" s="1"/>
  <c r="V395" i="9" s="1"/>
  <c r="W396" i="9" a="1"/>
  <c r="W396" i="9" s="1"/>
  <c r="U403" i="9" a="1"/>
  <c r="U403" i="9" s="1"/>
  <c r="V403" i="9" s="1"/>
  <c r="W404" i="9" a="1"/>
  <c r="W404" i="9" s="1"/>
  <c r="U411" i="9" a="1"/>
  <c r="U411" i="9" s="1"/>
  <c r="V411" i="9" s="1"/>
  <c r="W412" i="9" a="1"/>
  <c r="W412" i="9" s="1"/>
  <c r="U419" i="9" a="1"/>
  <c r="U419" i="9" s="1"/>
  <c r="V419" i="9" s="1"/>
  <c r="W420" i="9" a="1"/>
  <c r="W420" i="9" s="1"/>
  <c r="U426" i="9" a="1"/>
  <c r="U426" i="9" s="1"/>
  <c r="V426" i="9" s="1"/>
  <c r="T437" i="9" a="1"/>
  <c r="T437" i="9" s="1"/>
  <c r="W437" i="9" a="1"/>
  <c r="W437" i="9" s="1"/>
  <c r="W465" i="9" a="1"/>
  <c r="W465" i="9" s="1"/>
  <c r="U465" i="9" a="1"/>
  <c r="U465" i="9" s="1"/>
  <c r="V465" i="9" s="1"/>
  <c r="T465" i="9" a="1"/>
  <c r="T465" i="9" s="1"/>
  <c r="W474" i="9" a="1"/>
  <c r="W474" i="9" s="1"/>
  <c r="U474" i="9" a="1"/>
  <c r="U474" i="9" s="1"/>
  <c r="V474" i="9" s="1"/>
  <c r="T474" i="9" a="1"/>
  <c r="T474" i="9" s="1"/>
  <c r="U368" i="9" a="1"/>
  <c r="U368" i="9" s="1"/>
  <c r="V368" i="9" s="1"/>
  <c r="U376" i="9" a="1"/>
  <c r="U376" i="9" s="1"/>
  <c r="V376" i="9" s="1"/>
  <c r="U384" i="9" a="1"/>
  <c r="U384" i="9" s="1"/>
  <c r="V384" i="9" s="1"/>
  <c r="U392" i="9" a="1"/>
  <c r="U392" i="9" s="1"/>
  <c r="V392" i="9" s="1"/>
  <c r="W393" i="9" a="1"/>
  <c r="W393" i="9" s="1"/>
  <c r="U400" i="9" a="1"/>
  <c r="U400" i="9" s="1"/>
  <c r="V400" i="9" s="1"/>
  <c r="W401" i="9" a="1"/>
  <c r="W401" i="9" s="1"/>
  <c r="U408" i="9" a="1"/>
  <c r="U408" i="9" s="1"/>
  <c r="V408" i="9" s="1"/>
  <c r="W409" i="9" a="1"/>
  <c r="W409" i="9" s="1"/>
  <c r="U416" i="9" a="1"/>
  <c r="U416" i="9" s="1"/>
  <c r="V416" i="9" s="1"/>
  <c r="W417" i="9" a="1"/>
  <c r="W417" i="9" s="1"/>
  <c r="T424" i="9" a="1"/>
  <c r="T424" i="9" s="1"/>
  <c r="W452" i="9" a="1"/>
  <c r="W452" i="9" s="1"/>
  <c r="U452" i="9" a="1"/>
  <c r="U452" i="9" s="1"/>
  <c r="V452" i="9" s="1"/>
  <c r="T480" i="9" a="1"/>
  <c r="T480" i="9" s="1"/>
  <c r="W480" i="9" a="1"/>
  <c r="W480" i="9" s="1"/>
  <c r="U480" i="9" a="1"/>
  <c r="U480" i="9" s="1"/>
  <c r="V480" i="9" s="1"/>
  <c r="T489" i="9" a="1"/>
  <c r="T489" i="9" s="1"/>
  <c r="W489" i="9" a="1"/>
  <c r="W489" i="9" s="1"/>
  <c r="U489" i="9" a="1"/>
  <c r="U489" i="9" s="1"/>
  <c r="V489" i="9" s="1"/>
  <c r="T393" i="9" a="1"/>
  <c r="T393" i="9" s="1"/>
  <c r="T401" i="9" a="1"/>
  <c r="T401" i="9" s="1"/>
  <c r="T409" i="9" a="1"/>
  <c r="T409" i="9" s="1"/>
  <c r="T417" i="9" a="1"/>
  <c r="T417" i="9" s="1"/>
  <c r="T425" i="9" a="1"/>
  <c r="T425" i="9" s="1"/>
  <c r="U433" i="9" a="1"/>
  <c r="U433" i="9" s="1"/>
  <c r="V433" i="9" s="1"/>
  <c r="T433" i="9" a="1"/>
  <c r="T433" i="9" s="1"/>
  <c r="U441" i="9" a="1"/>
  <c r="U441" i="9" s="1"/>
  <c r="V441" i="9" s="1"/>
  <c r="T441" i="9" a="1"/>
  <c r="T441" i="9" s="1"/>
  <c r="W449" i="9" a="1"/>
  <c r="W449" i="9" s="1"/>
  <c r="U449" i="9" a="1"/>
  <c r="U449" i="9" s="1"/>
  <c r="V449" i="9" s="1"/>
  <c r="T449" i="9" a="1"/>
  <c r="T449" i="9" s="1"/>
  <c r="T452" i="9" a="1"/>
  <c r="T452" i="9" s="1"/>
  <c r="U422" i="9" a="1"/>
  <c r="U422" i="9" s="1"/>
  <c r="V422" i="9" s="1"/>
  <c r="U425" i="9" a="1"/>
  <c r="U425" i="9" s="1"/>
  <c r="V425" i="9" s="1"/>
  <c r="W439" i="9" a="1"/>
  <c r="W439" i="9" s="1"/>
  <c r="W460" i="9" a="1"/>
  <c r="W460" i="9" s="1"/>
  <c r="U460" i="9" a="1"/>
  <c r="U460" i="9" s="1"/>
  <c r="V460" i="9" s="1"/>
  <c r="T429" i="9" a="1"/>
  <c r="T429" i="9" s="1"/>
  <c r="W429" i="9" a="1"/>
  <c r="W429" i="9" s="1"/>
  <c r="W457" i="9" a="1"/>
  <c r="W457" i="9" s="1"/>
  <c r="U457" i="9" a="1"/>
  <c r="U457" i="9" s="1"/>
  <c r="V457" i="9" s="1"/>
  <c r="T457" i="9" a="1"/>
  <c r="T457" i="9" s="1"/>
  <c r="T460" i="9" a="1"/>
  <c r="T460" i="9" s="1"/>
  <c r="T488" i="9" a="1"/>
  <c r="T488" i="9" s="1"/>
  <c r="W488" i="9" a="1"/>
  <c r="W488" i="9" s="1"/>
  <c r="U488" i="9" a="1"/>
  <c r="U488" i="9" s="1"/>
  <c r="V488" i="9" s="1"/>
  <c r="U447" i="9" a="1"/>
  <c r="U447" i="9" s="1"/>
  <c r="V447" i="9" s="1"/>
  <c r="U455" i="9" a="1"/>
  <c r="U455" i="9" s="1"/>
  <c r="V455" i="9" s="1"/>
  <c r="U463" i="9" a="1"/>
  <c r="U463" i="9" s="1"/>
  <c r="V463" i="9" s="1"/>
  <c r="U471" i="9" a="1"/>
  <c r="U471" i="9" s="1"/>
  <c r="V471" i="9" s="1"/>
  <c r="W484" i="9" a="1"/>
  <c r="W484" i="9" s="1"/>
  <c r="T512" i="9" a="1"/>
  <c r="T512" i="9" s="1"/>
  <c r="W512" i="9" a="1"/>
  <c r="W512" i="9" s="1"/>
  <c r="U512" i="9" a="1"/>
  <c r="U512" i="9" s="1"/>
  <c r="V512" i="9" s="1"/>
  <c r="W445" i="9" a="1"/>
  <c r="W445" i="9" s="1"/>
  <c r="W453" i="9" a="1"/>
  <c r="W453" i="9" s="1"/>
  <c r="W461" i="9" a="1"/>
  <c r="W461" i="9" s="1"/>
  <c r="W469" i="9" a="1"/>
  <c r="W469" i="9" s="1"/>
  <c r="W473" i="9" a="1"/>
  <c r="W473" i="9" s="1"/>
  <c r="U481" i="9" a="1"/>
  <c r="U481" i="9" s="1"/>
  <c r="V481" i="9" s="1"/>
  <c r="T490" i="9" a="1"/>
  <c r="T490" i="9" s="1"/>
  <c r="W497" i="9" a="1"/>
  <c r="W497" i="9" s="1"/>
  <c r="W503" i="9" a="1"/>
  <c r="W503" i="9" s="1"/>
  <c r="U503" i="9" a="1"/>
  <c r="U503" i="9" s="1"/>
  <c r="V503" i="9" s="1"/>
  <c r="U532" i="9" a="1"/>
  <c r="U532" i="9" s="1"/>
  <c r="V532" i="9" s="1"/>
  <c r="T532" i="9" a="1"/>
  <c r="T532" i="9" s="1"/>
  <c r="W532" i="9" a="1"/>
  <c r="W532" i="9" s="1"/>
  <c r="T546" i="9" a="1"/>
  <c r="T546" i="9" s="1"/>
  <c r="W546" i="9" a="1"/>
  <c r="W546" i="9" s="1"/>
  <c r="U546" i="9" a="1"/>
  <c r="U546" i="9" s="1"/>
  <c r="V546" i="9" s="1"/>
  <c r="W495" i="9" a="1"/>
  <c r="W495" i="9" s="1"/>
  <c r="U495" i="9" a="1"/>
  <c r="U495" i="9" s="1"/>
  <c r="V495" i="9" s="1"/>
  <c r="T504" i="9" a="1"/>
  <c r="T504" i="9" s="1"/>
  <c r="W504" i="9" a="1"/>
  <c r="W504" i="9" s="1"/>
  <c r="T505" i="9" a="1"/>
  <c r="T505" i="9" s="1"/>
  <c r="W505" i="9" a="1"/>
  <c r="W505" i="9" s="1"/>
  <c r="U543" i="9" a="1"/>
  <c r="U543" i="9" s="1"/>
  <c r="V543" i="9" s="1"/>
  <c r="T543" i="9" a="1"/>
  <c r="T543" i="9" s="1"/>
  <c r="W543" i="9" a="1"/>
  <c r="W543" i="9" s="1"/>
  <c r="W487" i="9" a="1"/>
  <c r="W487" i="9" s="1"/>
  <c r="U487" i="9" a="1"/>
  <c r="U487" i="9" s="1"/>
  <c r="V487" i="9" s="1"/>
  <c r="T495" i="9" a="1"/>
  <c r="T495" i="9" s="1"/>
  <c r="T500" i="9" a="1"/>
  <c r="T500" i="9" s="1"/>
  <c r="U504" i="9" a="1"/>
  <c r="U504" i="9" s="1"/>
  <c r="V504" i="9" s="1"/>
  <c r="U505" i="9" a="1"/>
  <c r="U505" i="9" s="1"/>
  <c r="V505" i="9" s="1"/>
  <c r="W479" i="9" a="1"/>
  <c r="W479" i="9" s="1"/>
  <c r="U479" i="9" a="1"/>
  <c r="U479" i="9" s="1"/>
  <c r="V479" i="9" s="1"/>
  <c r="T496" i="9" a="1"/>
  <c r="T496" i="9" s="1"/>
  <c r="W496" i="9" a="1"/>
  <c r="W496" i="9" s="1"/>
  <c r="W500" i="9" a="1"/>
  <c r="W500" i="9" s="1"/>
  <c r="U549" i="9" a="1"/>
  <c r="U549" i="9" s="1"/>
  <c r="V549" i="9" s="1"/>
  <c r="W549" i="9" a="1"/>
  <c r="W549" i="9" s="1"/>
  <c r="T549" i="9" a="1"/>
  <c r="T549" i="9" s="1"/>
  <c r="W537" i="9" a="1"/>
  <c r="W537" i="9" s="1"/>
  <c r="W561" i="9" a="1"/>
  <c r="W561" i="9" s="1"/>
  <c r="U561" i="9" a="1"/>
  <c r="U561" i="9" s="1"/>
  <c r="V561" i="9" s="1"/>
  <c r="T561" i="9" a="1"/>
  <c r="T561" i="9" s="1"/>
  <c r="T511" i="9" a="1"/>
  <c r="T511" i="9" s="1"/>
  <c r="W518" i="9" a="1"/>
  <c r="W518" i="9" s="1"/>
  <c r="T519" i="9" a="1"/>
  <c r="T519" i="9" s="1"/>
  <c r="U524" i="9" a="1"/>
  <c r="U524" i="9" s="1"/>
  <c r="V524" i="9" s="1"/>
  <c r="W525" i="9" a="1"/>
  <c r="W525" i="9" s="1"/>
  <c r="T526" i="9" a="1"/>
  <c r="T526" i="9" s="1"/>
  <c r="W527" i="9" a="1"/>
  <c r="W527" i="9" s="1"/>
  <c r="T528" i="9" a="1"/>
  <c r="T528" i="9" s="1"/>
  <c r="W529" i="9" a="1"/>
  <c r="W529" i="9" s="1"/>
  <c r="T533" i="9" a="1"/>
  <c r="T533" i="9" s="1"/>
  <c r="U538" i="9" a="1"/>
  <c r="U538" i="9" s="1"/>
  <c r="V538" i="9" s="1"/>
  <c r="T544" i="9" a="1"/>
  <c r="T544" i="9" s="1"/>
  <c r="W593" i="9" a="1"/>
  <c r="W593" i="9" s="1"/>
  <c r="U593" i="9" a="1"/>
  <c r="U593" i="9" s="1"/>
  <c r="V593" i="9" s="1"/>
  <c r="T593" i="9" a="1"/>
  <c r="T593" i="9" s="1"/>
  <c r="T508" i="9" a="1"/>
  <c r="T508" i="9" s="1"/>
  <c r="T516" i="9" a="1"/>
  <c r="T516" i="9" s="1"/>
  <c r="W522" i="9" a="1"/>
  <c r="W522" i="9" s="1"/>
  <c r="W535" i="9" a="1"/>
  <c r="W535" i="9" s="1"/>
  <c r="W538" i="9" a="1"/>
  <c r="W538" i="9" s="1"/>
  <c r="U511" i="9" a="1"/>
  <c r="U511" i="9" s="1"/>
  <c r="V511" i="9" s="1"/>
  <c r="U519" i="9" a="1"/>
  <c r="U519" i="9" s="1"/>
  <c r="V519" i="9" s="1"/>
  <c r="U526" i="9" a="1"/>
  <c r="U526" i="9" s="1"/>
  <c r="V526" i="9" s="1"/>
  <c r="U528" i="9" a="1"/>
  <c r="U528" i="9" s="1"/>
  <c r="V528" i="9" s="1"/>
  <c r="U533" i="9" a="1"/>
  <c r="U533" i="9" s="1"/>
  <c r="V533" i="9" s="1"/>
  <c r="U544" i="9" a="1"/>
  <c r="U544" i="9" s="1"/>
  <c r="V544" i="9" s="1"/>
  <c r="W569" i="9" a="1"/>
  <c r="W569" i="9" s="1"/>
  <c r="U569" i="9" a="1"/>
  <c r="U569" i="9" s="1"/>
  <c r="V569" i="9" s="1"/>
  <c r="T569" i="9" a="1"/>
  <c r="T569" i="9" s="1"/>
  <c r="U516" i="9" a="1"/>
  <c r="U516" i="9" s="1"/>
  <c r="V516" i="9" s="1"/>
  <c r="U529" i="9" a="1"/>
  <c r="U529" i="9" s="1"/>
  <c r="V529" i="9" s="1"/>
  <c r="W577" i="9" a="1"/>
  <c r="W577" i="9" s="1"/>
  <c r="U577" i="9" a="1"/>
  <c r="U577" i="9" s="1"/>
  <c r="V577" i="9" s="1"/>
  <c r="T577" i="9" a="1"/>
  <c r="T577" i="9" s="1"/>
  <c r="T535" i="9" a="1"/>
  <c r="T535" i="9" s="1"/>
  <c r="W545" i="9" a="1"/>
  <c r="W545" i="9" s="1"/>
  <c r="W548" i="9" a="1"/>
  <c r="W548" i="9" s="1"/>
  <c r="W585" i="9" a="1"/>
  <c r="W585" i="9" s="1"/>
  <c r="U585" i="9" a="1"/>
  <c r="U585" i="9" s="1"/>
  <c r="V585" i="9" s="1"/>
  <c r="T585" i="9" a="1"/>
  <c r="T585" i="9" s="1"/>
  <c r="W601" i="9" a="1"/>
  <c r="W601" i="9" s="1"/>
  <c r="U601" i="9" a="1"/>
  <c r="U601" i="9" s="1"/>
  <c r="V601" i="9" s="1"/>
  <c r="T601" i="9" a="1"/>
  <c r="T601" i="9" s="1"/>
  <c r="U551" i="9" a="1"/>
  <c r="U551" i="9" s="1"/>
  <c r="V551" i="9" s="1"/>
  <c r="W552" i="9" a="1"/>
  <c r="W552" i="9" s="1"/>
  <c r="U559" i="9" a="1"/>
  <c r="U559" i="9" s="1"/>
  <c r="V559" i="9" s="1"/>
  <c r="W560" i="9" a="1"/>
  <c r="W560" i="9" s="1"/>
  <c r="U567" i="9" a="1"/>
  <c r="U567" i="9" s="1"/>
  <c r="V567" i="9" s="1"/>
  <c r="W568" i="9" a="1"/>
  <c r="W568" i="9" s="1"/>
  <c r="U575" i="9" a="1"/>
  <c r="U575" i="9" s="1"/>
  <c r="V575" i="9" s="1"/>
  <c r="W576" i="9" a="1"/>
  <c r="W576" i="9" s="1"/>
  <c r="U583" i="9" a="1"/>
  <c r="U583" i="9" s="1"/>
  <c r="V583" i="9" s="1"/>
  <c r="W584" i="9" a="1"/>
  <c r="W584" i="9" s="1"/>
  <c r="U591" i="9" a="1"/>
  <c r="U591" i="9" s="1"/>
  <c r="V591" i="9" s="1"/>
  <c r="W592" i="9" a="1"/>
  <c r="W592" i="9" s="1"/>
  <c r="U599" i="9" a="1"/>
  <c r="U599" i="9" s="1"/>
  <c r="V599" i="9" s="1"/>
  <c r="W600" i="9" a="1"/>
  <c r="W600" i="9" s="1"/>
  <c r="U564" i="9" a="1"/>
  <c r="U564" i="9" s="1"/>
  <c r="V564" i="9" s="1"/>
  <c r="U572" i="9" a="1"/>
  <c r="U572" i="9" s="1"/>
  <c r="V572" i="9" s="1"/>
  <c r="U580" i="9" a="1"/>
  <c r="U580" i="9" s="1"/>
  <c r="V580" i="9" s="1"/>
  <c r="U588" i="9" a="1"/>
  <c r="U588" i="9" s="1"/>
  <c r="V588" i="9" s="1"/>
  <c r="U596" i="9" a="1"/>
  <c r="U596" i="9" s="1"/>
  <c r="V596" i="9" s="1"/>
  <c r="T598" i="9" a="1"/>
  <c r="T598" i="9" s="1"/>
  <c r="W554" i="9" a="1"/>
  <c r="W554" i="9" s="1"/>
  <c r="W562" i="9" a="1"/>
  <c r="W562" i="9" s="1"/>
  <c r="T579" i="9" a="1"/>
  <c r="T579" i="9" s="1"/>
  <c r="T587" i="9" a="1"/>
  <c r="T587" i="9" s="1"/>
  <c r="T595" i="9" a="1"/>
  <c r="T595" i="9" s="1"/>
  <c r="W551" i="9" a="1"/>
  <c r="W551" i="9" s="1"/>
  <c r="W559" i="9" a="1"/>
  <c r="W559" i="9" s="1"/>
  <c r="W567" i="9" a="1"/>
  <c r="W567" i="9" s="1"/>
  <c r="W575" i="9" a="1"/>
  <c r="W575" i="9" s="1"/>
  <c r="W583" i="9" a="1"/>
  <c r="W583" i="9" s="1"/>
  <c r="W591" i="9" a="1"/>
  <c r="W591" i="9" s="1"/>
  <c r="U598" i="9" a="1"/>
  <c r="U598" i="9" s="1"/>
  <c r="V598" i="9" s="1"/>
  <c r="W599" i="9" a="1"/>
  <c r="W599" i="9" s="1"/>
  <c r="W2" i="2" a="1"/>
  <c r="W2" i="2" s="1"/>
  <c r="D8" i="5" l="1" a="1"/>
  <c r="D8" i="5" s="1"/>
  <c r="D12" i="5" a="1"/>
  <c r="D12" i="5" s="1"/>
  <c r="D5" i="5" a="1"/>
  <c r="D5" i="5" s="1"/>
  <c r="D7" i="5" a="1"/>
  <c r="D7" i="5" s="1"/>
  <c r="D9" i="5" a="1"/>
  <c r="D9" i="5" s="1"/>
  <c r="W9" i="2" a="1"/>
  <c r="W9" i="2" s="1"/>
  <c r="W353" i="2" a="1"/>
  <c r="W353" i="2" s="1"/>
  <c r="W488" i="2" a="1"/>
  <c r="W488" i="2" s="1"/>
  <c r="W14" i="2" a="1"/>
  <c r="W14" i="2" s="1"/>
  <c r="W20" i="2" a="1"/>
  <c r="W20" i="2" s="1"/>
  <c r="W563" i="2" a="1"/>
  <c r="W563" i="2" s="1"/>
  <c r="W373" i="2" a="1"/>
  <c r="W373" i="2" s="1"/>
  <c r="W30" i="2" a="1"/>
  <c r="W30" i="2" s="1"/>
  <c r="W26" i="2" a="1"/>
  <c r="W26" i="2" s="1"/>
  <c r="W23" i="2" a="1"/>
  <c r="W23" i="2" s="1"/>
  <c r="W25" i="2" a="1"/>
  <c r="W25" i="2" s="1"/>
  <c r="W399" i="2" a="1"/>
  <c r="W399" i="2" s="1"/>
  <c r="W126" i="2" a="1"/>
  <c r="W126" i="2" s="1"/>
  <c r="W6" i="2" a="1"/>
  <c r="W6" i="2" s="1"/>
  <c r="W38" i="2" a="1"/>
  <c r="W38" i="2" s="1"/>
  <c r="W36" i="2" a="1"/>
  <c r="W36" i="2" s="1"/>
  <c r="W71" i="2" a="1"/>
  <c r="W71" i="2" s="1"/>
  <c r="W591" i="2" a="1"/>
  <c r="W591" i="2" s="1"/>
  <c r="W19" i="2" a="1"/>
  <c r="W19" i="2" s="1"/>
  <c r="W206" i="2" a="1"/>
  <c r="W206" i="2" s="1"/>
  <c r="W314" i="2" a="1"/>
  <c r="W314" i="2" s="1"/>
  <c r="W83" i="2" a="1"/>
  <c r="W83" i="2" s="1"/>
  <c r="W63" i="2" a="1"/>
  <c r="W63" i="2" s="1"/>
  <c r="W134" i="2" a="1"/>
  <c r="W134" i="2" s="1"/>
  <c r="W68" i="2" a="1"/>
  <c r="W68" i="2" s="1"/>
  <c r="W72" i="2" a="1"/>
  <c r="W72" i="2" s="1"/>
  <c r="W454" i="2" a="1"/>
  <c r="W454" i="2" s="1"/>
  <c r="W459" i="2" a="1"/>
  <c r="W459" i="2" s="1"/>
  <c r="W517" i="2" a="1"/>
  <c r="W517" i="2" s="1"/>
  <c r="W24" i="2" a="1"/>
  <c r="W24" i="2" s="1"/>
  <c r="W136" i="2" a="1"/>
  <c r="W136" i="2" s="1"/>
  <c r="W41" i="2" a="1"/>
  <c r="W41" i="2" s="1"/>
  <c r="W76" i="2" a="1"/>
  <c r="W76" i="2" s="1"/>
  <c r="W439" i="2" a="1"/>
  <c r="W439" i="2" s="1"/>
  <c r="W90" i="2" a="1"/>
  <c r="W90" i="2" s="1"/>
  <c r="W99" i="2" a="1"/>
  <c r="W99" i="2" s="1"/>
  <c r="W116" i="2" a="1"/>
  <c r="W116" i="2" s="1"/>
  <c r="W368" i="2" a="1"/>
  <c r="W368" i="2" s="1"/>
  <c r="W66" i="2" a="1"/>
  <c r="W66" i="2" s="1"/>
  <c r="W39" i="2" a="1"/>
  <c r="W39" i="2" s="1"/>
  <c r="W416" i="2" a="1"/>
  <c r="W416" i="2" s="1"/>
  <c r="W144" i="2" a="1"/>
  <c r="W144" i="2" s="1"/>
  <c r="W489" i="2" a="1"/>
  <c r="W489" i="2" s="1"/>
  <c r="W102" i="2" a="1"/>
  <c r="W102" i="2" s="1"/>
  <c r="W422" i="2" a="1"/>
  <c r="W422" i="2" s="1"/>
  <c r="W143" i="2" a="1"/>
  <c r="W143" i="2" s="1"/>
  <c r="W371" i="2" a="1"/>
  <c r="W371" i="2" s="1"/>
  <c r="W455" i="2" a="1"/>
  <c r="W455" i="2" s="1"/>
  <c r="W375" i="2" a="1"/>
  <c r="W375" i="2" s="1"/>
  <c r="W12" i="2" a="1"/>
  <c r="W12" i="2" s="1"/>
  <c r="W203" i="2" a="1"/>
  <c r="W203" i="2" s="1"/>
  <c r="W80" i="2" a="1"/>
  <c r="W80" i="2" s="1"/>
  <c r="W92" i="2" a="1"/>
  <c r="W92" i="2" s="1"/>
  <c r="W120" i="2" a="1"/>
  <c r="W120" i="2" s="1"/>
  <c r="W121" i="2" a="1"/>
  <c r="W121" i="2" s="1"/>
  <c r="W135" i="2" a="1"/>
  <c r="W135" i="2" s="1"/>
  <c r="W94" i="2" a="1"/>
  <c r="W94" i="2" s="1"/>
  <c r="W13" i="2" a="1"/>
  <c r="W13" i="2" s="1"/>
  <c r="W67" i="2" a="1"/>
  <c r="W67" i="2" s="1"/>
  <c r="W40" i="2" a="1"/>
  <c r="W40" i="2" s="1"/>
  <c r="W52" i="2" a="1"/>
  <c r="W52" i="2" s="1"/>
  <c r="W21" i="2" a="1"/>
  <c r="W21" i="2" s="1"/>
  <c r="W93" i="2" a="1"/>
  <c r="W93" i="2" s="1"/>
  <c r="W117" i="2" a="1"/>
  <c r="W117" i="2" s="1"/>
  <c r="W111" i="2" a="1"/>
  <c r="W111" i="2" s="1"/>
  <c r="W140" i="2" a="1"/>
  <c r="W140" i="2" s="1"/>
  <c r="W56" i="2" a="1"/>
  <c r="W56" i="2" s="1"/>
  <c r="W74" i="2" a="1"/>
  <c r="W74" i="2" s="1"/>
  <c r="W107" i="2" a="1"/>
  <c r="W107" i="2" s="1"/>
  <c r="W37" i="2" a="1"/>
  <c r="W37" i="2" s="1"/>
  <c r="W91" i="2" a="1"/>
  <c r="W91" i="2" s="1"/>
  <c r="W131" i="2" a="1"/>
  <c r="W131" i="2" s="1"/>
  <c r="W104" i="2" a="1"/>
  <c r="W104" i="2" s="1"/>
  <c r="W129" i="2" a="1"/>
  <c r="W129" i="2" s="1"/>
  <c r="W79" i="2" a="1"/>
  <c r="W79" i="2" s="1"/>
  <c r="W73" i="2" a="1"/>
  <c r="W73" i="2" s="1"/>
  <c r="W29" i="2" a="1"/>
  <c r="W29" i="2" s="1"/>
  <c r="W88" i="2" a="1"/>
  <c r="W88" i="2" s="1"/>
  <c r="W65" i="2" a="1"/>
  <c r="W65" i="2" s="1"/>
  <c r="W62" i="2" a="1"/>
  <c r="W62" i="2" s="1"/>
  <c r="W64" i="2" a="1"/>
  <c r="W64" i="2" s="1"/>
  <c r="W113" i="2" a="1"/>
  <c r="W113" i="2" s="1"/>
  <c r="W149" i="2" a="1"/>
  <c r="W149" i="2" s="1"/>
  <c r="W150" i="2" a="1"/>
  <c r="W150" i="2" s="1"/>
  <c r="W151" i="2" a="1"/>
  <c r="W151" i="2" s="1"/>
  <c r="W152" i="2" a="1"/>
  <c r="W152" i="2" s="1"/>
  <c r="W153" i="2" a="1"/>
  <c r="W153" i="2" s="1"/>
  <c r="W154" i="2" a="1"/>
  <c r="W154" i="2" s="1"/>
  <c r="W155" i="2" a="1"/>
  <c r="W155" i="2" s="1"/>
  <c r="W156" i="2" a="1"/>
  <c r="W156" i="2" s="1"/>
  <c r="W157" i="2" a="1"/>
  <c r="W157" i="2" s="1"/>
  <c r="W158" i="2" a="1"/>
  <c r="W158" i="2" s="1"/>
  <c r="W159" i="2" a="1"/>
  <c r="W159" i="2" s="1"/>
  <c r="W160" i="2" a="1"/>
  <c r="W160" i="2" s="1"/>
  <c r="W161" i="2" a="1"/>
  <c r="W161" i="2" s="1"/>
  <c r="W162" i="2" a="1"/>
  <c r="W162" i="2" s="1"/>
  <c r="W163" i="2" a="1"/>
  <c r="W163" i="2" s="1"/>
  <c r="W164" i="2" a="1"/>
  <c r="W164" i="2" s="1"/>
  <c r="W165" i="2" a="1"/>
  <c r="W165" i="2" s="1"/>
  <c r="W166" i="2" a="1"/>
  <c r="W166" i="2" s="1"/>
  <c r="W167" i="2" a="1"/>
  <c r="W167" i="2" s="1"/>
  <c r="W168" i="2" a="1"/>
  <c r="W168" i="2" s="1"/>
  <c r="W169" i="2" a="1"/>
  <c r="W169" i="2" s="1"/>
  <c r="W170" i="2" a="1"/>
  <c r="W170" i="2" s="1"/>
  <c r="W171" i="2" a="1"/>
  <c r="W171" i="2" s="1"/>
  <c r="W172" i="2" a="1"/>
  <c r="W172" i="2" s="1"/>
  <c r="W173" i="2" a="1"/>
  <c r="W173" i="2" s="1"/>
  <c r="W174" i="2" a="1"/>
  <c r="W174" i="2" s="1"/>
  <c r="W175" i="2" a="1"/>
  <c r="W175" i="2" s="1"/>
  <c r="W176" i="2" a="1"/>
  <c r="W176" i="2" s="1"/>
  <c r="W177" i="2" a="1"/>
  <c r="W177" i="2" s="1"/>
  <c r="W178" i="2" a="1"/>
  <c r="W178" i="2" s="1"/>
  <c r="W179" i="2" a="1"/>
  <c r="W179" i="2" s="1"/>
  <c r="W180" i="2" a="1"/>
  <c r="W180" i="2" s="1"/>
  <c r="W181" i="2" a="1"/>
  <c r="W181" i="2" s="1"/>
  <c r="W182" i="2" a="1"/>
  <c r="W182" i="2" s="1"/>
  <c r="W183" i="2" a="1"/>
  <c r="W183" i="2" s="1"/>
  <c r="W184" i="2" a="1"/>
  <c r="W184" i="2" s="1"/>
  <c r="W185" i="2" a="1"/>
  <c r="W185" i="2" s="1"/>
  <c r="W186" i="2" a="1"/>
  <c r="W186" i="2" s="1"/>
  <c r="W187" i="2" a="1"/>
  <c r="W187" i="2" s="1"/>
  <c r="W188" i="2" a="1"/>
  <c r="W188" i="2" s="1"/>
  <c r="W189" i="2" a="1"/>
  <c r="W189" i="2" s="1"/>
  <c r="W190" i="2" a="1"/>
  <c r="W190" i="2" s="1"/>
  <c r="W191" i="2" a="1"/>
  <c r="W191" i="2" s="1"/>
  <c r="W192" i="2" a="1"/>
  <c r="W192" i="2" s="1"/>
  <c r="W193" i="2" a="1"/>
  <c r="W193" i="2" s="1"/>
  <c r="W194" i="2" a="1"/>
  <c r="W194" i="2" s="1"/>
  <c r="W197" i="2" a="1"/>
  <c r="W197" i="2" s="1"/>
  <c r="W195" i="2" a="1"/>
  <c r="W195" i="2" s="1"/>
  <c r="W196" i="2" a="1"/>
  <c r="W196" i="2" s="1"/>
  <c r="W198" i="2" a="1"/>
  <c r="W198" i="2" s="1"/>
  <c r="W200" i="2" a="1"/>
  <c r="W200" i="2" s="1"/>
  <c r="W199" i="2" a="1"/>
  <c r="W199" i="2" s="1"/>
  <c r="W201" i="2" a="1"/>
  <c r="W201" i="2" s="1"/>
  <c r="W202" i="2" a="1"/>
  <c r="W202" i="2" s="1"/>
  <c r="W96" i="2" a="1"/>
  <c r="W96" i="2" s="1"/>
  <c r="W204" i="2" a="1"/>
  <c r="W204" i="2" s="1"/>
  <c r="W205" i="2" a="1"/>
  <c r="W205" i="2" s="1"/>
  <c r="W51" i="2" a="1"/>
  <c r="W51" i="2" s="1"/>
  <c r="W207" i="2" a="1"/>
  <c r="W207" i="2" s="1"/>
  <c r="W208" i="2" a="1"/>
  <c r="W208" i="2" s="1"/>
  <c r="W209" i="2" a="1"/>
  <c r="W209" i="2" s="1"/>
  <c r="W119" i="2" a="1"/>
  <c r="W119" i="2" s="1"/>
  <c r="W45" i="2" a="1"/>
  <c r="W45" i="2" s="1"/>
  <c r="W210" i="2" a="1"/>
  <c r="W210" i="2" s="1"/>
  <c r="W211" i="2" a="1"/>
  <c r="W211" i="2" s="1"/>
  <c r="W86" i="2" a="1"/>
  <c r="W86" i="2" s="1"/>
  <c r="W34" i="2" a="1"/>
  <c r="W34" i="2" s="1"/>
  <c r="W22" i="2" a="1"/>
  <c r="W22" i="2" s="1"/>
  <c r="W212" i="2" a="1"/>
  <c r="W212" i="2" s="1"/>
  <c r="W213" i="2" a="1"/>
  <c r="W213" i="2" s="1"/>
  <c r="W214" i="2" a="1"/>
  <c r="W214" i="2" s="1"/>
  <c r="W215" i="2" a="1"/>
  <c r="W215" i="2" s="1"/>
  <c r="W216" i="2" a="1"/>
  <c r="W216" i="2" s="1"/>
  <c r="W217" i="2" a="1"/>
  <c r="W217" i="2" s="1"/>
  <c r="W218" i="2" a="1"/>
  <c r="W218" i="2" s="1"/>
  <c r="W219" i="2" a="1"/>
  <c r="W219" i="2" s="1"/>
  <c r="W220" i="2" a="1"/>
  <c r="W220" i="2" s="1"/>
  <c r="W132" i="2" a="1"/>
  <c r="W132" i="2" s="1"/>
  <c r="W221" i="2" a="1"/>
  <c r="W221" i="2" s="1"/>
  <c r="W222" i="2" a="1"/>
  <c r="W222" i="2" s="1"/>
  <c r="W223" i="2" a="1"/>
  <c r="W223" i="2" s="1"/>
  <c r="W224" i="2" a="1"/>
  <c r="W224" i="2" s="1"/>
  <c r="W225" i="2" a="1"/>
  <c r="W225" i="2" s="1"/>
  <c r="W226" i="2" a="1"/>
  <c r="W226" i="2" s="1"/>
  <c r="W228" i="2" a="1"/>
  <c r="W228" i="2" s="1"/>
  <c r="W227" i="2" a="1"/>
  <c r="W227" i="2" s="1"/>
  <c r="W229" i="2" a="1"/>
  <c r="W229" i="2" s="1"/>
  <c r="W230" i="2" a="1"/>
  <c r="W230" i="2" s="1"/>
  <c r="W231" i="2" a="1"/>
  <c r="W231" i="2" s="1"/>
  <c r="W232" i="2" a="1"/>
  <c r="W232" i="2" s="1"/>
  <c r="W233" i="2" a="1"/>
  <c r="W233" i="2" s="1"/>
  <c r="W234" i="2" a="1"/>
  <c r="W234" i="2" s="1"/>
  <c r="W50" i="2" a="1"/>
  <c r="W50" i="2" s="1"/>
  <c r="W235" i="2" a="1"/>
  <c r="W235" i="2" s="1"/>
  <c r="W236" i="2" a="1"/>
  <c r="W236" i="2" s="1"/>
  <c r="W237" i="2" a="1"/>
  <c r="W237" i="2" s="1"/>
  <c r="W239" i="2" a="1"/>
  <c r="W239" i="2" s="1"/>
  <c r="W238" i="2" a="1"/>
  <c r="W238" i="2" s="1"/>
  <c r="W240" i="2" a="1"/>
  <c r="W240" i="2" s="1"/>
  <c r="W241" i="2" a="1"/>
  <c r="W241" i="2" s="1"/>
  <c r="W242" i="2" a="1"/>
  <c r="W242" i="2" s="1"/>
  <c r="W243" i="2" a="1"/>
  <c r="W243" i="2" s="1"/>
  <c r="W244" i="2" a="1"/>
  <c r="W244" i="2" s="1"/>
  <c r="W245" i="2" a="1"/>
  <c r="W245" i="2" s="1"/>
  <c r="W246" i="2" a="1"/>
  <c r="W246" i="2" s="1"/>
  <c r="W247" i="2" a="1"/>
  <c r="W247" i="2" s="1"/>
  <c r="W248" i="2" a="1"/>
  <c r="W248" i="2" s="1"/>
  <c r="W249" i="2" a="1"/>
  <c r="W249" i="2" s="1"/>
  <c r="W250" i="2" a="1"/>
  <c r="W250" i="2" s="1"/>
  <c r="W251" i="2" a="1"/>
  <c r="W251" i="2" s="1"/>
  <c r="W252" i="2" a="1"/>
  <c r="W252" i="2" s="1"/>
  <c r="W253" i="2" a="1"/>
  <c r="W253" i="2" s="1"/>
  <c r="W254" i="2" a="1"/>
  <c r="W254" i="2" s="1"/>
  <c r="W255" i="2" a="1"/>
  <c r="W255" i="2" s="1"/>
  <c r="W256" i="2" a="1"/>
  <c r="W256" i="2" s="1"/>
  <c r="W48" i="2" a="1"/>
  <c r="W48" i="2" s="1"/>
  <c r="W257" i="2" a="1"/>
  <c r="W257" i="2" s="1"/>
  <c r="W69" i="2" a="1"/>
  <c r="W69" i="2" s="1"/>
  <c r="W123" i="2" a="1"/>
  <c r="W123" i="2" s="1"/>
  <c r="W259" i="2" a="1"/>
  <c r="W259" i="2" s="1"/>
  <c r="W258" i="2" a="1"/>
  <c r="W258" i="2" s="1"/>
  <c r="W260" i="2" a="1"/>
  <c r="W260" i="2" s="1"/>
  <c r="W261" i="2" a="1"/>
  <c r="W261" i="2" s="1"/>
  <c r="W262" i="2" a="1"/>
  <c r="W262" i="2" s="1"/>
  <c r="W87" i="2" a="1"/>
  <c r="W87" i="2" s="1"/>
  <c r="W263" i="2" a="1"/>
  <c r="W263" i="2" s="1"/>
  <c r="W264" i="2" a="1"/>
  <c r="W264" i="2" s="1"/>
  <c r="W60" i="2" a="1"/>
  <c r="W60" i="2" s="1"/>
  <c r="W265" i="2" a="1"/>
  <c r="W265" i="2" s="1"/>
  <c r="W266" i="2" a="1"/>
  <c r="W266" i="2" s="1"/>
  <c r="W267" i="2" a="1"/>
  <c r="W267" i="2" s="1"/>
  <c r="W268" i="2" a="1"/>
  <c r="W268" i="2" s="1"/>
  <c r="W269" i="2" a="1"/>
  <c r="W269" i="2" s="1"/>
  <c r="W270" i="2" a="1"/>
  <c r="W270" i="2" s="1"/>
  <c r="W47" i="2" a="1"/>
  <c r="W47" i="2" s="1"/>
  <c r="W77" i="2" a="1"/>
  <c r="W77" i="2" s="1"/>
  <c r="W108" i="2" a="1"/>
  <c r="W108" i="2" s="1"/>
  <c r="W271" i="2" a="1"/>
  <c r="W271" i="2" s="1"/>
  <c r="W272" i="2" a="1"/>
  <c r="W272" i="2" s="1"/>
  <c r="W103" i="2" a="1"/>
  <c r="W103" i="2" s="1"/>
  <c r="W273" i="2" a="1"/>
  <c r="W273" i="2" s="1"/>
  <c r="W274" i="2" a="1"/>
  <c r="W274" i="2" s="1"/>
  <c r="W275" i="2" a="1"/>
  <c r="W275" i="2" s="1"/>
  <c r="W84" i="2" a="1"/>
  <c r="W84" i="2" s="1"/>
  <c r="W10" i="2" a="1"/>
  <c r="W10" i="2" s="1"/>
  <c r="W276" i="2" a="1"/>
  <c r="W276" i="2" s="1"/>
  <c r="W277" i="2" a="1"/>
  <c r="W277" i="2" s="1"/>
  <c r="W279" i="2" a="1"/>
  <c r="W279" i="2" s="1"/>
  <c r="W278" i="2" a="1"/>
  <c r="W278" i="2" s="1"/>
  <c r="W280" i="2" a="1"/>
  <c r="W280" i="2" s="1"/>
  <c r="W281" i="2" a="1"/>
  <c r="W281" i="2" s="1"/>
  <c r="W282" i="2" a="1"/>
  <c r="W282" i="2" s="1"/>
  <c r="W283" i="2" a="1"/>
  <c r="W283" i="2" s="1"/>
  <c r="W284" i="2" a="1"/>
  <c r="W284" i="2" s="1"/>
  <c r="W82" i="2" a="1"/>
  <c r="W82" i="2" s="1"/>
  <c r="W110" i="2" a="1"/>
  <c r="W110" i="2" s="1"/>
  <c r="W285" i="2" a="1"/>
  <c r="W285" i="2" s="1"/>
  <c r="W286" i="2" a="1"/>
  <c r="W286" i="2" s="1"/>
  <c r="W287" i="2" a="1"/>
  <c r="W287" i="2" s="1"/>
  <c r="W288" i="2" a="1"/>
  <c r="W288" i="2" s="1"/>
  <c r="W291" i="2" a="1"/>
  <c r="W291" i="2" s="1"/>
  <c r="W289" i="2" a="1"/>
  <c r="W289" i="2" s="1"/>
  <c r="W290" i="2" a="1"/>
  <c r="W290" i="2" s="1"/>
  <c r="W292" i="2" a="1"/>
  <c r="W292" i="2" s="1"/>
  <c r="W293" i="2" a="1"/>
  <c r="W293" i="2" s="1"/>
  <c r="W294" i="2" a="1"/>
  <c r="W294" i="2" s="1"/>
  <c r="W295" i="2" a="1"/>
  <c r="W295" i="2" s="1"/>
  <c r="W296" i="2" a="1"/>
  <c r="W296" i="2" s="1"/>
  <c r="W297" i="2" a="1"/>
  <c r="W297" i="2" s="1"/>
  <c r="W298" i="2" a="1"/>
  <c r="W298" i="2" s="1"/>
  <c r="W299" i="2" a="1"/>
  <c r="W299" i="2" s="1"/>
  <c r="W300" i="2" a="1"/>
  <c r="W300" i="2" s="1"/>
  <c r="W301" i="2" a="1"/>
  <c r="W301" i="2" s="1"/>
  <c r="W302" i="2" a="1"/>
  <c r="W302" i="2" s="1"/>
  <c r="W54" i="2" a="1"/>
  <c r="W54" i="2" s="1"/>
  <c r="W17" i="2" a="1"/>
  <c r="W17" i="2" s="1"/>
  <c r="W304" i="2" a="1"/>
  <c r="W304" i="2" s="1"/>
  <c r="W303" i="2" a="1"/>
  <c r="W303" i="2" s="1"/>
  <c r="W306" i="2" a="1"/>
  <c r="W306" i="2" s="1"/>
  <c r="W305" i="2" a="1"/>
  <c r="W305" i="2" s="1"/>
  <c r="W307" i="2" a="1"/>
  <c r="W307" i="2" s="1"/>
  <c r="W309" i="2" a="1"/>
  <c r="W309" i="2" s="1"/>
  <c r="W308" i="2" a="1"/>
  <c r="W308" i="2" s="1"/>
  <c r="W310" i="2" a="1"/>
  <c r="W310" i="2" s="1"/>
  <c r="W311" i="2" a="1"/>
  <c r="W311" i="2" s="1"/>
  <c r="W312" i="2" a="1"/>
  <c r="W312" i="2" s="1"/>
  <c r="W58" i="2" a="1"/>
  <c r="W58" i="2" s="1"/>
  <c r="W133" i="2" a="1"/>
  <c r="W133" i="2" s="1"/>
  <c r="W313" i="2" a="1"/>
  <c r="W313" i="2" s="1"/>
  <c r="W75" i="2" a="1"/>
  <c r="W75" i="2" s="1"/>
  <c r="W315" i="2" a="1"/>
  <c r="W315" i="2" s="1"/>
  <c r="W316" i="2" a="1"/>
  <c r="W316" i="2" s="1"/>
  <c r="W317" i="2" a="1"/>
  <c r="W317" i="2" s="1"/>
  <c r="W318" i="2" a="1"/>
  <c r="W318" i="2" s="1"/>
  <c r="W320" i="2" a="1"/>
  <c r="W320" i="2" s="1"/>
  <c r="W319" i="2" a="1"/>
  <c r="W319" i="2" s="1"/>
  <c r="W321" i="2" a="1"/>
  <c r="W321" i="2" s="1"/>
  <c r="W322" i="2" a="1"/>
  <c r="W322" i="2" s="1"/>
  <c r="W323" i="2" a="1"/>
  <c r="W323" i="2" s="1"/>
  <c r="W324" i="2" a="1"/>
  <c r="W324" i="2" s="1"/>
  <c r="W325" i="2" a="1"/>
  <c r="W325" i="2" s="1"/>
  <c r="W326" i="2" a="1"/>
  <c r="W326" i="2" s="1"/>
  <c r="W327" i="2" a="1"/>
  <c r="W327" i="2" s="1"/>
  <c r="W328" i="2" a="1"/>
  <c r="W328" i="2" s="1"/>
  <c r="W330" i="2" a="1"/>
  <c r="W330" i="2" s="1"/>
  <c r="W329" i="2" a="1"/>
  <c r="W329" i="2" s="1"/>
  <c r="W331" i="2" a="1"/>
  <c r="W331" i="2" s="1"/>
  <c r="W332" i="2" a="1"/>
  <c r="W332" i="2" s="1"/>
  <c r="W333" i="2" a="1"/>
  <c r="W333" i="2" s="1"/>
  <c r="W335" i="2" a="1"/>
  <c r="W335" i="2" s="1"/>
  <c r="W336" i="2" a="1"/>
  <c r="W336" i="2" s="1"/>
  <c r="W334" i="2" a="1"/>
  <c r="W334" i="2" s="1"/>
  <c r="W53" i="2" a="1"/>
  <c r="W53" i="2" s="1"/>
  <c r="W337" i="2" a="1"/>
  <c r="W337" i="2" s="1"/>
  <c r="W338" i="2" a="1"/>
  <c r="W338" i="2" s="1"/>
  <c r="W339" i="2" a="1"/>
  <c r="W339" i="2" s="1"/>
  <c r="W340" i="2" a="1"/>
  <c r="W340" i="2" s="1"/>
  <c r="W342" i="2" a="1"/>
  <c r="W342" i="2" s="1"/>
  <c r="W341" i="2" a="1"/>
  <c r="W341" i="2" s="1"/>
  <c r="W343" i="2" a="1"/>
  <c r="W343" i="2" s="1"/>
  <c r="W344" i="2" a="1"/>
  <c r="W344" i="2" s="1"/>
  <c r="W345" i="2" a="1"/>
  <c r="W345" i="2" s="1"/>
  <c r="W346" i="2" a="1"/>
  <c r="W346" i="2" s="1"/>
  <c r="W347" i="2" a="1"/>
  <c r="W347" i="2" s="1"/>
  <c r="W348" i="2" a="1"/>
  <c r="W348" i="2" s="1"/>
  <c r="W349" i="2" a="1"/>
  <c r="W349" i="2" s="1"/>
  <c r="W350" i="2" a="1"/>
  <c r="W350" i="2" s="1"/>
  <c r="W351" i="2" a="1"/>
  <c r="W351" i="2" s="1"/>
  <c r="W352" i="2" a="1"/>
  <c r="W352" i="2" s="1"/>
  <c r="W70" i="2" a="1"/>
  <c r="W70" i="2" s="1"/>
  <c r="W141" i="2" a="1"/>
  <c r="W141" i="2" s="1"/>
  <c r="W354" i="2" a="1"/>
  <c r="W354" i="2" s="1"/>
  <c r="W355" i="2" a="1"/>
  <c r="W355" i="2" s="1"/>
  <c r="W358" i="2" a="1"/>
  <c r="W358" i="2" s="1"/>
  <c r="W356" i="2" a="1"/>
  <c r="W356" i="2" s="1"/>
  <c r="W357" i="2" a="1"/>
  <c r="W357" i="2" s="1"/>
  <c r="W359" i="2" a="1"/>
  <c r="W359" i="2" s="1"/>
  <c r="W49" i="2" a="1"/>
  <c r="W49" i="2" s="1"/>
  <c r="W363" i="2" a="1"/>
  <c r="W363" i="2" s="1"/>
  <c r="W360" i="2" a="1"/>
  <c r="W360" i="2" s="1"/>
  <c r="W362" i="2" a="1"/>
  <c r="W362" i="2" s="1"/>
  <c r="W361" i="2" a="1"/>
  <c r="W361" i="2" s="1"/>
  <c r="W364" i="2" a="1"/>
  <c r="W364" i="2" s="1"/>
  <c r="W365" i="2" a="1"/>
  <c r="W365" i="2" s="1"/>
  <c r="W366" i="2" a="1"/>
  <c r="W366" i="2" s="1"/>
  <c r="W367" i="2" a="1"/>
  <c r="W367" i="2" s="1"/>
  <c r="W369" i="2" a="1"/>
  <c r="W369" i="2" s="1"/>
  <c r="W370" i="2" a="1"/>
  <c r="W370" i="2" s="1"/>
  <c r="W372" i="2" a="1"/>
  <c r="W372" i="2" s="1"/>
  <c r="W374" i="2" a="1"/>
  <c r="W374" i="2" s="1"/>
  <c r="W148" i="2" a="1"/>
  <c r="W148" i="2" s="1"/>
  <c r="W16" i="2" a="1"/>
  <c r="W16" i="2" s="1"/>
  <c r="W376" i="2" a="1"/>
  <c r="W376" i="2" s="1"/>
  <c r="W378" i="2" a="1"/>
  <c r="W378" i="2" s="1"/>
  <c r="W377" i="2" a="1"/>
  <c r="W377" i="2" s="1"/>
  <c r="W142" i="2" a="1"/>
  <c r="W142" i="2" s="1"/>
  <c r="W380" i="2" a="1"/>
  <c r="W380" i="2" s="1"/>
  <c r="W379" i="2" a="1"/>
  <c r="W379" i="2" s="1"/>
  <c r="W381" i="2" a="1"/>
  <c r="W381" i="2" s="1"/>
  <c r="W42" i="2" a="1"/>
  <c r="W42" i="2" s="1"/>
  <c r="W382" i="2" a="1"/>
  <c r="W382" i="2" s="1"/>
  <c r="W383" i="2" a="1"/>
  <c r="W383" i="2" s="1"/>
  <c r="W384" i="2" a="1"/>
  <c r="W384" i="2" s="1"/>
  <c r="W385" i="2" a="1"/>
  <c r="W385" i="2" s="1"/>
  <c r="W386" i="2" a="1"/>
  <c r="W386" i="2" s="1"/>
  <c r="W78" i="2" a="1"/>
  <c r="W78" i="2" s="1"/>
  <c r="W97" i="2" a="1"/>
  <c r="W97" i="2" s="1"/>
  <c r="W388" i="2" a="1"/>
  <c r="W388" i="2" s="1"/>
  <c r="W387" i="2" a="1"/>
  <c r="W387" i="2" s="1"/>
  <c r="W390" i="2" a="1"/>
  <c r="W390" i="2" s="1"/>
  <c r="W389" i="2" a="1"/>
  <c r="W389" i="2" s="1"/>
  <c r="W391" i="2" a="1"/>
  <c r="W391" i="2" s="1"/>
  <c r="W392" i="2" a="1"/>
  <c r="W392" i="2" s="1"/>
  <c r="W393" i="2" a="1"/>
  <c r="W393" i="2" s="1"/>
  <c r="W394" i="2" a="1"/>
  <c r="W394" i="2" s="1"/>
  <c r="W395" i="2" a="1"/>
  <c r="W395" i="2" s="1"/>
  <c r="W396" i="2" a="1"/>
  <c r="W396" i="2" s="1"/>
  <c r="W397" i="2" a="1"/>
  <c r="W397" i="2" s="1"/>
  <c r="W398" i="2" a="1"/>
  <c r="W398" i="2" s="1"/>
  <c r="W15" i="2" a="1"/>
  <c r="W15" i="2" s="1"/>
  <c r="W403" i="2" a="1"/>
  <c r="W403" i="2" s="1"/>
  <c r="W401" i="2" a="1"/>
  <c r="W401" i="2" s="1"/>
  <c r="W402" i="2" a="1"/>
  <c r="W402" i="2" s="1"/>
  <c r="W400" i="2" a="1"/>
  <c r="W400" i="2" s="1"/>
  <c r="W404" i="2" a="1"/>
  <c r="W404" i="2" s="1"/>
  <c r="W405" i="2" a="1"/>
  <c r="W405" i="2" s="1"/>
  <c r="W406" i="2" a="1"/>
  <c r="W406" i="2" s="1"/>
  <c r="W407" i="2" a="1"/>
  <c r="W407" i="2" s="1"/>
  <c r="W408" i="2" a="1"/>
  <c r="W408" i="2" s="1"/>
  <c r="W409" i="2" a="1"/>
  <c r="W409" i="2" s="1"/>
  <c r="W410" i="2" a="1"/>
  <c r="W410" i="2" s="1"/>
  <c r="W411" i="2" a="1"/>
  <c r="W411" i="2" s="1"/>
  <c r="W412" i="2" a="1"/>
  <c r="W412" i="2" s="1"/>
  <c r="W413" i="2" a="1"/>
  <c r="W413" i="2" s="1"/>
  <c r="W414" i="2" a="1"/>
  <c r="W414" i="2" s="1"/>
  <c r="W122" i="2" a="1"/>
  <c r="W122" i="2" s="1"/>
  <c r="W415" i="2" a="1"/>
  <c r="W415" i="2" s="1"/>
  <c r="W417" i="2" a="1"/>
  <c r="W417" i="2" s="1"/>
  <c r="W418" i="2" a="1"/>
  <c r="W418" i="2" s="1"/>
  <c r="W420" i="2" a="1"/>
  <c r="W420" i="2" s="1"/>
  <c r="W419" i="2" a="1"/>
  <c r="W419" i="2" s="1"/>
  <c r="W421" i="2" a="1"/>
  <c r="W421" i="2" s="1"/>
  <c r="W7" i="2" a="1"/>
  <c r="W7" i="2" s="1"/>
  <c r="W423" i="2" a="1"/>
  <c r="W423" i="2" s="1"/>
  <c r="W424" i="2" a="1"/>
  <c r="W424" i="2" s="1"/>
  <c r="W425" i="2" a="1"/>
  <c r="W425" i="2" s="1"/>
  <c r="W98" i="2" a="1"/>
  <c r="W98" i="2" s="1"/>
  <c r="W426" i="2" a="1"/>
  <c r="W426" i="2" s="1"/>
  <c r="W427" i="2" a="1"/>
  <c r="W427" i="2" s="1"/>
  <c r="W428" i="2" a="1"/>
  <c r="W428" i="2" s="1"/>
  <c r="W429" i="2" a="1"/>
  <c r="W429" i="2" s="1"/>
  <c r="W430" i="2" a="1"/>
  <c r="W430" i="2" s="1"/>
  <c r="W431" i="2" a="1"/>
  <c r="W431" i="2" s="1"/>
  <c r="W432" i="2" a="1"/>
  <c r="W432" i="2" s="1"/>
  <c r="W433" i="2" a="1"/>
  <c r="W433" i="2" s="1"/>
  <c r="W434" i="2" a="1"/>
  <c r="W434" i="2" s="1"/>
  <c r="W435" i="2" a="1"/>
  <c r="W435" i="2" s="1"/>
  <c r="W436" i="2" a="1"/>
  <c r="W436" i="2" s="1"/>
  <c r="W437" i="2" a="1"/>
  <c r="W437" i="2" s="1"/>
  <c r="W438" i="2" a="1"/>
  <c r="W438" i="2" s="1"/>
  <c r="W440" i="2" a="1"/>
  <c r="W440" i="2" s="1"/>
  <c r="W441" i="2" a="1"/>
  <c r="W441" i="2" s="1"/>
  <c r="W442" i="2" a="1"/>
  <c r="W442" i="2" s="1"/>
  <c r="W443" i="2" a="1"/>
  <c r="W443" i="2" s="1"/>
  <c r="W444" i="2" a="1"/>
  <c r="W444" i="2" s="1"/>
  <c r="W445" i="2" a="1"/>
  <c r="W445" i="2" s="1"/>
  <c r="W446" i="2" a="1"/>
  <c r="W446" i="2" s="1"/>
  <c r="W447" i="2" a="1"/>
  <c r="W447" i="2" s="1"/>
  <c r="W448" i="2" a="1"/>
  <c r="W448" i="2" s="1"/>
  <c r="W449" i="2" a="1"/>
  <c r="W449" i="2" s="1"/>
  <c r="W450" i="2" a="1"/>
  <c r="W450" i="2" s="1"/>
  <c r="W145" i="2" a="1"/>
  <c r="W145" i="2" s="1"/>
  <c r="W451" i="2" a="1"/>
  <c r="W451" i="2" s="1"/>
  <c r="W453" i="2" a="1"/>
  <c r="W453" i="2" s="1"/>
  <c r="W452" i="2" a="1"/>
  <c r="W452" i="2" s="1"/>
  <c r="W456" i="2" a="1"/>
  <c r="W456" i="2" s="1"/>
  <c r="W124" i="2" a="1"/>
  <c r="W124" i="2" s="1"/>
  <c r="W457" i="2" a="1"/>
  <c r="W457" i="2" s="1"/>
  <c r="W458" i="2" a="1"/>
  <c r="W458" i="2" s="1"/>
  <c r="W460" i="2" a="1"/>
  <c r="W460" i="2" s="1"/>
  <c r="W461" i="2" a="1"/>
  <c r="W461" i="2" s="1"/>
  <c r="W462" i="2" a="1"/>
  <c r="W462" i="2" s="1"/>
  <c r="W463" i="2" a="1"/>
  <c r="W463" i="2" s="1"/>
  <c r="W464" i="2" a="1"/>
  <c r="W464" i="2" s="1"/>
  <c r="W11" i="2" a="1"/>
  <c r="W11" i="2" s="1"/>
  <c r="W465" i="2" a="1"/>
  <c r="W465" i="2" s="1"/>
  <c r="W466" i="2" a="1"/>
  <c r="W466" i="2" s="1"/>
  <c r="W467" i="2" a="1"/>
  <c r="W467" i="2" s="1"/>
  <c r="W18" i="2" a="1"/>
  <c r="W18" i="2" s="1"/>
  <c r="W468" i="2" a="1"/>
  <c r="W468" i="2" s="1"/>
  <c r="W470" i="2" a="1"/>
  <c r="W470" i="2" s="1"/>
  <c r="W32" i="2" a="1"/>
  <c r="W32" i="2" s="1"/>
  <c r="W469" i="2" a="1"/>
  <c r="W469" i="2" s="1"/>
  <c r="W43" i="2" a="1"/>
  <c r="W43" i="2" s="1"/>
  <c r="W471" i="2" a="1"/>
  <c r="W471" i="2" s="1"/>
  <c r="W472" i="2" a="1"/>
  <c r="W472" i="2" s="1"/>
  <c r="W473" i="2" a="1"/>
  <c r="W473" i="2" s="1"/>
  <c r="W474" i="2" a="1"/>
  <c r="W474" i="2" s="1"/>
  <c r="W114" i="2" a="1"/>
  <c r="W114" i="2" s="1"/>
  <c r="W476" i="2" a="1"/>
  <c r="W476" i="2" s="1"/>
  <c r="W475" i="2" a="1"/>
  <c r="W475" i="2" s="1"/>
  <c r="W477" i="2" a="1"/>
  <c r="W477" i="2" s="1"/>
  <c r="W478" i="2" a="1"/>
  <c r="W478" i="2" s="1"/>
  <c r="W479" i="2" a="1"/>
  <c r="W479" i="2" s="1"/>
  <c r="W480" i="2" a="1"/>
  <c r="W480" i="2" s="1"/>
  <c r="W481" i="2" a="1"/>
  <c r="W481" i="2" s="1"/>
  <c r="W482" i="2" a="1"/>
  <c r="W482" i="2" s="1"/>
  <c r="W483" i="2" a="1"/>
  <c r="W483" i="2" s="1"/>
  <c r="W484" i="2" a="1"/>
  <c r="W484" i="2" s="1"/>
  <c r="W485" i="2" a="1"/>
  <c r="W485" i="2" s="1"/>
  <c r="W35" i="2" a="1"/>
  <c r="W35" i="2" s="1"/>
  <c r="W28" i="2" a="1"/>
  <c r="W28" i="2" s="1"/>
  <c r="W486" i="2" a="1"/>
  <c r="W486" i="2" s="1"/>
  <c r="W487" i="2" a="1"/>
  <c r="W487" i="2" s="1"/>
  <c r="W109" i="2" a="1"/>
  <c r="W109" i="2" s="1"/>
  <c r="W490" i="2" a="1"/>
  <c r="W490" i="2" s="1"/>
  <c r="W491" i="2" a="1"/>
  <c r="W491" i="2" s="1"/>
  <c r="W492" i="2" a="1"/>
  <c r="W492" i="2" s="1"/>
  <c r="W493" i="2" a="1"/>
  <c r="W493" i="2" s="1"/>
  <c r="W147" i="2" a="1"/>
  <c r="W147" i="2" s="1"/>
  <c r="W494" i="2" a="1"/>
  <c r="W494" i="2" s="1"/>
  <c r="W495" i="2" a="1"/>
  <c r="W495" i="2" s="1"/>
  <c r="W496" i="2" a="1"/>
  <c r="W496" i="2" s="1"/>
  <c r="W497" i="2" a="1"/>
  <c r="W497" i="2" s="1"/>
  <c r="W498" i="2" a="1"/>
  <c r="W498" i="2" s="1"/>
  <c r="W499" i="2" a="1"/>
  <c r="W499" i="2" s="1"/>
  <c r="W500" i="2" a="1"/>
  <c r="W500" i="2" s="1"/>
  <c r="W501" i="2" a="1"/>
  <c r="W501" i="2" s="1"/>
  <c r="W106" i="2" a="1"/>
  <c r="W106" i="2" s="1"/>
  <c r="W502" i="2" a="1"/>
  <c r="W502" i="2" s="1"/>
  <c r="W504" i="2" a="1"/>
  <c r="W504" i="2" s="1"/>
  <c r="W503" i="2" a="1"/>
  <c r="W503" i="2" s="1"/>
  <c r="W505" i="2" a="1"/>
  <c r="W505" i="2" s="1"/>
  <c r="W507" i="2" a="1"/>
  <c r="W507" i="2" s="1"/>
  <c r="W130" i="2" a="1"/>
  <c r="W130" i="2" s="1"/>
  <c r="W508" i="2" a="1"/>
  <c r="W508" i="2" s="1"/>
  <c r="W509" i="2" a="1"/>
  <c r="W509" i="2" s="1"/>
  <c r="W510" i="2" a="1"/>
  <c r="W510" i="2" s="1"/>
  <c r="W511" i="2" a="1"/>
  <c r="W511" i="2" s="1"/>
  <c r="W512" i="2" a="1"/>
  <c r="W512" i="2" s="1"/>
  <c r="W513" i="2" a="1"/>
  <c r="W513" i="2" s="1"/>
  <c r="W514" i="2" a="1"/>
  <c r="W514" i="2" s="1"/>
  <c r="W118" i="2" a="1"/>
  <c r="W118" i="2" s="1"/>
  <c r="W515" i="2" a="1"/>
  <c r="W515" i="2" s="1"/>
  <c r="W516" i="2" a="1"/>
  <c r="W516" i="2" s="1"/>
  <c r="W518" i="2" a="1"/>
  <c r="W518" i="2" s="1"/>
  <c r="W3" i="2" a="1"/>
  <c r="W3" i="2" s="1"/>
  <c r="W519" i="2" a="1"/>
  <c r="W519" i="2" s="1"/>
  <c r="W520" i="2" a="1"/>
  <c r="W520" i="2" s="1"/>
  <c r="W44" i="2" a="1"/>
  <c r="W44" i="2" s="1"/>
  <c r="W522" i="2" a="1"/>
  <c r="W522" i="2" s="1"/>
  <c r="W521" i="2" a="1"/>
  <c r="W521" i="2" s="1"/>
  <c r="W523" i="2" a="1"/>
  <c r="W523" i="2" s="1"/>
  <c r="W524" i="2" a="1"/>
  <c r="W524" i="2" s="1"/>
  <c r="W105" i="2" a="1"/>
  <c r="W105" i="2" s="1"/>
  <c r="W59" i="2" a="1"/>
  <c r="W59" i="2" s="1"/>
  <c r="W525" i="2" a="1"/>
  <c r="W525" i="2" s="1"/>
  <c r="W526" i="2" a="1"/>
  <c r="W526" i="2" s="1"/>
  <c r="W33" i="2" a="1"/>
  <c r="W33" i="2" s="1"/>
  <c r="W101" i="2" a="1"/>
  <c r="W101" i="2" s="1"/>
  <c r="W146" i="2" a="1"/>
  <c r="W146" i="2" s="1"/>
  <c r="W527" i="2" a="1"/>
  <c r="W527" i="2" s="1"/>
  <c r="W528" i="2" a="1"/>
  <c r="W528" i="2" s="1"/>
  <c r="W529" i="2" a="1"/>
  <c r="W529" i="2" s="1"/>
  <c r="W530" i="2" a="1"/>
  <c r="W530" i="2" s="1"/>
  <c r="W531" i="2" a="1"/>
  <c r="W531" i="2" s="1"/>
  <c r="W532" i="2" a="1"/>
  <c r="W532" i="2" s="1"/>
  <c r="W137" i="2" a="1"/>
  <c r="W137" i="2" s="1"/>
  <c r="W533" i="2" a="1"/>
  <c r="W533" i="2" s="1"/>
  <c r="W534" i="2" a="1"/>
  <c r="W534" i="2" s="1"/>
  <c r="W536" i="2" a="1"/>
  <c r="W536" i="2" s="1"/>
  <c r="W535" i="2" a="1"/>
  <c r="W535" i="2" s="1"/>
  <c r="W537" i="2" a="1"/>
  <c r="W537" i="2" s="1"/>
  <c r="W61" i="2" a="1"/>
  <c r="W61" i="2" s="1"/>
  <c r="W538" i="2" a="1"/>
  <c r="W538" i="2" s="1"/>
  <c r="W541" i="2" a="1"/>
  <c r="W541" i="2" s="1"/>
  <c r="W540" i="2" a="1"/>
  <c r="W540" i="2" s="1"/>
  <c r="W539" i="2" a="1"/>
  <c r="W539" i="2" s="1"/>
  <c r="W100" i="2" a="1"/>
  <c r="W100" i="2" s="1"/>
  <c r="W542" i="2" a="1"/>
  <c r="W542" i="2" s="1"/>
  <c r="W89" i="2" a="1"/>
  <c r="W89" i="2" s="1"/>
  <c r="W543" i="2" a="1"/>
  <c r="W543" i="2" s="1"/>
  <c r="W85" i="2" a="1"/>
  <c r="W85" i="2" s="1"/>
  <c r="W544" i="2" a="1"/>
  <c r="W544" i="2" s="1"/>
  <c r="W546" i="2" a="1"/>
  <c r="W546" i="2" s="1"/>
  <c r="W547" i="2" a="1"/>
  <c r="W547" i="2" s="1"/>
  <c r="W545" i="2" a="1"/>
  <c r="W545" i="2" s="1"/>
  <c r="W548" i="2" a="1"/>
  <c r="W548" i="2" s="1"/>
  <c r="W549" i="2" a="1"/>
  <c r="W549" i="2" s="1"/>
  <c r="W550" i="2" a="1"/>
  <c r="W550" i="2" s="1"/>
  <c r="W551" i="2" a="1"/>
  <c r="W551" i="2" s="1"/>
  <c r="W552" i="2" a="1"/>
  <c r="W552" i="2" s="1"/>
  <c r="W553" i="2" a="1"/>
  <c r="W553" i="2" s="1"/>
  <c r="W554" i="2" a="1"/>
  <c r="W554" i="2" s="1"/>
  <c r="W555" i="2" a="1"/>
  <c r="W555" i="2" s="1"/>
  <c r="W556" i="2" a="1"/>
  <c r="W556" i="2" s="1"/>
  <c r="W557" i="2" a="1"/>
  <c r="W557" i="2" s="1"/>
  <c r="W558" i="2" a="1"/>
  <c r="W558" i="2" s="1"/>
  <c r="W559" i="2" a="1"/>
  <c r="W559" i="2" s="1"/>
  <c r="W128" i="2" a="1"/>
  <c r="W128" i="2" s="1"/>
  <c r="W560" i="2" a="1"/>
  <c r="W560" i="2" s="1"/>
  <c r="W561" i="2" a="1"/>
  <c r="W561" i="2" s="1"/>
  <c r="W562" i="2" a="1"/>
  <c r="W562" i="2" s="1"/>
  <c r="W564" i="2" a="1"/>
  <c r="W564" i="2" s="1"/>
  <c r="W565" i="2" a="1"/>
  <c r="W565" i="2" s="1"/>
  <c r="W566" i="2" a="1"/>
  <c r="W566" i="2" s="1"/>
  <c r="W567" i="2" a="1"/>
  <c r="W567" i="2" s="1"/>
  <c r="W568" i="2" a="1"/>
  <c r="W568" i="2" s="1"/>
  <c r="W569" i="2" a="1"/>
  <c r="W569" i="2" s="1"/>
  <c r="W127" i="2" a="1"/>
  <c r="W127" i="2" s="1"/>
  <c r="W81" i="2" a="1"/>
  <c r="W81" i="2" s="1"/>
  <c r="W125" i="2" a="1"/>
  <c r="W125" i="2" s="1"/>
  <c r="W115" i="2" a="1"/>
  <c r="W115" i="2" s="1"/>
  <c r="W5" i="2" a="1"/>
  <c r="W5" i="2" s="1"/>
  <c r="W27" i="2" a="1"/>
  <c r="W27" i="2" s="1"/>
  <c r="W112" i="2" a="1"/>
  <c r="W112" i="2" s="1"/>
  <c r="W55" i="2" a="1"/>
  <c r="W55" i="2" s="1"/>
  <c r="W57" i="2" a="1"/>
  <c r="W57" i="2" s="1"/>
  <c r="W570" i="2" a="1"/>
  <c r="W570" i="2" s="1"/>
  <c r="W571" i="2" a="1"/>
  <c r="W571" i="2" s="1"/>
  <c r="W46" i="2" a="1"/>
  <c r="W46" i="2" s="1"/>
  <c r="W572" i="2" a="1"/>
  <c r="W572" i="2" s="1"/>
  <c r="W573" i="2" a="1"/>
  <c r="W573" i="2" s="1"/>
  <c r="W575" i="2" a="1"/>
  <c r="W575" i="2" s="1"/>
  <c r="W576" i="2" a="1"/>
  <c r="W576" i="2" s="1"/>
  <c r="W574" i="2" a="1"/>
  <c r="W574" i="2" s="1"/>
  <c r="W8" i="2" a="1"/>
  <c r="W8" i="2" s="1"/>
  <c r="W577" i="2" a="1"/>
  <c r="W577" i="2" s="1"/>
  <c r="W578" i="2" a="1"/>
  <c r="W578" i="2" s="1"/>
  <c r="W581" i="2" a="1"/>
  <c r="W581" i="2" s="1"/>
  <c r="W582" i="2" a="1"/>
  <c r="W582" i="2" s="1"/>
  <c r="W580" i="2" a="1"/>
  <c r="W580" i="2" s="1"/>
  <c r="W579" i="2" a="1"/>
  <c r="W579" i="2" s="1"/>
  <c r="W583" i="2" a="1"/>
  <c r="W583" i="2" s="1"/>
  <c r="W4" i="2" a="1"/>
  <c r="W4" i="2" s="1"/>
  <c r="W584" i="2" a="1"/>
  <c r="W584" i="2" s="1"/>
  <c r="W585" i="2" a="1"/>
  <c r="W585" i="2" s="1"/>
  <c r="W586" i="2" a="1"/>
  <c r="W586" i="2" s="1"/>
  <c r="W587" i="2" a="1"/>
  <c r="W587" i="2" s="1"/>
  <c r="W588" i="2" a="1"/>
  <c r="W588" i="2" s="1"/>
  <c r="W95" i="2" a="1"/>
  <c r="W95" i="2" s="1"/>
  <c r="W589" i="2" a="1"/>
  <c r="W589" i="2" s="1"/>
  <c r="W138" i="2" a="1"/>
  <c r="W138" i="2" s="1"/>
  <c r="W590" i="2" a="1"/>
  <c r="W590" i="2" s="1"/>
  <c r="W594" i="2" a="1"/>
  <c r="W594" i="2" s="1"/>
  <c r="W592" i="2" a="1"/>
  <c r="W592" i="2" s="1"/>
  <c r="W593" i="2" a="1"/>
  <c r="W593" i="2" s="1"/>
  <c r="W595" i="2" a="1"/>
  <c r="W595" i="2" s="1"/>
  <c r="W596" i="2" a="1"/>
  <c r="W596" i="2" s="1"/>
  <c r="W598" i="2" a="1"/>
  <c r="W598" i="2" s="1"/>
  <c r="W597" i="2" a="1"/>
  <c r="W597" i="2" s="1"/>
  <c r="W31" i="2" a="1"/>
  <c r="W31" i="2" s="1"/>
  <c r="W599" i="2" a="1"/>
  <c r="W599" i="2" s="1"/>
  <c r="W139" i="2" a="1"/>
  <c r="W139" i="2" s="1"/>
  <c r="W600" i="2" a="1"/>
  <c r="W600" i="2" s="1"/>
  <c r="W601" i="2" a="1"/>
  <c r="W601" i="2" s="1"/>
  <c r="R9" i="2" a="1"/>
  <c r="R9" i="2" s="1"/>
  <c r="R353" i="2" a="1"/>
  <c r="R353" i="2" s="1"/>
  <c r="R488" i="2" a="1"/>
  <c r="R488" i="2" s="1"/>
  <c r="R14" i="2" a="1"/>
  <c r="R14" i="2" s="1"/>
  <c r="R2" i="2" a="1"/>
  <c r="R2" i="2" s="1"/>
  <c r="R20" i="2" a="1"/>
  <c r="R20" i="2" s="1"/>
  <c r="R563" i="2" a="1"/>
  <c r="R563" i="2" s="1"/>
  <c r="R373" i="2" a="1"/>
  <c r="R373" i="2" s="1"/>
  <c r="R30" i="2" a="1"/>
  <c r="R30" i="2" s="1"/>
  <c r="R26" i="2" a="1"/>
  <c r="R26" i="2" s="1"/>
  <c r="R23" i="2" a="1"/>
  <c r="R23" i="2" s="1"/>
  <c r="R25" i="2" a="1"/>
  <c r="R25" i="2" s="1"/>
  <c r="R399" i="2" a="1"/>
  <c r="R399" i="2" s="1"/>
  <c r="R126" i="2" a="1"/>
  <c r="R126" i="2" s="1"/>
  <c r="R6" i="2" a="1"/>
  <c r="R6" i="2" s="1"/>
  <c r="R38" i="2" a="1"/>
  <c r="R38" i="2" s="1"/>
  <c r="R36" i="2" a="1"/>
  <c r="R36" i="2" s="1"/>
  <c r="R71" i="2" a="1"/>
  <c r="R71" i="2" s="1"/>
  <c r="R591" i="2" a="1"/>
  <c r="R591" i="2" s="1"/>
  <c r="R19" i="2" a="1"/>
  <c r="R19" i="2" s="1"/>
  <c r="R206" i="2" a="1"/>
  <c r="R206" i="2" s="1"/>
  <c r="R314" i="2" a="1"/>
  <c r="R314" i="2" s="1"/>
  <c r="R83" i="2" a="1"/>
  <c r="R83" i="2" s="1"/>
  <c r="R63" i="2" a="1"/>
  <c r="R63" i="2" s="1"/>
  <c r="R134" i="2" a="1"/>
  <c r="R134" i="2" s="1"/>
  <c r="R68" i="2" a="1"/>
  <c r="R68" i="2" s="1"/>
  <c r="R72" i="2" a="1"/>
  <c r="R72" i="2" s="1"/>
  <c r="R454" i="2" a="1"/>
  <c r="R454" i="2" s="1"/>
  <c r="R459" i="2" a="1"/>
  <c r="R459" i="2" s="1"/>
  <c r="R517" i="2" a="1"/>
  <c r="R517" i="2" s="1"/>
  <c r="R24" i="2" a="1"/>
  <c r="R24" i="2" s="1"/>
  <c r="R136" i="2" a="1"/>
  <c r="R136" i="2" s="1"/>
  <c r="R41" i="2" a="1"/>
  <c r="R41" i="2" s="1"/>
  <c r="R76" i="2" a="1"/>
  <c r="R76" i="2" s="1"/>
  <c r="R439" i="2" a="1"/>
  <c r="R439" i="2" s="1"/>
  <c r="R90" i="2" a="1"/>
  <c r="R90" i="2" s="1"/>
  <c r="R99" i="2" a="1"/>
  <c r="R99" i="2" s="1"/>
  <c r="R116" i="2" a="1"/>
  <c r="R116" i="2" s="1"/>
  <c r="R368" i="2" a="1"/>
  <c r="R368" i="2" s="1"/>
  <c r="R66" i="2" a="1"/>
  <c r="R66" i="2" s="1"/>
  <c r="R39" i="2" a="1"/>
  <c r="R39" i="2" s="1"/>
  <c r="R416" i="2" a="1"/>
  <c r="R416" i="2" s="1"/>
  <c r="R144" i="2" a="1"/>
  <c r="R144" i="2" s="1"/>
  <c r="R489" i="2" a="1"/>
  <c r="R489" i="2" s="1"/>
  <c r="R102" i="2" a="1"/>
  <c r="R102" i="2" s="1"/>
  <c r="R422" i="2" a="1"/>
  <c r="R422" i="2" s="1"/>
  <c r="R143" i="2" a="1"/>
  <c r="R143" i="2" s="1"/>
  <c r="R371" i="2" a="1"/>
  <c r="R371" i="2" s="1"/>
  <c r="R455" i="2" a="1"/>
  <c r="R455" i="2" s="1"/>
  <c r="R375" i="2" a="1"/>
  <c r="R375" i="2" s="1"/>
  <c r="R12" i="2" a="1"/>
  <c r="R12" i="2" s="1"/>
  <c r="R203" i="2" a="1"/>
  <c r="R203" i="2" s="1"/>
  <c r="R80" i="2" a="1"/>
  <c r="R80" i="2" s="1"/>
  <c r="R92" i="2" a="1"/>
  <c r="R92" i="2" s="1"/>
  <c r="R120" i="2" a="1"/>
  <c r="R120" i="2" s="1"/>
  <c r="R121" i="2" a="1"/>
  <c r="R121" i="2" s="1"/>
  <c r="R135" i="2" a="1"/>
  <c r="R135" i="2" s="1"/>
  <c r="R94" i="2" a="1"/>
  <c r="R94" i="2" s="1"/>
  <c r="R13" i="2" a="1"/>
  <c r="R13" i="2" s="1"/>
  <c r="R67" i="2" a="1"/>
  <c r="R67" i="2" s="1"/>
  <c r="R40" i="2" a="1"/>
  <c r="R40" i="2" s="1"/>
  <c r="R52" i="2" a="1"/>
  <c r="R52" i="2" s="1"/>
  <c r="R21" i="2" a="1"/>
  <c r="R21" i="2" s="1"/>
  <c r="R93" i="2" a="1"/>
  <c r="R93" i="2" s="1"/>
  <c r="R117" i="2" a="1"/>
  <c r="R117" i="2" s="1"/>
  <c r="R111" i="2" a="1"/>
  <c r="R111" i="2" s="1"/>
  <c r="R140" i="2" a="1"/>
  <c r="R140" i="2" s="1"/>
  <c r="R56" i="2" a="1"/>
  <c r="R56" i="2" s="1"/>
  <c r="R74" i="2" a="1"/>
  <c r="R74" i="2" s="1"/>
  <c r="R107" i="2" a="1"/>
  <c r="R107" i="2" s="1"/>
  <c r="R37" i="2" a="1"/>
  <c r="R37" i="2" s="1"/>
  <c r="R91" i="2" a="1"/>
  <c r="R91" i="2" s="1"/>
  <c r="R131" i="2" a="1"/>
  <c r="R131" i="2" s="1"/>
  <c r="R104" i="2" a="1"/>
  <c r="R104" i="2" s="1"/>
  <c r="R129" i="2" a="1"/>
  <c r="R129" i="2" s="1"/>
  <c r="R79" i="2" a="1"/>
  <c r="R79" i="2" s="1"/>
  <c r="R73" i="2" a="1"/>
  <c r="R73" i="2" s="1"/>
  <c r="R29" i="2" a="1"/>
  <c r="R29" i="2" s="1"/>
  <c r="R88" i="2" a="1"/>
  <c r="R88" i="2" s="1"/>
  <c r="R65" i="2" a="1"/>
  <c r="R65" i="2" s="1"/>
  <c r="R62" i="2" a="1"/>
  <c r="R62" i="2" s="1"/>
  <c r="R64" i="2" a="1"/>
  <c r="R64" i="2" s="1"/>
  <c r="R113" i="2" a="1"/>
  <c r="R113" i="2" s="1"/>
  <c r="R149" i="2" a="1"/>
  <c r="R149" i="2" s="1"/>
  <c r="R150" i="2" a="1"/>
  <c r="R150" i="2" s="1"/>
  <c r="R151" i="2" a="1"/>
  <c r="R151" i="2" s="1"/>
  <c r="R152" i="2" a="1"/>
  <c r="R152" i="2" s="1"/>
  <c r="R153" i="2" a="1"/>
  <c r="R153" i="2" s="1"/>
  <c r="R154" i="2" a="1"/>
  <c r="R154" i="2" s="1"/>
  <c r="R155" i="2" a="1"/>
  <c r="R155" i="2" s="1"/>
  <c r="R156" i="2" a="1"/>
  <c r="R156" i="2" s="1"/>
  <c r="R157" i="2" a="1"/>
  <c r="R157" i="2" s="1"/>
  <c r="R158" i="2" a="1"/>
  <c r="R158" i="2" s="1"/>
  <c r="R159" i="2" a="1"/>
  <c r="R159" i="2" s="1"/>
  <c r="R160" i="2" a="1"/>
  <c r="R160" i="2" s="1"/>
  <c r="R161" i="2" a="1"/>
  <c r="R161" i="2" s="1"/>
  <c r="R162" i="2" a="1"/>
  <c r="R162" i="2" s="1"/>
  <c r="R163" i="2" a="1"/>
  <c r="R163" i="2" s="1"/>
  <c r="R164" i="2" a="1"/>
  <c r="R164" i="2" s="1"/>
  <c r="R165" i="2" a="1"/>
  <c r="R165" i="2" s="1"/>
  <c r="R166" i="2" a="1"/>
  <c r="R166" i="2" s="1"/>
  <c r="R167" i="2" a="1"/>
  <c r="R167" i="2" s="1"/>
  <c r="R168" i="2" a="1"/>
  <c r="R168" i="2" s="1"/>
  <c r="R169" i="2" a="1"/>
  <c r="R169" i="2" s="1"/>
  <c r="R170" i="2" a="1"/>
  <c r="R170" i="2" s="1"/>
  <c r="R171" i="2" a="1"/>
  <c r="R171" i="2" s="1"/>
  <c r="R172" i="2" a="1"/>
  <c r="R172" i="2" s="1"/>
  <c r="R173" i="2" a="1"/>
  <c r="R173" i="2" s="1"/>
  <c r="R174" i="2" a="1"/>
  <c r="R174" i="2" s="1"/>
  <c r="R175" i="2" a="1"/>
  <c r="R175" i="2" s="1"/>
  <c r="R176" i="2" a="1"/>
  <c r="R176" i="2" s="1"/>
  <c r="R177" i="2" a="1"/>
  <c r="R177" i="2" s="1"/>
  <c r="R178" i="2" a="1"/>
  <c r="R178" i="2" s="1"/>
  <c r="R179" i="2" a="1"/>
  <c r="R179" i="2" s="1"/>
  <c r="R180" i="2" a="1"/>
  <c r="R180" i="2" s="1"/>
  <c r="R181" i="2" a="1"/>
  <c r="R181" i="2" s="1"/>
  <c r="R182" i="2" a="1"/>
  <c r="R182" i="2" s="1"/>
  <c r="R183" i="2" a="1"/>
  <c r="R183" i="2" s="1"/>
  <c r="R184" i="2" a="1"/>
  <c r="R184" i="2" s="1"/>
  <c r="R185" i="2" a="1"/>
  <c r="R185" i="2" s="1"/>
  <c r="R186" i="2" a="1"/>
  <c r="R186" i="2" s="1"/>
  <c r="R187" i="2" a="1"/>
  <c r="R187" i="2" s="1"/>
  <c r="R188" i="2" a="1"/>
  <c r="R188" i="2" s="1"/>
  <c r="R189" i="2" a="1"/>
  <c r="R189" i="2" s="1"/>
  <c r="R190" i="2" a="1"/>
  <c r="R190" i="2" s="1"/>
  <c r="R191" i="2" a="1"/>
  <c r="R191" i="2" s="1"/>
  <c r="R192" i="2" a="1"/>
  <c r="R192" i="2" s="1"/>
  <c r="R193" i="2" a="1"/>
  <c r="R193" i="2" s="1"/>
  <c r="R194" i="2" a="1"/>
  <c r="R194" i="2" s="1"/>
  <c r="R197" i="2" a="1"/>
  <c r="R197" i="2" s="1"/>
  <c r="R195" i="2" a="1"/>
  <c r="R195" i="2" s="1"/>
  <c r="R196" i="2" a="1"/>
  <c r="R196" i="2" s="1"/>
  <c r="R198" i="2" a="1"/>
  <c r="R198" i="2" s="1"/>
  <c r="R200" i="2" a="1"/>
  <c r="R200" i="2" s="1"/>
  <c r="R199" i="2" a="1"/>
  <c r="R199" i="2" s="1"/>
  <c r="R201" i="2" a="1"/>
  <c r="R201" i="2" s="1"/>
  <c r="R202" i="2" a="1"/>
  <c r="R202" i="2" s="1"/>
  <c r="R96" i="2" a="1"/>
  <c r="R96" i="2" s="1"/>
  <c r="R204" i="2" a="1"/>
  <c r="R204" i="2" s="1"/>
  <c r="R205" i="2" a="1"/>
  <c r="R205" i="2" s="1"/>
  <c r="R51" i="2" a="1"/>
  <c r="R51" i="2" s="1"/>
  <c r="R207" i="2" a="1"/>
  <c r="R207" i="2" s="1"/>
  <c r="R208" i="2" a="1"/>
  <c r="R208" i="2" s="1"/>
  <c r="R209" i="2" a="1"/>
  <c r="R209" i="2" s="1"/>
  <c r="R119" i="2" a="1"/>
  <c r="R119" i="2" s="1"/>
  <c r="R45" i="2" a="1"/>
  <c r="R45" i="2" s="1"/>
  <c r="R210" i="2" a="1"/>
  <c r="R210" i="2" s="1"/>
  <c r="R211" i="2" a="1"/>
  <c r="R211" i="2" s="1"/>
  <c r="R86" i="2" a="1"/>
  <c r="R86" i="2" s="1"/>
  <c r="R34" i="2" a="1"/>
  <c r="R34" i="2" s="1"/>
  <c r="R22" i="2" a="1"/>
  <c r="R22" i="2" s="1"/>
  <c r="R212" i="2" a="1"/>
  <c r="R212" i="2" s="1"/>
  <c r="R213" i="2" a="1"/>
  <c r="R213" i="2" s="1"/>
  <c r="R214" i="2" a="1"/>
  <c r="R214" i="2" s="1"/>
  <c r="R215" i="2" a="1"/>
  <c r="R215" i="2" s="1"/>
  <c r="R216" i="2" a="1"/>
  <c r="R216" i="2" s="1"/>
  <c r="R217" i="2" a="1"/>
  <c r="R217" i="2" s="1"/>
  <c r="R218" i="2" a="1"/>
  <c r="R218" i="2" s="1"/>
  <c r="R219" i="2" a="1"/>
  <c r="R219" i="2" s="1"/>
  <c r="R220" i="2" a="1"/>
  <c r="R220" i="2" s="1"/>
  <c r="R132" i="2" a="1"/>
  <c r="R132" i="2" s="1"/>
  <c r="R221" i="2" a="1"/>
  <c r="R221" i="2" s="1"/>
  <c r="R222" i="2" a="1"/>
  <c r="R222" i="2" s="1"/>
  <c r="R223" i="2" a="1"/>
  <c r="R223" i="2" s="1"/>
  <c r="R224" i="2" a="1"/>
  <c r="R224" i="2" s="1"/>
  <c r="R225" i="2" a="1"/>
  <c r="R225" i="2" s="1"/>
  <c r="R226" i="2" a="1"/>
  <c r="R226" i="2" s="1"/>
  <c r="R228" i="2" a="1"/>
  <c r="R228" i="2" s="1"/>
  <c r="R227" i="2" a="1"/>
  <c r="R227" i="2" s="1"/>
  <c r="R229" i="2" a="1"/>
  <c r="R229" i="2" s="1"/>
  <c r="R230" i="2" a="1"/>
  <c r="R230" i="2" s="1"/>
  <c r="R231" i="2" a="1"/>
  <c r="R231" i="2" s="1"/>
  <c r="R232" i="2" a="1"/>
  <c r="R232" i="2" s="1"/>
  <c r="R233" i="2" a="1"/>
  <c r="R233" i="2" s="1"/>
  <c r="R234" i="2" a="1"/>
  <c r="R234" i="2" s="1"/>
  <c r="R50" i="2" a="1"/>
  <c r="R50" i="2" s="1"/>
  <c r="R235" i="2" a="1"/>
  <c r="R235" i="2" s="1"/>
  <c r="R236" i="2" a="1"/>
  <c r="R236" i="2" s="1"/>
  <c r="R237" i="2" a="1"/>
  <c r="R237" i="2" s="1"/>
  <c r="R239" i="2" a="1"/>
  <c r="R239" i="2" s="1"/>
  <c r="R238" i="2" a="1"/>
  <c r="R238" i="2" s="1"/>
  <c r="R240" i="2" a="1"/>
  <c r="R240" i="2" s="1"/>
  <c r="R241" i="2" a="1"/>
  <c r="R241" i="2" s="1"/>
  <c r="R242" i="2" a="1"/>
  <c r="R242" i="2" s="1"/>
  <c r="R243" i="2" a="1"/>
  <c r="R243" i="2" s="1"/>
  <c r="R244" i="2" a="1"/>
  <c r="R244" i="2" s="1"/>
  <c r="R245" i="2" a="1"/>
  <c r="R245" i="2" s="1"/>
  <c r="R246" i="2" a="1"/>
  <c r="R246" i="2" s="1"/>
  <c r="R247" i="2" a="1"/>
  <c r="R247" i="2" s="1"/>
  <c r="R248" i="2" a="1"/>
  <c r="R248" i="2" s="1"/>
  <c r="R249" i="2" a="1"/>
  <c r="R249" i="2" s="1"/>
  <c r="R250" i="2" a="1"/>
  <c r="R250" i="2" s="1"/>
  <c r="R251" i="2" a="1"/>
  <c r="R251" i="2" s="1"/>
  <c r="R252" i="2" a="1"/>
  <c r="R252" i="2" s="1"/>
  <c r="R253" i="2" a="1"/>
  <c r="R253" i="2" s="1"/>
  <c r="R254" i="2" a="1"/>
  <c r="R254" i="2" s="1"/>
  <c r="R255" i="2" a="1"/>
  <c r="R255" i="2" s="1"/>
  <c r="R256" i="2" a="1"/>
  <c r="R256" i="2" s="1"/>
  <c r="R48" i="2" a="1"/>
  <c r="R48" i="2" s="1"/>
  <c r="R257" i="2" a="1"/>
  <c r="R257" i="2" s="1"/>
  <c r="R69" i="2" a="1"/>
  <c r="R69" i="2" s="1"/>
  <c r="R123" i="2" a="1"/>
  <c r="R123" i="2" s="1"/>
  <c r="R259" i="2" a="1"/>
  <c r="R259" i="2" s="1"/>
  <c r="R258" i="2" a="1"/>
  <c r="R258" i="2" s="1"/>
  <c r="R260" i="2" a="1"/>
  <c r="R260" i="2" s="1"/>
  <c r="R261" i="2" a="1"/>
  <c r="R261" i="2" s="1"/>
  <c r="R262" i="2" a="1"/>
  <c r="R262" i="2" s="1"/>
  <c r="R87" i="2" a="1"/>
  <c r="R87" i="2" s="1"/>
  <c r="R263" i="2" a="1"/>
  <c r="R263" i="2" s="1"/>
  <c r="R264" i="2" a="1"/>
  <c r="R264" i="2" s="1"/>
  <c r="R60" i="2" a="1"/>
  <c r="R60" i="2" s="1"/>
  <c r="R265" i="2" a="1"/>
  <c r="R265" i="2" s="1"/>
  <c r="R266" i="2" a="1"/>
  <c r="R266" i="2" s="1"/>
  <c r="R267" i="2" a="1"/>
  <c r="R267" i="2" s="1"/>
  <c r="R268" i="2" a="1"/>
  <c r="R268" i="2" s="1"/>
  <c r="R269" i="2" a="1"/>
  <c r="R269" i="2" s="1"/>
  <c r="R270" i="2" a="1"/>
  <c r="R270" i="2" s="1"/>
  <c r="R47" i="2" a="1"/>
  <c r="R47" i="2" s="1"/>
  <c r="R77" i="2" a="1"/>
  <c r="R77" i="2" s="1"/>
  <c r="R108" i="2" a="1"/>
  <c r="R108" i="2" s="1"/>
  <c r="R271" i="2" a="1"/>
  <c r="R271" i="2" s="1"/>
  <c r="R272" i="2" a="1"/>
  <c r="R272" i="2" s="1"/>
  <c r="R103" i="2" a="1"/>
  <c r="R103" i="2" s="1"/>
  <c r="R273" i="2" a="1"/>
  <c r="R273" i="2" s="1"/>
  <c r="R274" i="2" a="1"/>
  <c r="R274" i="2" s="1"/>
  <c r="R275" i="2" a="1"/>
  <c r="R275" i="2" s="1"/>
  <c r="R84" i="2" a="1"/>
  <c r="R84" i="2" s="1"/>
  <c r="R10" i="2" a="1"/>
  <c r="R10" i="2" s="1"/>
  <c r="R276" i="2" a="1"/>
  <c r="R276" i="2" s="1"/>
  <c r="R277" i="2" a="1"/>
  <c r="R277" i="2" s="1"/>
  <c r="R279" i="2" a="1"/>
  <c r="R279" i="2" s="1"/>
  <c r="R278" i="2" a="1"/>
  <c r="R278" i="2" s="1"/>
  <c r="R280" i="2" a="1"/>
  <c r="R280" i="2" s="1"/>
  <c r="R281" i="2" a="1"/>
  <c r="R281" i="2" s="1"/>
  <c r="R282" i="2" a="1"/>
  <c r="R282" i="2" s="1"/>
  <c r="R283" i="2" a="1"/>
  <c r="R283" i="2" s="1"/>
  <c r="R284" i="2" a="1"/>
  <c r="R284" i="2" s="1"/>
  <c r="R82" i="2" a="1"/>
  <c r="R82" i="2" s="1"/>
  <c r="R110" i="2" a="1"/>
  <c r="R110" i="2" s="1"/>
  <c r="R285" i="2" a="1"/>
  <c r="R285" i="2" s="1"/>
  <c r="R286" i="2" a="1"/>
  <c r="R286" i="2" s="1"/>
  <c r="R287" i="2" a="1"/>
  <c r="R287" i="2" s="1"/>
  <c r="R288" i="2" a="1"/>
  <c r="R288" i="2" s="1"/>
  <c r="R291" i="2" a="1"/>
  <c r="R291" i="2" s="1"/>
  <c r="R289" i="2" a="1"/>
  <c r="R289" i="2" s="1"/>
  <c r="R290" i="2" a="1"/>
  <c r="R290" i="2" s="1"/>
  <c r="R292" i="2" a="1"/>
  <c r="R292" i="2" s="1"/>
  <c r="R293" i="2" a="1"/>
  <c r="R293" i="2" s="1"/>
  <c r="R294" i="2" a="1"/>
  <c r="R294" i="2" s="1"/>
  <c r="R295" i="2" a="1"/>
  <c r="R295" i="2" s="1"/>
  <c r="R296" i="2" a="1"/>
  <c r="R296" i="2" s="1"/>
  <c r="R297" i="2" a="1"/>
  <c r="R297" i="2" s="1"/>
  <c r="R298" i="2" a="1"/>
  <c r="R298" i="2" s="1"/>
  <c r="R299" i="2" a="1"/>
  <c r="R299" i="2" s="1"/>
  <c r="R300" i="2" a="1"/>
  <c r="R300" i="2" s="1"/>
  <c r="R301" i="2" a="1"/>
  <c r="R301" i="2" s="1"/>
  <c r="R302" i="2" a="1"/>
  <c r="R302" i="2" s="1"/>
  <c r="R54" i="2" a="1"/>
  <c r="R54" i="2" s="1"/>
  <c r="R17" i="2" a="1"/>
  <c r="R17" i="2" s="1"/>
  <c r="R304" i="2" a="1"/>
  <c r="R304" i="2" s="1"/>
  <c r="R303" i="2" a="1"/>
  <c r="R303" i="2" s="1"/>
  <c r="R306" i="2" a="1"/>
  <c r="R306" i="2" s="1"/>
  <c r="R305" i="2" a="1"/>
  <c r="R305" i="2" s="1"/>
  <c r="R307" i="2" a="1"/>
  <c r="R307" i="2" s="1"/>
  <c r="R309" i="2" a="1"/>
  <c r="R309" i="2" s="1"/>
  <c r="R308" i="2" a="1"/>
  <c r="R308" i="2" s="1"/>
  <c r="R310" i="2" a="1"/>
  <c r="R310" i="2" s="1"/>
  <c r="R311" i="2" a="1"/>
  <c r="R311" i="2" s="1"/>
  <c r="R312" i="2" a="1"/>
  <c r="R312" i="2" s="1"/>
  <c r="R58" i="2" a="1"/>
  <c r="R58" i="2" s="1"/>
  <c r="R133" i="2" a="1"/>
  <c r="R133" i="2" s="1"/>
  <c r="R313" i="2" a="1"/>
  <c r="R313" i="2" s="1"/>
  <c r="R75" i="2" a="1"/>
  <c r="R75" i="2" s="1"/>
  <c r="R315" i="2" a="1"/>
  <c r="R315" i="2" s="1"/>
  <c r="R316" i="2" a="1"/>
  <c r="R316" i="2" s="1"/>
  <c r="R317" i="2" a="1"/>
  <c r="R317" i="2" s="1"/>
  <c r="R318" i="2" a="1"/>
  <c r="R318" i="2" s="1"/>
  <c r="R320" i="2" a="1"/>
  <c r="R320" i="2" s="1"/>
  <c r="R319" i="2" a="1"/>
  <c r="R319" i="2" s="1"/>
  <c r="R321" i="2" a="1"/>
  <c r="R321" i="2" s="1"/>
  <c r="R322" i="2" a="1"/>
  <c r="R322" i="2" s="1"/>
  <c r="R323" i="2" a="1"/>
  <c r="R323" i="2" s="1"/>
  <c r="R324" i="2" a="1"/>
  <c r="R324" i="2" s="1"/>
  <c r="R325" i="2" a="1"/>
  <c r="R325" i="2" s="1"/>
  <c r="R326" i="2" a="1"/>
  <c r="R326" i="2" s="1"/>
  <c r="R327" i="2" a="1"/>
  <c r="R327" i="2" s="1"/>
  <c r="R328" i="2" a="1"/>
  <c r="R328" i="2" s="1"/>
  <c r="R330" i="2" a="1"/>
  <c r="R330" i="2" s="1"/>
  <c r="R329" i="2" a="1"/>
  <c r="R329" i="2" s="1"/>
  <c r="R331" i="2" a="1"/>
  <c r="R331" i="2" s="1"/>
  <c r="R332" i="2" a="1"/>
  <c r="R332" i="2" s="1"/>
  <c r="R333" i="2" a="1"/>
  <c r="R333" i="2" s="1"/>
  <c r="R335" i="2" a="1"/>
  <c r="R335" i="2" s="1"/>
  <c r="R336" i="2" a="1"/>
  <c r="R336" i="2" s="1"/>
  <c r="R334" i="2" a="1"/>
  <c r="R334" i="2" s="1"/>
  <c r="R53" i="2" a="1"/>
  <c r="R53" i="2" s="1"/>
  <c r="R337" i="2" a="1"/>
  <c r="R337" i="2" s="1"/>
  <c r="R338" i="2" a="1"/>
  <c r="R338" i="2" s="1"/>
  <c r="R339" i="2" a="1"/>
  <c r="R339" i="2" s="1"/>
  <c r="R340" i="2" a="1"/>
  <c r="R340" i="2" s="1"/>
  <c r="R342" i="2" a="1"/>
  <c r="R342" i="2" s="1"/>
  <c r="R341" i="2" a="1"/>
  <c r="R341" i="2" s="1"/>
  <c r="R343" i="2" a="1"/>
  <c r="R343" i="2" s="1"/>
  <c r="R344" i="2" a="1"/>
  <c r="R344" i="2" s="1"/>
  <c r="R345" i="2" a="1"/>
  <c r="R345" i="2" s="1"/>
  <c r="R346" i="2" a="1"/>
  <c r="R346" i="2" s="1"/>
  <c r="R347" i="2" a="1"/>
  <c r="R347" i="2" s="1"/>
  <c r="R348" i="2" a="1"/>
  <c r="R348" i="2" s="1"/>
  <c r="R349" i="2" a="1"/>
  <c r="R349" i="2" s="1"/>
  <c r="R350" i="2" a="1"/>
  <c r="R350" i="2" s="1"/>
  <c r="R351" i="2" a="1"/>
  <c r="R351" i="2" s="1"/>
  <c r="R352" i="2" a="1"/>
  <c r="R352" i="2" s="1"/>
  <c r="R70" i="2" a="1"/>
  <c r="R70" i="2" s="1"/>
  <c r="R141" i="2" a="1"/>
  <c r="R141" i="2" s="1"/>
  <c r="R354" i="2" a="1"/>
  <c r="R354" i="2" s="1"/>
  <c r="R355" i="2" a="1"/>
  <c r="R355" i="2" s="1"/>
  <c r="R358" i="2" a="1"/>
  <c r="R358" i="2" s="1"/>
  <c r="R356" i="2" a="1"/>
  <c r="R356" i="2" s="1"/>
  <c r="R357" i="2" a="1"/>
  <c r="R357" i="2" s="1"/>
  <c r="R359" i="2" a="1"/>
  <c r="R359" i="2" s="1"/>
  <c r="R49" i="2" a="1"/>
  <c r="R49" i="2" s="1"/>
  <c r="R363" i="2" a="1"/>
  <c r="R363" i="2" s="1"/>
  <c r="R360" i="2" a="1"/>
  <c r="R360" i="2" s="1"/>
  <c r="R362" i="2" a="1"/>
  <c r="R362" i="2" s="1"/>
  <c r="R361" i="2" a="1"/>
  <c r="R361" i="2" s="1"/>
  <c r="R364" i="2" a="1"/>
  <c r="R364" i="2" s="1"/>
  <c r="R365" i="2" a="1"/>
  <c r="R365" i="2" s="1"/>
  <c r="R366" i="2" a="1"/>
  <c r="R366" i="2" s="1"/>
  <c r="R367" i="2" a="1"/>
  <c r="R367" i="2" s="1"/>
  <c r="R369" i="2" a="1"/>
  <c r="R369" i="2" s="1"/>
  <c r="R370" i="2" a="1"/>
  <c r="R370" i="2" s="1"/>
  <c r="R372" i="2" a="1"/>
  <c r="R372" i="2" s="1"/>
  <c r="R374" i="2" a="1"/>
  <c r="R374" i="2" s="1"/>
  <c r="R148" i="2" a="1"/>
  <c r="R148" i="2" s="1"/>
  <c r="R16" i="2" a="1"/>
  <c r="R16" i="2" s="1"/>
  <c r="R376" i="2" a="1"/>
  <c r="R376" i="2" s="1"/>
  <c r="R378" i="2" a="1"/>
  <c r="R378" i="2" s="1"/>
  <c r="R377" i="2" a="1"/>
  <c r="R377" i="2" s="1"/>
  <c r="R142" i="2" a="1"/>
  <c r="R142" i="2" s="1"/>
  <c r="R380" i="2" a="1"/>
  <c r="R380" i="2" s="1"/>
  <c r="R379" i="2" a="1"/>
  <c r="R379" i="2" s="1"/>
  <c r="R381" i="2" a="1"/>
  <c r="R381" i="2" s="1"/>
  <c r="R42" i="2" a="1"/>
  <c r="R42" i="2" s="1"/>
  <c r="R382" i="2" a="1"/>
  <c r="R382" i="2" s="1"/>
  <c r="R383" i="2" a="1"/>
  <c r="R383" i="2" s="1"/>
  <c r="R384" i="2" a="1"/>
  <c r="R384" i="2" s="1"/>
  <c r="R385" i="2" a="1"/>
  <c r="R385" i="2" s="1"/>
  <c r="R386" i="2" a="1"/>
  <c r="R386" i="2" s="1"/>
  <c r="R78" i="2" a="1"/>
  <c r="R78" i="2" s="1"/>
  <c r="R97" i="2" a="1"/>
  <c r="R97" i="2" s="1"/>
  <c r="R388" i="2" a="1"/>
  <c r="R388" i="2" s="1"/>
  <c r="R387" i="2" a="1"/>
  <c r="R387" i="2" s="1"/>
  <c r="R390" i="2" a="1"/>
  <c r="R390" i="2" s="1"/>
  <c r="R389" i="2" a="1"/>
  <c r="R389" i="2" s="1"/>
  <c r="R391" i="2" a="1"/>
  <c r="R391" i="2" s="1"/>
  <c r="R392" i="2" a="1"/>
  <c r="R392" i="2" s="1"/>
  <c r="R393" i="2" a="1"/>
  <c r="R393" i="2" s="1"/>
  <c r="R394" i="2" a="1"/>
  <c r="R394" i="2" s="1"/>
  <c r="R395" i="2" a="1"/>
  <c r="R395" i="2" s="1"/>
  <c r="R396" i="2" a="1"/>
  <c r="R396" i="2" s="1"/>
  <c r="R397" i="2" a="1"/>
  <c r="R397" i="2" s="1"/>
  <c r="R398" i="2" a="1"/>
  <c r="R398" i="2" s="1"/>
  <c r="R15" i="2" a="1"/>
  <c r="R15" i="2" s="1"/>
  <c r="R403" i="2" a="1"/>
  <c r="R403" i="2" s="1"/>
  <c r="R401" i="2" a="1"/>
  <c r="R401" i="2" s="1"/>
  <c r="R402" i="2" a="1"/>
  <c r="R402" i="2" s="1"/>
  <c r="R400" i="2" a="1"/>
  <c r="R400" i="2" s="1"/>
  <c r="R404" i="2" a="1"/>
  <c r="R404" i="2" s="1"/>
  <c r="R405" i="2" a="1"/>
  <c r="R405" i="2" s="1"/>
  <c r="R406" i="2" a="1"/>
  <c r="R406" i="2" s="1"/>
  <c r="R407" i="2" a="1"/>
  <c r="R407" i="2" s="1"/>
  <c r="R408" i="2" a="1"/>
  <c r="R408" i="2" s="1"/>
  <c r="R409" i="2" a="1"/>
  <c r="R409" i="2" s="1"/>
  <c r="R410" i="2" a="1"/>
  <c r="R410" i="2" s="1"/>
  <c r="R411" i="2" a="1"/>
  <c r="R411" i="2" s="1"/>
  <c r="R412" i="2" a="1"/>
  <c r="R412" i="2" s="1"/>
  <c r="R413" i="2" a="1"/>
  <c r="R413" i="2" s="1"/>
  <c r="R414" i="2" a="1"/>
  <c r="R414" i="2" s="1"/>
  <c r="R122" i="2" a="1"/>
  <c r="R122" i="2" s="1"/>
  <c r="R415" i="2" a="1"/>
  <c r="R415" i="2" s="1"/>
  <c r="R417" i="2" a="1"/>
  <c r="R417" i="2" s="1"/>
  <c r="R418" i="2" a="1"/>
  <c r="R418" i="2" s="1"/>
  <c r="R420" i="2" a="1"/>
  <c r="R420" i="2" s="1"/>
  <c r="R419" i="2" a="1"/>
  <c r="R419" i="2" s="1"/>
  <c r="R421" i="2" a="1"/>
  <c r="R421" i="2" s="1"/>
  <c r="R7" i="2" a="1"/>
  <c r="R7" i="2" s="1"/>
  <c r="R423" i="2" a="1"/>
  <c r="R423" i="2" s="1"/>
  <c r="R424" i="2" a="1"/>
  <c r="R424" i="2" s="1"/>
  <c r="R425" i="2" a="1"/>
  <c r="R425" i="2" s="1"/>
  <c r="R98" i="2" a="1"/>
  <c r="R98" i="2" s="1"/>
  <c r="R426" i="2" a="1"/>
  <c r="R426" i="2" s="1"/>
  <c r="R427" i="2" a="1"/>
  <c r="R427" i="2" s="1"/>
  <c r="R428" i="2" a="1"/>
  <c r="R428" i="2" s="1"/>
  <c r="R429" i="2" a="1"/>
  <c r="R429" i="2" s="1"/>
  <c r="R430" i="2" a="1"/>
  <c r="R430" i="2" s="1"/>
  <c r="R431" i="2" a="1"/>
  <c r="R431" i="2" s="1"/>
  <c r="R432" i="2" a="1"/>
  <c r="R432" i="2" s="1"/>
  <c r="R433" i="2" a="1"/>
  <c r="R433" i="2" s="1"/>
  <c r="R434" i="2" a="1"/>
  <c r="R434" i="2" s="1"/>
  <c r="R435" i="2" a="1"/>
  <c r="R435" i="2" s="1"/>
  <c r="R436" i="2" a="1"/>
  <c r="R436" i="2" s="1"/>
  <c r="R437" i="2" a="1"/>
  <c r="R437" i="2" s="1"/>
  <c r="R438" i="2" a="1"/>
  <c r="R438" i="2" s="1"/>
  <c r="R440" i="2" a="1"/>
  <c r="R440" i="2" s="1"/>
  <c r="R441" i="2" a="1"/>
  <c r="R441" i="2" s="1"/>
  <c r="R442" i="2" a="1"/>
  <c r="R442" i="2" s="1"/>
  <c r="R443" i="2" a="1"/>
  <c r="R443" i="2" s="1"/>
  <c r="R444" i="2" a="1"/>
  <c r="R444" i="2" s="1"/>
  <c r="R445" i="2" a="1"/>
  <c r="R445" i="2" s="1"/>
  <c r="R446" i="2" a="1"/>
  <c r="R446" i="2" s="1"/>
  <c r="R447" i="2" a="1"/>
  <c r="R447" i="2" s="1"/>
  <c r="R448" i="2" a="1"/>
  <c r="R448" i="2" s="1"/>
  <c r="R449" i="2" a="1"/>
  <c r="R449" i="2" s="1"/>
  <c r="R450" i="2" a="1"/>
  <c r="R450" i="2" s="1"/>
  <c r="R145" i="2" a="1"/>
  <c r="R145" i="2" s="1"/>
  <c r="R451" i="2" a="1"/>
  <c r="R451" i="2" s="1"/>
  <c r="R453" i="2" a="1"/>
  <c r="R453" i="2" s="1"/>
  <c r="R452" i="2" a="1"/>
  <c r="R452" i="2" s="1"/>
  <c r="R456" i="2" a="1"/>
  <c r="R456" i="2" s="1"/>
  <c r="R124" i="2" a="1"/>
  <c r="R124" i="2" s="1"/>
  <c r="R457" i="2" a="1"/>
  <c r="R457" i="2" s="1"/>
  <c r="R458" i="2" a="1"/>
  <c r="R458" i="2" s="1"/>
  <c r="R460" i="2" a="1"/>
  <c r="R460" i="2" s="1"/>
  <c r="R461" i="2" a="1"/>
  <c r="R461" i="2" s="1"/>
  <c r="R462" i="2" a="1"/>
  <c r="R462" i="2" s="1"/>
  <c r="R463" i="2" a="1"/>
  <c r="R463" i="2" s="1"/>
  <c r="R464" i="2" a="1"/>
  <c r="R464" i="2" s="1"/>
  <c r="R11" i="2" a="1"/>
  <c r="R11" i="2" s="1"/>
  <c r="R465" i="2" a="1"/>
  <c r="R465" i="2" s="1"/>
  <c r="R466" i="2" a="1"/>
  <c r="R466" i="2" s="1"/>
  <c r="R467" i="2" a="1"/>
  <c r="R467" i="2" s="1"/>
  <c r="R18" i="2" a="1"/>
  <c r="R18" i="2" s="1"/>
  <c r="R468" i="2" a="1"/>
  <c r="R468" i="2" s="1"/>
  <c r="R470" i="2" a="1"/>
  <c r="R470" i="2" s="1"/>
  <c r="R32" i="2" a="1"/>
  <c r="R32" i="2" s="1"/>
  <c r="R469" i="2" a="1"/>
  <c r="R469" i="2" s="1"/>
  <c r="R43" i="2" a="1"/>
  <c r="R43" i="2" s="1"/>
  <c r="R471" i="2" a="1"/>
  <c r="R471" i="2" s="1"/>
  <c r="R472" i="2" a="1"/>
  <c r="R472" i="2" s="1"/>
  <c r="R473" i="2" a="1"/>
  <c r="R473" i="2" s="1"/>
  <c r="R474" i="2" a="1"/>
  <c r="R474" i="2" s="1"/>
  <c r="R114" i="2" a="1"/>
  <c r="R114" i="2" s="1"/>
  <c r="R476" i="2" a="1"/>
  <c r="R476" i="2" s="1"/>
  <c r="R475" i="2" a="1"/>
  <c r="R475" i="2" s="1"/>
  <c r="R477" i="2" a="1"/>
  <c r="R477" i="2" s="1"/>
  <c r="R478" i="2" a="1"/>
  <c r="R478" i="2" s="1"/>
  <c r="R479" i="2" a="1"/>
  <c r="R479" i="2" s="1"/>
  <c r="R480" i="2" a="1"/>
  <c r="R480" i="2" s="1"/>
  <c r="R481" i="2" a="1"/>
  <c r="R481" i="2" s="1"/>
  <c r="R482" i="2" a="1"/>
  <c r="R482" i="2" s="1"/>
  <c r="R483" i="2" a="1"/>
  <c r="R483" i="2" s="1"/>
  <c r="R484" i="2" a="1"/>
  <c r="R484" i="2" s="1"/>
  <c r="R485" i="2" a="1"/>
  <c r="R485" i="2" s="1"/>
  <c r="R35" i="2" a="1"/>
  <c r="R35" i="2" s="1"/>
  <c r="R28" i="2" a="1"/>
  <c r="R28" i="2" s="1"/>
  <c r="R486" i="2" a="1"/>
  <c r="R486" i="2" s="1"/>
  <c r="R487" i="2" a="1"/>
  <c r="R487" i="2" s="1"/>
  <c r="R109" i="2" a="1"/>
  <c r="R109" i="2" s="1"/>
  <c r="R490" i="2" a="1"/>
  <c r="R490" i="2" s="1"/>
  <c r="R491" i="2" a="1"/>
  <c r="R491" i="2" s="1"/>
  <c r="R492" i="2" a="1"/>
  <c r="R492" i="2" s="1"/>
  <c r="R493" i="2" a="1"/>
  <c r="R493" i="2" s="1"/>
  <c r="R147" i="2" a="1"/>
  <c r="R147" i="2" s="1"/>
  <c r="R494" i="2" a="1"/>
  <c r="R494" i="2" s="1"/>
  <c r="R495" i="2" a="1"/>
  <c r="R495" i="2" s="1"/>
  <c r="R496" i="2" a="1"/>
  <c r="R496" i="2" s="1"/>
  <c r="R497" i="2" a="1"/>
  <c r="R497" i="2" s="1"/>
  <c r="R498" i="2" a="1"/>
  <c r="R498" i="2" s="1"/>
  <c r="R499" i="2" a="1"/>
  <c r="R499" i="2" s="1"/>
  <c r="R500" i="2" a="1"/>
  <c r="R500" i="2" s="1"/>
  <c r="R501" i="2" a="1"/>
  <c r="R501" i="2" s="1"/>
  <c r="R106" i="2" a="1"/>
  <c r="R106" i="2" s="1"/>
  <c r="R502" i="2" a="1"/>
  <c r="R502" i="2" s="1"/>
  <c r="R504" i="2" a="1"/>
  <c r="R504" i="2" s="1"/>
  <c r="R503" i="2" a="1"/>
  <c r="R503" i="2" s="1"/>
  <c r="R505" i="2" a="1"/>
  <c r="R505" i="2" s="1"/>
  <c r="R507" i="2" a="1"/>
  <c r="R507" i="2" s="1"/>
  <c r="R130" i="2" a="1"/>
  <c r="R130" i="2" s="1"/>
  <c r="R508" i="2" a="1"/>
  <c r="R508" i="2" s="1"/>
  <c r="R509" i="2" a="1"/>
  <c r="R509" i="2" s="1"/>
  <c r="R510" i="2" a="1"/>
  <c r="R510" i="2" s="1"/>
  <c r="R511" i="2" a="1"/>
  <c r="R511" i="2" s="1"/>
  <c r="R512" i="2" a="1"/>
  <c r="R512" i="2" s="1"/>
  <c r="R513" i="2" a="1"/>
  <c r="R513" i="2" s="1"/>
  <c r="R514" i="2" a="1"/>
  <c r="R514" i="2" s="1"/>
  <c r="R118" i="2" a="1"/>
  <c r="R118" i="2" s="1"/>
  <c r="R515" i="2" a="1"/>
  <c r="R515" i="2" s="1"/>
  <c r="R516" i="2" a="1"/>
  <c r="R516" i="2" s="1"/>
  <c r="R518" i="2" a="1"/>
  <c r="R518" i="2" s="1"/>
  <c r="R3" i="2" a="1"/>
  <c r="R3" i="2" s="1"/>
  <c r="R519" i="2" a="1"/>
  <c r="R519" i="2" s="1"/>
  <c r="R520" i="2" a="1"/>
  <c r="R520" i="2" s="1"/>
  <c r="R44" i="2" a="1"/>
  <c r="R44" i="2" s="1"/>
  <c r="R522" i="2" a="1"/>
  <c r="R522" i="2" s="1"/>
  <c r="R521" i="2" a="1"/>
  <c r="R521" i="2" s="1"/>
  <c r="R523" i="2" a="1"/>
  <c r="R523" i="2" s="1"/>
  <c r="R524" i="2" a="1"/>
  <c r="R524" i="2" s="1"/>
  <c r="R105" i="2" a="1"/>
  <c r="R105" i="2" s="1"/>
  <c r="R59" i="2" a="1"/>
  <c r="R59" i="2" s="1"/>
  <c r="R525" i="2" a="1"/>
  <c r="R525" i="2" s="1"/>
  <c r="R526" i="2" a="1"/>
  <c r="R526" i="2" s="1"/>
  <c r="R33" i="2" a="1"/>
  <c r="R33" i="2" s="1"/>
  <c r="R101" i="2" a="1"/>
  <c r="R101" i="2" s="1"/>
  <c r="R146" i="2" a="1"/>
  <c r="R146" i="2" s="1"/>
  <c r="R527" i="2" a="1"/>
  <c r="R527" i="2" s="1"/>
  <c r="R528" i="2" a="1"/>
  <c r="R528" i="2" s="1"/>
  <c r="R529" i="2" a="1"/>
  <c r="R529" i="2" s="1"/>
  <c r="R530" i="2" a="1"/>
  <c r="R530" i="2" s="1"/>
  <c r="R531" i="2" a="1"/>
  <c r="R531" i="2" s="1"/>
  <c r="R532" i="2" a="1"/>
  <c r="R532" i="2" s="1"/>
  <c r="R137" i="2" a="1"/>
  <c r="R137" i="2" s="1"/>
  <c r="R533" i="2" a="1"/>
  <c r="R533" i="2" s="1"/>
  <c r="R534" i="2" a="1"/>
  <c r="R534" i="2" s="1"/>
  <c r="R536" i="2" a="1"/>
  <c r="R536" i="2" s="1"/>
  <c r="R535" i="2" a="1"/>
  <c r="R535" i="2" s="1"/>
  <c r="R537" i="2" a="1"/>
  <c r="R537" i="2" s="1"/>
  <c r="R61" i="2" a="1"/>
  <c r="R61" i="2" s="1"/>
  <c r="R538" i="2" a="1"/>
  <c r="R538" i="2" s="1"/>
  <c r="R541" i="2" a="1"/>
  <c r="R541" i="2" s="1"/>
  <c r="R540" i="2" a="1"/>
  <c r="R540" i="2" s="1"/>
  <c r="R539" i="2" a="1"/>
  <c r="R539" i="2" s="1"/>
  <c r="R100" i="2" a="1"/>
  <c r="R100" i="2" s="1"/>
  <c r="R542" i="2" a="1"/>
  <c r="R542" i="2" s="1"/>
  <c r="R89" i="2" a="1"/>
  <c r="R89" i="2" s="1"/>
  <c r="R543" i="2" a="1"/>
  <c r="R543" i="2" s="1"/>
  <c r="R85" i="2" a="1"/>
  <c r="R85" i="2" s="1"/>
  <c r="R544" i="2" a="1"/>
  <c r="R544" i="2" s="1"/>
  <c r="R546" i="2" a="1"/>
  <c r="R546" i="2" s="1"/>
  <c r="R547" i="2" a="1"/>
  <c r="R547" i="2" s="1"/>
  <c r="R545" i="2" a="1"/>
  <c r="R545" i="2" s="1"/>
  <c r="R548" i="2" a="1"/>
  <c r="R548" i="2" s="1"/>
  <c r="R549" i="2" a="1"/>
  <c r="R549" i="2" s="1"/>
  <c r="R550" i="2" a="1"/>
  <c r="R550" i="2" s="1"/>
  <c r="R551" i="2" a="1"/>
  <c r="R551" i="2" s="1"/>
  <c r="R552" i="2" a="1"/>
  <c r="R552" i="2" s="1"/>
  <c r="R553" i="2" a="1"/>
  <c r="R553" i="2" s="1"/>
  <c r="R554" i="2" a="1"/>
  <c r="R554" i="2" s="1"/>
  <c r="R555" i="2" a="1"/>
  <c r="R555" i="2" s="1"/>
  <c r="R556" i="2" a="1"/>
  <c r="R556" i="2" s="1"/>
  <c r="R557" i="2" a="1"/>
  <c r="R557" i="2" s="1"/>
  <c r="R558" i="2" a="1"/>
  <c r="R558" i="2" s="1"/>
  <c r="R559" i="2" a="1"/>
  <c r="R559" i="2" s="1"/>
  <c r="R128" i="2" a="1"/>
  <c r="R128" i="2" s="1"/>
  <c r="R560" i="2" a="1"/>
  <c r="R560" i="2" s="1"/>
  <c r="R561" i="2" a="1"/>
  <c r="R561" i="2" s="1"/>
  <c r="R562" i="2" a="1"/>
  <c r="R562" i="2" s="1"/>
  <c r="R564" i="2" a="1"/>
  <c r="R564" i="2" s="1"/>
  <c r="R565" i="2" a="1"/>
  <c r="R565" i="2" s="1"/>
  <c r="R566" i="2" a="1"/>
  <c r="R566" i="2" s="1"/>
  <c r="R567" i="2" a="1"/>
  <c r="R567" i="2" s="1"/>
  <c r="R568" i="2" a="1"/>
  <c r="R568" i="2" s="1"/>
  <c r="R569" i="2" a="1"/>
  <c r="R569" i="2" s="1"/>
  <c r="R127" i="2" a="1"/>
  <c r="R127" i="2" s="1"/>
  <c r="R81" i="2" a="1"/>
  <c r="R81" i="2" s="1"/>
  <c r="R125" i="2" a="1"/>
  <c r="R125" i="2" s="1"/>
  <c r="R115" i="2" a="1"/>
  <c r="R115" i="2" s="1"/>
  <c r="R5" i="2" a="1"/>
  <c r="R5" i="2" s="1"/>
  <c r="R27" i="2" a="1"/>
  <c r="R27" i="2" s="1"/>
  <c r="R112" i="2" a="1"/>
  <c r="R112" i="2" s="1"/>
  <c r="R55" i="2" a="1"/>
  <c r="R55" i="2" s="1"/>
  <c r="R57" i="2" a="1"/>
  <c r="R57" i="2" s="1"/>
  <c r="R570" i="2" a="1"/>
  <c r="R570" i="2" s="1"/>
  <c r="R571" i="2" a="1"/>
  <c r="R571" i="2" s="1"/>
  <c r="R46" i="2" a="1"/>
  <c r="R46" i="2" s="1"/>
  <c r="R572" i="2" a="1"/>
  <c r="R572" i="2" s="1"/>
  <c r="R573" i="2" a="1"/>
  <c r="R573" i="2" s="1"/>
  <c r="R575" i="2" a="1"/>
  <c r="R575" i="2" s="1"/>
  <c r="R576" i="2" a="1"/>
  <c r="R576" i="2" s="1"/>
  <c r="R574" i="2" a="1"/>
  <c r="R574" i="2" s="1"/>
  <c r="R8" i="2" a="1"/>
  <c r="R8" i="2" s="1"/>
  <c r="R577" i="2" a="1"/>
  <c r="R577" i="2" s="1"/>
  <c r="R578" i="2" a="1"/>
  <c r="R578" i="2" s="1"/>
  <c r="R581" i="2" a="1"/>
  <c r="R581" i="2" s="1"/>
  <c r="R582" i="2" a="1"/>
  <c r="R582" i="2" s="1"/>
  <c r="R580" i="2" a="1"/>
  <c r="R580" i="2" s="1"/>
  <c r="R579" i="2" a="1"/>
  <c r="R579" i="2" s="1"/>
  <c r="R583" i="2" a="1"/>
  <c r="R583" i="2" s="1"/>
  <c r="R4" i="2" a="1"/>
  <c r="R4" i="2" s="1"/>
  <c r="R584" i="2" a="1"/>
  <c r="R584" i="2" s="1"/>
  <c r="R585" i="2" a="1"/>
  <c r="R585" i="2" s="1"/>
  <c r="R586" i="2" a="1"/>
  <c r="R586" i="2" s="1"/>
  <c r="R587" i="2" a="1"/>
  <c r="R587" i="2" s="1"/>
  <c r="R588" i="2" a="1"/>
  <c r="R588" i="2" s="1"/>
  <c r="R95" i="2" a="1"/>
  <c r="R95" i="2" s="1"/>
  <c r="R589" i="2" a="1"/>
  <c r="R589" i="2" s="1"/>
  <c r="R138" i="2" a="1"/>
  <c r="R138" i="2" s="1"/>
  <c r="R590" i="2" a="1"/>
  <c r="R590" i="2" s="1"/>
  <c r="R594" i="2" a="1"/>
  <c r="R594" i="2" s="1"/>
  <c r="R592" i="2" a="1"/>
  <c r="R592" i="2" s="1"/>
  <c r="R593" i="2" a="1"/>
  <c r="R593" i="2" s="1"/>
  <c r="R595" i="2" a="1"/>
  <c r="R595" i="2" s="1"/>
  <c r="R596" i="2" a="1"/>
  <c r="R596" i="2" s="1"/>
  <c r="R598" i="2" a="1"/>
  <c r="R598" i="2" s="1"/>
  <c r="R597" i="2" a="1"/>
  <c r="R597" i="2" s="1"/>
  <c r="R31" i="2" a="1"/>
  <c r="R31" i="2" s="1"/>
  <c r="R599" i="2" a="1"/>
  <c r="R599" i="2" s="1"/>
  <c r="R139" i="2" a="1"/>
  <c r="R139" i="2" s="1"/>
  <c r="R600" i="2" a="1"/>
  <c r="R600" i="2" s="1"/>
  <c r="R601" i="2" a="1"/>
  <c r="R601" i="2" s="1"/>
  <c r="M9" i="2" a="1"/>
  <c r="M9" i="2" s="1"/>
  <c r="M353" i="2" a="1"/>
  <c r="M353" i="2" s="1"/>
  <c r="M488" i="2" a="1"/>
  <c r="M488" i="2" s="1"/>
  <c r="M14" i="2" a="1"/>
  <c r="M14" i="2" s="1"/>
  <c r="M2" i="2" a="1"/>
  <c r="M2" i="2" s="1"/>
  <c r="M20" i="2" a="1"/>
  <c r="M20" i="2" s="1"/>
  <c r="M563" i="2" a="1"/>
  <c r="M563" i="2" s="1"/>
  <c r="M373" i="2" a="1"/>
  <c r="M373" i="2" s="1"/>
  <c r="M30" i="2" a="1"/>
  <c r="M30" i="2" s="1"/>
  <c r="M26" i="2" a="1"/>
  <c r="M26" i="2" s="1"/>
  <c r="M23" i="2" a="1"/>
  <c r="M23" i="2" s="1"/>
  <c r="M25" i="2" a="1"/>
  <c r="M25" i="2" s="1"/>
  <c r="M399" i="2" a="1"/>
  <c r="M399" i="2" s="1"/>
  <c r="M126" i="2" a="1"/>
  <c r="M126" i="2" s="1"/>
  <c r="M6" i="2" a="1"/>
  <c r="M6" i="2" s="1"/>
  <c r="M38" i="2" a="1"/>
  <c r="M38" i="2" s="1"/>
  <c r="M36" i="2" a="1"/>
  <c r="M36" i="2" s="1"/>
  <c r="M71" i="2" a="1"/>
  <c r="M71" i="2" s="1"/>
  <c r="M591" i="2" a="1"/>
  <c r="M591" i="2" s="1"/>
  <c r="M19" i="2" a="1"/>
  <c r="M19" i="2" s="1"/>
  <c r="M206" i="2" a="1"/>
  <c r="M206" i="2" s="1"/>
  <c r="M314" i="2" a="1"/>
  <c r="M314" i="2" s="1"/>
  <c r="M83" i="2" a="1"/>
  <c r="M83" i="2" s="1"/>
  <c r="M63" i="2" a="1"/>
  <c r="M63" i="2" s="1"/>
  <c r="M134" i="2" a="1"/>
  <c r="M134" i="2" s="1"/>
  <c r="M68" i="2" a="1"/>
  <c r="M68" i="2" s="1"/>
  <c r="M72" i="2" a="1"/>
  <c r="M72" i="2" s="1"/>
  <c r="M454" i="2" a="1"/>
  <c r="M454" i="2" s="1"/>
  <c r="M459" i="2" a="1"/>
  <c r="M459" i="2" s="1"/>
  <c r="M517" i="2" a="1"/>
  <c r="M517" i="2" s="1"/>
  <c r="M24" i="2" a="1"/>
  <c r="M24" i="2" s="1"/>
  <c r="M136" i="2" a="1"/>
  <c r="M136" i="2" s="1"/>
  <c r="M41" i="2" a="1"/>
  <c r="M41" i="2" s="1"/>
  <c r="M76" i="2" a="1"/>
  <c r="M76" i="2" s="1"/>
  <c r="M439" i="2" a="1"/>
  <c r="M439" i="2" s="1"/>
  <c r="M90" i="2" a="1"/>
  <c r="M90" i="2" s="1"/>
  <c r="M99" i="2" a="1"/>
  <c r="M99" i="2" s="1"/>
  <c r="M116" i="2" a="1"/>
  <c r="M116" i="2" s="1"/>
  <c r="M368" i="2" a="1"/>
  <c r="M368" i="2" s="1"/>
  <c r="M66" i="2" a="1"/>
  <c r="M66" i="2" s="1"/>
  <c r="M39" i="2" a="1"/>
  <c r="M39" i="2" s="1"/>
  <c r="M416" i="2" a="1"/>
  <c r="M416" i="2" s="1"/>
  <c r="M144" i="2" a="1"/>
  <c r="M144" i="2" s="1"/>
  <c r="M489" i="2" a="1"/>
  <c r="M489" i="2" s="1"/>
  <c r="M102" i="2" a="1"/>
  <c r="M102" i="2" s="1"/>
  <c r="M422" i="2" a="1"/>
  <c r="M422" i="2" s="1"/>
  <c r="M143" i="2" a="1"/>
  <c r="M143" i="2" s="1"/>
  <c r="M371" i="2" a="1"/>
  <c r="M371" i="2" s="1"/>
  <c r="M455" i="2" a="1"/>
  <c r="M455" i="2" s="1"/>
  <c r="M375" i="2" a="1"/>
  <c r="M375" i="2" s="1"/>
  <c r="M12" i="2" a="1"/>
  <c r="M12" i="2" s="1"/>
  <c r="M203" i="2" a="1"/>
  <c r="M203" i="2" s="1"/>
  <c r="M80" i="2" a="1"/>
  <c r="M80" i="2" s="1"/>
  <c r="M92" i="2" a="1"/>
  <c r="M92" i="2" s="1"/>
  <c r="M120" i="2" a="1"/>
  <c r="M120" i="2" s="1"/>
  <c r="M121" i="2" a="1"/>
  <c r="M121" i="2" s="1"/>
  <c r="M135" i="2" a="1"/>
  <c r="M135" i="2" s="1"/>
  <c r="M94" i="2" a="1"/>
  <c r="M94" i="2" s="1"/>
  <c r="M13" i="2" a="1"/>
  <c r="M13" i="2" s="1"/>
  <c r="M67" i="2" a="1"/>
  <c r="M67" i="2" s="1"/>
  <c r="M40" i="2" a="1"/>
  <c r="M40" i="2" s="1"/>
  <c r="M52" i="2" a="1"/>
  <c r="M52" i="2" s="1"/>
  <c r="M21" i="2" a="1"/>
  <c r="M21" i="2" s="1"/>
  <c r="M93" i="2" a="1"/>
  <c r="M93" i="2" s="1"/>
  <c r="M117" i="2" a="1"/>
  <c r="M117" i="2" s="1"/>
  <c r="M111" i="2" a="1"/>
  <c r="M111" i="2" s="1"/>
  <c r="M140" i="2" a="1"/>
  <c r="M140" i="2" s="1"/>
  <c r="M56" i="2" a="1"/>
  <c r="M56" i="2" s="1"/>
  <c r="M74" i="2" a="1"/>
  <c r="M74" i="2" s="1"/>
  <c r="M107" i="2" a="1"/>
  <c r="M107" i="2" s="1"/>
  <c r="M37" i="2" a="1"/>
  <c r="M37" i="2" s="1"/>
  <c r="M91" i="2" a="1"/>
  <c r="M91" i="2" s="1"/>
  <c r="M131" i="2" a="1"/>
  <c r="M131" i="2" s="1"/>
  <c r="M104" i="2" a="1"/>
  <c r="M104" i="2" s="1"/>
  <c r="M129" i="2" a="1"/>
  <c r="M129" i="2" s="1"/>
  <c r="M79" i="2" a="1"/>
  <c r="M79" i="2" s="1"/>
  <c r="M73" i="2" a="1"/>
  <c r="M73" i="2" s="1"/>
  <c r="M29" i="2" a="1"/>
  <c r="M29" i="2" s="1"/>
  <c r="M88" i="2" a="1"/>
  <c r="M88" i="2" s="1"/>
  <c r="M65" i="2" a="1"/>
  <c r="M65" i="2" s="1"/>
  <c r="M62" i="2" a="1"/>
  <c r="M62" i="2" s="1"/>
  <c r="M64" i="2" a="1"/>
  <c r="M64" i="2" s="1"/>
  <c r="M113" i="2" a="1"/>
  <c r="M113" i="2" s="1"/>
  <c r="M149" i="2" a="1"/>
  <c r="M149" i="2" s="1"/>
  <c r="M150" i="2" a="1"/>
  <c r="M150" i="2" s="1"/>
  <c r="M151" i="2" a="1"/>
  <c r="M151" i="2" s="1"/>
  <c r="M152" i="2" a="1"/>
  <c r="M152" i="2" s="1"/>
  <c r="M153" i="2" a="1"/>
  <c r="M153" i="2" s="1"/>
  <c r="M154" i="2" a="1"/>
  <c r="M154" i="2" s="1"/>
  <c r="M155" i="2" a="1"/>
  <c r="M155" i="2" s="1"/>
  <c r="M156" i="2" a="1"/>
  <c r="M156" i="2" s="1"/>
  <c r="M157" i="2" a="1"/>
  <c r="M157" i="2" s="1"/>
  <c r="M158" i="2" a="1"/>
  <c r="M158" i="2" s="1"/>
  <c r="M159" i="2" a="1"/>
  <c r="M159" i="2" s="1"/>
  <c r="M160" i="2" a="1"/>
  <c r="M160" i="2" s="1"/>
  <c r="M161" i="2" a="1"/>
  <c r="M161" i="2" s="1"/>
  <c r="M162" i="2" a="1"/>
  <c r="M162" i="2" s="1"/>
  <c r="M163" i="2" a="1"/>
  <c r="M163" i="2" s="1"/>
  <c r="M164" i="2" a="1"/>
  <c r="M164" i="2" s="1"/>
  <c r="M165" i="2" a="1"/>
  <c r="M165" i="2" s="1"/>
  <c r="M166" i="2" a="1"/>
  <c r="M166" i="2" s="1"/>
  <c r="M167" i="2" a="1"/>
  <c r="M167" i="2" s="1"/>
  <c r="M168" i="2" a="1"/>
  <c r="M168" i="2" s="1"/>
  <c r="M169" i="2" a="1"/>
  <c r="M169" i="2" s="1"/>
  <c r="M170" i="2" a="1"/>
  <c r="M170" i="2" s="1"/>
  <c r="M171" i="2" a="1"/>
  <c r="M171" i="2" s="1"/>
  <c r="M172" i="2" a="1"/>
  <c r="M172" i="2" s="1"/>
  <c r="M173" i="2" a="1"/>
  <c r="M173" i="2" s="1"/>
  <c r="M174" i="2" a="1"/>
  <c r="M174" i="2" s="1"/>
  <c r="M175" i="2" a="1"/>
  <c r="M175" i="2" s="1"/>
  <c r="M176" i="2" a="1"/>
  <c r="M176" i="2" s="1"/>
  <c r="M177" i="2" a="1"/>
  <c r="M177" i="2" s="1"/>
  <c r="M178" i="2" a="1"/>
  <c r="M178" i="2" s="1"/>
  <c r="M179" i="2" a="1"/>
  <c r="M179" i="2" s="1"/>
  <c r="M180" i="2" a="1"/>
  <c r="M180" i="2" s="1"/>
  <c r="M181" i="2" a="1"/>
  <c r="M181" i="2" s="1"/>
  <c r="M182" i="2" a="1"/>
  <c r="M182" i="2" s="1"/>
  <c r="M183" i="2" a="1"/>
  <c r="M183" i="2" s="1"/>
  <c r="M184" i="2" a="1"/>
  <c r="M184" i="2" s="1"/>
  <c r="M185" i="2" a="1"/>
  <c r="M185" i="2" s="1"/>
  <c r="M186" i="2" a="1"/>
  <c r="M186" i="2" s="1"/>
  <c r="M187" i="2" a="1"/>
  <c r="M187" i="2" s="1"/>
  <c r="M188" i="2" a="1"/>
  <c r="M188" i="2" s="1"/>
  <c r="M189" i="2" a="1"/>
  <c r="M189" i="2" s="1"/>
  <c r="M190" i="2" a="1"/>
  <c r="M190" i="2" s="1"/>
  <c r="M191" i="2" a="1"/>
  <c r="M191" i="2" s="1"/>
  <c r="M192" i="2" a="1"/>
  <c r="M192" i="2" s="1"/>
  <c r="M193" i="2" a="1"/>
  <c r="M193" i="2" s="1"/>
  <c r="M194" i="2" a="1"/>
  <c r="M194" i="2" s="1"/>
  <c r="M197" i="2" a="1"/>
  <c r="M197" i="2" s="1"/>
  <c r="M195" i="2" a="1"/>
  <c r="M195" i="2" s="1"/>
  <c r="M196" i="2" a="1"/>
  <c r="M196" i="2" s="1"/>
  <c r="M198" i="2" a="1"/>
  <c r="M198" i="2" s="1"/>
  <c r="M200" i="2" a="1"/>
  <c r="M200" i="2" s="1"/>
  <c r="M199" i="2" a="1"/>
  <c r="M199" i="2" s="1"/>
  <c r="M201" i="2" a="1"/>
  <c r="M201" i="2" s="1"/>
  <c r="M202" i="2" a="1"/>
  <c r="M202" i="2" s="1"/>
  <c r="M96" i="2" a="1"/>
  <c r="M96" i="2" s="1"/>
  <c r="M204" i="2" a="1"/>
  <c r="M204" i="2" s="1"/>
  <c r="M205" i="2" a="1"/>
  <c r="M205" i="2" s="1"/>
  <c r="M51" i="2" a="1"/>
  <c r="M51" i="2" s="1"/>
  <c r="M207" i="2" a="1"/>
  <c r="M207" i="2" s="1"/>
  <c r="M208" i="2" a="1"/>
  <c r="M208" i="2" s="1"/>
  <c r="M209" i="2" a="1"/>
  <c r="M209" i="2" s="1"/>
  <c r="M119" i="2" a="1"/>
  <c r="M119" i="2" s="1"/>
  <c r="M45" i="2" a="1"/>
  <c r="M45" i="2" s="1"/>
  <c r="M210" i="2" a="1"/>
  <c r="M210" i="2" s="1"/>
  <c r="M211" i="2" a="1"/>
  <c r="M211" i="2" s="1"/>
  <c r="M86" i="2" a="1"/>
  <c r="M86" i="2" s="1"/>
  <c r="M34" i="2" a="1"/>
  <c r="M34" i="2" s="1"/>
  <c r="M22" i="2" a="1"/>
  <c r="M22" i="2" s="1"/>
  <c r="M212" i="2" a="1"/>
  <c r="M212" i="2" s="1"/>
  <c r="M213" i="2" a="1"/>
  <c r="M213" i="2" s="1"/>
  <c r="M214" i="2" a="1"/>
  <c r="M214" i="2" s="1"/>
  <c r="M215" i="2" a="1"/>
  <c r="M215" i="2" s="1"/>
  <c r="M216" i="2" a="1"/>
  <c r="M216" i="2" s="1"/>
  <c r="M217" i="2" a="1"/>
  <c r="M217" i="2" s="1"/>
  <c r="M218" i="2" a="1"/>
  <c r="M218" i="2" s="1"/>
  <c r="M219" i="2" a="1"/>
  <c r="M219" i="2" s="1"/>
  <c r="M220" i="2" a="1"/>
  <c r="M220" i="2" s="1"/>
  <c r="M132" i="2" a="1"/>
  <c r="M132" i="2" s="1"/>
  <c r="M221" i="2" a="1"/>
  <c r="M221" i="2" s="1"/>
  <c r="M222" i="2" a="1"/>
  <c r="M222" i="2" s="1"/>
  <c r="M223" i="2" a="1"/>
  <c r="M223" i="2" s="1"/>
  <c r="M224" i="2" a="1"/>
  <c r="M224" i="2" s="1"/>
  <c r="M225" i="2" a="1"/>
  <c r="M225" i="2" s="1"/>
  <c r="M226" i="2" a="1"/>
  <c r="M226" i="2" s="1"/>
  <c r="M228" i="2" a="1"/>
  <c r="M228" i="2" s="1"/>
  <c r="M227" i="2" a="1"/>
  <c r="M227" i="2" s="1"/>
  <c r="M229" i="2" a="1"/>
  <c r="M229" i="2" s="1"/>
  <c r="M230" i="2" a="1"/>
  <c r="M230" i="2" s="1"/>
  <c r="M231" i="2" a="1"/>
  <c r="M231" i="2" s="1"/>
  <c r="M232" i="2" a="1"/>
  <c r="M232" i="2" s="1"/>
  <c r="M233" i="2" a="1"/>
  <c r="M233" i="2" s="1"/>
  <c r="M234" i="2" a="1"/>
  <c r="M234" i="2" s="1"/>
  <c r="M50" i="2" a="1"/>
  <c r="M50" i="2" s="1"/>
  <c r="M235" i="2" a="1"/>
  <c r="M235" i="2" s="1"/>
  <c r="M236" i="2" a="1"/>
  <c r="M236" i="2" s="1"/>
  <c r="M237" i="2" a="1"/>
  <c r="M237" i="2" s="1"/>
  <c r="M239" i="2" a="1"/>
  <c r="M239" i="2" s="1"/>
  <c r="M238" i="2" a="1"/>
  <c r="M238" i="2" s="1"/>
  <c r="M240" i="2" a="1"/>
  <c r="M240" i="2" s="1"/>
  <c r="M241" i="2" a="1"/>
  <c r="M241" i="2" s="1"/>
  <c r="M242" i="2" a="1"/>
  <c r="M242" i="2" s="1"/>
  <c r="M243" i="2" a="1"/>
  <c r="M243" i="2" s="1"/>
  <c r="M244" i="2" a="1"/>
  <c r="M244" i="2" s="1"/>
  <c r="M245" i="2" a="1"/>
  <c r="M245" i="2" s="1"/>
  <c r="M246" i="2" a="1"/>
  <c r="M246" i="2" s="1"/>
  <c r="M247" i="2" a="1"/>
  <c r="M247" i="2" s="1"/>
  <c r="M248" i="2" a="1"/>
  <c r="M248" i="2" s="1"/>
  <c r="M249" i="2" a="1"/>
  <c r="M249" i="2" s="1"/>
  <c r="M250" i="2" a="1"/>
  <c r="M250" i="2" s="1"/>
  <c r="M251" i="2" a="1"/>
  <c r="M251" i="2" s="1"/>
  <c r="M252" i="2" a="1"/>
  <c r="M252" i="2" s="1"/>
  <c r="M253" i="2" a="1"/>
  <c r="M253" i="2" s="1"/>
  <c r="M254" i="2" a="1"/>
  <c r="M254" i="2" s="1"/>
  <c r="M255" i="2" a="1"/>
  <c r="M255" i="2" s="1"/>
  <c r="M256" i="2" a="1"/>
  <c r="M256" i="2" s="1"/>
  <c r="M48" i="2" a="1"/>
  <c r="M48" i="2" s="1"/>
  <c r="M257" i="2" a="1"/>
  <c r="M257" i="2" s="1"/>
  <c r="M69" i="2" a="1"/>
  <c r="M69" i="2" s="1"/>
  <c r="M123" i="2" a="1"/>
  <c r="M123" i="2" s="1"/>
  <c r="M259" i="2" a="1"/>
  <c r="M259" i="2" s="1"/>
  <c r="M258" i="2" a="1"/>
  <c r="M258" i="2" s="1"/>
  <c r="M260" i="2" a="1"/>
  <c r="M260" i="2" s="1"/>
  <c r="M261" i="2" a="1"/>
  <c r="M261" i="2" s="1"/>
  <c r="M262" i="2" a="1"/>
  <c r="M262" i="2" s="1"/>
  <c r="M87" i="2" a="1"/>
  <c r="M87" i="2" s="1"/>
  <c r="M263" i="2" a="1"/>
  <c r="M263" i="2" s="1"/>
  <c r="M264" i="2" a="1"/>
  <c r="M264" i="2" s="1"/>
  <c r="M60" i="2" a="1"/>
  <c r="M60" i="2" s="1"/>
  <c r="M265" i="2" a="1"/>
  <c r="M265" i="2" s="1"/>
  <c r="M266" i="2" a="1"/>
  <c r="M266" i="2" s="1"/>
  <c r="M267" i="2" a="1"/>
  <c r="M267" i="2" s="1"/>
  <c r="M268" i="2" a="1"/>
  <c r="M268" i="2" s="1"/>
  <c r="M269" i="2" a="1"/>
  <c r="M269" i="2" s="1"/>
  <c r="M270" i="2" a="1"/>
  <c r="M270" i="2" s="1"/>
  <c r="M47" i="2" a="1"/>
  <c r="M47" i="2" s="1"/>
  <c r="M77" i="2" a="1"/>
  <c r="M77" i="2" s="1"/>
  <c r="M108" i="2" a="1"/>
  <c r="M108" i="2" s="1"/>
  <c r="M271" i="2" a="1"/>
  <c r="M271" i="2" s="1"/>
  <c r="M272" i="2" a="1"/>
  <c r="M272" i="2" s="1"/>
  <c r="M103" i="2" a="1"/>
  <c r="M103" i="2" s="1"/>
  <c r="M273" i="2" a="1"/>
  <c r="M273" i="2" s="1"/>
  <c r="M274" i="2" a="1"/>
  <c r="M274" i="2" s="1"/>
  <c r="M275" i="2" a="1"/>
  <c r="M275" i="2" s="1"/>
  <c r="M84" i="2" a="1"/>
  <c r="M84" i="2" s="1"/>
  <c r="M10" i="2" a="1"/>
  <c r="M10" i="2" s="1"/>
  <c r="M276" i="2" a="1"/>
  <c r="M276" i="2" s="1"/>
  <c r="M277" i="2" a="1"/>
  <c r="M277" i="2" s="1"/>
  <c r="M279" i="2" a="1"/>
  <c r="M279" i="2" s="1"/>
  <c r="M278" i="2" a="1"/>
  <c r="M278" i="2" s="1"/>
  <c r="M280" i="2" a="1"/>
  <c r="M280" i="2" s="1"/>
  <c r="M281" i="2" a="1"/>
  <c r="M281" i="2" s="1"/>
  <c r="M282" i="2" a="1"/>
  <c r="M282" i="2" s="1"/>
  <c r="M283" i="2" a="1"/>
  <c r="M283" i="2" s="1"/>
  <c r="M284" i="2" a="1"/>
  <c r="M284" i="2" s="1"/>
  <c r="M82" i="2" a="1"/>
  <c r="M82" i="2" s="1"/>
  <c r="M110" i="2" a="1"/>
  <c r="M110" i="2" s="1"/>
  <c r="M285" i="2" a="1"/>
  <c r="M285" i="2" s="1"/>
  <c r="M286" i="2" a="1"/>
  <c r="M286" i="2" s="1"/>
  <c r="M287" i="2" a="1"/>
  <c r="M287" i="2" s="1"/>
  <c r="M288" i="2" a="1"/>
  <c r="M288" i="2" s="1"/>
  <c r="M291" i="2" a="1"/>
  <c r="M291" i="2" s="1"/>
  <c r="M289" i="2" a="1"/>
  <c r="M289" i="2" s="1"/>
  <c r="M290" i="2" a="1"/>
  <c r="M290" i="2" s="1"/>
  <c r="M292" i="2" a="1"/>
  <c r="M292" i="2" s="1"/>
  <c r="M293" i="2" a="1"/>
  <c r="M293" i="2" s="1"/>
  <c r="M294" i="2" a="1"/>
  <c r="M294" i="2" s="1"/>
  <c r="M295" i="2" a="1"/>
  <c r="M295" i="2" s="1"/>
  <c r="M296" i="2" a="1"/>
  <c r="M296" i="2" s="1"/>
  <c r="M297" i="2" a="1"/>
  <c r="M297" i="2" s="1"/>
  <c r="M298" i="2" a="1"/>
  <c r="M298" i="2" s="1"/>
  <c r="M299" i="2" a="1"/>
  <c r="M299" i="2" s="1"/>
  <c r="M300" i="2" a="1"/>
  <c r="M300" i="2" s="1"/>
  <c r="M301" i="2" a="1"/>
  <c r="M301" i="2" s="1"/>
  <c r="M302" i="2" a="1"/>
  <c r="M302" i="2" s="1"/>
  <c r="M54" i="2" a="1"/>
  <c r="M54" i="2" s="1"/>
  <c r="M17" i="2" a="1"/>
  <c r="M17" i="2" s="1"/>
  <c r="M304" i="2" a="1"/>
  <c r="M304" i="2" s="1"/>
  <c r="M303" i="2" a="1"/>
  <c r="M303" i="2" s="1"/>
  <c r="M306" i="2" a="1"/>
  <c r="M306" i="2" s="1"/>
  <c r="M305" i="2" a="1"/>
  <c r="M305" i="2" s="1"/>
  <c r="M307" i="2" a="1"/>
  <c r="M307" i="2" s="1"/>
  <c r="M309" i="2" a="1"/>
  <c r="M309" i="2" s="1"/>
  <c r="M308" i="2" a="1"/>
  <c r="M308" i="2" s="1"/>
  <c r="M310" i="2" a="1"/>
  <c r="M310" i="2" s="1"/>
  <c r="M311" i="2" a="1"/>
  <c r="M311" i="2" s="1"/>
  <c r="M312" i="2" a="1"/>
  <c r="M312" i="2" s="1"/>
  <c r="M58" i="2" a="1"/>
  <c r="M58" i="2" s="1"/>
  <c r="M133" i="2" a="1"/>
  <c r="M133" i="2" s="1"/>
  <c r="M313" i="2" a="1"/>
  <c r="M313" i="2" s="1"/>
  <c r="M75" i="2" a="1"/>
  <c r="M75" i="2" s="1"/>
  <c r="M315" i="2" a="1"/>
  <c r="M315" i="2" s="1"/>
  <c r="M316" i="2" a="1"/>
  <c r="M316" i="2" s="1"/>
  <c r="M317" i="2" a="1"/>
  <c r="M317" i="2" s="1"/>
  <c r="M318" i="2" a="1"/>
  <c r="M318" i="2" s="1"/>
  <c r="M320" i="2" a="1"/>
  <c r="M320" i="2" s="1"/>
  <c r="M319" i="2" a="1"/>
  <c r="M319" i="2" s="1"/>
  <c r="M321" i="2" a="1"/>
  <c r="M321" i="2" s="1"/>
  <c r="M322" i="2" a="1"/>
  <c r="M322" i="2" s="1"/>
  <c r="M323" i="2" a="1"/>
  <c r="M323" i="2" s="1"/>
  <c r="M324" i="2" a="1"/>
  <c r="M324" i="2" s="1"/>
  <c r="M325" i="2" a="1"/>
  <c r="M325" i="2" s="1"/>
  <c r="M326" i="2" a="1"/>
  <c r="M326" i="2" s="1"/>
  <c r="M327" i="2" a="1"/>
  <c r="M327" i="2" s="1"/>
  <c r="M328" i="2" a="1"/>
  <c r="M328" i="2" s="1"/>
  <c r="M330" i="2" a="1"/>
  <c r="M330" i="2" s="1"/>
  <c r="M329" i="2" a="1"/>
  <c r="M329" i="2" s="1"/>
  <c r="M331" i="2" a="1"/>
  <c r="M331" i="2" s="1"/>
  <c r="M332" i="2" a="1"/>
  <c r="M332" i="2" s="1"/>
  <c r="M333" i="2" a="1"/>
  <c r="M333" i="2" s="1"/>
  <c r="M335" i="2" a="1"/>
  <c r="M335" i="2" s="1"/>
  <c r="M336" i="2" a="1"/>
  <c r="M336" i="2" s="1"/>
  <c r="M334" i="2" a="1"/>
  <c r="M334" i="2" s="1"/>
  <c r="M53" i="2" a="1"/>
  <c r="M53" i="2" s="1"/>
  <c r="M337" i="2" a="1"/>
  <c r="M337" i="2" s="1"/>
  <c r="M338" i="2" a="1"/>
  <c r="M338" i="2" s="1"/>
  <c r="M339" i="2" a="1"/>
  <c r="M339" i="2" s="1"/>
  <c r="M340" i="2" a="1"/>
  <c r="M340" i="2" s="1"/>
  <c r="M342" i="2" a="1"/>
  <c r="M342" i="2" s="1"/>
  <c r="M341" i="2" a="1"/>
  <c r="M341" i="2" s="1"/>
  <c r="M343" i="2" a="1"/>
  <c r="M343" i="2" s="1"/>
  <c r="M344" i="2" a="1"/>
  <c r="M344" i="2" s="1"/>
  <c r="M345" i="2" a="1"/>
  <c r="M345" i="2" s="1"/>
  <c r="M346" i="2" a="1"/>
  <c r="M346" i="2" s="1"/>
  <c r="M347" i="2" a="1"/>
  <c r="M347" i="2" s="1"/>
  <c r="M348" i="2" a="1"/>
  <c r="M348" i="2" s="1"/>
  <c r="M349" i="2" a="1"/>
  <c r="M349" i="2" s="1"/>
  <c r="M350" i="2" a="1"/>
  <c r="M350" i="2" s="1"/>
  <c r="M351" i="2" a="1"/>
  <c r="M351" i="2" s="1"/>
  <c r="M352" i="2" a="1"/>
  <c r="M352" i="2" s="1"/>
  <c r="M70" i="2" a="1"/>
  <c r="M70" i="2" s="1"/>
  <c r="M141" i="2" a="1"/>
  <c r="M141" i="2" s="1"/>
  <c r="M354" i="2" a="1"/>
  <c r="M354" i="2" s="1"/>
  <c r="M355" i="2" a="1"/>
  <c r="M355" i="2" s="1"/>
  <c r="M358" i="2" a="1"/>
  <c r="M358" i="2" s="1"/>
  <c r="M356" i="2" a="1"/>
  <c r="M356" i="2" s="1"/>
  <c r="M357" i="2" a="1"/>
  <c r="M357" i="2" s="1"/>
  <c r="M359" i="2" a="1"/>
  <c r="M359" i="2" s="1"/>
  <c r="M49" i="2" a="1"/>
  <c r="M49" i="2" s="1"/>
  <c r="M363" i="2" a="1"/>
  <c r="M363" i="2" s="1"/>
  <c r="M360" i="2" a="1"/>
  <c r="M360" i="2" s="1"/>
  <c r="M362" i="2" a="1"/>
  <c r="M362" i="2" s="1"/>
  <c r="M361" i="2" a="1"/>
  <c r="M361" i="2" s="1"/>
  <c r="M364" i="2" a="1"/>
  <c r="M364" i="2" s="1"/>
  <c r="M365" i="2" a="1"/>
  <c r="M365" i="2" s="1"/>
  <c r="M366" i="2" a="1"/>
  <c r="M366" i="2" s="1"/>
  <c r="M367" i="2" a="1"/>
  <c r="M367" i="2" s="1"/>
  <c r="M369" i="2" a="1"/>
  <c r="M369" i="2" s="1"/>
  <c r="M370" i="2" a="1"/>
  <c r="M370" i="2" s="1"/>
  <c r="M372" i="2" a="1"/>
  <c r="M372" i="2" s="1"/>
  <c r="M374" i="2" a="1"/>
  <c r="M374" i="2" s="1"/>
  <c r="M148" i="2" a="1"/>
  <c r="M148" i="2" s="1"/>
  <c r="M16" i="2" a="1"/>
  <c r="M16" i="2" s="1"/>
  <c r="M376" i="2" a="1"/>
  <c r="M376" i="2" s="1"/>
  <c r="M378" i="2" a="1"/>
  <c r="M378" i="2" s="1"/>
  <c r="M377" i="2" a="1"/>
  <c r="M377" i="2" s="1"/>
  <c r="M142" i="2" a="1"/>
  <c r="M142" i="2" s="1"/>
  <c r="M380" i="2" a="1"/>
  <c r="M380" i="2" s="1"/>
  <c r="M379" i="2" a="1"/>
  <c r="M379" i="2" s="1"/>
  <c r="M381" i="2" a="1"/>
  <c r="M381" i="2" s="1"/>
  <c r="M42" i="2" a="1"/>
  <c r="M42" i="2" s="1"/>
  <c r="M382" i="2" a="1"/>
  <c r="M382" i="2" s="1"/>
  <c r="M383" i="2" a="1"/>
  <c r="M383" i="2" s="1"/>
  <c r="M384" i="2" a="1"/>
  <c r="M384" i="2" s="1"/>
  <c r="M385" i="2" a="1"/>
  <c r="M385" i="2" s="1"/>
  <c r="M386" i="2" a="1"/>
  <c r="M386" i="2" s="1"/>
  <c r="M78" i="2" a="1"/>
  <c r="M78" i="2" s="1"/>
  <c r="M97" i="2" a="1"/>
  <c r="M97" i="2" s="1"/>
  <c r="M388" i="2" a="1"/>
  <c r="M388" i="2" s="1"/>
  <c r="M387" i="2" a="1"/>
  <c r="M387" i="2" s="1"/>
  <c r="M390" i="2" a="1"/>
  <c r="M390" i="2" s="1"/>
  <c r="M389" i="2" a="1"/>
  <c r="M389" i="2" s="1"/>
  <c r="M391" i="2" a="1"/>
  <c r="M391" i="2" s="1"/>
  <c r="M392" i="2" a="1"/>
  <c r="M392" i="2" s="1"/>
  <c r="M393" i="2" a="1"/>
  <c r="M393" i="2" s="1"/>
  <c r="M394" i="2" a="1"/>
  <c r="M394" i="2" s="1"/>
  <c r="M395" i="2" a="1"/>
  <c r="M395" i="2" s="1"/>
  <c r="M396" i="2" a="1"/>
  <c r="M396" i="2" s="1"/>
  <c r="M397" i="2" a="1"/>
  <c r="M397" i="2" s="1"/>
  <c r="M398" i="2" a="1"/>
  <c r="M398" i="2" s="1"/>
  <c r="M15" i="2" a="1"/>
  <c r="M15" i="2" s="1"/>
  <c r="M403" i="2" a="1"/>
  <c r="M403" i="2" s="1"/>
  <c r="M401" i="2" a="1"/>
  <c r="M401" i="2" s="1"/>
  <c r="M402" i="2" a="1"/>
  <c r="M402" i="2" s="1"/>
  <c r="M400" i="2" a="1"/>
  <c r="M400" i="2" s="1"/>
  <c r="M404" i="2" a="1"/>
  <c r="M404" i="2" s="1"/>
  <c r="M405" i="2" a="1"/>
  <c r="M405" i="2" s="1"/>
  <c r="M406" i="2" a="1"/>
  <c r="M406" i="2" s="1"/>
  <c r="M407" i="2" a="1"/>
  <c r="M407" i="2" s="1"/>
  <c r="M408" i="2" a="1"/>
  <c r="M408" i="2" s="1"/>
  <c r="M409" i="2" a="1"/>
  <c r="M409" i="2" s="1"/>
  <c r="M410" i="2" a="1"/>
  <c r="M410" i="2" s="1"/>
  <c r="M411" i="2" a="1"/>
  <c r="M411" i="2" s="1"/>
  <c r="M412" i="2" a="1"/>
  <c r="M412" i="2" s="1"/>
  <c r="M413" i="2" a="1"/>
  <c r="M413" i="2" s="1"/>
  <c r="M414" i="2" a="1"/>
  <c r="M414" i="2" s="1"/>
  <c r="M122" i="2" a="1"/>
  <c r="M122" i="2" s="1"/>
  <c r="M415" i="2" a="1"/>
  <c r="M415" i="2" s="1"/>
  <c r="M417" i="2" a="1"/>
  <c r="M417" i="2" s="1"/>
  <c r="M418" i="2" a="1"/>
  <c r="M418" i="2" s="1"/>
  <c r="M420" i="2" a="1"/>
  <c r="M420" i="2" s="1"/>
  <c r="M419" i="2" a="1"/>
  <c r="M419" i="2" s="1"/>
  <c r="M421" i="2" a="1"/>
  <c r="M421" i="2" s="1"/>
  <c r="M7" i="2" a="1"/>
  <c r="M7" i="2" s="1"/>
  <c r="M423" i="2" a="1"/>
  <c r="M423" i="2" s="1"/>
  <c r="M424" i="2" a="1"/>
  <c r="M424" i="2" s="1"/>
  <c r="M425" i="2" a="1"/>
  <c r="M425" i="2" s="1"/>
  <c r="M98" i="2" a="1"/>
  <c r="M98" i="2" s="1"/>
  <c r="M426" i="2" a="1"/>
  <c r="M426" i="2" s="1"/>
  <c r="M427" i="2" a="1"/>
  <c r="M427" i="2" s="1"/>
  <c r="M428" i="2" a="1"/>
  <c r="M428" i="2" s="1"/>
  <c r="M429" i="2" a="1"/>
  <c r="M429" i="2" s="1"/>
  <c r="M430" i="2" a="1"/>
  <c r="M430" i="2" s="1"/>
  <c r="M431" i="2" a="1"/>
  <c r="M431" i="2" s="1"/>
  <c r="M432" i="2" a="1"/>
  <c r="M432" i="2" s="1"/>
  <c r="M433" i="2" a="1"/>
  <c r="M433" i="2" s="1"/>
  <c r="M434" i="2" a="1"/>
  <c r="M434" i="2" s="1"/>
  <c r="M435" i="2" a="1"/>
  <c r="M435" i="2" s="1"/>
  <c r="M436" i="2" a="1"/>
  <c r="M436" i="2" s="1"/>
  <c r="M437" i="2" a="1"/>
  <c r="M437" i="2" s="1"/>
  <c r="M438" i="2" a="1"/>
  <c r="M438" i="2" s="1"/>
  <c r="M440" i="2" a="1"/>
  <c r="M440" i="2" s="1"/>
  <c r="M441" i="2" a="1"/>
  <c r="M441" i="2" s="1"/>
  <c r="M442" i="2" a="1"/>
  <c r="M442" i="2" s="1"/>
  <c r="M443" i="2" a="1"/>
  <c r="M443" i="2" s="1"/>
  <c r="M444" i="2" a="1"/>
  <c r="M444" i="2" s="1"/>
  <c r="M445" i="2" a="1"/>
  <c r="M445" i="2" s="1"/>
  <c r="M446" i="2" a="1"/>
  <c r="M446" i="2" s="1"/>
  <c r="M447" i="2" a="1"/>
  <c r="M447" i="2" s="1"/>
  <c r="M448" i="2" a="1"/>
  <c r="M448" i="2" s="1"/>
  <c r="M449" i="2" a="1"/>
  <c r="M449" i="2" s="1"/>
  <c r="M450" i="2" a="1"/>
  <c r="M450" i="2" s="1"/>
  <c r="M145" i="2" a="1"/>
  <c r="M145" i="2" s="1"/>
  <c r="M451" i="2" a="1"/>
  <c r="M451" i="2" s="1"/>
  <c r="M453" i="2" a="1"/>
  <c r="M453" i="2" s="1"/>
  <c r="M452" i="2" a="1"/>
  <c r="M452" i="2" s="1"/>
  <c r="M456" i="2" a="1"/>
  <c r="M456" i="2" s="1"/>
  <c r="M124" i="2" a="1"/>
  <c r="M124" i="2" s="1"/>
  <c r="M457" i="2" a="1"/>
  <c r="M457" i="2" s="1"/>
  <c r="M458" i="2" a="1"/>
  <c r="M458" i="2" s="1"/>
  <c r="M460" i="2" a="1"/>
  <c r="M460" i="2" s="1"/>
  <c r="M461" i="2" a="1"/>
  <c r="M461" i="2" s="1"/>
  <c r="M462" i="2" a="1"/>
  <c r="M462" i="2" s="1"/>
  <c r="M463" i="2" a="1"/>
  <c r="M463" i="2" s="1"/>
  <c r="M464" i="2" a="1"/>
  <c r="M464" i="2" s="1"/>
  <c r="M11" i="2" a="1"/>
  <c r="M11" i="2" s="1"/>
  <c r="M465" i="2" a="1"/>
  <c r="M465" i="2" s="1"/>
  <c r="M466" i="2" a="1"/>
  <c r="M466" i="2" s="1"/>
  <c r="M467" i="2" a="1"/>
  <c r="M467" i="2" s="1"/>
  <c r="M18" i="2" a="1"/>
  <c r="M18" i="2" s="1"/>
  <c r="M468" i="2" a="1"/>
  <c r="M468" i="2" s="1"/>
  <c r="M470" i="2" a="1"/>
  <c r="M470" i="2" s="1"/>
  <c r="M32" i="2" a="1"/>
  <c r="M32" i="2" s="1"/>
  <c r="M469" i="2" a="1"/>
  <c r="M469" i="2" s="1"/>
  <c r="M43" i="2" a="1"/>
  <c r="M43" i="2" s="1"/>
  <c r="M471" i="2" a="1"/>
  <c r="M471" i="2" s="1"/>
  <c r="M472" i="2" a="1"/>
  <c r="M472" i="2" s="1"/>
  <c r="M473" i="2" a="1"/>
  <c r="M473" i="2" s="1"/>
  <c r="M474" i="2" a="1"/>
  <c r="M474" i="2" s="1"/>
  <c r="M114" i="2" a="1"/>
  <c r="M114" i="2" s="1"/>
  <c r="M476" i="2" a="1"/>
  <c r="M476" i="2" s="1"/>
  <c r="M475" i="2" a="1"/>
  <c r="M475" i="2" s="1"/>
  <c r="M477" i="2" a="1"/>
  <c r="M477" i="2" s="1"/>
  <c r="M478" i="2" a="1"/>
  <c r="M478" i="2" s="1"/>
  <c r="M479" i="2" a="1"/>
  <c r="M479" i="2" s="1"/>
  <c r="M480" i="2" a="1"/>
  <c r="M480" i="2" s="1"/>
  <c r="M481" i="2" a="1"/>
  <c r="M481" i="2" s="1"/>
  <c r="M482" i="2" a="1"/>
  <c r="M482" i="2" s="1"/>
  <c r="M483" i="2" a="1"/>
  <c r="M483" i="2" s="1"/>
  <c r="M484" i="2" a="1"/>
  <c r="M484" i="2" s="1"/>
  <c r="M485" i="2" a="1"/>
  <c r="M485" i="2" s="1"/>
  <c r="M35" i="2" a="1"/>
  <c r="M35" i="2" s="1"/>
  <c r="M28" i="2" a="1"/>
  <c r="M28" i="2" s="1"/>
  <c r="M486" i="2" a="1"/>
  <c r="M486" i="2" s="1"/>
  <c r="M487" i="2" a="1"/>
  <c r="M487" i="2" s="1"/>
  <c r="M109" i="2" a="1"/>
  <c r="M109" i="2" s="1"/>
  <c r="M490" i="2" a="1"/>
  <c r="M490" i="2" s="1"/>
  <c r="M491" i="2" a="1"/>
  <c r="M491" i="2" s="1"/>
  <c r="M492" i="2" a="1"/>
  <c r="M492" i="2" s="1"/>
  <c r="M493" i="2" a="1"/>
  <c r="M493" i="2" s="1"/>
  <c r="M147" i="2" a="1"/>
  <c r="M147" i="2" s="1"/>
  <c r="M494" i="2" a="1"/>
  <c r="M494" i="2" s="1"/>
  <c r="M495" i="2" a="1"/>
  <c r="M495" i="2" s="1"/>
  <c r="M496" i="2" a="1"/>
  <c r="M496" i="2" s="1"/>
  <c r="M497" i="2" a="1"/>
  <c r="M497" i="2" s="1"/>
  <c r="M498" i="2" a="1"/>
  <c r="M498" i="2" s="1"/>
  <c r="M499" i="2" a="1"/>
  <c r="M499" i="2" s="1"/>
  <c r="M500" i="2" a="1"/>
  <c r="M500" i="2" s="1"/>
  <c r="M501" i="2" a="1"/>
  <c r="M501" i="2" s="1"/>
  <c r="M106" i="2" a="1"/>
  <c r="M106" i="2" s="1"/>
  <c r="M502" i="2" a="1"/>
  <c r="M502" i="2" s="1"/>
  <c r="M504" i="2" a="1"/>
  <c r="M504" i="2" s="1"/>
  <c r="M503" i="2" a="1"/>
  <c r="M503" i="2" s="1"/>
  <c r="M505" i="2" a="1"/>
  <c r="M505" i="2" s="1"/>
  <c r="M507" i="2" a="1"/>
  <c r="M507" i="2" s="1"/>
  <c r="M130" i="2" a="1"/>
  <c r="M130" i="2" s="1"/>
  <c r="M508" i="2" a="1"/>
  <c r="M508" i="2" s="1"/>
  <c r="M509" i="2" a="1"/>
  <c r="M509" i="2" s="1"/>
  <c r="M510" i="2" a="1"/>
  <c r="M510" i="2" s="1"/>
  <c r="M511" i="2" a="1"/>
  <c r="M511" i="2" s="1"/>
  <c r="M512" i="2" a="1"/>
  <c r="M512" i="2" s="1"/>
  <c r="M513" i="2" a="1"/>
  <c r="M513" i="2" s="1"/>
  <c r="M514" i="2" a="1"/>
  <c r="M514" i="2" s="1"/>
  <c r="M118" i="2" a="1"/>
  <c r="M118" i="2" s="1"/>
  <c r="M515" i="2" a="1"/>
  <c r="M515" i="2" s="1"/>
  <c r="M516" i="2" a="1"/>
  <c r="M516" i="2" s="1"/>
  <c r="M518" i="2" a="1"/>
  <c r="M518" i="2" s="1"/>
  <c r="M3" i="2" a="1"/>
  <c r="M3" i="2" s="1"/>
  <c r="M519" i="2" a="1"/>
  <c r="M519" i="2" s="1"/>
  <c r="M520" i="2" a="1"/>
  <c r="M520" i="2" s="1"/>
  <c r="M44" i="2" a="1"/>
  <c r="M44" i="2" s="1"/>
  <c r="M522" i="2" a="1"/>
  <c r="M522" i="2" s="1"/>
  <c r="M521" i="2" a="1"/>
  <c r="M521" i="2" s="1"/>
  <c r="M523" i="2" a="1"/>
  <c r="M523" i="2" s="1"/>
  <c r="M524" i="2" a="1"/>
  <c r="M524" i="2" s="1"/>
  <c r="M105" i="2" a="1"/>
  <c r="M105" i="2" s="1"/>
  <c r="M59" i="2" a="1"/>
  <c r="M59" i="2" s="1"/>
  <c r="M525" i="2" a="1"/>
  <c r="M525" i="2" s="1"/>
  <c r="M526" i="2" a="1"/>
  <c r="M526" i="2" s="1"/>
  <c r="M33" i="2" a="1"/>
  <c r="M33" i="2" s="1"/>
  <c r="M101" i="2" a="1"/>
  <c r="M101" i="2" s="1"/>
  <c r="M146" i="2" a="1"/>
  <c r="M146" i="2" s="1"/>
  <c r="M527" i="2" a="1"/>
  <c r="M527" i="2" s="1"/>
  <c r="M528" i="2" a="1"/>
  <c r="M528" i="2" s="1"/>
  <c r="M529" i="2" a="1"/>
  <c r="M529" i="2" s="1"/>
  <c r="M530" i="2" a="1"/>
  <c r="M530" i="2" s="1"/>
  <c r="M531" i="2" a="1"/>
  <c r="M531" i="2" s="1"/>
  <c r="M532" i="2" a="1"/>
  <c r="M532" i="2" s="1"/>
  <c r="M137" i="2" a="1"/>
  <c r="M137" i="2" s="1"/>
  <c r="M533" i="2" a="1"/>
  <c r="M533" i="2" s="1"/>
  <c r="M534" i="2" a="1"/>
  <c r="M534" i="2" s="1"/>
  <c r="M536" i="2" a="1"/>
  <c r="M536" i="2" s="1"/>
  <c r="M535" i="2" a="1"/>
  <c r="M535" i="2" s="1"/>
  <c r="M537" i="2" a="1"/>
  <c r="M537" i="2" s="1"/>
  <c r="M61" i="2" a="1"/>
  <c r="M61" i="2" s="1"/>
  <c r="M538" i="2" a="1"/>
  <c r="M538" i="2" s="1"/>
  <c r="M541" i="2" a="1"/>
  <c r="M541" i="2" s="1"/>
  <c r="M540" i="2" a="1"/>
  <c r="M540" i="2" s="1"/>
  <c r="M539" i="2" a="1"/>
  <c r="M539" i="2" s="1"/>
  <c r="M100" i="2" a="1"/>
  <c r="M100" i="2" s="1"/>
  <c r="M542" i="2" a="1"/>
  <c r="M542" i="2" s="1"/>
  <c r="M89" i="2" a="1"/>
  <c r="M89" i="2" s="1"/>
  <c r="M543" i="2" a="1"/>
  <c r="M543" i="2" s="1"/>
  <c r="M85" i="2" a="1"/>
  <c r="M85" i="2" s="1"/>
  <c r="M544" i="2" a="1"/>
  <c r="M544" i="2" s="1"/>
  <c r="M546" i="2" a="1"/>
  <c r="M546" i="2" s="1"/>
  <c r="M547" i="2" a="1"/>
  <c r="M547" i="2" s="1"/>
  <c r="M545" i="2" a="1"/>
  <c r="M545" i="2" s="1"/>
  <c r="M548" i="2" a="1"/>
  <c r="M548" i="2" s="1"/>
  <c r="M549" i="2" a="1"/>
  <c r="M549" i="2" s="1"/>
  <c r="M550" i="2" a="1"/>
  <c r="M550" i="2" s="1"/>
  <c r="M551" i="2" a="1"/>
  <c r="M551" i="2" s="1"/>
  <c r="M552" i="2" a="1"/>
  <c r="M552" i="2" s="1"/>
  <c r="M553" i="2" a="1"/>
  <c r="M553" i="2" s="1"/>
  <c r="M554" i="2" a="1"/>
  <c r="M554" i="2" s="1"/>
  <c r="M555" i="2" a="1"/>
  <c r="M555" i="2" s="1"/>
  <c r="M556" i="2" a="1"/>
  <c r="M556" i="2" s="1"/>
  <c r="M557" i="2" a="1"/>
  <c r="M557" i="2" s="1"/>
  <c r="M558" i="2" a="1"/>
  <c r="M558" i="2" s="1"/>
  <c r="M559" i="2" a="1"/>
  <c r="M559" i="2" s="1"/>
  <c r="M128" i="2" a="1"/>
  <c r="M128" i="2" s="1"/>
  <c r="M560" i="2" a="1"/>
  <c r="M560" i="2" s="1"/>
  <c r="M561" i="2" a="1"/>
  <c r="M561" i="2" s="1"/>
  <c r="M562" i="2" a="1"/>
  <c r="M562" i="2" s="1"/>
  <c r="M564" i="2" a="1"/>
  <c r="M564" i="2" s="1"/>
  <c r="M565" i="2" a="1"/>
  <c r="M565" i="2" s="1"/>
  <c r="M566" i="2" a="1"/>
  <c r="M566" i="2" s="1"/>
  <c r="M567" i="2" a="1"/>
  <c r="M567" i="2" s="1"/>
  <c r="M568" i="2" a="1"/>
  <c r="M568" i="2" s="1"/>
  <c r="M569" i="2" a="1"/>
  <c r="M569" i="2" s="1"/>
  <c r="M127" i="2" a="1"/>
  <c r="M127" i="2" s="1"/>
  <c r="M81" i="2" a="1"/>
  <c r="M81" i="2" s="1"/>
  <c r="M125" i="2" a="1"/>
  <c r="M125" i="2" s="1"/>
  <c r="M115" i="2" a="1"/>
  <c r="M115" i="2" s="1"/>
  <c r="M5" i="2" a="1"/>
  <c r="M5" i="2" s="1"/>
  <c r="M27" i="2" a="1"/>
  <c r="M27" i="2" s="1"/>
  <c r="M112" i="2" a="1"/>
  <c r="M112" i="2" s="1"/>
  <c r="M55" i="2" a="1"/>
  <c r="M55" i="2" s="1"/>
  <c r="M57" i="2" a="1"/>
  <c r="M57" i="2" s="1"/>
  <c r="M570" i="2" a="1"/>
  <c r="M570" i="2" s="1"/>
  <c r="M571" i="2" a="1"/>
  <c r="M571" i="2" s="1"/>
  <c r="M46" i="2" a="1"/>
  <c r="M46" i="2" s="1"/>
  <c r="M572" i="2" a="1"/>
  <c r="M572" i="2" s="1"/>
  <c r="M573" i="2" a="1"/>
  <c r="M573" i="2" s="1"/>
  <c r="M575" i="2" a="1"/>
  <c r="M575" i="2" s="1"/>
  <c r="M576" i="2" a="1"/>
  <c r="M576" i="2" s="1"/>
  <c r="M574" i="2" a="1"/>
  <c r="M574" i="2" s="1"/>
  <c r="M8" i="2" a="1"/>
  <c r="M8" i="2" s="1"/>
  <c r="M577" i="2" a="1"/>
  <c r="M577" i="2" s="1"/>
  <c r="M578" i="2" a="1"/>
  <c r="M578" i="2" s="1"/>
  <c r="M581" i="2" a="1"/>
  <c r="M581" i="2" s="1"/>
  <c r="M582" i="2" a="1"/>
  <c r="M582" i="2" s="1"/>
  <c r="M580" i="2" a="1"/>
  <c r="M580" i="2" s="1"/>
  <c r="M579" i="2" a="1"/>
  <c r="M579" i="2" s="1"/>
  <c r="M583" i="2" a="1"/>
  <c r="M583" i="2" s="1"/>
  <c r="M4" i="2" a="1"/>
  <c r="M4" i="2" s="1"/>
  <c r="M584" i="2" a="1"/>
  <c r="M584" i="2" s="1"/>
  <c r="M585" i="2" a="1"/>
  <c r="M585" i="2" s="1"/>
  <c r="M586" i="2" a="1"/>
  <c r="M586" i="2" s="1"/>
  <c r="M587" i="2" a="1"/>
  <c r="M587" i="2" s="1"/>
  <c r="M588" i="2" a="1"/>
  <c r="M588" i="2" s="1"/>
  <c r="M95" i="2" a="1"/>
  <c r="M95" i="2" s="1"/>
  <c r="M589" i="2" a="1"/>
  <c r="M589" i="2" s="1"/>
  <c r="M138" i="2" a="1"/>
  <c r="M138" i="2" s="1"/>
  <c r="M590" i="2" a="1"/>
  <c r="M590" i="2" s="1"/>
  <c r="M594" i="2" a="1"/>
  <c r="M594" i="2" s="1"/>
  <c r="M592" i="2" a="1"/>
  <c r="M592" i="2" s="1"/>
  <c r="M593" i="2" a="1"/>
  <c r="M593" i="2" s="1"/>
  <c r="M595" i="2" a="1"/>
  <c r="M595" i="2" s="1"/>
  <c r="M596" i="2" a="1"/>
  <c r="M596" i="2" s="1"/>
  <c r="M598" i="2" a="1"/>
  <c r="M598" i="2" s="1"/>
  <c r="M597" i="2" a="1"/>
  <c r="M597" i="2" s="1"/>
  <c r="M31" i="2" a="1"/>
  <c r="M31" i="2" s="1"/>
  <c r="M599" i="2" a="1"/>
  <c r="M599" i="2" s="1"/>
  <c r="M139" i="2" a="1"/>
  <c r="M139" i="2" s="1"/>
  <c r="M600" i="2" a="1"/>
  <c r="M600" i="2" s="1"/>
  <c r="M601" i="2" a="1"/>
  <c r="M601" i="2" s="1"/>
  <c r="W506" i="2" l="1" a="1"/>
  <c r="W506" i="2" s="1"/>
  <c r="M506" i="2" l="1" a="1"/>
  <c r="M506" i="2" s="1"/>
  <c r="AF371" i="2" l="1" a="1"/>
  <c r="AF371" i="2" s="1"/>
  <c r="AF455" i="2" a="1"/>
  <c r="AF455" i="2" s="1"/>
  <c r="AF375" i="2" a="1"/>
  <c r="AF375" i="2" s="1"/>
  <c r="AF149" i="2" a="1"/>
  <c r="AF149" i="2" s="1"/>
  <c r="AF150" i="2" a="1"/>
  <c r="AF150" i="2" s="1"/>
  <c r="AF151" i="2" a="1"/>
  <c r="AF151" i="2" s="1"/>
  <c r="AF152" i="2" a="1"/>
  <c r="AF152" i="2" s="1"/>
  <c r="AF153" i="2" a="1"/>
  <c r="AF153" i="2" s="1"/>
  <c r="AF154" i="2" a="1"/>
  <c r="AF154" i="2" s="1"/>
  <c r="AF155" i="2" a="1"/>
  <c r="AF155" i="2" s="1"/>
  <c r="AF156" i="2" a="1"/>
  <c r="AF156" i="2" s="1"/>
  <c r="AF157" i="2" a="1"/>
  <c r="AF157" i="2" s="1"/>
  <c r="AF158" i="2" a="1"/>
  <c r="AF158" i="2" s="1"/>
  <c r="AF159" i="2" a="1"/>
  <c r="AF159" i="2" s="1"/>
  <c r="AF160" i="2" a="1"/>
  <c r="AF160" i="2" s="1"/>
  <c r="AF161" i="2" a="1"/>
  <c r="AF161" i="2" s="1"/>
  <c r="AF162" i="2" a="1"/>
  <c r="AF162" i="2" s="1"/>
  <c r="AF163" i="2" a="1"/>
  <c r="AF163" i="2" s="1"/>
  <c r="AF164" i="2" a="1"/>
  <c r="AF164" i="2" s="1"/>
  <c r="AF165" i="2" a="1"/>
  <c r="AF165" i="2" s="1"/>
  <c r="AF166" i="2" a="1"/>
  <c r="AF166" i="2" s="1"/>
  <c r="AF167" i="2" a="1"/>
  <c r="AF167" i="2" s="1"/>
  <c r="AF168" i="2" a="1"/>
  <c r="AF168" i="2" s="1"/>
  <c r="AF169" i="2" a="1"/>
  <c r="AF169" i="2" s="1"/>
  <c r="AF170" i="2" a="1"/>
  <c r="AF170" i="2" s="1"/>
  <c r="AF171" i="2" a="1"/>
  <c r="AF171" i="2" s="1"/>
  <c r="AF172" i="2" a="1"/>
  <c r="AF172" i="2" s="1"/>
  <c r="AF173" i="2" a="1"/>
  <c r="AF173" i="2" s="1"/>
  <c r="AF174" i="2" a="1"/>
  <c r="AF174" i="2" s="1"/>
  <c r="AF175" i="2" a="1"/>
  <c r="AF175" i="2" s="1"/>
  <c r="AF176" i="2" a="1"/>
  <c r="AF176" i="2" s="1"/>
  <c r="AF177" i="2" a="1"/>
  <c r="AF177" i="2" s="1"/>
  <c r="AF178" i="2" a="1"/>
  <c r="AF178" i="2" s="1"/>
  <c r="AF179" i="2" a="1"/>
  <c r="AF179" i="2" s="1"/>
  <c r="AF180" i="2" a="1"/>
  <c r="AF180" i="2" s="1"/>
  <c r="AF181" i="2" a="1"/>
  <c r="AF181" i="2" s="1"/>
  <c r="AF182" i="2" a="1"/>
  <c r="AF182" i="2" s="1"/>
  <c r="AF183" i="2" a="1"/>
  <c r="AF183" i="2" s="1"/>
  <c r="AF184" i="2" a="1"/>
  <c r="AF184" i="2" s="1"/>
  <c r="AF185" i="2" a="1"/>
  <c r="AF185" i="2" s="1"/>
  <c r="AF186" i="2" a="1"/>
  <c r="AF186" i="2" s="1"/>
  <c r="AF187" i="2" a="1"/>
  <c r="AF187" i="2" s="1"/>
  <c r="AF188" i="2" a="1"/>
  <c r="AF188" i="2" s="1"/>
  <c r="AF189" i="2" a="1"/>
  <c r="AF189" i="2" s="1"/>
  <c r="AF190" i="2" a="1"/>
  <c r="AF190" i="2" s="1"/>
  <c r="AF191" i="2" a="1"/>
  <c r="AF191" i="2" s="1"/>
  <c r="AF192" i="2" a="1"/>
  <c r="AF192" i="2" s="1"/>
  <c r="AF193" i="2" a="1"/>
  <c r="AF193" i="2" s="1"/>
  <c r="AF197" i="2" a="1"/>
  <c r="AF197" i="2" s="1"/>
  <c r="AF195" i="2" a="1"/>
  <c r="AF195" i="2" s="1"/>
  <c r="AF196" i="2" a="1"/>
  <c r="AF196" i="2" s="1"/>
  <c r="AF198" i="2" a="1"/>
  <c r="AF198" i="2" s="1"/>
  <c r="AF200" i="2" a="1"/>
  <c r="AF200" i="2" s="1"/>
  <c r="AF199" i="2" a="1"/>
  <c r="AF199" i="2" s="1"/>
  <c r="AF201" i="2" a="1"/>
  <c r="AF201" i="2" s="1"/>
  <c r="AF202" i="2" a="1"/>
  <c r="AF202" i="2" s="1"/>
  <c r="AF204" i="2" a="1"/>
  <c r="AF204" i="2" s="1"/>
  <c r="AF205" i="2" a="1"/>
  <c r="AF205" i="2" s="1"/>
  <c r="AF207" i="2" a="1"/>
  <c r="AF207" i="2" s="1"/>
  <c r="AF208" i="2" a="1"/>
  <c r="AF208" i="2" s="1"/>
  <c r="AF209" i="2" a="1"/>
  <c r="AF209" i="2" s="1"/>
  <c r="AF210" i="2" a="1"/>
  <c r="AF210" i="2" s="1"/>
  <c r="AF211" i="2" a="1"/>
  <c r="AF211" i="2" s="1"/>
  <c r="AF212" i="2" a="1"/>
  <c r="AF212" i="2" s="1"/>
  <c r="AF213" i="2" a="1"/>
  <c r="AF213" i="2" s="1"/>
  <c r="AF214" i="2" a="1"/>
  <c r="AF214" i="2" s="1"/>
  <c r="AF215" i="2" a="1"/>
  <c r="AF215" i="2" s="1"/>
  <c r="AF216" i="2" a="1"/>
  <c r="AF216" i="2" s="1"/>
  <c r="AF217" i="2" a="1"/>
  <c r="AF217" i="2" s="1"/>
  <c r="AF218" i="2" a="1"/>
  <c r="AF218" i="2" s="1"/>
  <c r="AF219" i="2" a="1"/>
  <c r="AF219" i="2" s="1"/>
  <c r="AF220" i="2" a="1"/>
  <c r="AF220" i="2" s="1"/>
  <c r="AF221" i="2" a="1"/>
  <c r="AF221" i="2" s="1"/>
  <c r="AF222" i="2" a="1"/>
  <c r="AF222" i="2" s="1"/>
  <c r="AF223" i="2" a="1"/>
  <c r="AF223" i="2" s="1"/>
  <c r="AF224" i="2" a="1"/>
  <c r="AF224" i="2" s="1"/>
  <c r="AF225" i="2" a="1"/>
  <c r="AF225" i="2" s="1"/>
  <c r="AF226" i="2" a="1"/>
  <c r="AF226" i="2" s="1"/>
  <c r="AF228" i="2" a="1"/>
  <c r="AF228" i="2" s="1"/>
  <c r="AF227" i="2" a="1"/>
  <c r="AF227" i="2" s="1"/>
  <c r="AF229" i="2" a="1"/>
  <c r="AF229" i="2" s="1"/>
  <c r="AF230" i="2" a="1"/>
  <c r="AF230" i="2" s="1"/>
  <c r="AF231" i="2" a="1"/>
  <c r="AF231" i="2" s="1"/>
  <c r="AF232" i="2" a="1"/>
  <c r="AF232" i="2" s="1"/>
  <c r="AF233" i="2" a="1"/>
  <c r="AF233" i="2" s="1"/>
  <c r="AF234" i="2" a="1"/>
  <c r="AF234" i="2" s="1"/>
  <c r="AF235" i="2" a="1"/>
  <c r="AF235" i="2" s="1"/>
  <c r="AF236" i="2" a="1"/>
  <c r="AF236" i="2" s="1"/>
  <c r="AF237" i="2" a="1"/>
  <c r="AF237" i="2" s="1"/>
  <c r="AF239" i="2" a="1"/>
  <c r="AF239" i="2" s="1"/>
  <c r="AF238" i="2" a="1"/>
  <c r="AF238" i="2" s="1"/>
  <c r="AF240" i="2" a="1"/>
  <c r="AF240" i="2" s="1"/>
  <c r="AF241" i="2" a="1"/>
  <c r="AF241" i="2" s="1"/>
  <c r="AF242" i="2" a="1"/>
  <c r="AF242" i="2" s="1"/>
  <c r="AF243" i="2" a="1"/>
  <c r="AF243" i="2" s="1"/>
  <c r="AF244" i="2" a="1"/>
  <c r="AF244" i="2" s="1"/>
  <c r="AF245" i="2" a="1"/>
  <c r="AF245" i="2" s="1"/>
  <c r="AF246" i="2" a="1"/>
  <c r="AF246" i="2" s="1"/>
  <c r="AF247" i="2" a="1"/>
  <c r="AF247" i="2" s="1"/>
  <c r="AF248" i="2" a="1"/>
  <c r="AF248" i="2" s="1"/>
  <c r="AF249" i="2" a="1"/>
  <c r="AF249" i="2" s="1"/>
  <c r="AF250" i="2" a="1"/>
  <c r="AF250" i="2" s="1"/>
  <c r="AF251" i="2" a="1"/>
  <c r="AF251" i="2" s="1"/>
  <c r="AF252" i="2" a="1"/>
  <c r="AF252" i="2" s="1"/>
  <c r="AF253" i="2" a="1"/>
  <c r="AF253" i="2" s="1"/>
  <c r="AF254" i="2" a="1"/>
  <c r="AF254" i="2" s="1"/>
  <c r="AF255" i="2" a="1"/>
  <c r="AF255" i="2" s="1"/>
  <c r="AF256" i="2" a="1"/>
  <c r="AF256" i="2" s="1"/>
  <c r="AF257" i="2" a="1"/>
  <c r="AF257" i="2" s="1"/>
  <c r="AF259" i="2" a="1"/>
  <c r="AF259" i="2" s="1"/>
  <c r="AF258" i="2" a="1"/>
  <c r="AF258" i="2" s="1"/>
  <c r="AF260" i="2" a="1"/>
  <c r="AF260" i="2" s="1"/>
  <c r="AF261" i="2" a="1"/>
  <c r="AF261" i="2" s="1"/>
  <c r="AF262" i="2" a="1"/>
  <c r="AF262" i="2" s="1"/>
  <c r="AF263" i="2" a="1"/>
  <c r="AF263" i="2" s="1"/>
  <c r="AF264" i="2" a="1"/>
  <c r="AF264" i="2" s="1"/>
  <c r="AF265" i="2" a="1"/>
  <c r="AF265" i="2" s="1"/>
  <c r="AF266" i="2" a="1"/>
  <c r="AF266" i="2" s="1"/>
  <c r="AF267" i="2" a="1"/>
  <c r="AF267" i="2" s="1"/>
  <c r="AF268" i="2" a="1"/>
  <c r="AF268" i="2" s="1"/>
  <c r="AF269" i="2" a="1"/>
  <c r="AF269" i="2" s="1"/>
  <c r="AF270" i="2" a="1"/>
  <c r="AF270" i="2" s="1"/>
  <c r="AF271" i="2" a="1"/>
  <c r="AF271" i="2" s="1"/>
  <c r="AF272" i="2" a="1"/>
  <c r="AF272" i="2" s="1"/>
  <c r="AF273" i="2" a="1"/>
  <c r="AF273" i="2" s="1"/>
  <c r="AF276" i="2" a="1"/>
  <c r="AF276" i="2" s="1"/>
  <c r="AF277" i="2" a="1"/>
  <c r="AF277" i="2" s="1"/>
  <c r="AF279" i="2" a="1"/>
  <c r="AF279" i="2" s="1"/>
  <c r="AF278" i="2" a="1"/>
  <c r="AF278" i="2" s="1"/>
  <c r="AF280" i="2" a="1"/>
  <c r="AF280" i="2" s="1"/>
  <c r="AF281" i="2" a="1"/>
  <c r="AF281" i="2" s="1"/>
  <c r="AF282" i="2" a="1"/>
  <c r="AF282" i="2" s="1"/>
  <c r="AF283" i="2" a="1"/>
  <c r="AF283" i="2" s="1"/>
  <c r="AF284" i="2" a="1"/>
  <c r="AF284" i="2" s="1"/>
  <c r="AF285" i="2" a="1"/>
  <c r="AF285" i="2" s="1"/>
  <c r="AF286" i="2" a="1"/>
  <c r="AF286" i="2" s="1"/>
  <c r="AF287" i="2" a="1"/>
  <c r="AF287" i="2" s="1"/>
  <c r="AF288" i="2" a="1"/>
  <c r="AF288" i="2" s="1"/>
  <c r="AF291" i="2" a="1"/>
  <c r="AF291" i="2" s="1"/>
  <c r="AF289" i="2" a="1"/>
  <c r="AF289" i="2" s="1"/>
  <c r="AF290" i="2" a="1"/>
  <c r="AF290" i="2" s="1"/>
  <c r="AF292" i="2" a="1"/>
  <c r="AF292" i="2" s="1"/>
  <c r="AF293" i="2" a="1"/>
  <c r="AF293" i="2" s="1"/>
  <c r="AF294" i="2" a="1"/>
  <c r="AF294" i="2" s="1"/>
  <c r="AF296" i="2" a="1"/>
  <c r="AF296" i="2" s="1"/>
  <c r="AF297" i="2" a="1"/>
  <c r="AF297" i="2" s="1"/>
  <c r="AF298" i="2" a="1"/>
  <c r="AF298" i="2" s="1"/>
  <c r="AF299" i="2" a="1"/>
  <c r="AF299" i="2" s="1"/>
  <c r="AF300" i="2" a="1"/>
  <c r="AF300" i="2" s="1"/>
  <c r="AF301" i="2" a="1"/>
  <c r="AF301" i="2" s="1"/>
  <c r="AF302" i="2" a="1"/>
  <c r="AF302" i="2" s="1"/>
  <c r="AF304" i="2" a="1"/>
  <c r="AF304" i="2" s="1"/>
  <c r="AF303" i="2" a="1"/>
  <c r="AF303" i="2" s="1"/>
  <c r="AF306" i="2" a="1"/>
  <c r="AF306" i="2" s="1"/>
  <c r="AF305" i="2" a="1"/>
  <c r="AF305" i="2" s="1"/>
  <c r="AF307" i="2" a="1"/>
  <c r="AF307" i="2" s="1"/>
  <c r="AF309" i="2" a="1"/>
  <c r="AF309" i="2" s="1"/>
  <c r="AF308" i="2" a="1"/>
  <c r="AF308" i="2" s="1"/>
  <c r="AF310" i="2" a="1"/>
  <c r="AF310" i="2" s="1"/>
  <c r="AF311" i="2" a="1"/>
  <c r="AF311" i="2" s="1"/>
  <c r="AF312" i="2" a="1"/>
  <c r="AF312" i="2" s="1"/>
  <c r="AF313" i="2" a="1"/>
  <c r="AF313" i="2" s="1"/>
  <c r="AF315" i="2" a="1"/>
  <c r="AF315" i="2" s="1"/>
  <c r="AF316" i="2" a="1"/>
  <c r="AF316" i="2" s="1"/>
  <c r="AF317" i="2" a="1"/>
  <c r="AF317" i="2" s="1"/>
  <c r="AF318" i="2" a="1"/>
  <c r="AF318" i="2" s="1"/>
  <c r="AF320" i="2" a="1"/>
  <c r="AF320" i="2" s="1"/>
  <c r="AF319" i="2" a="1"/>
  <c r="AF319" i="2" s="1"/>
  <c r="AF321" i="2" a="1"/>
  <c r="AF321" i="2" s="1"/>
  <c r="AF322" i="2" a="1"/>
  <c r="AF322" i="2" s="1"/>
  <c r="AF323" i="2" a="1"/>
  <c r="AF323" i="2" s="1"/>
  <c r="AF324" i="2" a="1"/>
  <c r="AF324" i="2" s="1"/>
  <c r="AF325" i="2" a="1"/>
  <c r="AF325" i="2" s="1"/>
  <c r="AF326" i="2" a="1"/>
  <c r="AF326" i="2" s="1"/>
  <c r="AF327" i="2" a="1"/>
  <c r="AF327" i="2" s="1"/>
  <c r="AF328" i="2" a="1"/>
  <c r="AF328" i="2" s="1"/>
  <c r="AF330" i="2" a="1"/>
  <c r="AF330" i="2" s="1"/>
  <c r="AF329" i="2" a="1"/>
  <c r="AF329" i="2" s="1"/>
  <c r="AF331" i="2" a="1"/>
  <c r="AF331" i="2" s="1"/>
  <c r="AF332" i="2" a="1"/>
  <c r="AF332" i="2" s="1"/>
  <c r="AF333" i="2" a="1"/>
  <c r="AF333" i="2" s="1"/>
  <c r="AF335" i="2" a="1"/>
  <c r="AF335" i="2" s="1"/>
  <c r="AF336" i="2" a="1"/>
  <c r="AF336" i="2" s="1"/>
  <c r="AF334" i="2" a="1"/>
  <c r="AF334" i="2" s="1"/>
  <c r="AF337" i="2" a="1"/>
  <c r="AF337" i="2" s="1"/>
  <c r="AF338" i="2" a="1"/>
  <c r="AF338" i="2" s="1"/>
  <c r="AF339" i="2" a="1"/>
  <c r="AF339" i="2" s="1"/>
  <c r="AF340" i="2" a="1"/>
  <c r="AF340" i="2" s="1"/>
  <c r="AF342" i="2" a="1"/>
  <c r="AF342" i="2" s="1"/>
  <c r="AF341" i="2" a="1"/>
  <c r="AF341" i="2" s="1"/>
  <c r="AF343" i="2" a="1"/>
  <c r="AF343" i="2" s="1"/>
  <c r="AF344" i="2" a="1"/>
  <c r="AF344" i="2" s="1"/>
  <c r="AF345" i="2" a="1"/>
  <c r="AF345" i="2" s="1"/>
  <c r="AF346" i="2" a="1"/>
  <c r="AF346" i="2" s="1"/>
  <c r="AF347" i="2" a="1"/>
  <c r="AF347" i="2" s="1"/>
  <c r="AF348" i="2" a="1"/>
  <c r="AF348" i="2" s="1"/>
  <c r="AF349" i="2" a="1"/>
  <c r="AF349" i="2" s="1"/>
  <c r="AF350" i="2" a="1"/>
  <c r="AF350" i="2" s="1"/>
  <c r="AF351" i="2" a="1"/>
  <c r="AF351" i="2" s="1"/>
  <c r="AF354" i="2" a="1"/>
  <c r="AF354" i="2" s="1"/>
  <c r="AF355" i="2" a="1"/>
  <c r="AF355" i="2" s="1"/>
  <c r="AF356" i="2" a="1"/>
  <c r="AF356" i="2" s="1"/>
  <c r="AF359" i="2" a="1"/>
  <c r="AF359" i="2" s="1"/>
  <c r="AF363" i="2" a="1"/>
  <c r="AF363" i="2" s="1"/>
  <c r="AF360" i="2" a="1"/>
  <c r="AF360" i="2" s="1"/>
  <c r="AF362" i="2" a="1"/>
  <c r="AF362" i="2" s="1"/>
  <c r="AF361" i="2" a="1"/>
  <c r="AF361" i="2" s="1"/>
  <c r="AF364" i="2" a="1"/>
  <c r="AF364" i="2" s="1"/>
  <c r="AF365" i="2" a="1"/>
  <c r="AF365" i="2" s="1"/>
  <c r="AF366" i="2" a="1"/>
  <c r="AF366" i="2" s="1"/>
  <c r="AF367" i="2" a="1"/>
  <c r="AF367" i="2" s="1"/>
  <c r="AF369" i="2" a="1"/>
  <c r="AF369" i="2" s="1"/>
  <c r="AF370" i="2" a="1"/>
  <c r="AF370" i="2" s="1"/>
  <c r="AF372" i="2" a="1"/>
  <c r="AF372" i="2" s="1"/>
  <c r="AF374" i="2" a="1"/>
  <c r="AF374" i="2" s="1"/>
  <c r="AF376" i="2" a="1"/>
  <c r="AF376" i="2" s="1"/>
  <c r="AF378" i="2" a="1"/>
  <c r="AF378" i="2" s="1"/>
  <c r="AF377" i="2" a="1"/>
  <c r="AF377" i="2" s="1"/>
  <c r="AF380" i="2" a="1"/>
  <c r="AF380" i="2" s="1"/>
  <c r="AF379" i="2" a="1"/>
  <c r="AF379" i="2" s="1"/>
  <c r="AF381" i="2" a="1"/>
  <c r="AF381" i="2" s="1"/>
  <c r="AF382" i="2" a="1"/>
  <c r="AF382" i="2" s="1"/>
  <c r="AF383" i="2" a="1"/>
  <c r="AF383" i="2" s="1"/>
  <c r="AF385" i="2" a="1"/>
  <c r="AF385" i="2" s="1"/>
  <c r="AF386" i="2" a="1"/>
  <c r="AF386" i="2" s="1"/>
  <c r="AF388" i="2" a="1"/>
  <c r="AF388" i="2" s="1"/>
  <c r="AF387" i="2" a="1"/>
  <c r="AF387" i="2" s="1"/>
  <c r="AF390" i="2" a="1"/>
  <c r="AF390" i="2" s="1"/>
  <c r="AF389" i="2" a="1"/>
  <c r="AF389" i="2" s="1"/>
  <c r="AF391" i="2" a="1"/>
  <c r="AF391" i="2" s="1"/>
  <c r="AF392" i="2" a="1"/>
  <c r="AF392" i="2" s="1"/>
  <c r="AF393" i="2" a="1"/>
  <c r="AF393" i="2" s="1"/>
  <c r="AF394" i="2" a="1"/>
  <c r="AF394" i="2" s="1"/>
  <c r="AF395" i="2" a="1"/>
  <c r="AF395" i="2" s="1"/>
  <c r="AF396" i="2" a="1"/>
  <c r="AF396" i="2" s="1"/>
  <c r="AF397" i="2" a="1"/>
  <c r="AF397" i="2" s="1"/>
  <c r="AF398" i="2" a="1"/>
  <c r="AF398" i="2" s="1"/>
  <c r="AF403" i="2" a="1"/>
  <c r="AF403" i="2" s="1"/>
  <c r="AF401" i="2" a="1"/>
  <c r="AF401" i="2" s="1"/>
  <c r="AF402" i="2" a="1"/>
  <c r="AF402" i="2" s="1"/>
  <c r="AF400" i="2" a="1"/>
  <c r="AF400" i="2" s="1"/>
  <c r="AF404" i="2" a="1"/>
  <c r="AF404" i="2" s="1"/>
  <c r="AF405" i="2" a="1"/>
  <c r="AF405" i="2" s="1"/>
  <c r="AF406" i="2" a="1"/>
  <c r="AF406" i="2" s="1"/>
  <c r="AF407" i="2" a="1"/>
  <c r="AF407" i="2" s="1"/>
  <c r="AF408" i="2" a="1"/>
  <c r="AF408" i="2" s="1"/>
  <c r="AF409" i="2" a="1"/>
  <c r="AF409" i="2" s="1"/>
  <c r="AF410" i="2" a="1"/>
  <c r="AF410" i="2" s="1"/>
  <c r="AF411" i="2" a="1"/>
  <c r="AF411" i="2" s="1"/>
  <c r="AF413" i="2" a="1"/>
  <c r="AF413" i="2" s="1"/>
  <c r="AF414" i="2" a="1"/>
  <c r="AF414" i="2" s="1"/>
  <c r="AF415" i="2" a="1"/>
  <c r="AF415" i="2" s="1"/>
  <c r="AF418" i="2" a="1"/>
  <c r="AF418" i="2" s="1"/>
  <c r="AF420" i="2" a="1"/>
  <c r="AF420" i="2" s="1"/>
  <c r="AF419" i="2" a="1"/>
  <c r="AF419" i="2" s="1"/>
  <c r="AF421" i="2" a="1"/>
  <c r="AF421" i="2" s="1"/>
  <c r="AF423" i="2" a="1"/>
  <c r="AF423" i="2" s="1"/>
  <c r="AF424" i="2" a="1"/>
  <c r="AF424" i="2" s="1"/>
  <c r="AF425" i="2" a="1"/>
  <c r="AF425" i="2" s="1"/>
  <c r="AF426" i="2" a="1"/>
  <c r="AF426" i="2" s="1"/>
  <c r="AF427" i="2" a="1"/>
  <c r="AF427" i="2" s="1"/>
  <c r="AF428" i="2" a="1"/>
  <c r="AF428" i="2" s="1"/>
  <c r="AF429" i="2" a="1"/>
  <c r="AF429" i="2" s="1"/>
  <c r="AF430" i="2" a="1"/>
  <c r="AF430" i="2" s="1"/>
  <c r="AF431" i="2" a="1"/>
  <c r="AF431" i="2" s="1"/>
  <c r="AF432" i="2" a="1"/>
  <c r="AF432" i="2" s="1"/>
  <c r="AF433" i="2" a="1"/>
  <c r="AF433" i="2" s="1"/>
  <c r="AF434" i="2" a="1"/>
  <c r="AF434" i="2" s="1"/>
  <c r="AF435" i="2" a="1"/>
  <c r="AF435" i="2" s="1"/>
  <c r="AF436" i="2" a="1"/>
  <c r="AF436" i="2" s="1"/>
  <c r="AF437" i="2" a="1"/>
  <c r="AF437" i="2" s="1"/>
  <c r="AF438" i="2" a="1"/>
  <c r="AF438" i="2" s="1"/>
  <c r="AF440" i="2" a="1"/>
  <c r="AF440" i="2" s="1"/>
  <c r="AF442" i="2" a="1"/>
  <c r="AF442" i="2" s="1"/>
  <c r="AF443" i="2" a="1"/>
  <c r="AF443" i="2" s="1"/>
  <c r="AF444" i="2" a="1"/>
  <c r="AF444" i="2" s="1"/>
  <c r="AF445" i="2" a="1"/>
  <c r="AF445" i="2" s="1"/>
  <c r="AF446" i="2" a="1"/>
  <c r="AF446" i="2" s="1"/>
  <c r="AF447" i="2" a="1"/>
  <c r="AF447" i="2" s="1"/>
  <c r="AF448" i="2" a="1"/>
  <c r="AF448" i="2" s="1"/>
  <c r="AF449" i="2" a="1"/>
  <c r="AF449" i="2" s="1"/>
  <c r="AF451" i="2" a="1"/>
  <c r="AF451" i="2" s="1"/>
  <c r="AF453" i="2" a="1"/>
  <c r="AF453" i="2" s="1"/>
  <c r="AF452" i="2" a="1"/>
  <c r="AF452" i="2" s="1"/>
  <c r="AF456" i="2" a="1"/>
  <c r="AF456" i="2" s="1"/>
  <c r="AF457" i="2" a="1"/>
  <c r="AF457" i="2" s="1"/>
  <c r="AF458" i="2" a="1"/>
  <c r="AF458" i="2" s="1"/>
  <c r="AF460" i="2" a="1"/>
  <c r="AF460" i="2" s="1"/>
  <c r="AF461" i="2" a="1"/>
  <c r="AF461" i="2" s="1"/>
  <c r="AF462" i="2" a="1"/>
  <c r="AF462" i="2" s="1"/>
  <c r="AF463" i="2" a="1"/>
  <c r="AF463" i="2" s="1"/>
  <c r="AF464" i="2" a="1"/>
  <c r="AF464" i="2" s="1"/>
  <c r="AF465" i="2" a="1"/>
  <c r="AF465" i="2" s="1"/>
  <c r="AF466" i="2" a="1"/>
  <c r="AF466" i="2" s="1"/>
  <c r="AF467" i="2" a="1"/>
  <c r="AF467" i="2" s="1"/>
  <c r="AF468" i="2" a="1"/>
  <c r="AF468" i="2" s="1"/>
  <c r="AF470" i="2" a="1"/>
  <c r="AF470" i="2" s="1"/>
  <c r="AF469" i="2" a="1"/>
  <c r="AF469" i="2" s="1"/>
  <c r="AF471" i="2" a="1"/>
  <c r="AF471" i="2" s="1"/>
  <c r="AF472" i="2" a="1"/>
  <c r="AF472" i="2" s="1"/>
  <c r="AF473" i="2" a="1"/>
  <c r="AF473" i="2" s="1"/>
  <c r="AF474" i="2" a="1"/>
  <c r="AF474" i="2" s="1"/>
  <c r="AF476" i="2" a="1"/>
  <c r="AF476" i="2" s="1"/>
  <c r="AF475" i="2" a="1"/>
  <c r="AF475" i="2" s="1"/>
  <c r="AF477" i="2" a="1"/>
  <c r="AF477" i="2" s="1"/>
  <c r="AF478" i="2" a="1"/>
  <c r="AF478" i="2" s="1"/>
  <c r="AF479" i="2" a="1"/>
  <c r="AF479" i="2" s="1"/>
  <c r="AF480" i="2" a="1"/>
  <c r="AF480" i="2" s="1"/>
  <c r="AF481" i="2" a="1"/>
  <c r="AF481" i="2" s="1"/>
  <c r="AF482" i="2" a="1"/>
  <c r="AF482" i="2" s="1"/>
  <c r="AF483" i="2" a="1"/>
  <c r="AF483" i="2" s="1"/>
  <c r="AF484" i="2" a="1"/>
  <c r="AF484" i="2" s="1"/>
  <c r="AF485" i="2" a="1"/>
  <c r="AF485" i="2" s="1"/>
  <c r="AF486" i="2" a="1"/>
  <c r="AF486" i="2" s="1"/>
  <c r="AF487" i="2" a="1"/>
  <c r="AF487" i="2" s="1"/>
  <c r="AF490" i="2" a="1"/>
  <c r="AF490" i="2" s="1"/>
  <c r="AF491" i="2" a="1"/>
  <c r="AF491" i="2" s="1"/>
  <c r="AF492" i="2" a="1"/>
  <c r="AF492" i="2" s="1"/>
  <c r="AF493" i="2" a="1"/>
  <c r="AF493" i="2" s="1"/>
  <c r="AF494" i="2" a="1"/>
  <c r="AF494" i="2" s="1"/>
  <c r="AF495" i="2" a="1"/>
  <c r="AF495" i="2" s="1"/>
  <c r="AF496" i="2" a="1"/>
  <c r="AF496" i="2" s="1"/>
  <c r="AF497" i="2" a="1"/>
  <c r="AF497" i="2" s="1"/>
  <c r="AF498" i="2" a="1"/>
  <c r="AF498" i="2" s="1"/>
  <c r="AF500" i="2" a="1"/>
  <c r="AF500" i="2" s="1"/>
  <c r="AF501" i="2" a="1"/>
  <c r="AF501" i="2" s="1"/>
  <c r="AF502" i="2" a="1"/>
  <c r="AF502" i="2" s="1"/>
  <c r="AF504" i="2" a="1"/>
  <c r="AF504" i="2" s="1"/>
  <c r="AF503" i="2" a="1"/>
  <c r="AF503" i="2" s="1"/>
  <c r="AF505" i="2" a="1"/>
  <c r="AF505" i="2" s="1"/>
  <c r="AF507" i="2" a="1"/>
  <c r="AF507" i="2" s="1"/>
  <c r="AF508" i="2" a="1"/>
  <c r="AF508" i="2" s="1"/>
  <c r="AF509" i="2" a="1"/>
  <c r="AF509" i="2" s="1"/>
  <c r="AF510" i="2" a="1"/>
  <c r="AF510" i="2" s="1"/>
  <c r="AF511" i="2" a="1"/>
  <c r="AF511" i="2" s="1"/>
  <c r="AF512" i="2" a="1"/>
  <c r="AF512" i="2" s="1"/>
  <c r="AF513" i="2" a="1"/>
  <c r="AF513" i="2" s="1"/>
  <c r="AF514" i="2" a="1"/>
  <c r="AF514" i="2" s="1"/>
  <c r="AF515" i="2" a="1"/>
  <c r="AF515" i="2" s="1"/>
  <c r="AF516" i="2" a="1"/>
  <c r="AF516" i="2" s="1"/>
  <c r="AF518" i="2" a="1"/>
  <c r="AF518" i="2" s="1"/>
  <c r="AF519" i="2" a="1"/>
  <c r="AF519" i="2" s="1"/>
  <c r="AF520" i="2" a="1"/>
  <c r="AF520" i="2" s="1"/>
  <c r="AF522" i="2" a="1"/>
  <c r="AF522" i="2" s="1"/>
  <c r="AF521" i="2" a="1"/>
  <c r="AF521" i="2" s="1"/>
  <c r="AF523" i="2" a="1"/>
  <c r="AF523" i="2" s="1"/>
  <c r="AF524" i="2" a="1"/>
  <c r="AF524" i="2" s="1"/>
  <c r="AF525" i="2" a="1"/>
  <c r="AF525" i="2" s="1"/>
  <c r="AF526" i="2" a="1"/>
  <c r="AF526" i="2" s="1"/>
  <c r="AF527" i="2" a="1"/>
  <c r="AF527" i="2" s="1"/>
  <c r="AF528" i="2" a="1"/>
  <c r="AF528" i="2" s="1"/>
  <c r="AF529" i="2" a="1"/>
  <c r="AF529" i="2" s="1"/>
  <c r="AF530" i="2" a="1"/>
  <c r="AF530" i="2" s="1"/>
  <c r="AF531" i="2" a="1"/>
  <c r="AF531" i="2" s="1"/>
  <c r="AF532" i="2" a="1"/>
  <c r="AF532" i="2" s="1"/>
  <c r="AF533" i="2" a="1"/>
  <c r="AF533" i="2" s="1"/>
  <c r="AF534" i="2" a="1"/>
  <c r="AF534" i="2" s="1"/>
  <c r="AF536" i="2" a="1"/>
  <c r="AF536" i="2" s="1"/>
  <c r="AF535" i="2" a="1"/>
  <c r="AF535" i="2" s="1"/>
  <c r="AF537" i="2" a="1"/>
  <c r="AF537" i="2" s="1"/>
  <c r="AF538" i="2" a="1"/>
  <c r="AF538" i="2" s="1"/>
  <c r="AF541" i="2" a="1"/>
  <c r="AF541" i="2" s="1"/>
  <c r="AF540" i="2" a="1"/>
  <c r="AF540" i="2" s="1"/>
  <c r="AF539" i="2" a="1"/>
  <c r="AF539" i="2" s="1"/>
  <c r="AF542" i="2" a="1"/>
  <c r="AF542" i="2" s="1"/>
  <c r="AF543" i="2" a="1"/>
  <c r="AF543" i="2" s="1"/>
  <c r="AF544" i="2" a="1"/>
  <c r="AF544" i="2" s="1"/>
  <c r="AF546" i="2" a="1"/>
  <c r="AF546" i="2" s="1"/>
  <c r="AF547" i="2" a="1"/>
  <c r="AF547" i="2" s="1"/>
  <c r="AF545" i="2" a="1"/>
  <c r="AF545" i="2" s="1"/>
  <c r="AF548" i="2" a="1"/>
  <c r="AF548" i="2" s="1"/>
  <c r="AF549" i="2" a="1"/>
  <c r="AF549" i="2" s="1"/>
  <c r="AF550" i="2" a="1"/>
  <c r="AF550" i="2" s="1"/>
  <c r="AF551" i="2" a="1"/>
  <c r="AF551" i="2" s="1"/>
  <c r="AF552" i="2" a="1"/>
  <c r="AF552" i="2" s="1"/>
  <c r="AF553" i="2" a="1"/>
  <c r="AF553" i="2" s="1"/>
  <c r="AF554" i="2" a="1"/>
  <c r="AF554" i="2" s="1"/>
  <c r="AF555" i="2" a="1"/>
  <c r="AF555" i="2" s="1"/>
  <c r="AF556" i="2" a="1"/>
  <c r="AF556" i="2" s="1"/>
  <c r="AF558" i="2" a="1"/>
  <c r="AF558" i="2" s="1"/>
  <c r="AF559" i="2" a="1"/>
  <c r="AF559" i="2" s="1"/>
  <c r="AF560" i="2" a="1"/>
  <c r="AF560" i="2" s="1"/>
  <c r="AF561" i="2" a="1"/>
  <c r="AF561" i="2" s="1"/>
  <c r="AF564" i="2" a="1"/>
  <c r="AF564" i="2" s="1"/>
  <c r="AF565" i="2" a="1"/>
  <c r="AF565" i="2" s="1"/>
  <c r="AF566" i="2" a="1"/>
  <c r="AF566" i="2" s="1"/>
  <c r="AF567" i="2" a="1"/>
  <c r="AF567" i="2" s="1"/>
  <c r="AF568" i="2" a="1"/>
  <c r="AF568" i="2" s="1"/>
  <c r="AF569" i="2" a="1"/>
  <c r="AF569" i="2" s="1"/>
  <c r="AF570" i="2" a="1"/>
  <c r="AF570" i="2" s="1"/>
  <c r="AF571" i="2" a="1"/>
  <c r="AF571" i="2" s="1"/>
  <c r="AF572" i="2" a="1"/>
  <c r="AF572" i="2" s="1"/>
  <c r="AF573" i="2" a="1"/>
  <c r="AF573" i="2" s="1"/>
  <c r="AF575" i="2" a="1"/>
  <c r="AF575" i="2" s="1"/>
  <c r="AF576" i="2" a="1"/>
  <c r="AF576" i="2" s="1"/>
  <c r="AF574" i="2" a="1"/>
  <c r="AF574" i="2" s="1"/>
  <c r="AF577" i="2" a="1"/>
  <c r="AF577" i="2" s="1"/>
  <c r="AF578" i="2" a="1"/>
  <c r="AF578" i="2" s="1"/>
  <c r="AF581" i="2" a="1"/>
  <c r="AF581" i="2" s="1"/>
  <c r="AF582" i="2" a="1"/>
  <c r="AF582" i="2" s="1"/>
  <c r="AF580" i="2" a="1"/>
  <c r="AF580" i="2" s="1"/>
  <c r="AF579" i="2" a="1"/>
  <c r="AF579" i="2" s="1"/>
  <c r="AF583" i="2" a="1"/>
  <c r="AF583" i="2" s="1"/>
  <c r="AF584" i="2" a="1"/>
  <c r="AF584" i="2" s="1"/>
  <c r="AF585" i="2" a="1"/>
  <c r="AF585" i="2" s="1"/>
  <c r="AF586" i="2" a="1"/>
  <c r="AF586" i="2" s="1"/>
  <c r="AF587" i="2" a="1"/>
  <c r="AF587" i="2" s="1"/>
  <c r="AF588" i="2" a="1"/>
  <c r="AF588" i="2" s="1"/>
  <c r="AF589" i="2" a="1"/>
  <c r="AF589" i="2" s="1"/>
  <c r="AF590" i="2" a="1"/>
  <c r="AF590" i="2" s="1"/>
  <c r="AF594" i="2" a="1"/>
  <c r="AF594" i="2" s="1"/>
  <c r="AF592" i="2" a="1"/>
  <c r="AF592" i="2" s="1"/>
  <c r="AF593" i="2" a="1"/>
  <c r="AF593" i="2" s="1"/>
  <c r="AF595" i="2" a="1"/>
  <c r="AF595" i="2" s="1"/>
  <c r="AF596" i="2" a="1"/>
  <c r="AF596" i="2" s="1"/>
  <c r="AF598" i="2" a="1"/>
  <c r="AF598" i="2" s="1"/>
  <c r="AF597" i="2" a="1"/>
  <c r="AF597" i="2" s="1"/>
  <c r="AF599" i="2" a="1"/>
  <c r="AF599" i="2" s="1"/>
  <c r="AF600" i="2" a="1"/>
  <c r="AF600" i="2" s="1"/>
  <c r="AF601" i="2" a="1"/>
  <c r="AF601" i="2" s="1"/>
  <c r="A371" i="2" a="1"/>
  <c r="A371" i="2" s="1"/>
  <c r="A455" i="2" a="1"/>
  <c r="A455" i="2" s="1"/>
  <c r="A375" i="2" a="1"/>
  <c r="A375" i="2" s="1"/>
  <c r="A149" i="2" a="1"/>
  <c r="A149" i="2" s="1"/>
  <c r="A150" i="2" a="1"/>
  <c r="A150" i="2" s="1"/>
  <c r="A151" i="2" a="1"/>
  <c r="A151" i="2" s="1"/>
  <c r="A152" i="2" a="1"/>
  <c r="A152" i="2" s="1"/>
  <c r="A153" i="2" a="1"/>
  <c r="A153" i="2" s="1"/>
  <c r="A154" i="2" a="1"/>
  <c r="A154" i="2" s="1"/>
  <c r="A155" i="2" a="1"/>
  <c r="A155" i="2" s="1"/>
  <c r="A156" i="2" a="1"/>
  <c r="A156" i="2" s="1"/>
  <c r="A157" i="2" a="1"/>
  <c r="A157" i="2" s="1"/>
  <c r="A158" i="2" a="1"/>
  <c r="A158" i="2" s="1"/>
  <c r="A159" i="2" a="1"/>
  <c r="A159" i="2" s="1"/>
  <c r="A160" i="2" a="1"/>
  <c r="A160" i="2" s="1"/>
  <c r="A161" i="2" a="1"/>
  <c r="A161" i="2" s="1"/>
  <c r="A162" i="2" a="1"/>
  <c r="A162" i="2" s="1"/>
  <c r="A163" i="2" a="1"/>
  <c r="A163" i="2" s="1"/>
  <c r="A164" i="2" a="1"/>
  <c r="A164" i="2" s="1"/>
  <c r="A165" i="2" a="1"/>
  <c r="A165" i="2" s="1"/>
  <c r="A166" i="2" a="1"/>
  <c r="A166" i="2" s="1"/>
  <c r="A167" i="2" a="1"/>
  <c r="A167" i="2" s="1"/>
  <c r="A168" i="2" a="1"/>
  <c r="A168" i="2" s="1"/>
  <c r="A169" i="2" a="1"/>
  <c r="A169" i="2" s="1"/>
  <c r="A170" i="2" a="1"/>
  <c r="A170" i="2" s="1"/>
  <c r="A171" i="2" a="1"/>
  <c r="A171" i="2" s="1"/>
  <c r="A172" i="2" a="1"/>
  <c r="A172" i="2" s="1"/>
  <c r="A173" i="2" a="1"/>
  <c r="A173" i="2" s="1"/>
  <c r="A174" i="2" a="1"/>
  <c r="A174" i="2" s="1"/>
  <c r="A175" i="2" a="1"/>
  <c r="A175" i="2" s="1"/>
  <c r="A176" i="2" a="1"/>
  <c r="A176" i="2" s="1"/>
  <c r="A177" i="2" a="1"/>
  <c r="A177" i="2" s="1"/>
  <c r="A178" i="2" a="1"/>
  <c r="A178" i="2" s="1"/>
  <c r="A179" i="2" a="1"/>
  <c r="A179" i="2" s="1"/>
  <c r="A180" i="2" a="1"/>
  <c r="A180" i="2" s="1"/>
  <c r="A181" i="2" a="1"/>
  <c r="A181" i="2" s="1"/>
  <c r="A182" i="2" a="1"/>
  <c r="A182" i="2" s="1"/>
  <c r="A183" i="2" a="1"/>
  <c r="A183" i="2" s="1"/>
  <c r="A184" i="2" a="1"/>
  <c r="A184" i="2" s="1"/>
  <c r="A185" i="2" a="1"/>
  <c r="A185" i="2" s="1"/>
  <c r="A186" i="2" a="1"/>
  <c r="A186" i="2" s="1"/>
  <c r="A187" i="2" a="1"/>
  <c r="A187" i="2" s="1"/>
  <c r="A188" i="2" a="1"/>
  <c r="A188" i="2" s="1"/>
  <c r="A189" i="2" a="1"/>
  <c r="A189" i="2" s="1"/>
  <c r="A190" i="2" a="1"/>
  <c r="A190" i="2" s="1"/>
  <c r="A191" i="2" a="1"/>
  <c r="A191" i="2" s="1"/>
  <c r="A192" i="2" a="1"/>
  <c r="A192" i="2" s="1"/>
  <c r="A193" i="2" a="1"/>
  <c r="A193" i="2" s="1"/>
  <c r="A197" i="2" a="1"/>
  <c r="A197" i="2" s="1"/>
  <c r="A195" i="2" a="1"/>
  <c r="A195" i="2" s="1"/>
  <c r="A196" i="2" a="1"/>
  <c r="A196" i="2" s="1"/>
  <c r="A198" i="2" a="1"/>
  <c r="A198" i="2" s="1"/>
  <c r="A200" i="2" a="1"/>
  <c r="A200" i="2" s="1"/>
  <c r="A199" i="2" a="1"/>
  <c r="A199" i="2" s="1"/>
  <c r="A201" i="2" a="1"/>
  <c r="A201" i="2" s="1"/>
  <c r="A202" i="2" a="1"/>
  <c r="A202" i="2" s="1"/>
  <c r="A204" i="2" a="1"/>
  <c r="A204" i="2" s="1"/>
  <c r="A205" i="2" a="1"/>
  <c r="A205" i="2" s="1"/>
  <c r="A207" i="2" a="1"/>
  <c r="A207" i="2" s="1"/>
  <c r="A208" i="2" a="1"/>
  <c r="A208" i="2" s="1"/>
  <c r="A209" i="2" a="1"/>
  <c r="A209" i="2" s="1"/>
  <c r="A210" i="2" a="1"/>
  <c r="A210" i="2" s="1"/>
  <c r="A211" i="2" a="1"/>
  <c r="A211" i="2" s="1"/>
  <c r="A212" i="2" a="1"/>
  <c r="A212" i="2" s="1"/>
  <c r="A213" i="2" a="1"/>
  <c r="A213" i="2" s="1"/>
  <c r="A214" i="2" a="1"/>
  <c r="A214" i="2" s="1"/>
  <c r="A215" i="2" a="1"/>
  <c r="A215" i="2" s="1"/>
  <c r="A216" i="2" a="1"/>
  <c r="A216" i="2" s="1"/>
  <c r="A217" i="2" a="1"/>
  <c r="A217" i="2" s="1"/>
  <c r="A218" i="2" a="1"/>
  <c r="A218" i="2" s="1"/>
  <c r="A219" i="2" a="1"/>
  <c r="A219" i="2" s="1"/>
  <c r="A220" i="2" a="1"/>
  <c r="A220" i="2" s="1"/>
  <c r="A221" i="2" a="1"/>
  <c r="A221" i="2" s="1"/>
  <c r="A222" i="2" a="1"/>
  <c r="A222" i="2" s="1"/>
  <c r="A223" i="2" a="1"/>
  <c r="A223" i="2" s="1"/>
  <c r="A224" i="2" a="1"/>
  <c r="A224" i="2" s="1"/>
  <c r="A225" i="2" a="1"/>
  <c r="A225" i="2" s="1"/>
  <c r="A226" i="2" a="1"/>
  <c r="A226" i="2" s="1"/>
  <c r="A228" i="2" a="1"/>
  <c r="A228" i="2" s="1"/>
  <c r="A227" i="2" a="1"/>
  <c r="A227" i="2" s="1"/>
  <c r="A229" i="2" a="1"/>
  <c r="A229" i="2" s="1"/>
  <c r="A230" i="2" a="1"/>
  <c r="A230" i="2" s="1"/>
  <c r="A231" i="2" a="1"/>
  <c r="A231" i="2" s="1"/>
  <c r="A232" i="2" a="1"/>
  <c r="A232" i="2" s="1"/>
  <c r="A233" i="2" a="1"/>
  <c r="A233" i="2" s="1"/>
  <c r="A234" i="2" a="1"/>
  <c r="A234" i="2" s="1"/>
  <c r="A235" i="2" a="1"/>
  <c r="A235" i="2" s="1"/>
  <c r="A236" i="2" a="1"/>
  <c r="A236" i="2" s="1"/>
  <c r="A237" i="2" a="1"/>
  <c r="A237" i="2" s="1"/>
  <c r="A239" i="2" a="1"/>
  <c r="A239" i="2" s="1"/>
  <c r="A238" i="2" a="1"/>
  <c r="A238" i="2" s="1"/>
  <c r="A240" i="2" a="1"/>
  <c r="A240" i="2" s="1"/>
  <c r="A241" i="2" a="1"/>
  <c r="A241" i="2" s="1"/>
  <c r="A242" i="2" a="1"/>
  <c r="A242" i="2" s="1"/>
  <c r="A243" i="2" a="1"/>
  <c r="A243" i="2" s="1"/>
  <c r="A244" i="2" a="1"/>
  <c r="A244" i="2" s="1"/>
  <c r="A245" i="2" a="1"/>
  <c r="A245" i="2" s="1"/>
  <c r="A246" i="2" a="1"/>
  <c r="A246" i="2" s="1"/>
  <c r="A247" i="2" a="1"/>
  <c r="A247" i="2" s="1"/>
  <c r="A248" i="2" a="1"/>
  <c r="A248" i="2" s="1"/>
  <c r="A249" i="2" a="1"/>
  <c r="A249" i="2" s="1"/>
  <c r="A250" i="2" a="1"/>
  <c r="A250" i="2" s="1"/>
  <c r="A251" i="2" a="1"/>
  <c r="A251" i="2" s="1"/>
  <c r="A252" i="2" a="1"/>
  <c r="A252" i="2" s="1"/>
  <c r="A253" i="2" a="1"/>
  <c r="A253" i="2" s="1"/>
  <c r="A254" i="2" a="1"/>
  <c r="A254" i="2" s="1"/>
  <c r="A255" i="2" a="1"/>
  <c r="A255" i="2" s="1"/>
  <c r="A256" i="2" a="1"/>
  <c r="A256" i="2" s="1"/>
  <c r="A257" i="2" a="1"/>
  <c r="A257" i="2" s="1"/>
  <c r="A259" i="2" a="1"/>
  <c r="A259" i="2" s="1"/>
  <c r="A258" i="2" a="1"/>
  <c r="A258" i="2" s="1"/>
  <c r="A260" i="2" a="1"/>
  <c r="A260" i="2" s="1"/>
  <c r="A261" i="2" a="1"/>
  <c r="A261" i="2" s="1"/>
  <c r="A262" i="2" a="1"/>
  <c r="A262" i="2" s="1"/>
  <c r="A263" i="2" a="1"/>
  <c r="A263" i="2" s="1"/>
  <c r="A264" i="2" a="1"/>
  <c r="A264" i="2" s="1"/>
  <c r="A265" i="2" a="1"/>
  <c r="A265" i="2" s="1"/>
  <c r="A266" i="2" a="1"/>
  <c r="A266" i="2" s="1"/>
  <c r="A267" i="2" a="1"/>
  <c r="A267" i="2" s="1"/>
  <c r="A268" i="2" a="1"/>
  <c r="A268" i="2" s="1"/>
  <c r="A269" i="2" a="1"/>
  <c r="A269" i="2" s="1"/>
  <c r="A270" i="2" a="1"/>
  <c r="A270" i="2" s="1"/>
  <c r="A271" i="2" a="1"/>
  <c r="A271" i="2" s="1"/>
  <c r="A272" i="2" a="1"/>
  <c r="A272" i="2" s="1"/>
  <c r="A273" i="2" a="1"/>
  <c r="A273" i="2" s="1"/>
  <c r="A276" i="2" a="1"/>
  <c r="A276" i="2" s="1"/>
  <c r="A277" i="2" a="1"/>
  <c r="A277" i="2" s="1"/>
  <c r="A279" i="2" a="1"/>
  <c r="A279" i="2" s="1"/>
  <c r="A278" i="2" a="1"/>
  <c r="A278" i="2" s="1"/>
  <c r="A280" i="2" a="1"/>
  <c r="A280" i="2" s="1"/>
  <c r="A281" i="2" a="1"/>
  <c r="A281" i="2" s="1"/>
  <c r="A282" i="2" a="1"/>
  <c r="A282" i="2" s="1"/>
  <c r="A283" i="2" a="1"/>
  <c r="A283" i="2" s="1"/>
  <c r="A284" i="2" a="1"/>
  <c r="A284" i="2" s="1"/>
  <c r="A285" i="2" a="1"/>
  <c r="A285" i="2" s="1"/>
  <c r="A286" i="2" a="1"/>
  <c r="A286" i="2" s="1"/>
  <c r="A287" i="2" a="1"/>
  <c r="A287" i="2" s="1"/>
  <c r="A288" i="2" a="1"/>
  <c r="A288" i="2" s="1"/>
  <c r="A291" i="2" a="1"/>
  <c r="A291" i="2" s="1"/>
  <c r="A289" i="2" a="1"/>
  <c r="A289" i="2" s="1"/>
  <c r="A290" i="2" a="1"/>
  <c r="A290" i="2" s="1"/>
  <c r="A292" i="2" a="1"/>
  <c r="A292" i="2" s="1"/>
  <c r="A293" i="2" a="1"/>
  <c r="A293" i="2" s="1"/>
  <c r="A294" i="2" a="1"/>
  <c r="A294" i="2" s="1"/>
  <c r="A296" i="2" a="1"/>
  <c r="A296" i="2" s="1"/>
  <c r="A297" i="2" a="1"/>
  <c r="A297" i="2" s="1"/>
  <c r="A298" i="2" a="1"/>
  <c r="A298" i="2" s="1"/>
  <c r="A299" i="2" a="1"/>
  <c r="A299" i="2" s="1"/>
  <c r="A300" i="2" a="1"/>
  <c r="A300" i="2" s="1"/>
  <c r="A301" i="2" a="1"/>
  <c r="A301" i="2" s="1"/>
  <c r="A302" i="2" a="1"/>
  <c r="A302" i="2" s="1"/>
  <c r="A304" i="2" a="1"/>
  <c r="A304" i="2" s="1"/>
  <c r="A303" i="2" a="1"/>
  <c r="A303" i="2" s="1"/>
  <c r="A306" i="2" a="1"/>
  <c r="A306" i="2" s="1"/>
  <c r="A305" i="2" a="1"/>
  <c r="A305" i="2" s="1"/>
  <c r="A307" i="2" a="1"/>
  <c r="A307" i="2" s="1"/>
  <c r="A309" i="2" a="1"/>
  <c r="A309" i="2" s="1"/>
  <c r="A308" i="2" a="1"/>
  <c r="A308" i="2" s="1"/>
  <c r="A310" i="2" a="1"/>
  <c r="A310" i="2" s="1"/>
  <c r="A311" i="2" a="1"/>
  <c r="A311" i="2" s="1"/>
  <c r="A312" i="2" a="1"/>
  <c r="A312" i="2" s="1"/>
  <c r="A313" i="2" a="1"/>
  <c r="A313" i="2" s="1"/>
  <c r="A315" i="2" a="1"/>
  <c r="A315" i="2" s="1"/>
  <c r="A316" i="2" a="1"/>
  <c r="A316" i="2" s="1"/>
  <c r="A317" i="2" a="1"/>
  <c r="A317" i="2" s="1"/>
  <c r="A318" i="2" a="1"/>
  <c r="A318" i="2" s="1"/>
  <c r="A320" i="2" a="1"/>
  <c r="A320" i="2" s="1"/>
  <c r="A319" i="2" a="1"/>
  <c r="A319" i="2" s="1"/>
  <c r="A321" i="2" a="1"/>
  <c r="A321" i="2" s="1"/>
  <c r="A322" i="2" a="1"/>
  <c r="A322" i="2" s="1"/>
  <c r="A323" i="2" a="1"/>
  <c r="A323" i="2" s="1"/>
  <c r="A324" i="2" a="1"/>
  <c r="A324" i="2" s="1"/>
  <c r="A325" i="2" a="1"/>
  <c r="A325" i="2" s="1"/>
  <c r="A326" i="2" a="1"/>
  <c r="A326" i="2" s="1"/>
  <c r="A327" i="2" a="1"/>
  <c r="A327" i="2" s="1"/>
  <c r="A328" i="2" a="1"/>
  <c r="A328" i="2" s="1"/>
  <c r="A330" i="2" a="1"/>
  <c r="A330" i="2" s="1"/>
  <c r="A329" i="2" a="1"/>
  <c r="A329" i="2" s="1"/>
  <c r="A331" i="2" a="1"/>
  <c r="A331" i="2" s="1"/>
  <c r="A332" i="2" a="1"/>
  <c r="A332" i="2" s="1"/>
  <c r="A333" i="2" a="1"/>
  <c r="A333" i="2" s="1"/>
  <c r="A335" i="2" a="1"/>
  <c r="A335" i="2" s="1"/>
  <c r="A336" i="2" a="1"/>
  <c r="A336" i="2" s="1"/>
  <c r="A334" i="2" a="1"/>
  <c r="A334" i="2" s="1"/>
  <c r="A337" i="2" a="1"/>
  <c r="A337" i="2" s="1"/>
  <c r="A338" i="2" a="1"/>
  <c r="A338" i="2" s="1"/>
  <c r="A339" i="2" a="1"/>
  <c r="A339" i="2" s="1"/>
  <c r="A340" i="2" a="1"/>
  <c r="A340" i="2" s="1"/>
  <c r="A342" i="2" a="1"/>
  <c r="A342" i="2" s="1"/>
  <c r="A341" i="2" a="1"/>
  <c r="A341" i="2" s="1"/>
  <c r="A343" i="2" a="1"/>
  <c r="A343" i="2" s="1"/>
  <c r="A344" i="2" a="1"/>
  <c r="A344" i="2" s="1"/>
  <c r="A345" i="2" a="1"/>
  <c r="A345" i="2" s="1"/>
  <c r="A346" i="2" a="1"/>
  <c r="A346" i="2" s="1"/>
  <c r="A347" i="2" a="1"/>
  <c r="A347" i="2" s="1"/>
  <c r="A348" i="2" a="1"/>
  <c r="A348" i="2" s="1"/>
  <c r="A349" i="2" a="1"/>
  <c r="A349" i="2" s="1"/>
  <c r="A350" i="2" a="1"/>
  <c r="A350" i="2" s="1"/>
  <c r="A351" i="2" a="1"/>
  <c r="A351" i="2" s="1"/>
  <c r="A354" i="2" a="1"/>
  <c r="A354" i="2" s="1"/>
  <c r="A355" i="2" a="1"/>
  <c r="A355" i="2" s="1"/>
  <c r="A356" i="2" a="1"/>
  <c r="A356" i="2" s="1"/>
  <c r="A359" i="2" a="1"/>
  <c r="A359" i="2" s="1"/>
  <c r="A363" i="2" a="1"/>
  <c r="A363" i="2" s="1"/>
  <c r="A360" i="2" a="1"/>
  <c r="A360" i="2" s="1"/>
  <c r="A362" i="2" a="1"/>
  <c r="A362" i="2" s="1"/>
  <c r="A361" i="2" a="1"/>
  <c r="A361" i="2" s="1"/>
  <c r="A364" i="2" a="1"/>
  <c r="A364" i="2" s="1"/>
  <c r="A365" i="2" a="1"/>
  <c r="A365" i="2" s="1"/>
  <c r="A366" i="2" a="1"/>
  <c r="A366" i="2" s="1"/>
  <c r="A367" i="2" a="1"/>
  <c r="A367" i="2" s="1"/>
  <c r="A369" i="2" a="1"/>
  <c r="A369" i="2" s="1"/>
  <c r="A370" i="2" a="1"/>
  <c r="A370" i="2" s="1"/>
  <c r="A372" i="2" a="1"/>
  <c r="A372" i="2" s="1"/>
  <c r="A374" i="2" a="1"/>
  <c r="A374" i="2" s="1"/>
  <c r="A376" i="2" a="1"/>
  <c r="A376" i="2" s="1"/>
  <c r="A378" i="2" a="1"/>
  <c r="A378" i="2" s="1"/>
  <c r="A377" i="2" a="1"/>
  <c r="A377" i="2" s="1"/>
  <c r="A380" i="2" a="1"/>
  <c r="A380" i="2" s="1"/>
  <c r="A379" i="2" a="1"/>
  <c r="A379" i="2" s="1"/>
  <c r="A381" i="2" a="1"/>
  <c r="A381" i="2" s="1"/>
  <c r="A382" i="2" a="1"/>
  <c r="A382" i="2" s="1"/>
  <c r="A383" i="2" a="1"/>
  <c r="A383" i="2" s="1"/>
  <c r="A385" i="2" a="1"/>
  <c r="A385" i="2" s="1"/>
  <c r="A386" i="2" a="1"/>
  <c r="A386" i="2" s="1"/>
  <c r="A388" i="2" a="1"/>
  <c r="A388" i="2" s="1"/>
  <c r="A387" i="2" a="1"/>
  <c r="A387" i="2" s="1"/>
  <c r="A390" i="2" a="1"/>
  <c r="A390" i="2" s="1"/>
  <c r="A389" i="2" a="1"/>
  <c r="A389" i="2" s="1"/>
  <c r="A391" i="2" a="1"/>
  <c r="A391" i="2" s="1"/>
  <c r="A392" i="2" a="1"/>
  <c r="A392" i="2" s="1"/>
  <c r="A393" i="2" a="1"/>
  <c r="A393" i="2" s="1"/>
  <c r="A394" i="2" a="1"/>
  <c r="A394" i="2" s="1"/>
  <c r="A395" i="2" a="1"/>
  <c r="A395" i="2" s="1"/>
  <c r="A396" i="2" a="1"/>
  <c r="A396" i="2" s="1"/>
  <c r="A397" i="2" a="1"/>
  <c r="A397" i="2" s="1"/>
  <c r="A398" i="2" a="1"/>
  <c r="A398" i="2" s="1"/>
  <c r="A403" i="2" a="1"/>
  <c r="A403" i="2" s="1"/>
  <c r="A401" i="2" a="1"/>
  <c r="A401" i="2" s="1"/>
  <c r="A402" i="2" a="1"/>
  <c r="A402" i="2" s="1"/>
  <c r="A400" i="2" a="1"/>
  <c r="A400" i="2" s="1"/>
  <c r="A404" i="2" a="1"/>
  <c r="A404" i="2" s="1"/>
  <c r="A405" i="2" a="1"/>
  <c r="A405" i="2" s="1"/>
  <c r="A406" i="2" a="1"/>
  <c r="A406" i="2" s="1"/>
  <c r="A407" i="2" a="1"/>
  <c r="A407" i="2" s="1"/>
  <c r="A408" i="2" a="1"/>
  <c r="A408" i="2" s="1"/>
  <c r="A409" i="2" a="1"/>
  <c r="A409" i="2" s="1"/>
  <c r="A410" i="2" a="1"/>
  <c r="A410" i="2" s="1"/>
  <c r="A411" i="2" a="1"/>
  <c r="A411" i="2" s="1"/>
  <c r="A413" i="2" a="1"/>
  <c r="A413" i="2" s="1"/>
  <c r="A414" i="2" a="1"/>
  <c r="A414" i="2" s="1"/>
  <c r="A415" i="2" a="1"/>
  <c r="A415" i="2" s="1"/>
  <c r="A418" i="2" a="1"/>
  <c r="A418" i="2" s="1"/>
  <c r="A420" i="2" a="1"/>
  <c r="A420" i="2" s="1"/>
  <c r="A419" i="2" a="1"/>
  <c r="A419" i="2" s="1"/>
  <c r="A421" i="2" a="1"/>
  <c r="A421" i="2" s="1"/>
  <c r="A423" i="2" a="1"/>
  <c r="A423" i="2" s="1"/>
  <c r="A424" i="2" a="1"/>
  <c r="A424" i="2" s="1"/>
  <c r="A425" i="2" a="1"/>
  <c r="A425" i="2" s="1"/>
  <c r="A426" i="2" a="1"/>
  <c r="A426" i="2" s="1"/>
  <c r="A427" i="2" a="1"/>
  <c r="A427" i="2" s="1"/>
  <c r="A428" i="2" a="1"/>
  <c r="A428" i="2" s="1"/>
  <c r="A429" i="2" a="1"/>
  <c r="A429" i="2" s="1"/>
  <c r="A430" i="2" a="1"/>
  <c r="A430" i="2" s="1"/>
  <c r="A431" i="2" a="1"/>
  <c r="A431" i="2" s="1"/>
  <c r="A432" i="2" a="1"/>
  <c r="A432" i="2" s="1"/>
  <c r="A433" i="2" a="1"/>
  <c r="A433" i="2" s="1"/>
  <c r="A434" i="2" a="1"/>
  <c r="A434" i="2" s="1"/>
  <c r="A435" i="2" a="1"/>
  <c r="A435" i="2" s="1"/>
  <c r="A436" i="2" a="1"/>
  <c r="A436" i="2" s="1"/>
  <c r="A437" i="2" a="1"/>
  <c r="A437" i="2" s="1"/>
  <c r="A438" i="2" a="1"/>
  <c r="A438" i="2" s="1"/>
  <c r="A440" i="2" a="1"/>
  <c r="A440" i="2" s="1"/>
  <c r="A442" i="2" a="1"/>
  <c r="A442" i="2" s="1"/>
  <c r="A443" i="2" a="1"/>
  <c r="A443" i="2" s="1"/>
  <c r="A444" i="2" a="1"/>
  <c r="A444" i="2" s="1"/>
  <c r="A445" i="2" a="1"/>
  <c r="A445" i="2" s="1"/>
  <c r="A446" i="2" a="1"/>
  <c r="A446" i="2" s="1"/>
  <c r="A447" i="2" a="1"/>
  <c r="A447" i="2" s="1"/>
  <c r="A448" i="2" a="1"/>
  <c r="A448" i="2" s="1"/>
  <c r="A449" i="2" a="1"/>
  <c r="A449" i="2" s="1"/>
  <c r="A451" i="2" a="1"/>
  <c r="A451" i="2" s="1"/>
  <c r="A453" i="2" a="1"/>
  <c r="A453" i="2" s="1"/>
  <c r="A452" i="2" a="1"/>
  <c r="A452" i="2" s="1"/>
  <c r="A456" i="2" a="1"/>
  <c r="A456" i="2" s="1"/>
  <c r="A457" i="2" a="1"/>
  <c r="A457" i="2" s="1"/>
  <c r="A458" i="2" a="1"/>
  <c r="A458" i="2" s="1"/>
  <c r="A460" i="2" a="1"/>
  <c r="A460" i="2" s="1"/>
  <c r="A461" i="2" a="1"/>
  <c r="A461" i="2" s="1"/>
  <c r="A462" i="2" a="1"/>
  <c r="A462" i="2" s="1"/>
  <c r="A463" i="2" a="1"/>
  <c r="A463" i="2" s="1"/>
  <c r="A464" i="2" a="1"/>
  <c r="A464" i="2" s="1"/>
  <c r="A465" i="2" a="1"/>
  <c r="A465" i="2" s="1"/>
  <c r="A466" i="2" a="1"/>
  <c r="A466" i="2" s="1"/>
  <c r="A467" i="2" a="1"/>
  <c r="A467" i="2" s="1"/>
  <c r="A468" i="2" a="1"/>
  <c r="A468" i="2" s="1"/>
  <c r="A470" i="2" a="1"/>
  <c r="A470" i="2" s="1"/>
  <c r="A469" i="2" a="1"/>
  <c r="A469" i="2" s="1"/>
  <c r="A471" i="2" a="1"/>
  <c r="A471" i="2" s="1"/>
  <c r="A472" i="2" a="1"/>
  <c r="A472" i="2" s="1"/>
  <c r="A473" i="2" a="1"/>
  <c r="A473" i="2" s="1"/>
  <c r="A474" i="2" a="1"/>
  <c r="A474" i="2" s="1"/>
  <c r="A476" i="2" a="1"/>
  <c r="A476" i="2" s="1"/>
  <c r="A475" i="2" a="1"/>
  <c r="A475" i="2" s="1"/>
  <c r="A477" i="2" a="1"/>
  <c r="A477" i="2" s="1"/>
  <c r="A478" i="2" a="1"/>
  <c r="A478" i="2" s="1"/>
  <c r="A479" i="2" a="1"/>
  <c r="A479" i="2" s="1"/>
  <c r="A480" i="2" a="1"/>
  <c r="A480" i="2" s="1"/>
  <c r="A481" i="2" a="1"/>
  <c r="A481" i="2" s="1"/>
  <c r="A482" i="2" a="1"/>
  <c r="A482" i="2" s="1"/>
  <c r="A483" i="2" a="1"/>
  <c r="A483" i="2" s="1"/>
  <c r="A484" i="2" a="1"/>
  <c r="A484" i="2" s="1"/>
  <c r="A485" i="2" a="1"/>
  <c r="A485" i="2" s="1"/>
  <c r="A486" i="2" a="1"/>
  <c r="A486" i="2" s="1"/>
  <c r="A487" i="2" a="1"/>
  <c r="A487" i="2" s="1"/>
  <c r="A490" i="2" a="1"/>
  <c r="A490" i="2" s="1"/>
  <c r="A491" i="2" a="1"/>
  <c r="A491" i="2" s="1"/>
  <c r="A492" i="2" a="1"/>
  <c r="A492" i="2" s="1"/>
  <c r="A493" i="2" a="1"/>
  <c r="A493" i="2" s="1"/>
  <c r="A494" i="2" a="1"/>
  <c r="A494" i="2" s="1"/>
  <c r="A495" i="2" a="1"/>
  <c r="A495" i="2" s="1"/>
  <c r="A496" i="2" a="1"/>
  <c r="A496" i="2" s="1"/>
  <c r="A497" i="2" a="1"/>
  <c r="A497" i="2" s="1"/>
  <c r="A498" i="2" a="1"/>
  <c r="A498" i="2" s="1"/>
  <c r="A500" i="2" a="1"/>
  <c r="A500" i="2" s="1"/>
  <c r="A501" i="2" a="1"/>
  <c r="A501" i="2" s="1"/>
  <c r="A502" i="2" a="1"/>
  <c r="A502" i="2" s="1"/>
  <c r="A504" i="2" a="1"/>
  <c r="A504" i="2" s="1"/>
  <c r="A503" i="2" a="1"/>
  <c r="A503" i="2" s="1"/>
  <c r="A505" i="2" a="1"/>
  <c r="A505" i="2" s="1"/>
  <c r="A507" i="2" a="1"/>
  <c r="A507" i="2" s="1"/>
  <c r="A508" i="2" a="1"/>
  <c r="A508" i="2" s="1"/>
  <c r="A509" i="2" a="1"/>
  <c r="A509" i="2" s="1"/>
  <c r="A510" i="2" a="1"/>
  <c r="A510" i="2" s="1"/>
  <c r="A511" i="2" a="1"/>
  <c r="A511" i="2" s="1"/>
  <c r="A512" i="2" a="1"/>
  <c r="A512" i="2" s="1"/>
  <c r="A513" i="2" a="1"/>
  <c r="A513" i="2" s="1"/>
  <c r="A514" i="2" a="1"/>
  <c r="A514" i="2" s="1"/>
  <c r="A515" i="2" a="1"/>
  <c r="A515" i="2" s="1"/>
  <c r="A516" i="2" a="1"/>
  <c r="A516" i="2" s="1"/>
  <c r="A518" i="2" a="1"/>
  <c r="A518" i="2" s="1"/>
  <c r="A519" i="2" a="1"/>
  <c r="A519" i="2" s="1"/>
  <c r="A520" i="2" a="1"/>
  <c r="A520" i="2" s="1"/>
  <c r="A522" i="2" a="1"/>
  <c r="A522" i="2" s="1"/>
  <c r="A521" i="2" a="1"/>
  <c r="A521" i="2" s="1"/>
  <c r="A523" i="2" a="1"/>
  <c r="A523" i="2" s="1"/>
  <c r="A524" i="2" a="1"/>
  <c r="A524" i="2" s="1"/>
  <c r="A525" i="2" a="1"/>
  <c r="A525" i="2" s="1"/>
  <c r="A526" i="2" a="1"/>
  <c r="A526" i="2" s="1"/>
  <c r="A527" i="2" a="1"/>
  <c r="A527" i="2" s="1"/>
  <c r="A528" i="2" a="1"/>
  <c r="A528" i="2" s="1"/>
  <c r="A529" i="2" a="1"/>
  <c r="A529" i="2" s="1"/>
  <c r="A530" i="2" a="1"/>
  <c r="A530" i="2" s="1"/>
  <c r="A531" i="2" a="1"/>
  <c r="A531" i="2" s="1"/>
  <c r="A532" i="2" a="1"/>
  <c r="A532" i="2" s="1"/>
  <c r="A533" i="2" a="1"/>
  <c r="A533" i="2" s="1"/>
  <c r="A534" i="2" a="1"/>
  <c r="A534" i="2" s="1"/>
  <c r="A536" i="2" a="1"/>
  <c r="A536" i="2" s="1"/>
  <c r="A535" i="2" a="1"/>
  <c r="A535" i="2" s="1"/>
  <c r="A537" i="2" a="1"/>
  <c r="A537" i="2" s="1"/>
  <c r="A538" i="2" a="1"/>
  <c r="A538" i="2" s="1"/>
  <c r="A541" i="2" a="1"/>
  <c r="A541" i="2" s="1"/>
  <c r="A540" i="2" a="1"/>
  <c r="A540" i="2" s="1"/>
  <c r="A539" i="2" a="1"/>
  <c r="A539" i="2" s="1"/>
  <c r="A542" i="2" a="1"/>
  <c r="A542" i="2" s="1"/>
  <c r="A543" i="2" a="1"/>
  <c r="A543" i="2" s="1"/>
  <c r="A544" i="2" a="1"/>
  <c r="A544" i="2" s="1"/>
  <c r="A546" i="2" a="1"/>
  <c r="A546" i="2" s="1"/>
  <c r="A547" i="2" a="1"/>
  <c r="A547" i="2" s="1"/>
  <c r="A545" i="2" a="1"/>
  <c r="A545" i="2" s="1"/>
  <c r="A548" i="2" a="1"/>
  <c r="A548" i="2" s="1"/>
  <c r="A549" i="2" a="1"/>
  <c r="A549" i="2" s="1"/>
  <c r="A550" i="2" a="1"/>
  <c r="A550" i="2" s="1"/>
  <c r="A551" i="2" a="1"/>
  <c r="A551" i="2" s="1"/>
  <c r="A552" i="2" a="1"/>
  <c r="A552" i="2" s="1"/>
  <c r="A553" i="2" a="1"/>
  <c r="A553" i="2" s="1"/>
  <c r="A554" i="2" a="1"/>
  <c r="A554" i="2" s="1"/>
  <c r="A555" i="2" a="1"/>
  <c r="A555" i="2" s="1"/>
  <c r="A556" i="2" a="1"/>
  <c r="A556" i="2" s="1"/>
  <c r="A558" i="2" a="1"/>
  <c r="A558" i="2" s="1"/>
  <c r="A559" i="2" a="1"/>
  <c r="A559" i="2" s="1"/>
  <c r="A560" i="2" a="1"/>
  <c r="A560" i="2" s="1"/>
  <c r="A561" i="2" a="1"/>
  <c r="A561" i="2" s="1"/>
  <c r="A564" i="2" a="1"/>
  <c r="A564" i="2" s="1"/>
  <c r="A565" i="2" a="1"/>
  <c r="A565" i="2" s="1"/>
  <c r="A566" i="2" a="1"/>
  <c r="A566" i="2" s="1"/>
  <c r="A567" i="2" a="1"/>
  <c r="A567" i="2" s="1"/>
  <c r="A568" i="2" a="1"/>
  <c r="A568" i="2" s="1"/>
  <c r="A569" i="2" a="1"/>
  <c r="A569" i="2" s="1"/>
  <c r="A570" i="2" a="1"/>
  <c r="A570" i="2" s="1"/>
  <c r="A571" i="2" a="1"/>
  <c r="A571" i="2" s="1"/>
  <c r="A572" i="2" a="1"/>
  <c r="A572" i="2" s="1"/>
  <c r="A573" i="2" a="1"/>
  <c r="A573" i="2" s="1"/>
  <c r="A575" i="2" a="1"/>
  <c r="A575" i="2" s="1"/>
  <c r="A576" i="2" a="1"/>
  <c r="A576" i="2" s="1"/>
  <c r="A574" i="2" a="1"/>
  <c r="A574" i="2" s="1"/>
  <c r="A577" i="2" a="1"/>
  <c r="A577" i="2" s="1"/>
  <c r="A578" i="2" a="1"/>
  <c r="A578" i="2" s="1"/>
  <c r="A581" i="2" a="1"/>
  <c r="A581" i="2" s="1"/>
  <c r="A582" i="2" a="1"/>
  <c r="A582" i="2" s="1"/>
  <c r="A580" i="2" a="1"/>
  <c r="A580" i="2" s="1"/>
  <c r="A579" i="2" a="1"/>
  <c r="A579" i="2" s="1"/>
  <c r="A583" i="2" a="1"/>
  <c r="A583" i="2" s="1"/>
  <c r="A584" i="2" a="1"/>
  <c r="A584" i="2" s="1"/>
  <c r="A585" i="2" a="1"/>
  <c r="A585" i="2" s="1"/>
  <c r="A586" i="2" a="1"/>
  <c r="A586" i="2" s="1"/>
  <c r="A587" i="2" a="1"/>
  <c r="A587" i="2" s="1"/>
  <c r="A588" i="2" a="1"/>
  <c r="A588" i="2" s="1"/>
  <c r="A589" i="2" a="1"/>
  <c r="A589" i="2" s="1"/>
  <c r="A590" i="2" a="1"/>
  <c r="A590" i="2" s="1"/>
  <c r="A594" i="2" a="1"/>
  <c r="A594" i="2" s="1"/>
  <c r="A592" i="2" a="1"/>
  <c r="A592" i="2" s="1"/>
  <c r="A593" i="2" a="1"/>
  <c r="A593" i="2" s="1"/>
  <c r="A595" i="2" a="1"/>
  <c r="A595" i="2" s="1"/>
  <c r="A596" i="2" a="1"/>
  <c r="A596" i="2" s="1"/>
  <c r="A598" i="2" a="1"/>
  <c r="A598" i="2" s="1"/>
  <c r="A597" i="2" a="1"/>
  <c r="A597" i="2" s="1"/>
  <c r="A599" i="2" a="1"/>
  <c r="A599" i="2" s="1"/>
  <c r="A600" i="2" a="1"/>
  <c r="A600" i="2" s="1"/>
  <c r="A601" i="2" a="1"/>
  <c r="A601" i="2" s="1"/>
  <c r="L601" i="6" l="1"/>
  <c r="K601" i="6"/>
  <c r="J601" i="6"/>
  <c r="I601" i="6"/>
  <c r="H601" i="6"/>
  <c r="G601" i="6"/>
  <c r="F601" i="6"/>
  <c r="L600" i="6"/>
  <c r="K600" i="6"/>
  <c r="J600" i="6"/>
  <c r="I600" i="6"/>
  <c r="H600" i="6"/>
  <c r="G600" i="6"/>
  <c r="F600" i="6"/>
  <c r="L599" i="6"/>
  <c r="K599" i="6"/>
  <c r="J599" i="6"/>
  <c r="I599" i="6"/>
  <c r="H599" i="6"/>
  <c r="G599" i="6"/>
  <c r="F599" i="6"/>
  <c r="L598" i="6"/>
  <c r="K598" i="6"/>
  <c r="J598" i="6"/>
  <c r="I598" i="6"/>
  <c r="H598" i="6"/>
  <c r="G598" i="6"/>
  <c r="F598" i="6"/>
  <c r="L597" i="6"/>
  <c r="K597" i="6"/>
  <c r="J597" i="6"/>
  <c r="I597" i="6"/>
  <c r="H597" i="6"/>
  <c r="G597" i="6"/>
  <c r="F597" i="6"/>
  <c r="L596" i="6"/>
  <c r="K596" i="6"/>
  <c r="J596" i="6"/>
  <c r="I596" i="6"/>
  <c r="H596" i="6"/>
  <c r="G596" i="6"/>
  <c r="F596" i="6"/>
  <c r="L595" i="6"/>
  <c r="K595" i="6"/>
  <c r="J595" i="6"/>
  <c r="I595" i="6"/>
  <c r="H595" i="6"/>
  <c r="G595" i="6"/>
  <c r="F595" i="6"/>
  <c r="L594" i="6"/>
  <c r="K594" i="6"/>
  <c r="J594" i="6"/>
  <c r="I594" i="6"/>
  <c r="H594" i="6"/>
  <c r="G594" i="6"/>
  <c r="F594" i="6"/>
  <c r="L593" i="6"/>
  <c r="K593" i="6"/>
  <c r="J593" i="6"/>
  <c r="I593" i="6"/>
  <c r="H593" i="6"/>
  <c r="G593" i="6"/>
  <c r="F593" i="6"/>
  <c r="L592" i="6"/>
  <c r="K592" i="6"/>
  <c r="J592" i="6"/>
  <c r="I592" i="6"/>
  <c r="H592" i="6"/>
  <c r="G592" i="6"/>
  <c r="F592" i="6"/>
  <c r="L591" i="6"/>
  <c r="K591" i="6"/>
  <c r="J591" i="6"/>
  <c r="I591" i="6"/>
  <c r="H591" i="6"/>
  <c r="G591" i="6"/>
  <c r="F591" i="6"/>
  <c r="L590" i="6"/>
  <c r="K590" i="6"/>
  <c r="J590" i="6"/>
  <c r="I590" i="6"/>
  <c r="H590" i="6"/>
  <c r="G590" i="6"/>
  <c r="F590" i="6"/>
  <c r="L589" i="6"/>
  <c r="K589" i="6"/>
  <c r="J589" i="6"/>
  <c r="I589" i="6"/>
  <c r="H589" i="6"/>
  <c r="G589" i="6"/>
  <c r="F589" i="6"/>
  <c r="L588" i="6"/>
  <c r="K588" i="6"/>
  <c r="J588" i="6"/>
  <c r="I588" i="6"/>
  <c r="H588" i="6"/>
  <c r="G588" i="6"/>
  <c r="F588" i="6"/>
  <c r="L587" i="6"/>
  <c r="K587" i="6"/>
  <c r="J587" i="6"/>
  <c r="I587" i="6"/>
  <c r="H587" i="6"/>
  <c r="G587" i="6"/>
  <c r="F587" i="6"/>
  <c r="K586" i="6"/>
  <c r="I586" i="6"/>
  <c r="G586" i="6"/>
  <c r="F586" i="6"/>
  <c r="L585" i="6"/>
  <c r="K585" i="6"/>
  <c r="J585" i="6"/>
  <c r="I585" i="6"/>
  <c r="H585" i="6"/>
  <c r="G585" i="6"/>
  <c r="F585" i="6"/>
  <c r="L584" i="6"/>
  <c r="K584" i="6"/>
  <c r="J584" i="6"/>
  <c r="I584" i="6"/>
  <c r="H584" i="6"/>
  <c r="G584" i="6"/>
  <c r="F584" i="6"/>
  <c r="L583" i="6"/>
  <c r="K583" i="6"/>
  <c r="J583" i="6"/>
  <c r="I583" i="6"/>
  <c r="H583" i="6"/>
  <c r="G583" i="6"/>
  <c r="F583" i="6"/>
  <c r="L582" i="6"/>
  <c r="K582" i="6"/>
  <c r="J582" i="6"/>
  <c r="I582" i="6"/>
  <c r="H582" i="6"/>
  <c r="G582" i="6"/>
  <c r="F582" i="6"/>
  <c r="L581" i="6"/>
  <c r="K581" i="6"/>
  <c r="J581" i="6"/>
  <c r="I581" i="6"/>
  <c r="H581" i="6"/>
  <c r="G581" i="6"/>
  <c r="F581" i="6"/>
  <c r="L580" i="6"/>
  <c r="K580" i="6"/>
  <c r="J580" i="6"/>
  <c r="I580" i="6"/>
  <c r="H580" i="6"/>
  <c r="G580" i="6"/>
  <c r="F580" i="6"/>
  <c r="L579" i="6"/>
  <c r="K579" i="6"/>
  <c r="J579" i="6"/>
  <c r="I579" i="6"/>
  <c r="H579" i="6"/>
  <c r="G579" i="6"/>
  <c r="F579" i="6"/>
  <c r="L578" i="6"/>
  <c r="K578" i="6"/>
  <c r="J578" i="6"/>
  <c r="I578" i="6"/>
  <c r="H578" i="6"/>
  <c r="G578" i="6"/>
  <c r="F578" i="6"/>
  <c r="L577" i="6"/>
  <c r="K577" i="6"/>
  <c r="J577" i="6"/>
  <c r="I577" i="6"/>
  <c r="H577" i="6"/>
  <c r="G577" i="6"/>
  <c r="F577" i="6"/>
  <c r="L576" i="6"/>
  <c r="K576" i="6"/>
  <c r="J576" i="6"/>
  <c r="I576" i="6"/>
  <c r="H576" i="6"/>
  <c r="G576" i="6"/>
  <c r="F576" i="6"/>
  <c r="L575" i="6"/>
  <c r="K575" i="6"/>
  <c r="J575" i="6"/>
  <c r="I575" i="6"/>
  <c r="H575" i="6"/>
  <c r="G575" i="6"/>
  <c r="F575" i="6"/>
  <c r="L574" i="6"/>
  <c r="K574" i="6"/>
  <c r="J574" i="6"/>
  <c r="I574" i="6"/>
  <c r="H574" i="6"/>
  <c r="G574" i="6"/>
  <c r="F574" i="6"/>
  <c r="L573" i="6"/>
  <c r="K573" i="6"/>
  <c r="J573" i="6"/>
  <c r="I573" i="6"/>
  <c r="H573" i="6"/>
  <c r="G573" i="6"/>
  <c r="F573" i="6"/>
  <c r="L572" i="6"/>
  <c r="K572" i="6"/>
  <c r="J572" i="6"/>
  <c r="I572" i="6"/>
  <c r="H572" i="6"/>
  <c r="G572" i="6"/>
  <c r="F572" i="6"/>
  <c r="L571" i="6"/>
  <c r="K571" i="6"/>
  <c r="J571" i="6"/>
  <c r="I571" i="6"/>
  <c r="H571" i="6"/>
  <c r="G571" i="6"/>
  <c r="F571" i="6"/>
  <c r="L570" i="6"/>
  <c r="K570" i="6"/>
  <c r="J570" i="6"/>
  <c r="I570" i="6"/>
  <c r="H570" i="6"/>
  <c r="G570" i="6"/>
  <c r="F570" i="6"/>
  <c r="L569" i="6"/>
  <c r="K569" i="6"/>
  <c r="J569" i="6"/>
  <c r="I569" i="6"/>
  <c r="H569" i="6"/>
  <c r="G569" i="6"/>
  <c r="F569" i="6"/>
  <c r="L568" i="6"/>
  <c r="K568" i="6"/>
  <c r="J568" i="6"/>
  <c r="I568" i="6"/>
  <c r="H568" i="6"/>
  <c r="G568" i="6"/>
  <c r="F568" i="6"/>
  <c r="L567" i="6"/>
  <c r="K567" i="6"/>
  <c r="J567" i="6"/>
  <c r="I567" i="6"/>
  <c r="H567" i="6"/>
  <c r="G567" i="6"/>
  <c r="F567" i="6"/>
  <c r="L566" i="6"/>
  <c r="K566" i="6"/>
  <c r="J566" i="6"/>
  <c r="I566" i="6"/>
  <c r="H566" i="6"/>
  <c r="G566" i="6"/>
  <c r="F566" i="6"/>
  <c r="L565" i="6"/>
  <c r="K565" i="6"/>
  <c r="J565" i="6"/>
  <c r="I565" i="6"/>
  <c r="H565" i="6"/>
  <c r="G565" i="6"/>
  <c r="F565" i="6"/>
  <c r="L564" i="6"/>
  <c r="K564" i="6"/>
  <c r="J564" i="6"/>
  <c r="I564" i="6"/>
  <c r="H564" i="6"/>
  <c r="G564" i="6"/>
  <c r="F564" i="6"/>
  <c r="L563" i="6"/>
  <c r="K563" i="6"/>
  <c r="J563" i="6"/>
  <c r="I563" i="6"/>
  <c r="H563" i="6"/>
  <c r="G563" i="6"/>
  <c r="F563" i="6"/>
  <c r="L562" i="6"/>
  <c r="K562" i="6"/>
  <c r="J562" i="6"/>
  <c r="I562" i="6"/>
  <c r="H562" i="6"/>
  <c r="G562" i="6"/>
  <c r="F562" i="6"/>
  <c r="L561" i="6"/>
  <c r="K561" i="6"/>
  <c r="J561" i="6"/>
  <c r="I561" i="6"/>
  <c r="H561" i="6"/>
  <c r="G561" i="6"/>
  <c r="F561" i="6"/>
  <c r="L560" i="6"/>
  <c r="K560" i="6"/>
  <c r="J560" i="6"/>
  <c r="I560" i="6"/>
  <c r="H560" i="6"/>
  <c r="G560" i="6"/>
  <c r="F560" i="6"/>
  <c r="L559" i="6"/>
  <c r="K559" i="6"/>
  <c r="J559" i="6"/>
  <c r="I559" i="6"/>
  <c r="H559" i="6"/>
  <c r="G559" i="6"/>
  <c r="F559" i="6"/>
  <c r="L558" i="6"/>
  <c r="K558" i="6"/>
  <c r="J558" i="6"/>
  <c r="I558" i="6"/>
  <c r="H558" i="6"/>
  <c r="G558" i="6"/>
  <c r="F558" i="6"/>
  <c r="L557" i="6"/>
  <c r="K557" i="6"/>
  <c r="J557" i="6"/>
  <c r="I557" i="6"/>
  <c r="H557" i="6"/>
  <c r="G557" i="6"/>
  <c r="F557" i="6"/>
  <c r="L556" i="6"/>
  <c r="K556" i="6"/>
  <c r="J556" i="6"/>
  <c r="I556" i="6"/>
  <c r="H556" i="6"/>
  <c r="G556" i="6"/>
  <c r="F556" i="6"/>
  <c r="L555" i="6"/>
  <c r="K555" i="6"/>
  <c r="J555" i="6"/>
  <c r="I555" i="6"/>
  <c r="H555" i="6"/>
  <c r="G555" i="6"/>
  <c r="F555" i="6"/>
  <c r="L554" i="6"/>
  <c r="K554" i="6"/>
  <c r="J554" i="6"/>
  <c r="I554" i="6"/>
  <c r="H554" i="6"/>
  <c r="G554" i="6"/>
  <c r="F554" i="6"/>
  <c r="L553" i="6"/>
  <c r="K553" i="6"/>
  <c r="J553" i="6"/>
  <c r="I553" i="6"/>
  <c r="H553" i="6"/>
  <c r="G553" i="6"/>
  <c r="F553" i="6"/>
  <c r="L552" i="6"/>
  <c r="K552" i="6"/>
  <c r="J552" i="6"/>
  <c r="I552" i="6"/>
  <c r="H552" i="6"/>
  <c r="G552" i="6"/>
  <c r="F552" i="6"/>
  <c r="L551" i="6"/>
  <c r="K551" i="6"/>
  <c r="J551" i="6"/>
  <c r="I551" i="6"/>
  <c r="H551" i="6"/>
  <c r="G551" i="6"/>
  <c r="F551" i="6"/>
  <c r="L550" i="6"/>
  <c r="K550" i="6"/>
  <c r="J550" i="6"/>
  <c r="I550" i="6"/>
  <c r="H550" i="6"/>
  <c r="G550" i="6"/>
  <c r="F550" i="6"/>
  <c r="L549" i="6"/>
  <c r="K549" i="6"/>
  <c r="J549" i="6"/>
  <c r="I549" i="6"/>
  <c r="H549" i="6"/>
  <c r="G549" i="6"/>
  <c r="F549" i="6"/>
  <c r="L548" i="6"/>
  <c r="K548" i="6"/>
  <c r="J548" i="6"/>
  <c r="I548" i="6"/>
  <c r="H548" i="6"/>
  <c r="G548" i="6"/>
  <c r="F548" i="6"/>
  <c r="L547" i="6"/>
  <c r="K547" i="6"/>
  <c r="J547" i="6"/>
  <c r="I547" i="6"/>
  <c r="H547" i="6"/>
  <c r="G547" i="6"/>
  <c r="F547" i="6"/>
  <c r="L546" i="6"/>
  <c r="K546" i="6"/>
  <c r="J546" i="6"/>
  <c r="I546" i="6"/>
  <c r="H546" i="6"/>
  <c r="G546" i="6"/>
  <c r="F546" i="6"/>
  <c r="L545" i="6"/>
  <c r="K545" i="6"/>
  <c r="J545" i="6"/>
  <c r="I545" i="6"/>
  <c r="H545" i="6"/>
  <c r="G545" i="6"/>
  <c r="F545" i="6"/>
  <c r="L544" i="6"/>
  <c r="K544" i="6"/>
  <c r="J544" i="6"/>
  <c r="I544" i="6"/>
  <c r="H544" i="6"/>
  <c r="G544" i="6"/>
  <c r="F544" i="6"/>
  <c r="L543" i="6"/>
  <c r="K543" i="6"/>
  <c r="J543" i="6"/>
  <c r="I543" i="6"/>
  <c r="H543" i="6"/>
  <c r="G543" i="6"/>
  <c r="F543" i="6"/>
  <c r="L542" i="6"/>
  <c r="K542" i="6"/>
  <c r="J542" i="6"/>
  <c r="I542" i="6"/>
  <c r="H542" i="6"/>
  <c r="G542" i="6"/>
  <c r="F542" i="6"/>
  <c r="L541" i="6"/>
  <c r="K541" i="6"/>
  <c r="J541" i="6"/>
  <c r="I541" i="6"/>
  <c r="H541" i="6"/>
  <c r="G541" i="6"/>
  <c r="F541" i="6"/>
  <c r="L540" i="6"/>
  <c r="K540" i="6"/>
  <c r="J540" i="6"/>
  <c r="I540" i="6"/>
  <c r="H540" i="6"/>
  <c r="G540" i="6"/>
  <c r="F540" i="6"/>
  <c r="L539" i="6"/>
  <c r="K539" i="6"/>
  <c r="J539" i="6"/>
  <c r="I539" i="6"/>
  <c r="H539" i="6"/>
  <c r="G539" i="6"/>
  <c r="F539" i="6"/>
  <c r="L538" i="6"/>
  <c r="K538" i="6"/>
  <c r="J538" i="6"/>
  <c r="I538" i="6"/>
  <c r="H538" i="6"/>
  <c r="G538" i="6"/>
  <c r="F538" i="6"/>
  <c r="K537" i="6"/>
  <c r="I537" i="6"/>
  <c r="G537" i="6"/>
  <c r="F537" i="6"/>
  <c r="K536" i="6"/>
  <c r="I536" i="6"/>
  <c r="G536" i="6"/>
  <c r="F536" i="6"/>
  <c r="K535" i="6"/>
  <c r="I535" i="6"/>
  <c r="G535" i="6"/>
  <c r="F535" i="6"/>
  <c r="L534" i="6"/>
  <c r="K534" i="6"/>
  <c r="J534" i="6"/>
  <c r="I534" i="6"/>
  <c r="H534" i="6"/>
  <c r="G534" i="6"/>
  <c r="F534" i="6"/>
  <c r="L533" i="6"/>
  <c r="K533" i="6"/>
  <c r="J533" i="6"/>
  <c r="I533" i="6"/>
  <c r="H533" i="6"/>
  <c r="G533" i="6"/>
  <c r="F533" i="6"/>
  <c r="L532" i="6"/>
  <c r="K532" i="6"/>
  <c r="J532" i="6"/>
  <c r="I532" i="6"/>
  <c r="H532" i="6"/>
  <c r="G532" i="6"/>
  <c r="F532" i="6"/>
  <c r="L531" i="6"/>
  <c r="K531" i="6"/>
  <c r="J531" i="6"/>
  <c r="I531" i="6"/>
  <c r="H531" i="6"/>
  <c r="G531" i="6"/>
  <c r="F531" i="6"/>
  <c r="L530" i="6"/>
  <c r="K530" i="6"/>
  <c r="J530" i="6"/>
  <c r="I530" i="6"/>
  <c r="H530" i="6"/>
  <c r="G530" i="6"/>
  <c r="F530" i="6"/>
  <c r="L529" i="6"/>
  <c r="K529" i="6"/>
  <c r="J529" i="6"/>
  <c r="I529" i="6"/>
  <c r="H529" i="6"/>
  <c r="G529" i="6"/>
  <c r="F529" i="6"/>
  <c r="L528" i="6"/>
  <c r="K528" i="6"/>
  <c r="J528" i="6"/>
  <c r="I528" i="6"/>
  <c r="H528" i="6"/>
  <c r="G528" i="6"/>
  <c r="F528" i="6"/>
  <c r="L527" i="6"/>
  <c r="K527" i="6"/>
  <c r="J527" i="6"/>
  <c r="I527" i="6"/>
  <c r="H527" i="6"/>
  <c r="G527" i="6"/>
  <c r="F527" i="6"/>
  <c r="K526" i="6"/>
  <c r="I526" i="6"/>
  <c r="G526" i="6"/>
  <c r="F526" i="6"/>
  <c r="L525" i="6"/>
  <c r="K525" i="6"/>
  <c r="J525" i="6"/>
  <c r="I525" i="6"/>
  <c r="H525" i="6"/>
  <c r="G525" i="6"/>
  <c r="F525" i="6"/>
  <c r="L524" i="6"/>
  <c r="K524" i="6"/>
  <c r="J524" i="6"/>
  <c r="I524" i="6"/>
  <c r="H524" i="6"/>
  <c r="G524" i="6"/>
  <c r="F524" i="6"/>
  <c r="L523" i="6"/>
  <c r="K523" i="6"/>
  <c r="J523" i="6"/>
  <c r="I523" i="6"/>
  <c r="H523" i="6"/>
  <c r="G523" i="6"/>
  <c r="F523" i="6"/>
  <c r="L522" i="6"/>
  <c r="K522" i="6"/>
  <c r="J522" i="6"/>
  <c r="I522" i="6"/>
  <c r="H522" i="6"/>
  <c r="G522" i="6"/>
  <c r="F522" i="6"/>
  <c r="L521" i="6"/>
  <c r="K521" i="6"/>
  <c r="J521" i="6"/>
  <c r="I521" i="6"/>
  <c r="H521" i="6"/>
  <c r="G521" i="6"/>
  <c r="F521" i="6"/>
  <c r="L520" i="6"/>
  <c r="K520" i="6"/>
  <c r="J520" i="6"/>
  <c r="I520" i="6"/>
  <c r="H520" i="6"/>
  <c r="G520" i="6"/>
  <c r="F520" i="6"/>
  <c r="L519" i="6"/>
  <c r="K519" i="6"/>
  <c r="J519" i="6"/>
  <c r="I519" i="6"/>
  <c r="H519" i="6"/>
  <c r="G519" i="6"/>
  <c r="F519" i="6"/>
  <c r="L518" i="6"/>
  <c r="K518" i="6"/>
  <c r="J518" i="6"/>
  <c r="I518" i="6"/>
  <c r="H518" i="6"/>
  <c r="G518" i="6"/>
  <c r="F518" i="6"/>
  <c r="L517" i="6"/>
  <c r="K517" i="6"/>
  <c r="J517" i="6"/>
  <c r="I517" i="6"/>
  <c r="H517" i="6"/>
  <c r="G517" i="6"/>
  <c r="F517" i="6"/>
  <c r="K516" i="6"/>
  <c r="I516" i="6"/>
  <c r="G516" i="6"/>
  <c r="F516" i="6"/>
  <c r="L515" i="6"/>
  <c r="K515" i="6"/>
  <c r="J515" i="6"/>
  <c r="I515" i="6"/>
  <c r="H515" i="6"/>
  <c r="G515" i="6"/>
  <c r="F515" i="6"/>
  <c r="K514" i="6"/>
  <c r="I514" i="6"/>
  <c r="G514" i="6"/>
  <c r="F514" i="6"/>
  <c r="L513" i="6"/>
  <c r="K513" i="6"/>
  <c r="J513" i="6"/>
  <c r="I513" i="6"/>
  <c r="H513" i="6"/>
  <c r="G513" i="6"/>
  <c r="F513" i="6"/>
  <c r="L512" i="6"/>
  <c r="K512" i="6"/>
  <c r="J512" i="6"/>
  <c r="I512" i="6"/>
  <c r="H512" i="6"/>
  <c r="G512" i="6"/>
  <c r="F512" i="6"/>
  <c r="L511" i="6"/>
  <c r="K511" i="6"/>
  <c r="J511" i="6"/>
  <c r="I511" i="6"/>
  <c r="H511" i="6"/>
  <c r="G511" i="6"/>
  <c r="F511" i="6"/>
  <c r="L510" i="6"/>
  <c r="K510" i="6"/>
  <c r="J510" i="6"/>
  <c r="I510" i="6"/>
  <c r="H510" i="6"/>
  <c r="G510" i="6"/>
  <c r="F510" i="6"/>
  <c r="L509" i="6"/>
  <c r="K509" i="6"/>
  <c r="J509" i="6"/>
  <c r="I509" i="6"/>
  <c r="H509" i="6"/>
  <c r="G509" i="6"/>
  <c r="F509" i="6"/>
  <c r="L508" i="6"/>
  <c r="K508" i="6"/>
  <c r="J508" i="6"/>
  <c r="I508" i="6"/>
  <c r="H508" i="6"/>
  <c r="G508" i="6"/>
  <c r="F508" i="6"/>
  <c r="L507" i="6"/>
  <c r="K507" i="6"/>
  <c r="J507" i="6"/>
  <c r="I507" i="6"/>
  <c r="H507" i="6"/>
  <c r="G507" i="6"/>
  <c r="F507" i="6"/>
  <c r="L506" i="6"/>
  <c r="K506" i="6"/>
  <c r="J506" i="6"/>
  <c r="I506" i="6"/>
  <c r="H506" i="6"/>
  <c r="G506" i="6"/>
  <c r="F506" i="6"/>
  <c r="L505" i="6"/>
  <c r="K505" i="6"/>
  <c r="J505" i="6"/>
  <c r="I505" i="6"/>
  <c r="H505" i="6"/>
  <c r="G505" i="6"/>
  <c r="F505" i="6"/>
  <c r="L504" i="6"/>
  <c r="K504" i="6"/>
  <c r="J504" i="6"/>
  <c r="I504" i="6"/>
  <c r="H504" i="6"/>
  <c r="G504" i="6"/>
  <c r="F504" i="6"/>
  <c r="L503" i="6"/>
  <c r="K503" i="6"/>
  <c r="J503" i="6"/>
  <c r="I503" i="6"/>
  <c r="H503" i="6"/>
  <c r="G503" i="6"/>
  <c r="F503" i="6"/>
  <c r="K502" i="6"/>
  <c r="I502" i="6"/>
  <c r="G502" i="6"/>
  <c r="F502" i="6"/>
  <c r="L501" i="6"/>
  <c r="K501" i="6"/>
  <c r="J501" i="6"/>
  <c r="I501" i="6"/>
  <c r="H501" i="6"/>
  <c r="G501" i="6"/>
  <c r="F501" i="6"/>
  <c r="L500" i="6"/>
  <c r="K500" i="6"/>
  <c r="J500" i="6"/>
  <c r="I500" i="6"/>
  <c r="H500" i="6"/>
  <c r="G500" i="6"/>
  <c r="F500" i="6"/>
  <c r="L499" i="6"/>
  <c r="K499" i="6"/>
  <c r="J499" i="6"/>
  <c r="I499" i="6"/>
  <c r="H499" i="6"/>
  <c r="G499" i="6"/>
  <c r="F499" i="6"/>
  <c r="L498" i="6"/>
  <c r="K498" i="6"/>
  <c r="J498" i="6"/>
  <c r="I498" i="6"/>
  <c r="H498" i="6"/>
  <c r="G498" i="6"/>
  <c r="F498" i="6"/>
  <c r="L497" i="6"/>
  <c r="K497" i="6"/>
  <c r="J497" i="6"/>
  <c r="I497" i="6"/>
  <c r="H497" i="6"/>
  <c r="G497" i="6"/>
  <c r="F497" i="6"/>
  <c r="L496" i="6"/>
  <c r="K496" i="6"/>
  <c r="J496" i="6"/>
  <c r="I496" i="6"/>
  <c r="H496" i="6"/>
  <c r="G496" i="6"/>
  <c r="F496" i="6"/>
  <c r="L495" i="6"/>
  <c r="K495" i="6"/>
  <c r="J495" i="6"/>
  <c r="I495" i="6"/>
  <c r="H495" i="6"/>
  <c r="G495" i="6"/>
  <c r="F495" i="6"/>
  <c r="L494" i="6"/>
  <c r="K494" i="6"/>
  <c r="J494" i="6"/>
  <c r="I494" i="6"/>
  <c r="H494" i="6"/>
  <c r="G494" i="6"/>
  <c r="F494" i="6"/>
  <c r="L493" i="6"/>
  <c r="K493" i="6"/>
  <c r="J493" i="6"/>
  <c r="I493" i="6"/>
  <c r="H493" i="6"/>
  <c r="G493" i="6"/>
  <c r="F493" i="6"/>
  <c r="L492" i="6"/>
  <c r="K492" i="6"/>
  <c r="J492" i="6"/>
  <c r="I492" i="6"/>
  <c r="H492" i="6"/>
  <c r="G492" i="6"/>
  <c r="F492" i="6"/>
  <c r="L491" i="6"/>
  <c r="K491" i="6"/>
  <c r="J491" i="6"/>
  <c r="I491" i="6"/>
  <c r="H491" i="6"/>
  <c r="G491" i="6"/>
  <c r="F491" i="6"/>
  <c r="L490" i="6"/>
  <c r="K490" i="6"/>
  <c r="J490" i="6"/>
  <c r="I490" i="6"/>
  <c r="H490" i="6"/>
  <c r="G490" i="6"/>
  <c r="F490" i="6"/>
  <c r="L489" i="6"/>
  <c r="K489" i="6"/>
  <c r="J489" i="6"/>
  <c r="I489" i="6"/>
  <c r="H489" i="6"/>
  <c r="G489" i="6"/>
  <c r="F489" i="6"/>
  <c r="L488" i="6"/>
  <c r="K488" i="6"/>
  <c r="J488" i="6"/>
  <c r="I488" i="6"/>
  <c r="H488" i="6"/>
  <c r="G488" i="6"/>
  <c r="F488" i="6"/>
  <c r="L487" i="6"/>
  <c r="K487" i="6"/>
  <c r="J487" i="6"/>
  <c r="I487" i="6"/>
  <c r="H487" i="6"/>
  <c r="G487" i="6"/>
  <c r="F487" i="6"/>
  <c r="L486" i="6"/>
  <c r="K486" i="6"/>
  <c r="J486" i="6"/>
  <c r="I486" i="6"/>
  <c r="H486" i="6"/>
  <c r="G486" i="6"/>
  <c r="F486" i="6"/>
  <c r="L485" i="6"/>
  <c r="K485" i="6"/>
  <c r="J485" i="6"/>
  <c r="I485" i="6"/>
  <c r="H485" i="6"/>
  <c r="G485" i="6"/>
  <c r="F485" i="6"/>
  <c r="L484" i="6"/>
  <c r="K484" i="6"/>
  <c r="J484" i="6"/>
  <c r="I484" i="6"/>
  <c r="H484" i="6"/>
  <c r="G484" i="6"/>
  <c r="F484" i="6"/>
  <c r="L483" i="6"/>
  <c r="K483" i="6"/>
  <c r="J483" i="6"/>
  <c r="I483" i="6"/>
  <c r="H483" i="6"/>
  <c r="G483" i="6"/>
  <c r="F483" i="6"/>
  <c r="L482" i="6"/>
  <c r="K482" i="6"/>
  <c r="J482" i="6"/>
  <c r="I482" i="6"/>
  <c r="H482" i="6"/>
  <c r="G482" i="6"/>
  <c r="F482" i="6"/>
  <c r="L481" i="6"/>
  <c r="K481" i="6"/>
  <c r="J481" i="6"/>
  <c r="I481" i="6"/>
  <c r="H481" i="6"/>
  <c r="G481" i="6"/>
  <c r="F481" i="6"/>
  <c r="L480" i="6"/>
  <c r="K480" i="6"/>
  <c r="J480" i="6"/>
  <c r="I480" i="6"/>
  <c r="H480" i="6"/>
  <c r="G480" i="6"/>
  <c r="F480" i="6"/>
  <c r="L479" i="6"/>
  <c r="K479" i="6"/>
  <c r="J479" i="6"/>
  <c r="I479" i="6"/>
  <c r="H479" i="6"/>
  <c r="G479" i="6"/>
  <c r="F479" i="6"/>
  <c r="L478" i="6"/>
  <c r="K478" i="6"/>
  <c r="J478" i="6"/>
  <c r="I478" i="6"/>
  <c r="H478" i="6"/>
  <c r="G478" i="6"/>
  <c r="F478" i="6"/>
  <c r="L477" i="6"/>
  <c r="K477" i="6"/>
  <c r="J477" i="6"/>
  <c r="I477" i="6"/>
  <c r="H477" i="6"/>
  <c r="G477" i="6"/>
  <c r="F477" i="6"/>
  <c r="K476" i="6"/>
  <c r="I476" i="6"/>
  <c r="G476" i="6"/>
  <c r="F476" i="6"/>
  <c r="L475" i="6"/>
  <c r="K475" i="6"/>
  <c r="J475" i="6"/>
  <c r="I475" i="6"/>
  <c r="H475" i="6"/>
  <c r="G475" i="6"/>
  <c r="F475" i="6"/>
  <c r="L474" i="6"/>
  <c r="K474" i="6"/>
  <c r="J474" i="6"/>
  <c r="I474" i="6"/>
  <c r="H474" i="6"/>
  <c r="G474" i="6"/>
  <c r="F474" i="6"/>
  <c r="L473" i="6"/>
  <c r="K473" i="6"/>
  <c r="J473" i="6"/>
  <c r="I473" i="6"/>
  <c r="H473" i="6"/>
  <c r="G473" i="6"/>
  <c r="F473" i="6"/>
  <c r="L472" i="6"/>
  <c r="K472" i="6"/>
  <c r="J472" i="6"/>
  <c r="I472" i="6"/>
  <c r="H472" i="6"/>
  <c r="G472" i="6"/>
  <c r="F472" i="6"/>
  <c r="L471" i="6"/>
  <c r="K471" i="6"/>
  <c r="J471" i="6"/>
  <c r="I471" i="6"/>
  <c r="H471" i="6"/>
  <c r="G471" i="6"/>
  <c r="F471" i="6"/>
  <c r="L470" i="6"/>
  <c r="K470" i="6"/>
  <c r="J470" i="6"/>
  <c r="I470" i="6"/>
  <c r="H470" i="6"/>
  <c r="G470" i="6"/>
  <c r="F470" i="6"/>
  <c r="L469" i="6"/>
  <c r="K469" i="6"/>
  <c r="J469" i="6"/>
  <c r="I469" i="6"/>
  <c r="H469" i="6"/>
  <c r="G469" i="6"/>
  <c r="F469" i="6"/>
  <c r="L468" i="6"/>
  <c r="K468" i="6"/>
  <c r="J468" i="6"/>
  <c r="I468" i="6"/>
  <c r="H468" i="6"/>
  <c r="G468" i="6"/>
  <c r="F468" i="6"/>
  <c r="L467" i="6"/>
  <c r="K467" i="6"/>
  <c r="J467" i="6"/>
  <c r="I467" i="6"/>
  <c r="H467" i="6"/>
  <c r="G467" i="6"/>
  <c r="F467" i="6"/>
  <c r="L466" i="6"/>
  <c r="K466" i="6"/>
  <c r="J466" i="6"/>
  <c r="I466" i="6"/>
  <c r="H466" i="6"/>
  <c r="G466" i="6"/>
  <c r="F466" i="6"/>
  <c r="L465" i="6"/>
  <c r="K465" i="6"/>
  <c r="J465" i="6"/>
  <c r="I465" i="6"/>
  <c r="H465" i="6"/>
  <c r="G465" i="6"/>
  <c r="F465" i="6"/>
  <c r="L464" i="6"/>
  <c r="K464" i="6"/>
  <c r="J464" i="6"/>
  <c r="I464" i="6"/>
  <c r="H464" i="6"/>
  <c r="G464" i="6"/>
  <c r="F464" i="6"/>
  <c r="L463" i="6"/>
  <c r="K463" i="6"/>
  <c r="J463" i="6"/>
  <c r="I463" i="6"/>
  <c r="H463" i="6"/>
  <c r="G463" i="6"/>
  <c r="F463" i="6"/>
  <c r="L462" i="6"/>
  <c r="K462" i="6"/>
  <c r="J462" i="6"/>
  <c r="I462" i="6"/>
  <c r="H462" i="6"/>
  <c r="G462" i="6"/>
  <c r="F462" i="6"/>
  <c r="K461" i="6"/>
  <c r="I461" i="6"/>
  <c r="G461" i="6"/>
  <c r="F461" i="6"/>
  <c r="L460" i="6"/>
  <c r="K460" i="6"/>
  <c r="J460" i="6"/>
  <c r="I460" i="6"/>
  <c r="H460" i="6"/>
  <c r="G460" i="6"/>
  <c r="F460" i="6"/>
  <c r="L459" i="6"/>
  <c r="K459" i="6"/>
  <c r="J459" i="6"/>
  <c r="I459" i="6"/>
  <c r="H459" i="6"/>
  <c r="G459" i="6"/>
  <c r="F459" i="6"/>
  <c r="L458" i="6"/>
  <c r="K458" i="6"/>
  <c r="J458" i="6"/>
  <c r="I458" i="6"/>
  <c r="H458" i="6"/>
  <c r="G458" i="6"/>
  <c r="F458" i="6"/>
  <c r="L457" i="6"/>
  <c r="K457" i="6"/>
  <c r="J457" i="6"/>
  <c r="I457" i="6"/>
  <c r="H457" i="6"/>
  <c r="G457" i="6"/>
  <c r="F457" i="6"/>
  <c r="L456" i="6"/>
  <c r="K456" i="6"/>
  <c r="J456" i="6"/>
  <c r="I456" i="6"/>
  <c r="H456" i="6"/>
  <c r="G456" i="6"/>
  <c r="F456" i="6"/>
  <c r="L455" i="6"/>
  <c r="K455" i="6"/>
  <c r="J455" i="6"/>
  <c r="I455" i="6"/>
  <c r="H455" i="6"/>
  <c r="G455" i="6"/>
  <c r="F455" i="6"/>
  <c r="L454" i="6"/>
  <c r="K454" i="6"/>
  <c r="J454" i="6"/>
  <c r="I454" i="6"/>
  <c r="H454" i="6"/>
  <c r="G454" i="6"/>
  <c r="F454" i="6"/>
  <c r="L453" i="6"/>
  <c r="K453" i="6"/>
  <c r="J453" i="6"/>
  <c r="I453" i="6"/>
  <c r="H453" i="6"/>
  <c r="G453" i="6"/>
  <c r="F453" i="6"/>
  <c r="L452" i="6"/>
  <c r="K452" i="6"/>
  <c r="J452" i="6"/>
  <c r="I452" i="6"/>
  <c r="H452" i="6"/>
  <c r="G452" i="6"/>
  <c r="F452" i="6"/>
  <c r="L451" i="6"/>
  <c r="K451" i="6"/>
  <c r="J451" i="6"/>
  <c r="I451" i="6"/>
  <c r="H451" i="6"/>
  <c r="G451" i="6"/>
  <c r="F451" i="6"/>
  <c r="L450" i="6"/>
  <c r="K450" i="6"/>
  <c r="J450" i="6"/>
  <c r="I450" i="6"/>
  <c r="H450" i="6"/>
  <c r="G450" i="6"/>
  <c r="F450" i="6"/>
  <c r="L449" i="6"/>
  <c r="K449" i="6"/>
  <c r="J449" i="6"/>
  <c r="I449" i="6"/>
  <c r="H449" i="6"/>
  <c r="G449" i="6"/>
  <c r="F449" i="6"/>
  <c r="L448" i="6"/>
  <c r="K448" i="6"/>
  <c r="J448" i="6"/>
  <c r="I448" i="6"/>
  <c r="H448" i="6"/>
  <c r="G448" i="6"/>
  <c r="F448" i="6"/>
  <c r="L447" i="6"/>
  <c r="K447" i="6"/>
  <c r="J447" i="6"/>
  <c r="I447" i="6"/>
  <c r="H447" i="6"/>
  <c r="G447" i="6"/>
  <c r="F447" i="6"/>
  <c r="L446" i="6"/>
  <c r="K446" i="6"/>
  <c r="J446" i="6"/>
  <c r="I446" i="6"/>
  <c r="H446" i="6"/>
  <c r="G446" i="6"/>
  <c r="F446" i="6"/>
  <c r="L445" i="6"/>
  <c r="K445" i="6"/>
  <c r="J445" i="6"/>
  <c r="I445" i="6"/>
  <c r="H445" i="6"/>
  <c r="G445" i="6"/>
  <c r="F445" i="6"/>
  <c r="L444" i="6"/>
  <c r="K444" i="6"/>
  <c r="J444" i="6"/>
  <c r="I444" i="6"/>
  <c r="H444" i="6"/>
  <c r="G444" i="6"/>
  <c r="F444" i="6"/>
  <c r="L443" i="6"/>
  <c r="K443" i="6"/>
  <c r="J443" i="6"/>
  <c r="I443" i="6"/>
  <c r="H443" i="6"/>
  <c r="G443" i="6"/>
  <c r="F443" i="6"/>
  <c r="L442" i="6"/>
  <c r="K442" i="6"/>
  <c r="J442" i="6"/>
  <c r="I442" i="6"/>
  <c r="H442" i="6"/>
  <c r="G442" i="6"/>
  <c r="F442" i="6"/>
  <c r="L441" i="6"/>
  <c r="K441" i="6"/>
  <c r="J441" i="6"/>
  <c r="I441" i="6"/>
  <c r="H441" i="6"/>
  <c r="G441" i="6"/>
  <c r="F441" i="6"/>
  <c r="L440" i="6"/>
  <c r="K440" i="6"/>
  <c r="J440" i="6"/>
  <c r="I440" i="6"/>
  <c r="H440" i="6"/>
  <c r="G440" i="6"/>
  <c r="F440" i="6"/>
  <c r="L439" i="6"/>
  <c r="K439" i="6"/>
  <c r="J439" i="6"/>
  <c r="I439" i="6"/>
  <c r="H439" i="6"/>
  <c r="G439" i="6"/>
  <c r="F439" i="6"/>
  <c r="L438" i="6"/>
  <c r="K438" i="6"/>
  <c r="J438" i="6"/>
  <c r="I438" i="6"/>
  <c r="H438" i="6"/>
  <c r="G438" i="6"/>
  <c r="F438" i="6"/>
  <c r="L437" i="6"/>
  <c r="K437" i="6"/>
  <c r="J437" i="6"/>
  <c r="I437" i="6"/>
  <c r="H437" i="6"/>
  <c r="G437" i="6"/>
  <c r="F437" i="6"/>
  <c r="L436" i="6"/>
  <c r="K436" i="6"/>
  <c r="J436" i="6"/>
  <c r="I436" i="6"/>
  <c r="H436" i="6"/>
  <c r="G436" i="6"/>
  <c r="F436" i="6"/>
  <c r="K435" i="6"/>
  <c r="I435" i="6"/>
  <c r="G435" i="6"/>
  <c r="F435" i="6"/>
  <c r="L434" i="6"/>
  <c r="K434" i="6"/>
  <c r="J434" i="6"/>
  <c r="I434" i="6"/>
  <c r="H434" i="6"/>
  <c r="G434" i="6"/>
  <c r="F434" i="6"/>
  <c r="L433" i="6"/>
  <c r="K433" i="6"/>
  <c r="J433" i="6"/>
  <c r="I433" i="6"/>
  <c r="H433" i="6"/>
  <c r="G433" i="6"/>
  <c r="F433" i="6"/>
  <c r="L432" i="6"/>
  <c r="K432" i="6"/>
  <c r="J432" i="6"/>
  <c r="I432" i="6"/>
  <c r="H432" i="6"/>
  <c r="G432" i="6"/>
  <c r="F432" i="6"/>
  <c r="L431" i="6"/>
  <c r="K431" i="6"/>
  <c r="J431" i="6"/>
  <c r="I431" i="6"/>
  <c r="H431" i="6"/>
  <c r="G431" i="6"/>
  <c r="F431" i="6"/>
  <c r="L430" i="6"/>
  <c r="K430" i="6"/>
  <c r="J430" i="6"/>
  <c r="I430" i="6"/>
  <c r="H430" i="6"/>
  <c r="G430" i="6"/>
  <c r="F430" i="6"/>
  <c r="L429" i="6"/>
  <c r="K429" i="6"/>
  <c r="J429" i="6"/>
  <c r="I429" i="6"/>
  <c r="H429" i="6"/>
  <c r="G429" i="6"/>
  <c r="F429" i="6"/>
  <c r="L428" i="6"/>
  <c r="K428" i="6"/>
  <c r="J428" i="6"/>
  <c r="I428" i="6"/>
  <c r="H428" i="6"/>
  <c r="G428" i="6"/>
  <c r="F428" i="6"/>
  <c r="L427" i="6"/>
  <c r="K427" i="6"/>
  <c r="J427" i="6"/>
  <c r="I427" i="6"/>
  <c r="H427" i="6"/>
  <c r="G427" i="6"/>
  <c r="F427" i="6"/>
  <c r="L426" i="6"/>
  <c r="K426" i="6"/>
  <c r="J426" i="6"/>
  <c r="I426" i="6"/>
  <c r="H426" i="6"/>
  <c r="G426" i="6"/>
  <c r="F426" i="6"/>
  <c r="L425" i="6"/>
  <c r="K425" i="6"/>
  <c r="J425" i="6"/>
  <c r="I425" i="6"/>
  <c r="H425" i="6"/>
  <c r="G425" i="6"/>
  <c r="F425" i="6"/>
  <c r="K424" i="6"/>
  <c r="I424" i="6"/>
  <c r="G424" i="6"/>
  <c r="F424" i="6"/>
  <c r="L423" i="6"/>
  <c r="K423" i="6"/>
  <c r="J423" i="6"/>
  <c r="I423" i="6"/>
  <c r="H423" i="6"/>
  <c r="G423" i="6"/>
  <c r="F423" i="6"/>
  <c r="L422" i="6"/>
  <c r="K422" i="6"/>
  <c r="J422" i="6"/>
  <c r="I422" i="6"/>
  <c r="H422" i="6"/>
  <c r="G422" i="6"/>
  <c r="F422" i="6"/>
  <c r="L421" i="6"/>
  <c r="K421" i="6"/>
  <c r="J421" i="6"/>
  <c r="I421" i="6"/>
  <c r="H421" i="6"/>
  <c r="G421" i="6"/>
  <c r="F421" i="6"/>
  <c r="L420" i="6"/>
  <c r="K420" i="6"/>
  <c r="J420" i="6"/>
  <c r="I420" i="6"/>
  <c r="H420" i="6"/>
  <c r="G420" i="6"/>
  <c r="F420" i="6"/>
  <c r="L419" i="6"/>
  <c r="K419" i="6"/>
  <c r="J419" i="6"/>
  <c r="I419" i="6"/>
  <c r="H419" i="6"/>
  <c r="G419" i="6"/>
  <c r="F419" i="6"/>
  <c r="L418" i="6"/>
  <c r="K418" i="6"/>
  <c r="J418" i="6"/>
  <c r="I418" i="6"/>
  <c r="H418" i="6"/>
  <c r="G418" i="6"/>
  <c r="F418" i="6"/>
  <c r="L417" i="6"/>
  <c r="K417" i="6"/>
  <c r="J417" i="6"/>
  <c r="I417" i="6"/>
  <c r="H417" i="6"/>
  <c r="G417" i="6"/>
  <c r="F417" i="6"/>
  <c r="L416" i="6"/>
  <c r="K416" i="6"/>
  <c r="J416" i="6"/>
  <c r="I416" i="6"/>
  <c r="H416" i="6"/>
  <c r="G416" i="6"/>
  <c r="F416" i="6"/>
  <c r="L415" i="6"/>
  <c r="K415" i="6"/>
  <c r="J415" i="6"/>
  <c r="I415" i="6"/>
  <c r="H415" i="6"/>
  <c r="G415" i="6"/>
  <c r="F415" i="6"/>
  <c r="L414" i="6"/>
  <c r="K414" i="6"/>
  <c r="J414" i="6"/>
  <c r="I414" i="6"/>
  <c r="H414" i="6"/>
  <c r="G414" i="6"/>
  <c r="F414" i="6"/>
  <c r="L413" i="6"/>
  <c r="K413" i="6"/>
  <c r="J413" i="6"/>
  <c r="I413" i="6"/>
  <c r="H413" i="6"/>
  <c r="G413" i="6"/>
  <c r="F413" i="6"/>
  <c r="L412" i="6"/>
  <c r="K412" i="6"/>
  <c r="J412" i="6"/>
  <c r="I412" i="6"/>
  <c r="H412" i="6"/>
  <c r="G412" i="6"/>
  <c r="F412" i="6"/>
  <c r="K411" i="6"/>
  <c r="I411" i="6"/>
  <c r="G411" i="6"/>
  <c r="F411" i="6"/>
  <c r="L410" i="6"/>
  <c r="K410" i="6"/>
  <c r="J410" i="6"/>
  <c r="I410" i="6"/>
  <c r="H410" i="6"/>
  <c r="G410" i="6"/>
  <c r="F410" i="6"/>
  <c r="L409" i="6"/>
  <c r="K409" i="6"/>
  <c r="J409" i="6"/>
  <c r="I409" i="6"/>
  <c r="H409" i="6"/>
  <c r="G409" i="6"/>
  <c r="F409" i="6"/>
  <c r="L408" i="6"/>
  <c r="K408" i="6"/>
  <c r="J408" i="6"/>
  <c r="I408" i="6"/>
  <c r="H408" i="6"/>
  <c r="G408" i="6"/>
  <c r="F408" i="6"/>
  <c r="L407" i="6"/>
  <c r="K407" i="6"/>
  <c r="J407" i="6"/>
  <c r="I407" i="6"/>
  <c r="H407" i="6"/>
  <c r="G407" i="6"/>
  <c r="F407" i="6"/>
  <c r="L406" i="6"/>
  <c r="K406" i="6"/>
  <c r="J406" i="6"/>
  <c r="I406" i="6"/>
  <c r="H406" i="6"/>
  <c r="G406" i="6"/>
  <c r="F406" i="6"/>
  <c r="L405" i="6"/>
  <c r="K405" i="6"/>
  <c r="J405" i="6"/>
  <c r="I405" i="6"/>
  <c r="H405" i="6"/>
  <c r="G405" i="6"/>
  <c r="F405" i="6"/>
  <c r="L404" i="6"/>
  <c r="K404" i="6"/>
  <c r="J404" i="6"/>
  <c r="I404" i="6"/>
  <c r="H404" i="6"/>
  <c r="G404" i="6"/>
  <c r="F404" i="6"/>
  <c r="L403" i="6"/>
  <c r="K403" i="6"/>
  <c r="J403" i="6"/>
  <c r="I403" i="6"/>
  <c r="H403" i="6"/>
  <c r="G403" i="6"/>
  <c r="F403" i="6"/>
  <c r="K402" i="6"/>
  <c r="I402" i="6"/>
  <c r="G402" i="6"/>
  <c r="F402" i="6"/>
  <c r="K401" i="6"/>
  <c r="I401" i="6"/>
  <c r="G401" i="6"/>
  <c r="F401" i="6"/>
  <c r="L400" i="6"/>
  <c r="K400" i="6"/>
  <c r="J400" i="6"/>
  <c r="I400" i="6"/>
  <c r="H400" i="6"/>
  <c r="G400" i="6"/>
  <c r="F400" i="6"/>
  <c r="L399" i="6"/>
  <c r="K399" i="6"/>
  <c r="J399" i="6"/>
  <c r="I399" i="6"/>
  <c r="H399" i="6"/>
  <c r="G399" i="6"/>
  <c r="F399" i="6"/>
  <c r="L398" i="6"/>
  <c r="K398" i="6"/>
  <c r="J398" i="6"/>
  <c r="I398" i="6"/>
  <c r="H398" i="6"/>
  <c r="G398" i="6"/>
  <c r="F398" i="6"/>
  <c r="L397" i="6"/>
  <c r="K397" i="6"/>
  <c r="J397" i="6"/>
  <c r="I397" i="6"/>
  <c r="H397" i="6"/>
  <c r="G397" i="6"/>
  <c r="F397" i="6"/>
  <c r="L396" i="6"/>
  <c r="K396" i="6"/>
  <c r="J396" i="6"/>
  <c r="I396" i="6"/>
  <c r="H396" i="6"/>
  <c r="G396" i="6"/>
  <c r="F396" i="6"/>
  <c r="L395" i="6"/>
  <c r="K395" i="6"/>
  <c r="J395" i="6"/>
  <c r="I395" i="6"/>
  <c r="H395" i="6"/>
  <c r="G395" i="6"/>
  <c r="F395" i="6"/>
  <c r="L394" i="6"/>
  <c r="K394" i="6"/>
  <c r="J394" i="6"/>
  <c r="I394" i="6"/>
  <c r="H394" i="6"/>
  <c r="G394" i="6"/>
  <c r="F394" i="6"/>
  <c r="L393" i="6"/>
  <c r="K393" i="6"/>
  <c r="J393" i="6"/>
  <c r="I393" i="6"/>
  <c r="H393" i="6"/>
  <c r="G393" i="6"/>
  <c r="F393" i="6"/>
  <c r="L392" i="6"/>
  <c r="K392" i="6"/>
  <c r="J392" i="6"/>
  <c r="I392" i="6"/>
  <c r="H392" i="6"/>
  <c r="G392" i="6"/>
  <c r="F392" i="6"/>
  <c r="L391" i="6"/>
  <c r="K391" i="6"/>
  <c r="J391" i="6"/>
  <c r="I391" i="6"/>
  <c r="H391" i="6"/>
  <c r="G391" i="6"/>
  <c r="F391" i="6"/>
  <c r="K390" i="6"/>
  <c r="I390" i="6"/>
  <c r="G390" i="6"/>
  <c r="F390" i="6"/>
  <c r="L389" i="6"/>
  <c r="K389" i="6"/>
  <c r="J389" i="6"/>
  <c r="I389" i="6"/>
  <c r="H389" i="6"/>
  <c r="G389" i="6"/>
  <c r="F389" i="6"/>
  <c r="L388" i="6"/>
  <c r="K388" i="6"/>
  <c r="J388" i="6"/>
  <c r="I388" i="6"/>
  <c r="H388" i="6"/>
  <c r="G388" i="6"/>
  <c r="F388" i="6"/>
  <c r="L387" i="6"/>
  <c r="K387" i="6"/>
  <c r="J387" i="6"/>
  <c r="I387" i="6"/>
  <c r="H387" i="6"/>
  <c r="G387" i="6"/>
  <c r="F387" i="6"/>
  <c r="L386" i="6"/>
  <c r="K386" i="6"/>
  <c r="J386" i="6"/>
  <c r="I386" i="6"/>
  <c r="H386" i="6"/>
  <c r="G386" i="6"/>
  <c r="F386" i="6"/>
  <c r="L385" i="6"/>
  <c r="K385" i="6"/>
  <c r="J385" i="6"/>
  <c r="I385" i="6"/>
  <c r="H385" i="6"/>
  <c r="G385" i="6"/>
  <c r="F385" i="6"/>
  <c r="L384" i="6"/>
  <c r="K384" i="6"/>
  <c r="J384" i="6"/>
  <c r="I384" i="6"/>
  <c r="H384" i="6"/>
  <c r="G384" i="6"/>
  <c r="F384" i="6"/>
  <c r="L383" i="6"/>
  <c r="K383" i="6"/>
  <c r="J383" i="6"/>
  <c r="I383" i="6"/>
  <c r="H383" i="6"/>
  <c r="G383" i="6"/>
  <c r="F383" i="6"/>
  <c r="K382" i="6"/>
  <c r="I382" i="6"/>
  <c r="G382" i="6"/>
  <c r="F382" i="6"/>
  <c r="E382" i="6"/>
  <c r="L381" i="6"/>
  <c r="K381" i="6"/>
  <c r="J381" i="6"/>
  <c r="I381" i="6"/>
  <c r="H381" i="6"/>
  <c r="G381" i="6"/>
  <c r="F381" i="6"/>
  <c r="L380" i="6"/>
  <c r="K380" i="6"/>
  <c r="J380" i="6"/>
  <c r="I380" i="6"/>
  <c r="H380" i="6"/>
  <c r="G380" i="6"/>
  <c r="F380" i="6"/>
  <c r="L379" i="6"/>
  <c r="K379" i="6"/>
  <c r="J379" i="6"/>
  <c r="I379" i="6"/>
  <c r="H379" i="6"/>
  <c r="G379" i="6"/>
  <c r="F379" i="6"/>
  <c r="L378" i="6"/>
  <c r="K378" i="6"/>
  <c r="J378" i="6"/>
  <c r="I378" i="6"/>
  <c r="H378" i="6"/>
  <c r="G378" i="6"/>
  <c r="F378" i="6"/>
  <c r="L377" i="6"/>
  <c r="K377" i="6"/>
  <c r="J377" i="6"/>
  <c r="I377" i="6"/>
  <c r="H377" i="6"/>
  <c r="G377" i="6"/>
  <c r="F377" i="6"/>
  <c r="L376" i="6"/>
  <c r="K376" i="6"/>
  <c r="J376" i="6"/>
  <c r="I376" i="6"/>
  <c r="H376" i="6"/>
  <c r="G376" i="6"/>
  <c r="F376" i="6"/>
  <c r="L375" i="6"/>
  <c r="K375" i="6"/>
  <c r="J375" i="6"/>
  <c r="I375" i="6"/>
  <c r="H375" i="6"/>
  <c r="G375" i="6"/>
  <c r="F375" i="6"/>
  <c r="L374" i="6"/>
  <c r="K374" i="6"/>
  <c r="J374" i="6"/>
  <c r="I374" i="6"/>
  <c r="H374" i="6"/>
  <c r="G374" i="6"/>
  <c r="F374" i="6"/>
  <c r="L373" i="6"/>
  <c r="K373" i="6"/>
  <c r="J373" i="6"/>
  <c r="I373" i="6"/>
  <c r="H373" i="6"/>
  <c r="G373" i="6"/>
  <c r="F373" i="6"/>
  <c r="L372" i="6"/>
  <c r="K372" i="6"/>
  <c r="J372" i="6"/>
  <c r="I372" i="6"/>
  <c r="H372" i="6"/>
  <c r="G372" i="6"/>
  <c r="F372" i="6"/>
  <c r="L371" i="6"/>
  <c r="K371" i="6"/>
  <c r="J371" i="6"/>
  <c r="I371" i="6"/>
  <c r="H371" i="6"/>
  <c r="G371" i="6"/>
  <c r="F371" i="6"/>
  <c r="L370" i="6"/>
  <c r="K370" i="6"/>
  <c r="J370" i="6"/>
  <c r="I370" i="6"/>
  <c r="H370" i="6"/>
  <c r="G370" i="6"/>
  <c r="F370" i="6"/>
  <c r="L369" i="6"/>
  <c r="K369" i="6"/>
  <c r="J369" i="6"/>
  <c r="I369" i="6"/>
  <c r="H369" i="6"/>
  <c r="G369" i="6"/>
  <c r="F369" i="6"/>
  <c r="L368" i="6"/>
  <c r="K368" i="6"/>
  <c r="J368" i="6"/>
  <c r="I368" i="6"/>
  <c r="H368" i="6"/>
  <c r="G368" i="6"/>
  <c r="F368" i="6"/>
  <c r="L367" i="6"/>
  <c r="K367" i="6"/>
  <c r="J367" i="6"/>
  <c r="I367" i="6"/>
  <c r="H367" i="6"/>
  <c r="G367" i="6"/>
  <c r="F367" i="6"/>
  <c r="L366" i="6"/>
  <c r="K366" i="6"/>
  <c r="J366" i="6"/>
  <c r="I366" i="6"/>
  <c r="H366" i="6"/>
  <c r="G366" i="6"/>
  <c r="F366" i="6"/>
  <c r="L365" i="6"/>
  <c r="K365" i="6"/>
  <c r="J365" i="6"/>
  <c r="I365" i="6"/>
  <c r="H365" i="6"/>
  <c r="G365" i="6"/>
  <c r="F365" i="6"/>
  <c r="L364" i="6"/>
  <c r="K364" i="6"/>
  <c r="J364" i="6"/>
  <c r="I364" i="6"/>
  <c r="H364" i="6"/>
  <c r="G364" i="6"/>
  <c r="F364" i="6"/>
  <c r="L363" i="6"/>
  <c r="K363" i="6"/>
  <c r="J363" i="6"/>
  <c r="I363" i="6"/>
  <c r="H363" i="6"/>
  <c r="G363" i="6"/>
  <c r="F363" i="6"/>
  <c r="L362" i="6"/>
  <c r="K362" i="6"/>
  <c r="J362" i="6"/>
  <c r="I362" i="6"/>
  <c r="H362" i="6"/>
  <c r="G362" i="6"/>
  <c r="F362" i="6"/>
  <c r="L361" i="6"/>
  <c r="K361" i="6"/>
  <c r="J361" i="6"/>
  <c r="I361" i="6"/>
  <c r="H361" i="6"/>
  <c r="G361" i="6"/>
  <c r="F361" i="6"/>
  <c r="L360" i="6"/>
  <c r="K360" i="6"/>
  <c r="J360" i="6"/>
  <c r="I360" i="6"/>
  <c r="H360" i="6"/>
  <c r="G360" i="6"/>
  <c r="F360" i="6"/>
  <c r="L359" i="6"/>
  <c r="K359" i="6"/>
  <c r="J359" i="6"/>
  <c r="I359" i="6"/>
  <c r="H359" i="6"/>
  <c r="G359" i="6"/>
  <c r="F359" i="6"/>
  <c r="L358" i="6"/>
  <c r="K358" i="6"/>
  <c r="J358" i="6"/>
  <c r="I358" i="6"/>
  <c r="H358" i="6"/>
  <c r="G358" i="6"/>
  <c r="F358" i="6"/>
  <c r="L357" i="6"/>
  <c r="K357" i="6"/>
  <c r="J357" i="6"/>
  <c r="I357" i="6"/>
  <c r="H357" i="6"/>
  <c r="G357" i="6"/>
  <c r="F357" i="6"/>
  <c r="L356" i="6"/>
  <c r="K356" i="6"/>
  <c r="J356" i="6"/>
  <c r="I356" i="6"/>
  <c r="H356" i="6"/>
  <c r="G356" i="6"/>
  <c r="F356" i="6"/>
  <c r="K355" i="6"/>
  <c r="I355" i="6"/>
  <c r="G355" i="6"/>
  <c r="F355" i="6"/>
  <c r="E355" i="6"/>
  <c r="L354" i="6"/>
  <c r="K354" i="6"/>
  <c r="J354" i="6"/>
  <c r="I354" i="6"/>
  <c r="H354" i="6"/>
  <c r="G354" i="6"/>
  <c r="F354" i="6"/>
  <c r="L353" i="6"/>
  <c r="K353" i="6"/>
  <c r="J353" i="6"/>
  <c r="I353" i="6"/>
  <c r="H353" i="6"/>
  <c r="G353" i="6"/>
  <c r="F353" i="6"/>
  <c r="K352" i="6"/>
  <c r="I352" i="6"/>
  <c r="G352" i="6"/>
  <c r="F352" i="6"/>
  <c r="E352" i="6"/>
  <c r="L351" i="6"/>
  <c r="K351" i="6"/>
  <c r="J351" i="6"/>
  <c r="I351" i="6"/>
  <c r="H351" i="6"/>
  <c r="G351" i="6"/>
  <c r="F351" i="6"/>
  <c r="K350" i="6"/>
  <c r="I350" i="6"/>
  <c r="G350" i="6"/>
  <c r="F350" i="6"/>
  <c r="E350" i="6"/>
  <c r="K349" i="6"/>
  <c r="I349" i="6"/>
  <c r="G349" i="6"/>
  <c r="F349" i="6"/>
  <c r="E349" i="6"/>
  <c r="L348" i="6"/>
  <c r="K348" i="6"/>
  <c r="J348" i="6"/>
  <c r="I348" i="6"/>
  <c r="H348" i="6"/>
  <c r="G348" i="6"/>
  <c r="F348" i="6"/>
  <c r="K347" i="6"/>
  <c r="I347" i="6"/>
  <c r="G347" i="6"/>
  <c r="F347" i="6"/>
  <c r="E347" i="6"/>
  <c r="L346" i="6"/>
  <c r="K346" i="6"/>
  <c r="J346" i="6"/>
  <c r="I346" i="6"/>
  <c r="H346" i="6"/>
  <c r="G346" i="6"/>
  <c r="F346" i="6"/>
  <c r="L345" i="6"/>
  <c r="K345" i="6"/>
  <c r="J345" i="6"/>
  <c r="I345" i="6"/>
  <c r="H345" i="6"/>
  <c r="G345" i="6"/>
  <c r="F345" i="6"/>
  <c r="L344" i="6"/>
  <c r="K344" i="6"/>
  <c r="J344" i="6"/>
  <c r="I344" i="6"/>
  <c r="H344" i="6"/>
  <c r="G344" i="6"/>
  <c r="F344" i="6"/>
  <c r="K343" i="6"/>
  <c r="I343" i="6"/>
  <c r="G343" i="6"/>
  <c r="F343" i="6"/>
  <c r="L342" i="6"/>
  <c r="K342" i="6"/>
  <c r="J342" i="6"/>
  <c r="I342" i="6"/>
  <c r="H342" i="6"/>
  <c r="G342" i="6"/>
  <c r="F342" i="6"/>
  <c r="L341" i="6"/>
  <c r="K341" i="6"/>
  <c r="J341" i="6"/>
  <c r="I341" i="6"/>
  <c r="H341" i="6"/>
  <c r="G341" i="6"/>
  <c r="F341" i="6"/>
  <c r="L340" i="6"/>
  <c r="K340" i="6"/>
  <c r="J340" i="6"/>
  <c r="I340" i="6"/>
  <c r="H340" i="6"/>
  <c r="G340" i="6"/>
  <c r="F340" i="6"/>
  <c r="L339" i="6"/>
  <c r="K339" i="6"/>
  <c r="J339" i="6"/>
  <c r="I339" i="6"/>
  <c r="H339" i="6"/>
  <c r="G339" i="6"/>
  <c r="F339" i="6"/>
  <c r="L338" i="6"/>
  <c r="K338" i="6"/>
  <c r="J338" i="6"/>
  <c r="I338" i="6"/>
  <c r="H338" i="6"/>
  <c r="G338" i="6"/>
  <c r="F338" i="6"/>
  <c r="L337" i="6"/>
  <c r="K337" i="6"/>
  <c r="J337" i="6"/>
  <c r="I337" i="6"/>
  <c r="H337" i="6"/>
  <c r="G337" i="6"/>
  <c r="F337" i="6"/>
  <c r="L336" i="6"/>
  <c r="K336" i="6"/>
  <c r="J336" i="6"/>
  <c r="I336" i="6"/>
  <c r="H336" i="6"/>
  <c r="G336" i="6"/>
  <c r="F336" i="6"/>
  <c r="L335" i="6"/>
  <c r="K335" i="6"/>
  <c r="J335" i="6"/>
  <c r="I335" i="6"/>
  <c r="H335" i="6"/>
  <c r="G335" i="6"/>
  <c r="F335" i="6"/>
  <c r="L334" i="6"/>
  <c r="K334" i="6"/>
  <c r="J334" i="6"/>
  <c r="I334" i="6"/>
  <c r="H334" i="6"/>
  <c r="G334" i="6"/>
  <c r="F334" i="6"/>
  <c r="L333" i="6"/>
  <c r="K333" i="6"/>
  <c r="J333" i="6"/>
  <c r="I333" i="6"/>
  <c r="H333" i="6"/>
  <c r="G333" i="6"/>
  <c r="F333" i="6"/>
  <c r="K332" i="6"/>
  <c r="I332" i="6"/>
  <c r="G332" i="6"/>
  <c r="F332" i="6"/>
  <c r="L331" i="6"/>
  <c r="K331" i="6"/>
  <c r="J331" i="6"/>
  <c r="I331" i="6"/>
  <c r="H331" i="6"/>
  <c r="G331" i="6"/>
  <c r="F331" i="6"/>
  <c r="L330" i="6"/>
  <c r="K330" i="6"/>
  <c r="J330" i="6"/>
  <c r="I330" i="6"/>
  <c r="H330" i="6"/>
  <c r="G330" i="6"/>
  <c r="F330" i="6"/>
  <c r="K329" i="6"/>
  <c r="I329" i="6"/>
  <c r="G329" i="6"/>
  <c r="F329" i="6"/>
  <c r="K328" i="6"/>
  <c r="I328" i="6"/>
  <c r="G328" i="6"/>
  <c r="F328" i="6"/>
  <c r="K327" i="6"/>
  <c r="I327" i="6"/>
  <c r="G327" i="6"/>
  <c r="F327" i="6"/>
  <c r="L326" i="6"/>
  <c r="K326" i="6"/>
  <c r="J326" i="6"/>
  <c r="I326" i="6"/>
  <c r="H326" i="6"/>
  <c r="G326" i="6"/>
  <c r="F326" i="6"/>
  <c r="L325" i="6"/>
  <c r="K325" i="6"/>
  <c r="J325" i="6"/>
  <c r="I325" i="6"/>
  <c r="H325" i="6"/>
  <c r="G325" i="6"/>
  <c r="F325" i="6"/>
  <c r="L324" i="6"/>
  <c r="K324" i="6"/>
  <c r="J324" i="6"/>
  <c r="I324" i="6"/>
  <c r="H324" i="6"/>
  <c r="G324" i="6"/>
  <c r="F324" i="6"/>
  <c r="L323" i="6"/>
  <c r="K323" i="6"/>
  <c r="J323" i="6"/>
  <c r="I323" i="6"/>
  <c r="H323" i="6"/>
  <c r="G323" i="6"/>
  <c r="F323" i="6"/>
  <c r="L322" i="6"/>
  <c r="K322" i="6"/>
  <c r="J322" i="6"/>
  <c r="I322" i="6"/>
  <c r="H322" i="6"/>
  <c r="G322" i="6"/>
  <c r="F322" i="6"/>
  <c r="L321" i="6"/>
  <c r="K321" i="6"/>
  <c r="J321" i="6"/>
  <c r="I321" i="6"/>
  <c r="H321" i="6"/>
  <c r="G321" i="6"/>
  <c r="F321" i="6"/>
  <c r="L320" i="6"/>
  <c r="K320" i="6"/>
  <c r="J320" i="6"/>
  <c r="I320" i="6"/>
  <c r="H320" i="6"/>
  <c r="G320" i="6"/>
  <c r="F320" i="6"/>
  <c r="L319" i="6"/>
  <c r="K319" i="6"/>
  <c r="J319" i="6"/>
  <c r="I319" i="6"/>
  <c r="H319" i="6"/>
  <c r="G319" i="6"/>
  <c r="F319" i="6"/>
  <c r="L318" i="6"/>
  <c r="K318" i="6"/>
  <c r="J318" i="6"/>
  <c r="I318" i="6"/>
  <c r="H318" i="6"/>
  <c r="G318" i="6"/>
  <c r="F318" i="6"/>
  <c r="L317" i="6"/>
  <c r="K317" i="6"/>
  <c r="J317" i="6"/>
  <c r="I317" i="6"/>
  <c r="H317" i="6"/>
  <c r="G317" i="6"/>
  <c r="F317" i="6"/>
  <c r="L316" i="6"/>
  <c r="K316" i="6"/>
  <c r="J316" i="6"/>
  <c r="I316" i="6"/>
  <c r="H316" i="6"/>
  <c r="G316" i="6"/>
  <c r="F316" i="6"/>
  <c r="L315" i="6"/>
  <c r="K315" i="6"/>
  <c r="J315" i="6"/>
  <c r="I315" i="6"/>
  <c r="H315" i="6"/>
  <c r="G315" i="6"/>
  <c r="F315" i="6"/>
  <c r="L314" i="6"/>
  <c r="K314" i="6"/>
  <c r="J314" i="6"/>
  <c r="I314" i="6"/>
  <c r="H314" i="6"/>
  <c r="G314" i="6"/>
  <c r="F314" i="6"/>
  <c r="L313" i="6"/>
  <c r="K313" i="6"/>
  <c r="J313" i="6"/>
  <c r="I313" i="6"/>
  <c r="H313" i="6"/>
  <c r="G313" i="6"/>
  <c r="F313" i="6"/>
  <c r="L312" i="6"/>
  <c r="K312" i="6"/>
  <c r="J312" i="6"/>
  <c r="I312" i="6"/>
  <c r="H312" i="6"/>
  <c r="G312" i="6"/>
  <c r="F312" i="6"/>
  <c r="L311" i="6"/>
  <c r="K311" i="6"/>
  <c r="J311" i="6"/>
  <c r="I311" i="6"/>
  <c r="H311" i="6"/>
  <c r="G311" i="6"/>
  <c r="F311" i="6"/>
  <c r="L310" i="6"/>
  <c r="K310" i="6"/>
  <c r="J310" i="6"/>
  <c r="I310" i="6"/>
  <c r="H310" i="6"/>
  <c r="G310" i="6"/>
  <c r="F310" i="6"/>
  <c r="K309" i="6"/>
  <c r="I309" i="6"/>
  <c r="G309" i="6"/>
  <c r="F309" i="6"/>
  <c r="E309" i="6"/>
  <c r="L308" i="6"/>
  <c r="K308" i="6"/>
  <c r="J308" i="6"/>
  <c r="I308" i="6"/>
  <c r="H308" i="6"/>
  <c r="G308" i="6"/>
  <c r="F308" i="6"/>
  <c r="L307" i="6"/>
  <c r="K307" i="6"/>
  <c r="J307" i="6"/>
  <c r="I307" i="6"/>
  <c r="H307" i="6"/>
  <c r="G307" i="6"/>
  <c r="F307" i="6"/>
  <c r="L306" i="6"/>
  <c r="K306" i="6"/>
  <c r="J306" i="6"/>
  <c r="I306" i="6"/>
  <c r="H306" i="6"/>
  <c r="G306" i="6"/>
  <c r="F306" i="6"/>
  <c r="L305" i="6"/>
  <c r="K305" i="6"/>
  <c r="J305" i="6"/>
  <c r="I305" i="6"/>
  <c r="H305" i="6"/>
  <c r="G305" i="6"/>
  <c r="F305" i="6"/>
  <c r="L304" i="6"/>
  <c r="K304" i="6"/>
  <c r="J304" i="6"/>
  <c r="I304" i="6"/>
  <c r="H304" i="6"/>
  <c r="G304" i="6"/>
  <c r="F304" i="6"/>
  <c r="L303" i="6"/>
  <c r="K303" i="6"/>
  <c r="J303" i="6"/>
  <c r="I303" i="6"/>
  <c r="H303" i="6"/>
  <c r="G303" i="6"/>
  <c r="F303" i="6"/>
  <c r="L302" i="6"/>
  <c r="K302" i="6"/>
  <c r="J302" i="6"/>
  <c r="I302" i="6"/>
  <c r="H302" i="6"/>
  <c r="G302" i="6"/>
  <c r="F302" i="6"/>
  <c r="K301" i="6"/>
  <c r="I301" i="6"/>
  <c r="G301" i="6"/>
  <c r="F301" i="6"/>
  <c r="K300" i="6"/>
  <c r="I300" i="6"/>
  <c r="G300" i="6"/>
  <c r="F300" i="6"/>
  <c r="L299" i="6"/>
  <c r="K299" i="6"/>
  <c r="J299" i="6"/>
  <c r="I299" i="6"/>
  <c r="H299" i="6"/>
  <c r="G299" i="6"/>
  <c r="F299" i="6"/>
  <c r="L298" i="6"/>
  <c r="K298" i="6"/>
  <c r="J298" i="6"/>
  <c r="I298" i="6"/>
  <c r="H298" i="6"/>
  <c r="G298" i="6"/>
  <c r="F298" i="6"/>
  <c r="L297" i="6"/>
  <c r="K297" i="6"/>
  <c r="J297" i="6"/>
  <c r="I297" i="6"/>
  <c r="H297" i="6"/>
  <c r="G297" i="6"/>
  <c r="F297" i="6"/>
  <c r="L296" i="6"/>
  <c r="K296" i="6"/>
  <c r="J296" i="6"/>
  <c r="I296" i="6"/>
  <c r="H296" i="6"/>
  <c r="G296" i="6"/>
  <c r="F296" i="6"/>
  <c r="L295" i="6"/>
  <c r="K295" i="6"/>
  <c r="J295" i="6"/>
  <c r="I295" i="6"/>
  <c r="H295" i="6"/>
  <c r="G295" i="6"/>
  <c r="F295" i="6"/>
  <c r="L294" i="6"/>
  <c r="K294" i="6"/>
  <c r="J294" i="6"/>
  <c r="I294" i="6"/>
  <c r="H294" i="6"/>
  <c r="G294" i="6"/>
  <c r="F294" i="6"/>
  <c r="L293" i="6"/>
  <c r="K293" i="6"/>
  <c r="J293" i="6"/>
  <c r="I293" i="6"/>
  <c r="H293" i="6"/>
  <c r="G293" i="6"/>
  <c r="F293" i="6"/>
  <c r="L292" i="6"/>
  <c r="K292" i="6"/>
  <c r="J292" i="6"/>
  <c r="I292" i="6"/>
  <c r="H292" i="6"/>
  <c r="G292" i="6"/>
  <c r="F292" i="6"/>
  <c r="L291" i="6"/>
  <c r="K291" i="6"/>
  <c r="J291" i="6"/>
  <c r="I291" i="6"/>
  <c r="H291" i="6"/>
  <c r="G291" i="6"/>
  <c r="F291" i="6"/>
  <c r="L290" i="6"/>
  <c r="K290" i="6"/>
  <c r="J290" i="6"/>
  <c r="I290" i="6"/>
  <c r="H290" i="6"/>
  <c r="G290" i="6"/>
  <c r="F290" i="6"/>
  <c r="L289" i="6"/>
  <c r="K289" i="6"/>
  <c r="J289" i="6"/>
  <c r="I289" i="6"/>
  <c r="H289" i="6"/>
  <c r="G289" i="6"/>
  <c r="F289" i="6"/>
  <c r="L288" i="6"/>
  <c r="K288" i="6"/>
  <c r="J288" i="6"/>
  <c r="I288" i="6"/>
  <c r="H288" i="6"/>
  <c r="G288" i="6"/>
  <c r="F288" i="6"/>
  <c r="L287" i="6"/>
  <c r="K287" i="6"/>
  <c r="J287" i="6"/>
  <c r="I287" i="6"/>
  <c r="H287" i="6"/>
  <c r="G287" i="6"/>
  <c r="F287" i="6"/>
  <c r="L286" i="6"/>
  <c r="K286" i="6"/>
  <c r="J286" i="6"/>
  <c r="I286" i="6"/>
  <c r="H286" i="6"/>
  <c r="G286" i="6"/>
  <c r="F286" i="6"/>
  <c r="L285" i="6"/>
  <c r="K285" i="6"/>
  <c r="J285" i="6"/>
  <c r="I285" i="6"/>
  <c r="H285" i="6"/>
  <c r="G285" i="6"/>
  <c r="F285" i="6"/>
  <c r="L284" i="6"/>
  <c r="K284" i="6"/>
  <c r="J284" i="6"/>
  <c r="I284" i="6"/>
  <c r="H284" i="6"/>
  <c r="G284" i="6"/>
  <c r="F284" i="6"/>
  <c r="L283" i="6"/>
  <c r="K283" i="6"/>
  <c r="J283" i="6"/>
  <c r="I283" i="6"/>
  <c r="H283" i="6"/>
  <c r="G283" i="6"/>
  <c r="F283" i="6"/>
  <c r="L282" i="6"/>
  <c r="K282" i="6"/>
  <c r="J282" i="6"/>
  <c r="I282" i="6"/>
  <c r="H282" i="6"/>
  <c r="G282" i="6"/>
  <c r="F282" i="6"/>
  <c r="L281" i="6"/>
  <c r="K281" i="6"/>
  <c r="J281" i="6"/>
  <c r="I281" i="6"/>
  <c r="H281" i="6"/>
  <c r="G281" i="6"/>
  <c r="F281" i="6"/>
  <c r="L280" i="6"/>
  <c r="K280" i="6"/>
  <c r="J280" i="6"/>
  <c r="I280" i="6"/>
  <c r="H280" i="6"/>
  <c r="G280" i="6"/>
  <c r="F280" i="6"/>
  <c r="L279" i="6"/>
  <c r="K279" i="6"/>
  <c r="J279" i="6"/>
  <c r="I279" i="6"/>
  <c r="H279" i="6"/>
  <c r="G279" i="6"/>
  <c r="F279" i="6"/>
  <c r="L278" i="6"/>
  <c r="K278" i="6"/>
  <c r="J278" i="6"/>
  <c r="I278" i="6"/>
  <c r="H278" i="6"/>
  <c r="G278" i="6"/>
  <c r="F278" i="6"/>
  <c r="L277" i="6"/>
  <c r="K277" i="6"/>
  <c r="J277" i="6"/>
  <c r="I277" i="6"/>
  <c r="H277" i="6"/>
  <c r="G277" i="6"/>
  <c r="F277" i="6"/>
  <c r="L276" i="6"/>
  <c r="K276" i="6"/>
  <c r="J276" i="6"/>
  <c r="I276" i="6"/>
  <c r="H276" i="6"/>
  <c r="G276" i="6"/>
  <c r="F276" i="6"/>
  <c r="K275" i="6"/>
  <c r="I275" i="6"/>
  <c r="G275" i="6"/>
  <c r="F275" i="6"/>
  <c r="E275" i="6"/>
  <c r="K274" i="6"/>
  <c r="I274" i="6"/>
  <c r="G274" i="6"/>
  <c r="F274" i="6"/>
  <c r="K273" i="6"/>
  <c r="I273" i="6"/>
  <c r="G273" i="6"/>
  <c r="F273" i="6"/>
  <c r="L272" i="6"/>
  <c r="K272" i="6"/>
  <c r="J272" i="6"/>
  <c r="I272" i="6"/>
  <c r="H272" i="6"/>
  <c r="G272" i="6"/>
  <c r="F272" i="6"/>
  <c r="L271" i="6"/>
  <c r="K271" i="6"/>
  <c r="J271" i="6"/>
  <c r="I271" i="6"/>
  <c r="H271" i="6"/>
  <c r="G271" i="6"/>
  <c r="F271" i="6"/>
  <c r="K270" i="6"/>
  <c r="I270" i="6"/>
  <c r="G270" i="6"/>
  <c r="F270" i="6"/>
  <c r="L269" i="6"/>
  <c r="K269" i="6"/>
  <c r="J269" i="6"/>
  <c r="I269" i="6"/>
  <c r="H269" i="6"/>
  <c r="G269" i="6"/>
  <c r="F269" i="6"/>
  <c r="L268" i="6"/>
  <c r="K268" i="6"/>
  <c r="J268" i="6"/>
  <c r="I268" i="6"/>
  <c r="H268" i="6"/>
  <c r="G268" i="6"/>
  <c r="F268" i="6"/>
  <c r="L267" i="6"/>
  <c r="K267" i="6"/>
  <c r="J267" i="6"/>
  <c r="I267" i="6"/>
  <c r="H267" i="6"/>
  <c r="G267" i="6"/>
  <c r="F267" i="6"/>
  <c r="K266" i="6"/>
  <c r="I266" i="6"/>
  <c r="G266" i="6"/>
  <c r="F266" i="6"/>
  <c r="L265" i="6"/>
  <c r="K265" i="6"/>
  <c r="J265" i="6"/>
  <c r="I265" i="6"/>
  <c r="H265" i="6"/>
  <c r="G265" i="6"/>
  <c r="F265" i="6"/>
  <c r="L264" i="6"/>
  <c r="K264" i="6"/>
  <c r="J264" i="6"/>
  <c r="I264" i="6"/>
  <c r="H264" i="6"/>
  <c r="G264" i="6"/>
  <c r="F264" i="6"/>
  <c r="L263" i="6"/>
  <c r="K263" i="6"/>
  <c r="J263" i="6"/>
  <c r="I263" i="6"/>
  <c r="H263" i="6"/>
  <c r="G263" i="6"/>
  <c r="F263" i="6"/>
  <c r="L262" i="6"/>
  <c r="K262" i="6"/>
  <c r="J262" i="6"/>
  <c r="I262" i="6"/>
  <c r="H262" i="6"/>
  <c r="G262" i="6"/>
  <c r="F262" i="6"/>
  <c r="K261" i="6"/>
  <c r="I261" i="6"/>
  <c r="G261" i="6"/>
  <c r="F261" i="6"/>
  <c r="L260" i="6"/>
  <c r="K260" i="6"/>
  <c r="J260" i="6"/>
  <c r="I260" i="6"/>
  <c r="H260" i="6"/>
  <c r="G260" i="6"/>
  <c r="F260" i="6"/>
  <c r="K259" i="6"/>
  <c r="I259" i="6"/>
  <c r="G259" i="6"/>
  <c r="F259" i="6"/>
  <c r="L258" i="6"/>
  <c r="K258" i="6"/>
  <c r="J258" i="6"/>
  <c r="I258" i="6"/>
  <c r="H258" i="6"/>
  <c r="G258" i="6"/>
  <c r="F258" i="6"/>
  <c r="L257" i="6"/>
  <c r="K257" i="6"/>
  <c r="J257" i="6"/>
  <c r="I257" i="6"/>
  <c r="H257" i="6"/>
  <c r="G257" i="6"/>
  <c r="F257" i="6"/>
  <c r="L256" i="6"/>
  <c r="K256" i="6"/>
  <c r="J256" i="6"/>
  <c r="I256" i="6"/>
  <c r="H256" i="6"/>
  <c r="G256" i="6"/>
  <c r="F256" i="6"/>
  <c r="L255" i="6"/>
  <c r="K255" i="6"/>
  <c r="J255" i="6"/>
  <c r="I255" i="6"/>
  <c r="H255" i="6"/>
  <c r="G255" i="6"/>
  <c r="F255" i="6"/>
  <c r="L254" i="6"/>
  <c r="K254" i="6"/>
  <c r="J254" i="6"/>
  <c r="I254" i="6"/>
  <c r="H254" i="6"/>
  <c r="G254" i="6"/>
  <c r="F254" i="6"/>
  <c r="L253" i="6"/>
  <c r="K253" i="6"/>
  <c r="J253" i="6"/>
  <c r="I253" i="6"/>
  <c r="H253" i="6"/>
  <c r="G253" i="6"/>
  <c r="F253" i="6"/>
  <c r="L252" i="6"/>
  <c r="K252" i="6"/>
  <c r="J252" i="6"/>
  <c r="I252" i="6"/>
  <c r="H252" i="6"/>
  <c r="G252" i="6"/>
  <c r="F252" i="6"/>
  <c r="L251" i="6"/>
  <c r="K251" i="6"/>
  <c r="J251" i="6"/>
  <c r="I251" i="6"/>
  <c r="H251" i="6"/>
  <c r="G251" i="6"/>
  <c r="F251" i="6"/>
  <c r="L250" i="6"/>
  <c r="K250" i="6"/>
  <c r="J250" i="6"/>
  <c r="I250" i="6"/>
  <c r="H250" i="6"/>
  <c r="G250" i="6"/>
  <c r="F250" i="6"/>
  <c r="L249" i="6"/>
  <c r="K249" i="6"/>
  <c r="J249" i="6"/>
  <c r="I249" i="6"/>
  <c r="H249" i="6"/>
  <c r="G249" i="6"/>
  <c r="F249" i="6"/>
  <c r="L248" i="6"/>
  <c r="K248" i="6"/>
  <c r="J248" i="6"/>
  <c r="I248" i="6"/>
  <c r="H248" i="6"/>
  <c r="G248" i="6"/>
  <c r="F248" i="6"/>
  <c r="L247" i="6"/>
  <c r="K247" i="6"/>
  <c r="J247" i="6"/>
  <c r="I247" i="6"/>
  <c r="H247" i="6"/>
  <c r="G247" i="6"/>
  <c r="F247" i="6"/>
  <c r="L246" i="6"/>
  <c r="K246" i="6"/>
  <c r="J246" i="6"/>
  <c r="I246" i="6"/>
  <c r="H246" i="6"/>
  <c r="G246" i="6"/>
  <c r="F246" i="6"/>
  <c r="L245" i="6"/>
  <c r="K245" i="6"/>
  <c r="J245" i="6"/>
  <c r="I245" i="6"/>
  <c r="H245" i="6"/>
  <c r="G245" i="6"/>
  <c r="F245" i="6"/>
  <c r="L244" i="6"/>
  <c r="K244" i="6"/>
  <c r="J244" i="6"/>
  <c r="I244" i="6"/>
  <c r="H244" i="6"/>
  <c r="G244" i="6"/>
  <c r="F244" i="6"/>
  <c r="L243" i="6"/>
  <c r="K243" i="6"/>
  <c r="J243" i="6"/>
  <c r="I243" i="6"/>
  <c r="H243" i="6"/>
  <c r="G243" i="6"/>
  <c r="F243" i="6"/>
  <c r="L242" i="6"/>
  <c r="K242" i="6"/>
  <c r="J242" i="6"/>
  <c r="I242" i="6"/>
  <c r="H242" i="6"/>
  <c r="G242" i="6"/>
  <c r="F242" i="6"/>
  <c r="L241" i="6"/>
  <c r="K241" i="6"/>
  <c r="J241" i="6"/>
  <c r="I241" i="6"/>
  <c r="H241" i="6"/>
  <c r="G241" i="6"/>
  <c r="F241" i="6"/>
  <c r="K240" i="6"/>
  <c r="I240" i="6"/>
  <c r="G240" i="6"/>
  <c r="F240" i="6"/>
  <c r="E240" i="6"/>
  <c r="K239" i="6"/>
  <c r="I239" i="6"/>
  <c r="G239" i="6"/>
  <c r="F239" i="6"/>
  <c r="L238" i="6"/>
  <c r="K238" i="6"/>
  <c r="J238" i="6"/>
  <c r="I238" i="6"/>
  <c r="H238" i="6"/>
  <c r="G238" i="6"/>
  <c r="F238" i="6"/>
  <c r="L237" i="6"/>
  <c r="K237" i="6"/>
  <c r="J237" i="6"/>
  <c r="I237" i="6"/>
  <c r="H237" i="6"/>
  <c r="G237" i="6"/>
  <c r="F237" i="6"/>
  <c r="L236" i="6"/>
  <c r="K236" i="6"/>
  <c r="J236" i="6"/>
  <c r="I236" i="6"/>
  <c r="H236" i="6"/>
  <c r="G236" i="6"/>
  <c r="F236" i="6"/>
  <c r="L235" i="6"/>
  <c r="K235" i="6"/>
  <c r="J235" i="6"/>
  <c r="I235" i="6"/>
  <c r="H235" i="6"/>
  <c r="G235" i="6"/>
  <c r="F235" i="6"/>
  <c r="K234" i="6"/>
  <c r="I234" i="6"/>
  <c r="G234" i="6"/>
  <c r="F234" i="6"/>
  <c r="L233" i="6"/>
  <c r="K233" i="6"/>
  <c r="J233" i="6"/>
  <c r="I233" i="6"/>
  <c r="H233" i="6"/>
  <c r="G233" i="6"/>
  <c r="F233" i="6"/>
  <c r="L232" i="6"/>
  <c r="K232" i="6"/>
  <c r="J232" i="6"/>
  <c r="I232" i="6"/>
  <c r="H232" i="6"/>
  <c r="G232" i="6"/>
  <c r="F232" i="6"/>
  <c r="K231" i="6"/>
  <c r="I231" i="6"/>
  <c r="G231" i="6"/>
  <c r="F231" i="6"/>
  <c r="L230" i="6"/>
  <c r="K230" i="6"/>
  <c r="J230" i="6"/>
  <c r="I230" i="6"/>
  <c r="H230" i="6"/>
  <c r="G230" i="6"/>
  <c r="F230" i="6"/>
  <c r="L229" i="6"/>
  <c r="K229" i="6"/>
  <c r="J229" i="6"/>
  <c r="I229" i="6"/>
  <c r="H229" i="6"/>
  <c r="G229" i="6"/>
  <c r="F229" i="6"/>
  <c r="L228" i="6"/>
  <c r="K228" i="6"/>
  <c r="J228" i="6"/>
  <c r="I228" i="6"/>
  <c r="H228" i="6"/>
  <c r="G228" i="6"/>
  <c r="F228" i="6"/>
  <c r="L227" i="6"/>
  <c r="K227" i="6"/>
  <c r="J227" i="6"/>
  <c r="I227" i="6"/>
  <c r="H227" i="6"/>
  <c r="G227" i="6"/>
  <c r="F227" i="6"/>
  <c r="L226" i="6"/>
  <c r="K226" i="6"/>
  <c r="J226" i="6"/>
  <c r="I226" i="6"/>
  <c r="H226" i="6"/>
  <c r="G226" i="6"/>
  <c r="F226" i="6"/>
  <c r="L225" i="6"/>
  <c r="K225" i="6"/>
  <c r="J225" i="6"/>
  <c r="I225" i="6"/>
  <c r="H225" i="6"/>
  <c r="G225" i="6"/>
  <c r="F225" i="6"/>
  <c r="L224" i="6"/>
  <c r="K224" i="6"/>
  <c r="J224" i="6"/>
  <c r="I224" i="6"/>
  <c r="H224" i="6"/>
  <c r="G224" i="6"/>
  <c r="F224" i="6"/>
  <c r="L223" i="6"/>
  <c r="K223" i="6"/>
  <c r="J223" i="6"/>
  <c r="I223" i="6"/>
  <c r="H223" i="6"/>
  <c r="G223" i="6"/>
  <c r="F223" i="6"/>
  <c r="L222" i="6"/>
  <c r="K222" i="6"/>
  <c r="J222" i="6"/>
  <c r="I222" i="6"/>
  <c r="H222" i="6"/>
  <c r="G222" i="6"/>
  <c r="F222" i="6"/>
  <c r="L221" i="6"/>
  <c r="K221" i="6"/>
  <c r="J221" i="6"/>
  <c r="I221" i="6"/>
  <c r="H221" i="6"/>
  <c r="G221" i="6"/>
  <c r="F221" i="6"/>
  <c r="L220" i="6"/>
  <c r="K220" i="6"/>
  <c r="J220" i="6"/>
  <c r="I220" i="6"/>
  <c r="H220" i="6"/>
  <c r="G220" i="6"/>
  <c r="F220" i="6"/>
  <c r="L219" i="6"/>
  <c r="K219" i="6"/>
  <c r="J219" i="6"/>
  <c r="I219" i="6"/>
  <c r="H219" i="6"/>
  <c r="G219" i="6"/>
  <c r="F219" i="6"/>
  <c r="K218" i="6"/>
  <c r="I218" i="6"/>
  <c r="G218" i="6"/>
  <c r="F218" i="6"/>
  <c r="L217" i="6"/>
  <c r="K217" i="6"/>
  <c r="J217" i="6"/>
  <c r="I217" i="6"/>
  <c r="H217" i="6"/>
  <c r="G217" i="6"/>
  <c r="F217" i="6"/>
  <c r="K216" i="6"/>
  <c r="I216" i="6"/>
  <c r="G216" i="6"/>
  <c r="F216" i="6"/>
  <c r="L215" i="6"/>
  <c r="K215" i="6"/>
  <c r="J215" i="6"/>
  <c r="I215" i="6"/>
  <c r="H215" i="6"/>
  <c r="G215" i="6"/>
  <c r="F215" i="6"/>
  <c r="L214" i="6"/>
  <c r="K214" i="6"/>
  <c r="J214" i="6"/>
  <c r="I214" i="6"/>
  <c r="H214" i="6"/>
  <c r="G214" i="6"/>
  <c r="F214" i="6"/>
  <c r="L213" i="6"/>
  <c r="K213" i="6"/>
  <c r="J213" i="6"/>
  <c r="I213" i="6"/>
  <c r="H213" i="6"/>
  <c r="G213" i="6"/>
  <c r="F213" i="6"/>
  <c r="L212" i="6"/>
  <c r="K212" i="6"/>
  <c r="J212" i="6"/>
  <c r="I212" i="6"/>
  <c r="H212" i="6"/>
  <c r="G212" i="6"/>
  <c r="F212" i="6"/>
  <c r="L211" i="6"/>
  <c r="K211" i="6"/>
  <c r="J211" i="6"/>
  <c r="I211" i="6"/>
  <c r="H211" i="6"/>
  <c r="G211" i="6"/>
  <c r="F211" i="6"/>
  <c r="L210" i="6"/>
  <c r="K210" i="6"/>
  <c r="J210" i="6"/>
  <c r="I210" i="6"/>
  <c r="H210" i="6"/>
  <c r="G210" i="6"/>
  <c r="F210" i="6"/>
  <c r="L209" i="6"/>
  <c r="K209" i="6"/>
  <c r="J209" i="6"/>
  <c r="I209" i="6"/>
  <c r="H209" i="6"/>
  <c r="G209" i="6"/>
  <c r="F209" i="6"/>
  <c r="L208" i="6"/>
  <c r="K208" i="6"/>
  <c r="J208" i="6"/>
  <c r="I208" i="6"/>
  <c r="H208" i="6"/>
  <c r="G208" i="6"/>
  <c r="F208" i="6"/>
  <c r="L207" i="6"/>
  <c r="K207" i="6"/>
  <c r="J207" i="6"/>
  <c r="I207" i="6"/>
  <c r="H207" i="6"/>
  <c r="G207" i="6"/>
  <c r="F207" i="6"/>
  <c r="L206" i="6"/>
  <c r="K206" i="6"/>
  <c r="J206" i="6"/>
  <c r="I206" i="6"/>
  <c r="H206" i="6"/>
  <c r="G206" i="6"/>
  <c r="F206" i="6"/>
  <c r="L205" i="6"/>
  <c r="K205" i="6"/>
  <c r="J205" i="6"/>
  <c r="I205" i="6"/>
  <c r="H205" i="6"/>
  <c r="G205" i="6"/>
  <c r="F205" i="6"/>
  <c r="K204" i="6"/>
  <c r="I204" i="6"/>
  <c r="G204" i="6"/>
  <c r="F204" i="6"/>
  <c r="E204" i="6"/>
  <c r="L203" i="6"/>
  <c r="K203" i="6"/>
  <c r="J203" i="6"/>
  <c r="I203" i="6"/>
  <c r="H203" i="6"/>
  <c r="G203" i="6"/>
  <c r="F203" i="6"/>
  <c r="L202" i="6"/>
  <c r="K202" i="6"/>
  <c r="J202" i="6"/>
  <c r="I202" i="6"/>
  <c r="H202" i="6"/>
  <c r="G202" i="6"/>
  <c r="F202" i="6"/>
  <c r="L201" i="6"/>
  <c r="K201" i="6"/>
  <c r="J201" i="6"/>
  <c r="I201" i="6"/>
  <c r="H201" i="6"/>
  <c r="G201" i="6"/>
  <c r="F201" i="6"/>
  <c r="L200" i="6"/>
  <c r="K200" i="6"/>
  <c r="J200" i="6"/>
  <c r="I200" i="6"/>
  <c r="H200" i="6"/>
  <c r="G200" i="6"/>
  <c r="F200" i="6"/>
  <c r="L199" i="6"/>
  <c r="K199" i="6"/>
  <c r="J199" i="6"/>
  <c r="I199" i="6"/>
  <c r="H199" i="6"/>
  <c r="G199" i="6"/>
  <c r="F199" i="6"/>
  <c r="L198" i="6"/>
  <c r="K198" i="6"/>
  <c r="J198" i="6"/>
  <c r="I198" i="6"/>
  <c r="H198" i="6"/>
  <c r="G198" i="6"/>
  <c r="F198" i="6"/>
  <c r="L197" i="6"/>
  <c r="K197" i="6"/>
  <c r="J197" i="6"/>
  <c r="I197" i="6"/>
  <c r="H197" i="6"/>
  <c r="G197" i="6"/>
  <c r="F197" i="6"/>
  <c r="K196" i="6"/>
  <c r="I196" i="6"/>
  <c r="G196" i="6"/>
  <c r="F196" i="6"/>
  <c r="L195" i="6"/>
  <c r="K195" i="6"/>
  <c r="J195" i="6"/>
  <c r="I195" i="6"/>
  <c r="H195" i="6"/>
  <c r="G195" i="6"/>
  <c r="F195" i="6"/>
  <c r="K194" i="6"/>
  <c r="I194" i="6"/>
  <c r="G194" i="6"/>
  <c r="F194" i="6"/>
  <c r="L193" i="6"/>
  <c r="K193" i="6"/>
  <c r="J193" i="6"/>
  <c r="I193" i="6"/>
  <c r="H193" i="6"/>
  <c r="G193" i="6"/>
  <c r="F193" i="6"/>
  <c r="L192" i="6"/>
  <c r="K192" i="6"/>
  <c r="J192" i="6"/>
  <c r="I192" i="6"/>
  <c r="H192" i="6"/>
  <c r="G192" i="6"/>
  <c r="F192" i="6"/>
  <c r="L191" i="6"/>
  <c r="K191" i="6"/>
  <c r="J191" i="6"/>
  <c r="I191" i="6"/>
  <c r="H191" i="6"/>
  <c r="G191" i="6"/>
  <c r="F191" i="6"/>
  <c r="L190" i="6"/>
  <c r="K190" i="6"/>
  <c r="J190" i="6"/>
  <c r="I190" i="6"/>
  <c r="H190" i="6"/>
  <c r="G190" i="6"/>
  <c r="F190" i="6"/>
  <c r="L189" i="6"/>
  <c r="K189" i="6"/>
  <c r="J189" i="6"/>
  <c r="I189" i="6"/>
  <c r="H189" i="6"/>
  <c r="G189" i="6"/>
  <c r="F189" i="6"/>
  <c r="L188" i="6"/>
  <c r="K188" i="6"/>
  <c r="J188" i="6"/>
  <c r="I188" i="6"/>
  <c r="H188" i="6"/>
  <c r="G188" i="6"/>
  <c r="F188" i="6"/>
  <c r="L187" i="6"/>
  <c r="K187" i="6"/>
  <c r="J187" i="6"/>
  <c r="I187" i="6"/>
  <c r="H187" i="6"/>
  <c r="G187" i="6"/>
  <c r="F187" i="6"/>
  <c r="L186" i="6"/>
  <c r="K186" i="6"/>
  <c r="J186" i="6"/>
  <c r="I186" i="6"/>
  <c r="H186" i="6"/>
  <c r="G186" i="6"/>
  <c r="F186" i="6"/>
  <c r="L185" i="6"/>
  <c r="K185" i="6"/>
  <c r="J185" i="6"/>
  <c r="I185" i="6"/>
  <c r="H185" i="6"/>
  <c r="G185" i="6"/>
  <c r="F185" i="6"/>
  <c r="L184" i="6"/>
  <c r="K184" i="6"/>
  <c r="J184" i="6"/>
  <c r="I184" i="6"/>
  <c r="H184" i="6"/>
  <c r="G184" i="6"/>
  <c r="F184" i="6"/>
  <c r="L183" i="6"/>
  <c r="K183" i="6"/>
  <c r="J183" i="6"/>
  <c r="I183" i="6"/>
  <c r="H183" i="6"/>
  <c r="G183" i="6"/>
  <c r="F183" i="6"/>
  <c r="K182" i="6"/>
  <c r="I182" i="6"/>
  <c r="G182" i="6"/>
  <c r="F182" i="6"/>
  <c r="L181" i="6"/>
  <c r="K181" i="6"/>
  <c r="J181" i="6"/>
  <c r="I181" i="6"/>
  <c r="H181" i="6"/>
  <c r="G181" i="6"/>
  <c r="F181" i="6"/>
  <c r="L180" i="6"/>
  <c r="K180" i="6"/>
  <c r="J180" i="6"/>
  <c r="I180" i="6"/>
  <c r="H180" i="6"/>
  <c r="G180" i="6"/>
  <c r="F180" i="6"/>
  <c r="L179" i="6"/>
  <c r="K179" i="6"/>
  <c r="J179" i="6"/>
  <c r="I179" i="6"/>
  <c r="H179" i="6"/>
  <c r="G179" i="6"/>
  <c r="F179" i="6"/>
  <c r="L178" i="6"/>
  <c r="K178" i="6"/>
  <c r="J178" i="6"/>
  <c r="I178" i="6"/>
  <c r="H178" i="6"/>
  <c r="G178" i="6"/>
  <c r="F178" i="6"/>
  <c r="K177" i="6"/>
  <c r="I177" i="6"/>
  <c r="G177" i="6"/>
  <c r="F177" i="6"/>
  <c r="E177" i="6"/>
  <c r="L176" i="6"/>
  <c r="K176" i="6"/>
  <c r="J176" i="6"/>
  <c r="I176" i="6"/>
  <c r="H176" i="6"/>
  <c r="G176" i="6"/>
  <c r="F176" i="6"/>
  <c r="L175" i="6"/>
  <c r="K175" i="6"/>
  <c r="J175" i="6"/>
  <c r="I175" i="6"/>
  <c r="H175" i="6"/>
  <c r="G175" i="6"/>
  <c r="F175" i="6"/>
  <c r="L174" i="6"/>
  <c r="K174" i="6"/>
  <c r="J174" i="6"/>
  <c r="I174" i="6"/>
  <c r="H174" i="6"/>
  <c r="G174" i="6"/>
  <c r="F174" i="6"/>
  <c r="L173" i="6"/>
  <c r="K173" i="6"/>
  <c r="J173" i="6"/>
  <c r="I173" i="6"/>
  <c r="H173" i="6"/>
  <c r="G173" i="6"/>
  <c r="F173" i="6"/>
  <c r="L172" i="6"/>
  <c r="K172" i="6"/>
  <c r="J172" i="6"/>
  <c r="I172" i="6"/>
  <c r="H172" i="6"/>
  <c r="G172" i="6"/>
  <c r="F172" i="6"/>
  <c r="L171" i="6"/>
  <c r="K171" i="6"/>
  <c r="J171" i="6"/>
  <c r="I171" i="6"/>
  <c r="H171" i="6"/>
  <c r="G171" i="6"/>
  <c r="F171" i="6"/>
  <c r="L170" i="6"/>
  <c r="K170" i="6"/>
  <c r="J170" i="6"/>
  <c r="I170" i="6"/>
  <c r="H170" i="6"/>
  <c r="G170" i="6"/>
  <c r="F170" i="6"/>
  <c r="L169" i="6"/>
  <c r="K169" i="6"/>
  <c r="J169" i="6"/>
  <c r="I169" i="6"/>
  <c r="H169" i="6"/>
  <c r="G169" i="6"/>
  <c r="F169" i="6"/>
  <c r="L168" i="6"/>
  <c r="K168" i="6"/>
  <c r="J168" i="6"/>
  <c r="I168" i="6"/>
  <c r="H168" i="6"/>
  <c r="G168" i="6"/>
  <c r="F168" i="6"/>
  <c r="L167" i="6"/>
  <c r="K167" i="6"/>
  <c r="J167" i="6"/>
  <c r="I167" i="6"/>
  <c r="H167" i="6"/>
  <c r="G167" i="6"/>
  <c r="F167" i="6"/>
  <c r="L166" i="6"/>
  <c r="K166" i="6"/>
  <c r="J166" i="6"/>
  <c r="I166" i="6"/>
  <c r="H166" i="6"/>
  <c r="G166" i="6"/>
  <c r="F166" i="6"/>
  <c r="L165" i="6"/>
  <c r="K165" i="6"/>
  <c r="J165" i="6"/>
  <c r="I165" i="6"/>
  <c r="H165" i="6"/>
  <c r="G165" i="6"/>
  <c r="F165" i="6"/>
  <c r="L164" i="6"/>
  <c r="K164" i="6"/>
  <c r="J164" i="6"/>
  <c r="I164" i="6"/>
  <c r="H164" i="6"/>
  <c r="G164" i="6"/>
  <c r="F164" i="6"/>
  <c r="L163" i="6"/>
  <c r="K163" i="6"/>
  <c r="J163" i="6"/>
  <c r="I163" i="6"/>
  <c r="H163" i="6"/>
  <c r="G163" i="6"/>
  <c r="F163" i="6"/>
  <c r="L162" i="6"/>
  <c r="K162" i="6"/>
  <c r="J162" i="6"/>
  <c r="I162" i="6"/>
  <c r="H162" i="6"/>
  <c r="G162" i="6"/>
  <c r="F162" i="6"/>
  <c r="L161" i="6"/>
  <c r="K161" i="6"/>
  <c r="J161" i="6"/>
  <c r="I161" i="6"/>
  <c r="H161" i="6"/>
  <c r="G161" i="6"/>
  <c r="F161" i="6"/>
  <c r="L160" i="6"/>
  <c r="K160" i="6"/>
  <c r="J160" i="6"/>
  <c r="I160" i="6"/>
  <c r="H160" i="6"/>
  <c r="G160" i="6"/>
  <c r="F160" i="6"/>
  <c r="L159" i="6"/>
  <c r="K159" i="6"/>
  <c r="J159" i="6"/>
  <c r="I159" i="6"/>
  <c r="H159" i="6"/>
  <c r="G159" i="6"/>
  <c r="F159" i="6"/>
  <c r="L158" i="6"/>
  <c r="K158" i="6"/>
  <c r="J158" i="6"/>
  <c r="I158" i="6"/>
  <c r="H158" i="6"/>
  <c r="G158" i="6"/>
  <c r="F158" i="6"/>
  <c r="L157" i="6"/>
  <c r="K157" i="6"/>
  <c r="J157" i="6"/>
  <c r="I157" i="6"/>
  <c r="H157" i="6"/>
  <c r="G157" i="6"/>
  <c r="F157" i="6"/>
  <c r="L156" i="6"/>
  <c r="K156" i="6"/>
  <c r="J156" i="6"/>
  <c r="I156" i="6"/>
  <c r="H156" i="6"/>
  <c r="G156" i="6"/>
  <c r="F156" i="6"/>
  <c r="L155" i="6"/>
  <c r="K155" i="6"/>
  <c r="J155" i="6"/>
  <c r="I155" i="6"/>
  <c r="H155" i="6"/>
  <c r="G155" i="6"/>
  <c r="F155" i="6"/>
  <c r="L154" i="6"/>
  <c r="K154" i="6"/>
  <c r="J154" i="6"/>
  <c r="I154" i="6"/>
  <c r="H154" i="6"/>
  <c r="G154" i="6"/>
  <c r="F154" i="6"/>
  <c r="L153" i="6"/>
  <c r="K153" i="6"/>
  <c r="J153" i="6"/>
  <c r="I153" i="6"/>
  <c r="H153" i="6"/>
  <c r="G153" i="6"/>
  <c r="F153" i="6"/>
  <c r="L152" i="6"/>
  <c r="K152" i="6"/>
  <c r="J152" i="6"/>
  <c r="I152" i="6"/>
  <c r="H152" i="6"/>
  <c r="G152" i="6"/>
  <c r="F152" i="6"/>
  <c r="K151" i="6"/>
  <c r="I151" i="6"/>
  <c r="G151" i="6"/>
  <c r="F151" i="6"/>
  <c r="L150" i="6"/>
  <c r="K150" i="6"/>
  <c r="J150" i="6"/>
  <c r="I150" i="6"/>
  <c r="H150" i="6"/>
  <c r="G150" i="6"/>
  <c r="F150" i="6"/>
  <c r="L149" i="6"/>
  <c r="K149" i="6"/>
  <c r="J149" i="6"/>
  <c r="I149" i="6"/>
  <c r="H149" i="6"/>
  <c r="G149" i="6"/>
  <c r="F149" i="6"/>
  <c r="L148" i="6"/>
  <c r="K148" i="6"/>
  <c r="J148" i="6"/>
  <c r="I148" i="6"/>
  <c r="H148" i="6"/>
  <c r="G148" i="6"/>
  <c r="F148" i="6"/>
  <c r="L147" i="6"/>
  <c r="K147" i="6"/>
  <c r="J147" i="6"/>
  <c r="I147" i="6"/>
  <c r="H147" i="6"/>
  <c r="G147" i="6"/>
  <c r="F147" i="6"/>
  <c r="L146" i="6"/>
  <c r="K146" i="6"/>
  <c r="J146" i="6"/>
  <c r="I146" i="6"/>
  <c r="H146" i="6"/>
  <c r="G146" i="6"/>
  <c r="F146" i="6"/>
  <c r="L145" i="6"/>
  <c r="K145" i="6"/>
  <c r="J145" i="6"/>
  <c r="I145" i="6"/>
  <c r="H145" i="6"/>
  <c r="G145" i="6"/>
  <c r="F145" i="6"/>
  <c r="L144" i="6"/>
  <c r="K144" i="6"/>
  <c r="J144" i="6"/>
  <c r="I144" i="6"/>
  <c r="H144" i="6"/>
  <c r="G144" i="6"/>
  <c r="F144" i="6"/>
  <c r="L143" i="6"/>
  <c r="K143" i="6"/>
  <c r="J143" i="6"/>
  <c r="I143" i="6"/>
  <c r="H143" i="6"/>
  <c r="G143" i="6"/>
  <c r="F143" i="6"/>
  <c r="L142" i="6"/>
  <c r="K142" i="6"/>
  <c r="J142" i="6"/>
  <c r="I142" i="6"/>
  <c r="H142" i="6"/>
  <c r="G142" i="6"/>
  <c r="F142" i="6"/>
  <c r="L141" i="6"/>
  <c r="K141" i="6"/>
  <c r="J141" i="6"/>
  <c r="I141" i="6"/>
  <c r="H141" i="6"/>
  <c r="G141" i="6"/>
  <c r="F141" i="6"/>
  <c r="L140" i="6"/>
  <c r="K140" i="6"/>
  <c r="J140" i="6"/>
  <c r="I140" i="6"/>
  <c r="H140" i="6"/>
  <c r="G140" i="6"/>
  <c r="F140" i="6"/>
  <c r="L139" i="6"/>
  <c r="K139" i="6"/>
  <c r="J139" i="6"/>
  <c r="I139" i="6"/>
  <c r="H139" i="6"/>
  <c r="G139" i="6"/>
  <c r="F139" i="6"/>
  <c r="L138" i="6"/>
  <c r="K138" i="6"/>
  <c r="J138" i="6"/>
  <c r="I138" i="6"/>
  <c r="H138" i="6"/>
  <c r="G138" i="6"/>
  <c r="F138" i="6"/>
  <c r="L137" i="6"/>
  <c r="K137" i="6"/>
  <c r="J137" i="6"/>
  <c r="I137" i="6"/>
  <c r="H137" i="6"/>
  <c r="G137" i="6"/>
  <c r="F137" i="6"/>
  <c r="L136" i="6"/>
  <c r="K136" i="6"/>
  <c r="J136" i="6"/>
  <c r="I136" i="6"/>
  <c r="H136" i="6"/>
  <c r="G136" i="6"/>
  <c r="F136" i="6"/>
  <c r="L135" i="6"/>
  <c r="K135" i="6"/>
  <c r="J135" i="6"/>
  <c r="I135" i="6"/>
  <c r="H135" i="6"/>
  <c r="G135" i="6"/>
  <c r="F135" i="6"/>
  <c r="L134" i="6"/>
  <c r="K134" i="6"/>
  <c r="J134" i="6"/>
  <c r="I134" i="6"/>
  <c r="H134" i="6"/>
  <c r="G134" i="6"/>
  <c r="F134" i="6"/>
  <c r="L133" i="6"/>
  <c r="K133" i="6"/>
  <c r="J133" i="6"/>
  <c r="I133" i="6"/>
  <c r="H133" i="6"/>
  <c r="G133" i="6"/>
  <c r="F133" i="6"/>
  <c r="L132" i="6"/>
  <c r="K132" i="6"/>
  <c r="J132" i="6"/>
  <c r="I132" i="6"/>
  <c r="H132" i="6"/>
  <c r="G132" i="6"/>
  <c r="F132" i="6"/>
  <c r="L131" i="6"/>
  <c r="K131" i="6"/>
  <c r="J131" i="6"/>
  <c r="I131" i="6"/>
  <c r="H131" i="6"/>
  <c r="G131" i="6"/>
  <c r="F131" i="6"/>
  <c r="L130" i="6"/>
  <c r="K130" i="6"/>
  <c r="J130" i="6"/>
  <c r="I130" i="6"/>
  <c r="H130" i="6"/>
  <c r="G130" i="6"/>
  <c r="F130" i="6"/>
  <c r="L129" i="6"/>
  <c r="K129" i="6"/>
  <c r="J129" i="6"/>
  <c r="I129" i="6"/>
  <c r="H129" i="6"/>
  <c r="G129" i="6"/>
  <c r="F129" i="6"/>
  <c r="L128" i="6"/>
  <c r="K128" i="6"/>
  <c r="J128" i="6"/>
  <c r="I128" i="6"/>
  <c r="H128" i="6"/>
  <c r="G128" i="6"/>
  <c r="F128" i="6"/>
  <c r="L127" i="6"/>
  <c r="K127" i="6"/>
  <c r="J127" i="6"/>
  <c r="I127" i="6"/>
  <c r="H127" i="6"/>
  <c r="G127" i="6"/>
  <c r="F127" i="6"/>
  <c r="K126" i="6"/>
  <c r="I126" i="6"/>
  <c r="G126" i="6"/>
  <c r="F126" i="6"/>
  <c r="L125" i="6"/>
  <c r="K125" i="6"/>
  <c r="J125" i="6"/>
  <c r="I125" i="6"/>
  <c r="H125" i="6"/>
  <c r="G125" i="6"/>
  <c r="F125" i="6"/>
  <c r="L124" i="6"/>
  <c r="K124" i="6"/>
  <c r="J124" i="6"/>
  <c r="I124" i="6"/>
  <c r="H124" i="6"/>
  <c r="G124" i="6"/>
  <c r="F124" i="6"/>
  <c r="L123" i="6"/>
  <c r="K123" i="6"/>
  <c r="J123" i="6"/>
  <c r="I123" i="6"/>
  <c r="H123" i="6"/>
  <c r="G123" i="6"/>
  <c r="F123" i="6"/>
  <c r="L122" i="6"/>
  <c r="K122" i="6"/>
  <c r="J122" i="6"/>
  <c r="I122" i="6"/>
  <c r="H122" i="6"/>
  <c r="G122" i="6"/>
  <c r="F122" i="6"/>
  <c r="L121" i="6"/>
  <c r="K121" i="6"/>
  <c r="J121" i="6"/>
  <c r="I121" i="6"/>
  <c r="H121" i="6"/>
  <c r="G121" i="6"/>
  <c r="F121" i="6"/>
  <c r="L120" i="6"/>
  <c r="K120" i="6"/>
  <c r="J120" i="6"/>
  <c r="I120" i="6"/>
  <c r="H120" i="6"/>
  <c r="G120" i="6"/>
  <c r="F120" i="6"/>
  <c r="L119" i="6"/>
  <c r="K119" i="6"/>
  <c r="J119" i="6"/>
  <c r="I119" i="6"/>
  <c r="H119" i="6"/>
  <c r="G119" i="6"/>
  <c r="F119" i="6"/>
  <c r="L118" i="6"/>
  <c r="K118" i="6"/>
  <c r="J118" i="6"/>
  <c r="I118" i="6"/>
  <c r="H118" i="6"/>
  <c r="G118" i="6"/>
  <c r="F118" i="6"/>
  <c r="L117" i="6"/>
  <c r="K117" i="6"/>
  <c r="J117" i="6"/>
  <c r="I117" i="6"/>
  <c r="H117" i="6"/>
  <c r="G117" i="6"/>
  <c r="F117" i="6"/>
  <c r="L116" i="6"/>
  <c r="K116" i="6"/>
  <c r="J116" i="6"/>
  <c r="I116" i="6"/>
  <c r="H116" i="6"/>
  <c r="G116" i="6"/>
  <c r="F116" i="6"/>
  <c r="L115" i="6"/>
  <c r="K115" i="6"/>
  <c r="J115" i="6"/>
  <c r="I115" i="6"/>
  <c r="H115" i="6"/>
  <c r="G115" i="6"/>
  <c r="F115" i="6"/>
  <c r="L114" i="6"/>
  <c r="K114" i="6"/>
  <c r="J114" i="6"/>
  <c r="I114" i="6"/>
  <c r="H114" i="6"/>
  <c r="G114" i="6"/>
  <c r="F114" i="6"/>
  <c r="L113" i="6"/>
  <c r="K113" i="6"/>
  <c r="J113" i="6"/>
  <c r="I113" i="6"/>
  <c r="H113" i="6"/>
  <c r="G113" i="6"/>
  <c r="F113" i="6"/>
  <c r="L112" i="6"/>
  <c r="K112" i="6"/>
  <c r="J112" i="6"/>
  <c r="I112" i="6"/>
  <c r="H112" i="6"/>
  <c r="G112" i="6"/>
  <c r="F112" i="6"/>
  <c r="L111" i="6"/>
  <c r="K111" i="6"/>
  <c r="J111" i="6"/>
  <c r="I111" i="6"/>
  <c r="H111" i="6"/>
  <c r="G111" i="6"/>
  <c r="F111" i="6"/>
  <c r="L110" i="6"/>
  <c r="K110" i="6"/>
  <c r="J110" i="6"/>
  <c r="I110" i="6"/>
  <c r="H110" i="6"/>
  <c r="G110" i="6"/>
  <c r="F110" i="6"/>
  <c r="L109" i="6"/>
  <c r="K109" i="6"/>
  <c r="J109" i="6"/>
  <c r="I109" i="6"/>
  <c r="H109" i="6"/>
  <c r="G109" i="6"/>
  <c r="F109" i="6"/>
  <c r="L108" i="6"/>
  <c r="K108" i="6"/>
  <c r="J108" i="6"/>
  <c r="I108" i="6"/>
  <c r="H108" i="6"/>
  <c r="G108" i="6"/>
  <c r="F108" i="6"/>
  <c r="L107" i="6"/>
  <c r="K107" i="6"/>
  <c r="J107" i="6"/>
  <c r="I107" i="6"/>
  <c r="H107" i="6"/>
  <c r="G107" i="6"/>
  <c r="F107" i="6"/>
  <c r="L106" i="6"/>
  <c r="K106" i="6"/>
  <c r="J106" i="6"/>
  <c r="I106" i="6"/>
  <c r="H106" i="6"/>
  <c r="G106" i="6"/>
  <c r="F106" i="6"/>
  <c r="L105" i="6"/>
  <c r="K105" i="6"/>
  <c r="J105" i="6"/>
  <c r="I105" i="6"/>
  <c r="H105" i="6"/>
  <c r="G105" i="6"/>
  <c r="F105" i="6"/>
  <c r="L104" i="6"/>
  <c r="K104" i="6"/>
  <c r="J104" i="6"/>
  <c r="I104" i="6"/>
  <c r="H104" i="6"/>
  <c r="G104" i="6"/>
  <c r="F104" i="6"/>
  <c r="L103" i="6"/>
  <c r="K103" i="6"/>
  <c r="J103" i="6"/>
  <c r="I103" i="6"/>
  <c r="H103" i="6"/>
  <c r="G103" i="6"/>
  <c r="F103" i="6"/>
  <c r="L102" i="6"/>
  <c r="K102" i="6"/>
  <c r="J102" i="6"/>
  <c r="I102" i="6"/>
  <c r="H102" i="6"/>
  <c r="G102" i="6"/>
  <c r="F102" i="6"/>
  <c r="L101" i="6"/>
  <c r="K101" i="6"/>
  <c r="J101" i="6"/>
  <c r="I101" i="6"/>
  <c r="H101" i="6"/>
  <c r="G101" i="6"/>
  <c r="F101" i="6"/>
  <c r="L100" i="6"/>
  <c r="K100" i="6"/>
  <c r="J100" i="6"/>
  <c r="I100" i="6"/>
  <c r="H100" i="6"/>
  <c r="G100" i="6"/>
  <c r="F100" i="6"/>
  <c r="L99" i="6"/>
  <c r="K99" i="6"/>
  <c r="J99" i="6"/>
  <c r="I99" i="6"/>
  <c r="H99" i="6"/>
  <c r="G99" i="6"/>
  <c r="F99" i="6"/>
  <c r="L98" i="6"/>
  <c r="K98" i="6"/>
  <c r="J98" i="6"/>
  <c r="I98" i="6"/>
  <c r="H98" i="6"/>
  <c r="G98" i="6"/>
  <c r="F98" i="6"/>
  <c r="L97" i="6"/>
  <c r="K97" i="6"/>
  <c r="J97" i="6"/>
  <c r="I97" i="6"/>
  <c r="H97" i="6"/>
  <c r="G97" i="6"/>
  <c r="F97" i="6"/>
  <c r="L96" i="6"/>
  <c r="K96" i="6"/>
  <c r="J96" i="6"/>
  <c r="I96" i="6"/>
  <c r="H96" i="6"/>
  <c r="G96" i="6"/>
  <c r="F96" i="6"/>
  <c r="L95" i="6"/>
  <c r="K95" i="6"/>
  <c r="J95" i="6"/>
  <c r="I95" i="6"/>
  <c r="H95" i="6"/>
  <c r="G95" i="6"/>
  <c r="F95" i="6"/>
  <c r="L94" i="6"/>
  <c r="K94" i="6"/>
  <c r="J94" i="6"/>
  <c r="I94" i="6"/>
  <c r="H94" i="6"/>
  <c r="G94" i="6"/>
  <c r="F94" i="6"/>
  <c r="L93" i="6"/>
  <c r="K93" i="6"/>
  <c r="J93" i="6"/>
  <c r="I93" i="6"/>
  <c r="H93" i="6"/>
  <c r="G93" i="6"/>
  <c r="F93" i="6"/>
  <c r="L92" i="6"/>
  <c r="K92" i="6"/>
  <c r="J92" i="6"/>
  <c r="I92" i="6"/>
  <c r="H92" i="6"/>
  <c r="G92" i="6"/>
  <c r="F92" i="6"/>
  <c r="L91" i="6"/>
  <c r="K91" i="6"/>
  <c r="J91" i="6"/>
  <c r="I91" i="6"/>
  <c r="H91" i="6"/>
  <c r="G91" i="6"/>
  <c r="F91" i="6"/>
  <c r="L90" i="6"/>
  <c r="K90" i="6"/>
  <c r="J90" i="6"/>
  <c r="I90" i="6"/>
  <c r="H90" i="6"/>
  <c r="G90" i="6"/>
  <c r="F90" i="6"/>
  <c r="L89" i="6"/>
  <c r="K89" i="6"/>
  <c r="J89" i="6"/>
  <c r="I89" i="6"/>
  <c r="H89" i="6"/>
  <c r="G89" i="6"/>
  <c r="F89" i="6"/>
  <c r="L88" i="6"/>
  <c r="K88" i="6"/>
  <c r="J88" i="6"/>
  <c r="I88" i="6"/>
  <c r="H88" i="6"/>
  <c r="G88" i="6"/>
  <c r="F88" i="6"/>
  <c r="L87" i="6"/>
  <c r="K87" i="6"/>
  <c r="J87" i="6"/>
  <c r="I87" i="6"/>
  <c r="H87" i="6"/>
  <c r="G87" i="6"/>
  <c r="F87" i="6"/>
  <c r="L86" i="6"/>
  <c r="K86" i="6"/>
  <c r="J86" i="6"/>
  <c r="I86" i="6"/>
  <c r="H86" i="6"/>
  <c r="G86" i="6"/>
  <c r="F86" i="6"/>
  <c r="L85" i="6"/>
  <c r="K85" i="6"/>
  <c r="J85" i="6"/>
  <c r="I85" i="6"/>
  <c r="H85" i="6"/>
  <c r="G85" i="6"/>
  <c r="F85" i="6"/>
  <c r="L84" i="6"/>
  <c r="K84" i="6"/>
  <c r="J84" i="6"/>
  <c r="I84" i="6"/>
  <c r="H84" i="6"/>
  <c r="G84" i="6"/>
  <c r="F84" i="6"/>
  <c r="L83" i="6"/>
  <c r="K83" i="6"/>
  <c r="J83" i="6"/>
  <c r="I83" i="6"/>
  <c r="H83" i="6"/>
  <c r="G83" i="6"/>
  <c r="F83" i="6"/>
  <c r="L82" i="6"/>
  <c r="K82" i="6"/>
  <c r="J82" i="6"/>
  <c r="I82" i="6"/>
  <c r="H82" i="6"/>
  <c r="G82" i="6"/>
  <c r="F82" i="6"/>
  <c r="L81" i="6"/>
  <c r="K81" i="6"/>
  <c r="J81" i="6"/>
  <c r="I81" i="6"/>
  <c r="H81" i="6"/>
  <c r="G81" i="6"/>
  <c r="F81" i="6"/>
  <c r="L80" i="6"/>
  <c r="K80" i="6"/>
  <c r="J80" i="6"/>
  <c r="I80" i="6"/>
  <c r="H80" i="6"/>
  <c r="G80" i="6"/>
  <c r="F80" i="6"/>
  <c r="L79" i="6"/>
  <c r="K79" i="6"/>
  <c r="J79" i="6"/>
  <c r="I79" i="6"/>
  <c r="H79" i="6"/>
  <c r="G79" i="6"/>
  <c r="F79" i="6"/>
  <c r="L78" i="6"/>
  <c r="K78" i="6"/>
  <c r="J78" i="6"/>
  <c r="I78" i="6"/>
  <c r="H78" i="6"/>
  <c r="G78" i="6"/>
  <c r="F78" i="6"/>
  <c r="L77" i="6"/>
  <c r="K77" i="6"/>
  <c r="J77" i="6"/>
  <c r="I77" i="6"/>
  <c r="H77" i="6"/>
  <c r="G77" i="6"/>
  <c r="F77" i="6"/>
  <c r="L76" i="6"/>
  <c r="K76" i="6"/>
  <c r="J76" i="6"/>
  <c r="I76" i="6"/>
  <c r="H76" i="6"/>
  <c r="G76" i="6"/>
  <c r="F76" i="6"/>
  <c r="L75" i="6"/>
  <c r="K75" i="6"/>
  <c r="J75" i="6"/>
  <c r="I75" i="6"/>
  <c r="H75" i="6"/>
  <c r="G75" i="6"/>
  <c r="F75" i="6"/>
  <c r="L74" i="6"/>
  <c r="K74" i="6"/>
  <c r="J74" i="6"/>
  <c r="I74" i="6"/>
  <c r="H74" i="6"/>
  <c r="G74" i="6"/>
  <c r="F74" i="6"/>
  <c r="L73" i="6"/>
  <c r="K73" i="6"/>
  <c r="J73" i="6"/>
  <c r="I73" i="6"/>
  <c r="H73" i="6"/>
  <c r="G73" i="6"/>
  <c r="F73" i="6"/>
  <c r="L72" i="6"/>
  <c r="K72" i="6"/>
  <c r="J72" i="6"/>
  <c r="I72" i="6"/>
  <c r="H72" i="6"/>
  <c r="G72" i="6"/>
  <c r="F72" i="6"/>
  <c r="L71" i="6"/>
  <c r="K71" i="6"/>
  <c r="J71" i="6"/>
  <c r="I71" i="6"/>
  <c r="H71" i="6"/>
  <c r="G71" i="6"/>
  <c r="F71" i="6"/>
  <c r="L70" i="6"/>
  <c r="K70" i="6"/>
  <c r="J70" i="6"/>
  <c r="I70" i="6"/>
  <c r="H70" i="6"/>
  <c r="G70" i="6"/>
  <c r="F70" i="6"/>
  <c r="L69" i="6"/>
  <c r="K69" i="6"/>
  <c r="J69" i="6"/>
  <c r="I69" i="6"/>
  <c r="H69" i="6"/>
  <c r="G69" i="6"/>
  <c r="F69" i="6"/>
  <c r="L68" i="6"/>
  <c r="K68" i="6"/>
  <c r="J68" i="6"/>
  <c r="I68" i="6"/>
  <c r="H68" i="6"/>
  <c r="G68" i="6"/>
  <c r="F68" i="6"/>
  <c r="L67" i="6"/>
  <c r="K67" i="6"/>
  <c r="J67" i="6"/>
  <c r="I67" i="6"/>
  <c r="H67" i="6"/>
  <c r="G67" i="6"/>
  <c r="F67" i="6"/>
  <c r="L66" i="6"/>
  <c r="K66" i="6"/>
  <c r="J66" i="6"/>
  <c r="I66" i="6"/>
  <c r="H66" i="6"/>
  <c r="G66" i="6"/>
  <c r="F66" i="6"/>
  <c r="L65" i="6"/>
  <c r="K65" i="6"/>
  <c r="J65" i="6"/>
  <c r="I65" i="6"/>
  <c r="H65" i="6"/>
  <c r="G65" i="6"/>
  <c r="F65" i="6"/>
  <c r="L64" i="6"/>
  <c r="K64" i="6"/>
  <c r="J64" i="6"/>
  <c r="I64" i="6"/>
  <c r="H64" i="6"/>
  <c r="G64" i="6"/>
  <c r="F64" i="6"/>
  <c r="L63" i="6"/>
  <c r="K63" i="6"/>
  <c r="J63" i="6"/>
  <c r="I63" i="6"/>
  <c r="H63" i="6"/>
  <c r="G63" i="6"/>
  <c r="F63" i="6"/>
  <c r="L62" i="6"/>
  <c r="K62" i="6"/>
  <c r="J62" i="6"/>
  <c r="I62" i="6"/>
  <c r="H62" i="6"/>
  <c r="G62" i="6"/>
  <c r="F62" i="6"/>
  <c r="L61" i="6"/>
  <c r="K61" i="6"/>
  <c r="J61" i="6"/>
  <c r="I61" i="6"/>
  <c r="H61" i="6"/>
  <c r="G61" i="6"/>
  <c r="F61" i="6"/>
  <c r="L60" i="6"/>
  <c r="K60" i="6"/>
  <c r="J60" i="6"/>
  <c r="I60" i="6"/>
  <c r="H60" i="6"/>
  <c r="G60" i="6"/>
  <c r="F60" i="6"/>
  <c r="L59" i="6"/>
  <c r="K59" i="6"/>
  <c r="J59" i="6"/>
  <c r="I59" i="6"/>
  <c r="H59" i="6"/>
  <c r="G59" i="6"/>
  <c r="F59" i="6"/>
  <c r="L58" i="6"/>
  <c r="K58" i="6"/>
  <c r="J58" i="6"/>
  <c r="I58" i="6"/>
  <c r="H58" i="6"/>
  <c r="G58" i="6"/>
  <c r="F58" i="6"/>
  <c r="L57" i="6"/>
  <c r="K57" i="6"/>
  <c r="J57" i="6"/>
  <c r="I57" i="6"/>
  <c r="H57" i="6"/>
  <c r="G57" i="6"/>
  <c r="F57" i="6"/>
  <c r="L56" i="6"/>
  <c r="K56" i="6"/>
  <c r="J56" i="6"/>
  <c r="I56" i="6"/>
  <c r="H56" i="6"/>
  <c r="G56" i="6"/>
  <c r="F56" i="6"/>
  <c r="L55" i="6"/>
  <c r="K55" i="6"/>
  <c r="J55" i="6"/>
  <c r="I55" i="6"/>
  <c r="H55" i="6"/>
  <c r="G55" i="6"/>
  <c r="F55" i="6"/>
  <c r="L54" i="6"/>
  <c r="K54" i="6"/>
  <c r="J54" i="6"/>
  <c r="I54" i="6"/>
  <c r="H54" i="6"/>
  <c r="G54" i="6"/>
  <c r="F54" i="6"/>
  <c r="L53" i="6"/>
  <c r="K53" i="6"/>
  <c r="J53" i="6"/>
  <c r="I53" i="6"/>
  <c r="H53" i="6"/>
  <c r="G53" i="6"/>
  <c r="F53" i="6"/>
  <c r="L52" i="6"/>
  <c r="K52" i="6"/>
  <c r="J52" i="6"/>
  <c r="I52" i="6"/>
  <c r="H52" i="6"/>
  <c r="G52" i="6"/>
  <c r="F52" i="6"/>
  <c r="L51" i="6"/>
  <c r="K51" i="6"/>
  <c r="J51" i="6"/>
  <c r="I51" i="6"/>
  <c r="H51" i="6"/>
  <c r="G51" i="6"/>
  <c r="F51" i="6"/>
  <c r="L50" i="6"/>
  <c r="K50" i="6"/>
  <c r="J50" i="6"/>
  <c r="I50" i="6"/>
  <c r="H50" i="6"/>
  <c r="G50" i="6"/>
  <c r="F50" i="6"/>
  <c r="L49" i="6"/>
  <c r="K49" i="6"/>
  <c r="J49" i="6"/>
  <c r="I49" i="6"/>
  <c r="H49" i="6"/>
  <c r="G49" i="6"/>
  <c r="F49" i="6"/>
  <c r="L48" i="6"/>
  <c r="K48" i="6"/>
  <c r="J48" i="6"/>
  <c r="I48" i="6"/>
  <c r="H48" i="6"/>
  <c r="G48" i="6"/>
  <c r="F48" i="6"/>
  <c r="L47" i="6"/>
  <c r="K47" i="6"/>
  <c r="J47" i="6"/>
  <c r="I47" i="6"/>
  <c r="H47" i="6"/>
  <c r="G47" i="6"/>
  <c r="F47" i="6"/>
  <c r="L46" i="6"/>
  <c r="K46" i="6"/>
  <c r="J46" i="6"/>
  <c r="I46" i="6"/>
  <c r="H46" i="6"/>
  <c r="G46" i="6"/>
  <c r="F46" i="6"/>
  <c r="L45" i="6"/>
  <c r="K45" i="6"/>
  <c r="J45" i="6"/>
  <c r="I45" i="6"/>
  <c r="H45" i="6"/>
  <c r="G45" i="6"/>
  <c r="F45" i="6"/>
  <c r="L44" i="6"/>
  <c r="K44" i="6"/>
  <c r="J44" i="6"/>
  <c r="I44" i="6"/>
  <c r="H44" i="6"/>
  <c r="G44" i="6"/>
  <c r="F44" i="6"/>
  <c r="L43" i="6"/>
  <c r="K43" i="6"/>
  <c r="J43" i="6"/>
  <c r="I43" i="6"/>
  <c r="H43" i="6"/>
  <c r="G43" i="6"/>
  <c r="F43" i="6"/>
  <c r="L42" i="6"/>
  <c r="K42" i="6"/>
  <c r="J42" i="6"/>
  <c r="I42" i="6"/>
  <c r="H42" i="6"/>
  <c r="G42" i="6"/>
  <c r="F42" i="6"/>
  <c r="L41" i="6"/>
  <c r="K41" i="6"/>
  <c r="J41" i="6"/>
  <c r="I41" i="6"/>
  <c r="H41" i="6"/>
  <c r="G41" i="6"/>
  <c r="F41" i="6"/>
  <c r="L40" i="6"/>
  <c r="K40" i="6"/>
  <c r="J40" i="6"/>
  <c r="I40" i="6"/>
  <c r="H40" i="6"/>
  <c r="G40" i="6"/>
  <c r="F40" i="6"/>
  <c r="L39" i="6"/>
  <c r="K39" i="6"/>
  <c r="J39" i="6"/>
  <c r="I39" i="6"/>
  <c r="H39" i="6"/>
  <c r="G39" i="6"/>
  <c r="F39" i="6"/>
  <c r="L38" i="6"/>
  <c r="K38" i="6"/>
  <c r="J38" i="6"/>
  <c r="I38" i="6"/>
  <c r="H38" i="6"/>
  <c r="G38" i="6"/>
  <c r="F38" i="6"/>
  <c r="L37" i="6"/>
  <c r="K37" i="6"/>
  <c r="J37" i="6"/>
  <c r="I37" i="6"/>
  <c r="H37" i="6"/>
  <c r="G37" i="6"/>
  <c r="F37" i="6"/>
  <c r="L36" i="6"/>
  <c r="K36" i="6"/>
  <c r="J36" i="6"/>
  <c r="I36" i="6"/>
  <c r="H36" i="6"/>
  <c r="G36" i="6"/>
  <c r="F36" i="6"/>
  <c r="L35" i="6"/>
  <c r="K35" i="6"/>
  <c r="J35" i="6"/>
  <c r="I35" i="6"/>
  <c r="H35" i="6"/>
  <c r="G35" i="6"/>
  <c r="F35" i="6"/>
  <c r="L34" i="6"/>
  <c r="K34" i="6"/>
  <c r="J34" i="6"/>
  <c r="I34" i="6"/>
  <c r="H34" i="6"/>
  <c r="G34" i="6"/>
  <c r="F34" i="6"/>
  <c r="L33" i="6"/>
  <c r="K33" i="6"/>
  <c r="J33" i="6"/>
  <c r="I33" i="6"/>
  <c r="H33" i="6"/>
  <c r="G33" i="6"/>
  <c r="F33" i="6"/>
  <c r="L32" i="6"/>
  <c r="K32" i="6"/>
  <c r="J32" i="6"/>
  <c r="I32" i="6"/>
  <c r="H32" i="6"/>
  <c r="G32" i="6"/>
  <c r="F32" i="6"/>
  <c r="L31" i="6"/>
  <c r="K31" i="6"/>
  <c r="J31" i="6"/>
  <c r="I31" i="6"/>
  <c r="H31" i="6"/>
  <c r="G31" i="6"/>
  <c r="F31" i="6"/>
  <c r="L30" i="6"/>
  <c r="K30" i="6"/>
  <c r="J30" i="6"/>
  <c r="I30" i="6"/>
  <c r="H30" i="6"/>
  <c r="G30" i="6"/>
  <c r="F30" i="6"/>
  <c r="L29" i="6"/>
  <c r="K29" i="6"/>
  <c r="J29" i="6"/>
  <c r="I29" i="6"/>
  <c r="H29" i="6"/>
  <c r="G29" i="6"/>
  <c r="F29" i="6"/>
  <c r="L28" i="6"/>
  <c r="K28" i="6"/>
  <c r="J28" i="6"/>
  <c r="I28" i="6"/>
  <c r="H28" i="6"/>
  <c r="G28" i="6"/>
  <c r="F28" i="6"/>
  <c r="L27" i="6"/>
  <c r="K27" i="6"/>
  <c r="J27" i="6"/>
  <c r="I27" i="6"/>
  <c r="H27" i="6"/>
  <c r="G27" i="6"/>
  <c r="F27" i="6"/>
  <c r="L26" i="6"/>
  <c r="K26" i="6"/>
  <c r="J26" i="6"/>
  <c r="I26" i="6"/>
  <c r="H26" i="6"/>
  <c r="G26" i="6"/>
  <c r="F26" i="6"/>
  <c r="L25" i="6"/>
  <c r="K25" i="6"/>
  <c r="J25" i="6"/>
  <c r="I25" i="6"/>
  <c r="H25" i="6"/>
  <c r="G25" i="6"/>
  <c r="F25" i="6"/>
  <c r="L24" i="6"/>
  <c r="K24" i="6"/>
  <c r="J24" i="6"/>
  <c r="I24" i="6"/>
  <c r="H24" i="6"/>
  <c r="G24" i="6"/>
  <c r="F24" i="6"/>
  <c r="L23" i="6"/>
  <c r="K23" i="6"/>
  <c r="J23" i="6"/>
  <c r="I23" i="6"/>
  <c r="H23" i="6"/>
  <c r="G23" i="6"/>
  <c r="F23" i="6"/>
  <c r="L22" i="6"/>
  <c r="K22" i="6"/>
  <c r="J22" i="6"/>
  <c r="I22" i="6"/>
  <c r="H22" i="6"/>
  <c r="G22" i="6"/>
  <c r="F22" i="6"/>
  <c r="L21" i="6"/>
  <c r="K21" i="6"/>
  <c r="J21" i="6"/>
  <c r="I21" i="6"/>
  <c r="H21" i="6"/>
  <c r="G21" i="6"/>
  <c r="F21" i="6"/>
  <c r="L20" i="6"/>
  <c r="K20" i="6"/>
  <c r="J20" i="6"/>
  <c r="I20" i="6"/>
  <c r="H20" i="6"/>
  <c r="G20" i="6"/>
  <c r="F20" i="6"/>
  <c r="L19" i="6"/>
  <c r="K19" i="6"/>
  <c r="J19" i="6"/>
  <c r="I19" i="6"/>
  <c r="H19" i="6"/>
  <c r="G19" i="6"/>
  <c r="F19" i="6"/>
  <c r="L18" i="6"/>
  <c r="K18" i="6"/>
  <c r="J18" i="6"/>
  <c r="I18" i="6"/>
  <c r="H18" i="6"/>
  <c r="G18" i="6"/>
  <c r="F18" i="6"/>
  <c r="L17" i="6"/>
  <c r="K17" i="6"/>
  <c r="J17" i="6"/>
  <c r="I17" i="6"/>
  <c r="H17" i="6"/>
  <c r="G17" i="6"/>
  <c r="F17" i="6"/>
  <c r="L16" i="6"/>
  <c r="K16" i="6"/>
  <c r="J16" i="6"/>
  <c r="I16" i="6"/>
  <c r="H16" i="6"/>
  <c r="G16" i="6"/>
  <c r="F16" i="6"/>
  <c r="L15" i="6"/>
  <c r="K15" i="6"/>
  <c r="J15" i="6"/>
  <c r="I15" i="6"/>
  <c r="H15" i="6"/>
  <c r="G15" i="6"/>
  <c r="F15" i="6"/>
  <c r="L14" i="6"/>
  <c r="K14" i="6"/>
  <c r="J14" i="6"/>
  <c r="I14" i="6"/>
  <c r="H14" i="6"/>
  <c r="G14" i="6"/>
  <c r="F14" i="6"/>
  <c r="L13" i="6"/>
  <c r="K13" i="6"/>
  <c r="J13" i="6"/>
  <c r="I13" i="6"/>
  <c r="H13" i="6"/>
  <c r="G13" i="6"/>
  <c r="F13" i="6"/>
  <c r="L12" i="6"/>
  <c r="K12" i="6"/>
  <c r="J12" i="6"/>
  <c r="I12" i="6"/>
  <c r="H12" i="6"/>
  <c r="G12" i="6"/>
  <c r="F12" i="6"/>
  <c r="L11" i="6"/>
  <c r="K11" i="6"/>
  <c r="J11" i="6"/>
  <c r="I11" i="6"/>
  <c r="H11" i="6"/>
  <c r="G11" i="6"/>
  <c r="F11" i="6"/>
  <c r="L10" i="6"/>
  <c r="K10" i="6"/>
  <c r="J10" i="6"/>
  <c r="I10" i="6"/>
  <c r="H10" i="6"/>
  <c r="G10" i="6"/>
  <c r="F10" i="6"/>
  <c r="L9" i="6"/>
  <c r="K9" i="6"/>
  <c r="J9" i="6"/>
  <c r="I9" i="6"/>
  <c r="H9" i="6"/>
  <c r="G9" i="6"/>
  <c r="F9" i="6"/>
  <c r="L8" i="6"/>
  <c r="K8" i="6"/>
  <c r="J8" i="6"/>
  <c r="I8" i="6"/>
  <c r="H8" i="6"/>
  <c r="G8" i="6"/>
  <c r="F8" i="6"/>
  <c r="L7" i="6"/>
  <c r="K7" i="6"/>
  <c r="J7" i="6"/>
  <c r="I7" i="6"/>
  <c r="H7" i="6"/>
  <c r="G7" i="6"/>
  <c r="F7" i="6"/>
  <c r="L6" i="6"/>
  <c r="K6" i="6"/>
  <c r="J6" i="6"/>
  <c r="I6" i="6"/>
  <c r="H6" i="6"/>
  <c r="G6" i="6"/>
  <c r="F6" i="6"/>
  <c r="L5" i="6"/>
  <c r="K5" i="6"/>
  <c r="J5" i="6"/>
  <c r="I5" i="6"/>
  <c r="H5" i="6"/>
  <c r="G5" i="6"/>
  <c r="F5" i="6"/>
  <c r="L4" i="6"/>
  <c r="K4" i="6"/>
  <c r="J4" i="6"/>
  <c r="I4" i="6"/>
  <c r="H4" i="6"/>
  <c r="G4" i="6"/>
  <c r="F4" i="6"/>
  <c r="L3" i="6"/>
  <c r="K3" i="6"/>
  <c r="J3" i="6"/>
  <c r="I3" i="6"/>
  <c r="H3" i="6"/>
  <c r="G3" i="6"/>
  <c r="F3" i="6"/>
  <c r="L2" i="6"/>
  <c r="K2" i="6"/>
  <c r="J2" i="6"/>
  <c r="I2" i="6"/>
  <c r="H2" i="6"/>
  <c r="G2" i="6"/>
  <c r="F2" i="6"/>
  <c r="K1" i="6"/>
  <c r="I1" i="6"/>
  <c r="G1" i="6"/>
  <c r="V19" i="4" a="1"/>
  <c r="V19" i="4" s="1"/>
  <c r="U19" i="4" a="1"/>
  <c r="U19" i="4" s="1"/>
  <c r="S19" i="4" a="1"/>
  <c r="S19" i="4" s="1"/>
  <c r="N19" i="4" a="1"/>
  <c r="N19" i="4" s="1"/>
  <c r="M19" i="4" a="1"/>
  <c r="M19" i="4" s="1"/>
  <c r="K19" i="4" a="1"/>
  <c r="K19" i="4" s="1"/>
  <c r="F19" i="4" a="1"/>
  <c r="F19" i="4" s="1"/>
  <c r="C19" i="4" a="1"/>
  <c r="C19" i="4" s="1"/>
  <c r="V18" i="4" a="1"/>
  <c r="V18" i="4" s="1"/>
  <c r="U18" i="4" a="1"/>
  <c r="U18" i="4" s="1"/>
  <c r="S18" i="4" a="1"/>
  <c r="S18" i="4" s="1"/>
  <c r="N18" i="4" a="1"/>
  <c r="N18" i="4" s="1"/>
  <c r="M18" i="4" a="1"/>
  <c r="M18" i="4" s="1"/>
  <c r="K18" i="4" a="1"/>
  <c r="K18" i="4" s="1"/>
  <c r="F18" i="4" a="1"/>
  <c r="F18" i="4" s="1"/>
  <c r="C18" i="4" a="1"/>
  <c r="C18" i="4" s="1"/>
  <c r="V17" i="4" a="1"/>
  <c r="V17" i="4" s="1"/>
  <c r="U17" i="4" a="1"/>
  <c r="U17" i="4" s="1"/>
  <c r="S17" i="4" a="1"/>
  <c r="S17" i="4" s="1"/>
  <c r="N17" i="4" a="1"/>
  <c r="N17" i="4" s="1"/>
  <c r="M17" i="4" a="1"/>
  <c r="M17" i="4" s="1"/>
  <c r="K17" i="4" a="1"/>
  <c r="K17" i="4" s="1"/>
  <c r="F17" i="4" a="1"/>
  <c r="F17" i="4" s="1"/>
  <c r="C17" i="4" a="1"/>
  <c r="C17" i="4" s="1"/>
  <c r="V16" i="4" a="1"/>
  <c r="V16" i="4" s="1"/>
  <c r="U16" i="4" a="1"/>
  <c r="U16" i="4" s="1"/>
  <c r="S16" i="4" a="1"/>
  <c r="S16" i="4" s="1"/>
  <c r="N16" i="4" a="1"/>
  <c r="N16" i="4" s="1"/>
  <c r="M16" i="4" a="1"/>
  <c r="M16" i="4" s="1"/>
  <c r="K16" i="4" a="1"/>
  <c r="K16" i="4" s="1"/>
  <c r="F16" i="4" a="1"/>
  <c r="F16" i="4" s="1"/>
  <c r="C16" i="4" a="1"/>
  <c r="C16" i="4" s="1"/>
  <c r="V15" i="4" a="1"/>
  <c r="V15" i="4" s="1"/>
  <c r="U15" i="4" a="1"/>
  <c r="U15" i="4" s="1"/>
  <c r="S15" i="4" a="1"/>
  <c r="S15" i="4" s="1"/>
  <c r="N15" i="4" a="1"/>
  <c r="N15" i="4" s="1"/>
  <c r="M15" i="4" a="1"/>
  <c r="M15" i="4" s="1"/>
  <c r="K15" i="4" a="1"/>
  <c r="K15" i="4" s="1"/>
  <c r="F15" i="4" a="1"/>
  <c r="F15" i="4" s="1"/>
  <c r="C15" i="4" a="1"/>
  <c r="C15" i="4" s="1"/>
  <c r="V14" i="4" a="1"/>
  <c r="V14" i="4" s="1"/>
  <c r="U14" i="4" a="1"/>
  <c r="U14" i="4" s="1"/>
  <c r="S14" i="4" a="1"/>
  <c r="S14" i="4" s="1"/>
  <c r="N14" i="4" a="1"/>
  <c r="N14" i="4" s="1"/>
  <c r="M14" i="4" a="1"/>
  <c r="M14" i="4" s="1"/>
  <c r="K14" i="4" a="1"/>
  <c r="K14" i="4" s="1"/>
  <c r="F14" i="4" a="1"/>
  <c r="F14" i="4" s="1"/>
  <c r="C14" i="4" a="1"/>
  <c r="C14" i="4" s="1"/>
  <c r="V13" i="4" a="1"/>
  <c r="V13" i="4" s="1"/>
  <c r="U13" i="4" a="1"/>
  <c r="U13" i="4" s="1"/>
  <c r="S13" i="4" a="1"/>
  <c r="S13" i="4" s="1"/>
  <c r="N13" i="4" a="1"/>
  <c r="N13" i="4" s="1"/>
  <c r="M13" i="4" a="1"/>
  <c r="M13" i="4" s="1"/>
  <c r="K13" i="4" a="1"/>
  <c r="K13" i="4" s="1"/>
  <c r="F13" i="4" a="1"/>
  <c r="F13" i="4" s="1"/>
  <c r="C13" i="4" a="1"/>
  <c r="C13" i="4" s="1"/>
  <c r="V12" i="4" a="1"/>
  <c r="V12" i="4" s="1"/>
  <c r="U12" i="4" a="1"/>
  <c r="U12" i="4" s="1"/>
  <c r="S12" i="4" a="1"/>
  <c r="S12" i="4" s="1"/>
  <c r="N12" i="4" a="1"/>
  <c r="N12" i="4" s="1"/>
  <c r="M12" i="4" a="1"/>
  <c r="M12" i="4" s="1"/>
  <c r="K12" i="4" a="1"/>
  <c r="K12" i="4" s="1"/>
  <c r="F12" i="4" a="1"/>
  <c r="F12" i="4" s="1"/>
  <c r="C12" i="4" a="1"/>
  <c r="C12" i="4" s="1"/>
  <c r="V11" i="4" a="1"/>
  <c r="V11" i="4" s="1"/>
  <c r="U11" i="4" a="1"/>
  <c r="U11" i="4" s="1"/>
  <c r="S11" i="4" a="1"/>
  <c r="S11" i="4" s="1"/>
  <c r="N11" i="4" a="1"/>
  <c r="N11" i="4" s="1"/>
  <c r="M11" i="4" a="1"/>
  <c r="M11" i="4" s="1"/>
  <c r="K11" i="4" a="1"/>
  <c r="K11" i="4" s="1"/>
  <c r="F11" i="4" a="1"/>
  <c r="F11" i="4" s="1"/>
  <c r="C11" i="4" a="1"/>
  <c r="C11" i="4" s="1"/>
  <c r="V10" i="4" a="1"/>
  <c r="V10" i="4" s="1"/>
  <c r="U10" i="4" a="1"/>
  <c r="U10" i="4" s="1"/>
  <c r="S10" i="4" a="1"/>
  <c r="S10" i="4" s="1"/>
  <c r="N10" i="4" a="1"/>
  <c r="N10" i="4" s="1"/>
  <c r="M10" i="4" a="1"/>
  <c r="M10" i="4" s="1"/>
  <c r="K10" i="4" a="1"/>
  <c r="K10" i="4" s="1"/>
  <c r="F10" i="4" a="1"/>
  <c r="F10" i="4" s="1"/>
  <c r="C10" i="4" a="1"/>
  <c r="C10" i="4" s="1"/>
  <c r="V9" i="4" a="1"/>
  <c r="V9" i="4" s="1"/>
  <c r="U9" i="4" a="1"/>
  <c r="U9" i="4" s="1"/>
  <c r="S9" i="4" a="1"/>
  <c r="S9" i="4" s="1"/>
  <c r="N9" i="4" a="1"/>
  <c r="N9" i="4" s="1"/>
  <c r="M9" i="4" a="1"/>
  <c r="M9" i="4" s="1"/>
  <c r="K9" i="4" a="1"/>
  <c r="K9" i="4" s="1"/>
  <c r="F9" i="4" a="1"/>
  <c r="F9" i="4" s="1"/>
  <c r="C9" i="4" a="1"/>
  <c r="C9" i="4" s="1"/>
  <c r="V8" i="4" a="1"/>
  <c r="V8" i="4" s="1"/>
  <c r="U8" i="4" a="1"/>
  <c r="U8" i="4" s="1"/>
  <c r="S8" i="4" a="1"/>
  <c r="S8" i="4" s="1"/>
  <c r="N8" i="4" a="1"/>
  <c r="N8" i="4" s="1"/>
  <c r="M8" i="4" a="1"/>
  <c r="M8" i="4" s="1"/>
  <c r="K8" i="4" a="1"/>
  <c r="K8" i="4" s="1"/>
  <c r="F8" i="4" a="1"/>
  <c r="F8" i="4" s="1"/>
  <c r="C8" i="4" a="1"/>
  <c r="C8" i="4" s="1"/>
  <c r="V7" i="4" a="1"/>
  <c r="V7" i="4" s="1"/>
  <c r="U7" i="4" a="1"/>
  <c r="U7" i="4" s="1"/>
  <c r="S7" i="4" a="1"/>
  <c r="S7" i="4" s="1"/>
  <c r="N7" i="4" a="1"/>
  <c r="N7" i="4" s="1"/>
  <c r="M7" i="4" a="1"/>
  <c r="M7" i="4" s="1"/>
  <c r="K7" i="4" a="1"/>
  <c r="K7" i="4" s="1"/>
  <c r="F7" i="4" a="1"/>
  <c r="F7" i="4" s="1"/>
  <c r="C7" i="4" a="1"/>
  <c r="C7" i="4" s="1"/>
  <c r="V6" i="4" a="1"/>
  <c r="V6" i="4" s="1"/>
  <c r="U6" i="4" a="1"/>
  <c r="U6" i="4" s="1"/>
  <c r="S6" i="4" a="1"/>
  <c r="S6" i="4" s="1"/>
  <c r="N6" i="4" a="1"/>
  <c r="N6" i="4" s="1"/>
  <c r="M6" i="4" a="1"/>
  <c r="M6" i="4" s="1"/>
  <c r="K6" i="4" a="1"/>
  <c r="K6" i="4" s="1"/>
  <c r="F6" i="4" a="1"/>
  <c r="F6" i="4" s="1"/>
  <c r="C6" i="4" a="1"/>
  <c r="C6" i="4" s="1"/>
  <c r="V5" i="4" a="1"/>
  <c r="V5" i="4" s="1"/>
  <c r="U5" i="4" a="1"/>
  <c r="U5" i="4" s="1"/>
  <c r="S5" i="4" a="1"/>
  <c r="S5" i="4" s="1"/>
  <c r="N5" i="4" a="1"/>
  <c r="N5" i="4" s="1"/>
  <c r="M5" i="4" a="1"/>
  <c r="M5" i="4" s="1"/>
  <c r="K5" i="4" a="1"/>
  <c r="K5" i="4" s="1"/>
  <c r="F5" i="4" a="1"/>
  <c r="F5" i="4" s="1"/>
  <c r="C5" i="4" a="1"/>
  <c r="C5" i="4" s="1"/>
  <c r="V4" i="4" a="1"/>
  <c r="V4" i="4" s="1"/>
  <c r="U4" i="4" a="1"/>
  <c r="U4" i="4" s="1"/>
  <c r="S4" i="4" a="1"/>
  <c r="S4" i="4" s="1"/>
  <c r="N4" i="4" a="1"/>
  <c r="N4" i="4" s="1"/>
  <c r="M4" i="4" a="1"/>
  <c r="M4" i="4" s="1"/>
  <c r="K4" i="4" a="1"/>
  <c r="K4" i="4" s="1"/>
  <c r="F4" i="4" a="1"/>
  <c r="F4" i="4" s="1"/>
  <c r="C4" i="4" a="1"/>
  <c r="C4" i="4" s="1"/>
  <c r="V3" i="4" a="1"/>
  <c r="V3" i="4" s="1"/>
  <c r="U3" i="4" a="1"/>
  <c r="U3" i="4" s="1"/>
  <c r="S3" i="4" a="1"/>
  <c r="S3" i="4" s="1"/>
  <c r="N3" i="4" a="1"/>
  <c r="N3" i="4" s="1"/>
  <c r="M3" i="4" a="1"/>
  <c r="M3" i="4" s="1"/>
  <c r="K3" i="4" a="1"/>
  <c r="K3" i="4" s="1"/>
  <c r="F3" i="4" a="1"/>
  <c r="F3" i="4" s="1"/>
  <c r="C3" i="4" a="1"/>
  <c r="C3" i="4" s="1"/>
  <c r="V2" i="4" a="1"/>
  <c r="V2" i="4" s="1"/>
  <c r="U2" i="4" a="1"/>
  <c r="U2" i="4" s="1"/>
  <c r="S2" i="4" a="1"/>
  <c r="S2" i="4" s="1"/>
  <c r="N2" i="4" a="1"/>
  <c r="N2" i="4" s="1"/>
  <c r="M2" i="4" a="1"/>
  <c r="M2" i="4" s="1"/>
  <c r="K2" i="4" a="1"/>
  <c r="K2" i="4" s="1"/>
  <c r="F2" i="4" a="1"/>
  <c r="F2" i="4" s="1"/>
  <c r="C2" i="4" a="1"/>
  <c r="C2" i="4" s="1"/>
  <c r="U600" i="3" a="1"/>
  <c r="U600" i="3" s="1"/>
  <c r="V600" i="3" s="1"/>
  <c r="U598" i="3" a="1"/>
  <c r="U598" i="3" s="1"/>
  <c r="V598" i="3" s="1"/>
  <c r="U596" i="3" a="1"/>
  <c r="U596" i="3" s="1"/>
  <c r="V596" i="3" s="1"/>
  <c r="U595" i="3" a="1"/>
  <c r="U595" i="3" s="1"/>
  <c r="V595" i="3" s="1"/>
  <c r="U594" i="3" a="1"/>
  <c r="U594" i="3" s="1"/>
  <c r="V594" i="3" s="1"/>
  <c r="U593" i="3" a="1"/>
  <c r="U593" i="3" s="1"/>
  <c r="V593" i="3" s="1"/>
  <c r="U592" i="3" a="1"/>
  <c r="U592" i="3" s="1"/>
  <c r="V592" i="3" s="1"/>
  <c r="U587" i="3" a="1"/>
  <c r="U587" i="3" s="1"/>
  <c r="V587" i="3" s="1"/>
  <c r="U585" i="3" a="1"/>
  <c r="U585" i="3" s="1"/>
  <c r="V585" i="3" s="1"/>
  <c r="U580" i="3" a="1"/>
  <c r="U580" i="3" s="1"/>
  <c r="V580" i="3" s="1"/>
  <c r="U578" i="3" a="1"/>
  <c r="U578" i="3" s="1"/>
  <c r="V578" i="3" s="1"/>
  <c r="U577" i="3" a="1"/>
  <c r="U577" i="3" s="1"/>
  <c r="V577" i="3" s="1"/>
  <c r="U576" i="3" a="1"/>
  <c r="U576" i="3" s="1"/>
  <c r="V576" i="3" s="1"/>
  <c r="U575" i="3" a="1"/>
  <c r="U575" i="3" s="1"/>
  <c r="V575" i="3" s="1"/>
  <c r="U567" i="3" a="1"/>
  <c r="U567" i="3" s="1"/>
  <c r="V567" i="3" s="1"/>
  <c r="U564" i="3" a="1"/>
  <c r="U564" i="3" s="1"/>
  <c r="V564" i="3" s="1"/>
  <c r="U563" i="3" a="1"/>
  <c r="U563" i="3" s="1"/>
  <c r="V563" i="3" s="1"/>
  <c r="U562" i="3" a="1"/>
  <c r="U562" i="3" s="1"/>
  <c r="V562" i="3" s="1"/>
  <c r="U561" i="3" a="1"/>
  <c r="U561" i="3" s="1"/>
  <c r="V561" i="3" s="1"/>
  <c r="U560" i="3" a="1"/>
  <c r="U560" i="3" s="1"/>
  <c r="V560" i="3" s="1"/>
  <c r="U556" i="3" a="1"/>
  <c r="U556" i="3" s="1"/>
  <c r="V556" i="3" s="1"/>
  <c r="E552" i="3"/>
  <c r="E551" i="3"/>
  <c r="E275" i="3"/>
  <c r="E244" i="3"/>
  <c r="E59" i="3"/>
  <c r="U550" i="3" a="1"/>
  <c r="U550" i="3" s="1"/>
  <c r="V550" i="3" s="1"/>
  <c r="U546" i="3" a="1"/>
  <c r="U546" i="3" s="1"/>
  <c r="V546" i="3" s="1"/>
  <c r="U542" i="3" a="1"/>
  <c r="U542" i="3" s="1"/>
  <c r="V542" i="3" s="1"/>
  <c r="U541" i="3" a="1"/>
  <c r="U541" i="3" s="1"/>
  <c r="V541" i="3" s="1"/>
  <c r="U540" i="3" a="1"/>
  <c r="U540" i="3" s="1"/>
  <c r="V540" i="3" s="1"/>
  <c r="U538" i="3" a="1"/>
  <c r="U538" i="3" s="1"/>
  <c r="V538" i="3" s="1"/>
  <c r="U536" i="3" a="1"/>
  <c r="U536" i="3" s="1"/>
  <c r="V536" i="3" s="1"/>
  <c r="U535" i="3" a="1"/>
  <c r="U535" i="3" s="1"/>
  <c r="V535" i="3" s="1"/>
  <c r="U534" i="3" a="1"/>
  <c r="U534" i="3" s="1"/>
  <c r="V534" i="3" s="1"/>
  <c r="U533" i="3" a="1"/>
  <c r="U533" i="3" s="1"/>
  <c r="V533" i="3" s="1"/>
  <c r="U531" i="3" a="1"/>
  <c r="U531" i="3" s="1"/>
  <c r="V531" i="3" s="1"/>
  <c r="U530" i="3" a="1"/>
  <c r="U530" i="3" s="1"/>
  <c r="V530" i="3" s="1"/>
  <c r="U527" i="3" a="1"/>
  <c r="U527" i="3" s="1"/>
  <c r="V527" i="3" s="1"/>
  <c r="U526" i="3" a="1"/>
  <c r="U526" i="3" s="1"/>
  <c r="V526" i="3" s="1"/>
  <c r="U525" i="3" a="1"/>
  <c r="U525" i="3" s="1"/>
  <c r="V525" i="3" s="1"/>
  <c r="U524" i="3" a="1"/>
  <c r="U524" i="3" s="1"/>
  <c r="V524" i="3" s="1"/>
  <c r="U523" i="3" a="1"/>
  <c r="U523" i="3" s="1"/>
  <c r="V523" i="3" s="1"/>
  <c r="U522" i="3" a="1"/>
  <c r="U522" i="3" s="1"/>
  <c r="V522" i="3" s="1"/>
  <c r="U518" i="3" a="1"/>
  <c r="U518" i="3" s="1"/>
  <c r="V518" i="3" s="1"/>
  <c r="U515" i="3" a="1"/>
  <c r="U515" i="3" s="1"/>
  <c r="V515" i="3" s="1"/>
  <c r="U514" i="3" a="1"/>
  <c r="U514" i="3" s="1"/>
  <c r="V514" i="3" s="1"/>
  <c r="U512" i="3" a="1"/>
  <c r="U512" i="3" s="1"/>
  <c r="V512" i="3" s="1"/>
  <c r="U511" i="3" a="1"/>
  <c r="U511" i="3" s="1"/>
  <c r="V511" i="3" s="1"/>
  <c r="U510" i="3" a="1"/>
  <c r="U510" i="3" s="1"/>
  <c r="V510" i="3" s="1"/>
  <c r="U509" i="3" a="1"/>
  <c r="U509" i="3" s="1"/>
  <c r="V509" i="3" s="1"/>
  <c r="U508" i="3" a="1"/>
  <c r="U508" i="3" s="1"/>
  <c r="V508" i="3" s="1"/>
  <c r="U507" i="3" a="1"/>
  <c r="U507" i="3" s="1"/>
  <c r="V507" i="3" s="1"/>
  <c r="U506" i="3" a="1"/>
  <c r="U506" i="3" s="1"/>
  <c r="V506" i="3" s="1"/>
  <c r="U503" i="3" a="1"/>
  <c r="U503" i="3" s="1"/>
  <c r="V503" i="3" s="1"/>
  <c r="U502" i="3" a="1"/>
  <c r="U502" i="3" s="1"/>
  <c r="V502" i="3" s="1"/>
  <c r="U500" i="3" a="1"/>
  <c r="U500" i="3" s="1"/>
  <c r="V500" i="3" s="1"/>
  <c r="U499" i="3" a="1"/>
  <c r="U499" i="3" s="1"/>
  <c r="V499" i="3" s="1"/>
  <c r="U497" i="3" a="1"/>
  <c r="U497" i="3" s="1"/>
  <c r="V497" i="3" s="1"/>
  <c r="U496" i="3" a="1"/>
  <c r="U496" i="3" s="1"/>
  <c r="V496" i="3" s="1"/>
  <c r="U495" i="3" a="1"/>
  <c r="U495" i="3" s="1"/>
  <c r="V495" i="3" s="1"/>
  <c r="U494" i="3" a="1"/>
  <c r="U494" i="3" s="1"/>
  <c r="V494" i="3" s="1"/>
  <c r="U493" i="3" a="1"/>
  <c r="U493" i="3" s="1"/>
  <c r="V493" i="3" s="1"/>
  <c r="U492" i="3" a="1"/>
  <c r="U492" i="3" s="1"/>
  <c r="V492" i="3" s="1"/>
  <c r="U488" i="3" a="1"/>
  <c r="U488" i="3" s="1"/>
  <c r="V488" i="3" s="1"/>
  <c r="U484" i="3" a="1"/>
  <c r="U484" i="3" s="1"/>
  <c r="V484" i="3" s="1"/>
  <c r="U482" i="3" a="1"/>
  <c r="U482" i="3" s="1"/>
  <c r="V482" i="3" s="1"/>
  <c r="U481" i="3" a="1"/>
  <c r="U481" i="3" s="1"/>
  <c r="V481" i="3" s="1"/>
  <c r="U480" i="3" a="1"/>
  <c r="U480" i="3" s="1"/>
  <c r="V480" i="3" s="1"/>
  <c r="U479" i="3" a="1"/>
  <c r="U479" i="3" s="1"/>
  <c r="V479" i="3" s="1"/>
  <c r="U477" i="3" a="1"/>
  <c r="U477" i="3" s="1"/>
  <c r="V477" i="3" s="1"/>
  <c r="U476" i="3" a="1"/>
  <c r="U476" i="3" s="1"/>
  <c r="V476" i="3" s="1"/>
  <c r="U475" i="3" a="1"/>
  <c r="U475" i="3" s="1"/>
  <c r="V475" i="3" s="1"/>
  <c r="U474" i="3" a="1"/>
  <c r="U474" i="3" s="1"/>
  <c r="V474" i="3" s="1"/>
  <c r="U472" i="3" a="1"/>
  <c r="U472" i="3" s="1"/>
  <c r="V472" i="3" s="1"/>
  <c r="U469" i="3" a="1"/>
  <c r="U469" i="3" s="1"/>
  <c r="V469" i="3" s="1"/>
  <c r="U468" i="3" a="1"/>
  <c r="U468" i="3" s="1"/>
  <c r="V468" i="3" s="1"/>
  <c r="W466" i="3" a="1"/>
  <c r="U465" i="3" a="1"/>
  <c r="U465" i="3" s="1"/>
  <c r="V465" i="3" s="1"/>
  <c r="U463" i="3" a="1"/>
  <c r="U463" i="3" s="1"/>
  <c r="V463" i="3" s="1"/>
  <c r="U461" i="3" a="1"/>
  <c r="U461" i="3" s="1"/>
  <c r="V461" i="3" s="1"/>
  <c r="U460" i="3" a="1"/>
  <c r="U460" i="3" s="1"/>
  <c r="V460" i="3" s="1"/>
  <c r="U459" i="3" a="1"/>
  <c r="U459" i="3" s="1"/>
  <c r="V459" i="3" s="1"/>
  <c r="U458" i="3" a="1"/>
  <c r="U458" i="3" s="1"/>
  <c r="V458" i="3" s="1"/>
  <c r="U453" i="3" a="1"/>
  <c r="U453" i="3" s="1"/>
  <c r="V453" i="3" s="1"/>
  <c r="U452" i="3" a="1"/>
  <c r="U452" i="3" s="1"/>
  <c r="V452" i="3" s="1"/>
  <c r="U450" i="3" a="1"/>
  <c r="U450" i="3" s="1"/>
  <c r="V450" i="3" s="1"/>
  <c r="U446" i="3" a="1"/>
  <c r="U446" i="3" s="1"/>
  <c r="V446" i="3" s="1"/>
  <c r="U447" i="3" a="1"/>
  <c r="U447" i="3" s="1"/>
  <c r="V447" i="3" s="1"/>
  <c r="U445" i="3" a="1"/>
  <c r="U445" i="3" s="1"/>
  <c r="V445" i="3" s="1"/>
  <c r="U444" i="3" a="1"/>
  <c r="U444" i="3" s="1"/>
  <c r="V444" i="3" s="1"/>
  <c r="U439" i="3" a="1"/>
  <c r="U439" i="3" s="1"/>
  <c r="V439" i="3" s="1"/>
  <c r="U437" i="3" a="1"/>
  <c r="U437" i="3" s="1"/>
  <c r="V437" i="3" s="1"/>
  <c r="U430" i="3" a="1"/>
  <c r="U430" i="3" s="1"/>
  <c r="V430" i="3" s="1"/>
  <c r="U429" i="3" a="1"/>
  <c r="U429" i="3" s="1"/>
  <c r="V429" i="3" s="1"/>
  <c r="W424" i="3" a="1"/>
  <c r="U416" i="3" a="1"/>
  <c r="U416" i="3" s="1"/>
  <c r="V416" i="3" s="1"/>
  <c r="U415" i="3" a="1"/>
  <c r="U415" i="3" s="1"/>
  <c r="V415" i="3" s="1"/>
  <c r="U413" i="3" a="1"/>
  <c r="U413" i="3" s="1"/>
  <c r="V413" i="3" s="1"/>
  <c r="U412" i="3" a="1"/>
  <c r="U412" i="3" s="1"/>
  <c r="V412" i="3" s="1"/>
  <c r="U409" i="3" a="1"/>
  <c r="U409" i="3" s="1"/>
  <c r="V409" i="3" s="1"/>
  <c r="E248" i="3"/>
  <c r="U401" i="3" a="1"/>
  <c r="U401" i="3" s="1"/>
  <c r="V401" i="3" s="1"/>
  <c r="U400" i="3" a="1"/>
  <c r="U400" i="3" s="1"/>
  <c r="V400" i="3" s="1"/>
  <c r="U398" i="3" a="1"/>
  <c r="U398" i="3" s="1"/>
  <c r="V398" i="3" s="1"/>
  <c r="U397" i="3" a="1"/>
  <c r="U397" i="3" s="1"/>
  <c r="V397" i="3" s="1"/>
  <c r="U392" i="3" a="1"/>
  <c r="U392" i="3" s="1"/>
  <c r="V392" i="3" s="1"/>
  <c r="E182" i="3"/>
  <c r="U387" i="3" a="1"/>
  <c r="U387" i="3" s="1"/>
  <c r="V387" i="3" s="1"/>
  <c r="U386" i="3" a="1"/>
  <c r="U386" i="3" s="1"/>
  <c r="V386" i="3" s="1"/>
  <c r="W385" i="3" a="1"/>
  <c r="U384" i="3" a="1"/>
  <c r="U384" i="3" s="1"/>
  <c r="V384" i="3" s="1"/>
  <c r="U383" i="3" a="1"/>
  <c r="U383" i="3" s="1"/>
  <c r="V383" i="3" s="1"/>
  <c r="U379" i="3" a="1"/>
  <c r="U379" i="3" s="1"/>
  <c r="V379" i="3" s="1"/>
  <c r="W378" i="3" a="1"/>
  <c r="U376" i="3" a="1"/>
  <c r="U376" i="3" s="1"/>
  <c r="V376" i="3" s="1"/>
  <c r="U375" i="3" a="1"/>
  <c r="U375" i="3" s="1"/>
  <c r="V375" i="3" s="1"/>
  <c r="U374" i="3" a="1"/>
  <c r="U374" i="3" s="1"/>
  <c r="V374" i="3" s="1"/>
  <c r="U370" i="3" a="1"/>
  <c r="U370" i="3" s="1"/>
  <c r="V370" i="3" s="1"/>
  <c r="U369" i="3" a="1"/>
  <c r="U369" i="3" s="1"/>
  <c r="V369" i="3" s="1"/>
  <c r="U368" i="3" a="1"/>
  <c r="U368" i="3" s="1"/>
  <c r="V368" i="3" s="1"/>
  <c r="U367" i="3" a="1"/>
  <c r="U367" i="3" s="1"/>
  <c r="V367" i="3" s="1"/>
  <c r="U366" i="3" a="1"/>
  <c r="U366" i="3" s="1"/>
  <c r="V366" i="3" s="1"/>
  <c r="U362" i="3" a="1"/>
  <c r="U362" i="3" s="1"/>
  <c r="V362" i="3" s="1"/>
  <c r="U361" i="3" a="1"/>
  <c r="U361" i="3" s="1"/>
  <c r="V361" i="3" s="1"/>
  <c r="U360" i="3" a="1"/>
  <c r="U360" i="3" s="1"/>
  <c r="V360" i="3" s="1"/>
  <c r="U357" i="3" a="1"/>
  <c r="U357" i="3" s="1"/>
  <c r="V357" i="3" s="1"/>
  <c r="U355" i="3" a="1"/>
  <c r="U355" i="3" s="1"/>
  <c r="V355" i="3" s="1"/>
  <c r="W353" i="3" a="1"/>
  <c r="U349" i="3" a="1"/>
  <c r="U349" i="3" s="1"/>
  <c r="V349" i="3" s="1"/>
  <c r="U346" i="3" a="1"/>
  <c r="U346" i="3" s="1"/>
  <c r="V346" i="3" s="1"/>
  <c r="U345" i="3" a="1"/>
  <c r="U345" i="3" s="1"/>
  <c r="V345" i="3" s="1"/>
  <c r="W344" i="3" a="1"/>
  <c r="U343" i="3" a="1"/>
  <c r="U343" i="3" s="1"/>
  <c r="V343" i="3" s="1"/>
  <c r="U339" i="3" a="1"/>
  <c r="U339" i="3" s="1"/>
  <c r="V339" i="3" s="1"/>
  <c r="U328" i="3" a="1"/>
  <c r="U328" i="3" s="1"/>
  <c r="V328" i="3" s="1"/>
  <c r="U327" i="3" a="1"/>
  <c r="U327" i="3" s="1"/>
  <c r="V327" i="3" s="1"/>
  <c r="U326" i="3" a="1"/>
  <c r="U326" i="3" s="1"/>
  <c r="V326" i="3" s="1"/>
  <c r="U325" i="3" a="1"/>
  <c r="U325" i="3" s="1"/>
  <c r="V325" i="3" s="1"/>
  <c r="U323" i="3" a="1"/>
  <c r="U323" i="3" s="1"/>
  <c r="V323" i="3" s="1"/>
  <c r="U320" i="3" a="1"/>
  <c r="U320" i="3" s="1"/>
  <c r="V320" i="3" s="1"/>
  <c r="U319" i="3" a="1"/>
  <c r="U319" i="3" s="1"/>
  <c r="V319" i="3" s="1"/>
  <c r="U316" i="3" a="1"/>
  <c r="U316" i="3" s="1"/>
  <c r="V316" i="3" s="1"/>
  <c r="U314" i="3" a="1"/>
  <c r="U314" i="3" s="1"/>
  <c r="V314" i="3" s="1"/>
  <c r="U313" i="3" a="1"/>
  <c r="U313" i="3" s="1"/>
  <c r="V313" i="3" s="1"/>
  <c r="U312" i="3" a="1"/>
  <c r="U312" i="3" s="1"/>
  <c r="V312" i="3" s="1"/>
  <c r="U309" i="3" a="1"/>
  <c r="U309" i="3" s="1"/>
  <c r="V309" i="3" s="1"/>
  <c r="U308" i="3" a="1"/>
  <c r="U308" i="3" s="1"/>
  <c r="V308" i="3" s="1"/>
  <c r="U306" i="3" a="1"/>
  <c r="U306" i="3" s="1"/>
  <c r="V306" i="3" s="1"/>
  <c r="U305" i="3" a="1"/>
  <c r="U305" i="3" s="1"/>
  <c r="V305" i="3" s="1"/>
  <c r="U304" i="3" a="1"/>
  <c r="U304" i="3" s="1"/>
  <c r="V304" i="3" s="1"/>
  <c r="U302" i="3" a="1"/>
  <c r="U302" i="3" s="1"/>
  <c r="V302" i="3" s="1"/>
  <c r="U301" i="3" a="1"/>
  <c r="U301" i="3" s="1"/>
  <c r="V301" i="3" s="1"/>
  <c r="E194" i="3"/>
  <c r="T283" i="3" a="1"/>
  <c r="U282" i="3" a="1"/>
  <c r="U282" i="3" s="1"/>
  <c r="V282" i="3" s="1"/>
  <c r="U281" i="3" a="1"/>
  <c r="U281" i="3" s="1"/>
  <c r="V281" i="3" s="1"/>
  <c r="U278" i="3" a="1"/>
  <c r="U278" i="3" s="1"/>
  <c r="V278" i="3" s="1"/>
  <c r="U277" i="3" a="1"/>
  <c r="U277" i="3" s="1"/>
  <c r="V277" i="3" s="1"/>
  <c r="U274" i="3" a="1"/>
  <c r="U274" i="3" s="1"/>
  <c r="V274" i="3" s="1"/>
  <c r="W273" i="3" a="1"/>
  <c r="U268" i="3" a="1"/>
  <c r="U268" i="3" s="1"/>
  <c r="V268" i="3" s="1"/>
  <c r="T265" i="3" a="1"/>
  <c r="U264" i="3" a="1"/>
  <c r="U264" i="3" s="1"/>
  <c r="V264" i="3" s="1"/>
  <c r="U263" i="3" a="1"/>
  <c r="U263" i="3" s="1"/>
  <c r="V263" i="3" s="1"/>
  <c r="U261" i="3" a="1"/>
  <c r="U261" i="3" s="1"/>
  <c r="V261" i="3" s="1"/>
  <c r="U259" i="3" a="1"/>
  <c r="U259" i="3" s="1"/>
  <c r="V259" i="3" s="1"/>
  <c r="U254" i="3" a="1"/>
  <c r="U254" i="3" s="1"/>
  <c r="V254" i="3" s="1"/>
  <c r="U253" i="3" a="1"/>
  <c r="U253" i="3" s="1"/>
  <c r="V253" i="3" s="1"/>
  <c r="U251" i="3" a="1"/>
  <c r="U251" i="3" s="1"/>
  <c r="V251" i="3" s="1"/>
  <c r="U243" i="3" a="1"/>
  <c r="U243" i="3" s="1"/>
  <c r="V243" i="3" s="1"/>
  <c r="W241" i="3" a="1"/>
  <c r="U240" i="3" a="1"/>
  <c r="U240" i="3" s="1"/>
  <c r="V240" i="3" s="1"/>
  <c r="U238" i="3" a="1"/>
  <c r="U238" i="3" s="1"/>
  <c r="V238" i="3" s="1"/>
  <c r="W234" i="3" a="1"/>
  <c r="W232" i="3" a="1"/>
  <c r="U231" i="3" a="1"/>
  <c r="U231" i="3" s="1"/>
  <c r="V231" i="3" s="1"/>
  <c r="U229" i="3" a="1"/>
  <c r="U229" i="3" s="1"/>
  <c r="V229" i="3" s="1"/>
  <c r="U226" i="3" a="1"/>
  <c r="U226" i="3" s="1"/>
  <c r="V226" i="3" s="1"/>
  <c r="T225" i="3" a="1"/>
  <c r="U224" i="3" a="1"/>
  <c r="U224" i="3" s="1"/>
  <c r="V224" i="3" s="1"/>
  <c r="T220" i="3" a="1"/>
  <c r="U219" i="3" a="1"/>
  <c r="U219" i="3" s="1"/>
  <c r="V219" i="3" s="1"/>
  <c r="U214" i="3" a="1"/>
  <c r="U214" i="3" s="1"/>
  <c r="V214" i="3" s="1"/>
  <c r="U212" i="3" a="1"/>
  <c r="U212" i="3" s="1"/>
  <c r="V212" i="3" s="1"/>
  <c r="W211" i="3" a="1"/>
  <c r="U209" i="3" a="1"/>
  <c r="U209" i="3" s="1"/>
  <c r="V209" i="3" s="1"/>
  <c r="U207" i="3" a="1"/>
  <c r="U207" i="3" s="1"/>
  <c r="V207" i="3" s="1"/>
  <c r="W203" i="3" a="1"/>
  <c r="U200" i="3" a="1"/>
  <c r="U200" i="3" s="1"/>
  <c r="V200" i="3" s="1"/>
  <c r="U197" i="3" a="1"/>
  <c r="U197" i="3" s="1"/>
  <c r="V197" i="3" s="1"/>
  <c r="U192" i="3" a="1"/>
  <c r="U192" i="3" s="1"/>
  <c r="V192" i="3" s="1"/>
  <c r="W190" i="3" a="1"/>
  <c r="U189" i="3" a="1"/>
  <c r="U189" i="3" s="1"/>
  <c r="V189" i="3" s="1"/>
  <c r="U188" i="3" a="1"/>
  <c r="U188" i="3" s="1"/>
  <c r="V188" i="3" s="1"/>
  <c r="T183" i="3" a="1"/>
  <c r="U175" i="3" a="1"/>
  <c r="U175" i="3" s="1"/>
  <c r="V175" i="3" s="1"/>
  <c r="U169" i="3" a="1"/>
  <c r="U169" i="3" s="1"/>
  <c r="V169" i="3" s="1"/>
  <c r="D149" i="3"/>
  <c r="D166" i="3"/>
  <c r="U157" i="3" a="1"/>
  <c r="U157" i="3" s="1"/>
  <c r="V157" i="3" s="1"/>
  <c r="T156" i="3" a="1"/>
  <c r="U150" i="3" a="1"/>
  <c r="U150" i="3" s="1"/>
  <c r="V150" i="3" s="1"/>
  <c r="U142" i="3" a="1"/>
  <c r="U142" i="3" s="1"/>
  <c r="V142" i="3" s="1"/>
  <c r="U139" i="3" a="1"/>
  <c r="U139" i="3" s="1"/>
  <c r="V139" i="3" s="1"/>
  <c r="U134" i="3" a="1"/>
  <c r="U134" i="3" s="1"/>
  <c r="V134" i="3" s="1"/>
  <c r="U133" i="3" a="1"/>
  <c r="U133" i="3" s="1"/>
  <c r="V133" i="3" s="1"/>
  <c r="U132" i="3" a="1"/>
  <c r="U132" i="3" s="1"/>
  <c r="V132" i="3" s="1"/>
  <c r="U130" i="3" a="1"/>
  <c r="U130" i="3" s="1"/>
  <c r="V130" i="3" s="1"/>
  <c r="U124" i="3" a="1"/>
  <c r="U124" i="3" s="1"/>
  <c r="V124" i="3" s="1"/>
  <c r="W122" i="3" a="1"/>
  <c r="D121" i="3"/>
  <c r="U119" i="3" a="1"/>
  <c r="U119" i="3" s="1"/>
  <c r="V119" i="3" s="1"/>
  <c r="U117" i="3" a="1"/>
  <c r="U117" i="3" s="1"/>
  <c r="V117" i="3" s="1"/>
  <c r="U116" i="3" a="1"/>
  <c r="U116" i="3" s="1"/>
  <c r="V116" i="3" s="1"/>
  <c r="T115" i="3" a="1"/>
  <c r="D115" i="3"/>
  <c r="U105" i="3" a="1"/>
  <c r="U105" i="3" s="1"/>
  <c r="V105" i="3" s="1"/>
  <c r="U104" i="3" a="1"/>
  <c r="U104" i="3" s="1"/>
  <c r="V104" i="3" s="1"/>
  <c r="T100" i="3" a="1"/>
  <c r="U95" i="3" a="1"/>
  <c r="U95" i="3" s="1"/>
  <c r="V95" i="3" s="1"/>
  <c r="U93" i="3" a="1"/>
  <c r="U93" i="3" s="1"/>
  <c r="V93" i="3" s="1"/>
  <c r="U91" i="3" a="1"/>
  <c r="U91" i="3" s="1"/>
  <c r="V91" i="3" s="1"/>
  <c r="D91" i="3"/>
  <c r="E89" i="3"/>
  <c r="D58" i="3"/>
  <c r="U68" i="3" a="1"/>
  <c r="U68" i="3" s="1"/>
  <c r="V68" i="3" s="1"/>
  <c r="U67" i="3" a="1"/>
  <c r="U67" i="3" s="1"/>
  <c r="V67" i="3" s="1"/>
  <c r="U66" i="3" a="1"/>
  <c r="U66" i="3" s="1"/>
  <c r="V66" i="3" s="1"/>
  <c r="U64" i="3" a="1"/>
  <c r="U64" i="3" s="1"/>
  <c r="V64" i="3" s="1"/>
  <c r="D54" i="3"/>
  <c r="E30" i="3"/>
  <c r="U48" i="3" a="1"/>
  <c r="U48" i="3" s="1"/>
  <c r="V48" i="3" s="1"/>
  <c r="U47" i="3" a="1"/>
  <c r="U47" i="3" s="1"/>
  <c r="V47" i="3" s="1"/>
  <c r="U46" i="3" a="1"/>
  <c r="U46" i="3" s="1"/>
  <c r="V46" i="3" s="1"/>
  <c r="U44" i="3" a="1"/>
  <c r="U44" i="3" s="1"/>
  <c r="V44" i="3" s="1"/>
  <c r="E38" i="3"/>
  <c r="D37" i="3"/>
  <c r="D5" i="3"/>
  <c r="AD601" i="2"/>
  <c r="AD600" i="2"/>
  <c r="E276" i="6"/>
  <c r="D276" i="6"/>
  <c r="C276" i="6"/>
  <c r="AD599" i="2"/>
  <c r="E512" i="6"/>
  <c r="D512" i="6"/>
  <c r="C512" i="6"/>
  <c r="AD597" i="2"/>
  <c r="E103" i="6"/>
  <c r="AD598" i="2"/>
  <c r="E348" i="6"/>
  <c r="C348" i="6"/>
  <c r="AD596" i="2"/>
  <c r="AD595" i="2"/>
  <c r="AD593" i="2"/>
  <c r="AD592" i="2"/>
  <c r="E509" i="6"/>
  <c r="AD594" i="2"/>
  <c r="D226" i="6"/>
  <c r="C226" i="6"/>
  <c r="AD590" i="2"/>
  <c r="E532" i="6"/>
  <c r="E480" i="6"/>
  <c r="AD589" i="2"/>
  <c r="E203" i="6"/>
  <c r="D479" i="6"/>
  <c r="C479" i="6"/>
  <c r="AD588" i="2"/>
  <c r="E555" i="6"/>
  <c r="C555" i="6"/>
  <c r="AD587" i="2"/>
  <c r="E227" i="6"/>
  <c r="AD586" i="2"/>
  <c r="AD585" i="2"/>
  <c r="AD584" i="2"/>
  <c r="E19" i="6"/>
  <c r="E511" i="6"/>
  <c r="AD583" i="2"/>
  <c r="C456" i="6"/>
  <c r="AD579" i="2"/>
  <c r="AD580" i="2"/>
  <c r="E180" i="6"/>
  <c r="C180" i="6"/>
  <c r="AD582" i="2"/>
  <c r="E117" i="6"/>
  <c r="D117" i="6"/>
  <c r="AD581" i="2"/>
  <c r="E334" i="6"/>
  <c r="D334" i="6"/>
  <c r="C334" i="6"/>
  <c r="AD578" i="2"/>
  <c r="AD577" i="2"/>
  <c r="E389" i="6"/>
  <c r="C389" i="6"/>
  <c r="E377" i="6"/>
  <c r="D377" i="6"/>
  <c r="AD574" i="2"/>
  <c r="AD576" i="2"/>
  <c r="AD575" i="2"/>
  <c r="E16" i="6"/>
  <c r="D16" i="6"/>
  <c r="C16" i="6"/>
  <c r="AD573" i="2"/>
  <c r="AD572" i="2"/>
  <c r="E249" i="6"/>
  <c r="D249" i="6"/>
  <c r="C249" i="6"/>
  <c r="D284" i="6"/>
  <c r="C284" i="6"/>
  <c r="AD571" i="2"/>
  <c r="AD570" i="2"/>
  <c r="E531" i="6"/>
  <c r="D531" i="6"/>
  <c r="C531" i="6"/>
  <c r="D385" i="6"/>
  <c r="C385" i="6"/>
  <c r="E510" i="6"/>
  <c r="D510" i="6"/>
  <c r="C510" i="6"/>
  <c r="E288" i="6"/>
  <c r="D288" i="6"/>
  <c r="E289" i="6"/>
  <c r="D289" i="6"/>
  <c r="C289" i="6"/>
  <c r="E116" i="6"/>
  <c r="D116" i="6"/>
  <c r="C116" i="6"/>
  <c r="E395" i="6"/>
  <c r="E287" i="6"/>
  <c r="AD569" i="2"/>
  <c r="AD568" i="2"/>
  <c r="E109" i="6"/>
  <c r="AD567" i="2"/>
  <c r="AD566" i="2"/>
  <c r="E360" i="6"/>
  <c r="D360" i="6"/>
  <c r="C360" i="6"/>
  <c r="AD565" i="2"/>
  <c r="AD564" i="2"/>
  <c r="C303" i="6"/>
  <c r="E517" i="6"/>
  <c r="AD561" i="2"/>
  <c r="E6" i="6"/>
  <c r="C6" i="6"/>
  <c r="AD560" i="2"/>
  <c r="AD559" i="2"/>
  <c r="E131" i="6"/>
  <c r="D131" i="6"/>
  <c r="AD558" i="2"/>
  <c r="D298" i="6"/>
  <c r="C298" i="6"/>
  <c r="AD556" i="2"/>
  <c r="E85" i="6"/>
  <c r="AD555" i="2"/>
  <c r="AD554" i="2"/>
  <c r="C487" i="6"/>
  <c r="AD553" i="2"/>
  <c r="AD552" i="2"/>
  <c r="E450" i="6"/>
  <c r="AD551" i="2"/>
  <c r="AD550" i="2"/>
  <c r="AD549" i="2"/>
  <c r="AD548" i="2"/>
  <c r="D183" i="6"/>
  <c r="AD545" i="2"/>
  <c r="AD547" i="2"/>
  <c r="AD546" i="2"/>
  <c r="E167" i="6"/>
  <c r="AD544" i="2"/>
  <c r="E503" i="6"/>
  <c r="AD543" i="2"/>
  <c r="D315" i="6"/>
  <c r="C315" i="6"/>
  <c r="AD542" i="2"/>
  <c r="E86" i="6"/>
  <c r="D86" i="6"/>
  <c r="E202" i="6"/>
  <c r="D202" i="6"/>
  <c r="C202" i="6"/>
  <c r="AD539" i="2"/>
  <c r="D147" i="6"/>
  <c r="C147" i="6"/>
  <c r="AD540" i="2"/>
  <c r="E159" i="6"/>
  <c r="D159" i="6"/>
  <c r="C159" i="6"/>
  <c r="AD541" i="2"/>
  <c r="E142" i="6"/>
  <c r="AD538" i="2"/>
  <c r="D176" i="6"/>
  <c r="AD537" i="2"/>
  <c r="E374" i="6"/>
  <c r="AD535" i="2"/>
  <c r="AD536" i="2"/>
  <c r="E190" i="6"/>
  <c r="D190" i="6"/>
  <c r="C190" i="6"/>
  <c r="AD534" i="2"/>
  <c r="AD533" i="2"/>
  <c r="D554" i="6"/>
  <c r="AD532" i="2"/>
  <c r="AD531" i="2"/>
  <c r="D308" i="6"/>
  <c r="AD530" i="2"/>
  <c r="AD529" i="2"/>
  <c r="AD528" i="2"/>
  <c r="E121" i="6"/>
  <c r="C121" i="6"/>
  <c r="AD527" i="2"/>
  <c r="E319" i="6"/>
  <c r="E306" i="6"/>
  <c r="C306" i="6"/>
  <c r="AD526" i="2"/>
  <c r="D441" i="6"/>
  <c r="AD525" i="2"/>
  <c r="AD524" i="2"/>
  <c r="AD523" i="2"/>
  <c r="E310" i="6"/>
  <c r="AD521" i="2"/>
  <c r="AD522" i="2"/>
  <c r="AD520" i="2"/>
  <c r="AD519" i="2"/>
  <c r="C507" i="6"/>
  <c r="AD518" i="2"/>
  <c r="D238" i="6"/>
  <c r="AD516" i="2"/>
  <c r="AD515" i="2"/>
  <c r="D497" i="6"/>
  <c r="AD514" i="2"/>
  <c r="AD513" i="2"/>
  <c r="C495" i="6"/>
  <c r="AD512" i="2"/>
  <c r="AD511" i="2"/>
  <c r="E179" i="6"/>
  <c r="AD510" i="2"/>
  <c r="AD509" i="2"/>
  <c r="AD508" i="2"/>
  <c r="AD507" i="2"/>
  <c r="AD505" i="2"/>
  <c r="AD503" i="2"/>
  <c r="AD504" i="2"/>
  <c r="AD502" i="2"/>
  <c r="AD501" i="2"/>
  <c r="AD500" i="2"/>
  <c r="AD498" i="2"/>
  <c r="AD497" i="2"/>
  <c r="AD496" i="2"/>
  <c r="AD495" i="2"/>
  <c r="AD494" i="2"/>
  <c r="D59" i="6"/>
  <c r="D137" i="6"/>
  <c r="AD493" i="2"/>
  <c r="AD492" i="2"/>
  <c r="AD491" i="2"/>
  <c r="AD490" i="2"/>
  <c r="AD487" i="2"/>
  <c r="AD486" i="2"/>
  <c r="D192" i="6"/>
  <c r="D436" i="6"/>
  <c r="AD485" i="2"/>
  <c r="AD484" i="2"/>
  <c r="AD483" i="2"/>
  <c r="D178" i="6"/>
  <c r="AD482" i="2"/>
  <c r="AD481" i="2"/>
  <c r="AD480" i="2"/>
  <c r="AD479" i="2"/>
  <c r="AD478" i="2"/>
  <c r="AD477" i="2"/>
  <c r="AD475" i="2"/>
  <c r="AD476" i="2"/>
  <c r="D10" i="6"/>
  <c r="AD474" i="2"/>
  <c r="AD473" i="2"/>
  <c r="AD472" i="2"/>
  <c r="AD471" i="2"/>
  <c r="D130" i="6"/>
  <c r="AD469" i="2"/>
  <c r="AD470" i="2"/>
  <c r="AD468" i="2"/>
  <c r="AD467" i="2"/>
  <c r="AD466" i="2"/>
  <c r="AD465" i="2"/>
  <c r="D295" i="6"/>
  <c r="AD464" i="2"/>
  <c r="D307" i="6"/>
  <c r="AD463" i="2"/>
  <c r="AD462" i="2"/>
  <c r="AD461" i="2"/>
  <c r="AD460" i="2"/>
  <c r="AD458" i="2"/>
  <c r="AD457" i="2"/>
  <c r="AD456" i="2"/>
  <c r="AD452" i="2"/>
  <c r="AD453" i="2"/>
  <c r="D381" i="6"/>
  <c r="AD451" i="2"/>
  <c r="D297" i="6"/>
  <c r="AD449" i="2"/>
  <c r="AD448" i="2"/>
  <c r="AD447" i="2"/>
  <c r="AD446" i="2"/>
  <c r="AD445" i="2"/>
  <c r="AD444" i="2"/>
  <c r="AD443" i="2"/>
  <c r="D338" i="6"/>
  <c r="AD442" i="2"/>
  <c r="AD440" i="2"/>
  <c r="AD438" i="2"/>
  <c r="D256" i="6"/>
  <c r="AD437" i="2"/>
  <c r="AD436" i="2"/>
  <c r="AD435" i="2"/>
  <c r="AD434" i="2"/>
  <c r="AD433" i="2"/>
  <c r="AD432" i="2"/>
  <c r="AD431" i="2"/>
  <c r="D90" i="6"/>
  <c r="AD430" i="2"/>
  <c r="AD429" i="2"/>
  <c r="AD428" i="2"/>
  <c r="AD427" i="2"/>
  <c r="AD426" i="2"/>
  <c r="AD425" i="2"/>
  <c r="AD424" i="2"/>
  <c r="AD423" i="2"/>
  <c r="D243" i="6"/>
  <c r="AD421" i="2"/>
  <c r="AD419" i="2"/>
  <c r="AD420" i="2"/>
  <c r="AD418" i="2"/>
  <c r="AD415" i="2"/>
  <c r="AD414" i="2"/>
  <c r="D136" i="6"/>
  <c r="AD413" i="2"/>
  <c r="AD411" i="2"/>
  <c r="AD410" i="2"/>
  <c r="AD409" i="2"/>
  <c r="AD408" i="2"/>
  <c r="D21" i="6"/>
  <c r="AD407" i="2"/>
  <c r="AD406" i="2"/>
  <c r="D186" i="6"/>
  <c r="AD405" i="2"/>
  <c r="AD404" i="2"/>
  <c r="AD400" i="2"/>
  <c r="AD402" i="2"/>
  <c r="AD401" i="2"/>
  <c r="AD403" i="2"/>
  <c r="D118" i="6"/>
  <c r="D422" i="6"/>
  <c r="AD398" i="2"/>
  <c r="AD397" i="2"/>
  <c r="AD396" i="2"/>
  <c r="AD395" i="2"/>
  <c r="D62" i="6"/>
  <c r="AD394" i="2"/>
  <c r="D33" i="6"/>
  <c r="AD393" i="2"/>
  <c r="AD392" i="2"/>
  <c r="AD391" i="2"/>
  <c r="AD389" i="2"/>
  <c r="AD390" i="2"/>
  <c r="AD387" i="2"/>
  <c r="AD388" i="2"/>
  <c r="AD386" i="2"/>
  <c r="AD385" i="2"/>
  <c r="D394" i="6"/>
  <c r="AD383" i="2"/>
  <c r="AD382" i="2"/>
  <c r="D160" i="6"/>
  <c r="AD381" i="2"/>
  <c r="AD379" i="2"/>
  <c r="AD380" i="2"/>
  <c r="D547" i="6"/>
  <c r="AD377" i="2"/>
  <c r="AD378" i="2"/>
  <c r="AD376" i="2"/>
  <c r="AD374" i="2"/>
  <c r="D323" i="6"/>
  <c r="AD372" i="2"/>
  <c r="AD370" i="2"/>
  <c r="AD369" i="2"/>
  <c r="D425" i="6"/>
  <c r="AD367" i="2"/>
  <c r="AD366" i="2"/>
  <c r="AD365" i="2"/>
  <c r="D47" i="6"/>
  <c r="AD364" i="2"/>
  <c r="AD361" i="2"/>
  <c r="AD362" i="2"/>
  <c r="AD360" i="2"/>
  <c r="AD363" i="2"/>
  <c r="D20" i="6"/>
  <c r="AD359" i="2"/>
  <c r="D129" i="6"/>
  <c r="AD356" i="2"/>
  <c r="AD355" i="2"/>
  <c r="AD354" i="2"/>
  <c r="D215" i="6"/>
  <c r="AD351" i="2"/>
  <c r="AD350" i="2"/>
  <c r="AD349" i="2"/>
  <c r="AD348" i="2"/>
  <c r="AD347" i="2"/>
  <c r="AD346" i="2"/>
  <c r="AD345" i="2"/>
  <c r="AD344" i="2"/>
  <c r="AD343" i="2"/>
  <c r="D200" i="6"/>
  <c r="AD341" i="2"/>
  <c r="AD342" i="2"/>
  <c r="D154" i="6"/>
  <c r="AD340" i="2"/>
  <c r="AD339" i="2"/>
  <c r="AD338" i="2"/>
  <c r="AD337" i="2"/>
  <c r="AD334" i="2"/>
  <c r="AD336" i="2"/>
  <c r="AD335" i="2"/>
  <c r="D84" i="6"/>
  <c r="AD333" i="2"/>
  <c r="AD332" i="2"/>
  <c r="AD331" i="2"/>
  <c r="AD329" i="2"/>
  <c r="AD330" i="2"/>
  <c r="AD328" i="2"/>
  <c r="AD327" i="2"/>
  <c r="AD326" i="2"/>
  <c r="AD325" i="2"/>
  <c r="AD324" i="2"/>
  <c r="AD323" i="2"/>
  <c r="AD322" i="2"/>
  <c r="AD321" i="2"/>
  <c r="AD319" i="2"/>
  <c r="AD320" i="2"/>
  <c r="AD318" i="2"/>
  <c r="AD317" i="2"/>
  <c r="AD316" i="2"/>
  <c r="AD315" i="2"/>
  <c r="D26" i="6"/>
  <c r="AD313" i="2"/>
  <c r="AD312" i="2"/>
  <c r="AD311" i="2"/>
  <c r="AD310" i="2"/>
  <c r="AD308" i="2"/>
  <c r="AD309" i="2"/>
  <c r="AD307" i="2"/>
  <c r="AD305" i="2"/>
  <c r="AD306" i="2"/>
  <c r="AD303" i="2"/>
  <c r="AD304" i="2"/>
  <c r="D135" i="6"/>
  <c r="AD302" i="2"/>
  <c r="AD301" i="2"/>
  <c r="D99" i="6"/>
  <c r="AD300" i="2"/>
  <c r="AD299" i="2"/>
  <c r="AD298" i="2"/>
  <c r="AD297" i="2"/>
  <c r="AD296" i="2"/>
  <c r="AD294" i="2"/>
  <c r="AD293" i="2"/>
  <c r="AD292" i="2"/>
  <c r="AD290" i="2"/>
  <c r="AD289" i="2"/>
  <c r="AD291" i="2"/>
  <c r="AD288" i="2"/>
  <c r="AD287" i="2"/>
  <c r="AD286" i="2"/>
  <c r="AD285" i="2"/>
  <c r="D72" i="6"/>
  <c r="D533" i="6"/>
  <c r="AD284" i="2"/>
  <c r="AD283" i="2"/>
  <c r="D127" i="6"/>
  <c r="AD282" i="2"/>
  <c r="AD281" i="2"/>
  <c r="AD280" i="2"/>
  <c r="AD278" i="2"/>
  <c r="AD279" i="2"/>
  <c r="D539" i="6"/>
  <c r="AD277" i="2"/>
  <c r="AD276" i="2"/>
  <c r="D408" i="6"/>
  <c r="AD273" i="2"/>
  <c r="AD272" i="2"/>
  <c r="D36" i="6"/>
  <c r="AD271" i="2"/>
  <c r="D409" i="6"/>
  <c r="AD270" i="2"/>
  <c r="AD269" i="2"/>
  <c r="AD268" i="2"/>
  <c r="AD267" i="2"/>
  <c r="AD266" i="2"/>
  <c r="AD265" i="2"/>
  <c r="AD264" i="2"/>
  <c r="AD263" i="2"/>
  <c r="AD262" i="2"/>
  <c r="AD261" i="2"/>
  <c r="AD260" i="2"/>
  <c r="AD258" i="2"/>
  <c r="AD259" i="2"/>
  <c r="AD257" i="2"/>
  <c r="AD256" i="2"/>
  <c r="AD255" i="2"/>
  <c r="AD254" i="2"/>
  <c r="AD253" i="2"/>
  <c r="AD252" i="2"/>
  <c r="AD251" i="2"/>
  <c r="AD250" i="2"/>
  <c r="D546" i="6"/>
  <c r="AD249" i="2"/>
  <c r="AD248" i="2"/>
  <c r="AD247" i="2"/>
  <c r="AD246" i="2"/>
  <c r="D111" i="6"/>
  <c r="AD245" i="2"/>
  <c r="D94" i="6"/>
  <c r="AD244" i="2"/>
  <c r="AD243" i="2"/>
  <c r="AD242" i="2"/>
  <c r="AD241" i="2"/>
  <c r="D49" i="6"/>
  <c r="AD240" i="2"/>
  <c r="AD238" i="2"/>
  <c r="AD239" i="2"/>
  <c r="AD237" i="2"/>
  <c r="AD236" i="2"/>
  <c r="AD235" i="2"/>
  <c r="AD234" i="2"/>
  <c r="AD233" i="2"/>
  <c r="AD232" i="2"/>
  <c r="AD231" i="2"/>
  <c r="AD230" i="2"/>
  <c r="AD229" i="2"/>
  <c r="AD227" i="2"/>
  <c r="D51" i="6"/>
  <c r="AD228" i="2"/>
  <c r="D228" i="6"/>
  <c r="AD226" i="2"/>
  <c r="AD225" i="2"/>
  <c r="AD224" i="2"/>
  <c r="AD223" i="2"/>
  <c r="AD222" i="2"/>
  <c r="AD221" i="2"/>
  <c r="AD220" i="2"/>
  <c r="AD219" i="2"/>
  <c r="AD218" i="2"/>
  <c r="AD217" i="2"/>
  <c r="D279" i="6"/>
  <c r="AD216" i="2"/>
  <c r="AD215" i="2"/>
  <c r="AD214" i="2"/>
  <c r="AD213" i="2"/>
  <c r="AD212" i="2"/>
  <c r="D71" i="6"/>
  <c r="AD211" i="2"/>
  <c r="AD210" i="2"/>
  <c r="D38" i="6"/>
  <c r="AD209" i="2"/>
  <c r="AD208" i="2"/>
  <c r="AD207" i="2"/>
  <c r="AD205" i="2"/>
  <c r="AD204" i="2"/>
  <c r="AD202" i="2"/>
  <c r="AD201" i="2"/>
  <c r="D335" i="6"/>
  <c r="AD199" i="2"/>
  <c r="AD200" i="2"/>
  <c r="AD198" i="2"/>
  <c r="D9" i="6"/>
  <c r="AD196" i="2"/>
  <c r="AD195" i="2"/>
  <c r="AD197" i="2"/>
  <c r="D114" i="6"/>
  <c r="AD193" i="2"/>
  <c r="AD192" i="2"/>
  <c r="AD191" i="2"/>
  <c r="AD190" i="2"/>
  <c r="AD189" i="2"/>
  <c r="AD188" i="2"/>
  <c r="AD187" i="2"/>
  <c r="AD186" i="2"/>
  <c r="AD185" i="2"/>
  <c r="AD184" i="2"/>
  <c r="AD183" i="2"/>
  <c r="AD182" i="2"/>
  <c r="AD181" i="2"/>
  <c r="AD180" i="2"/>
  <c r="AD179" i="2"/>
  <c r="AD178" i="2"/>
  <c r="AD177" i="2"/>
  <c r="AD176" i="2"/>
  <c r="AD175" i="2"/>
  <c r="AD174" i="2"/>
  <c r="AD173" i="2"/>
  <c r="AD172" i="2"/>
  <c r="AD171" i="2"/>
  <c r="AD170" i="2"/>
  <c r="AD169" i="2"/>
  <c r="AD168" i="2"/>
  <c r="AD167" i="2"/>
  <c r="AD166" i="2"/>
  <c r="AD165" i="2"/>
  <c r="AD164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375" i="2"/>
  <c r="L526" i="6"/>
  <c r="L151" i="6"/>
  <c r="L275" i="6"/>
  <c r="L266" i="6"/>
  <c r="L537" i="6"/>
  <c r="L182" i="6"/>
  <c r="L514" i="6"/>
  <c r="L502" i="6"/>
  <c r="L328" i="6"/>
  <c r="L218" i="6"/>
  <c r="L476" i="6"/>
  <c r="L516" i="6"/>
  <c r="L259" i="6"/>
  <c r="L586" i="6"/>
  <c r="L411" i="6"/>
  <c r="L402" i="6"/>
  <c r="L350" i="6"/>
  <c r="L390" i="6"/>
  <c r="AD455" i="2"/>
  <c r="L352" i="6"/>
  <c r="L234" i="6"/>
  <c r="L196" i="6"/>
  <c r="L329" i="6"/>
  <c r="L240" i="6"/>
  <c r="L177" i="6"/>
  <c r="L343" i="6"/>
  <c r="L435" i="6"/>
  <c r="L536" i="6"/>
  <c r="L535" i="6"/>
  <c r="L300" i="6"/>
  <c r="L270" i="6"/>
  <c r="L401" i="6"/>
  <c r="L461" i="6"/>
  <c r="L194" i="6"/>
  <c r="L231" i="6"/>
  <c r="L332" i="6"/>
  <c r="L301" i="6"/>
  <c r="L204" i="6"/>
  <c r="AD371" i="2"/>
  <c r="L355" i="6"/>
  <c r="L309" i="6"/>
  <c r="L274" i="6"/>
  <c r="L216" i="6"/>
  <c r="L261" i="6"/>
  <c r="L273" i="6"/>
  <c r="L349" i="6"/>
  <c r="L239" i="6"/>
  <c r="L424" i="6"/>
  <c r="L382" i="6"/>
  <c r="L327" i="6"/>
  <c r="L347" i="6"/>
  <c r="G1" i="2" a="1"/>
  <c r="G1" i="2" s="1"/>
  <c r="J26" i="5" s="1" a="1"/>
  <c r="J26" i="5" s="1"/>
  <c r="W601" i="3" a="1"/>
  <c r="W601" i="3" s="1"/>
  <c r="T601" i="3" a="1"/>
  <c r="W600" i="3" a="1"/>
  <c r="T600" i="3" a="1"/>
  <c r="W599" i="3" a="1"/>
  <c r="T599" i="3" a="1"/>
  <c r="T599" i="3" s="1"/>
  <c r="W598" i="3" a="1"/>
  <c r="T598" i="3" a="1"/>
  <c r="W597" i="3" a="1"/>
  <c r="T597" i="3" a="1"/>
  <c r="W596" i="3" a="1"/>
  <c r="T596" i="3" a="1"/>
  <c r="W595" i="3" a="1"/>
  <c r="T595" i="3" a="1"/>
  <c r="W594" i="3" a="1"/>
  <c r="T594" i="3" a="1"/>
  <c r="W593" i="3" a="1"/>
  <c r="T593" i="3" a="1"/>
  <c r="W592" i="3" a="1"/>
  <c r="T592" i="3" a="1"/>
  <c r="W591" i="3" a="1"/>
  <c r="W591" i="3" s="1"/>
  <c r="T591" i="3" a="1"/>
  <c r="W590" i="3" a="1"/>
  <c r="T590" i="3" a="1"/>
  <c r="W589" i="3" a="1"/>
  <c r="T589" i="3" a="1"/>
  <c r="W588" i="3" a="1"/>
  <c r="T588" i="3" a="1"/>
  <c r="T588" i="3" s="1"/>
  <c r="W587" i="3" a="1"/>
  <c r="T587" i="3" a="1"/>
  <c r="W586" i="3" a="1"/>
  <c r="W586" i="3" s="1"/>
  <c r="T586" i="3" a="1"/>
  <c r="W585" i="3" a="1"/>
  <c r="T585" i="3" a="1"/>
  <c r="W584" i="3" a="1"/>
  <c r="T584" i="3" a="1"/>
  <c r="T584" i="3" s="1"/>
  <c r="W583" i="3" a="1"/>
  <c r="W583" i="3" s="1"/>
  <c r="T583" i="3" a="1"/>
  <c r="W582" i="3" a="1"/>
  <c r="T582" i="3" a="1"/>
  <c r="W581" i="3" a="1"/>
  <c r="T581" i="3" a="1"/>
  <c r="W580" i="3" a="1"/>
  <c r="T580" i="3" a="1"/>
  <c r="W579" i="3" a="1"/>
  <c r="W579" i="3" s="1"/>
  <c r="T579" i="3" a="1"/>
  <c r="W578" i="3" a="1"/>
  <c r="T578" i="3" a="1"/>
  <c r="W577" i="3" a="1"/>
  <c r="T577" i="3" a="1"/>
  <c r="W576" i="3" a="1"/>
  <c r="T576" i="3" a="1"/>
  <c r="W575" i="3" a="1"/>
  <c r="T575" i="3" a="1"/>
  <c r="W574" i="3" a="1"/>
  <c r="T574" i="3" a="1"/>
  <c r="W573" i="3" a="1"/>
  <c r="T573" i="3" a="1"/>
  <c r="W572" i="3" a="1"/>
  <c r="T572" i="3" a="1"/>
  <c r="W571" i="3" a="1"/>
  <c r="W571" i="3" s="1"/>
  <c r="T571" i="3" a="1"/>
  <c r="W570" i="3" a="1"/>
  <c r="W570" i="3" s="1"/>
  <c r="T570" i="3" a="1"/>
  <c r="W569" i="3" a="1"/>
  <c r="W569" i="3" s="1"/>
  <c r="T569" i="3" a="1"/>
  <c r="W568" i="3" a="1"/>
  <c r="T568" i="3" a="1"/>
  <c r="T568" i="3" s="1"/>
  <c r="W567" i="3" a="1"/>
  <c r="T567" i="3" a="1"/>
  <c r="W566" i="3" a="1"/>
  <c r="T566" i="3" a="1"/>
  <c r="W565" i="3" a="1"/>
  <c r="T565" i="3" a="1"/>
  <c r="W564" i="3" a="1"/>
  <c r="T564" i="3" a="1"/>
  <c r="W563" i="3" a="1"/>
  <c r="T563" i="3" a="1"/>
  <c r="W562" i="3" a="1"/>
  <c r="T562" i="3" a="1"/>
  <c r="W561" i="3" a="1"/>
  <c r="T561" i="3" a="1"/>
  <c r="W560" i="3" a="1"/>
  <c r="T560" i="3" a="1"/>
  <c r="W559" i="3" a="1"/>
  <c r="W559" i="3" s="1"/>
  <c r="T559" i="3" a="1"/>
  <c r="W558" i="3" a="1"/>
  <c r="T558" i="3" a="1"/>
  <c r="W557" i="3" a="1"/>
  <c r="T557" i="3" a="1"/>
  <c r="W556" i="3" a="1"/>
  <c r="T556" i="3" a="1"/>
  <c r="W555" i="3" a="1"/>
  <c r="T555" i="3" a="1"/>
  <c r="W549" i="3" a="1"/>
  <c r="T549" i="3" a="1"/>
  <c r="W548" i="3" a="1"/>
  <c r="T548" i="3" a="1"/>
  <c r="W547" i="3" a="1"/>
  <c r="T547" i="3" a="1"/>
  <c r="W546" i="3" a="1"/>
  <c r="T546" i="3" a="1"/>
  <c r="W545" i="3" a="1"/>
  <c r="T545" i="3" a="1"/>
  <c r="W544" i="3" a="1"/>
  <c r="T544" i="3" a="1"/>
  <c r="W543" i="3" a="1"/>
  <c r="W541" i="3" a="1"/>
  <c r="T541" i="3" a="1"/>
  <c r="W540" i="3" a="1"/>
  <c r="T540" i="3" a="1"/>
  <c r="W539" i="3" a="1"/>
  <c r="T539" i="3" a="1"/>
  <c r="W538" i="3" a="1"/>
  <c r="T538" i="3" a="1"/>
  <c r="W537" i="3" a="1"/>
  <c r="T537" i="3" a="1"/>
  <c r="W536" i="3" a="1"/>
  <c r="T536" i="3" a="1"/>
  <c r="W535" i="3" a="1"/>
  <c r="W533" i="3" a="1"/>
  <c r="T533" i="3" a="1"/>
  <c r="W532" i="3" a="1"/>
  <c r="T532" i="3" a="1"/>
  <c r="W531" i="3" a="1"/>
  <c r="T531" i="3" a="1"/>
  <c r="W530" i="3" a="1"/>
  <c r="T530" i="3" a="1"/>
  <c r="W529" i="3" a="1"/>
  <c r="T529" i="3" a="1"/>
  <c r="W528" i="3" a="1"/>
  <c r="T528" i="3" a="1"/>
  <c r="W525" i="3" a="1"/>
  <c r="T525" i="3" a="1"/>
  <c r="W524" i="3" a="1"/>
  <c r="T524" i="3" a="1"/>
  <c r="W523" i="3" a="1"/>
  <c r="T523" i="3" a="1"/>
  <c r="W522" i="3" a="1"/>
  <c r="T522" i="3" a="1"/>
  <c r="W521" i="3" a="1"/>
  <c r="T521" i="3" a="1"/>
  <c r="W520" i="3" a="1"/>
  <c r="T520" i="3" a="1"/>
  <c r="W517" i="3" a="1"/>
  <c r="T517" i="3" a="1"/>
  <c r="W516" i="3" a="1"/>
  <c r="T516" i="3" a="1"/>
  <c r="W515" i="3" a="1"/>
  <c r="T515" i="3" a="1"/>
  <c r="W514" i="3" a="1"/>
  <c r="T514" i="3" a="1"/>
  <c r="W513" i="3" a="1"/>
  <c r="T513" i="3" a="1"/>
  <c r="W512" i="3" a="1"/>
  <c r="T512" i="3" a="1"/>
  <c r="W509" i="3" a="1"/>
  <c r="T509" i="3" a="1"/>
  <c r="W508" i="3" a="1"/>
  <c r="T508" i="3" a="1"/>
  <c r="W507" i="3" a="1"/>
  <c r="T507" i="3" a="1"/>
  <c r="W506" i="3" a="1"/>
  <c r="T506" i="3" a="1"/>
  <c r="W505" i="3" a="1"/>
  <c r="T505" i="3" a="1"/>
  <c r="W504" i="3" a="1"/>
  <c r="T504" i="3" a="1"/>
  <c r="W501" i="3" a="1"/>
  <c r="T501" i="3" a="1"/>
  <c r="W500" i="3" a="1"/>
  <c r="T500" i="3" a="1"/>
  <c r="W499" i="3" a="1"/>
  <c r="T499" i="3" a="1"/>
  <c r="W498" i="3" a="1"/>
  <c r="T498" i="3" a="1"/>
  <c r="W497" i="3" a="1"/>
  <c r="T497" i="3" a="1"/>
  <c r="W495" i="3" a="1"/>
  <c r="T495" i="3" a="1"/>
  <c r="W494" i="3" a="1"/>
  <c r="T494" i="3" a="1"/>
  <c r="W493" i="3" a="1"/>
  <c r="T493" i="3" a="1"/>
  <c r="W492" i="3" a="1"/>
  <c r="T492" i="3" a="1"/>
  <c r="W491" i="3" a="1"/>
  <c r="T491" i="3" a="1"/>
  <c r="W490" i="3" a="1"/>
  <c r="T490" i="3" a="1"/>
  <c r="W487" i="3" a="1"/>
  <c r="T487" i="3" a="1"/>
  <c r="W486" i="3" a="1"/>
  <c r="T486" i="3" a="1"/>
  <c r="W485" i="3" a="1"/>
  <c r="T485" i="3" a="1"/>
  <c r="W484" i="3" a="1"/>
  <c r="T484" i="3" a="1"/>
  <c r="W483" i="3" a="1"/>
  <c r="T483" i="3" a="1"/>
  <c r="W480" i="3" a="1"/>
  <c r="T480" i="3" a="1"/>
  <c r="W479" i="3" a="1"/>
  <c r="T479" i="3" a="1"/>
  <c r="W478" i="3" a="1"/>
  <c r="T478" i="3" a="1"/>
  <c r="W477" i="3" a="1"/>
  <c r="T477" i="3" a="1"/>
  <c r="W476" i="3" a="1"/>
  <c r="T476" i="3" a="1"/>
  <c r="W475" i="3" a="1"/>
  <c r="T475" i="3" a="1"/>
  <c r="W472" i="3" a="1"/>
  <c r="T472" i="3" a="1"/>
  <c r="W471" i="3" a="1"/>
  <c r="T471" i="3" a="1"/>
  <c r="W469" i="3" a="1"/>
  <c r="T469" i="3" a="1"/>
  <c r="W468" i="3" a="1"/>
  <c r="T468" i="3" a="1"/>
  <c r="W467" i="3" a="1"/>
  <c r="T467" i="3" a="1"/>
  <c r="W464" i="3" a="1"/>
  <c r="T464" i="3" a="1"/>
  <c r="W463" i="3" a="1"/>
  <c r="T463" i="3" a="1"/>
  <c r="W462" i="3" a="1"/>
  <c r="T462" i="3" a="1"/>
  <c r="W461" i="3" a="1"/>
  <c r="T461" i="3" a="1"/>
  <c r="W458" i="3" a="1"/>
  <c r="T458" i="3" a="1"/>
  <c r="W457" i="3" a="1"/>
  <c r="T457" i="3" a="1"/>
  <c r="W456" i="3" a="1"/>
  <c r="T456" i="3" a="1"/>
  <c r="W455" i="3" a="1"/>
  <c r="T455" i="3" a="1"/>
  <c r="W452" i="3" a="1"/>
  <c r="T452" i="3" a="1"/>
  <c r="W451" i="3" a="1"/>
  <c r="T451" i="3" a="1"/>
  <c r="W450" i="3" a="1"/>
  <c r="T450" i="3" a="1"/>
  <c r="W449" i="3" a="1"/>
  <c r="T449" i="3" a="1"/>
  <c r="W448" i="3" a="1"/>
  <c r="T448" i="3" a="1"/>
  <c r="W445" i="3" a="1"/>
  <c r="T445" i="3" a="1"/>
  <c r="W444" i="3" a="1"/>
  <c r="T444" i="3" a="1"/>
  <c r="W443" i="3" a="1"/>
  <c r="T443" i="3" a="1"/>
  <c r="W442" i="3" a="1"/>
  <c r="T442" i="3" a="1"/>
  <c r="W441" i="3" a="1"/>
  <c r="T441" i="3" a="1"/>
  <c r="W438" i="3" a="1"/>
  <c r="T438" i="3" a="1"/>
  <c r="W437" i="3" a="1"/>
  <c r="T437" i="3" a="1"/>
  <c r="W435" i="3" a="1"/>
  <c r="T435" i="3" a="1"/>
  <c r="W433" i="3" a="1"/>
  <c r="T433" i="3" a="1"/>
  <c r="W432" i="3" a="1"/>
  <c r="T432" i="3" a="1"/>
  <c r="W431" i="3" a="1"/>
  <c r="T431" i="3" a="1"/>
  <c r="W430" i="3" a="1"/>
  <c r="T430" i="3" a="1"/>
  <c r="W429" i="3" a="1"/>
  <c r="T429" i="3" a="1"/>
  <c r="W428" i="3" a="1"/>
  <c r="T428" i="3" a="1"/>
  <c r="W427" i="3" a="1"/>
  <c r="T427" i="3" a="1"/>
  <c r="W426" i="3" a="1"/>
  <c r="T426" i="3" a="1"/>
  <c r="W423" i="3" a="1"/>
  <c r="T423" i="3" a="1"/>
  <c r="W422" i="3" a="1"/>
  <c r="T422" i="3" a="1"/>
  <c r="W421" i="3" a="1"/>
  <c r="T421" i="3" a="1"/>
  <c r="W419" i="3" a="1"/>
  <c r="T419" i="3" a="1"/>
  <c r="W418" i="3" a="1"/>
  <c r="T418" i="3" a="1"/>
  <c r="W417" i="3" a="1"/>
  <c r="T417" i="3" a="1"/>
  <c r="W414" i="3" a="1"/>
  <c r="T414" i="3" a="1"/>
  <c r="W413" i="3" a="1"/>
  <c r="T413" i="3" a="1"/>
  <c r="W412" i="3" a="1"/>
  <c r="T412" i="3" a="1"/>
  <c r="W411" i="3" a="1"/>
  <c r="T411" i="3" a="1"/>
  <c r="W410" i="3" a="1"/>
  <c r="T410" i="3" a="1"/>
  <c r="W406" i="3" a="1"/>
  <c r="T406" i="3" a="1"/>
  <c r="W405" i="3" a="1"/>
  <c r="T405" i="3" a="1"/>
  <c r="W404" i="3" a="1"/>
  <c r="T404" i="3" a="1"/>
  <c r="W403" i="3" a="1"/>
  <c r="T403" i="3" a="1"/>
  <c r="W402" i="3" a="1"/>
  <c r="T402" i="3" a="1"/>
  <c r="W401" i="3" a="1"/>
  <c r="T401" i="3" a="1"/>
  <c r="W400" i="3" a="1"/>
  <c r="W398" i="3" a="1"/>
  <c r="T398" i="3" a="1"/>
  <c r="W397" i="3" a="1"/>
  <c r="T397" i="3" a="1"/>
  <c r="W395" i="3" a="1"/>
  <c r="T395" i="3" a="1"/>
  <c r="W393" i="3" a="1"/>
  <c r="T393" i="3" a="1"/>
  <c r="W392" i="3" a="1"/>
  <c r="T392" i="3" a="1"/>
  <c r="W391" i="3" a="1"/>
  <c r="W389" i="3" a="1"/>
  <c r="T389" i="3" a="1"/>
  <c r="W388" i="3" a="1"/>
  <c r="T388" i="3" a="1"/>
  <c r="W387" i="3" a="1"/>
  <c r="T387" i="3" a="1"/>
  <c r="W386" i="3" a="1"/>
  <c r="T386" i="3" a="1"/>
  <c r="T385" i="3" a="1"/>
  <c r="W384" i="3" a="1"/>
  <c r="W383" i="3" a="1"/>
  <c r="T383" i="3" a="1"/>
  <c r="W382" i="3" a="1"/>
  <c r="T382" i="3" a="1"/>
  <c r="W381" i="3" a="1"/>
  <c r="T381" i="3" a="1"/>
  <c r="W380" i="3" a="1"/>
  <c r="T380" i="3" a="1"/>
  <c r="W379" i="3" a="1"/>
  <c r="T379" i="3" a="1"/>
  <c r="T378" i="3" a="1"/>
  <c r="W376" i="3" a="1"/>
  <c r="W375" i="3" a="1"/>
  <c r="T375" i="3" a="1"/>
  <c r="W374" i="3" a="1"/>
  <c r="T374" i="3" a="1"/>
  <c r="W373" i="3" a="1"/>
  <c r="T373" i="3" a="1"/>
  <c r="W372" i="3" a="1"/>
  <c r="T372" i="3" a="1"/>
  <c r="W370" i="3" a="1"/>
  <c r="T370" i="3" a="1"/>
  <c r="W369" i="3" a="1"/>
  <c r="T369" i="3" a="1"/>
  <c r="W368" i="3" a="1"/>
  <c r="W367" i="3" a="1"/>
  <c r="T367" i="3" a="1"/>
  <c r="T367" i="3" s="1"/>
  <c r="W366" i="3" a="1"/>
  <c r="T366" i="3" a="1"/>
  <c r="W365" i="3" a="1"/>
  <c r="T365" i="3" a="1"/>
  <c r="W364" i="3" a="1"/>
  <c r="T364" i="3" a="1"/>
  <c r="W362" i="3" a="1"/>
  <c r="T362" i="3" a="1"/>
  <c r="T361" i="3" a="1"/>
  <c r="W360" i="3" a="1"/>
  <c r="W359" i="3" a="1"/>
  <c r="T359" i="3" a="1"/>
  <c r="W358" i="3" a="1"/>
  <c r="T358" i="3" a="1"/>
  <c r="W357" i="3" a="1"/>
  <c r="T357" i="3" a="1"/>
  <c r="W356" i="3" a="1"/>
  <c r="T356" i="3" a="1"/>
  <c r="W355" i="3" a="1"/>
  <c r="T355" i="3" a="1"/>
  <c r="T353" i="3" a="1"/>
  <c r="W350" i="3" a="1"/>
  <c r="W349" i="3" a="1"/>
  <c r="T349" i="3" a="1"/>
  <c r="W348" i="3" a="1"/>
  <c r="T348" i="3" a="1"/>
  <c r="W347" i="3" a="1"/>
  <c r="T347" i="3" a="1"/>
  <c r="W346" i="3" a="1"/>
  <c r="T346" i="3" a="1"/>
  <c r="W345" i="3" a="1"/>
  <c r="T345" i="3" a="1"/>
  <c r="T344" i="3" a="1"/>
  <c r="W343" i="3" a="1"/>
  <c r="W342" i="3" a="1"/>
  <c r="T342" i="3" a="1"/>
  <c r="W341" i="3" a="1"/>
  <c r="T341" i="3" a="1"/>
  <c r="W340" i="3" a="1"/>
  <c r="T340" i="3" a="1"/>
  <c r="W339" i="3" a="1"/>
  <c r="T339" i="3" a="1"/>
  <c r="W336" i="3" a="1"/>
  <c r="W333" i="3" a="1"/>
  <c r="T333" i="3" a="1"/>
  <c r="W332" i="3" a="1"/>
  <c r="T332" i="3" a="1"/>
  <c r="W329" i="3" a="1"/>
  <c r="T329" i="3" a="1"/>
  <c r="T328" i="3" a="1"/>
  <c r="W327" i="3" a="1"/>
  <c r="W326" i="3" a="1"/>
  <c r="T326" i="3" a="1"/>
  <c r="W325" i="3" a="1"/>
  <c r="T325" i="3" a="1"/>
  <c r="W324" i="3" a="1"/>
  <c r="T324" i="3" a="1"/>
  <c r="W323" i="3" a="1"/>
  <c r="T323" i="3" a="1"/>
  <c r="T320" i="3" a="1"/>
  <c r="W319" i="3" a="1"/>
  <c r="W318" i="3" a="1"/>
  <c r="T318" i="3" a="1"/>
  <c r="W317" i="3" a="1"/>
  <c r="T317" i="3" a="1"/>
  <c r="W316" i="3" a="1"/>
  <c r="T316" i="3" a="1"/>
  <c r="W315" i="3" a="1"/>
  <c r="T315" i="3" a="1"/>
  <c r="W314" i="3" a="1"/>
  <c r="T314" i="3" a="1"/>
  <c r="T313" i="3" a="1"/>
  <c r="W312" i="3" a="1"/>
  <c r="W310" i="3" a="1"/>
  <c r="T310" i="3" a="1"/>
  <c r="W309" i="3" a="1"/>
  <c r="T309" i="3" a="1"/>
  <c r="W308" i="3" a="1"/>
  <c r="T308" i="3" a="1"/>
  <c r="W307" i="3" a="1"/>
  <c r="T307" i="3" a="1"/>
  <c r="W306" i="3" a="1"/>
  <c r="T306" i="3" a="1"/>
  <c r="T305" i="3" a="1"/>
  <c r="W304" i="3" a="1"/>
  <c r="W302" i="3" a="1"/>
  <c r="T302" i="3" a="1"/>
  <c r="W301" i="3" a="1"/>
  <c r="T301" i="3" a="1"/>
  <c r="W300" i="3" a="1"/>
  <c r="T300" i="3" a="1"/>
  <c r="W299" i="3" a="1"/>
  <c r="T299" i="3" a="1"/>
  <c r="W298" i="3" a="1"/>
  <c r="T298" i="3" a="1"/>
  <c r="W291" i="3" a="1"/>
  <c r="T291" i="3" a="1"/>
  <c r="W290" i="3" a="1"/>
  <c r="T290" i="3" a="1"/>
  <c r="W287" i="3" a="1"/>
  <c r="T287" i="3" a="1"/>
  <c r="W282" i="3" a="1"/>
  <c r="T282" i="3" a="1"/>
  <c r="W281" i="3" a="1"/>
  <c r="T281" i="3" a="1"/>
  <c r="W278" i="3" a="1"/>
  <c r="T278" i="3" a="1"/>
  <c r="W277" i="3" a="1"/>
  <c r="T277" i="3" a="1"/>
  <c r="W270" i="3" a="1"/>
  <c r="T270" i="3" a="1"/>
  <c r="W268" i="3" a="1"/>
  <c r="T268" i="3" a="1"/>
  <c r="W267" i="3" a="1"/>
  <c r="T267" i="3" a="1"/>
  <c r="W266" i="3" a="1"/>
  <c r="T266" i="3" a="1"/>
  <c r="W263" i="3" a="1"/>
  <c r="T263" i="3" a="1"/>
  <c r="W261" i="3" a="1"/>
  <c r="T261" i="3" a="1"/>
  <c r="W259" i="3" a="1"/>
  <c r="T259" i="3" a="1"/>
  <c r="W257" i="3" a="1"/>
  <c r="T257" i="3" a="1"/>
  <c r="W256" i="3" a="1"/>
  <c r="T256" i="3" a="1"/>
  <c r="W252" i="3" a="1"/>
  <c r="T252" i="3" a="1"/>
  <c r="W251" i="3" a="1"/>
  <c r="T251" i="3" a="1"/>
  <c r="W250" i="3" a="1"/>
  <c r="T250" i="3" a="1"/>
  <c r="W246" i="3" a="1"/>
  <c r="T246" i="3" a="1"/>
  <c r="W245" i="3" a="1"/>
  <c r="T245" i="3" a="1"/>
  <c r="W240" i="3" a="1"/>
  <c r="T240" i="3" a="1"/>
  <c r="W238" i="3" a="1"/>
  <c r="T238" i="3" a="1"/>
  <c r="W237" i="3" a="1"/>
  <c r="T237" i="3" a="1"/>
  <c r="W236" i="3" a="1"/>
  <c r="T236" i="3" a="1"/>
  <c r="W235" i="3" a="1"/>
  <c r="T235" i="3" a="1"/>
  <c r="W231" i="3" a="1"/>
  <c r="T231" i="3" a="1"/>
  <c r="W230" i="3" a="1"/>
  <c r="T230" i="3" a="1"/>
  <c r="W229" i="3" a="1"/>
  <c r="T229" i="3" a="1"/>
  <c r="W228" i="3" a="1"/>
  <c r="T228" i="3" a="1"/>
  <c r="W227" i="3" a="1"/>
  <c r="T227" i="3" a="1"/>
  <c r="W224" i="3" a="1"/>
  <c r="T224" i="3" a="1"/>
  <c r="W222" i="3" a="1"/>
  <c r="T222" i="3" a="1"/>
  <c r="W221" i="3" a="1"/>
  <c r="T221" i="3" a="1"/>
  <c r="W218" i="3" a="1"/>
  <c r="T218" i="3" a="1"/>
  <c r="W215" i="3" a="1"/>
  <c r="T215" i="3" a="1"/>
  <c r="W214" i="3" a="1"/>
  <c r="T214" i="3" a="1"/>
  <c r="W213" i="3" a="1"/>
  <c r="T213" i="3" a="1"/>
  <c r="W209" i="3" a="1"/>
  <c r="T209" i="3" a="1"/>
  <c r="W207" i="3" a="1"/>
  <c r="T207" i="3" a="1"/>
  <c r="W205" i="3" a="1"/>
  <c r="T205" i="3" a="1"/>
  <c r="W204" i="3" a="1"/>
  <c r="T204" i="3" a="1"/>
  <c r="W200" i="3" a="1"/>
  <c r="T200" i="3" a="1"/>
  <c r="W199" i="3" a="1"/>
  <c r="T199" i="3" a="1"/>
  <c r="W197" i="3" a="1"/>
  <c r="T197" i="3" a="1"/>
  <c r="W195" i="3" a="1"/>
  <c r="T195" i="3" a="1"/>
  <c r="W189" i="3" a="1"/>
  <c r="T189" i="3" a="1"/>
  <c r="W188" i="3" a="1"/>
  <c r="T188" i="3" a="1"/>
  <c r="W187" i="3" a="1"/>
  <c r="T187" i="3" a="1"/>
  <c r="W186" i="3" a="1"/>
  <c r="T186" i="3" a="1"/>
  <c r="W179" i="3" a="1"/>
  <c r="T179" i="3" a="1"/>
  <c r="W176" i="3" a="1"/>
  <c r="T176" i="3" a="1"/>
  <c r="W175" i="3" a="1"/>
  <c r="T175" i="3" a="1"/>
  <c r="W174" i="3" a="1"/>
  <c r="T174" i="3" a="1"/>
  <c r="W173" i="3" a="1"/>
  <c r="T173" i="3" a="1"/>
  <c r="T169" i="3" a="1"/>
  <c r="W168" i="3" a="1"/>
  <c r="T168" i="3" a="1"/>
  <c r="W167" i="3" a="1"/>
  <c r="T167" i="3" a="1"/>
  <c r="W166" i="3" a="1"/>
  <c r="T166" i="3" a="1"/>
  <c r="W160" i="3" a="1"/>
  <c r="T160" i="3" a="1"/>
  <c r="W158" i="3" a="1"/>
  <c r="T158" i="3" a="1"/>
  <c r="W155" i="3" a="1"/>
  <c r="T155" i="3" a="1"/>
  <c r="W154" i="3" a="1"/>
  <c r="T154" i="3" a="1"/>
  <c r="W153" i="3" a="1"/>
  <c r="T153" i="3" a="1"/>
  <c r="W150" i="3" a="1"/>
  <c r="T150" i="3" a="1"/>
  <c r="W147" i="3" a="1"/>
  <c r="T147" i="3" a="1"/>
  <c r="W146" i="3" a="1"/>
  <c r="T146" i="3" a="1"/>
  <c r="W141" i="3" a="1"/>
  <c r="T141" i="3" a="1"/>
  <c r="W139" i="3" a="1"/>
  <c r="T139" i="3" a="1"/>
  <c r="W138" i="3" a="1"/>
  <c r="T138" i="3" a="1"/>
  <c r="W137" i="3" a="1"/>
  <c r="T137" i="3" a="1"/>
  <c r="W134" i="3" a="1"/>
  <c r="T134" i="3" a="1"/>
  <c r="W131" i="3" a="1"/>
  <c r="T131" i="3" a="1"/>
  <c r="W130" i="3" a="1"/>
  <c r="T130" i="3" a="1"/>
  <c r="W129" i="3" a="1"/>
  <c r="T129" i="3" a="1"/>
  <c r="W127" i="3" a="1"/>
  <c r="T127" i="3" a="1"/>
  <c r="W121" i="3" a="1"/>
  <c r="T121" i="3" a="1"/>
  <c r="W119" i="3" a="1"/>
  <c r="T119" i="3" a="1"/>
  <c r="W118" i="3" a="1"/>
  <c r="T118" i="3" a="1"/>
  <c r="W117" i="3" a="1"/>
  <c r="T117" i="3" a="1"/>
  <c r="W116" i="3" a="1"/>
  <c r="T116" i="3" a="1"/>
  <c r="W114" i="3" a="1"/>
  <c r="T114" i="3" a="1"/>
  <c r="W113" i="3" a="1"/>
  <c r="T113" i="3" a="1"/>
  <c r="W110" i="3" a="1"/>
  <c r="T110" i="3" a="1"/>
  <c r="W109" i="3" a="1"/>
  <c r="T109" i="3" a="1"/>
  <c r="T106" i="3" a="1"/>
  <c r="W105" i="3" a="1"/>
  <c r="T105" i="3" a="1"/>
  <c r="W104" i="3" a="1"/>
  <c r="T104" i="3" a="1"/>
  <c r="W103" i="3" a="1"/>
  <c r="T103" i="3" a="1"/>
  <c r="W101" i="3" a="1"/>
  <c r="T101" i="3" a="1"/>
  <c r="W95" i="3" a="1"/>
  <c r="T95" i="3" a="1"/>
  <c r="W94" i="3" a="1"/>
  <c r="T94" i="3" a="1"/>
  <c r="W93" i="3" a="1"/>
  <c r="T93" i="3" a="1"/>
  <c r="W91" i="3" a="1"/>
  <c r="T91" i="3" a="1"/>
  <c r="W85" i="3" a="1"/>
  <c r="T85" i="3" a="1"/>
  <c r="W83" i="3" a="1"/>
  <c r="T83" i="3" a="1"/>
  <c r="W81" i="3" a="1"/>
  <c r="T81" i="3" a="1"/>
  <c r="W70" i="3" a="1"/>
  <c r="T70" i="3" a="1"/>
  <c r="W68" i="3" a="1"/>
  <c r="T68" i="3" a="1"/>
  <c r="W67" i="3" a="1"/>
  <c r="T67" i="3" a="1"/>
  <c r="W64" i="3" a="1"/>
  <c r="T64" i="3" a="1"/>
  <c r="W63" i="3" a="1"/>
  <c r="T63" i="3" a="1"/>
  <c r="W60" i="3" a="1"/>
  <c r="T60" i="3" a="1"/>
  <c r="W48" i="3" a="1"/>
  <c r="T48" i="3" a="1"/>
  <c r="W47" i="3" a="1"/>
  <c r="T47" i="3" a="1"/>
  <c r="AB601" i="2"/>
  <c r="AC601" i="2" s="1" a="1"/>
  <c r="AB600" i="2"/>
  <c r="AB139" i="2"/>
  <c r="AC139" i="2" s="1" a="1"/>
  <c r="AB599" i="2"/>
  <c r="AB31" i="2"/>
  <c r="AC31" i="2" s="1" a="1"/>
  <c r="AB597" i="2"/>
  <c r="AC597" i="2" s="1" a="1"/>
  <c r="AB598" i="2"/>
  <c r="AB596" i="2"/>
  <c r="AB595" i="2"/>
  <c r="AC595" i="2" s="1" a="1"/>
  <c r="AB593" i="2"/>
  <c r="AB592" i="2"/>
  <c r="AB594" i="2"/>
  <c r="AB590" i="2"/>
  <c r="AB138" i="2"/>
  <c r="AB589" i="2"/>
  <c r="AB95" i="2"/>
  <c r="AB588" i="2"/>
  <c r="AC588" i="2" a="1"/>
  <c r="AB587" i="2"/>
  <c r="AB586" i="2"/>
  <c r="AC586" i="2" s="1" a="1"/>
  <c r="AB585" i="2"/>
  <c r="AB584" i="2"/>
  <c r="AC584" i="2" s="1" a="1"/>
  <c r="AB4" i="2"/>
  <c r="AB583" i="2"/>
  <c r="AB579" i="2"/>
  <c r="AB580" i="2"/>
  <c r="AC580" i="2" s="1" a="1"/>
  <c r="AB582" i="2"/>
  <c r="AB581" i="2"/>
  <c r="AB578" i="2"/>
  <c r="AB577" i="2"/>
  <c r="AB8" i="2"/>
  <c r="AB574" i="2"/>
  <c r="AB576" i="2"/>
  <c r="AB575" i="2"/>
  <c r="AB573" i="2"/>
  <c r="AB572" i="2"/>
  <c r="AB46" i="2"/>
  <c r="AB571" i="2"/>
  <c r="AB570" i="2"/>
  <c r="AB57" i="2"/>
  <c r="AC57" i="2" s="1" a="1"/>
  <c r="AB55" i="2"/>
  <c r="AB112" i="2"/>
  <c r="AC112" i="2" s="1" a="1"/>
  <c r="AB27" i="2"/>
  <c r="AB5" i="2"/>
  <c r="AB115" i="2"/>
  <c r="AC115" i="2" s="1" a="1"/>
  <c r="AB125" i="2"/>
  <c r="AC125" i="2" s="1" a="1"/>
  <c r="AB81" i="2"/>
  <c r="AB127" i="2"/>
  <c r="AB569" i="2"/>
  <c r="AB568" i="2"/>
  <c r="AB567" i="2"/>
  <c r="AB566" i="2"/>
  <c r="AC566" i="2" s="1" a="1"/>
  <c r="AB565" i="2"/>
  <c r="AB564" i="2"/>
  <c r="AB562" i="2"/>
  <c r="AB561" i="2"/>
  <c r="AB560" i="2"/>
  <c r="AB128" i="2"/>
  <c r="AC128" i="2" s="1" a="1"/>
  <c r="AB559" i="2"/>
  <c r="AB558" i="2"/>
  <c r="AB557" i="2"/>
  <c r="AB556" i="2"/>
  <c r="AB555" i="2"/>
  <c r="AB554" i="2"/>
  <c r="AC554" i="2" s="1" a="1"/>
  <c r="AB553" i="2"/>
  <c r="AB552" i="2"/>
  <c r="AB551" i="2"/>
  <c r="AB550" i="2"/>
  <c r="AB549" i="2"/>
  <c r="AB548" i="2"/>
  <c r="AC548" i="2" s="1" a="1"/>
  <c r="AB545" i="2"/>
  <c r="AB547" i="2"/>
  <c r="AB546" i="2"/>
  <c r="AB544" i="2"/>
  <c r="AC544" i="2" s="1" a="1"/>
  <c r="AB85" i="2"/>
  <c r="AC85" i="2" s="1" a="1"/>
  <c r="AB543" i="2"/>
  <c r="AB89" i="2"/>
  <c r="AB542" i="2"/>
  <c r="AB100" i="2"/>
  <c r="AB539" i="2"/>
  <c r="AC539" i="2" s="1" a="1"/>
  <c r="AB540" i="2"/>
  <c r="AB541" i="2"/>
  <c r="AB538" i="2"/>
  <c r="AC538" i="2" s="1" a="1"/>
  <c r="AB61" i="2"/>
  <c r="AB537" i="2"/>
  <c r="AB535" i="2"/>
  <c r="AB536" i="2"/>
  <c r="AB534" i="2"/>
  <c r="AB533" i="2"/>
  <c r="AB137" i="2"/>
  <c r="AB532" i="2"/>
  <c r="AB531" i="2"/>
  <c r="AC531" i="2" s="1" a="1"/>
  <c r="AB530" i="2"/>
  <c r="AB529" i="2"/>
  <c r="AB528" i="2"/>
  <c r="AB527" i="2"/>
  <c r="AB146" i="2"/>
  <c r="AB101" i="2"/>
  <c r="AB33" i="2"/>
  <c r="AB526" i="2"/>
  <c r="AC526" i="2" s="1" a="1"/>
  <c r="AB525" i="2"/>
  <c r="AB59" i="2"/>
  <c r="AB105" i="2"/>
  <c r="AB524" i="2"/>
  <c r="AB523" i="2"/>
  <c r="AB521" i="2"/>
  <c r="AB522" i="2"/>
  <c r="AB44" i="2"/>
  <c r="AC44" i="2" s="1" a="1"/>
  <c r="AB520" i="2"/>
  <c r="AB519" i="2"/>
  <c r="AB3" i="2"/>
  <c r="AB518" i="2"/>
  <c r="AB516" i="2"/>
  <c r="AB515" i="2"/>
  <c r="AB118" i="2"/>
  <c r="AB514" i="2"/>
  <c r="AB513" i="2"/>
  <c r="AB512" i="2"/>
  <c r="AC512" i="2" s="1" a="1"/>
  <c r="AB511" i="2"/>
  <c r="AC511" i="2" s="1" a="1"/>
  <c r="AB510" i="2"/>
  <c r="AB509" i="2"/>
  <c r="AB508" i="2"/>
  <c r="AB130" i="2"/>
  <c r="AB507" i="2"/>
  <c r="AC507" i="2" a="1"/>
  <c r="AB505" i="2"/>
  <c r="AC505" i="2" s="1" a="1"/>
  <c r="AB503" i="2"/>
  <c r="AB504" i="2"/>
  <c r="AB502" i="2"/>
  <c r="AB106" i="2"/>
  <c r="AB501" i="2"/>
  <c r="AB500" i="2"/>
  <c r="AB499" i="2"/>
  <c r="AC499" i="2" s="1" a="1"/>
  <c r="AB498" i="2"/>
  <c r="AC498" i="2" s="1" a="1"/>
  <c r="AB497" i="2"/>
  <c r="AB496" i="2"/>
  <c r="AB495" i="2"/>
  <c r="AB494" i="2"/>
  <c r="AB147" i="2"/>
  <c r="AB493" i="2"/>
  <c r="AB492" i="2"/>
  <c r="AB491" i="2"/>
  <c r="AB490" i="2"/>
  <c r="AB109" i="2"/>
  <c r="AB487" i="2"/>
  <c r="AB486" i="2"/>
  <c r="AB28" i="2"/>
  <c r="AB35" i="2"/>
  <c r="AB485" i="2"/>
  <c r="AB484" i="2"/>
  <c r="AB483" i="2"/>
  <c r="AB482" i="2"/>
  <c r="AB481" i="2"/>
  <c r="AB480" i="2"/>
  <c r="AB479" i="2"/>
  <c r="AB478" i="2"/>
  <c r="AB477" i="2"/>
  <c r="AB475" i="2"/>
  <c r="AB476" i="2"/>
  <c r="AB114" i="2"/>
  <c r="AB474" i="2"/>
  <c r="AB473" i="2"/>
  <c r="AB472" i="2"/>
  <c r="AB471" i="2"/>
  <c r="AB43" i="2"/>
  <c r="AB469" i="2"/>
  <c r="AB32" i="2"/>
  <c r="AB470" i="2"/>
  <c r="AB468" i="2"/>
  <c r="AB18" i="2"/>
  <c r="AB467" i="2"/>
  <c r="AB466" i="2"/>
  <c r="AB465" i="2"/>
  <c r="AB11" i="2"/>
  <c r="AB464" i="2"/>
  <c r="AB463" i="2"/>
  <c r="AB462" i="2"/>
  <c r="AB461" i="2"/>
  <c r="AB460" i="2"/>
  <c r="AB458" i="2"/>
  <c r="AB457" i="2"/>
  <c r="AB124" i="2"/>
  <c r="AB456" i="2"/>
  <c r="AB452" i="2"/>
  <c r="AB453" i="2"/>
  <c r="AB451" i="2"/>
  <c r="AB145" i="2"/>
  <c r="AB450" i="2"/>
  <c r="AB449" i="2"/>
  <c r="AB448" i="2"/>
  <c r="AB447" i="2"/>
  <c r="AB446" i="2"/>
  <c r="AB445" i="2"/>
  <c r="AB444" i="2"/>
  <c r="AB443" i="2"/>
  <c r="AB442" i="2"/>
  <c r="AB441" i="2"/>
  <c r="AB440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98" i="2"/>
  <c r="AB425" i="2"/>
  <c r="AB424" i="2"/>
  <c r="AB423" i="2"/>
  <c r="AB7" i="2"/>
  <c r="AB421" i="2"/>
  <c r="AB419" i="2"/>
  <c r="AB420" i="2"/>
  <c r="AB418" i="2"/>
  <c r="AB417" i="2"/>
  <c r="AB415" i="2"/>
  <c r="AB122" i="2"/>
  <c r="AB414" i="2"/>
  <c r="AB413" i="2"/>
  <c r="AB412" i="2"/>
  <c r="AB411" i="2"/>
  <c r="AB410" i="2"/>
  <c r="AB409" i="2"/>
  <c r="AB408" i="2"/>
  <c r="AB407" i="2"/>
  <c r="AB406" i="2"/>
  <c r="AB405" i="2"/>
  <c r="AB404" i="2"/>
  <c r="AB400" i="2"/>
  <c r="AB402" i="2"/>
  <c r="AB401" i="2"/>
  <c r="AB403" i="2"/>
  <c r="AB15" i="2"/>
  <c r="AB398" i="2"/>
  <c r="AB397" i="2"/>
  <c r="AB396" i="2"/>
  <c r="AB395" i="2"/>
  <c r="AB394" i="2"/>
  <c r="AB393" i="2"/>
  <c r="AB392" i="2"/>
  <c r="AB391" i="2"/>
  <c r="AB389" i="2"/>
  <c r="AB390" i="2"/>
  <c r="AB387" i="2"/>
  <c r="AB388" i="2"/>
  <c r="AB97" i="2"/>
  <c r="AB78" i="2"/>
  <c r="AB386" i="2"/>
  <c r="AB385" i="2"/>
  <c r="AB384" i="2"/>
  <c r="AB383" i="2"/>
  <c r="AB382" i="2"/>
  <c r="AB42" i="2"/>
  <c r="AB381" i="2"/>
  <c r="AB379" i="2"/>
  <c r="AB380" i="2"/>
  <c r="AB142" i="2"/>
  <c r="AB377" i="2"/>
  <c r="AB378" i="2"/>
  <c r="AB376" i="2"/>
  <c r="AB16" i="2"/>
  <c r="AB148" i="2"/>
  <c r="AB374" i="2"/>
  <c r="AB372" i="2"/>
  <c r="AB370" i="2"/>
  <c r="AB369" i="2"/>
  <c r="AB367" i="2"/>
  <c r="AB366" i="2"/>
  <c r="AB365" i="2"/>
  <c r="AB364" i="2"/>
  <c r="AB361" i="2"/>
  <c r="AB362" i="2"/>
  <c r="AB360" i="2"/>
  <c r="AB363" i="2"/>
  <c r="AB49" i="2"/>
  <c r="AB359" i="2"/>
  <c r="AB357" i="2"/>
  <c r="AB356" i="2"/>
  <c r="AB358" i="2"/>
  <c r="AB355" i="2"/>
  <c r="AB354" i="2"/>
  <c r="AB141" i="2"/>
  <c r="AB70" i="2"/>
  <c r="AB352" i="2"/>
  <c r="AB351" i="2"/>
  <c r="AB350" i="2"/>
  <c r="AB349" i="2"/>
  <c r="AB348" i="2"/>
  <c r="AB347" i="2"/>
  <c r="AB346" i="2"/>
  <c r="AB345" i="2"/>
  <c r="AB344" i="2"/>
  <c r="AB343" i="2"/>
  <c r="AB341" i="2"/>
  <c r="AB342" i="2"/>
  <c r="AB340" i="2"/>
  <c r="AB339" i="2"/>
  <c r="AB338" i="2"/>
  <c r="AB337" i="2"/>
  <c r="AB53" i="2"/>
  <c r="AB334" i="2"/>
  <c r="AB336" i="2"/>
  <c r="AB335" i="2"/>
  <c r="AB333" i="2"/>
  <c r="AB332" i="2"/>
  <c r="AB331" i="2"/>
  <c r="AB329" i="2"/>
  <c r="AB330" i="2"/>
  <c r="AB328" i="2"/>
  <c r="AB327" i="2"/>
  <c r="AB326" i="2"/>
  <c r="AB325" i="2"/>
  <c r="AB324" i="2"/>
  <c r="AB323" i="2"/>
  <c r="AB322" i="2"/>
  <c r="AB321" i="2"/>
  <c r="AB319" i="2"/>
  <c r="AB320" i="2"/>
  <c r="AB318" i="2"/>
  <c r="AB317" i="2"/>
  <c r="AB316" i="2"/>
  <c r="AB315" i="2"/>
  <c r="AB75" i="2"/>
  <c r="AB313" i="2"/>
  <c r="AB133" i="2"/>
  <c r="AB58" i="2"/>
  <c r="AB312" i="2"/>
  <c r="AB311" i="2"/>
  <c r="AB310" i="2"/>
  <c r="AB308" i="2"/>
  <c r="AB309" i="2"/>
  <c r="AB307" i="2"/>
  <c r="AB305" i="2"/>
  <c r="AB306" i="2"/>
  <c r="AB303" i="2"/>
  <c r="AB304" i="2"/>
  <c r="AB17" i="2"/>
  <c r="AB54" i="2"/>
  <c r="AB302" i="2"/>
  <c r="AB301" i="2"/>
  <c r="AB300" i="2"/>
  <c r="AB299" i="2"/>
  <c r="AB298" i="2"/>
  <c r="AB297" i="2"/>
  <c r="AB296" i="2"/>
  <c r="AB295" i="2"/>
  <c r="AB294" i="2"/>
  <c r="AB293" i="2"/>
  <c r="AB292" i="2"/>
  <c r="AB290" i="2"/>
  <c r="AB289" i="2"/>
  <c r="AB291" i="2"/>
  <c r="AB288" i="2"/>
  <c r="AB287" i="2"/>
  <c r="AB286" i="2"/>
  <c r="AB285" i="2"/>
  <c r="AB110" i="2"/>
  <c r="AB82" i="2"/>
  <c r="AB284" i="2"/>
  <c r="AB283" i="2"/>
  <c r="AB282" i="2"/>
  <c r="AB281" i="2"/>
  <c r="AB280" i="2"/>
  <c r="AB278" i="2"/>
  <c r="AB279" i="2"/>
  <c r="AB277" i="2"/>
  <c r="AB276" i="2"/>
  <c r="AB10" i="2"/>
  <c r="AB84" i="2"/>
  <c r="AB275" i="2"/>
  <c r="AB274" i="2"/>
  <c r="AB273" i="2"/>
  <c r="AB103" i="2"/>
  <c r="AB272" i="2"/>
  <c r="AB271" i="2"/>
  <c r="AB108" i="2"/>
  <c r="AB77" i="2"/>
  <c r="AB47" i="2"/>
  <c r="AB270" i="2"/>
  <c r="AB269" i="2"/>
  <c r="AB268" i="2"/>
  <c r="AB267" i="2"/>
  <c r="AB266" i="2"/>
  <c r="AB265" i="2"/>
  <c r="AB60" i="2"/>
  <c r="AB264" i="2"/>
  <c r="AB263" i="2"/>
  <c r="AB87" i="2"/>
  <c r="AB262" i="2"/>
  <c r="AB261" i="2"/>
  <c r="AB260" i="2"/>
  <c r="AB258" i="2"/>
  <c r="AB259" i="2"/>
  <c r="AB123" i="2"/>
  <c r="AB69" i="2"/>
  <c r="AB257" i="2"/>
  <c r="AB48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8" i="2"/>
  <c r="AB239" i="2"/>
  <c r="AB237" i="2"/>
  <c r="AB236" i="2"/>
  <c r="AB235" i="2"/>
  <c r="AB50" i="2"/>
  <c r="AB234" i="2"/>
  <c r="AB233" i="2"/>
  <c r="AB232" i="2"/>
  <c r="AB231" i="2"/>
  <c r="AB230" i="2"/>
  <c r="AB229" i="2"/>
  <c r="AB227" i="2"/>
  <c r="AB228" i="2"/>
  <c r="AB226" i="2"/>
  <c r="AB225" i="2"/>
  <c r="AB224" i="2"/>
  <c r="AB223" i="2"/>
  <c r="AB222" i="2"/>
  <c r="AB221" i="2"/>
  <c r="AB132" i="2"/>
  <c r="AB220" i="2"/>
  <c r="AB219" i="2"/>
  <c r="AB218" i="2"/>
  <c r="AB217" i="2"/>
  <c r="AB216" i="2"/>
  <c r="AB215" i="2"/>
  <c r="AB214" i="2"/>
  <c r="AB213" i="2"/>
  <c r="AB212" i="2"/>
  <c r="AB22" i="2"/>
  <c r="AB34" i="2"/>
  <c r="AB86" i="2"/>
  <c r="AB211" i="2"/>
  <c r="AB210" i="2"/>
  <c r="AB45" i="2"/>
  <c r="AB119" i="2"/>
  <c r="AB209" i="2"/>
  <c r="AB208" i="2"/>
  <c r="AB207" i="2"/>
  <c r="AB51" i="2"/>
  <c r="AB205" i="2"/>
  <c r="AB204" i="2"/>
  <c r="AB96" i="2"/>
  <c r="AB202" i="2"/>
  <c r="AB201" i="2"/>
  <c r="AB199" i="2"/>
  <c r="AB200" i="2"/>
  <c r="AB198" i="2"/>
  <c r="AB196" i="2"/>
  <c r="AB195" i="2"/>
  <c r="AB197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13" i="2"/>
  <c r="AB64" i="2"/>
  <c r="AB62" i="2"/>
  <c r="AB65" i="2"/>
  <c r="AB88" i="2"/>
  <c r="AB29" i="2"/>
  <c r="AB73" i="2"/>
  <c r="AB79" i="2"/>
  <c r="AB129" i="2"/>
  <c r="AB104" i="2"/>
  <c r="AB131" i="2"/>
  <c r="AB91" i="2"/>
  <c r="AB37" i="2"/>
  <c r="AB107" i="2"/>
  <c r="AB74" i="2"/>
  <c r="AB56" i="2"/>
  <c r="AB140" i="2"/>
  <c r="AB111" i="2"/>
  <c r="AB117" i="2"/>
  <c r="AB93" i="2"/>
  <c r="AB21" i="2"/>
  <c r="AB52" i="2"/>
  <c r="AB40" i="2"/>
  <c r="AB67" i="2"/>
  <c r="AB13" i="2"/>
  <c r="AB94" i="2"/>
  <c r="AB135" i="2"/>
  <c r="AB121" i="2"/>
  <c r="AB120" i="2"/>
  <c r="AB92" i="2"/>
  <c r="AC92" i="2" a="1"/>
  <c r="AB80" i="2"/>
  <c r="AB203" i="2"/>
  <c r="AB12" i="2"/>
  <c r="AB375" i="2"/>
  <c r="AB71" i="2"/>
  <c r="J526" i="6"/>
  <c r="AB24" i="2"/>
  <c r="J151" i="6"/>
  <c r="AB591" i="2"/>
  <c r="J275" i="6"/>
  <c r="AB38" i="2"/>
  <c r="J266" i="6"/>
  <c r="AB563" i="2"/>
  <c r="J537" i="6"/>
  <c r="AB66" i="2"/>
  <c r="J182" i="6"/>
  <c r="AB6" i="2"/>
  <c r="J514" i="6"/>
  <c r="AB2" i="2"/>
  <c r="J502" i="6"/>
  <c r="AB517" i="2"/>
  <c r="J328" i="6"/>
  <c r="AB76" i="2"/>
  <c r="J218" i="6"/>
  <c r="AB506" i="2"/>
  <c r="R506" i="2" a="1"/>
  <c r="R506" i="2" s="1"/>
  <c r="J476" i="6" s="1"/>
  <c r="AB489" i="2"/>
  <c r="J516" i="6"/>
  <c r="AB488" i="2"/>
  <c r="J259" i="6"/>
  <c r="AB19" i="2"/>
  <c r="J586" i="6"/>
  <c r="AB134" i="2"/>
  <c r="J411" i="6"/>
  <c r="AB9" i="2"/>
  <c r="J402" i="6"/>
  <c r="AB459" i="2"/>
  <c r="J350" i="6"/>
  <c r="AB41" i="2"/>
  <c r="J390" i="6"/>
  <c r="AB455" i="2"/>
  <c r="J352" i="6"/>
  <c r="AB454" i="2"/>
  <c r="J234" i="6"/>
  <c r="AB99" i="2"/>
  <c r="J196" i="6"/>
  <c r="AB20" i="2"/>
  <c r="J329" i="6"/>
  <c r="AB439" i="2"/>
  <c r="J240" i="6"/>
  <c r="AB422" i="2"/>
  <c r="J177" i="6"/>
  <c r="AB416" i="2"/>
  <c r="J343" i="6"/>
  <c r="AB25" i="2"/>
  <c r="J435" i="6"/>
  <c r="AB68" i="2"/>
  <c r="J536" i="6"/>
  <c r="AB63" i="2"/>
  <c r="J535" i="6"/>
  <c r="AB26" i="2"/>
  <c r="J300" i="6"/>
  <c r="AB399" i="2"/>
  <c r="J270" i="6"/>
  <c r="AB72" i="2"/>
  <c r="J401" i="6"/>
  <c r="AB116" i="2"/>
  <c r="J461" i="6"/>
  <c r="AB23" i="2"/>
  <c r="J194" i="6"/>
  <c r="AB102" i="2"/>
  <c r="J231" i="6"/>
  <c r="AB39" i="2"/>
  <c r="J332" i="6"/>
  <c r="AB126" i="2"/>
  <c r="J301" i="6"/>
  <c r="AB373" i="2"/>
  <c r="J204" i="6"/>
  <c r="AB371" i="2"/>
  <c r="J355" i="6"/>
  <c r="AB368" i="2"/>
  <c r="J309" i="6"/>
  <c r="AB143" i="2"/>
  <c r="J274" i="6"/>
  <c r="AB136" i="2"/>
  <c r="J216" i="6"/>
  <c r="AB353" i="2"/>
  <c r="J261" i="6"/>
  <c r="AB30" i="2"/>
  <c r="J273" i="6"/>
  <c r="AB314" i="2"/>
  <c r="J349" i="6"/>
  <c r="AB90" i="2"/>
  <c r="J239" i="6"/>
  <c r="AB14" i="2"/>
  <c r="J424" i="6"/>
  <c r="AB144" i="2"/>
  <c r="J382" i="6"/>
  <c r="AB36" i="2"/>
  <c r="J327" i="6"/>
  <c r="AB206" i="2"/>
  <c r="J347" i="6"/>
  <c r="AB83" i="2"/>
  <c r="T2" i="4" l="1" a="1"/>
  <c r="T2" i="4" s="1"/>
  <c r="D7" i="4" a="1"/>
  <c r="D7" i="4" s="1"/>
  <c r="B7" i="4" s="1" a="1"/>
  <c r="B7" i="4" s="1"/>
  <c r="T10" i="4" a="1"/>
  <c r="T10" i="4" s="1"/>
  <c r="D15" i="4" a="1"/>
  <c r="D15" i="4" s="1"/>
  <c r="B15" i="4" s="1" a="1"/>
  <c r="B15" i="4" s="1"/>
  <c r="T18" i="4" a="1"/>
  <c r="T18" i="4" s="1"/>
  <c r="R18" i="4" s="1" a="1"/>
  <c r="R18" i="4" s="1"/>
  <c r="D3" i="4" a="1"/>
  <c r="D3" i="4" s="1"/>
  <c r="T6" i="4" a="1"/>
  <c r="T6" i="4" s="1"/>
  <c r="D11" i="4" a="1"/>
  <c r="D11" i="4" s="1"/>
  <c r="B11" i="4" s="1" a="1"/>
  <c r="B11" i="4" s="1"/>
  <c r="T14" i="4" a="1"/>
  <c r="T14" i="4" s="1"/>
  <c r="R14" i="4" s="1" a="1"/>
  <c r="R14" i="4" s="1"/>
  <c r="L18" i="4" a="1"/>
  <c r="L18" i="4" s="1"/>
  <c r="D2" i="4" a="1"/>
  <c r="D2" i="4" s="1"/>
  <c r="L5" i="4" a="1"/>
  <c r="L5" i="4" s="1"/>
  <c r="T5" i="4" a="1"/>
  <c r="T5" i="4" s="1"/>
  <c r="D6" i="4" a="1"/>
  <c r="D6" i="4" s="1"/>
  <c r="L9" i="4" a="1"/>
  <c r="L9" i="4" s="1"/>
  <c r="T9" i="4" a="1"/>
  <c r="T9" i="4" s="1"/>
  <c r="R9" i="4" s="1" a="1"/>
  <c r="R9" i="4" s="1"/>
  <c r="D10" i="4" a="1"/>
  <c r="D10" i="4" s="1"/>
  <c r="L13" i="4" a="1"/>
  <c r="L13" i="4" s="1"/>
  <c r="J13" i="4" s="1" a="1"/>
  <c r="J13" i="4" s="1"/>
  <c r="T13" i="4" a="1"/>
  <c r="T13" i="4" s="1"/>
  <c r="D14" i="4" a="1"/>
  <c r="D14" i="4" s="1"/>
  <c r="B14" i="4" s="1" a="1"/>
  <c r="B14" i="4" s="1"/>
  <c r="L17" i="4" a="1"/>
  <c r="L17" i="4" s="1"/>
  <c r="T17" i="4" a="1"/>
  <c r="T17" i="4" s="1"/>
  <c r="R17" i="4" s="1" a="1"/>
  <c r="R17" i="4" s="1"/>
  <c r="D18" i="4" a="1"/>
  <c r="D18" i="4" s="1"/>
  <c r="B18" i="4" s="1" a="1"/>
  <c r="B18" i="4" s="1"/>
  <c r="L6" i="4" a="1"/>
  <c r="L6" i="4" s="1"/>
  <c r="L14" i="4" a="1"/>
  <c r="L14" i="4" s="1"/>
  <c r="D19" i="4" a="1"/>
  <c r="D19" i="4" s="1"/>
  <c r="B19" i="4" s="1" a="1"/>
  <c r="B19" i="4" s="1"/>
  <c r="L4" i="4" a="1"/>
  <c r="L4" i="4" s="1"/>
  <c r="T4" i="4" a="1"/>
  <c r="T4" i="4" s="1"/>
  <c r="R4" i="4" s="1" a="1"/>
  <c r="R4" i="4" s="1"/>
  <c r="D5" i="4" a="1"/>
  <c r="D5" i="4" s="1"/>
  <c r="L8" i="4" a="1"/>
  <c r="L8" i="4" s="1"/>
  <c r="T8" i="4" a="1"/>
  <c r="T8" i="4" s="1"/>
  <c r="R8" i="4" s="1" a="1"/>
  <c r="R8" i="4" s="1"/>
  <c r="D9" i="4" a="1"/>
  <c r="D9" i="4" s="1"/>
  <c r="B9" i="4" s="1" a="1"/>
  <c r="B9" i="4" s="1"/>
  <c r="L12" i="4" a="1"/>
  <c r="L12" i="4" s="1"/>
  <c r="T12" i="4" a="1"/>
  <c r="T12" i="4" s="1"/>
  <c r="R12" i="4" s="1" a="1"/>
  <c r="R12" i="4" s="1"/>
  <c r="D13" i="4" a="1"/>
  <c r="D13" i="4" s="1"/>
  <c r="B13" i="4" s="1" a="1"/>
  <c r="B13" i="4" s="1"/>
  <c r="L16" i="4" a="1"/>
  <c r="L16" i="4" s="1"/>
  <c r="J16" i="4" s="1" a="1"/>
  <c r="J16" i="4" s="1"/>
  <c r="T16" i="4" a="1"/>
  <c r="T16" i="4" s="1"/>
  <c r="R16" i="4" s="1" a="1"/>
  <c r="R16" i="4" s="1"/>
  <c r="D17" i="4" a="1"/>
  <c r="D17" i="4" s="1"/>
  <c r="B17" i="4" s="1" a="1"/>
  <c r="B17" i="4" s="1"/>
  <c r="L2" i="4" a="1"/>
  <c r="L2" i="4" s="1"/>
  <c r="J2" i="4" s="1" a="1"/>
  <c r="J2" i="4" s="1"/>
  <c r="L10" i="4" a="1"/>
  <c r="L10" i="4" s="1"/>
  <c r="J10" i="4" s="1" a="1"/>
  <c r="J10" i="4" s="1"/>
  <c r="L3" i="4" a="1"/>
  <c r="L3" i="4" s="1"/>
  <c r="T3" i="4" a="1"/>
  <c r="T3" i="4" s="1"/>
  <c r="D4" i="4" a="1"/>
  <c r="D4" i="4" s="1"/>
  <c r="L7" i="4" a="1"/>
  <c r="L7" i="4" s="1"/>
  <c r="T7" i="4" a="1"/>
  <c r="T7" i="4" s="1"/>
  <c r="R7" i="4" s="1" a="1"/>
  <c r="R7" i="4" s="1"/>
  <c r="D8" i="4" a="1"/>
  <c r="D8" i="4" s="1"/>
  <c r="L11" i="4" a="1"/>
  <c r="L11" i="4" s="1"/>
  <c r="T11" i="4" a="1"/>
  <c r="T11" i="4" s="1"/>
  <c r="R11" i="4" s="1" a="1"/>
  <c r="R11" i="4" s="1"/>
  <c r="D12" i="4" a="1"/>
  <c r="D12" i="4" s="1"/>
  <c r="L15" i="4" a="1"/>
  <c r="L15" i="4" s="1"/>
  <c r="J15" i="4" s="1" a="1"/>
  <c r="J15" i="4" s="1"/>
  <c r="T15" i="4" a="1"/>
  <c r="T15" i="4" s="1"/>
  <c r="R15" i="4" s="1" a="1"/>
  <c r="R15" i="4" s="1"/>
  <c r="D16" i="4" a="1"/>
  <c r="D16" i="4" s="1"/>
  <c r="B16" i="4" s="1" a="1"/>
  <c r="B16" i="4" s="1"/>
  <c r="L19" i="4" a="1"/>
  <c r="L19" i="4" s="1"/>
  <c r="J19" i="4" s="1" a="1"/>
  <c r="J19" i="4" s="1"/>
  <c r="T19" i="4" a="1"/>
  <c r="T19" i="4" s="1"/>
  <c r="R19" i="4" s="1" a="1"/>
  <c r="R19" i="4" s="1"/>
  <c r="J14" i="4" a="1"/>
  <c r="J14" i="4" s="1"/>
  <c r="J18" i="4" a="1"/>
  <c r="J18" i="4" s="1"/>
  <c r="J17" i="4" a="1"/>
  <c r="J17" i="4" s="1"/>
  <c r="J4" i="4" a="1"/>
  <c r="J4" i="4" s="1"/>
  <c r="Z1" i="4"/>
  <c r="AC92" i="2"/>
  <c r="T533" i="3"/>
  <c r="T423" i="3"/>
  <c r="T509" i="3"/>
  <c r="T219" i="3" a="1"/>
  <c r="T241" i="3" a="1"/>
  <c r="W391" i="3"/>
  <c r="T44" i="3" a="1"/>
  <c r="T44" i="3" s="1"/>
  <c r="T107" i="3" a="1"/>
  <c r="T107" i="3" s="1"/>
  <c r="W183" i="3" a="1"/>
  <c r="W183" i="3" s="1"/>
  <c r="W219" i="3" a="1"/>
  <c r="W219" i="3" s="1"/>
  <c r="W225" i="3" a="1"/>
  <c r="W225" i="3" s="1"/>
  <c r="W253" i="3" a="1"/>
  <c r="W264" i="3" a="1"/>
  <c r="W283" i="3" a="1"/>
  <c r="W283" i="3" s="1"/>
  <c r="W305" i="3" a="1"/>
  <c r="W313" i="3" a="1"/>
  <c r="W313" i="3" s="1"/>
  <c r="W320" i="3" a="1"/>
  <c r="W320" i="3" s="1"/>
  <c r="W328" i="3" a="1"/>
  <c r="W328" i="3" s="1"/>
  <c r="W361" i="3" a="1"/>
  <c r="W361" i="3" s="1"/>
  <c r="T109" i="3"/>
  <c r="W158" i="3"/>
  <c r="W235" i="3"/>
  <c r="W245" i="3"/>
  <c r="W266" i="3"/>
  <c r="W298" i="3"/>
  <c r="W410" i="3"/>
  <c r="W426" i="3"/>
  <c r="W431" i="3"/>
  <c r="W441" i="3"/>
  <c r="W448" i="3"/>
  <c r="W455" i="3"/>
  <c r="W467" i="3"/>
  <c r="W483" i="3"/>
  <c r="W490" i="3"/>
  <c r="W504" i="3"/>
  <c r="W520" i="3"/>
  <c r="W528" i="3"/>
  <c r="W544" i="3"/>
  <c r="W190" i="3"/>
  <c r="W232" i="3"/>
  <c r="W273" i="3"/>
  <c r="W336" i="3"/>
  <c r="T232" i="3" a="1"/>
  <c r="T232" i="3" s="1"/>
  <c r="W378" i="3"/>
  <c r="W44" i="3" a="1"/>
  <c r="W100" i="3" a="1"/>
  <c r="W100" i="3" s="1"/>
  <c r="W107" i="3" a="1"/>
  <c r="W107" i="3" s="1"/>
  <c r="T184" i="3" a="1"/>
  <c r="T184" i="3" s="1"/>
  <c r="T192" i="3" a="1"/>
  <c r="T192" i="3" s="1"/>
  <c r="T203" i="3" a="1"/>
  <c r="T212" i="3" a="1"/>
  <c r="T226" i="3" a="1"/>
  <c r="T226" i="3" s="1"/>
  <c r="T234" i="3" a="1"/>
  <c r="T234" i="3" s="1"/>
  <c r="T243" i="3" a="1"/>
  <c r="T243" i="3" s="1"/>
  <c r="T254" i="3" a="1"/>
  <c r="T274" i="3" a="1"/>
  <c r="T274" i="3" s="1"/>
  <c r="T284" i="3" a="1"/>
  <c r="T284" i="3" s="1"/>
  <c r="T415" i="3" a="1"/>
  <c r="T415" i="3" s="1"/>
  <c r="T424" i="3" a="1"/>
  <c r="T424" i="3" s="1"/>
  <c r="T439" i="3" a="1"/>
  <c r="T439" i="3" s="1"/>
  <c r="T447" i="3" a="1"/>
  <c r="T447" i="3" s="1"/>
  <c r="T453" i="3" a="1"/>
  <c r="T453" i="3" s="1"/>
  <c r="T459" i="3" a="1"/>
  <c r="T459" i="3" s="1"/>
  <c r="T465" i="3" a="1"/>
  <c r="T481" i="3" a="1"/>
  <c r="T481" i="3" s="1"/>
  <c r="T488" i="3" a="1"/>
  <c r="T496" i="3" a="1"/>
  <c r="T496" i="3" s="1"/>
  <c r="T502" i="3" a="1"/>
  <c r="T502" i="3" s="1"/>
  <c r="W166" i="3"/>
  <c r="T227" i="3"/>
  <c r="T513" i="3"/>
  <c r="T253" i="3" a="1"/>
  <c r="T253" i="3" s="1"/>
  <c r="T264" i="3" a="1"/>
  <c r="T220" i="3"/>
  <c r="T265" i="3"/>
  <c r="T46" i="3" a="1"/>
  <c r="T46" i="3" s="1"/>
  <c r="T90" i="3" a="1"/>
  <c r="T90" i="3" s="1"/>
  <c r="T122" i="3" a="1"/>
  <c r="T122" i="3" s="1"/>
  <c r="T132" i="3" a="1"/>
  <c r="T132" i="3" s="1"/>
  <c r="W184" i="3" a="1"/>
  <c r="W184" i="3" s="1"/>
  <c r="W192" i="3" a="1"/>
  <c r="W192" i="3" s="1"/>
  <c r="W212" i="3" a="1"/>
  <c r="W212" i="3" s="1"/>
  <c r="W220" i="3" a="1"/>
  <c r="W226" i="3" a="1"/>
  <c r="W226" i="3" s="1"/>
  <c r="W243" i="3" a="1"/>
  <c r="W243" i="3" s="1"/>
  <c r="W254" i="3" a="1"/>
  <c r="W254" i="3" s="1"/>
  <c r="W265" i="3" a="1"/>
  <c r="W274" i="3" a="1"/>
  <c r="W274" i="3" s="1"/>
  <c r="W284" i="3" a="1"/>
  <c r="W415" i="3" a="1"/>
  <c r="W439" i="3" a="1"/>
  <c r="W439" i="3" s="1"/>
  <c r="W447" i="3" a="1"/>
  <c r="W447" i="3" s="1"/>
  <c r="W453" i="3" a="1"/>
  <c r="W459" i="3" a="1"/>
  <c r="W459" i="3" s="1"/>
  <c r="W465" i="3" a="1"/>
  <c r="W465" i="3" s="1"/>
  <c r="W481" i="3" a="1"/>
  <c r="W488" i="3" a="1"/>
  <c r="W488" i="3" s="1"/>
  <c r="W496" i="3" a="1"/>
  <c r="W502" i="3" a="1"/>
  <c r="W502" i="3" s="1"/>
  <c r="T510" i="3" a="1"/>
  <c r="T518" i="3" a="1"/>
  <c r="T518" i="3" s="1"/>
  <c r="T526" i="3" a="1"/>
  <c r="T526" i="3" s="1"/>
  <c r="T127" i="3"/>
  <c r="T138" i="3"/>
  <c r="W222" i="3"/>
  <c r="W237" i="3"/>
  <c r="W257" i="3"/>
  <c r="T156" i="3"/>
  <c r="W106" i="3" a="1"/>
  <c r="W106" i="3" s="1"/>
  <c r="T273" i="3" a="1"/>
  <c r="T273" i="3" s="1"/>
  <c r="T203" i="3"/>
  <c r="W385" i="3"/>
  <c r="W46" i="3" a="1"/>
  <c r="W46" i="3" s="1"/>
  <c r="W90" i="3" a="1"/>
  <c r="W132" i="3" a="1"/>
  <c r="W132" i="3" s="1"/>
  <c r="W156" i="3" a="1"/>
  <c r="T390" i="3" a="1"/>
  <c r="T390" i="3" s="1"/>
  <c r="T399" i="3" a="1"/>
  <c r="T399" i="3" s="1"/>
  <c r="T409" i="3" a="1"/>
  <c r="T409" i="3" s="1"/>
  <c r="T416" i="3" a="1"/>
  <c r="T425" i="3" a="1"/>
  <c r="T425" i="3" s="1"/>
  <c r="T440" i="3" a="1"/>
  <c r="T446" i="3" a="1"/>
  <c r="T446" i="3" s="1"/>
  <c r="T454" i="3" a="1"/>
  <c r="T454" i="3" s="1"/>
  <c r="T460" i="3" a="1"/>
  <c r="T460" i="3" s="1"/>
  <c r="T466" i="3" a="1"/>
  <c r="T466" i="3" s="1"/>
  <c r="T474" i="3" a="1"/>
  <c r="T474" i="3" s="1"/>
  <c r="T482" i="3" a="1"/>
  <c r="T482" i="3" s="1"/>
  <c r="T489" i="3" a="1"/>
  <c r="T489" i="3" s="1"/>
  <c r="T503" i="3" a="1"/>
  <c r="W510" i="3" a="1"/>
  <c r="W510" i="3" s="1"/>
  <c r="W518" i="3" a="1"/>
  <c r="W518" i="3" s="1"/>
  <c r="W526" i="3" a="1"/>
  <c r="W526" i="3" s="1"/>
  <c r="T534" i="3" a="1"/>
  <c r="T542" i="3" a="1"/>
  <c r="T542" i="3" s="1"/>
  <c r="T550" i="3" a="1"/>
  <c r="T60" i="3"/>
  <c r="W94" i="3"/>
  <c r="W113" i="3"/>
  <c r="T129" i="3"/>
  <c r="W153" i="3"/>
  <c r="T168" i="3"/>
  <c r="W176" i="3"/>
  <c r="T187" i="3"/>
  <c r="T300" i="3"/>
  <c r="W324" i="3"/>
  <c r="W332" i="3"/>
  <c r="W341" i="3"/>
  <c r="W348" i="3"/>
  <c r="W358" i="3"/>
  <c r="W365" i="3"/>
  <c r="W373" i="3"/>
  <c r="W381" i="3"/>
  <c r="W389" i="3"/>
  <c r="W395" i="3"/>
  <c r="W404" i="3"/>
  <c r="W421" i="3"/>
  <c r="W435" i="3"/>
  <c r="T456" i="3"/>
  <c r="T478" i="3"/>
  <c r="T485" i="3"/>
  <c r="T539" i="3"/>
  <c r="T547" i="3"/>
  <c r="W241" i="3"/>
  <c r="W169" i="3" a="1"/>
  <c r="W169" i="3" s="1"/>
  <c r="W83" i="3"/>
  <c r="T353" i="3"/>
  <c r="T66" i="3" a="1"/>
  <c r="T124" i="3" a="1"/>
  <c r="T124" i="3" s="1"/>
  <c r="T142" i="3" a="1"/>
  <c r="W390" i="3" a="1"/>
  <c r="W390" i="3" s="1"/>
  <c r="W399" i="3" a="1"/>
  <c r="W399" i="3" s="1"/>
  <c r="W409" i="3" a="1"/>
  <c r="W416" i="3" a="1"/>
  <c r="W416" i="3" s="1"/>
  <c r="W425" i="3" a="1"/>
  <c r="W425" i="3" s="1"/>
  <c r="W440" i="3" a="1"/>
  <c r="W440" i="3" s="1"/>
  <c r="W446" i="3" a="1"/>
  <c r="W446" i="3" s="1"/>
  <c r="W454" i="3" a="1"/>
  <c r="W454" i="3" s="1"/>
  <c r="W460" i="3" a="1"/>
  <c r="W460" i="3" s="1"/>
  <c r="W474" i="3" a="1"/>
  <c r="W474" i="3" s="1"/>
  <c r="W482" i="3" a="1"/>
  <c r="W482" i="3" s="1"/>
  <c r="W489" i="3" a="1"/>
  <c r="W489" i="3" s="1"/>
  <c r="W503" i="3" a="1"/>
  <c r="W503" i="3" s="1"/>
  <c r="T511" i="3" a="1"/>
  <c r="T511" i="3" s="1"/>
  <c r="T519" i="3" a="1"/>
  <c r="T519" i="3" s="1"/>
  <c r="T527" i="3" a="1"/>
  <c r="W534" i="3" a="1"/>
  <c r="W534" i="3" s="1"/>
  <c r="W542" i="3" a="1"/>
  <c r="W542" i="3" s="1"/>
  <c r="W550" i="3" a="1"/>
  <c r="W550" i="3" s="1"/>
  <c r="W63" i="3"/>
  <c r="W114" i="3"/>
  <c r="W154" i="3"/>
  <c r="T179" i="3"/>
  <c r="W199" i="3"/>
  <c r="W215" i="3"/>
  <c r="W230" i="3"/>
  <c r="W252" i="3"/>
  <c r="W290" i="3"/>
  <c r="W317" i="3"/>
  <c r="W333" i="3"/>
  <c r="T342" i="3"/>
  <c r="T359" i="3"/>
  <c r="T382" i="3"/>
  <c r="T405" i="3"/>
  <c r="W422" i="3"/>
  <c r="W451" i="3"/>
  <c r="W457" i="3"/>
  <c r="W471" i="3"/>
  <c r="W486" i="3"/>
  <c r="W516" i="3"/>
  <c r="W532" i="3"/>
  <c r="W548" i="3"/>
  <c r="T115" i="3"/>
  <c r="W211" i="3"/>
  <c r="T190" i="3" a="1"/>
  <c r="T211" i="3" a="1"/>
  <c r="W344" i="3"/>
  <c r="T133" i="3" a="1"/>
  <c r="T157" i="3" a="1"/>
  <c r="T157" i="3" s="1"/>
  <c r="W66" i="3" a="1"/>
  <c r="W66" i="3" s="1"/>
  <c r="W115" i="3" a="1"/>
  <c r="W124" i="3" a="1"/>
  <c r="W133" i="3" a="1"/>
  <c r="W133" i="3" s="1"/>
  <c r="W142" i="3" a="1"/>
  <c r="W142" i="3" s="1"/>
  <c r="W157" i="3" a="1"/>
  <c r="W157" i="3" s="1"/>
  <c r="T304" i="3" a="1"/>
  <c r="T304" i="3" s="1"/>
  <c r="T312" i="3" a="1"/>
  <c r="T319" i="3" a="1"/>
  <c r="T327" i="3" a="1"/>
  <c r="T336" i="3" a="1"/>
  <c r="T343" i="3" a="1"/>
  <c r="T343" i="3" s="1"/>
  <c r="T350" i="3" a="1"/>
  <c r="T350" i="3" s="1"/>
  <c r="T360" i="3" a="1"/>
  <c r="T360" i="3" s="1"/>
  <c r="T368" i="3" a="1"/>
  <c r="T368" i="3" s="1"/>
  <c r="T376" i="3" a="1"/>
  <c r="T384" i="3" a="1"/>
  <c r="T384" i="3" s="1"/>
  <c r="T391" i="3" a="1"/>
  <c r="T391" i="3" s="1"/>
  <c r="T400" i="3" a="1"/>
  <c r="W511" i="3" a="1"/>
  <c r="W511" i="3" s="1"/>
  <c r="W519" i="3" a="1"/>
  <c r="W519" i="3" s="1"/>
  <c r="W527" i="3" a="1"/>
  <c r="W527" i="3" s="1"/>
  <c r="T535" i="3" a="1"/>
  <c r="T543" i="3" a="1"/>
  <c r="T543" i="3" s="1"/>
  <c r="T81" i="3"/>
  <c r="W121" i="3"/>
  <c r="W131" i="3"/>
  <c r="W141" i="3"/>
  <c r="W155" i="3"/>
  <c r="W218" i="3"/>
  <c r="W270" i="3"/>
  <c r="W291" i="3"/>
  <c r="W310" i="3"/>
  <c r="T318" i="3"/>
  <c r="W406" i="3"/>
  <c r="W414" i="3"/>
  <c r="W423" i="3"/>
  <c r="W438" i="3"/>
  <c r="T464" i="3"/>
  <c r="T487" i="3"/>
  <c r="T501" i="3"/>
  <c r="T517" i="3"/>
  <c r="T549" i="3"/>
  <c r="U245" i="3" a="1"/>
  <c r="U245" i="3" s="1"/>
  <c r="V245" i="3" s="1"/>
  <c r="U266" i="3" a="1"/>
  <c r="U266" i="3" s="1"/>
  <c r="V266" i="3" s="1"/>
  <c r="AC498" i="2"/>
  <c r="AE498" i="2" s="1"/>
  <c r="AC539" i="2"/>
  <c r="AE539" i="2" s="1"/>
  <c r="AC554" i="2"/>
  <c r="AE554" i="2" s="1"/>
  <c r="AC44" i="2"/>
  <c r="AC566" i="2"/>
  <c r="AE566" i="2" s="1"/>
  <c r="AC538" i="2"/>
  <c r="AE538" i="2" s="1"/>
  <c r="AC85" i="2"/>
  <c r="AC526" i="2"/>
  <c r="AE526" i="2" s="1"/>
  <c r="U454" i="3" a="1"/>
  <c r="U454" i="3" s="1"/>
  <c r="V454" i="3" s="1"/>
  <c r="U90" i="3" a="1"/>
  <c r="U90" i="3" s="1"/>
  <c r="V90" i="3" s="1"/>
  <c r="W234" i="3"/>
  <c r="U378" i="3" a="1"/>
  <c r="U378" i="3" s="1"/>
  <c r="V378" i="3" s="1"/>
  <c r="W563" i="3"/>
  <c r="U284" i="3" a="1"/>
  <c r="U284" i="3" s="1"/>
  <c r="V284" i="3" s="1"/>
  <c r="U466" i="3" a="1"/>
  <c r="U466" i="3" s="1"/>
  <c r="V466" i="3" s="1"/>
  <c r="U579" i="3" a="1"/>
  <c r="U579" i="3" s="1"/>
  <c r="V579" i="3" s="1"/>
  <c r="U385" i="3" a="1"/>
  <c r="U385" i="3" s="1"/>
  <c r="V385" i="3" s="1"/>
  <c r="W595" i="3"/>
  <c r="U184" i="3" a="1"/>
  <c r="U184" i="3" s="1"/>
  <c r="V184" i="3" s="1"/>
  <c r="W353" i="3"/>
  <c r="T361" i="3"/>
  <c r="T503" i="3"/>
  <c r="W124" i="3"/>
  <c r="T305" i="3"/>
  <c r="T571" i="3"/>
  <c r="W203" i="3"/>
  <c r="U220" i="3" a="1"/>
  <c r="U220" i="3" s="1"/>
  <c r="V220" i="3" s="1"/>
  <c r="U107" i="3" a="1"/>
  <c r="U107" i="3" s="1"/>
  <c r="V107" i="3" s="1"/>
  <c r="N21" i="4"/>
  <c r="AC531" i="2"/>
  <c r="AE531" i="2" s="1"/>
  <c r="AC94" i="2" a="1"/>
  <c r="AC94" i="2" s="1"/>
  <c r="AC512" i="2"/>
  <c r="AE512" i="2" s="1"/>
  <c r="AC588" i="2"/>
  <c r="AE588" i="2" s="1"/>
  <c r="AC505" i="2"/>
  <c r="AE505" i="2" s="1"/>
  <c r="AC117" i="2" a="1"/>
  <c r="AC117" i="2" s="1"/>
  <c r="AC131" i="2" a="1"/>
  <c r="AC131" i="2" s="1"/>
  <c r="AC62" i="2" a="1"/>
  <c r="AC62" i="2" s="1"/>
  <c r="AC162" i="2" a="1"/>
  <c r="AC162" i="2" s="1"/>
  <c r="AE162" i="2" s="1"/>
  <c r="AC170" i="2" a="1"/>
  <c r="AC170" i="2" s="1"/>
  <c r="AE170" i="2" s="1"/>
  <c r="AC178" i="2" a="1"/>
  <c r="AC178" i="2" s="1"/>
  <c r="AE178" i="2" s="1"/>
  <c r="AC194" i="2" a="1"/>
  <c r="AC194" i="2" s="1"/>
  <c r="AC202" i="2" a="1"/>
  <c r="AC202" i="2" s="1"/>
  <c r="AE202" i="2" s="1"/>
  <c r="AC119" i="2" a="1"/>
  <c r="AC119" i="2" s="1"/>
  <c r="AC213" i="2" a="1"/>
  <c r="AC213" i="2" s="1"/>
  <c r="AE213" i="2" s="1"/>
  <c r="AC227" i="2" a="1"/>
  <c r="AC227" i="2" s="1"/>
  <c r="AE227" i="2" s="1"/>
  <c r="AC235" i="2" a="1"/>
  <c r="AC235" i="2" s="1"/>
  <c r="AE235" i="2" s="1"/>
  <c r="AC243" i="2" a="1"/>
  <c r="AC243" i="2" s="1"/>
  <c r="AE243" i="2" s="1"/>
  <c r="AC69" i="2" a="1"/>
  <c r="AC69" i="2" s="1"/>
  <c r="AC263" i="2" a="1"/>
  <c r="AC263" i="2" s="1"/>
  <c r="AE263" i="2" s="1"/>
  <c r="AC270" i="2" a="1"/>
  <c r="AC270" i="2" s="1"/>
  <c r="AE270" i="2" s="1"/>
  <c r="AC274" i="2" a="1"/>
  <c r="AC274" i="2" s="1"/>
  <c r="AC280" i="2" a="1"/>
  <c r="AC280" i="2" s="1"/>
  <c r="AE280" i="2" s="1"/>
  <c r="AC286" i="2" a="1"/>
  <c r="AC286" i="2" s="1"/>
  <c r="AE286" i="2" s="1"/>
  <c r="AC294" i="2" a="1"/>
  <c r="AC294" i="2" s="1"/>
  <c r="AE294" i="2" s="1"/>
  <c r="AC302" i="2" a="1"/>
  <c r="AC302" i="2" s="1"/>
  <c r="AE302" i="2" s="1"/>
  <c r="AC309" i="2" a="1"/>
  <c r="AC309" i="2" s="1"/>
  <c r="AE309" i="2" s="1"/>
  <c r="AC75" i="2" a="1"/>
  <c r="AC75" i="2" s="1"/>
  <c r="AC322" i="2" a="1"/>
  <c r="AC322" i="2" s="1"/>
  <c r="AE322" i="2" s="1"/>
  <c r="AC329" i="2" a="1"/>
  <c r="AC329" i="2" s="1"/>
  <c r="AE329" i="2" s="1"/>
  <c r="AC337" i="2" a="1"/>
  <c r="AC337" i="2" s="1"/>
  <c r="AE337" i="2" s="1"/>
  <c r="AC345" i="2" a="1"/>
  <c r="AC345" i="2" s="1"/>
  <c r="AE345" i="2" s="1"/>
  <c r="AC70" i="2" a="1"/>
  <c r="AC70" i="2" s="1"/>
  <c r="AC49" i="2" a="1"/>
  <c r="AC49" i="2" s="1"/>
  <c r="AC367" i="2" a="1"/>
  <c r="AC367" i="2" s="1"/>
  <c r="AE367" i="2" s="1"/>
  <c r="AC378" i="2" a="1"/>
  <c r="AC378" i="2" s="1"/>
  <c r="AE378" i="2" s="1"/>
  <c r="AC383" i="2" a="1"/>
  <c r="AC383" i="2" s="1"/>
  <c r="AE383" i="2" s="1"/>
  <c r="AC397" i="2" a="1"/>
  <c r="AC397" i="2" s="1"/>
  <c r="AE397" i="2" s="1"/>
  <c r="AC405" i="2" a="1"/>
  <c r="AC405" i="2" s="1"/>
  <c r="AE405" i="2" s="1"/>
  <c r="AC413" i="2" a="1"/>
  <c r="AC413" i="2" s="1"/>
  <c r="AE413" i="2" s="1"/>
  <c r="AC421" i="2" a="1"/>
  <c r="AC421" i="2" s="1"/>
  <c r="AE421" i="2" s="1"/>
  <c r="AC428" i="2" a="1"/>
  <c r="AC428" i="2" s="1"/>
  <c r="AE428" i="2" s="1"/>
  <c r="AC445" i="2" a="1"/>
  <c r="AC445" i="2" s="1"/>
  <c r="AE445" i="2" s="1"/>
  <c r="AC453" i="2" a="1"/>
  <c r="AC453" i="2" s="1"/>
  <c r="AE453" i="2" s="1"/>
  <c r="AC507" i="2"/>
  <c r="AE507" i="2" s="1"/>
  <c r="AC584" i="2"/>
  <c r="AE584" i="2" s="1"/>
  <c r="AC534" i="2" a="1"/>
  <c r="AC534" i="2" s="1"/>
  <c r="AE534" i="2" s="1"/>
  <c r="V21" i="4"/>
  <c r="AC135" i="2" a="1"/>
  <c r="AC135" i="2" s="1"/>
  <c r="AC52" i="2" a="1"/>
  <c r="AC52" i="2" s="1"/>
  <c r="AC107" i="2" a="1"/>
  <c r="AC107" i="2" s="1"/>
  <c r="AC29" i="2" a="1"/>
  <c r="AC29" i="2" s="1"/>
  <c r="AC151" i="2" a="1"/>
  <c r="AC151" i="2" s="1"/>
  <c r="AE151" i="2" s="1"/>
  <c r="AC159" i="2" a="1"/>
  <c r="AC159" i="2" s="1"/>
  <c r="AE159" i="2" s="1"/>
  <c r="AC167" i="2" a="1"/>
  <c r="AC167" i="2" s="1"/>
  <c r="AE167" i="2" s="1"/>
  <c r="AC175" i="2" a="1"/>
  <c r="AC175" i="2" s="1"/>
  <c r="AE175" i="2" s="1"/>
  <c r="AC183" i="2" a="1"/>
  <c r="AC183" i="2" s="1"/>
  <c r="AE183" i="2" s="1"/>
  <c r="AC191" i="2" a="1"/>
  <c r="AC191" i="2" s="1"/>
  <c r="AE191" i="2" s="1"/>
  <c r="AC200" i="2" a="1"/>
  <c r="AC200" i="2" s="1"/>
  <c r="AE200" i="2" s="1"/>
  <c r="AC207" i="2" a="1"/>
  <c r="AC207" i="2" s="1"/>
  <c r="AE207" i="2" s="1"/>
  <c r="AC34" i="2" a="1"/>
  <c r="AC34" i="2" s="1"/>
  <c r="AC218" i="2" a="1"/>
  <c r="AC218" i="2" s="1"/>
  <c r="AE218" i="2" s="1"/>
  <c r="AC225" i="2" a="1"/>
  <c r="AC225" i="2" s="1"/>
  <c r="AE225" i="2" s="1"/>
  <c r="AC233" i="2" a="1"/>
  <c r="AC233" i="2" s="1"/>
  <c r="AE233" i="2" s="1"/>
  <c r="AC240" i="2" a="1"/>
  <c r="AC240" i="2" s="1"/>
  <c r="AE240" i="2" s="1"/>
  <c r="AC248" i="2" a="1"/>
  <c r="AC248" i="2" s="1"/>
  <c r="AE248" i="2" s="1"/>
  <c r="AC256" i="2" a="1"/>
  <c r="AC256" i="2" s="1"/>
  <c r="AE256" i="2" s="1"/>
  <c r="AC267" i="2" a="1"/>
  <c r="AC267" i="2" s="1"/>
  <c r="AE267" i="2" s="1"/>
  <c r="AC272" i="2" a="1"/>
  <c r="AC272" i="2" s="1"/>
  <c r="AE272" i="2" s="1"/>
  <c r="AC277" i="2" a="1"/>
  <c r="AC277" i="2" s="1"/>
  <c r="AE277" i="2" s="1"/>
  <c r="AC82" i="2" a="1"/>
  <c r="AC82" i="2" s="1"/>
  <c r="AC290" i="2" a="1"/>
  <c r="AC290" i="2" s="1"/>
  <c r="AE290" i="2" s="1"/>
  <c r="AC299" i="2" a="1"/>
  <c r="AC299" i="2" s="1"/>
  <c r="AE299" i="2" s="1"/>
  <c r="AC306" i="2" a="1"/>
  <c r="AC306" i="2" s="1"/>
  <c r="AE306" i="2" s="1"/>
  <c r="AC58" i="2" a="1"/>
  <c r="AC58" i="2" s="1"/>
  <c r="AC320" i="2" a="1"/>
  <c r="AC320" i="2" s="1"/>
  <c r="AE320" i="2" s="1"/>
  <c r="AC327" i="2" a="1"/>
  <c r="AC327" i="2" s="1"/>
  <c r="AE327" i="2" s="1"/>
  <c r="AC336" i="2" a="1"/>
  <c r="AC336" i="2" s="1"/>
  <c r="AE336" i="2" s="1"/>
  <c r="AC341" i="2" a="1"/>
  <c r="AC341" i="2" s="1"/>
  <c r="AE341" i="2" s="1"/>
  <c r="AC350" i="2" a="1"/>
  <c r="AC350" i="2" s="1"/>
  <c r="AE350" i="2" s="1"/>
  <c r="AC364" i="2" a="1"/>
  <c r="AC364" i="2" s="1"/>
  <c r="AE364" i="2" s="1"/>
  <c r="AC148" i="2" a="1"/>
  <c r="AC148" i="2" s="1"/>
  <c r="AC381" i="2" a="1"/>
  <c r="AC381" i="2" s="1"/>
  <c r="AE381" i="2" s="1"/>
  <c r="AC97" i="2" a="1"/>
  <c r="AC97" i="2" s="1"/>
  <c r="AC394" i="2" a="1"/>
  <c r="AC394" i="2" s="1"/>
  <c r="AE394" i="2" s="1"/>
  <c r="AC402" i="2" a="1"/>
  <c r="AC402" i="2" s="1"/>
  <c r="AE402" i="2" s="1"/>
  <c r="AC410" i="2" a="1"/>
  <c r="AC410" i="2" s="1"/>
  <c r="AE410" i="2" s="1"/>
  <c r="AC418" i="2" a="1"/>
  <c r="AC418" i="2" s="1"/>
  <c r="AE418" i="2" s="1"/>
  <c r="AC98" i="2" a="1"/>
  <c r="AC98" i="2" s="1"/>
  <c r="AC433" i="2" a="1"/>
  <c r="AC433" i="2" s="1"/>
  <c r="AE433" i="2" s="1"/>
  <c r="AC442" i="2" a="1"/>
  <c r="AC442" i="2" s="1"/>
  <c r="AE442" i="2" s="1"/>
  <c r="AC450" i="2" a="1"/>
  <c r="AC450" i="2" s="1"/>
  <c r="AC468" i="2" a="1"/>
  <c r="AC468" i="2" s="1"/>
  <c r="AE468" i="2" s="1"/>
  <c r="AC481" i="2" a="1"/>
  <c r="AC481" i="2" s="1"/>
  <c r="AE481" i="2" s="1"/>
  <c r="AC541" i="2" a="1"/>
  <c r="AC541" i="2" s="1"/>
  <c r="AE541" i="2" s="1"/>
  <c r="AC547" i="2" a="1"/>
  <c r="AC547" i="2" s="1"/>
  <c r="AE547" i="2" s="1"/>
  <c r="AC558" i="2" a="1"/>
  <c r="AC558" i="2" s="1"/>
  <c r="AE558" i="2" s="1"/>
  <c r="AC578" i="2" a="1"/>
  <c r="AC578" i="2" s="1"/>
  <c r="AE578" i="2" s="1"/>
  <c r="U21" i="4"/>
  <c r="F21" i="4"/>
  <c r="M21" i="4"/>
  <c r="AC456" i="2" a="1"/>
  <c r="AC456" i="2" s="1"/>
  <c r="AE456" i="2" s="1"/>
  <c r="AC32" i="2" a="1"/>
  <c r="AC32" i="2" s="1"/>
  <c r="AC154" i="2" a="1"/>
  <c r="AC154" i="2" s="1"/>
  <c r="AE154" i="2" s="1"/>
  <c r="AC186" i="2" a="1"/>
  <c r="AC186" i="2" s="1"/>
  <c r="AE186" i="2" s="1"/>
  <c r="AC132" i="2" a="1"/>
  <c r="AC132" i="2" s="1"/>
  <c r="AC251" i="2" a="1"/>
  <c r="AC251" i="2" s="1"/>
  <c r="AE251" i="2" s="1"/>
  <c r="AC436" i="2" a="1"/>
  <c r="AC436" i="2" s="1"/>
  <c r="AE436" i="2" s="1"/>
  <c r="AC467" i="2" a="1"/>
  <c r="AC467" i="2" s="1"/>
  <c r="AE467" i="2" s="1"/>
  <c r="AC479" i="2" a="1"/>
  <c r="AC479" i="2" s="1"/>
  <c r="AE479" i="2" s="1"/>
  <c r="AC596" i="2" a="1"/>
  <c r="AC596" i="2" s="1"/>
  <c r="AE596" i="2" s="1"/>
  <c r="AC465" i="2" a="1"/>
  <c r="AC465" i="2" s="1"/>
  <c r="AE465" i="2" s="1"/>
  <c r="AC477" i="2" a="1"/>
  <c r="AC477" i="2" s="1"/>
  <c r="AE477" i="2" s="1"/>
  <c r="AC486" i="2" a="1"/>
  <c r="AC486" i="2" s="1"/>
  <c r="AE486" i="2" s="1"/>
  <c r="AC516" i="2" a="1"/>
  <c r="AC516" i="2" s="1"/>
  <c r="AE516" i="2" s="1"/>
  <c r="AC519" i="2" a="1"/>
  <c r="AC519" i="2" s="1"/>
  <c r="AE519" i="2" s="1"/>
  <c r="AC535" i="2" a="1"/>
  <c r="AC535" i="2" s="1"/>
  <c r="AE535" i="2" s="1"/>
  <c r="AC100" i="2" a="1"/>
  <c r="AC100" i="2" s="1"/>
  <c r="AC556" i="2" a="1"/>
  <c r="AC556" i="2" s="1"/>
  <c r="AE556" i="2" s="1"/>
  <c r="AC564" i="2" a="1"/>
  <c r="AC564" i="2" s="1"/>
  <c r="AE564" i="2" s="1"/>
  <c r="AC575" i="2" a="1"/>
  <c r="AC575" i="2" s="1"/>
  <c r="AE575" i="2" s="1"/>
  <c r="AC583" i="2" a="1"/>
  <c r="AC583" i="2" s="1"/>
  <c r="AE583" i="2" s="1"/>
  <c r="AC590" i="2" a="1"/>
  <c r="AC590" i="2" s="1"/>
  <c r="AE590" i="2" s="1"/>
  <c r="AC464" i="2" a="1"/>
  <c r="AC464" i="2" s="1"/>
  <c r="AE464" i="2" s="1"/>
  <c r="AC476" i="2" a="1"/>
  <c r="AC476" i="2" s="1"/>
  <c r="AE476" i="2" s="1"/>
  <c r="AC501" i="2" a="1"/>
  <c r="AC501" i="2" s="1"/>
  <c r="AE501" i="2" s="1"/>
  <c r="AC504" i="2" a="1"/>
  <c r="AC504" i="2" s="1"/>
  <c r="AE504" i="2" s="1"/>
  <c r="AC543" i="2" a="1"/>
  <c r="AC543" i="2" s="1"/>
  <c r="AE543" i="2" s="1"/>
  <c r="AC80" i="2" a="1"/>
  <c r="AC80" i="2" s="1"/>
  <c r="AC462" i="2" a="1"/>
  <c r="AC462" i="2" s="1"/>
  <c r="AE462" i="2" s="1"/>
  <c r="AC474" i="2" a="1"/>
  <c r="AC474" i="2" s="1"/>
  <c r="AE474" i="2" s="1"/>
  <c r="AC487" i="2" a="1"/>
  <c r="AC487" i="2" s="1"/>
  <c r="AE487" i="2" s="1"/>
  <c r="AC493" i="2" a="1"/>
  <c r="AC493" i="2" s="1"/>
  <c r="AE493" i="2" s="1"/>
  <c r="AC524" i="2" a="1"/>
  <c r="AC524" i="2" s="1"/>
  <c r="AE524" i="2" s="1"/>
  <c r="AC557" i="2" a="1"/>
  <c r="AC557" i="2" s="1"/>
  <c r="AC572" i="2" a="1"/>
  <c r="AC572" i="2" s="1"/>
  <c r="AE572" i="2" s="1"/>
  <c r="AC581" i="2" a="1"/>
  <c r="AC581" i="2" s="1"/>
  <c r="AE581" i="2" s="1"/>
  <c r="AC589" i="2" a="1"/>
  <c r="AC589" i="2" s="1"/>
  <c r="AE589" i="2" s="1"/>
  <c r="AC483" i="2" a="1"/>
  <c r="AC483" i="2" s="1"/>
  <c r="AE483" i="2" s="1"/>
  <c r="AC460" i="2" a="1"/>
  <c r="AC460" i="2" s="1"/>
  <c r="AE460" i="2" s="1"/>
  <c r="AC472" i="2" a="1"/>
  <c r="AC472" i="2" s="1"/>
  <c r="AE472" i="2" s="1"/>
  <c r="AC127" i="2" a="1"/>
  <c r="AC127" i="2" s="1"/>
  <c r="U435" i="3" a="1"/>
  <c r="U435" i="3" s="1"/>
  <c r="V435" i="3" s="1"/>
  <c r="AC527" i="2" a="1"/>
  <c r="AC527" i="2" s="1"/>
  <c r="AE527" i="2" s="1"/>
  <c r="AC61" i="2" a="1"/>
  <c r="AC61" i="2" s="1"/>
  <c r="AC457" i="2" a="1"/>
  <c r="AC457" i="2" s="1"/>
  <c r="AE457" i="2" s="1"/>
  <c r="AC43" i="2" a="1"/>
  <c r="AC43" i="2" s="1"/>
  <c r="AC485" i="2" a="1"/>
  <c r="AC485" i="2" s="1"/>
  <c r="AE485" i="2" s="1"/>
  <c r="AC495" i="2" a="1"/>
  <c r="AC495" i="2" s="1"/>
  <c r="AE495" i="2" s="1"/>
  <c r="AC500" i="2" a="1"/>
  <c r="AC500" i="2" s="1"/>
  <c r="AE500" i="2" s="1"/>
  <c r="AC536" i="2" a="1"/>
  <c r="AC536" i="2" s="1"/>
  <c r="AE536" i="2" s="1"/>
  <c r="W67" i="3"/>
  <c r="U83" i="3" a="1"/>
  <c r="U83" i="3" s="1"/>
  <c r="V83" i="3" s="1"/>
  <c r="U265" i="3" a="1"/>
  <c r="U265" i="3" s="1"/>
  <c r="V265" i="3" s="1"/>
  <c r="W305" i="3"/>
  <c r="T320" i="3"/>
  <c r="T378" i="3"/>
  <c r="W409" i="3"/>
  <c r="T416" i="3"/>
  <c r="U440" i="3" a="1"/>
  <c r="U440" i="3" s="1"/>
  <c r="V440" i="3" s="1"/>
  <c r="U489" i="3" a="1"/>
  <c r="U489" i="3" s="1"/>
  <c r="V489" i="3" s="1"/>
  <c r="U543" i="3" a="1"/>
  <c r="U543" i="3" s="1"/>
  <c r="V543" i="3" s="1"/>
  <c r="T563" i="3"/>
  <c r="W587" i="3"/>
  <c r="T595" i="3"/>
  <c r="U203" i="3" a="1"/>
  <c r="U203" i="3" s="1"/>
  <c r="V203" i="3" s="1"/>
  <c r="T212" i="3"/>
  <c r="U234" i="3" a="1"/>
  <c r="U234" i="3" s="1"/>
  <c r="V234" i="3" s="1"/>
  <c r="W265" i="3"/>
  <c r="T328" i="3"/>
  <c r="U353" i="3" a="1"/>
  <c r="U353" i="3" s="1"/>
  <c r="V353" i="3" s="1"/>
  <c r="W400" i="3"/>
  <c r="U519" i="3" a="1"/>
  <c r="U519" i="3" s="1"/>
  <c r="V519" i="3" s="1"/>
  <c r="T527" i="3"/>
  <c r="W543" i="3"/>
  <c r="T100" i="3"/>
  <c r="T116" i="3"/>
  <c r="T385" i="3"/>
  <c r="U425" i="3" a="1"/>
  <c r="U425" i="3" s="1"/>
  <c r="V425" i="3" s="1"/>
  <c r="W466" i="3"/>
  <c r="U571" i="3" a="1"/>
  <c r="U571" i="3" s="1"/>
  <c r="V571" i="3" s="1"/>
  <c r="T133" i="3"/>
  <c r="T254" i="3"/>
  <c r="T344" i="3"/>
  <c r="T535" i="3"/>
  <c r="T579" i="3"/>
  <c r="W90" i="3"/>
  <c r="T142" i="3"/>
  <c r="W220" i="3"/>
  <c r="W284" i="3"/>
  <c r="U344" i="3" a="1"/>
  <c r="U344" i="3" s="1"/>
  <c r="V344" i="3" s="1"/>
  <c r="U391" i="3" a="1"/>
  <c r="U391" i="3" s="1"/>
  <c r="V391" i="3" s="1"/>
  <c r="T587" i="3"/>
  <c r="T313" i="3"/>
  <c r="T400" i="3"/>
  <c r="T440" i="3"/>
  <c r="W535" i="3"/>
  <c r="W129" i="3"/>
  <c r="T381" i="3"/>
  <c r="W599" i="3"/>
  <c r="U421" i="3" a="1"/>
  <c r="U421" i="3" s="1"/>
  <c r="V421" i="3" s="1"/>
  <c r="W485" i="3"/>
  <c r="T523" i="3"/>
  <c r="U539" i="3" a="1"/>
  <c r="U539" i="3" s="1"/>
  <c r="V539" i="3" s="1"/>
  <c r="T373" i="3"/>
  <c r="W481" i="3"/>
  <c r="T197" i="3"/>
  <c r="U478" i="3" a="1"/>
  <c r="U478" i="3" s="1"/>
  <c r="V478" i="3" s="1"/>
  <c r="W547" i="3"/>
  <c r="U549" i="3" a="1"/>
  <c r="U549" i="3" s="1"/>
  <c r="V549" i="3" s="1"/>
  <c r="W585" i="3"/>
  <c r="U464" i="3" a="1"/>
  <c r="U464" i="3" s="1"/>
  <c r="V464" i="3" s="1"/>
  <c r="W593" i="3"/>
  <c r="T452" i="3"/>
  <c r="T326" i="3"/>
  <c r="T263" i="3"/>
  <c r="U218" i="3" a="1"/>
  <c r="U218" i="3" s="1"/>
  <c r="V218" i="3" s="1"/>
  <c r="T495" i="3"/>
  <c r="U81" i="3" a="1"/>
  <c r="U81" i="3" s="1"/>
  <c r="V81" i="3" s="1"/>
  <c r="W318" i="3"/>
  <c r="T302" i="3"/>
  <c r="U406" i="3" a="1"/>
  <c r="U406" i="3" s="1"/>
  <c r="V406" i="3" s="1"/>
  <c r="T414" i="3"/>
  <c r="W231" i="3"/>
  <c r="W263" i="3"/>
  <c r="W367" i="3"/>
  <c r="T383" i="3"/>
  <c r="U487" i="3" a="1"/>
  <c r="U487" i="3" s="1"/>
  <c r="V487" i="3" s="1"/>
  <c r="U501" i="3" a="1"/>
  <c r="U501" i="3" s="1"/>
  <c r="V501" i="3" s="1"/>
  <c r="U517" i="3" a="1"/>
  <c r="U517" i="3" s="1"/>
  <c r="V517" i="3" s="1"/>
  <c r="T189" i="3"/>
  <c r="U438" i="3" a="1"/>
  <c r="U438" i="3" s="1"/>
  <c r="V438" i="3" s="1"/>
  <c r="T480" i="3"/>
  <c r="U569" i="3" a="1"/>
  <c r="U569" i="3" s="1"/>
  <c r="V569" i="3" s="1"/>
  <c r="T593" i="3"/>
  <c r="U270" i="3" a="1"/>
  <c r="U270" i="3" s="1"/>
  <c r="V270" i="3" s="1"/>
  <c r="T310" i="3"/>
  <c r="T458" i="3"/>
  <c r="T525" i="3"/>
  <c r="U310" i="3" a="1"/>
  <c r="U310" i="3" s="1"/>
  <c r="V310" i="3" s="1"/>
  <c r="T398" i="3"/>
  <c r="T445" i="3"/>
  <c r="T472" i="3"/>
  <c r="T541" i="3"/>
  <c r="W398" i="3"/>
  <c r="W445" i="3"/>
  <c r="U601" i="3" a="1"/>
  <c r="U601" i="3" s="1"/>
  <c r="V601" i="3" s="1"/>
  <c r="W282" i="3"/>
  <c r="U318" i="3" a="1"/>
  <c r="U318" i="3" s="1"/>
  <c r="V318" i="3" s="1"/>
  <c r="T406" i="3"/>
  <c r="T585" i="3"/>
  <c r="U399" i="3" a="1"/>
  <c r="U399" i="3" s="1"/>
  <c r="V399" i="3" s="1"/>
  <c r="T106" i="3"/>
  <c r="U225" i="3" a="1"/>
  <c r="U225" i="3" s="1"/>
  <c r="V225" i="3" s="1"/>
  <c r="U586" i="3" a="1"/>
  <c r="U586" i="3" s="1"/>
  <c r="V586" i="3" s="1"/>
  <c r="W44" i="3"/>
  <c r="W253" i="3"/>
  <c r="W312" i="3"/>
  <c r="W343" i="3"/>
  <c r="T376" i="3"/>
  <c r="U390" i="3" a="1"/>
  <c r="U390" i="3" s="1"/>
  <c r="V390" i="3" s="1"/>
  <c r="W415" i="3"/>
  <c r="W453" i="3"/>
  <c r="W496" i="3"/>
  <c r="T578" i="3"/>
  <c r="W327" i="3"/>
  <c r="U350" i="3" a="1"/>
  <c r="U350" i="3" s="1"/>
  <c r="V350" i="3" s="1"/>
  <c r="T404" i="3"/>
  <c r="W478" i="3"/>
  <c r="T429" i="3"/>
  <c r="U456" i="3" a="1"/>
  <c r="U456" i="3" s="1"/>
  <c r="V456" i="3" s="1"/>
  <c r="W523" i="3"/>
  <c r="U559" i="3" a="1"/>
  <c r="U559" i="3" s="1"/>
  <c r="V559" i="3" s="1"/>
  <c r="U129" i="3" a="1"/>
  <c r="U129" i="3" s="1"/>
  <c r="V129" i="3" s="1"/>
  <c r="T389" i="3"/>
  <c r="T421" i="3"/>
  <c r="T435" i="3"/>
  <c r="W444" i="3"/>
  <c r="T469" i="3"/>
  <c r="U485" i="3" a="1"/>
  <c r="U485" i="3" s="1"/>
  <c r="V485" i="3" s="1"/>
  <c r="W493" i="3"/>
  <c r="T531" i="3"/>
  <c r="U547" i="3" a="1"/>
  <c r="U547" i="3" s="1"/>
  <c r="V547" i="3" s="1"/>
  <c r="W556" i="3"/>
  <c r="T567" i="3"/>
  <c r="W575" i="3"/>
  <c r="U599" i="3" a="1"/>
  <c r="U599" i="3" s="1"/>
  <c r="V599" i="3" s="1"/>
  <c r="W539" i="3"/>
  <c r="W316" i="3"/>
  <c r="U389" i="3" a="1"/>
  <c r="U389" i="3" s="1"/>
  <c r="V389" i="3" s="1"/>
  <c r="T515" i="3"/>
  <c r="T268" i="3"/>
  <c r="U300" i="3" a="1"/>
  <c r="U300" i="3" s="1"/>
  <c r="V300" i="3" s="1"/>
  <c r="T365" i="3"/>
  <c r="U373" i="3" a="1"/>
  <c r="U373" i="3" s="1"/>
  <c r="V373" i="3" s="1"/>
  <c r="U381" i="3" a="1"/>
  <c r="U381" i="3" s="1"/>
  <c r="V381" i="3" s="1"/>
  <c r="U404" i="3" a="1"/>
  <c r="U404" i="3" s="1"/>
  <c r="V404" i="3" s="1"/>
  <c r="T450" i="3"/>
  <c r="W469" i="3"/>
  <c r="T507" i="3"/>
  <c r="W531" i="3"/>
  <c r="T559" i="3"/>
  <c r="W567" i="3"/>
  <c r="T583" i="3"/>
  <c r="U591" i="3" a="1"/>
  <c r="U591" i="3" s="1"/>
  <c r="V591" i="3" s="1"/>
  <c r="T348" i="3"/>
  <c r="T500" i="3"/>
  <c r="T591" i="3"/>
  <c r="U365" i="3" a="1"/>
  <c r="U365" i="3" s="1"/>
  <c r="V365" i="3" s="1"/>
  <c r="T395" i="3"/>
  <c r="T412" i="3"/>
  <c r="W456" i="3"/>
  <c r="T493" i="3"/>
  <c r="W515" i="3"/>
  <c r="T556" i="3"/>
  <c r="U583" i="3" a="1"/>
  <c r="U583" i="3" s="1"/>
  <c r="V583" i="3" s="1"/>
  <c r="T169" i="3"/>
  <c r="U187" i="3" a="1"/>
  <c r="U187" i="3" s="1"/>
  <c r="V187" i="3" s="1"/>
  <c r="T214" i="3"/>
  <c r="T229" i="3"/>
  <c r="U348" i="3" a="1"/>
  <c r="U348" i="3" s="1"/>
  <c r="V348" i="3" s="1"/>
  <c r="U358" i="3" a="1"/>
  <c r="U358" i="3" s="1"/>
  <c r="V358" i="3" s="1"/>
  <c r="U395" i="3" a="1"/>
  <c r="U395" i="3" s="1"/>
  <c r="V395" i="3" s="1"/>
  <c r="W429" i="3"/>
  <c r="T444" i="3"/>
  <c r="W450" i="3"/>
  <c r="W507" i="3"/>
  <c r="T575" i="3"/>
  <c r="T358" i="3"/>
  <c r="W187" i="3"/>
  <c r="W412" i="3"/>
  <c r="W500" i="3"/>
  <c r="U156" i="3" a="1"/>
  <c r="U156" i="3" s="1"/>
  <c r="V156" i="3" s="1"/>
  <c r="T211" i="3"/>
  <c r="W264" i="3"/>
  <c r="W562" i="3"/>
  <c r="U122" i="3" a="1"/>
  <c r="U122" i="3" s="1"/>
  <c r="V122" i="3" s="1"/>
  <c r="W156" i="3"/>
  <c r="T283" i="3"/>
  <c r="T312" i="3"/>
  <c r="T594" i="3"/>
  <c r="U190" i="3" a="1"/>
  <c r="U190" i="3" s="1"/>
  <c r="V190" i="3" s="1"/>
  <c r="U211" i="3" a="1"/>
  <c r="U211" i="3" s="1"/>
  <c r="V211" i="3" s="1"/>
  <c r="U424" i="3" a="1"/>
  <c r="U424" i="3" s="1"/>
  <c r="V424" i="3" s="1"/>
  <c r="W122" i="3"/>
  <c r="U183" i="3" a="1"/>
  <c r="U183" i="3" s="1"/>
  <c r="V183" i="3" s="1"/>
  <c r="U232" i="3" a="1"/>
  <c r="U232" i="3" s="1"/>
  <c r="V232" i="3" s="1"/>
  <c r="U283" i="3" a="1"/>
  <c r="U283" i="3" s="1"/>
  <c r="V283" i="3" s="1"/>
  <c r="T327" i="3"/>
  <c r="W424" i="3"/>
  <c r="T465" i="3"/>
  <c r="T488" i="3"/>
  <c r="T510" i="3"/>
  <c r="T534" i="3"/>
  <c r="T550" i="3"/>
  <c r="U115" i="3" a="1"/>
  <c r="U115" i="3" s="1"/>
  <c r="V115" i="3" s="1"/>
  <c r="W319" i="3"/>
  <c r="W115" i="3"/>
  <c r="T183" i="3"/>
  <c r="T66" i="3"/>
  <c r="T225" i="3"/>
  <c r="T586" i="3"/>
  <c r="W594" i="3"/>
  <c r="T570" i="3"/>
  <c r="T241" i="3"/>
  <c r="W350" i="3"/>
  <c r="U106" i="3" a="1"/>
  <c r="U106" i="3" s="1"/>
  <c r="V106" i="3" s="1"/>
  <c r="T219" i="3"/>
  <c r="U241" i="3" a="1"/>
  <c r="U241" i="3" s="1"/>
  <c r="V241" i="3" s="1"/>
  <c r="T264" i="3"/>
  <c r="U273" i="3" a="1"/>
  <c r="U273" i="3" s="1"/>
  <c r="V273" i="3" s="1"/>
  <c r="W304" i="3"/>
  <c r="T319" i="3"/>
  <c r="U336" i="3" a="1"/>
  <c r="U336" i="3" s="1"/>
  <c r="V336" i="3" s="1"/>
  <c r="W360" i="3"/>
  <c r="W368" i="3"/>
  <c r="T562" i="3"/>
  <c r="U570" i="3" a="1"/>
  <c r="U570" i="3" s="1"/>
  <c r="V570" i="3" s="1"/>
  <c r="W578" i="3"/>
  <c r="T336" i="3"/>
  <c r="T190" i="3"/>
  <c r="W376" i="3"/>
  <c r="W384" i="3"/>
  <c r="T600" i="3"/>
  <c r="W224" i="3"/>
  <c r="W81" i="3"/>
  <c r="U333" i="3" a="1"/>
  <c r="U333" i="3" s="1"/>
  <c r="V333" i="3" s="1"/>
  <c r="W200" i="3"/>
  <c r="T270" i="3"/>
  <c r="U568" i="3" a="1"/>
  <c r="U568" i="3" s="1"/>
  <c r="V568" i="3" s="1"/>
  <c r="U155" i="3" a="1"/>
  <c r="U155" i="3" s="1"/>
  <c r="V155" i="3" s="1"/>
  <c r="T64" i="3"/>
  <c r="T155" i="3"/>
  <c r="W189" i="3"/>
  <c r="T218" i="3"/>
  <c r="T375" i="3"/>
  <c r="T438" i="3"/>
  <c r="T141" i="3"/>
  <c r="T209" i="3"/>
  <c r="T291" i="3"/>
  <c r="W302" i="3"/>
  <c r="W375" i="3"/>
  <c r="U414" i="3" a="1"/>
  <c r="U414" i="3" s="1"/>
  <c r="V414" i="3" s="1"/>
  <c r="U423" i="3" a="1"/>
  <c r="U423" i="3" s="1"/>
  <c r="V423" i="3" s="1"/>
  <c r="W452" i="3"/>
  <c r="W458" i="3"/>
  <c r="W464" i="3"/>
  <c r="W472" i="3"/>
  <c r="W480" i="3"/>
  <c r="W487" i="3"/>
  <c r="W495" i="3"/>
  <c r="W501" i="3"/>
  <c r="W509" i="3"/>
  <c r="W517" i="3"/>
  <c r="W525" i="3"/>
  <c r="W533" i="3"/>
  <c r="W541" i="3"/>
  <c r="W549" i="3"/>
  <c r="T561" i="3"/>
  <c r="T569" i="3"/>
  <c r="T577" i="3"/>
  <c r="T601" i="3"/>
  <c r="W64" i="3"/>
  <c r="T121" i="3"/>
  <c r="T131" i="3"/>
  <c r="U141" i="3" a="1"/>
  <c r="U141" i="3" s="1"/>
  <c r="V141" i="3" s="1"/>
  <c r="U291" i="3" a="1"/>
  <c r="U291" i="3" s="1"/>
  <c r="V291" i="3" s="1"/>
  <c r="W383" i="3"/>
  <c r="U121" i="3" a="1"/>
  <c r="U121" i="3" s="1"/>
  <c r="V121" i="3" s="1"/>
  <c r="U131" i="3" a="1"/>
  <c r="U131" i="3" s="1"/>
  <c r="V131" i="3" s="1"/>
  <c r="T200" i="3"/>
  <c r="W209" i="3"/>
  <c r="T231" i="3"/>
  <c r="T251" i="3"/>
  <c r="T282" i="3"/>
  <c r="W326" i="3"/>
  <c r="W561" i="3"/>
  <c r="W577" i="3"/>
  <c r="T573" i="3"/>
  <c r="U227" i="3" a="1"/>
  <c r="U227" i="3" s="1"/>
  <c r="V227" i="3" s="1"/>
  <c r="T476" i="3"/>
  <c r="T174" i="3"/>
  <c r="W342" i="3"/>
  <c r="T104" i="3"/>
  <c r="T222" i="3"/>
  <c r="U359" i="3" a="1"/>
  <c r="U359" i="3" s="1"/>
  <c r="V359" i="3" s="1"/>
  <c r="U60" i="3" a="1"/>
  <c r="U60" i="3" s="1"/>
  <c r="V60" i="3" s="1"/>
  <c r="W325" i="3"/>
  <c r="T422" i="3"/>
  <c r="W437" i="3"/>
  <c r="W382" i="3"/>
  <c r="T95" i="3"/>
  <c r="W105" i="3"/>
  <c r="T207" i="3"/>
  <c r="U237" i="3" a="1"/>
  <c r="U237" i="3" s="1"/>
  <c r="V237" i="3" s="1"/>
  <c r="T281" i="3"/>
  <c r="W413" i="3"/>
  <c r="U422" i="3" a="1"/>
  <c r="U422" i="3" s="1"/>
  <c r="V422" i="3" s="1"/>
  <c r="T457" i="3"/>
  <c r="W494" i="3"/>
  <c r="U584" i="3" a="1"/>
  <c r="U584" i="3" s="1"/>
  <c r="V584" i="3" s="1"/>
  <c r="T154" i="3"/>
  <c r="T261" i="3"/>
  <c r="W281" i="3"/>
  <c r="T317" i="3"/>
  <c r="W359" i="3"/>
  <c r="U457" i="3" a="1"/>
  <c r="U457" i="3" s="1"/>
  <c r="V457" i="3" s="1"/>
  <c r="T471" i="3"/>
  <c r="W508" i="3"/>
  <c r="T516" i="3"/>
  <c r="U154" i="3" a="1"/>
  <c r="U154" i="3" s="1"/>
  <c r="V154" i="3" s="1"/>
  <c r="T309" i="3"/>
  <c r="T374" i="3"/>
  <c r="T188" i="3"/>
  <c r="T240" i="3"/>
  <c r="W261" i="3"/>
  <c r="T372" i="3"/>
  <c r="U405" i="3" a="1"/>
  <c r="U405" i="3" s="1"/>
  <c r="V405" i="3" s="1"/>
  <c r="U471" i="3" a="1"/>
  <c r="U471" i="3" s="1"/>
  <c r="V471" i="3" s="1"/>
  <c r="W506" i="3"/>
  <c r="W524" i="3"/>
  <c r="T532" i="3"/>
  <c r="T114" i="3"/>
  <c r="T130" i="3"/>
  <c r="U179" i="3" a="1"/>
  <c r="U179" i="3" s="1"/>
  <c r="V179" i="3" s="1"/>
  <c r="T224" i="3"/>
  <c r="W309" i="3"/>
  <c r="T333" i="3"/>
  <c r="W405" i="3"/>
  <c r="W48" i="3"/>
  <c r="W179" i="3"/>
  <c r="W240" i="3"/>
  <c r="U342" i="3" a="1"/>
  <c r="U342" i="3" s="1"/>
  <c r="V342" i="3" s="1"/>
  <c r="U382" i="3" a="1"/>
  <c r="U382" i="3" s="1"/>
  <c r="V382" i="3" s="1"/>
  <c r="W479" i="3"/>
  <c r="T486" i="3"/>
  <c r="W540" i="3"/>
  <c r="T548" i="3"/>
  <c r="U167" i="3" a="1"/>
  <c r="U167" i="3" s="1"/>
  <c r="V167" i="3" s="1"/>
  <c r="T167" i="3"/>
  <c r="W287" i="3"/>
  <c r="T287" i="3"/>
  <c r="U287" i="3" a="1"/>
  <c r="U287" i="3" s="1"/>
  <c r="V287" i="3" s="1"/>
  <c r="T403" i="3"/>
  <c r="U403" i="3" a="1"/>
  <c r="U403" i="3" s="1"/>
  <c r="V403" i="3" s="1"/>
  <c r="U419" i="3" a="1"/>
  <c r="U419" i="3" s="1"/>
  <c r="V419" i="3" s="1"/>
  <c r="T419" i="3"/>
  <c r="W558" i="3"/>
  <c r="U558" i="3" a="1"/>
  <c r="U558" i="3" s="1"/>
  <c r="V558" i="3" s="1"/>
  <c r="W47" i="3"/>
  <c r="U222" i="3" a="1"/>
  <c r="U222" i="3" s="1"/>
  <c r="V222" i="3" s="1"/>
  <c r="W186" i="3"/>
  <c r="U186" i="3" a="1"/>
  <c r="U186" i="3" s="1"/>
  <c r="V186" i="3" s="1"/>
  <c r="W267" i="3"/>
  <c r="U267" i="3" a="1"/>
  <c r="U267" i="3" s="1"/>
  <c r="V267" i="3" s="1"/>
  <c r="T267" i="3"/>
  <c r="W347" i="3"/>
  <c r="U347" i="3" a="1"/>
  <c r="U347" i="3" s="1"/>
  <c r="V347" i="3" s="1"/>
  <c r="W380" i="3"/>
  <c r="U380" i="3" a="1"/>
  <c r="U380" i="3" s="1"/>
  <c r="V380" i="3" s="1"/>
  <c r="T433" i="3"/>
  <c r="U433" i="3" a="1"/>
  <c r="U433" i="3" s="1"/>
  <c r="V433" i="3" s="1"/>
  <c r="W555" i="3"/>
  <c r="U555" i="3" a="1"/>
  <c r="U555" i="3" s="1"/>
  <c r="V555" i="3" s="1"/>
  <c r="T150" i="3"/>
  <c r="W167" i="3"/>
  <c r="W522" i="3"/>
  <c r="W127" i="3"/>
  <c r="U127" i="3" a="1"/>
  <c r="U127" i="3" s="1"/>
  <c r="V127" i="3" s="1"/>
  <c r="W250" i="3"/>
  <c r="U250" i="3" a="1"/>
  <c r="U250" i="3" s="1"/>
  <c r="V250" i="3" s="1"/>
  <c r="T250" i="3"/>
  <c r="W340" i="3"/>
  <c r="U340" i="3" a="1"/>
  <c r="U340" i="3" s="1"/>
  <c r="V340" i="3" s="1"/>
  <c r="T411" i="3"/>
  <c r="U411" i="3" a="1"/>
  <c r="U411" i="3" s="1"/>
  <c r="V411" i="3" s="1"/>
  <c r="W590" i="3"/>
  <c r="U590" i="3" a="1"/>
  <c r="U590" i="3" s="1"/>
  <c r="V590" i="3" s="1"/>
  <c r="T205" i="3"/>
  <c r="W103" i="3"/>
  <c r="U103" i="3" a="1"/>
  <c r="U103" i="3" s="1"/>
  <c r="V103" i="3" s="1"/>
  <c r="W364" i="3"/>
  <c r="U364" i="3" a="1"/>
  <c r="U364" i="3" s="1"/>
  <c r="V364" i="3" s="1"/>
  <c r="W574" i="3"/>
  <c r="U574" i="3" a="1"/>
  <c r="U574" i="3" s="1"/>
  <c r="V574" i="3" s="1"/>
  <c r="T119" i="3"/>
  <c r="U138" i="3" a="1"/>
  <c r="U138" i="3" s="1"/>
  <c r="V138" i="3" s="1"/>
  <c r="T329" i="3"/>
  <c r="W477" i="3"/>
  <c r="W538" i="3"/>
  <c r="U205" i="3" a="1"/>
  <c r="U205" i="3" s="1"/>
  <c r="V205" i="3" s="1"/>
  <c r="W205" i="3"/>
  <c r="U329" i="3" a="1"/>
  <c r="U329" i="3" s="1"/>
  <c r="V329" i="3" s="1"/>
  <c r="W329" i="3"/>
  <c r="W388" i="3"/>
  <c r="U388" i="3" a="1"/>
  <c r="U388" i="3" s="1"/>
  <c r="V388" i="3" s="1"/>
  <c r="U428" i="3" a="1"/>
  <c r="U428" i="3" s="1"/>
  <c r="V428" i="3" s="1"/>
  <c r="T428" i="3"/>
  <c r="T566" i="3"/>
  <c r="W566" i="3"/>
  <c r="W138" i="3"/>
  <c r="U566" i="3" a="1"/>
  <c r="U566" i="3" s="1"/>
  <c r="V566" i="3" s="1"/>
  <c r="U160" i="3" a="1"/>
  <c r="U160" i="3" s="1"/>
  <c r="V160" i="3" s="1"/>
  <c r="T160" i="3"/>
  <c r="W393" i="3"/>
  <c r="U393" i="3" a="1"/>
  <c r="U393" i="3" s="1"/>
  <c r="V393" i="3" s="1"/>
  <c r="U443" i="3" a="1"/>
  <c r="U443" i="3" s="1"/>
  <c r="V443" i="3" s="1"/>
  <c r="T443" i="3"/>
  <c r="T582" i="3"/>
  <c r="W582" i="3"/>
  <c r="T257" i="3"/>
  <c r="W492" i="3"/>
  <c r="W228" i="3"/>
  <c r="U228" i="3" a="1"/>
  <c r="U228" i="3" s="1"/>
  <c r="V228" i="3" s="1"/>
  <c r="T228" i="3"/>
  <c r="W372" i="3"/>
  <c r="U372" i="3" a="1"/>
  <c r="U372" i="3" s="1"/>
  <c r="V372" i="3" s="1"/>
  <c r="T598" i="3"/>
  <c r="W598" i="3"/>
  <c r="W175" i="3"/>
  <c r="T237" i="3"/>
  <c r="U257" i="3" a="1"/>
  <c r="U257" i="3" s="1"/>
  <c r="V257" i="3" s="1"/>
  <c r="W323" i="3"/>
  <c r="W428" i="3"/>
  <c r="U582" i="3" a="1"/>
  <c r="U582" i="3" s="1"/>
  <c r="V582" i="3" s="1"/>
  <c r="T341" i="3"/>
  <c r="W60" i="3"/>
  <c r="T93" i="3"/>
  <c r="W300" i="3"/>
  <c r="T499" i="3"/>
  <c r="T530" i="3"/>
  <c r="T63" i="3"/>
  <c r="W104" i="3"/>
  <c r="U114" i="3" a="1"/>
  <c r="U114" i="3" s="1"/>
  <c r="V114" i="3" s="1"/>
  <c r="W150" i="3"/>
  <c r="U176" i="3" a="1"/>
  <c r="U176" i="3" s="1"/>
  <c r="V176" i="3" s="1"/>
  <c r="W207" i="3"/>
  <c r="W214" i="3"/>
  <c r="W229" i="3"/>
  <c r="W251" i="3"/>
  <c r="W268" i="3"/>
  <c r="T290" i="3"/>
  <c r="T301" i="3"/>
  <c r="U324" i="3" a="1"/>
  <c r="U324" i="3" s="1"/>
  <c r="V324" i="3" s="1"/>
  <c r="U341" i="3" a="1"/>
  <c r="U341" i="3" s="1"/>
  <c r="V341" i="3" s="1"/>
  <c r="T349" i="3"/>
  <c r="T364" i="3"/>
  <c r="W468" i="3"/>
  <c r="U486" i="3" a="1"/>
  <c r="U486" i="3" s="1"/>
  <c r="V486" i="3" s="1"/>
  <c r="U516" i="3" a="1"/>
  <c r="U516" i="3" s="1"/>
  <c r="V516" i="3" s="1"/>
  <c r="U532" i="3" a="1"/>
  <c r="U532" i="3" s="1"/>
  <c r="V532" i="3" s="1"/>
  <c r="U548" i="3" a="1"/>
  <c r="U548" i="3" s="1"/>
  <c r="V548" i="3" s="1"/>
  <c r="T555" i="3"/>
  <c r="W568" i="3"/>
  <c r="W584" i="3"/>
  <c r="W600" i="3"/>
  <c r="T186" i="3"/>
  <c r="T324" i="3"/>
  <c r="W93" i="3"/>
  <c r="W95" i="3"/>
  <c r="W119" i="3"/>
  <c r="W130" i="3"/>
  <c r="W139" i="3"/>
  <c r="T153" i="3"/>
  <c r="U168" i="3" a="1"/>
  <c r="U168" i="3" s="1"/>
  <c r="V168" i="3" s="1"/>
  <c r="W188" i="3"/>
  <c r="W197" i="3"/>
  <c r="T215" i="3"/>
  <c r="T230" i="3"/>
  <c r="T238" i="3"/>
  <c r="T252" i="3"/>
  <c r="T259" i="3"/>
  <c r="T278" i="3"/>
  <c r="U290" i="3" a="1"/>
  <c r="U290" i="3" s="1"/>
  <c r="V290" i="3" s="1"/>
  <c r="T308" i="3"/>
  <c r="U317" i="3" a="1"/>
  <c r="U317" i="3" s="1"/>
  <c r="V317" i="3" s="1"/>
  <c r="T332" i="3"/>
  <c r="T366" i="3"/>
  <c r="W374" i="3"/>
  <c r="T393" i="3"/>
  <c r="T397" i="3"/>
  <c r="W419" i="3"/>
  <c r="T430" i="3"/>
  <c r="T451" i="3"/>
  <c r="W484" i="3"/>
  <c r="W499" i="3"/>
  <c r="W514" i="3"/>
  <c r="W530" i="3"/>
  <c r="W546" i="3"/>
  <c r="T558" i="3"/>
  <c r="T560" i="3"/>
  <c r="T574" i="3"/>
  <c r="T576" i="3"/>
  <c r="T590" i="3"/>
  <c r="T592" i="3"/>
  <c r="T468" i="3"/>
  <c r="T388" i="3"/>
  <c r="T48" i="3"/>
  <c r="U63" i="3" a="1"/>
  <c r="U63" i="3" s="1"/>
  <c r="V63" i="3" s="1"/>
  <c r="T94" i="3"/>
  <c r="T103" i="3"/>
  <c r="T105" i="3"/>
  <c r="T113" i="3"/>
  <c r="U153" i="3" a="1"/>
  <c r="U153" i="3" s="1"/>
  <c r="V153" i="3" s="1"/>
  <c r="W168" i="3"/>
  <c r="T199" i="3"/>
  <c r="U215" i="3" a="1"/>
  <c r="U215" i="3" s="1"/>
  <c r="V215" i="3" s="1"/>
  <c r="U230" i="3" a="1"/>
  <c r="U230" i="3" s="1"/>
  <c r="V230" i="3" s="1"/>
  <c r="U252" i="3" a="1"/>
  <c r="U252" i="3" s="1"/>
  <c r="V252" i="3" s="1"/>
  <c r="W301" i="3"/>
  <c r="U332" i="3" a="1"/>
  <c r="U332" i="3" s="1"/>
  <c r="V332" i="3" s="1"/>
  <c r="T340" i="3"/>
  <c r="T380" i="3"/>
  <c r="T463" i="3"/>
  <c r="T479" i="3"/>
  <c r="T494" i="3"/>
  <c r="T508" i="3"/>
  <c r="T524" i="3"/>
  <c r="T540" i="3"/>
  <c r="W357" i="3"/>
  <c r="T139" i="3"/>
  <c r="T176" i="3"/>
  <c r="W411" i="3"/>
  <c r="T514" i="3"/>
  <c r="T47" i="3"/>
  <c r="U94" i="3" a="1"/>
  <c r="U94" i="3" s="1"/>
  <c r="V94" i="3" s="1"/>
  <c r="U113" i="3" a="1"/>
  <c r="U113" i="3" s="1"/>
  <c r="V113" i="3" s="1"/>
  <c r="T175" i="3"/>
  <c r="U199" i="3" a="1"/>
  <c r="U199" i="3" s="1"/>
  <c r="V199" i="3" s="1"/>
  <c r="T316" i="3"/>
  <c r="T323" i="3"/>
  <c r="T325" i="3"/>
  <c r="W349" i="3"/>
  <c r="T413" i="3"/>
  <c r="W430" i="3"/>
  <c r="W443" i="3"/>
  <c r="U451" i="3" a="1"/>
  <c r="U451" i="3" s="1"/>
  <c r="V451" i="3" s="1"/>
  <c r="T477" i="3"/>
  <c r="T492" i="3"/>
  <c r="T506" i="3"/>
  <c r="T522" i="3"/>
  <c r="T538" i="3"/>
  <c r="T347" i="3"/>
  <c r="W403" i="3"/>
  <c r="W433" i="3"/>
  <c r="T484" i="3"/>
  <c r="T546" i="3"/>
  <c r="W160" i="3"/>
  <c r="W238" i="3"/>
  <c r="W259" i="3"/>
  <c r="W278" i="3"/>
  <c r="W308" i="3"/>
  <c r="T357" i="3"/>
  <c r="W366" i="3"/>
  <c r="W397" i="3"/>
  <c r="T437" i="3"/>
  <c r="W463" i="3"/>
  <c r="W560" i="3"/>
  <c r="W576" i="3"/>
  <c r="W592" i="3"/>
  <c r="AC490" i="2" a="1"/>
  <c r="AC490" i="2" s="1"/>
  <c r="AE490" i="2" s="1"/>
  <c r="AC494" i="2" a="1"/>
  <c r="AC494" i="2" s="1"/>
  <c r="AE494" i="2" s="1"/>
  <c r="AC508" i="2" a="1"/>
  <c r="AC508" i="2" s="1"/>
  <c r="AE508" i="2" s="1"/>
  <c r="AC137" i="2" a="1"/>
  <c r="AC137" i="2" s="1"/>
  <c r="AC552" i="2" a="1"/>
  <c r="AC552" i="2" s="1"/>
  <c r="AE552" i="2" s="1"/>
  <c r="AC5" i="2" a="1"/>
  <c r="AC5" i="2" s="1"/>
  <c r="AC598" i="2" a="1"/>
  <c r="AC598" i="2" s="1"/>
  <c r="AE598" i="2" s="1"/>
  <c r="AC261" i="2" a="1"/>
  <c r="AC261" i="2" s="1"/>
  <c r="AE261" i="2" s="1"/>
  <c r="AC356" i="2" a="1"/>
  <c r="AC356" i="2" s="1"/>
  <c r="AE356" i="2" s="1"/>
  <c r="AC497" i="2" a="1"/>
  <c r="AC497" i="2" s="1"/>
  <c r="AE497" i="2" s="1"/>
  <c r="AC513" i="2" a="1"/>
  <c r="AC513" i="2" s="1"/>
  <c r="AE513" i="2" s="1"/>
  <c r="AC529" i="2" a="1"/>
  <c r="AC529" i="2" s="1"/>
  <c r="AE529" i="2" s="1"/>
  <c r="AC390" i="2" a="1"/>
  <c r="AC390" i="2" s="1"/>
  <c r="AE390" i="2" s="1"/>
  <c r="AC28" i="2" a="1"/>
  <c r="AC28" i="2" s="1"/>
  <c r="AC106" i="2" a="1"/>
  <c r="AC106" i="2" s="1"/>
  <c r="AC518" i="2" a="1"/>
  <c r="AC518" i="2" s="1"/>
  <c r="AE518" i="2" s="1"/>
  <c r="AC101" i="2" a="1"/>
  <c r="AC101" i="2" s="1"/>
  <c r="AC550" i="2" a="1"/>
  <c r="AC550" i="2" s="1"/>
  <c r="AE550" i="2" s="1"/>
  <c r="AC574" i="2" a="1"/>
  <c r="AC574" i="2" s="1"/>
  <c r="AE574" i="2" s="1"/>
  <c r="AC592" i="2" a="1"/>
  <c r="AC592" i="2" s="1"/>
  <c r="AE592" i="2" s="1"/>
  <c r="AC375" i="2" a="1"/>
  <c r="AC375" i="2" s="1"/>
  <c r="AE375" i="2" s="1"/>
  <c r="AC109" i="2" a="1"/>
  <c r="AC109" i="2" s="1"/>
  <c r="AC491" i="2" a="1"/>
  <c r="AC491" i="2" s="1"/>
  <c r="AE491" i="2" s="1"/>
  <c r="AC515" i="2" a="1"/>
  <c r="AC515" i="2" s="1"/>
  <c r="AE515" i="2" s="1"/>
  <c r="AC520" i="2" a="1"/>
  <c r="AC520" i="2" s="1"/>
  <c r="AE520" i="2" s="1"/>
  <c r="AC521" i="2" a="1"/>
  <c r="AC521" i="2" s="1"/>
  <c r="AE521" i="2" s="1"/>
  <c r="AC59" i="2" a="1"/>
  <c r="AC59" i="2" s="1"/>
  <c r="AC532" i="2" a="1"/>
  <c r="AC532" i="2" s="1"/>
  <c r="AE532" i="2" s="1"/>
  <c r="AC562" i="2" a="1"/>
  <c r="AC562" i="2" s="1"/>
  <c r="AC27" i="2" a="1"/>
  <c r="AC27" i="2" s="1"/>
  <c r="AC55" i="2" a="1"/>
  <c r="AC55" i="2" s="1"/>
  <c r="AC528" i="2" a="1"/>
  <c r="AC528" i="2" s="1"/>
  <c r="AE528" i="2" s="1"/>
  <c r="AC111" i="2" a="1"/>
  <c r="AC111" i="2" s="1"/>
  <c r="AC147" i="2" a="1"/>
  <c r="AC147" i="2" s="1"/>
  <c r="AC496" i="2" a="1"/>
  <c r="AC496" i="2" s="1"/>
  <c r="AE496" i="2" s="1"/>
  <c r="AC33" i="2" a="1"/>
  <c r="AC33" i="2" s="1"/>
  <c r="AC542" i="2" a="1"/>
  <c r="AC542" i="2" s="1"/>
  <c r="AE542" i="2" s="1"/>
  <c r="AC560" i="2" a="1"/>
  <c r="AC560" i="2" s="1"/>
  <c r="AE560" i="2" s="1"/>
  <c r="AC568" i="2" a="1"/>
  <c r="AC568" i="2" s="1"/>
  <c r="AE568" i="2" s="1"/>
  <c r="AC571" i="2" a="1"/>
  <c r="AC571" i="2" s="1"/>
  <c r="AE571" i="2" s="1"/>
  <c r="AC593" i="2" a="1"/>
  <c r="AC593" i="2" s="1"/>
  <c r="AE593" i="2" s="1"/>
  <c r="AC601" i="2"/>
  <c r="AE601" i="2" s="1"/>
  <c r="AC40" i="2" a="1"/>
  <c r="AC40" i="2" s="1"/>
  <c r="AC74" i="2" a="1"/>
  <c r="AC74" i="2" s="1"/>
  <c r="AC73" i="2" a="1"/>
  <c r="AC73" i="2" s="1"/>
  <c r="AC150" i="2" a="1"/>
  <c r="AC150" i="2" s="1"/>
  <c r="AE150" i="2" s="1"/>
  <c r="AC158" i="2" a="1"/>
  <c r="AC158" i="2" s="1"/>
  <c r="AE158" i="2" s="1"/>
  <c r="AC166" i="2" a="1"/>
  <c r="AC166" i="2" s="1"/>
  <c r="AE166" i="2" s="1"/>
  <c r="AC174" i="2" a="1"/>
  <c r="AC174" i="2" s="1"/>
  <c r="AE174" i="2" s="1"/>
  <c r="AC182" i="2" a="1"/>
  <c r="AC182" i="2" s="1"/>
  <c r="AE182" i="2" s="1"/>
  <c r="AC190" i="2" a="1"/>
  <c r="AC190" i="2" s="1"/>
  <c r="AE190" i="2" s="1"/>
  <c r="AC198" i="2" a="1"/>
  <c r="AC198" i="2" s="1"/>
  <c r="AE198" i="2" s="1"/>
  <c r="AC51" i="2" a="1"/>
  <c r="AC51" i="2" s="1"/>
  <c r="AC86" i="2" a="1"/>
  <c r="AC86" i="2" s="1"/>
  <c r="AC217" i="2" a="1"/>
  <c r="AC217" i="2" s="1"/>
  <c r="AE217" i="2" s="1"/>
  <c r="AC224" i="2" a="1"/>
  <c r="AC224" i="2" s="1"/>
  <c r="AE224" i="2" s="1"/>
  <c r="AC232" i="2" a="1"/>
  <c r="AC232" i="2" s="1"/>
  <c r="AE232" i="2" s="1"/>
  <c r="AC238" i="2" a="1"/>
  <c r="AC238" i="2" s="1"/>
  <c r="AE238" i="2" s="1"/>
  <c r="AC247" i="2" a="1"/>
  <c r="AC247" i="2" s="1"/>
  <c r="AE247" i="2" s="1"/>
  <c r="AC255" i="2" a="1"/>
  <c r="AC255" i="2" s="1"/>
  <c r="AE255" i="2" s="1"/>
  <c r="AC260" i="2" a="1"/>
  <c r="AC260" i="2" s="1"/>
  <c r="AE260" i="2" s="1"/>
  <c r="AC266" i="2" a="1"/>
  <c r="AC266" i="2" s="1"/>
  <c r="AE266" i="2" s="1"/>
  <c r="AC271" i="2" a="1"/>
  <c r="AC271" i="2" s="1"/>
  <c r="AE271" i="2" s="1"/>
  <c r="AC276" i="2" a="1"/>
  <c r="AC276" i="2" s="1"/>
  <c r="AE276" i="2" s="1"/>
  <c r="AC284" i="2" a="1"/>
  <c r="AC284" i="2" s="1"/>
  <c r="AE284" i="2" s="1"/>
  <c r="AC289" i="2" a="1"/>
  <c r="AC289" i="2" s="1"/>
  <c r="AE289" i="2" s="1"/>
  <c r="AC298" i="2" a="1"/>
  <c r="AC298" i="2" s="1"/>
  <c r="AE298" i="2" s="1"/>
  <c r="AC303" i="2" a="1"/>
  <c r="AC303" i="2" s="1"/>
  <c r="AE303" i="2" s="1"/>
  <c r="AC312" i="2" a="1"/>
  <c r="AC312" i="2" s="1"/>
  <c r="AE312" i="2" s="1"/>
  <c r="AC318" i="2" a="1"/>
  <c r="AC318" i="2" s="1"/>
  <c r="AE318" i="2" s="1"/>
  <c r="AC326" i="2" a="1"/>
  <c r="AC326" i="2" s="1"/>
  <c r="AE326" i="2" s="1"/>
  <c r="AC335" i="2" a="1"/>
  <c r="AC335" i="2" s="1"/>
  <c r="AE335" i="2" s="1"/>
  <c r="AC342" i="2" a="1"/>
  <c r="AC342" i="2" s="1"/>
  <c r="AE342" i="2" s="1"/>
  <c r="AC349" i="2" a="1"/>
  <c r="AC349" i="2" s="1"/>
  <c r="AE349" i="2" s="1"/>
  <c r="AC358" i="2" a="1"/>
  <c r="AC358" i="2" s="1"/>
  <c r="AC361" i="2" a="1"/>
  <c r="AC361" i="2" s="1"/>
  <c r="AE361" i="2" s="1"/>
  <c r="AC374" i="2" a="1"/>
  <c r="AC374" i="2" s="1"/>
  <c r="AE374" i="2" s="1"/>
  <c r="AC379" i="2" a="1"/>
  <c r="AC379" i="2" s="1"/>
  <c r="AE379" i="2" s="1"/>
  <c r="AC78" i="2" a="1"/>
  <c r="AC78" i="2" s="1"/>
  <c r="AC393" i="2" a="1"/>
  <c r="AC393" i="2" s="1"/>
  <c r="AE393" i="2" s="1"/>
  <c r="AC401" i="2" a="1"/>
  <c r="AC401" i="2" s="1"/>
  <c r="AE401" i="2" s="1"/>
  <c r="AC409" i="2" a="1"/>
  <c r="AC409" i="2" s="1"/>
  <c r="AE409" i="2" s="1"/>
  <c r="AC417" i="2" a="1"/>
  <c r="AC417" i="2" s="1"/>
  <c r="AC425" i="2" a="1"/>
  <c r="AC425" i="2" s="1"/>
  <c r="AE425" i="2" s="1"/>
  <c r="AC432" i="2" a="1"/>
  <c r="AC432" i="2" s="1"/>
  <c r="AE432" i="2" s="1"/>
  <c r="AC441" i="2" a="1"/>
  <c r="AC441" i="2" s="1"/>
  <c r="AC449" i="2" a="1"/>
  <c r="AC449" i="2" s="1"/>
  <c r="AE449" i="2" s="1"/>
  <c r="AC510" i="2" a="1"/>
  <c r="AC510" i="2" s="1"/>
  <c r="AE510" i="2" s="1"/>
  <c r="AC118" i="2" a="1"/>
  <c r="AC118" i="2" s="1"/>
  <c r="AC105" i="2" a="1"/>
  <c r="AC105" i="2" s="1"/>
  <c r="AC545" i="2" a="1"/>
  <c r="AC545" i="2" s="1"/>
  <c r="AE545" i="2" s="1"/>
  <c r="AC559" i="2" a="1"/>
  <c r="AC559" i="2" s="1"/>
  <c r="AE559" i="2" s="1"/>
  <c r="AC594" i="2" a="1"/>
  <c r="AC594" i="2" s="1"/>
  <c r="AE594" i="2" s="1"/>
  <c r="AC139" i="2"/>
  <c r="AC104" i="2" a="1"/>
  <c r="AC104" i="2" s="1"/>
  <c r="AC64" i="2" a="1"/>
  <c r="AC64" i="2" s="1"/>
  <c r="AC155" i="2" a="1"/>
  <c r="AC155" i="2" s="1"/>
  <c r="AE155" i="2" s="1"/>
  <c r="AC163" i="2" a="1"/>
  <c r="AC163" i="2" s="1"/>
  <c r="AE163" i="2" s="1"/>
  <c r="AC171" i="2" a="1"/>
  <c r="AC171" i="2" s="1"/>
  <c r="AE171" i="2" s="1"/>
  <c r="AC179" i="2" a="1"/>
  <c r="AC179" i="2" s="1"/>
  <c r="AE179" i="2" s="1"/>
  <c r="AC187" i="2" a="1"/>
  <c r="AC187" i="2" s="1"/>
  <c r="AE187" i="2" s="1"/>
  <c r="AC197" i="2" a="1"/>
  <c r="AC197" i="2" s="1"/>
  <c r="AE197" i="2" s="1"/>
  <c r="AC96" i="2" a="1"/>
  <c r="AC96" i="2" s="1"/>
  <c r="AC45" i="2" a="1"/>
  <c r="AC45" i="2" s="1"/>
  <c r="AC214" i="2" a="1"/>
  <c r="AC214" i="2" s="1"/>
  <c r="AE214" i="2" s="1"/>
  <c r="AC221" i="2" a="1"/>
  <c r="AC221" i="2" s="1"/>
  <c r="AE221" i="2" s="1"/>
  <c r="AC229" i="2" a="1"/>
  <c r="AC229" i="2" s="1"/>
  <c r="AE229" i="2" s="1"/>
  <c r="AC236" i="2" a="1"/>
  <c r="AC236" i="2" s="1"/>
  <c r="AE236" i="2" s="1"/>
  <c r="AC244" i="2" a="1"/>
  <c r="AC244" i="2" s="1"/>
  <c r="AE244" i="2" s="1"/>
  <c r="AC252" i="2" a="1"/>
  <c r="AC252" i="2" s="1"/>
  <c r="AE252" i="2" s="1"/>
  <c r="AC123" i="2" a="1"/>
  <c r="AC123" i="2" s="1"/>
  <c r="AC264" i="2" a="1"/>
  <c r="AC264" i="2" s="1"/>
  <c r="AE264" i="2" s="1"/>
  <c r="AC47" i="2" a="1"/>
  <c r="AC47" i="2" s="1"/>
  <c r="AC275" i="2" a="1"/>
  <c r="AC275" i="2" s="1"/>
  <c r="AC281" i="2" a="1"/>
  <c r="AC281" i="2" s="1"/>
  <c r="AE281" i="2" s="1"/>
  <c r="AC287" i="2" a="1"/>
  <c r="AC287" i="2" s="1"/>
  <c r="AE287" i="2" s="1"/>
  <c r="AC295" i="2" a="1"/>
  <c r="AC295" i="2" s="1"/>
  <c r="AC54" i="2" a="1"/>
  <c r="AC54" i="2" s="1"/>
  <c r="AC308" i="2" a="1"/>
  <c r="AC308" i="2" s="1"/>
  <c r="AE308" i="2" s="1"/>
  <c r="AC315" i="2" a="1"/>
  <c r="AC315" i="2" s="1"/>
  <c r="AE315" i="2" s="1"/>
  <c r="AC323" i="2" a="1"/>
  <c r="AC323" i="2" s="1"/>
  <c r="AE323" i="2" s="1"/>
  <c r="AC331" i="2" a="1"/>
  <c r="AC331" i="2" s="1"/>
  <c r="AC338" i="2" a="1"/>
  <c r="AC338" i="2" s="1"/>
  <c r="AE338" i="2" s="1"/>
  <c r="AC346" i="2" a="1"/>
  <c r="AC346" i="2" s="1"/>
  <c r="AE346" i="2" s="1"/>
  <c r="AC141" i="2" a="1"/>
  <c r="AC141" i="2" s="1"/>
  <c r="AC363" i="2" a="1"/>
  <c r="AC363" i="2" s="1"/>
  <c r="AE363" i="2" s="1"/>
  <c r="AC369" i="2" a="1"/>
  <c r="AC369" i="2" s="1"/>
  <c r="AE369" i="2" s="1"/>
  <c r="AC377" i="2" a="1"/>
  <c r="AC377" i="2" s="1"/>
  <c r="AE377" i="2" s="1"/>
  <c r="AC384" i="2" a="1"/>
  <c r="AC384" i="2" s="1"/>
  <c r="AC389" i="2" a="1"/>
  <c r="AC389" i="2" s="1"/>
  <c r="AE389" i="2" s="1"/>
  <c r="AC398" i="2" a="1"/>
  <c r="AC398" i="2" s="1"/>
  <c r="AE398" i="2" s="1"/>
  <c r="AC406" i="2" a="1"/>
  <c r="AC406" i="2" s="1"/>
  <c r="AE406" i="2" s="1"/>
  <c r="AC414" i="2" a="1"/>
  <c r="AC414" i="2" s="1"/>
  <c r="AE414" i="2" s="1"/>
  <c r="AC7" i="2" a="1"/>
  <c r="AC7" i="2" s="1"/>
  <c r="AC429" i="2" a="1"/>
  <c r="AC429" i="2" s="1"/>
  <c r="AE429" i="2" s="1"/>
  <c r="AC437" i="2" a="1"/>
  <c r="AC437" i="2" s="1"/>
  <c r="AE437" i="2" s="1"/>
  <c r="AC446" i="2" a="1"/>
  <c r="AC446" i="2" s="1"/>
  <c r="AE446" i="2" s="1"/>
  <c r="AC452" i="2" a="1"/>
  <c r="AC452" i="2" s="1"/>
  <c r="AE452" i="2" s="1"/>
  <c r="AC124" i="2" a="1"/>
  <c r="AC124" i="2" s="1"/>
  <c r="AC458" i="2" a="1"/>
  <c r="AC458" i="2" s="1"/>
  <c r="AE458" i="2" s="1"/>
  <c r="AC461" i="2" a="1"/>
  <c r="AC461" i="2" s="1"/>
  <c r="AE461" i="2" s="1"/>
  <c r="AC463" i="2" a="1"/>
  <c r="AC463" i="2" s="1"/>
  <c r="AE463" i="2" s="1"/>
  <c r="AC11" i="2" a="1"/>
  <c r="AC11" i="2" s="1"/>
  <c r="AC466" i="2" a="1"/>
  <c r="AC466" i="2" s="1"/>
  <c r="AE466" i="2" s="1"/>
  <c r="AC18" i="2" a="1"/>
  <c r="AC18" i="2" s="1"/>
  <c r="AC470" i="2" a="1"/>
  <c r="AC470" i="2" s="1"/>
  <c r="AE470" i="2" s="1"/>
  <c r="AC469" i="2" a="1"/>
  <c r="AC469" i="2" s="1"/>
  <c r="AE469" i="2" s="1"/>
  <c r="AC471" i="2" a="1"/>
  <c r="AC471" i="2" s="1"/>
  <c r="AE471" i="2" s="1"/>
  <c r="AC473" i="2" a="1"/>
  <c r="AC473" i="2" s="1"/>
  <c r="AE473" i="2" s="1"/>
  <c r="AC114" i="2" a="1"/>
  <c r="AC114" i="2" s="1"/>
  <c r="AC475" i="2" a="1"/>
  <c r="AC475" i="2" s="1"/>
  <c r="AE475" i="2" s="1"/>
  <c r="AC478" i="2" a="1"/>
  <c r="AC478" i="2" s="1"/>
  <c r="AE478" i="2" s="1"/>
  <c r="AC480" i="2" a="1"/>
  <c r="AC480" i="2" s="1"/>
  <c r="AE480" i="2" s="1"/>
  <c r="AC482" i="2" a="1"/>
  <c r="AC482" i="2" s="1"/>
  <c r="AE482" i="2" s="1"/>
  <c r="AC484" i="2" a="1"/>
  <c r="AC484" i="2" s="1"/>
  <c r="AE484" i="2" s="1"/>
  <c r="AC35" i="2" a="1"/>
  <c r="AC35" i="2" s="1"/>
  <c r="AC492" i="2" a="1"/>
  <c r="AC492" i="2" s="1"/>
  <c r="AE492" i="2" s="1"/>
  <c r="AC502" i="2" a="1"/>
  <c r="AC502" i="2" s="1"/>
  <c r="AE502" i="2" s="1"/>
  <c r="AC503" i="2" a="1"/>
  <c r="AC503" i="2" s="1"/>
  <c r="AE503" i="2" s="1"/>
  <c r="AC130" i="2" a="1"/>
  <c r="AC130" i="2" s="1"/>
  <c r="AC509" i="2" a="1"/>
  <c r="AC509" i="2" s="1"/>
  <c r="AE509" i="2" s="1"/>
  <c r="AC561" i="2" a="1"/>
  <c r="AC561" i="2" s="1"/>
  <c r="AE561" i="2" s="1"/>
  <c r="AC577" i="2" a="1"/>
  <c r="AC577" i="2" s="1"/>
  <c r="AE577" i="2" s="1"/>
  <c r="AC582" i="2" a="1"/>
  <c r="AC582" i="2" s="1"/>
  <c r="AE582" i="2" s="1"/>
  <c r="AC579" i="2" a="1"/>
  <c r="AC579" i="2" s="1"/>
  <c r="AE579" i="2" s="1"/>
  <c r="U118" i="3" a="1"/>
  <c r="U118" i="3" s="1"/>
  <c r="V118" i="3" s="1"/>
  <c r="T118" i="3"/>
  <c r="W118" i="3"/>
  <c r="W147" i="3"/>
  <c r="U147" i="3" a="1"/>
  <c r="U147" i="3" s="1"/>
  <c r="V147" i="3" s="1"/>
  <c r="U195" i="3" a="1"/>
  <c r="U195" i="3" s="1"/>
  <c r="V195" i="3" s="1"/>
  <c r="T195" i="3"/>
  <c r="W195" i="3"/>
  <c r="W356" i="3"/>
  <c r="U356" i="3" a="1"/>
  <c r="U356" i="3" s="1"/>
  <c r="V356" i="3" s="1"/>
  <c r="W402" i="3"/>
  <c r="U402" i="3" a="1"/>
  <c r="U402" i="3" s="1"/>
  <c r="V402" i="3" s="1"/>
  <c r="T402" i="3"/>
  <c r="U449" i="3" a="1"/>
  <c r="U449" i="3" s="1"/>
  <c r="V449" i="3" s="1"/>
  <c r="T449" i="3"/>
  <c r="U498" i="3" a="1"/>
  <c r="U498" i="3" s="1"/>
  <c r="V498" i="3" s="1"/>
  <c r="T498" i="3"/>
  <c r="W581" i="3"/>
  <c r="U581" i="3" a="1"/>
  <c r="U581" i="3" s="1"/>
  <c r="V581" i="3" s="1"/>
  <c r="W137" i="3"/>
  <c r="U137" i="3" a="1"/>
  <c r="U137" i="3" s="1"/>
  <c r="V137" i="3" s="1"/>
  <c r="W213" i="3"/>
  <c r="U213" i="3" a="1"/>
  <c r="U213" i="3" s="1"/>
  <c r="V213" i="3" s="1"/>
  <c r="T213" i="3"/>
  <c r="W307" i="3"/>
  <c r="U307" i="3" a="1"/>
  <c r="U307" i="3" s="1"/>
  <c r="V307" i="3" s="1"/>
  <c r="U432" i="3" a="1"/>
  <c r="U432" i="3" s="1"/>
  <c r="V432" i="3" s="1"/>
  <c r="T432" i="3"/>
  <c r="U521" i="3" a="1"/>
  <c r="U521" i="3" s="1"/>
  <c r="V521" i="3" s="1"/>
  <c r="T521" i="3"/>
  <c r="W597" i="3"/>
  <c r="U597" i="3" a="1"/>
  <c r="U597" i="3" s="1"/>
  <c r="V597" i="3" s="1"/>
  <c r="T147" i="3"/>
  <c r="W227" i="3"/>
  <c r="W432" i="3"/>
  <c r="U246" i="3" a="1"/>
  <c r="U246" i="3" s="1"/>
  <c r="V246" i="3" s="1"/>
  <c r="T246" i="3"/>
  <c r="W246" i="3"/>
  <c r="W299" i="3"/>
  <c r="U299" i="3" a="1"/>
  <c r="U299" i="3" s="1"/>
  <c r="V299" i="3" s="1"/>
  <c r="W418" i="3"/>
  <c r="U418" i="3" a="1"/>
  <c r="U418" i="3" s="1"/>
  <c r="V418" i="3" s="1"/>
  <c r="T418" i="3"/>
  <c r="W589" i="3"/>
  <c r="U589" i="3" a="1"/>
  <c r="U589" i="3" s="1"/>
  <c r="V589" i="3" s="1"/>
  <c r="T68" i="3"/>
  <c r="W370" i="3"/>
  <c r="U166" i="3" a="1"/>
  <c r="U166" i="3" s="1"/>
  <c r="V166" i="3" s="1"/>
  <c r="T166" i="3"/>
  <c r="U204" i="3" a="1"/>
  <c r="U204" i="3" s="1"/>
  <c r="V204" i="3" s="1"/>
  <c r="W204" i="3"/>
  <c r="U315" i="3" a="1"/>
  <c r="U315" i="3" s="1"/>
  <c r="V315" i="3" s="1"/>
  <c r="W315" i="3"/>
  <c r="W442" i="3"/>
  <c r="U442" i="3" a="1"/>
  <c r="U442" i="3" s="1"/>
  <c r="V442" i="3" s="1"/>
  <c r="U491" i="3" a="1"/>
  <c r="U491" i="3" s="1"/>
  <c r="V491" i="3" s="1"/>
  <c r="T491" i="3"/>
  <c r="U537" i="3" a="1"/>
  <c r="U537" i="3" s="1"/>
  <c r="V537" i="3" s="1"/>
  <c r="T537" i="3"/>
  <c r="T339" i="3"/>
  <c r="W110" i="3"/>
  <c r="U110" i="3" a="1"/>
  <c r="U110" i="3" s="1"/>
  <c r="V110" i="3" s="1"/>
  <c r="T110" i="3"/>
  <c r="W174" i="3"/>
  <c r="U174" i="3" a="1"/>
  <c r="U174" i="3" s="1"/>
  <c r="V174" i="3" s="1"/>
  <c r="U236" i="3" a="1"/>
  <c r="U236" i="3" s="1"/>
  <c r="V236" i="3" s="1"/>
  <c r="W236" i="3"/>
  <c r="T545" i="3"/>
  <c r="U545" i="3" a="1"/>
  <c r="U545" i="3" s="1"/>
  <c r="V545" i="3" s="1"/>
  <c r="W565" i="3"/>
  <c r="U565" i="3" a="1"/>
  <c r="U565" i="3" s="1"/>
  <c r="V565" i="3" s="1"/>
  <c r="T101" i="3"/>
  <c r="U101" i="3" a="1"/>
  <c r="U101" i="3" s="1"/>
  <c r="V101" i="3" s="1"/>
  <c r="T146" i="3"/>
  <c r="U146" i="3" a="1"/>
  <c r="U146" i="3" s="1"/>
  <c r="V146" i="3" s="1"/>
  <c r="W417" i="3"/>
  <c r="T417" i="3"/>
  <c r="T557" i="3"/>
  <c r="U557" i="3" a="1"/>
  <c r="U557" i="3" s="1"/>
  <c r="V557" i="3" s="1"/>
  <c r="T70" i="3"/>
  <c r="U70" i="3" a="1"/>
  <c r="U70" i="3" s="1"/>
  <c r="V70" i="3" s="1"/>
  <c r="W256" i="3"/>
  <c r="U256" i="3" a="1"/>
  <c r="U256" i="3" s="1"/>
  <c r="V256" i="3" s="1"/>
  <c r="W427" i="3"/>
  <c r="U427" i="3" a="1"/>
  <c r="U427" i="3" s="1"/>
  <c r="V427" i="3" s="1"/>
  <c r="U462" i="3" a="1"/>
  <c r="U462" i="3" s="1"/>
  <c r="V462" i="3" s="1"/>
  <c r="T462" i="3"/>
  <c r="U505" i="3" a="1"/>
  <c r="U505" i="3" s="1"/>
  <c r="V505" i="3" s="1"/>
  <c r="T505" i="3"/>
  <c r="W573" i="3"/>
  <c r="U573" i="3" a="1"/>
  <c r="U573" i="3" s="1"/>
  <c r="V573" i="3" s="1"/>
  <c r="U513" i="3" a="1"/>
  <c r="U513" i="3" s="1"/>
  <c r="V513" i="3" s="1"/>
  <c r="W85" i="3"/>
  <c r="T85" i="3"/>
  <c r="U173" i="3" a="1"/>
  <c r="U173" i="3" s="1"/>
  <c r="V173" i="3" s="1"/>
  <c r="T173" i="3"/>
  <c r="T572" i="3"/>
  <c r="U572" i="3" a="1"/>
  <c r="U572" i="3" s="1"/>
  <c r="V572" i="3" s="1"/>
  <c r="W221" i="3"/>
  <c r="U221" i="3" a="1"/>
  <c r="U221" i="3" s="1"/>
  <c r="V221" i="3" s="1"/>
  <c r="U529" i="3" a="1"/>
  <c r="U529" i="3" s="1"/>
  <c r="V529" i="3" s="1"/>
  <c r="T529" i="3"/>
  <c r="T362" i="3"/>
  <c r="W513" i="3"/>
  <c r="T565" i="3"/>
  <c r="W596" i="3"/>
  <c r="T221" i="3"/>
  <c r="T597" i="3"/>
  <c r="W339" i="3"/>
  <c r="W545" i="3"/>
  <c r="T392" i="3"/>
  <c r="T236" i="3"/>
  <c r="W392" i="3"/>
  <c r="T427" i="3"/>
  <c r="W401" i="3"/>
  <c r="T256" i="3"/>
  <c r="T356" i="3"/>
  <c r="W362" i="3"/>
  <c r="T387" i="3"/>
  <c r="W449" i="3"/>
  <c r="W476" i="3"/>
  <c r="W505" i="3"/>
  <c r="W537" i="3"/>
  <c r="T204" i="3"/>
  <c r="T315" i="3"/>
  <c r="T442" i="3"/>
  <c r="W580" i="3"/>
  <c r="T91" i="3"/>
  <c r="T137" i="3"/>
  <c r="T299" i="3"/>
  <c r="T346" i="3"/>
  <c r="W387" i="3"/>
  <c r="W498" i="3"/>
  <c r="W529" i="3"/>
  <c r="T581" i="3"/>
  <c r="T589" i="3"/>
  <c r="W70" i="3"/>
  <c r="W91" i="3"/>
  <c r="T158" i="3"/>
  <c r="T307" i="3"/>
  <c r="W346" i="3"/>
  <c r="T370" i="3"/>
  <c r="W462" i="3"/>
  <c r="W491" i="3"/>
  <c r="W521" i="3"/>
  <c r="T134" i="3"/>
  <c r="W146" i="3"/>
  <c r="U158" i="3" a="1"/>
  <c r="U158" i="3" s="1"/>
  <c r="V158" i="3" s="1"/>
  <c r="T235" i="3"/>
  <c r="T431" i="3"/>
  <c r="T448" i="3"/>
  <c r="T455" i="3"/>
  <c r="T461" i="3"/>
  <c r="T467" i="3"/>
  <c r="T475" i="3"/>
  <c r="T483" i="3"/>
  <c r="T490" i="3"/>
  <c r="T497" i="3"/>
  <c r="T504" i="3"/>
  <c r="T512" i="3"/>
  <c r="T520" i="3"/>
  <c r="T528" i="3"/>
  <c r="T536" i="3"/>
  <c r="T544" i="3"/>
  <c r="W557" i="3"/>
  <c r="W572" i="3"/>
  <c r="U588" i="3" a="1"/>
  <c r="U588" i="3" s="1"/>
  <c r="V588" i="3" s="1"/>
  <c r="U109" i="3" a="1"/>
  <c r="U109" i="3" s="1"/>
  <c r="V109" i="3" s="1"/>
  <c r="T298" i="3"/>
  <c r="U235" i="3" a="1"/>
  <c r="U235" i="3" s="1"/>
  <c r="V235" i="3" s="1"/>
  <c r="U455" i="3" a="1"/>
  <c r="U455" i="3" s="1"/>
  <c r="V455" i="3" s="1"/>
  <c r="U490" i="3" a="1"/>
  <c r="U490" i="3" s="1"/>
  <c r="V490" i="3" s="1"/>
  <c r="U528" i="3" a="1"/>
  <c r="U528" i="3" s="1"/>
  <c r="V528" i="3" s="1"/>
  <c r="U85" i="3" a="1"/>
  <c r="U85" i="3" s="1"/>
  <c r="V85" i="3" s="1"/>
  <c r="U298" i="3" a="1"/>
  <c r="U298" i="3" s="1"/>
  <c r="V298" i="3" s="1"/>
  <c r="T410" i="3"/>
  <c r="U417" i="3" a="1"/>
  <c r="U417" i="3" s="1"/>
  <c r="V417" i="3" s="1"/>
  <c r="U448" i="3" a="1"/>
  <c r="U448" i="3" s="1"/>
  <c r="V448" i="3" s="1"/>
  <c r="U467" i="3" a="1"/>
  <c r="U467" i="3" s="1"/>
  <c r="V467" i="3" s="1"/>
  <c r="U483" i="3" a="1"/>
  <c r="U483" i="3" s="1"/>
  <c r="V483" i="3" s="1"/>
  <c r="U504" i="3" a="1"/>
  <c r="U504" i="3" s="1"/>
  <c r="V504" i="3" s="1"/>
  <c r="U520" i="3" a="1"/>
  <c r="U520" i="3" s="1"/>
  <c r="V520" i="3" s="1"/>
  <c r="U544" i="3" a="1"/>
  <c r="U544" i="3" s="1"/>
  <c r="V544" i="3" s="1"/>
  <c r="W68" i="3"/>
  <c r="U100" i="3" a="1"/>
  <c r="U100" i="3" s="1"/>
  <c r="V100" i="3" s="1"/>
  <c r="W116" i="3"/>
  <c r="W134" i="3"/>
  <c r="W173" i="3"/>
  <c r="W277" i="3"/>
  <c r="T314" i="3"/>
  <c r="T345" i="3"/>
  <c r="T355" i="3"/>
  <c r="T369" i="3"/>
  <c r="T379" i="3"/>
  <c r="T386" i="3"/>
  <c r="U410" i="3" a="1"/>
  <c r="U410" i="3" s="1"/>
  <c r="V410" i="3" s="1"/>
  <c r="T426" i="3"/>
  <c r="U431" i="3" a="1"/>
  <c r="U431" i="3" s="1"/>
  <c r="V431" i="3" s="1"/>
  <c r="T441" i="3"/>
  <c r="W461" i="3"/>
  <c r="W475" i="3"/>
  <c r="W497" i="3"/>
  <c r="W512" i="3"/>
  <c r="W536" i="3"/>
  <c r="W101" i="3"/>
  <c r="T277" i="3"/>
  <c r="W109" i="3"/>
  <c r="W588" i="3"/>
  <c r="T67" i="3"/>
  <c r="T83" i="3"/>
  <c r="T117" i="3"/>
  <c r="U426" i="3" a="1"/>
  <c r="U426" i="3" s="1"/>
  <c r="V426" i="3" s="1"/>
  <c r="U441" i="3" a="1"/>
  <c r="U441" i="3" s="1"/>
  <c r="V441" i="3" s="1"/>
  <c r="T564" i="3"/>
  <c r="W314" i="3"/>
  <c r="T596" i="3"/>
  <c r="T306" i="3"/>
  <c r="T401" i="3"/>
  <c r="T580" i="3"/>
  <c r="W345" i="3"/>
  <c r="W355" i="3"/>
  <c r="W369" i="3"/>
  <c r="W379" i="3"/>
  <c r="W386" i="3"/>
  <c r="W117" i="3"/>
  <c r="T245" i="3"/>
  <c r="T266" i="3"/>
  <c r="W306" i="3"/>
  <c r="W564" i="3"/>
  <c r="R13" i="4" a="1"/>
  <c r="R13" i="4" s="1"/>
  <c r="AC499" i="2"/>
  <c r="AC570" i="2" a="1"/>
  <c r="AC570" i="2" s="1"/>
  <c r="AE570" i="2" s="1"/>
  <c r="AC128" i="2"/>
  <c r="AC586" i="2"/>
  <c r="AE586" i="2" s="1"/>
  <c r="AC595" i="2"/>
  <c r="AE595" i="2" s="1"/>
  <c r="AC57" i="2"/>
  <c r="AC544" i="2"/>
  <c r="AE544" i="2" s="1"/>
  <c r="AC4" i="2" a="1"/>
  <c r="AC4" i="2" s="1"/>
  <c r="AC125" i="2"/>
  <c r="AC112" i="2"/>
  <c r="AC31" i="2"/>
  <c r="AC511" i="2"/>
  <c r="AE511" i="2" s="1"/>
  <c r="AC548" i="2"/>
  <c r="AE548" i="2" s="1"/>
  <c r="AC115" i="2"/>
  <c r="AC597" i="2"/>
  <c r="AE597" i="2" s="1"/>
  <c r="AC580" i="2"/>
  <c r="AE580" i="2" s="1"/>
  <c r="D6" i="6"/>
  <c r="D133" i="3"/>
  <c r="D142" i="6"/>
  <c r="D132" i="3"/>
  <c r="D77" i="3"/>
  <c r="D511" i="6"/>
  <c r="D11" i="3"/>
  <c r="D348" i="6"/>
  <c r="D129" i="3"/>
  <c r="D517" i="6"/>
  <c r="D98" i="3"/>
  <c r="D25" i="3"/>
  <c r="D66" i="3"/>
  <c r="D105" i="3"/>
  <c r="D110" i="3"/>
  <c r="D124" i="3"/>
  <c r="D128" i="3"/>
  <c r="D112" i="3"/>
  <c r="D78" i="3"/>
  <c r="D106" i="3"/>
  <c r="D214" i="3"/>
  <c r="D43" i="3"/>
  <c r="D150" i="3"/>
  <c r="D75" i="3"/>
  <c r="H126" i="6"/>
  <c r="B3" i="4" a="1"/>
  <c r="B3" i="4" s="1"/>
  <c r="AC83" i="2" a="1"/>
  <c r="AC83" i="2" s="1"/>
  <c r="H261" i="6"/>
  <c r="AC353" i="2" a="1"/>
  <c r="AC353" i="2" s="1"/>
  <c r="H355" i="6"/>
  <c r="AC371" i="2" a="1"/>
  <c r="AC371" i="2" s="1"/>
  <c r="AE371" i="2" s="1"/>
  <c r="H231" i="6"/>
  <c r="AC102" i="2" a="1"/>
  <c r="AC102" i="2" s="1"/>
  <c r="H270" i="6"/>
  <c r="AC399" i="2" a="1"/>
  <c r="AC399" i="2" s="1"/>
  <c r="H435" i="6"/>
  <c r="AC25" i="2" a="1"/>
  <c r="AC25" i="2" s="1"/>
  <c r="H329" i="6"/>
  <c r="AC20" i="2" a="1"/>
  <c r="AC20" i="2" s="1"/>
  <c r="H390" i="6"/>
  <c r="AC41" i="2" a="1"/>
  <c r="AC41" i="2" s="1"/>
  <c r="H586" i="6"/>
  <c r="AC19" i="2" a="1"/>
  <c r="AC19" i="2" s="1"/>
  <c r="H218" i="6"/>
  <c r="AC76" i="2" a="1"/>
  <c r="AC76" i="2" s="1"/>
  <c r="H182" i="6"/>
  <c r="AC66" i="2" a="1"/>
  <c r="AC66" i="2" s="1"/>
  <c r="H151" i="6"/>
  <c r="AC24" i="2" a="1"/>
  <c r="AC24" i="2" s="1"/>
  <c r="AC203" i="2" a="1"/>
  <c r="AC203" i="2" s="1"/>
  <c r="AC121" i="2" a="1"/>
  <c r="AC121" i="2" s="1"/>
  <c r="AC67" i="2" a="1"/>
  <c r="AC67" i="2" s="1"/>
  <c r="AC140" i="2" a="1"/>
  <c r="AC140" i="2" s="1"/>
  <c r="AC37" i="2" a="1"/>
  <c r="AC37" i="2" s="1"/>
  <c r="AC129" i="2" a="1"/>
  <c r="AC129" i="2" s="1"/>
  <c r="AC88" i="2" a="1"/>
  <c r="AC88" i="2" s="1"/>
  <c r="AC113" i="2" a="1"/>
  <c r="AC113" i="2" s="1"/>
  <c r="AC152" i="2" a="1"/>
  <c r="AC152" i="2" s="1"/>
  <c r="AE152" i="2" s="1"/>
  <c r="AC156" i="2" a="1"/>
  <c r="AC156" i="2" s="1"/>
  <c r="AE156" i="2" s="1"/>
  <c r="AC160" i="2" a="1"/>
  <c r="AC160" i="2" s="1"/>
  <c r="AE160" i="2" s="1"/>
  <c r="AC164" i="2" a="1"/>
  <c r="AC164" i="2" s="1"/>
  <c r="AE164" i="2" s="1"/>
  <c r="AC168" i="2" a="1"/>
  <c r="AC168" i="2" s="1"/>
  <c r="AE168" i="2" s="1"/>
  <c r="AC172" i="2" a="1"/>
  <c r="AC172" i="2" s="1"/>
  <c r="AE172" i="2" s="1"/>
  <c r="AC176" i="2" a="1"/>
  <c r="AC176" i="2" s="1"/>
  <c r="AE176" i="2" s="1"/>
  <c r="AC180" i="2" a="1"/>
  <c r="AC180" i="2" s="1"/>
  <c r="AE180" i="2" s="1"/>
  <c r="AC184" i="2" a="1"/>
  <c r="AC184" i="2" s="1"/>
  <c r="AE184" i="2" s="1"/>
  <c r="AC188" i="2" a="1"/>
  <c r="AC188" i="2" s="1"/>
  <c r="AE188" i="2" s="1"/>
  <c r="AC192" i="2" a="1"/>
  <c r="AC192" i="2" s="1"/>
  <c r="AE192" i="2" s="1"/>
  <c r="AC195" i="2" a="1"/>
  <c r="AC195" i="2" s="1"/>
  <c r="AE195" i="2" s="1"/>
  <c r="AC199" i="2" a="1"/>
  <c r="AC199" i="2" s="1"/>
  <c r="AE199" i="2" s="1"/>
  <c r="AC204" i="2" a="1"/>
  <c r="AC204" i="2" s="1"/>
  <c r="AE204" i="2" s="1"/>
  <c r="AC208" i="2" a="1"/>
  <c r="AC208" i="2" s="1"/>
  <c r="AE208" i="2" s="1"/>
  <c r="AC210" i="2" a="1"/>
  <c r="AC210" i="2" s="1"/>
  <c r="AE210" i="2" s="1"/>
  <c r="AC22" i="2" a="1"/>
  <c r="AC22" i="2" s="1"/>
  <c r="AC215" i="2" a="1"/>
  <c r="AC215" i="2" s="1"/>
  <c r="AE215" i="2" s="1"/>
  <c r="AC219" i="2" a="1"/>
  <c r="AC219" i="2" s="1"/>
  <c r="AE219" i="2" s="1"/>
  <c r="AC222" i="2" a="1"/>
  <c r="AC222" i="2" s="1"/>
  <c r="AE222" i="2" s="1"/>
  <c r="AC226" i="2" a="1"/>
  <c r="AC226" i="2" s="1"/>
  <c r="AE226" i="2" s="1"/>
  <c r="AC230" i="2" a="1"/>
  <c r="AC230" i="2" s="1"/>
  <c r="AE230" i="2" s="1"/>
  <c r="AC234" i="2" a="1"/>
  <c r="AC234" i="2" s="1"/>
  <c r="AE234" i="2" s="1"/>
  <c r="AC237" i="2" a="1"/>
  <c r="AC237" i="2" s="1"/>
  <c r="AE237" i="2" s="1"/>
  <c r="AC241" i="2" a="1"/>
  <c r="AC241" i="2" s="1"/>
  <c r="AE241" i="2" s="1"/>
  <c r="AC245" i="2" a="1"/>
  <c r="AC245" i="2" s="1"/>
  <c r="AE245" i="2" s="1"/>
  <c r="AC249" i="2" a="1"/>
  <c r="AC249" i="2" s="1"/>
  <c r="AE249" i="2" s="1"/>
  <c r="AC253" i="2" a="1"/>
  <c r="AC253" i="2" s="1"/>
  <c r="AE253" i="2" s="1"/>
  <c r="AC48" i="2" a="1"/>
  <c r="AC48" i="2" s="1"/>
  <c r="AC259" i="2" a="1"/>
  <c r="AC259" i="2" s="1"/>
  <c r="AE259" i="2" s="1"/>
  <c r="AC262" i="2" a="1"/>
  <c r="AC262" i="2" s="1"/>
  <c r="AE262" i="2" s="1"/>
  <c r="AC60" i="2" a="1"/>
  <c r="AC60" i="2" s="1"/>
  <c r="AC268" i="2" a="1"/>
  <c r="AC268" i="2" s="1"/>
  <c r="AE268" i="2" s="1"/>
  <c r="AC77" i="2" a="1"/>
  <c r="AC77" i="2" s="1"/>
  <c r="AC103" i="2" a="1"/>
  <c r="AC103" i="2" s="1"/>
  <c r="AC84" i="2" a="1"/>
  <c r="AC84" i="2" s="1"/>
  <c r="AC279" i="2" a="1"/>
  <c r="AC279" i="2" s="1"/>
  <c r="AE279" i="2" s="1"/>
  <c r="AC282" i="2" a="1"/>
  <c r="AC282" i="2" s="1"/>
  <c r="AE282" i="2" s="1"/>
  <c r="AC110" i="2" a="1"/>
  <c r="AC110" i="2" s="1"/>
  <c r="AC288" i="2" a="1"/>
  <c r="AC288" i="2" s="1"/>
  <c r="AE288" i="2" s="1"/>
  <c r="AC292" i="2" a="1"/>
  <c r="AC292" i="2" s="1"/>
  <c r="AE292" i="2" s="1"/>
  <c r="AC296" i="2" a="1"/>
  <c r="AC296" i="2" s="1"/>
  <c r="AE296" i="2" s="1"/>
  <c r="AC300" i="2" a="1"/>
  <c r="AC300" i="2" s="1"/>
  <c r="AE300" i="2" s="1"/>
  <c r="AC17" i="2" a="1"/>
  <c r="AC17" i="2" s="1"/>
  <c r="AC305" i="2" a="1"/>
  <c r="AC305" i="2" s="1"/>
  <c r="AE305" i="2" s="1"/>
  <c r="AC310" i="2" a="1"/>
  <c r="AC310" i="2" s="1"/>
  <c r="AE310" i="2" s="1"/>
  <c r="AC133" i="2" a="1"/>
  <c r="AC133" i="2" s="1"/>
  <c r="AC316" i="2" a="1"/>
  <c r="AC316" i="2" s="1"/>
  <c r="AE316" i="2" s="1"/>
  <c r="AC319" i="2" a="1"/>
  <c r="AC319" i="2" s="1"/>
  <c r="AE319" i="2" s="1"/>
  <c r="AC324" i="2" a="1"/>
  <c r="AC324" i="2" s="1"/>
  <c r="AE324" i="2" s="1"/>
  <c r="AC328" i="2" a="1"/>
  <c r="AC328" i="2" s="1"/>
  <c r="AE328" i="2" s="1"/>
  <c r="AC332" i="2" a="1"/>
  <c r="AC332" i="2" s="1"/>
  <c r="AE332" i="2" s="1"/>
  <c r="AC334" i="2" a="1"/>
  <c r="AC334" i="2" s="1"/>
  <c r="AE334" i="2" s="1"/>
  <c r="AC339" i="2" a="1"/>
  <c r="AC339" i="2" s="1"/>
  <c r="AE339" i="2" s="1"/>
  <c r="AC343" i="2" a="1"/>
  <c r="AC343" i="2" s="1"/>
  <c r="AE343" i="2" s="1"/>
  <c r="AC347" i="2" a="1"/>
  <c r="AC347" i="2" s="1"/>
  <c r="AE347" i="2" s="1"/>
  <c r="AC351" i="2" a="1"/>
  <c r="AC351" i="2" s="1"/>
  <c r="AE351" i="2" s="1"/>
  <c r="AC354" i="2" a="1"/>
  <c r="AC354" i="2" s="1"/>
  <c r="AE354" i="2" s="1"/>
  <c r="AC357" i="2" a="1"/>
  <c r="AC357" i="2" s="1"/>
  <c r="AC360" i="2" a="1"/>
  <c r="AC360" i="2" s="1"/>
  <c r="AE360" i="2" s="1"/>
  <c r="AC365" i="2" a="1"/>
  <c r="AC365" i="2" s="1"/>
  <c r="AE365" i="2" s="1"/>
  <c r="AC370" i="2" a="1"/>
  <c r="AC370" i="2" s="1"/>
  <c r="AE370" i="2" s="1"/>
  <c r="AC16" i="2" a="1"/>
  <c r="AC16" i="2" s="1"/>
  <c r="AC142" i="2" a="1"/>
  <c r="AC142" i="2" s="1"/>
  <c r="AC42" i="2" a="1"/>
  <c r="AC42" i="2" s="1"/>
  <c r="AC385" i="2" a="1"/>
  <c r="AC385" i="2" s="1"/>
  <c r="AE385" i="2" s="1"/>
  <c r="AC388" i="2" a="1"/>
  <c r="AC388" i="2" s="1"/>
  <c r="AE388" i="2" s="1"/>
  <c r="AC391" i="2" a="1"/>
  <c r="AC391" i="2" s="1"/>
  <c r="AE391" i="2" s="1"/>
  <c r="AC395" i="2" a="1"/>
  <c r="AC395" i="2" s="1"/>
  <c r="AE395" i="2" s="1"/>
  <c r="AC15" i="2" a="1"/>
  <c r="AC15" i="2" s="1"/>
  <c r="AC400" i="2" a="1"/>
  <c r="AC400" i="2" s="1"/>
  <c r="AE400" i="2" s="1"/>
  <c r="AC407" i="2" a="1"/>
  <c r="AC407" i="2" s="1"/>
  <c r="AE407" i="2" s="1"/>
  <c r="AC411" i="2" a="1"/>
  <c r="AC411" i="2" s="1"/>
  <c r="AE411" i="2" s="1"/>
  <c r="AC122" i="2" a="1"/>
  <c r="AC122" i="2" s="1"/>
  <c r="AC420" i="2" a="1"/>
  <c r="AC420" i="2" s="1"/>
  <c r="AE420" i="2" s="1"/>
  <c r="AC423" i="2" a="1"/>
  <c r="AC423" i="2" s="1"/>
  <c r="AE423" i="2" s="1"/>
  <c r="AC426" i="2" a="1"/>
  <c r="AC426" i="2" s="1"/>
  <c r="AE426" i="2" s="1"/>
  <c r="AC430" i="2" a="1"/>
  <c r="AC430" i="2" s="1"/>
  <c r="AE430" i="2" s="1"/>
  <c r="AC434" i="2" a="1"/>
  <c r="AC434" i="2" s="1"/>
  <c r="AE434" i="2" s="1"/>
  <c r="AC438" i="2" a="1"/>
  <c r="AC438" i="2" s="1"/>
  <c r="AE438" i="2" s="1"/>
  <c r="AC443" i="2" a="1"/>
  <c r="AC443" i="2" s="1"/>
  <c r="AE443" i="2" s="1"/>
  <c r="AC447" i="2" a="1"/>
  <c r="AC447" i="2" s="1"/>
  <c r="AE447" i="2" s="1"/>
  <c r="AC145" i="2" a="1"/>
  <c r="AC145" i="2" s="1"/>
  <c r="J126" i="6"/>
  <c r="J9" i="4" a="1"/>
  <c r="J9" i="4" s="1"/>
  <c r="H347" i="6"/>
  <c r="AC206" i="2" a="1"/>
  <c r="AC206" i="2" s="1"/>
  <c r="H239" i="6"/>
  <c r="AC90" i="2" a="1"/>
  <c r="AC90" i="2" s="1"/>
  <c r="H216" i="6"/>
  <c r="AC136" i="2" a="1"/>
  <c r="AC136" i="2" s="1"/>
  <c r="H204" i="6"/>
  <c r="AC373" i="2" a="1"/>
  <c r="AC373" i="2" s="1"/>
  <c r="H194" i="6"/>
  <c r="AC23" i="2" a="1"/>
  <c r="AC23" i="2" s="1"/>
  <c r="H300" i="6"/>
  <c r="AC26" i="2" a="1"/>
  <c r="AC26" i="2" s="1"/>
  <c r="H343" i="6"/>
  <c r="AC416" i="2" a="1"/>
  <c r="AC416" i="2" s="1"/>
  <c r="H196" i="6"/>
  <c r="AC99" i="2" a="1"/>
  <c r="AC99" i="2" s="1"/>
  <c r="H350" i="6"/>
  <c r="AC459" i="2" a="1"/>
  <c r="AC459" i="2" s="1"/>
  <c r="H259" i="6"/>
  <c r="AC488" i="2" a="1"/>
  <c r="AC488" i="2" s="1"/>
  <c r="H328" i="6"/>
  <c r="AC517" i="2" a="1"/>
  <c r="AC517" i="2" s="1"/>
  <c r="H537" i="6"/>
  <c r="AC563" i="2" a="1"/>
  <c r="AC563" i="2" s="1"/>
  <c r="H526" i="6"/>
  <c r="AC71" i="2" a="1"/>
  <c r="AC71" i="2" s="1"/>
  <c r="H424" i="6"/>
  <c r="AC14" i="2" a="1"/>
  <c r="AC14" i="2" s="1"/>
  <c r="H327" i="6"/>
  <c r="AC36" i="2" a="1"/>
  <c r="AC36" i="2" s="1"/>
  <c r="H349" i="6"/>
  <c r="AC314" i="2" a="1"/>
  <c r="AC314" i="2" s="1"/>
  <c r="H274" i="6"/>
  <c r="AC143" i="2" a="1"/>
  <c r="AC143" i="2" s="1"/>
  <c r="H301" i="6"/>
  <c r="AC126" i="2" a="1"/>
  <c r="AC126" i="2" s="1"/>
  <c r="H461" i="6"/>
  <c r="AC116" i="2" a="1"/>
  <c r="AC116" i="2" s="1"/>
  <c r="H535" i="6"/>
  <c r="AC63" i="2" a="1"/>
  <c r="AC63" i="2" s="1"/>
  <c r="H177" i="6"/>
  <c r="AC422" i="2" a="1"/>
  <c r="AC422" i="2" s="1"/>
  <c r="H234" i="6"/>
  <c r="AC454" i="2" a="1"/>
  <c r="AC454" i="2" s="1"/>
  <c r="H402" i="6"/>
  <c r="AC9" i="2" a="1"/>
  <c r="AC9" i="2" s="1"/>
  <c r="H516" i="6"/>
  <c r="AC489" i="2" a="1"/>
  <c r="AC489" i="2" s="1"/>
  <c r="H502" i="6"/>
  <c r="AC2" i="2" a="1"/>
  <c r="AC2" i="2" s="1"/>
  <c r="H266" i="6"/>
  <c r="AC38" i="2" a="1"/>
  <c r="AC38" i="2" s="1"/>
  <c r="AC514" i="2" a="1"/>
  <c r="AC514" i="2" s="1"/>
  <c r="AE514" i="2" s="1"/>
  <c r="H382" i="6"/>
  <c r="AC144" i="2" a="1"/>
  <c r="AC144" i="2" s="1"/>
  <c r="H273" i="6"/>
  <c r="AC30" i="2" a="1"/>
  <c r="AC30" i="2" s="1"/>
  <c r="H309" i="6"/>
  <c r="AC368" i="2" a="1"/>
  <c r="AC368" i="2" s="1"/>
  <c r="H332" i="6"/>
  <c r="AC39" i="2" a="1"/>
  <c r="AC39" i="2" s="1"/>
  <c r="H401" i="6"/>
  <c r="AC72" i="2" a="1"/>
  <c r="AC72" i="2" s="1"/>
  <c r="H536" i="6"/>
  <c r="AC68" i="2" a="1"/>
  <c r="AC68" i="2" s="1"/>
  <c r="H240" i="6"/>
  <c r="AC439" i="2" a="1"/>
  <c r="AC439" i="2" s="1"/>
  <c r="H352" i="6"/>
  <c r="AC455" i="2" a="1"/>
  <c r="AC455" i="2" s="1"/>
  <c r="AE455" i="2" s="1"/>
  <c r="H411" i="6"/>
  <c r="AC134" i="2" a="1"/>
  <c r="AC134" i="2" s="1"/>
  <c r="H476" i="6"/>
  <c r="AC506" i="2" a="1"/>
  <c r="AC506" i="2" s="1"/>
  <c r="H514" i="6"/>
  <c r="AC6" i="2" a="1"/>
  <c r="AC6" i="2" s="1"/>
  <c r="H275" i="6"/>
  <c r="AC591" i="2" a="1"/>
  <c r="AC591" i="2" s="1"/>
  <c r="AC12" i="2" a="1"/>
  <c r="AC12" i="2" s="1"/>
  <c r="AC120" i="2" a="1"/>
  <c r="AC120" i="2" s="1"/>
  <c r="AC13" i="2" a="1"/>
  <c r="AC13" i="2" s="1"/>
  <c r="AC21" i="2" a="1"/>
  <c r="AC21" i="2" s="1"/>
  <c r="AC93" i="2" a="1"/>
  <c r="AC93" i="2" s="1"/>
  <c r="AC56" i="2" a="1"/>
  <c r="AC56" i="2" s="1"/>
  <c r="AC91" i="2" a="1"/>
  <c r="AC91" i="2" s="1"/>
  <c r="AC79" i="2" a="1"/>
  <c r="AC79" i="2" s="1"/>
  <c r="AC65" i="2" a="1"/>
  <c r="AC65" i="2" s="1"/>
  <c r="AC149" i="2" a="1"/>
  <c r="AC149" i="2" s="1"/>
  <c r="AE149" i="2" s="1"/>
  <c r="AC153" i="2" a="1"/>
  <c r="AC153" i="2" s="1"/>
  <c r="AE153" i="2" s="1"/>
  <c r="AC157" i="2" a="1"/>
  <c r="AC157" i="2" s="1"/>
  <c r="AE157" i="2" s="1"/>
  <c r="AC161" i="2" a="1"/>
  <c r="AC161" i="2" s="1"/>
  <c r="AE161" i="2" s="1"/>
  <c r="AC165" i="2" a="1"/>
  <c r="AC165" i="2" s="1"/>
  <c r="AE165" i="2" s="1"/>
  <c r="AC169" i="2" a="1"/>
  <c r="AC169" i="2" s="1"/>
  <c r="AE169" i="2" s="1"/>
  <c r="AC173" i="2" a="1"/>
  <c r="AC173" i="2" s="1"/>
  <c r="AE173" i="2" s="1"/>
  <c r="AC177" i="2" a="1"/>
  <c r="AC177" i="2" s="1"/>
  <c r="AE177" i="2" s="1"/>
  <c r="AC181" i="2" a="1"/>
  <c r="AC181" i="2" s="1"/>
  <c r="AE181" i="2" s="1"/>
  <c r="AC185" i="2" a="1"/>
  <c r="AC185" i="2" s="1"/>
  <c r="AE185" i="2" s="1"/>
  <c r="AC189" i="2" a="1"/>
  <c r="AC189" i="2" s="1"/>
  <c r="AE189" i="2" s="1"/>
  <c r="AC193" i="2" a="1"/>
  <c r="AC193" i="2" s="1"/>
  <c r="AE193" i="2" s="1"/>
  <c r="AC196" i="2" a="1"/>
  <c r="AC196" i="2" s="1"/>
  <c r="AE196" i="2" s="1"/>
  <c r="AC201" i="2" a="1"/>
  <c r="AC201" i="2" s="1"/>
  <c r="AE201" i="2" s="1"/>
  <c r="AC205" i="2" a="1"/>
  <c r="AC205" i="2" s="1"/>
  <c r="AE205" i="2" s="1"/>
  <c r="AC209" i="2" a="1"/>
  <c r="AC209" i="2" s="1"/>
  <c r="AE209" i="2" s="1"/>
  <c r="AC211" i="2" a="1"/>
  <c r="AC211" i="2" s="1"/>
  <c r="AE211" i="2" s="1"/>
  <c r="AC212" i="2" a="1"/>
  <c r="AC212" i="2" s="1"/>
  <c r="AE212" i="2" s="1"/>
  <c r="AC216" i="2" a="1"/>
  <c r="AC216" i="2" s="1"/>
  <c r="AE216" i="2" s="1"/>
  <c r="AC220" i="2" a="1"/>
  <c r="AC220" i="2" s="1"/>
  <c r="AE220" i="2" s="1"/>
  <c r="AC223" i="2" a="1"/>
  <c r="AC223" i="2" s="1"/>
  <c r="AE223" i="2" s="1"/>
  <c r="AC228" i="2" a="1"/>
  <c r="AC228" i="2" s="1"/>
  <c r="AE228" i="2" s="1"/>
  <c r="AC231" i="2" a="1"/>
  <c r="AC231" i="2" s="1"/>
  <c r="AE231" i="2" s="1"/>
  <c r="AC50" i="2" a="1"/>
  <c r="AC50" i="2" s="1"/>
  <c r="AC239" i="2" a="1"/>
  <c r="AC239" i="2" s="1"/>
  <c r="AE239" i="2" s="1"/>
  <c r="AC242" i="2" a="1"/>
  <c r="AC242" i="2" s="1"/>
  <c r="AE242" i="2" s="1"/>
  <c r="AC246" i="2" a="1"/>
  <c r="AC246" i="2" s="1"/>
  <c r="AE246" i="2" s="1"/>
  <c r="AC250" i="2" a="1"/>
  <c r="AC250" i="2" s="1"/>
  <c r="AE250" i="2" s="1"/>
  <c r="AC254" i="2" a="1"/>
  <c r="AC254" i="2" s="1"/>
  <c r="AE254" i="2" s="1"/>
  <c r="AC257" i="2" a="1"/>
  <c r="AC257" i="2" s="1"/>
  <c r="AE257" i="2" s="1"/>
  <c r="AC258" i="2" a="1"/>
  <c r="AC258" i="2" s="1"/>
  <c r="AE258" i="2" s="1"/>
  <c r="AC87" i="2" a="1"/>
  <c r="AC87" i="2" s="1"/>
  <c r="AC265" i="2" a="1"/>
  <c r="AC265" i="2" s="1"/>
  <c r="AE265" i="2" s="1"/>
  <c r="AC269" i="2" a="1"/>
  <c r="AC269" i="2" s="1"/>
  <c r="AE269" i="2" s="1"/>
  <c r="AC108" i="2" a="1"/>
  <c r="AC108" i="2" s="1"/>
  <c r="AC273" i="2" a="1"/>
  <c r="AC273" i="2" s="1"/>
  <c r="AE273" i="2" s="1"/>
  <c r="AC10" i="2" a="1"/>
  <c r="AC10" i="2" s="1"/>
  <c r="AC278" i="2" a="1"/>
  <c r="AC278" i="2" s="1"/>
  <c r="AE278" i="2" s="1"/>
  <c r="AC283" i="2" a="1"/>
  <c r="AC283" i="2" s="1"/>
  <c r="AE283" i="2" s="1"/>
  <c r="AC285" i="2" a="1"/>
  <c r="AC285" i="2" s="1"/>
  <c r="AE285" i="2" s="1"/>
  <c r="AC291" i="2" a="1"/>
  <c r="AC291" i="2" s="1"/>
  <c r="AE291" i="2" s="1"/>
  <c r="AC293" i="2" a="1"/>
  <c r="AC293" i="2" s="1"/>
  <c r="AE293" i="2" s="1"/>
  <c r="AC297" i="2" a="1"/>
  <c r="AC297" i="2" s="1"/>
  <c r="AE297" i="2" s="1"/>
  <c r="AC301" i="2" a="1"/>
  <c r="AC301" i="2" s="1"/>
  <c r="AE301" i="2" s="1"/>
  <c r="AC304" i="2" a="1"/>
  <c r="AC304" i="2" s="1"/>
  <c r="AE304" i="2" s="1"/>
  <c r="AC307" i="2" a="1"/>
  <c r="AC307" i="2" s="1"/>
  <c r="AE307" i="2" s="1"/>
  <c r="AC311" i="2" a="1"/>
  <c r="AC311" i="2" s="1"/>
  <c r="AE311" i="2" s="1"/>
  <c r="AC313" i="2" a="1"/>
  <c r="AC313" i="2" s="1"/>
  <c r="AE313" i="2" s="1"/>
  <c r="AC317" i="2" a="1"/>
  <c r="AC317" i="2" s="1"/>
  <c r="AE317" i="2" s="1"/>
  <c r="AC321" i="2" a="1"/>
  <c r="AC321" i="2" s="1"/>
  <c r="AE321" i="2" s="1"/>
  <c r="AC325" i="2" a="1"/>
  <c r="AC325" i="2" s="1"/>
  <c r="AE325" i="2" s="1"/>
  <c r="AC330" i="2" a="1"/>
  <c r="AC330" i="2" s="1"/>
  <c r="AE330" i="2" s="1"/>
  <c r="AC333" i="2" a="1"/>
  <c r="AC333" i="2" s="1"/>
  <c r="AE333" i="2" s="1"/>
  <c r="AC53" i="2" a="1"/>
  <c r="AC53" i="2" s="1"/>
  <c r="AC340" i="2" a="1"/>
  <c r="AC340" i="2" s="1"/>
  <c r="AE340" i="2" s="1"/>
  <c r="AC344" i="2" a="1"/>
  <c r="AC344" i="2" s="1"/>
  <c r="AE344" i="2" s="1"/>
  <c r="AC348" i="2" a="1"/>
  <c r="AC348" i="2" s="1"/>
  <c r="AE348" i="2" s="1"/>
  <c r="AC352" i="2" a="1"/>
  <c r="AC352" i="2" s="1"/>
  <c r="AC355" i="2" a="1"/>
  <c r="AC355" i="2" s="1"/>
  <c r="AE355" i="2" s="1"/>
  <c r="AC359" i="2" a="1"/>
  <c r="AC359" i="2" s="1"/>
  <c r="AE359" i="2" s="1"/>
  <c r="AC362" i="2" a="1"/>
  <c r="AC362" i="2" s="1"/>
  <c r="AE362" i="2" s="1"/>
  <c r="AC366" i="2" a="1"/>
  <c r="AC366" i="2" s="1"/>
  <c r="AE366" i="2" s="1"/>
  <c r="AC372" i="2" a="1"/>
  <c r="AC372" i="2" s="1"/>
  <c r="AE372" i="2" s="1"/>
  <c r="AC376" i="2" a="1"/>
  <c r="AC376" i="2" s="1"/>
  <c r="AE376" i="2" s="1"/>
  <c r="AC380" i="2" a="1"/>
  <c r="AC380" i="2" s="1"/>
  <c r="AE380" i="2" s="1"/>
  <c r="AC382" i="2" a="1"/>
  <c r="AC382" i="2" s="1"/>
  <c r="AE382" i="2" s="1"/>
  <c r="AC386" i="2" a="1"/>
  <c r="AC386" i="2" s="1"/>
  <c r="AE386" i="2" s="1"/>
  <c r="AC387" i="2" a="1"/>
  <c r="AC387" i="2" s="1"/>
  <c r="AE387" i="2" s="1"/>
  <c r="AC392" i="2" a="1"/>
  <c r="AC392" i="2" s="1"/>
  <c r="AE392" i="2" s="1"/>
  <c r="AC396" i="2" a="1"/>
  <c r="AC396" i="2" s="1"/>
  <c r="AE396" i="2" s="1"/>
  <c r="AC403" i="2" a="1"/>
  <c r="AC403" i="2" s="1"/>
  <c r="AE403" i="2" s="1"/>
  <c r="AC404" i="2" a="1"/>
  <c r="AC404" i="2" s="1"/>
  <c r="AE404" i="2" s="1"/>
  <c r="AC408" i="2" a="1"/>
  <c r="AC408" i="2" s="1"/>
  <c r="AE408" i="2" s="1"/>
  <c r="AC412" i="2" a="1"/>
  <c r="AC412" i="2" s="1"/>
  <c r="AC415" i="2" a="1"/>
  <c r="AC415" i="2" s="1"/>
  <c r="AE415" i="2" s="1"/>
  <c r="AC419" i="2" a="1"/>
  <c r="AC419" i="2" s="1"/>
  <c r="AE419" i="2" s="1"/>
  <c r="AC424" i="2" a="1"/>
  <c r="AC424" i="2" s="1"/>
  <c r="AE424" i="2" s="1"/>
  <c r="AC427" i="2" a="1"/>
  <c r="AC427" i="2" s="1"/>
  <c r="AE427" i="2" s="1"/>
  <c r="AC431" i="2" a="1"/>
  <c r="AC431" i="2" s="1"/>
  <c r="AE431" i="2" s="1"/>
  <c r="AC435" i="2" a="1"/>
  <c r="AC435" i="2" s="1"/>
  <c r="AE435" i="2" s="1"/>
  <c r="AC440" i="2" a="1"/>
  <c r="AC440" i="2" s="1"/>
  <c r="AE440" i="2" s="1"/>
  <c r="AC444" i="2" a="1"/>
  <c r="AC444" i="2" s="1"/>
  <c r="AE444" i="2" s="1"/>
  <c r="AC448" i="2" a="1"/>
  <c r="AC448" i="2" s="1"/>
  <c r="AE448" i="2" s="1"/>
  <c r="AC451" i="2" a="1"/>
  <c r="AC451" i="2" s="1"/>
  <c r="AE451" i="2" s="1"/>
  <c r="AC523" i="2" a="1"/>
  <c r="AC523" i="2" s="1"/>
  <c r="AE523" i="2" s="1"/>
  <c r="AC549" i="2" a="1"/>
  <c r="AC549" i="2" s="1"/>
  <c r="AE549" i="2" s="1"/>
  <c r="AC551" i="2" a="1"/>
  <c r="AC551" i="2" s="1"/>
  <c r="AE551" i="2" s="1"/>
  <c r="AC565" i="2" a="1"/>
  <c r="AC565" i="2" s="1"/>
  <c r="AE565" i="2" s="1"/>
  <c r="AC567" i="2" a="1"/>
  <c r="AC567" i="2" s="1"/>
  <c r="AE567" i="2" s="1"/>
  <c r="AC46" i="2" a="1"/>
  <c r="AC46" i="2" s="1"/>
  <c r="AC573" i="2" a="1"/>
  <c r="AC573" i="2" s="1"/>
  <c r="AE573" i="2" s="1"/>
  <c r="AC585" i="2" a="1"/>
  <c r="AC585" i="2" s="1"/>
  <c r="AE585" i="2" s="1"/>
  <c r="AC587" i="2" a="1"/>
  <c r="AC587" i="2" s="1"/>
  <c r="AE587" i="2" s="1"/>
  <c r="AC599" i="2" a="1"/>
  <c r="AC599" i="2" s="1"/>
  <c r="AE599" i="2" s="1"/>
  <c r="AC600" i="2" a="1"/>
  <c r="AC600" i="2" s="1"/>
  <c r="AE600" i="2" s="1"/>
  <c r="L126" i="6"/>
  <c r="R10" i="4" a="1"/>
  <c r="R10" i="4" s="1"/>
  <c r="R6" i="4" a="1"/>
  <c r="R6" i="4" s="1"/>
  <c r="R2" i="4" a="1"/>
  <c r="R2" i="4" s="1"/>
  <c r="AC3" i="2" a="1"/>
  <c r="AC3" i="2" s="1"/>
  <c r="AC522" i="2" a="1"/>
  <c r="AC522" i="2" s="1"/>
  <c r="AE522" i="2" s="1"/>
  <c r="AC525" i="2" a="1"/>
  <c r="AC525" i="2" s="1"/>
  <c r="AE525" i="2" s="1"/>
  <c r="AC146" i="2" a="1"/>
  <c r="AC146" i="2" s="1"/>
  <c r="AC530" i="2" a="1"/>
  <c r="AC530" i="2" s="1"/>
  <c r="AE530" i="2" s="1"/>
  <c r="AC533" i="2" a="1"/>
  <c r="AC533" i="2" s="1"/>
  <c r="AE533" i="2" s="1"/>
  <c r="AC537" i="2" a="1"/>
  <c r="AC537" i="2" s="1"/>
  <c r="AE537" i="2" s="1"/>
  <c r="AC540" i="2" a="1"/>
  <c r="AC540" i="2" s="1"/>
  <c r="AE540" i="2" s="1"/>
  <c r="AC89" i="2" a="1"/>
  <c r="AC89" i="2" s="1"/>
  <c r="AC546" i="2" a="1"/>
  <c r="AC546" i="2" s="1"/>
  <c r="AE546" i="2" s="1"/>
  <c r="AC553" i="2" a="1"/>
  <c r="AC553" i="2" s="1"/>
  <c r="AE553" i="2" s="1"/>
  <c r="AC555" i="2" a="1"/>
  <c r="AC555" i="2" s="1"/>
  <c r="AE555" i="2" s="1"/>
  <c r="AC569" i="2" a="1"/>
  <c r="AC569" i="2" s="1"/>
  <c r="AE569" i="2" s="1"/>
  <c r="AC81" i="2" a="1"/>
  <c r="AC81" i="2" s="1"/>
  <c r="AC576" i="2" a="1"/>
  <c r="AC576" i="2" s="1"/>
  <c r="AE576" i="2" s="1"/>
  <c r="AC8" i="2" a="1"/>
  <c r="AC8" i="2" s="1"/>
  <c r="AC95" i="2" a="1"/>
  <c r="AC95" i="2" s="1"/>
  <c r="AC138" i="2" a="1"/>
  <c r="AC138" i="2" s="1"/>
  <c r="D126" i="6"/>
  <c r="D21" i="3"/>
  <c r="C347" i="6"/>
  <c r="C59" i="3"/>
  <c r="E327" i="6"/>
  <c r="E62" i="3"/>
  <c r="C327" i="6"/>
  <c r="C62" i="3"/>
  <c r="C126" i="6"/>
  <c r="C21" i="3"/>
  <c r="D347" i="6"/>
  <c r="D59" i="3"/>
  <c r="D382" i="6"/>
  <c r="D38" i="3"/>
  <c r="D424" i="6"/>
  <c r="D12" i="3"/>
  <c r="E273" i="6"/>
  <c r="E31" i="3"/>
  <c r="E424" i="6"/>
  <c r="E12" i="3"/>
  <c r="C239" i="6"/>
  <c r="C51" i="3"/>
  <c r="C349" i="6"/>
  <c r="C244" i="3"/>
  <c r="D274" i="6"/>
  <c r="D322" i="3"/>
  <c r="C355" i="6"/>
  <c r="C552" i="3"/>
  <c r="C301" i="6"/>
  <c r="C52" i="3"/>
  <c r="C461" i="6"/>
  <c r="C27" i="3"/>
  <c r="E231" i="6"/>
  <c r="E69" i="3"/>
  <c r="C382" i="6"/>
  <c r="C38" i="3"/>
  <c r="E239" i="6"/>
  <c r="E51" i="3"/>
  <c r="C216" i="6"/>
  <c r="C20" i="3"/>
  <c r="D332" i="6"/>
  <c r="D97" i="3"/>
  <c r="D401" i="6"/>
  <c r="D24" i="3"/>
  <c r="E270" i="6"/>
  <c r="E49" i="3"/>
  <c r="C535" i="6"/>
  <c r="C14" i="3"/>
  <c r="D536" i="6"/>
  <c r="D28" i="3"/>
  <c r="E435" i="6"/>
  <c r="E13" i="3"/>
  <c r="C177" i="6"/>
  <c r="C89" i="3"/>
  <c r="C329" i="6"/>
  <c r="C15" i="3"/>
  <c r="D196" i="6"/>
  <c r="D39" i="3"/>
  <c r="E234" i="6"/>
  <c r="E135" i="3"/>
  <c r="D390" i="6"/>
  <c r="D17" i="3"/>
  <c r="C402" i="6"/>
  <c r="C4" i="3"/>
  <c r="D411" i="6"/>
  <c r="D86" i="3"/>
  <c r="E586" i="6"/>
  <c r="E32" i="3"/>
  <c r="C516" i="6"/>
  <c r="C53" i="3"/>
  <c r="D476" i="6"/>
  <c r="D2" i="3"/>
  <c r="E218" i="6"/>
  <c r="E19" i="3"/>
  <c r="C502" i="6"/>
  <c r="C3" i="3"/>
  <c r="D514" i="6"/>
  <c r="D10" i="3"/>
  <c r="E182" i="6"/>
  <c r="E26" i="3"/>
  <c r="C266" i="6"/>
  <c r="C6" i="3"/>
  <c r="D275" i="6"/>
  <c r="D182" i="3"/>
  <c r="C526" i="6"/>
  <c r="C29" i="3"/>
  <c r="D357" i="6"/>
  <c r="D553" i="3"/>
  <c r="E359" i="6"/>
  <c r="E161" i="3"/>
  <c r="C362" i="6"/>
  <c r="C303" i="3"/>
  <c r="D368" i="6"/>
  <c r="D334" i="3"/>
  <c r="E373" i="6"/>
  <c r="E407" i="3"/>
  <c r="C383" i="6"/>
  <c r="C470" i="3"/>
  <c r="D384" i="6"/>
  <c r="D338" i="3"/>
  <c r="E388" i="6"/>
  <c r="E165" i="3"/>
  <c r="C397" i="6"/>
  <c r="C206" i="3"/>
  <c r="D404" i="6"/>
  <c r="D239" i="3"/>
  <c r="E405" i="6"/>
  <c r="E170" i="3"/>
  <c r="C416" i="6"/>
  <c r="C394" i="3"/>
  <c r="D418" i="6"/>
  <c r="D354" i="3"/>
  <c r="E430" i="6"/>
  <c r="E473" i="3"/>
  <c r="C432" i="6"/>
  <c r="C295" i="3"/>
  <c r="D433" i="6"/>
  <c r="D352" i="3"/>
  <c r="E434" i="6"/>
  <c r="E202" i="3"/>
  <c r="C448" i="6"/>
  <c r="C436" i="3"/>
  <c r="D449" i="6"/>
  <c r="D351" i="3"/>
  <c r="E465" i="6"/>
  <c r="E434" i="3"/>
  <c r="C469" i="6"/>
  <c r="C294" i="3"/>
  <c r="D483" i="6"/>
  <c r="D178" i="3"/>
  <c r="E489" i="6"/>
  <c r="E311" i="3"/>
  <c r="C506" i="6"/>
  <c r="C262" i="3"/>
  <c r="D515" i="6"/>
  <c r="D271" i="3"/>
  <c r="E521" i="6"/>
  <c r="E363" i="3"/>
  <c r="C523" i="6"/>
  <c r="C559" i="3"/>
  <c r="B523" i="6" s="1"/>
  <c r="D524" i="6"/>
  <c r="D560" i="3"/>
  <c r="E529" i="6"/>
  <c r="E562" i="3"/>
  <c r="C534" i="6"/>
  <c r="C564" i="3"/>
  <c r="B534" i="6" s="1"/>
  <c r="D538" i="6"/>
  <c r="D565" i="3"/>
  <c r="E540" i="6"/>
  <c r="E566" i="3"/>
  <c r="C542" i="6"/>
  <c r="C568" i="3"/>
  <c r="B542" i="6" s="1"/>
  <c r="D544" i="6"/>
  <c r="D569" i="3"/>
  <c r="E548" i="6"/>
  <c r="E570" i="3"/>
  <c r="C550" i="6"/>
  <c r="C572" i="3"/>
  <c r="B550" i="6" s="1"/>
  <c r="D553" i="6"/>
  <c r="D573" i="3"/>
  <c r="E556" i="6"/>
  <c r="E574" i="3"/>
  <c r="C558" i="6"/>
  <c r="C576" i="3"/>
  <c r="B558" i="6" s="1"/>
  <c r="D560" i="6"/>
  <c r="D577" i="3"/>
  <c r="E562" i="6"/>
  <c r="E578" i="3"/>
  <c r="C566" i="6"/>
  <c r="C580" i="3"/>
  <c r="B566" i="6" s="1"/>
  <c r="E574" i="6"/>
  <c r="E582" i="3"/>
  <c r="E581" i="6"/>
  <c r="E586" i="3"/>
  <c r="E590" i="6"/>
  <c r="E590" i="3"/>
  <c r="E594" i="6"/>
  <c r="E594" i="3"/>
  <c r="E598" i="6"/>
  <c r="E598" i="3"/>
  <c r="E58" i="6"/>
  <c r="E368" i="3"/>
  <c r="C125" i="6"/>
  <c r="C227" i="3"/>
  <c r="C250" i="6"/>
  <c r="C488" i="3"/>
  <c r="E335" i="6"/>
  <c r="E130" i="3"/>
  <c r="D252" i="6"/>
  <c r="D100" i="3"/>
  <c r="C423" i="6"/>
  <c r="C172" i="3"/>
  <c r="E253" i="6"/>
  <c r="E452" i="3"/>
  <c r="C38" i="6"/>
  <c r="C42" i="3"/>
  <c r="E453" i="6"/>
  <c r="E402" i="3"/>
  <c r="C71" i="6"/>
  <c r="C65" i="3"/>
  <c r="E30" i="6"/>
  <c r="E299" i="3"/>
  <c r="C40" i="6"/>
  <c r="C474" i="3"/>
  <c r="E282" i="6"/>
  <c r="E419" i="3"/>
  <c r="C279" i="6"/>
  <c r="C131" i="3"/>
  <c r="E419" i="6"/>
  <c r="E204" i="3"/>
  <c r="C579" i="6"/>
  <c r="C371" i="3"/>
  <c r="E11" i="6"/>
  <c r="E301" i="3"/>
  <c r="C442" i="6"/>
  <c r="C416" i="3"/>
  <c r="E228" i="6"/>
  <c r="E81" i="3"/>
  <c r="C51" i="6"/>
  <c r="C101" i="3"/>
  <c r="E316" i="6"/>
  <c r="E257" i="3"/>
  <c r="D339" i="6"/>
  <c r="D379" i="3"/>
  <c r="E406" i="6"/>
  <c r="E340" i="3"/>
  <c r="D318" i="6"/>
  <c r="D254" i="3"/>
  <c r="E67" i="6"/>
  <c r="E283" i="3"/>
  <c r="D66" i="6"/>
  <c r="D319" i="3"/>
  <c r="E49" i="6"/>
  <c r="E113" i="3"/>
  <c r="D398" i="6"/>
  <c r="D192" i="3"/>
  <c r="E94" i="6"/>
  <c r="E48" i="3"/>
  <c r="D191" i="6"/>
  <c r="D460" i="3"/>
  <c r="E207" i="6"/>
  <c r="E410" i="3"/>
  <c r="D271" i="6"/>
  <c r="D509" i="3"/>
  <c r="E258" i="6"/>
  <c r="E507" i="3"/>
  <c r="D486" i="6"/>
  <c r="D528" i="3"/>
  <c r="E513" i="6"/>
  <c r="E210" i="3"/>
  <c r="D349" i="6"/>
  <c r="D244" i="3"/>
  <c r="C261" i="6"/>
  <c r="C22" i="3"/>
  <c r="D216" i="6"/>
  <c r="D20" i="3"/>
  <c r="E274" i="6"/>
  <c r="E322" i="3"/>
  <c r="D355" i="6"/>
  <c r="D552" i="3"/>
  <c r="D301" i="6"/>
  <c r="D52" i="3"/>
  <c r="E332" i="6"/>
  <c r="E97" i="3"/>
  <c r="C194" i="6"/>
  <c r="C7" i="3"/>
  <c r="D461" i="6"/>
  <c r="D27" i="3"/>
  <c r="E401" i="6"/>
  <c r="E24" i="3"/>
  <c r="C300" i="6"/>
  <c r="C18" i="3"/>
  <c r="D535" i="6"/>
  <c r="D14" i="3"/>
  <c r="E536" i="6"/>
  <c r="E28" i="3"/>
  <c r="C343" i="6"/>
  <c r="C396" i="3"/>
  <c r="D177" i="6"/>
  <c r="D89" i="3"/>
  <c r="D329" i="6"/>
  <c r="D15" i="3"/>
  <c r="E196" i="6"/>
  <c r="E39" i="3"/>
  <c r="C352" i="6"/>
  <c r="C551" i="3"/>
  <c r="E390" i="6"/>
  <c r="E17" i="3"/>
  <c r="D402" i="6"/>
  <c r="D4" i="3"/>
  <c r="E411" i="6"/>
  <c r="E86" i="3"/>
  <c r="C259" i="6"/>
  <c r="C23" i="3"/>
  <c r="D516" i="6"/>
  <c r="D53" i="3"/>
  <c r="E476" i="6"/>
  <c r="E2" i="3"/>
  <c r="C328" i="6"/>
  <c r="C144" i="3"/>
  <c r="D502" i="6"/>
  <c r="D3" i="3"/>
  <c r="E514" i="6"/>
  <c r="E10" i="3"/>
  <c r="C537" i="6"/>
  <c r="C72" i="3"/>
  <c r="D266" i="6"/>
  <c r="D6" i="3"/>
  <c r="C151" i="6"/>
  <c r="C9" i="3"/>
  <c r="D526" i="6"/>
  <c r="D29" i="3"/>
  <c r="E357" i="6"/>
  <c r="E553" i="3"/>
  <c r="C361" i="6"/>
  <c r="C554" i="3"/>
  <c r="D362" i="6"/>
  <c r="D303" i="3"/>
  <c r="E368" i="6"/>
  <c r="E334" i="3"/>
  <c r="C375" i="6"/>
  <c r="C408" i="3"/>
  <c r="D383" i="6"/>
  <c r="D470" i="3"/>
  <c r="E384" i="6"/>
  <c r="E338" i="3"/>
  <c r="C391" i="6"/>
  <c r="C279" i="3"/>
  <c r="D397" i="6"/>
  <c r="D206" i="3"/>
  <c r="E404" i="6"/>
  <c r="E239" i="3"/>
  <c r="C412" i="6"/>
  <c r="C337" i="3"/>
  <c r="D416" i="6"/>
  <c r="D394" i="3"/>
  <c r="E418" i="6"/>
  <c r="E354" i="3"/>
  <c r="C431" i="6"/>
  <c r="C242" i="3"/>
  <c r="D432" i="6"/>
  <c r="D295" i="3"/>
  <c r="E433" i="6"/>
  <c r="E352" i="3"/>
  <c r="C438" i="6"/>
  <c r="C321" i="3"/>
  <c r="D448" i="6"/>
  <c r="D436" i="3"/>
  <c r="E449" i="6"/>
  <c r="E351" i="3"/>
  <c r="C466" i="6"/>
  <c r="C297" i="3"/>
  <c r="D469" i="6"/>
  <c r="D294" i="3"/>
  <c r="E483" i="6"/>
  <c r="E178" i="3"/>
  <c r="C496" i="6"/>
  <c r="C276" i="3"/>
  <c r="D506" i="6"/>
  <c r="D262" i="3"/>
  <c r="E515" i="6"/>
  <c r="E271" i="3"/>
  <c r="C522" i="6"/>
  <c r="C558" i="3"/>
  <c r="B522" i="6" s="1"/>
  <c r="D523" i="6"/>
  <c r="D559" i="3"/>
  <c r="E524" i="6"/>
  <c r="E560" i="3"/>
  <c r="C530" i="6"/>
  <c r="C563" i="3"/>
  <c r="B530" i="6" s="1"/>
  <c r="D534" i="6"/>
  <c r="D564" i="3"/>
  <c r="E538" i="6"/>
  <c r="E565" i="3"/>
  <c r="C541" i="6"/>
  <c r="C567" i="3"/>
  <c r="B541" i="6" s="1"/>
  <c r="D542" i="6"/>
  <c r="D568" i="3"/>
  <c r="E544" i="6"/>
  <c r="E569" i="3"/>
  <c r="C549" i="6"/>
  <c r="C571" i="3"/>
  <c r="B549" i="6" s="1"/>
  <c r="D550" i="6"/>
  <c r="D572" i="3"/>
  <c r="E553" i="6"/>
  <c r="E573" i="3"/>
  <c r="C557" i="6"/>
  <c r="C575" i="3"/>
  <c r="B557" i="6" s="1"/>
  <c r="D558" i="6"/>
  <c r="D576" i="3"/>
  <c r="E560" i="6"/>
  <c r="E577" i="3"/>
  <c r="C563" i="6"/>
  <c r="C579" i="3"/>
  <c r="B563" i="6" s="1"/>
  <c r="D566" i="6"/>
  <c r="D580" i="3"/>
  <c r="E577" i="6"/>
  <c r="E583" i="3"/>
  <c r="C578" i="6"/>
  <c r="C584" i="3"/>
  <c r="B578" i="6" s="1"/>
  <c r="E582" i="6"/>
  <c r="E587" i="3"/>
  <c r="C583" i="6"/>
  <c r="C588" i="3"/>
  <c r="B583" i="6" s="1"/>
  <c r="E591" i="6"/>
  <c r="E591" i="3"/>
  <c r="C592" i="6"/>
  <c r="C592" i="3"/>
  <c r="B592" i="6" s="1"/>
  <c r="E595" i="6"/>
  <c r="E595" i="3"/>
  <c r="C596" i="6"/>
  <c r="C596" i="3"/>
  <c r="B596" i="6" s="1"/>
  <c r="E599" i="6"/>
  <c r="E599" i="3"/>
  <c r="C600" i="6"/>
  <c r="C600" i="3"/>
  <c r="B600" i="6" s="1"/>
  <c r="D125" i="6"/>
  <c r="D227" i="3"/>
  <c r="D3" i="6"/>
  <c r="D333" i="3"/>
  <c r="D250" i="6"/>
  <c r="D488" i="3"/>
  <c r="D264" i="6"/>
  <c r="D548" i="3"/>
  <c r="C156" i="6"/>
  <c r="C237" i="3"/>
  <c r="E252" i="6"/>
  <c r="E100" i="3"/>
  <c r="C201" i="6"/>
  <c r="C175" i="3"/>
  <c r="C31" i="6"/>
  <c r="C76" i="3"/>
  <c r="C229" i="6"/>
  <c r="C45" i="3"/>
  <c r="C29" i="6"/>
  <c r="C486" i="3"/>
  <c r="C199" i="6"/>
  <c r="C306" i="3"/>
  <c r="C82" i="6"/>
  <c r="C349" i="3"/>
  <c r="C400" i="6"/>
  <c r="C317" i="3"/>
  <c r="C22" i="6"/>
  <c r="C195" i="3"/>
  <c r="E126" i="6"/>
  <c r="J52" i="5" a="1"/>
  <c r="J52" i="5" s="1"/>
  <c r="K52" i="5" s="1"/>
  <c r="I52" i="5" a="1"/>
  <c r="I52" i="5" s="1"/>
  <c r="I6" i="5" a="1"/>
  <c r="I6" i="5" s="1"/>
  <c r="I51" i="5" a="1"/>
  <c r="I51" i="5" s="1"/>
  <c r="I50" i="5" a="1"/>
  <c r="I50" i="5" s="1"/>
  <c r="I49" i="5" a="1"/>
  <c r="I49" i="5" s="1"/>
  <c r="I48" i="5" a="1"/>
  <c r="I48" i="5" s="1"/>
  <c r="I47" i="5" a="1"/>
  <c r="I47" i="5" s="1"/>
  <c r="I46" i="5" a="1"/>
  <c r="I46" i="5" s="1"/>
  <c r="D46" i="5" a="1"/>
  <c r="D46" i="5" s="1"/>
  <c r="E46" i="5" s="1" a="1"/>
  <c r="E46" i="5" s="1"/>
  <c r="G46" i="5" s="1"/>
  <c r="I45" i="5" a="1"/>
  <c r="I45" i="5" s="1"/>
  <c r="D45" i="5" a="1"/>
  <c r="D45" i="5" s="1"/>
  <c r="E45" i="5" s="1" a="1"/>
  <c r="E45" i="5" s="1"/>
  <c r="G45" i="5" s="1"/>
  <c r="I44" i="5" a="1"/>
  <c r="I44" i="5" s="1"/>
  <c r="D44" i="5" a="1"/>
  <c r="D44" i="5" s="1"/>
  <c r="E44" i="5" s="1" a="1"/>
  <c r="E44" i="5" s="1"/>
  <c r="G44" i="5" s="1"/>
  <c r="I11" i="5" a="1"/>
  <c r="I11" i="5" s="1"/>
  <c r="D11" i="5" a="1"/>
  <c r="D11" i="5" s="1"/>
  <c r="I43" i="5" a="1"/>
  <c r="I43" i="5" s="1"/>
  <c r="D43" i="5" a="1"/>
  <c r="D43" i="5" s="1"/>
  <c r="E43" i="5" s="1" a="1"/>
  <c r="E43" i="5" s="1"/>
  <c r="G43" i="5" s="1"/>
  <c r="I42" i="5" a="1"/>
  <c r="I42" i="5" s="1"/>
  <c r="D42" i="5" a="1"/>
  <c r="D42" i="5" s="1"/>
  <c r="E42" i="5" s="1" a="1"/>
  <c r="E42" i="5" s="1"/>
  <c r="G42" i="5" s="1"/>
  <c r="I41" i="5" a="1"/>
  <c r="I41" i="5" s="1"/>
  <c r="D41" i="5" a="1"/>
  <c r="D41" i="5" s="1"/>
  <c r="E41" i="5" s="1" a="1"/>
  <c r="E41" i="5" s="1"/>
  <c r="G41" i="5" s="1"/>
  <c r="I40" i="5" a="1"/>
  <c r="I40" i="5" s="1"/>
  <c r="D40" i="5" a="1"/>
  <c r="D40" i="5" s="1"/>
  <c r="E40" i="5" s="1" a="1"/>
  <c r="E40" i="5" s="1"/>
  <c r="G40" i="5" s="1"/>
  <c r="I39" i="5" a="1"/>
  <c r="I39" i="5" s="1"/>
  <c r="D39" i="5" a="1"/>
  <c r="D39" i="5" s="1"/>
  <c r="E39" i="5" s="1" a="1"/>
  <c r="E39" i="5" s="1"/>
  <c r="G39" i="5" s="1"/>
  <c r="I38" i="5" a="1"/>
  <c r="I38" i="5" s="1"/>
  <c r="D38" i="5" a="1"/>
  <c r="D38" i="5" s="1"/>
  <c r="E38" i="5" s="1" a="1"/>
  <c r="E38" i="5" s="1"/>
  <c r="G38" i="5" s="1"/>
  <c r="I37" i="5" a="1"/>
  <c r="I37" i="5" s="1"/>
  <c r="D37" i="5" a="1"/>
  <c r="D37" i="5" s="1"/>
  <c r="E37" i="5" s="1" a="1"/>
  <c r="E37" i="5" s="1"/>
  <c r="G37" i="5" s="1"/>
  <c r="I36" i="5" a="1"/>
  <c r="I36" i="5" s="1"/>
  <c r="D36" i="5" a="1"/>
  <c r="D36" i="5" s="1"/>
  <c r="E36" i="5" s="1" a="1"/>
  <c r="E36" i="5" s="1"/>
  <c r="G36" i="5" s="1"/>
  <c r="I35" i="5" a="1"/>
  <c r="I35" i="5" s="1"/>
  <c r="D35" i="5" a="1"/>
  <c r="D35" i="5" s="1"/>
  <c r="E35" i="5" s="1" a="1"/>
  <c r="E35" i="5" s="1"/>
  <c r="G35" i="5" s="1"/>
  <c r="I34" i="5" a="1"/>
  <c r="I34" i="5" s="1"/>
  <c r="D34" i="5" a="1"/>
  <c r="D34" i="5" s="1"/>
  <c r="E34" i="5" s="1" a="1"/>
  <c r="E34" i="5" s="1"/>
  <c r="G34" i="5" s="1"/>
  <c r="I33" i="5" a="1"/>
  <c r="I33" i="5" s="1"/>
  <c r="D33" i="5" a="1"/>
  <c r="D33" i="5" s="1"/>
  <c r="E33" i="5" s="1" a="1"/>
  <c r="E33" i="5" s="1"/>
  <c r="G33" i="5" s="1"/>
  <c r="I32" i="5" a="1"/>
  <c r="I32" i="5" s="1"/>
  <c r="D32" i="5" a="1"/>
  <c r="D32" i="5" s="1"/>
  <c r="E32" i="5" s="1" a="1"/>
  <c r="E32" i="5" s="1"/>
  <c r="G32" i="5" s="1"/>
  <c r="I31" i="5" a="1"/>
  <c r="I31" i="5" s="1"/>
  <c r="D31" i="5" a="1"/>
  <c r="D31" i="5" s="1"/>
  <c r="I30" i="5" a="1"/>
  <c r="I30" i="5" s="1"/>
  <c r="D30" i="5" a="1"/>
  <c r="D30" i="5" s="1"/>
  <c r="I10" i="5" a="1"/>
  <c r="I10" i="5" s="1"/>
  <c r="D10" i="5" a="1"/>
  <c r="D10" i="5" s="1"/>
  <c r="I29" i="5" a="1"/>
  <c r="I29" i="5" s="1"/>
  <c r="D29" i="5" a="1"/>
  <c r="D29" i="5" s="1"/>
  <c r="E29" i="5" s="1" a="1"/>
  <c r="E29" i="5" s="1"/>
  <c r="G29" i="5" s="1"/>
  <c r="I28" i="5" a="1"/>
  <c r="I28" i="5" s="1"/>
  <c r="D28" i="5" a="1"/>
  <c r="D28" i="5" s="1"/>
  <c r="E28" i="5" s="1" a="1"/>
  <c r="E28" i="5" s="1"/>
  <c r="G28" i="5" s="1"/>
  <c r="I27" i="5" a="1"/>
  <c r="I27" i="5" s="1"/>
  <c r="D27" i="5" a="1"/>
  <c r="D27" i="5" s="1"/>
  <c r="E27" i="5" s="1" a="1"/>
  <c r="E27" i="5" s="1"/>
  <c r="G27" i="5" s="1"/>
  <c r="I25" i="5" a="1"/>
  <c r="I25" i="5" s="1"/>
  <c r="D25" i="5" a="1"/>
  <c r="D25" i="5" s="1"/>
  <c r="E25" i="5" s="1" a="1"/>
  <c r="E25" i="5" s="1"/>
  <c r="G25" i="5" s="1"/>
  <c r="I24" i="5" a="1"/>
  <c r="I24" i="5" s="1"/>
  <c r="D24" i="5" a="1"/>
  <c r="D24" i="5" s="1"/>
  <c r="E24" i="5" s="1" a="1"/>
  <c r="E24" i="5" s="1"/>
  <c r="G24" i="5" s="1"/>
  <c r="I23" i="5" a="1"/>
  <c r="I23" i="5" s="1"/>
  <c r="D23" i="5" a="1"/>
  <c r="D23" i="5" s="1"/>
  <c r="E23" i="5" s="1" a="1"/>
  <c r="E23" i="5" s="1"/>
  <c r="G23" i="5" s="1"/>
  <c r="I22" i="5" a="1"/>
  <c r="I22" i="5" s="1"/>
  <c r="D22" i="5" a="1"/>
  <c r="D22" i="5" s="1"/>
  <c r="E22" i="5" s="1" a="1"/>
  <c r="E22" i="5" s="1"/>
  <c r="G22" i="5" s="1"/>
  <c r="I21" i="5" a="1"/>
  <c r="I21" i="5" s="1"/>
  <c r="D21" i="5" a="1"/>
  <c r="D21" i="5" s="1"/>
  <c r="E21" i="5" s="1" a="1"/>
  <c r="E21" i="5" s="1"/>
  <c r="G21" i="5" s="1"/>
  <c r="I20" i="5" a="1"/>
  <c r="I20" i="5" s="1"/>
  <c r="D20" i="5" a="1"/>
  <c r="D20" i="5" s="1"/>
  <c r="E20" i="5" s="1" a="1"/>
  <c r="E20" i="5" s="1"/>
  <c r="G20" i="5" s="1"/>
  <c r="I19" i="5" a="1"/>
  <c r="I19" i="5" s="1"/>
  <c r="D19" i="5" a="1"/>
  <c r="D19" i="5" s="1"/>
  <c r="E19" i="5" s="1" a="1"/>
  <c r="E19" i="5" s="1"/>
  <c r="G19" i="5" s="1"/>
  <c r="I13" i="5" a="1"/>
  <c r="I13" i="5" s="1"/>
  <c r="D13" i="5" a="1"/>
  <c r="D13" i="5" s="1"/>
  <c r="I18" i="5" a="1"/>
  <c r="I18" i="5" s="1"/>
  <c r="D18" i="5" a="1"/>
  <c r="D18" i="5" s="1"/>
  <c r="E18" i="5" s="1" a="1"/>
  <c r="E18" i="5" s="1"/>
  <c r="G18" i="5" s="1"/>
  <c r="I17" i="5" a="1"/>
  <c r="I17" i="5" s="1"/>
  <c r="D17" i="5" a="1"/>
  <c r="D17" i="5" s="1"/>
  <c r="E17" i="5" s="1" a="1"/>
  <c r="E17" i="5" s="1"/>
  <c r="G17" i="5" s="1"/>
  <c r="I16" i="5" a="1"/>
  <c r="I16" i="5" s="1"/>
  <c r="D16" i="5" a="1"/>
  <c r="D16" i="5" s="1"/>
  <c r="E16" i="5" s="1" a="1"/>
  <c r="E16" i="5" s="1"/>
  <c r="G16" i="5" s="1"/>
  <c r="I15" i="5" a="1"/>
  <c r="I15" i="5" s="1"/>
  <c r="D15" i="5" a="1"/>
  <c r="D15" i="5" s="1"/>
  <c r="E15" i="5" s="1" a="1"/>
  <c r="E15" i="5" s="1"/>
  <c r="G15" i="5" s="1"/>
  <c r="I14" i="5" a="1"/>
  <c r="I14" i="5" s="1"/>
  <c r="D14" i="5" a="1"/>
  <c r="D14" i="5" s="1"/>
  <c r="E14" i="5" s="1" a="1"/>
  <c r="E14" i="5" s="1"/>
  <c r="G14" i="5" s="1"/>
  <c r="I9" i="5" a="1"/>
  <c r="I9" i="5" s="1"/>
  <c r="I12" i="5" a="1"/>
  <c r="I12" i="5" s="1"/>
  <c r="I8" i="5" a="1"/>
  <c r="I8" i="5" s="1"/>
  <c r="I5" i="5" a="1"/>
  <c r="I5" i="5" s="1"/>
  <c r="I7" i="5" a="1"/>
  <c r="I7" i="5" s="1"/>
  <c r="D52" i="5" a="1"/>
  <c r="D52" i="5" s="1"/>
  <c r="E52" i="5" s="1" a="1"/>
  <c r="E52" i="5" s="1"/>
  <c r="G52" i="5" s="1"/>
  <c r="D6" i="5" a="1"/>
  <c r="D6" i="5" s="1"/>
  <c r="D51" i="5" a="1"/>
  <c r="D51" i="5" s="1"/>
  <c r="E51" i="5" s="1" a="1"/>
  <c r="E51" i="5" s="1"/>
  <c r="G51" i="5" s="1"/>
  <c r="D50" i="5" a="1"/>
  <c r="D50" i="5" s="1"/>
  <c r="E50" i="5" s="1" a="1"/>
  <c r="E50" i="5" s="1"/>
  <c r="G50" i="5" s="1"/>
  <c r="D49" i="5" a="1"/>
  <c r="D49" i="5" s="1"/>
  <c r="E49" i="5" s="1" a="1"/>
  <c r="E49" i="5" s="1"/>
  <c r="G49" i="5" s="1"/>
  <c r="D48" i="5" a="1"/>
  <c r="D48" i="5" s="1"/>
  <c r="E48" i="5" s="1" a="1"/>
  <c r="E48" i="5" s="1"/>
  <c r="G48" i="5" s="1"/>
  <c r="D47" i="5" a="1"/>
  <c r="D47" i="5" s="1"/>
  <c r="E47" i="5" s="1" a="1"/>
  <c r="E47" i="5" s="1"/>
  <c r="G47" i="5" s="1"/>
  <c r="J6" i="5" a="1"/>
  <c r="J6" i="5" s="1"/>
  <c r="J51" i="5" a="1"/>
  <c r="J51" i="5" s="1"/>
  <c r="K51" i="5" s="1"/>
  <c r="J50" i="5" a="1"/>
  <c r="J50" i="5" s="1"/>
  <c r="K50" i="5" s="1"/>
  <c r="J49" i="5" a="1"/>
  <c r="J49" i="5" s="1"/>
  <c r="J48" i="5" a="1"/>
  <c r="J48" i="5" s="1"/>
  <c r="K48" i="5" s="1"/>
  <c r="J47" i="5" a="1"/>
  <c r="J47" i="5" s="1"/>
  <c r="K47" i="5" s="1"/>
  <c r="J46" i="5" a="1"/>
  <c r="J46" i="5" s="1"/>
  <c r="K46" i="5" s="1"/>
  <c r="J45" i="5" a="1"/>
  <c r="J45" i="5" s="1"/>
  <c r="K45" i="5" s="1"/>
  <c r="J44" i="5" a="1"/>
  <c r="J44" i="5" s="1"/>
  <c r="J11" i="5" a="1"/>
  <c r="J11" i="5" s="1"/>
  <c r="J43" i="5" a="1"/>
  <c r="J43" i="5" s="1"/>
  <c r="K43" i="5" s="1"/>
  <c r="J42" i="5" a="1"/>
  <c r="J42" i="5" s="1"/>
  <c r="K42" i="5" s="1"/>
  <c r="J41" i="5" a="1"/>
  <c r="J41" i="5" s="1"/>
  <c r="K41" i="5" s="1"/>
  <c r="J40" i="5" a="1"/>
  <c r="J40" i="5" s="1"/>
  <c r="K40" i="5" s="1"/>
  <c r="J39" i="5" a="1"/>
  <c r="J39" i="5" s="1"/>
  <c r="K39" i="5" s="1"/>
  <c r="J38" i="5" a="1"/>
  <c r="J38" i="5" s="1"/>
  <c r="K38" i="5" s="1"/>
  <c r="J37" i="5" a="1"/>
  <c r="J37" i="5" s="1"/>
  <c r="K37" i="5" s="1"/>
  <c r="J36" i="5" a="1"/>
  <c r="J36" i="5" s="1"/>
  <c r="K36" i="5" s="1"/>
  <c r="J35" i="5" a="1"/>
  <c r="J35" i="5" s="1"/>
  <c r="K35" i="5" s="1"/>
  <c r="J34" i="5" a="1"/>
  <c r="J34" i="5" s="1"/>
  <c r="K34" i="5" s="1"/>
  <c r="J33" i="5" a="1"/>
  <c r="J33" i="5" s="1"/>
  <c r="K33" i="5" s="1"/>
  <c r="J32" i="5" a="1"/>
  <c r="J32" i="5" s="1"/>
  <c r="K32" i="5" s="1"/>
  <c r="J31" i="5" a="1"/>
  <c r="J31" i="5" s="1"/>
  <c r="J30" i="5" a="1"/>
  <c r="J30" i="5" s="1"/>
  <c r="J10" i="5" a="1"/>
  <c r="J10" i="5" s="1"/>
  <c r="J29" i="5" a="1"/>
  <c r="J29" i="5" s="1"/>
  <c r="K29" i="5" s="1"/>
  <c r="J28" i="5" a="1"/>
  <c r="J28" i="5" s="1"/>
  <c r="K28" i="5" s="1"/>
  <c r="J27" i="5" a="1"/>
  <c r="J27" i="5" s="1"/>
  <c r="K27" i="5" s="1"/>
  <c r="J25" i="5" a="1"/>
  <c r="J25" i="5" s="1"/>
  <c r="K25" i="5" s="1"/>
  <c r="J24" i="5" a="1"/>
  <c r="J24" i="5" s="1"/>
  <c r="K24" i="5" s="1"/>
  <c r="J23" i="5" a="1"/>
  <c r="J23" i="5" s="1"/>
  <c r="K23" i="5" s="1"/>
  <c r="J22" i="5" a="1"/>
  <c r="J22" i="5" s="1"/>
  <c r="K22" i="5" s="1"/>
  <c r="J21" i="5" a="1"/>
  <c r="J21" i="5" s="1"/>
  <c r="J20" i="5" a="1"/>
  <c r="J20" i="5" s="1"/>
  <c r="K20" i="5" s="1"/>
  <c r="J19" i="5" a="1"/>
  <c r="J19" i="5" s="1"/>
  <c r="J13" i="5" a="1"/>
  <c r="J13" i="5" s="1"/>
  <c r="J18" i="5" a="1"/>
  <c r="J18" i="5" s="1"/>
  <c r="J17" i="5" a="1"/>
  <c r="J17" i="5" s="1"/>
  <c r="K17" i="5" s="1"/>
  <c r="J16" i="5" a="1"/>
  <c r="J16" i="5" s="1"/>
  <c r="K16" i="5" s="1"/>
  <c r="J14" i="5" a="1"/>
  <c r="J14" i="5" s="1"/>
  <c r="K14" i="5" s="1"/>
  <c r="J12" i="5" a="1"/>
  <c r="J12" i="5" s="1"/>
  <c r="J5" i="5" a="1"/>
  <c r="J5" i="5" s="1"/>
  <c r="J15" i="5" a="1"/>
  <c r="J15" i="5" s="1"/>
  <c r="K15" i="5" s="1"/>
  <c r="J9" i="5" a="1"/>
  <c r="J9" i="5" s="1"/>
  <c r="J8" i="5" a="1"/>
  <c r="J8" i="5" s="1"/>
  <c r="J7" i="5" a="1"/>
  <c r="J7" i="5" s="1"/>
  <c r="E21" i="3"/>
  <c r="D327" i="6"/>
  <c r="D62" i="3"/>
  <c r="C424" i="6"/>
  <c r="C12" i="3"/>
  <c r="D239" i="6"/>
  <c r="D51" i="3"/>
  <c r="C273" i="6"/>
  <c r="C31" i="3"/>
  <c r="D261" i="6"/>
  <c r="D22" i="3"/>
  <c r="E216" i="6"/>
  <c r="E20" i="3"/>
  <c r="C309" i="6"/>
  <c r="C248" i="3"/>
  <c r="C204" i="6"/>
  <c r="C30" i="3"/>
  <c r="E301" i="6"/>
  <c r="E52" i="3"/>
  <c r="C231" i="6"/>
  <c r="C69" i="3"/>
  <c r="D194" i="6"/>
  <c r="D7" i="3"/>
  <c r="E461" i="6"/>
  <c r="E27" i="3"/>
  <c r="C270" i="6"/>
  <c r="C49" i="3"/>
  <c r="D300" i="6"/>
  <c r="D18" i="3"/>
  <c r="E535" i="6"/>
  <c r="E14" i="3"/>
  <c r="C435" i="6"/>
  <c r="C13" i="3"/>
  <c r="D343" i="6"/>
  <c r="D396" i="3"/>
  <c r="C240" i="6"/>
  <c r="C194" i="3"/>
  <c r="E329" i="6"/>
  <c r="E15" i="3"/>
  <c r="C234" i="6"/>
  <c r="C135" i="3"/>
  <c r="D352" i="6"/>
  <c r="D551" i="3"/>
  <c r="C350" i="6"/>
  <c r="C275" i="3"/>
  <c r="E402" i="6"/>
  <c r="E4" i="3"/>
  <c r="C586" i="6"/>
  <c r="C32" i="3"/>
  <c r="D259" i="6"/>
  <c r="D23" i="3"/>
  <c r="E516" i="6"/>
  <c r="E53" i="3"/>
  <c r="C218" i="6"/>
  <c r="C19" i="3"/>
  <c r="D328" i="6"/>
  <c r="D144" i="3"/>
  <c r="E502" i="6"/>
  <c r="E3" i="3"/>
  <c r="C182" i="6"/>
  <c r="C26" i="3"/>
  <c r="D537" i="6"/>
  <c r="D72" i="3"/>
  <c r="E266" i="6"/>
  <c r="E6" i="3"/>
  <c r="D151" i="6"/>
  <c r="D9" i="3"/>
  <c r="E526" i="6"/>
  <c r="E29" i="3"/>
  <c r="C359" i="6"/>
  <c r="C161" i="3"/>
  <c r="D361" i="6"/>
  <c r="D554" i="3"/>
  <c r="E362" i="6"/>
  <c r="E303" i="3"/>
  <c r="C373" i="6"/>
  <c r="C407" i="3"/>
  <c r="D375" i="6"/>
  <c r="D408" i="3"/>
  <c r="E383" i="6"/>
  <c r="E470" i="3"/>
  <c r="C388" i="6"/>
  <c r="C165" i="3"/>
  <c r="D391" i="6"/>
  <c r="D279" i="3"/>
  <c r="E397" i="6"/>
  <c r="E206" i="3"/>
  <c r="C405" i="6"/>
  <c r="C170" i="3"/>
  <c r="D412" i="6"/>
  <c r="D337" i="3"/>
  <c r="E416" i="6"/>
  <c r="E394" i="3"/>
  <c r="C430" i="6"/>
  <c r="C473" i="3"/>
  <c r="D431" i="6"/>
  <c r="D242" i="3"/>
  <c r="E432" i="6"/>
  <c r="E295" i="3"/>
  <c r="C434" i="6"/>
  <c r="C202" i="3"/>
  <c r="D438" i="6"/>
  <c r="D321" i="3"/>
  <c r="E448" i="6"/>
  <c r="E436" i="3"/>
  <c r="C465" i="6"/>
  <c r="C434" i="3"/>
  <c r="D466" i="6"/>
  <c r="D297" i="3"/>
  <c r="E469" i="6"/>
  <c r="E294" i="3"/>
  <c r="C489" i="6"/>
  <c r="C311" i="3"/>
  <c r="D496" i="6"/>
  <c r="D276" i="3"/>
  <c r="E506" i="6"/>
  <c r="E262" i="3"/>
  <c r="C521" i="6"/>
  <c r="C363" i="3"/>
  <c r="D522" i="6"/>
  <c r="D558" i="3"/>
  <c r="E523" i="6"/>
  <c r="E559" i="3"/>
  <c r="C529" i="6"/>
  <c r="C562" i="3"/>
  <c r="B529" i="6" s="1"/>
  <c r="D530" i="6"/>
  <c r="D563" i="3"/>
  <c r="E534" i="6"/>
  <c r="E564" i="3"/>
  <c r="C540" i="6"/>
  <c r="C566" i="3"/>
  <c r="B540" i="6" s="1"/>
  <c r="D541" i="6"/>
  <c r="D567" i="3"/>
  <c r="E542" i="6"/>
  <c r="E568" i="3"/>
  <c r="C548" i="6"/>
  <c r="C570" i="3"/>
  <c r="B548" i="6" s="1"/>
  <c r="D549" i="6"/>
  <c r="D571" i="3"/>
  <c r="E550" i="6"/>
  <c r="E572" i="3"/>
  <c r="C556" i="6"/>
  <c r="C574" i="3"/>
  <c r="B556" i="6" s="1"/>
  <c r="D557" i="6"/>
  <c r="D575" i="3"/>
  <c r="E558" i="6"/>
  <c r="E576" i="3"/>
  <c r="C562" i="6"/>
  <c r="C578" i="3"/>
  <c r="B562" i="6" s="1"/>
  <c r="D563" i="6"/>
  <c r="D579" i="3"/>
  <c r="E566" i="6"/>
  <c r="E580" i="3"/>
  <c r="C573" i="6"/>
  <c r="C581" i="3"/>
  <c r="B573" i="6" s="1"/>
  <c r="C580" i="6"/>
  <c r="C585" i="3"/>
  <c r="B580" i="6" s="1"/>
  <c r="C588" i="6"/>
  <c r="C589" i="3"/>
  <c r="B588" i="6" s="1"/>
  <c r="C593" i="6"/>
  <c r="C593" i="3"/>
  <c r="B593" i="6" s="1"/>
  <c r="C597" i="6"/>
  <c r="C597" i="3"/>
  <c r="B597" i="6" s="1"/>
  <c r="C601" i="6"/>
  <c r="C601" i="3"/>
  <c r="B601" i="6" s="1"/>
  <c r="E217" i="6"/>
  <c r="E497" i="3"/>
  <c r="E3" i="6"/>
  <c r="E333" i="3"/>
  <c r="E264" i="6"/>
  <c r="E548" i="3"/>
  <c r="C56" i="6"/>
  <c r="C36" i="3"/>
  <c r="D201" i="6"/>
  <c r="D175" i="3"/>
  <c r="D251" i="6"/>
  <c r="D229" i="3"/>
  <c r="D31" i="6"/>
  <c r="D76" i="3"/>
  <c r="D245" i="6"/>
  <c r="D316" i="3"/>
  <c r="D229" i="6"/>
  <c r="D45" i="3"/>
  <c r="D399" i="6"/>
  <c r="D84" i="3"/>
  <c r="D29" i="6"/>
  <c r="D486" i="3"/>
  <c r="D5" i="6"/>
  <c r="D284" i="3"/>
  <c r="D199" i="6"/>
  <c r="D306" i="3"/>
  <c r="D320" i="6"/>
  <c r="D461" i="3"/>
  <c r="D82" i="6"/>
  <c r="D349" i="3"/>
  <c r="D148" i="6"/>
  <c r="D413" i="3"/>
  <c r="D400" i="6"/>
  <c r="D317" i="3"/>
  <c r="D13" i="6"/>
  <c r="D64" i="3"/>
  <c r="D22" i="6"/>
  <c r="D195" i="3"/>
  <c r="D44" i="6"/>
  <c r="D312" i="3"/>
  <c r="D273" i="6"/>
  <c r="D31" i="3"/>
  <c r="E261" i="6"/>
  <c r="E22" i="3"/>
  <c r="C274" i="6"/>
  <c r="C322" i="3"/>
  <c r="D309" i="6"/>
  <c r="D248" i="3"/>
  <c r="D204" i="6"/>
  <c r="D30" i="3"/>
  <c r="C332" i="6"/>
  <c r="C97" i="3"/>
  <c r="D231" i="6"/>
  <c r="D69" i="3"/>
  <c r="E194" i="6"/>
  <c r="E7" i="3"/>
  <c r="C401" i="6"/>
  <c r="C24" i="3"/>
  <c r="D270" i="6"/>
  <c r="D49" i="3"/>
  <c r="E300" i="6"/>
  <c r="E18" i="3"/>
  <c r="C536" i="6"/>
  <c r="C28" i="3"/>
  <c r="D435" i="6"/>
  <c r="D13" i="3"/>
  <c r="E343" i="6"/>
  <c r="E396" i="3"/>
  <c r="D240" i="6"/>
  <c r="D194" i="3"/>
  <c r="C196" i="6"/>
  <c r="C39" i="3"/>
  <c r="D234" i="6"/>
  <c r="D135" i="3"/>
  <c r="C390" i="6"/>
  <c r="C17" i="3"/>
  <c r="D350" i="6"/>
  <c r="D275" i="3"/>
  <c r="C411" i="6"/>
  <c r="C86" i="3"/>
  <c r="D586" i="6"/>
  <c r="D32" i="3"/>
  <c r="E259" i="6"/>
  <c r="E23" i="3"/>
  <c r="C476" i="6"/>
  <c r="C2" i="3"/>
  <c r="D218" i="6"/>
  <c r="D19" i="3"/>
  <c r="E328" i="6"/>
  <c r="E144" i="3"/>
  <c r="C514" i="6"/>
  <c r="C10" i="3"/>
  <c r="D182" i="6"/>
  <c r="D26" i="3"/>
  <c r="E537" i="6"/>
  <c r="E72" i="3"/>
  <c r="C275" i="6"/>
  <c r="C182" i="3"/>
  <c r="E151" i="6"/>
  <c r="E9" i="3"/>
  <c r="C357" i="6"/>
  <c r="C553" i="3"/>
  <c r="D359" i="6"/>
  <c r="D161" i="3"/>
  <c r="E361" i="6"/>
  <c r="E554" i="3"/>
  <c r="C368" i="6"/>
  <c r="C334" i="3"/>
  <c r="D373" i="6"/>
  <c r="D407" i="3"/>
  <c r="E375" i="6"/>
  <c r="E408" i="3"/>
  <c r="C384" i="6"/>
  <c r="C338" i="3"/>
  <c r="D388" i="6"/>
  <c r="D165" i="3"/>
  <c r="E391" i="6"/>
  <c r="E279" i="3"/>
  <c r="C404" i="6"/>
  <c r="C239" i="3"/>
  <c r="D405" i="6"/>
  <c r="D170" i="3"/>
  <c r="E412" i="6"/>
  <c r="E337" i="3"/>
  <c r="C418" i="6"/>
  <c r="C354" i="3"/>
  <c r="D430" i="6"/>
  <c r="D473" i="3"/>
  <c r="E431" i="6"/>
  <c r="E242" i="3"/>
  <c r="C433" i="6"/>
  <c r="C352" i="3"/>
  <c r="D434" i="6"/>
  <c r="D202" i="3"/>
  <c r="E438" i="6"/>
  <c r="E321" i="3"/>
  <c r="C449" i="6"/>
  <c r="C351" i="3"/>
  <c r="D465" i="6"/>
  <c r="D434" i="3"/>
  <c r="E466" i="6"/>
  <c r="E297" i="3"/>
  <c r="C483" i="6"/>
  <c r="C178" i="3"/>
  <c r="D489" i="6"/>
  <c r="D311" i="3"/>
  <c r="E496" i="6"/>
  <c r="E276" i="3"/>
  <c r="C515" i="6"/>
  <c r="C271" i="3"/>
  <c r="D521" i="6"/>
  <c r="D363" i="3"/>
  <c r="E522" i="6"/>
  <c r="E558" i="3"/>
  <c r="C524" i="6"/>
  <c r="C560" i="3"/>
  <c r="B524" i="6" s="1"/>
  <c r="D529" i="6"/>
  <c r="D562" i="3"/>
  <c r="E530" i="6"/>
  <c r="E563" i="3"/>
  <c r="C538" i="6"/>
  <c r="C565" i="3"/>
  <c r="B538" i="6" s="1"/>
  <c r="D540" i="6"/>
  <c r="D566" i="3"/>
  <c r="E541" i="6"/>
  <c r="E567" i="3"/>
  <c r="C544" i="6"/>
  <c r="C569" i="3"/>
  <c r="B544" i="6" s="1"/>
  <c r="D548" i="6"/>
  <c r="D570" i="3"/>
  <c r="E549" i="6"/>
  <c r="E571" i="3"/>
  <c r="C553" i="6"/>
  <c r="C573" i="3"/>
  <c r="B553" i="6" s="1"/>
  <c r="D556" i="6"/>
  <c r="D574" i="3"/>
  <c r="E557" i="6"/>
  <c r="E575" i="3"/>
  <c r="C560" i="6"/>
  <c r="C577" i="3"/>
  <c r="B560" i="6" s="1"/>
  <c r="D562" i="6"/>
  <c r="D578" i="3"/>
  <c r="E563" i="6"/>
  <c r="E579" i="3"/>
  <c r="D573" i="6"/>
  <c r="D581" i="3"/>
  <c r="D574" i="6"/>
  <c r="D582" i="3"/>
  <c r="D580" i="6"/>
  <c r="D585" i="3"/>
  <c r="D581" i="6"/>
  <c r="D586" i="3"/>
  <c r="D588" i="6"/>
  <c r="D589" i="3"/>
  <c r="D590" i="6"/>
  <c r="D590" i="3"/>
  <c r="D593" i="6"/>
  <c r="D593" i="3"/>
  <c r="D594" i="6"/>
  <c r="D594" i="3"/>
  <c r="D597" i="6"/>
  <c r="D597" i="3"/>
  <c r="D598" i="6"/>
  <c r="D598" i="3"/>
  <c r="D601" i="6"/>
  <c r="D601" i="3"/>
  <c r="D58" i="6"/>
  <c r="D368" i="3"/>
  <c r="C114" i="6"/>
  <c r="C56" i="3"/>
  <c r="E12" i="6"/>
  <c r="E380" i="3"/>
  <c r="C9" i="6"/>
  <c r="C134" i="3"/>
  <c r="D56" i="6"/>
  <c r="D36" i="3"/>
  <c r="E173" i="6"/>
  <c r="E325" i="3"/>
  <c r="E251" i="6"/>
  <c r="E229" i="3"/>
  <c r="E245" i="6"/>
  <c r="E316" i="3"/>
  <c r="E399" i="6"/>
  <c r="E84" i="3"/>
  <c r="E5" i="6"/>
  <c r="E284" i="3"/>
  <c r="E320" i="6"/>
  <c r="E461" i="3"/>
  <c r="E148" i="6"/>
  <c r="E413" i="3"/>
  <c r="E13" i="6"/>
  <c r="E64" i="3"/>
  <c r="E44" i="6"/>
  <c r="E312" i="3"/>
  <c r="C520" i="6"/>
  <c r="C426" i="3"/>
  <c r="C168" i="6"/>
  <c r="C224" i="3"/>
  <c r="C576" i="6"/>
  <c r="C531" i="3"/>
  <c r="C518" i="6"/>
  <c r="C557" i="3"/>
  <c r="C230" i="6"/>
  <c r="C155" i="3"/>
  <c r="C314" i="6"/>
  <c r="C235" i="3"/>
  <c r="C312" i="6"/>
  <c r="C315" i="3"/>
  <c r="C280" i="6"/>
  <c r="C191" i="3"/>
  <c r="D305" i="6"/>
  <c r="D159" i="3"/>
  <c r="E205" i="6"/>
  <c r="E313" i="3"/>
  <c r="C17" i="6"/>
  <c r="C409" i="3"/>
  <c r="D80" i="6"/>
  <c r="D403" i="3"/>
  <c r="E367" i="6"/>
  <c r="E514" i="3"/>
  <c r="C561" i="6"/>
  <c r="C429" i="3"/>
  <c r="D18" i="6"/>
  <c r="D542" i="3"/>
  <c r="E88" i="6"/>
  <c r="E151" i="3"/>
  <c r="C246" i="6"/>
  <c r="C523" i="3"/>
  <c r="D499" i="6"/>
  <c r="D440" i="3"/>
  <c r="E278" i="6"/>
  <c r="E384" i="3"/>
  <c r="C24" i="6"/>
  <c r="C406" i="3"/>
  <c r="E551" i="6"/>
  <c r="E201" i="3"/>
  <c r="C93" i="6"/>
  <c r="C348" i="3"/>
  <c r="E421" i="6"/>
  <c r="E196" i="3"/>
  <c r="C331" i="6"/>
  <c r="C288" i="3"/>
  <c r="D210" i="6"/>
  <c r="D80" i="3"/>
  <c r="E408" i="6"/>
  <c r="E71" i="3"/>
  <c r="C464" i="6"/>
  <c r="C451" i="3"/>
  <c r="D52" i="6"/>
  <c r="D222" i="3"/>
  <c r="E539" i="6"/>
  <c r="E70" i="3"/>
  <c r="C293" i="6"/>
  <c r="C472" i="3"/>
  <c r="D64" i="6"/>
  <c r="D320" i="3"/>
  <c r="E206" i="6"/>
  <c r="E358" i="3"/>
  <c r="C247" i="6"/>
  <c r="C173" i="3"/>
  <c r="E72" i="6"/>
  <c r="E82" i="3"/>
  <c r="C285" i="6"/>
  <c r="C187" i="3"/>
  <c r="D28" i="6"/>
  <c r="D471" i="3"/>
  <c r="E233" i="6"/>
  <c r="E491" i="3"/>
  <c r="C74" i="6"/>
  <c r="C211" i="3"/>
  <c r="D185" i="6"/>
  <c r="D355" i="3"/>
  <c r="E272" i="6"/>
  <c r="E516" i="3"/>
  <c r="C27" i="6"/>
  <c r="C282" i="3"/>
  <c r="D353" i="6"/>
  <c r="D280" i="3"/>
  <c r="E132" i="6"/>
  <c r="E540" i="3"/>
  <c r="C14" i="6"/>
  <c r="C513" i="3"/>
  <c r="D98" i="6"/>
  <c r="D343" i="3"/>
  <c r="E150" i="6"/>
  <c r="E422" i="3"/>
  <c r="C155" i="6"/>
  <c r="C264" i="3"/>
  <c r="D429" i="6"/>
  <c r="D163" i="3"/>
  <c r="E443" i="6"/>
  <c r="E148" i="3"/>
  <c r="C41" i="6"/>
  <c r="C225" i="3"/>
  <c r="D152" i="6"/>
  <c r="D386" i="3"/>
  <c r="E165" i="6"/>
  <c r="E541" i="3"/>
  <c r="C43" i="6"/>
  <c r="C342" i="3"/>
  <c r="D35" i="6"/>
  <c r="D365" i="3"/>
  <c r="E89" i="6"/>
  <c r="E361" i="3"/>
  <c r="C241" i="6"/>
  <c r="C250" i="3"/>
  <c r="D34" i="6"/>
  <c r="D99" i="3"/>
  <c r="E39" i="6"/>
  <c r="E177" i="3"/>
  <c r="C455" i="6"/>
  <c r="C152" i="3"/>
  <c r="E212" i="6"/>
  <c r="E327" i="3"/>
  <c r="C439" i="6"/>
  <c r="C329" i="3"/>
  <c r="D304" i="6"/>
  <c r="D438" i="3"/>
  <c r="E311" i="6"/>
  <c r="E549" i="3"/>
  <c r="C157" i="6"/>
  <c r="C478" i="3"/>
  <c r="D242" i="6"/>
  <c r="D381" i="3"/>
  <c r="E175" i="6"/>
  <c r="E423" i="3"/>
  <c r="C100" i="6"/>
  <c r="C261" i="3"/>
  <c r="D446" i="6"/>
  <c r="D186" i="3"/>
  <c r="E393" i="6"/>
  <c r="E505" i="3"/>
  <c r="C101" i="6"/>
  <c r="C501" i="3"/>
  <c r="D45" i="6"/>
  <c r="D341" i="3"/>
  <c r="E444" i="6"/>
  <c r="E219" i="3"/>
  <c r="C84" i="6"/>
  <c r="C153" i="3"/>
  <c r="D96" i="6"/>
  <c r="D339" i="3"/>
  <c r="E232" i="6"/>
  <c r="E524" i="3"/>
  <c r="C46" i="6"/>
  <c r="C543" i="3"/>
  <c r="D474" i="6"/>
  <c r="D480" i="3"/>
  <c r="E321" i="6"/>
  <c r="E232" i="3"/>
  <c r="C154" i="6"/>
  <c r="C119" i="3"/>
  <c r="D330" i="6"/>
  <c r="D418" i="3"/>
  <c r="E200" i="6"/>
  <c r="E137" i="3"/>
  <c r="C83" i="6"/>
  <c r="C158" i="3"/>
  <c r="D407" i="6"/>
  <c r="D230" i="3"/>
  <c r="E376" i="6"/>
  <c r="E518" i="3"/>
  <c r="C286" i="6"/>
  <c r="C526" i="3"/>
  <c r="D214" i="6"/>
  <c r="D398" i="3"/>
  <c r="E48" i="6"/>
  <c r="E533" i="3"/>
  <c r="C255" i="6"/>
  <c r="C162" i="3"/>
  <c r="D369" i="6"/>
  <c r="D198" i="3"/>
  <c r="E508" i="6"/>
  <c r="E213" i="3"/>
  <c r="C169" i="6"/>
  <c r="C57" i="3"/>
  <c r="D263" i="6"/>
  <c r="D265" i="3"/>
  <c r="E277" i="6"/>
  <c r="E180" i="3"/>
  <c r="C20" i="6"/>
  <c r="C87" i="3"/>
  <c r="D42" i="6"/>
  <c r="D190" i="3"/>
  <c r="E336" i="6"/>
  <c r="E209" i="3"/>
  <c r="C2" i="6"/>
  <c r="C391" i="3"/>
  <c r="D158" i="6"/>
  <c r="D466" i="3"/>
  <c r="E47" i="6"/>
  <c r="E94" i="3"/>
  <c r="C585" i="6"/>
  <c r="C462" i="3"/>
  <c r="E54" i="6"/>
  <c r="E405" i="3"/>
  <c r="C323" i="6"/>
  <c r="C114" i="3"/>
  <c r="D345" i="6"/>
  <c r="D296" i="3"/>
  <c r="E8" i="6"/>
  <c r="E92" i="3"/>
  <c r="C342" i="6"/>
  <c r="C375" i="3"/>
  <c r="D351" i="6"/>
  <c r="D441" i="3"/>
  <c r="E559" i="6"/>
  <c r="E247" i="3"/>
  <c r="C387" i="6"/>
  <c r="C370" i="3"/>
  <c r="D68" i="6"/>
  <c r="D468" i="3"/>
  <c r="E160" i="6"/>
  <c r="E55" i="3"/>
  <c r="C189" i="6"/>
  <c r="C481" i="3"/>
  <c r="E322" i="6"/>
  <c r="E332" i="3"/>
  <c r="C55" i="6"/>
  <c r="C193" i="3"/>
  <c r="D485" i="6"/>
  <c r="D255" i="3"/>
  <c r="E568" i="6"/>
  <c r="E356" i="3"/>
  <c r="C292" i="6"/>
  <c r="C234" i="3"/>
  <c r="D113" i="6"/>
  <c r="D323" i="3"/>
  <c r="E378" i="6"/>
  <c r="E494" i="3"/>
  <c r="C7" i="6"/>
  <c r="C437" i="3"/>
  <c r="E62" i="6"/>
  <c r="E127" i="3"/>
  <c r="C146" i="6"/>
  <c r="C205" i="3"/>
  <c r="D471" i="6"/>
  <c r="D278" i="3"/>
  <c r="E422" i="6"/>
  <c r="E50" i="3"/>
  <c r="C410" i="6"/>
  <c r="C236" i="3"/>
  <c r="D213" i="6"/>
  <c r="D302" i="3"/>
  <c r="E63" i="6"/>
  <c r="E421" i="3"/>
  <c r="C244" i="6"/>
  <c r="C485" i="3"/>
  <c r="E413" i="6"/>
  <c r="E448" i="3"/>
  <c r="C124" i="6"/>
  <c r="C281" i="3"/>
  <c r="D128" i="6"/>
  <c r="D499" i="3"/>
  <c r="E73" i="6"/>
  <c r="E459" i="3"/>
  <c r="C379" i="6"/>
  <c r="C362" i="3"/>
  <c r="E386" i="6"/>
  <c r="E143" i="3"/>
  <c r="C267" i="6"/>
  <c r="C164" i="3"/>
  <c r="D105" i="6"/>
  <c r="D366" i="3"/>
  <c r="E296" i="6"/>
  <c r="E374" i="3"/>
  <c r="C372" i="6"/>
  <c r="C555" i="3"/>
  <c r="E366" i="6"/>
  <c r="E439" i="3"/>
  <c r="C134" i="6"/>
  <c r="C221" i="3"/>
  <c r="D414" i="6"/>
  <c r="D260" i="3"/>
  <c r="E420" i="6"/>
  <c r="E298" i="3"/>
  <c r="C161" i="6"/>
  <c r="C218" i="3"/>
  <c r="D504" i="6"/>
  <c r="D253" i="3"/>
  <c r="E482" i="6"/>
  <c r="E456" i="3"/>
  <c r="C260" i="6"/>
  <c r="C176" i="3"/>
  <c r="D457" i="6"/>
  <c r="D266" i="3"/>
  <c r="E346" i="6"/>
  <c r="E274" i="3"/>
  <c r="C363" i="6"/>
  <c r="C390" i="3"/>
  <c r="D104" i="6"/>
  <c r="D400" i="3"/>
  <c r="E256" i="6"/>
  <c r="E93" i="3"/>
  <c r="C392" i="6"/>
  <c r="C185" i="3"/>
  <c r="D371" i="6"/>
  <c r="D174" i="3"/>
  <c r="E338" i="6"/>
  <c r="E138" i="3"/>
  <c r="C370" i="6"/>
  <c r="C189" i="3"/>
  <c r="D188" i="6"/>
  <c r="D547" i="3"/>
  <c r="E110" i="6"/>
  <c r="E157" i="3"/>
  <c r="C106" i="6"/>
  <c r="C537" i="3"/>
  <c r="D75" i="6"/>
  <c r="D217" i="3"/>
  <c r="E262" i="6"/>
  <c r="E331" i="3"/>
  <c r="C381" i="6"/>
  <c r="C47" i="3"/>
  <c r="D302" i="6"/>
  <c r="D520" i="3"/>
  <c r="E222" i="6"/>
  <c r="E184" i="3"/>
  <c r="C236" i="6"/>
  <c r="C530" i="3"/>
  <c r="D473" i="6"/>
  <c r="D449" i="3"/>
  <c r="E164" i="6"/>
  <c r="E546" i="3"/>
  <c r="C478" i="6"/>
  <c r="C464" i="3"/>
  <c r="D364" i="6"/>
  <c r="D425" i="3"/>
  <c r="E307" i="6"/>
  <c r="E95" i="3"/>
  <c r="C163" i="6"/>
  <c r="C458" i="3"/>
  <c r="D460" i="6"/>
  <c r="D428" i="3"/>
  <c r="E527" i="6"/>
  <c r="E328" i="3"/>
  <c r="C76" i="6"/>
  <c r="C382" i="3"/>
  <c r="D79" i="6"/>
  <c r="D277" i="3"/>
  <c r="E468" i="6"/>
  <c r="E125" i="3"/>
  <c r="C130" i="6"/>
  <c r="C8" i="3"/>
  <c r="D490" i="6"/>
  <c r="D517" i="3"/>
  <c r="E257" i="6"/>
  <c r="E336" i="3"/>
  <c r="C50" i="6"/>
  <c r="C273" i="3"/>
  <c r="D571" i="6"/>
  <c r="D249" i="3"/>
  <c r="E10" i="6"/>
  <c r="E103" i="3"/>
  <c r="C445" i="6"/>
  <c r="C519" i="3"/>
  <c r="D208" i="6"/>
  <c r="D503" i="3"/>
  <c r="E340" i="6"/>
  <c r="E385" i="3"/>
  <c r="C481" i="6"/>
  <c r="C357" i="3"/>
  <c r="D171" i="6"/>
  <c r="D220" i="3"/>
  <c r="E178" i="6"/>
  <c r="E67" i="3"/>
  <c r="C223" i="6"/>
  <c r="C383" i="3"/>
  <c r="E192" i="6"/>
  <c r="E16" i="3"/>
  <c r="C140" i="6"/>
  <c r="C226" i="3"/>
  <c r="D484" i="6"/>
  <c r="D286" i="3"/>
  <c r="E53" i="6"/>
  <c r="E372" i="3"/>
  <c r="C491" i="6"/>
  <c r="C259" i="3"/>
  <c r="D493" i="6"/>
  <c r="D345" i="3"/>
  <c r="E137" i="6"/>
  <c r="E96" i="3"/>
  <c r="C333" i="6"/>
  <c r="C156" i="3"/>
  <c r="D107" i="6"/>
  <c r="D350" i="3"/>
  <c r="D265" i="6"/>
  <c r="D506" i="3"/>
  <c r="C587" i="6"/>
  <c r="C443" i="3"/>
  <c r="D472" i="6"/>
  <c r="D216" i="3"/>
  <c r="C403" i="6"/>
  <c r="C392" i="3"/>
  <c r="D326" i="6"/>
  <c r="D495" i="3"/>
  <c r="C494" i="6"/>
  <c r="C272" i="3"/>
  <c r="D440" i="6"/>
  <c r="D411" i="3"/>
  <c r="C179" i="6"/>
  <c r="C197" i="3"/>
  <c r="D495" i="6"/>
  <c r="D430" i="3"/>
  <c r="C569" i="6"/>
  <c r="C330" i="3"/>
  <c r="D380" i="6"/>
  <c r="D511" i="3"/>
  <c r="D174" i="6"/>
  <c r="D535" i="3"/>
  <c r="D310" i="6"/>
  <c r="D324" i="3"/>
  <c r="D221" i="6"/>
  <c r="D444" i="3"/>
  <c r="D319" i="6"/>
  <c r="D223" i="3"/>
  <c r="D565" i="6"/>
  <c r="D534" i="3"/>
  <c r="D219" i="6"/>
  <c r="D483" i="3"/>
  <c r="D374" i="6"/>
  <c r="D241" i="3"/>
  <c r="E147" i="6"/>
  <c r="E188" i="3"/>
  <c r="C86" i="6"/>
  <c r="C124" i="3"/>
  <c r="E454" i="6"/>
  <c r="E487" i="3"/>
  <c r="C123" i="6"/>
  <c r="C482" i="3"/>
  <c r="D87" i="6"/>
  <c r="D377" i="3"/>
  <c r="E290" i="6"/>
  <c r="E539" i="3"/>
  <c r="C91" i="6"/>
  <c r="C525" i="3"/>
  <c r="E284" i="6"/>
  <c r="E43" i="3"/>
  <c r="C281" i="6"/>
  <c r="C399" i="3"/>
  <c r="D180" i="6"/>
  <c r="D199" i="3"/>
  <c r="E463" i="6"/>
  <c r="E300" i="3"/>
  <c r="C227" i="6"/>
  <c r="C291" i="3"/>
  <c r="D325" i="6"/>
  <c r="D389" i="3"/>
  <c r="E567" i="6"/>
  <c r="E424" i="3"/>
  <c r="C60" i="6"/>
  <c r="C467" i="3"/>
  <c r="D16" i="3"/>
  <c r="D60" i="3"/>
  <c r="D67" i="3"/>
  <c r="D70" i="3"/>
  <c r="D61" i="3"/>
  <c r="D94" i="3"/>
  <c r="D82" i="3"/>
  <c r="D104" i="3"/>
  <c r="D109" i="3"/>
  <c r="D137" i="3"/>
  <c r="D139" i="3"/>
  <c r="D141" i="3"/>
  <c r="D142" i="3"/>
  <c r="D147" i="3"/>
  <c r="D153" i="3"/>
  <c r="E573" i="6"/>
  <c r="E581" i="3"/>
  <c r="C577" i="6"/>
  <c r="C583" i="3"/>
  <c r="B577" i="6" s="1"/>
  <c r="D578" i="6"/>
  <c r="D584" i="3"/>
  <c r="E580" i="6"/>
  <c r="E585" i="3"/>
  <c r="C582" i="6"/>
  <c r="C587" i="3"/>
  <c r="B582" i="6" s="1"/>
  <c r="D583" i="6"/>
  <c r="D588" i="3"/>
  <c r="E588" i="6"/>
  <c r="E589" i="3"/>
  <c r="C591" i="6"/>
  <c r="C591" i="3"/>
  <c r="B591" i="6" s="1"/>
  <c r="D592" i="6"/>
  <c r="D592" i="3"/>
  <c r="E593" i="6"/>
  <c r="E593" i="3"/>
  <c r="C595" i="6"/>
  <c r="C595" i="3"/>
  <c r="B595" i="6" s="1"/>
  <c r="D596" i="6"/>
  <c r="D596" i="3"/>
  <c r="E597" i="6"/>
  <c r="E597" i="3"/>
  <c r="C599" i="6"/>
  <c r="C599" i="3"/>
  <c r="B599" i="6" s="1"/>
  <c r="D600" i="6"/>
  <c r="D600" i="3"/>
  <c r="E601" i="6"/>
  <c r="E601" i="3"/>
  <c r="C217" i="6"/>
  <c r="C497" i="3"/>
  <c r="E125" i="6"/>
  <c r="E227" i="3"/>
  <c r="C12" i="6"/>
  <c r="C380" i="3"/>
  <c r="E250" i="6"/>
  <c r="E488" i="3"/>
  <c r="C335" i="6"/>
  <c r="C130" i="3"/>
  <c r="D156" i="6"/>
  <c r="D237" i="3"/>
  <c r="E56" i="6"/>
  <c r="E36" i="3"/>
  <c r="C173" i="6"/>
  <c r="C325" i="3"/>
  <c r="D423" i="6"/>
  <c r="D172" i="3"/>
  <c r="E201" i="6"/>
  <c r="E175" i="3"/>
  <c r="C253" i="6"/>
  <c r="C452" i="3"/>
  <c r="E31" i="6"/>
  <c r="E76" i="3"/>
  <c r="C453" i="6"/>
  <c r="C402" i="3"/>
  <c r="E229" i="6"/>
  <c r="E45" i="3"/>
  <c r="C30" i="6"/>
  <c r="C299" i="3"/>
  <c r="D40" i="6"/>
  <c r="D474" i="3"/>
  <c r="E29" i="6"/>
  <c r="E486" i="3"/>
  <c r="C282" i="6"/>
  <c r="C419" i="3"/>
  <c r="E199" i="6"/>
  <c r="E306" i="3"/>
  <c r="C419" i="6"/>
  <c r="C204" i="3"/>
  <c r="D579" i="6"/>
  <c r="D371" i="3"/>
  <c r="E82" i="6"/>
  <c r="E349" i="3"/>
  <c r="C11" i="6"/>
  <c r="C301" i="3"/>
  <c r="D442" i="6"/>
  <c r="D416" i="3"/>
  <c r="E400" i="6"/>
  <c r="E317" i="3"/>
  <c r="C228" i="6"/>
  <c r="C81" i="3"/>
  <c r="E22" i="6"/>
  <c r="E195" i="3"/>
  <c r="C316" i="6"/>
  <c r="C257" i="3"/>
  <c r="D520" i="6"/>
  <c r="D426" i="3"/>
  <c r="E339" i="6"/>
  <c r="E379" i="3"/>
  <c r="C15" i="6"/>
  <c r="C111" i="3"/>
  <c r="D168" i="6"/>
  <c r="D224" i="3"/>
  <c r="E318" i="6"/>
  <c r="E254" i="3"/>
  <c r="C575" i="6"/>
  <c r="C465" i="3"/>
  <c r="D576" i="6"/>
  <c r="D531" i="3"/>
  <c r="E66" i="6"/>
  <c r="E319" i="3"/>
  <c r="C525" i="6"/>
  <c r="C561" i="3"/>
  <c r="D518" i="6"/>
  <c r="D557" i="3"/>
  <c r="E398" i="6"/>
  <c r="E192" i="3"/>
  <c r="C111" i="6"/>
  <c r="C85" i="3"/>
  <c r="D230" i="6"/>
  <c r="D155" i="3"/>
  <c r="E191" i="6"/>
  <c r="E460" i="3"/>
  <c r="C546" i="6"/>
  <c r="C68" i="3"/>
  <c r="D314" i="6"/>
  <c r="D235" i="3"/>
  <c r="E271" i="6"/>
  <c r="E509" i="3"/>
  <c r="C170" i="6"/>
  <c r="C401" i="3"/>
  <c r="D312" i="6"/>
  <c r="D315" i="3"/>
  <c r="E486" i="6"/>
  <c r="E528" i="3"/>
  <c r="C584" i="6"/>
  <c r="C160" i="3"/>
  <c r="D280" i="6"/>
  <c r="D191" i="3"/>
  <c r="E305" i="6"/>
  <c r="E159" i="3"/>
  <c r="C61" i="6"/>
  <c r="C512" i="3"/>
  <c r="D17" i="6"/>
  <c r="D409" i="3"/>
  <c r="E80" i="6"/>
  <c r="E403" i="3"/>
  <c r="C543" i="6"/>
  <c r="C140" i="3"/>
  <c r="D561" i="6"/>
  <c r="D429" i="3"/>
  <c r="E18" i="6"/>
  <c r="E542" i="3"/>
  <c r="C501" i="6"/>
  <c r="C492" i="3"/>
  <c r="D246" i="6"/>
  <c r="D523" i="3"/>
  <c r="E499" i="6"/>
  <c r="E440" i="3"/>
  <c r="C211" i="6"/>
  <c r="C504" i="3"/>
  <c r="D24" i="6"/>
  <c r="D406" i="3"/>
  <c r="E409" i="6"/>
  <c r="E61" i="3"/>
  <c r="C467" i="6"/>
  <c r="C269" i="3"/>
  <c r="D93" i="6"/>
  <c r="D348" i="3"/>
  <c r="E36" i="6"/>
  <c r="E139" i="3"/>
  <c r="C57" i="6"/>
  <c r="C307" i="3"/>
  <c r="D331" i="6"/>
  <c r="D288" i="3"/>
  <c r="E210" i="6"/>
  <c r="E80" i="3"/>
  <c r="C447" i="6"/>
  <c r="C79" i="3"/>
  <c r="D464" i="6"/>
  <c r="D451" i="3"/>
  <c r="E52" i="6"/>
  <c r="E222" i="3"/>
  <c r="C426" i="6"/>
  <c r="C527" i="3"/>
  <c r="D293" i="6"/>
  <c r="D472" i="3"/>
  <c r="E64" i="6"/>
  <c r="E320" i="3"/>
  <c r="C127" i="6"/>
  <c r="C117" i="3"/>
  <c r="D247" i="6"/>
  <c r="D173" i="3"/>
  <c r="E533" i="6"/>
  <c r="E102" i="3"/>
  <c r="C95" i="6"/>
  <c r="C455" i="3"/>
  <c r="D285" i="6"/>
  <c r="D187" i="3"/>
  <c r="E28" i="6"/>
  <c r="E471" i="3"/>
  <c r="C115" i="6"/>
  <c r="C154" i="3"/>
  <c r="D74" i="6"/>
  <c r="D211" i="3"/>
  <c r="E185" i="6"/>
  <c r="E355" i="3"/>
  <c r="C313" i="6"/>
  <c r="C477" i="3"/>
  <c r="D27" i="6"/>
  <c r="D282" i="3"/>
  <c r="E353" i="6"/>
  <c r="E280" i="3"/>
  <c r="C324" i="6"/>
  <c r="C469" i="3"/>
  <c r="D14" i="6"/>
  <c r="D513" i="3"/>
  <c r="E98" i="6"/>
  <c r="E343" i="3"/>
  <c r="C99" i="6"/>
  <c r="C118" i="3"/>
  <c r="D155" i="6"/>
  <c r="D264" i="3"/>
  <c r="E429" i="6"/>
  <c r="E163" i="3"/>
  <c r="C135" i="6"/>
  <c r="C147" i="3"/>
  <c r="D41" i="6"/>
  <c r="D225" i="3"/>
  <c r="E152" i="6"/>
  <c r="E386" i="3"/>
  <c r="C32" i="6"/>
  <c r="C270" i="3"/>
  <c r="D43" i="6"/>
  <c r="D342" i="3"/>
  <c r="E35" i="6"/>
  <c r="E365" i="3"/>
  <c r="C108" i="6"/>
  <c r="C369" i="3"/>
  <c r="D241" i="6"/>
  <c r="D250" i="3"/>
  <c r="E34" i="6"/>
  <c r="E99" i="3"/>
  <c r="C197" i="6"/>
  <c r="C207" i="3"/>
  <c r="D455" i="6"/>
  <c r="D152" i="3"/>
  <c r="E26" i="6"/>
  <c r="E146" i="3"/>
  <c r="C187" i="6"/>
  <c r="C305" i="3"/>
  <c r="D439" i="6"/>
  <c r="D329" i="3"/>
  <c r="E304" i="6"/>
  <c r="E438" i="3"/>
  <c r="C354" i="6"/>
  <c r="C490" i="3"/>
  <c r="D157" i="6"/>
  <c r="D478" i="3"/>
  <c r="E242" i="6"/>
  <c r="E381" i="3"/>
  <c r="C254" i="6"/>
  <c r="C463" i="3"/>
  <c r="D100" i="6"/>
  <c r="D261" i="3"/>
  <c r="E446" i="6"/>
  <c r="E186" i="3"/>
  <c r="C141" i="6"/>
  <c r="C168" i="3"/>
  <c r="D101" i="6"/>
  <c r="D501" i="3"/>
  <c r="E45" i="6"/>
  <c r="E341" i="3"/>
  <c r="C358" i="6"/>
  <c r="C252" i="3"/>
  <c r="E96" i="6"/>
  <c r="E339" i="3"/>
  <c r="C92" i="6"/>
  <c r="C120" i="3"/>
  <c r="D46" i="6"/>
  <c r="D543" i="3"/>
  <c r="E474" i="6"/>
  <c r="E480" i="3"/>
  <c r="C365" i="6"/>
  <c r="C432" i="3"/>
  <c r="E330" i="6"/>
  <c r="E418" i="3"/>
  <c r="C341" i="6"/>
  <c r="C510" i="3"/>
  <c r="D83" i="6"/>
  <c r="D158" i="3"/>
  <c r="E407" i="6"/>
  <c r="E230" i="3"/>
  <c r="C65" i="6"/>
  <c r="C412" i="3"/>
  <c r="D286" i="6"/>
  <c r="D526" i="3"/>
  <c r="E214" i="6"/>
  <c r="E398" i="3"/>
  <c r="C215" i="6"/>
  <c r="C41" i="3"/>
  <c r="D255" i="6"/>
  <c r="D162" i="3"/>
  <c r="E369" i="6"/>
  <c r="E198" i="3"/>
  <c r="C572" i="6"/>
  <c r="C309" i="3"/>
  <c r="D169" i="6"/>
  <c r="D57" i="3"/>
  <c r="E263" i="6"/>
  <c r="E265" i="3"/>
  <c r="C129" i="6"/>
  <c r="C60" i="3"/>
  <c r="E42" i="6"/>
  <c r="E190" i="3"/>
  <c r="C209" i="6"/>
  <c r="C251" i="3"/>
  <c r="D2" i="6"/>
  <c r="D391" i="3"/>
  <c r="E158" i="6"/>
  <c r="E466" i="3"/>
  <c r="C248" i="6"/>
  <c r="C508" i="3"/>
  <c r="D585" i="6"/>
  <c r="D462" i="3"/>
  <c r="E425" i="6"/>
  <c r="E83" i="3"/>
  <c r="C102" i="6"/>
  <c r="C536" i="3"/>
  <c r="E345" i="6"/>
  <c r="E296" i="3"/>
  <c r="C459" i="6"/>
  <c r="C364" i="3"/>
  <c r="D342" i="6"/>
  <c r="D375" i="3"/>
  <c r="E351" i="6"/>
  <c r="E441" i="3"/>
  <c r="C547" i="6"/>
  <c r="C46" i="3"/>
  <c r="D387" i="6"/>
  <c r="D370" i="3"/>
  <c r="E68" i="6"/>
  <c r="E468" i="3"/>
  <c r="C427" i="6"/>
  <c r="C427" i="3"/>
  <c r="D189" i="6"/>
  <c r="D481" i="3"/>
  <c r="E394" i="6"/>
  <c r="E34" i="3"/>
  <c r="C184" i="6"/>
  <c r="C522" i="3"/>
  <c r="D55" i="6"/>
  <c r="D193" i="3"/>
  <c r="E485" i="6"/>
  <c r="E255" i="3"/>
  <c r="C470" i="6"/>
  <c r="C367" i="3"/>
  <c r="D292" i="6"/>
  <c r="D234" i="3"/>
  <c r="E113" i="6"/>
  <c r="E323" i="3"/>
  <c r="C299" i="6"/>
  <c r="C442" i="3"/>
  <c r="D7" i="6"/>
  <c r="D437" i="3"/>
  <c r="E33" i="6"/>
  <c r="E109" i="3"/>
  <c r="C70" i="6"/>
  <c r="C475" i="3"/>
  <c r="D146" i="6"/>
  <c r="D205" i="3"/>
  <c r="E471" i="6"/>
  <c r="E278" i="3"/>
  <c r="C118" i="6"/>
  <c r="C90" i="3"/>
  <c r="D410" i="6"/>
  <c r="D236" i="3"/>
  <c r="E213" i="6"/>
  <c r="E302" i="3"/>
  <c r="C220" i="6"/>
  <c r="C353" i="3"/>
  <c r="D244" i="6"/>
  <c r="D485" i="3"/>
  <c r="E186" i="6"/>
  <c r="E107" i="3"/>
  <c r="C21" i="6"/>
  <c r="C104" i="3"/>
  <c r="D124" i="6"/>
  <c r="D281" i="3"/>
  <c r="E128" i="6"/>
  <c r="E499" i="3"/>
  <c r="C417" i="6"/>
  <c r="C208" i="3"/>
  <c r="D379" i="6"/>
  <c r="D362" i="3"/>
  <c r="E136" i="6"/>
  <c r="E44" i="3"/>
  <c r="C153" i="6"/>
  <c r="C240" i="3"/>
  <c r="D267" i="6"/>
  <c r="D164" i="3"/>
  <c r="E105" i="6"/>
  <c r="E366" i="3"/>
  <c r="C294" i="6"/>
  <c r="C484" i="3"/>
  <c r="D372" i="6"/>
  <c r="D555" i="3"/>
  <c r="E243" i="6"/>
  <c r="E73" i="3"/>
  <c r="C133" i="6"/>
  <c r="C183" i="3"/>
  <c r="D134" i="6"/>
  <c r="D221" i="3"/>
  <c r="E414" i="6"/>
  <c r="E260" i="3"/>
  <c r="C317" i="6"/>
  <c r="C212" i="3"/>
  <c r="D161" i="6"/>
  <c r="D218" i="3"/>
  <c r="E504" i="6"/>
  <c r="E253" i="3"/>
  <c r="C90" i="6"/>
  <c r="C141" i="3"/>
  <c r="D260" i="6"/>
  <c r="D176" i="3"/>
  <c r="E457" i="6"/>
  <c r="E266" i="3"/>
  <c r="C172" i="6"/>
  <c r="C417" i="3"/>
  <c r="D363" i="6"/>
  <c r="D390" i="3"/>
  <c r="E104" i="6"/>
  <c r="E400" i="3"/>
  <c r="C143" i="6"/>
  <c r="C496" i="3"/>
  <c r="D392" i="6"/>
  <c r="D185" i="3"/>
  <c r="E371" i="6"/>
  <c r="E174" i="3"/>
  <c r="C235" i="6"/>
  <c r="C344" i="3"/>
  <c r="D370" i="6"/>
  <c r="D189" i="3"/>
  <c r="E188" i="6"/>
  <c r="E547" i="3"/>
  <c r="C193" i="6"/>
  <c r="C167" i="3"/>
  <c r="D106" i="6"/>
  <c r="D537" i="3"/>
  <c r="E75" i="6"/>
  <c r="E217" i="3"/>
  <c r="C297" i="6"/>
  <c r="C63" i="3"/>
  <c r="E302" i="6"/>
  <c r="E520" i="3"/>
  <c r="C162" i="6"/>
  <c r="C171" i="3"/>
  <c r="D236" i="6"/>
  <c r="D530" i="3"/>
  <c r="E473" i="6"/>
  <c r="E449" i="3"/>
  <c r="C4" i="6"/>
  <c r="C397" i="3"/>
  <c r="D478" i="6"/>
  <c r="D464" i="3"/>
  <c r="E364" i="6"/>
  <c r="E425" i="3"/>
  <c r="C295" i="6"/>
  <c r="C40" i="3"/>
  <c r="D163" i="6"/>
  <c r="D458" i="3"/>
  <c r="E460" i="6"/>
  <c r="E428" i="3"/>
  <c r="C492" i="6"/>
  <c r="C123" i="3"/>
  <c r="D76" i="6"/>
  <c r="D382" i="3"/>
  <c r="E79" i="6"/>
  <c r="E277" i="3"/>
  <c r="C78" i="6"/>
  <c r="C544" i="3"/>
  <c r="E490" i="6"/>
  <c r="E517" i="3"/>
  <c r="C23" i="6"/>
  <c r="C231" i="3"/>
  <c r="D50" i="6"/>
  <c r="D273" i="3"/>
  <c r="E571" i="6"/>
  <c r="E249" i="3"/>
  <c r="C166" i="6"/>
  <c r="C245" i="3"/>
  <c r="D445" i="6"/>
  <c r="D519" i="3"/>
  <c r="E208" i="6"/>
  <c r="E503" i="3"/>
  <c r="C396" i="6"/>
  <c r="C387" i="3"/>
  <c r="D481" i="6"/>
  <c r="D357" i="3"/>
  <c r="E171" i="6"/>
  <c r="E220" i="3"/>
  <c r="C120" i="6"/>
  <c r="C500" i="3"/>
  <c r="D223" i="6"/>
  <c r="D383" i="3"/>
  <c r="E436" i="6"/>
  <c r="E35" i="3"/>
  <c r="C37" i="6"/>
  <c r="C538" i="3"/>
  <c r="D140" i="6"/>
  <c r="D226" i="3"/>
  <c r="E484" i="6"/>
  <c r="E286" i="3"/>
  <c r="C452" i="6"/>
  <c r="C515" i="3"/>
  <c r="D491" i="6"/>
  <c r="D259" i="3"/>
  <c r="E493" i="6"/>
  <c r="E345" i="3"/>
  <c r="C59" i="6"/>
  <c r="C116" i="3"/>
  <c r="D333" i="6"/>
  <c r="D156" i="3"/>
  <c r="E107" i="6"/>
  <c r="E350" i="3"/>
  <c r="C552" i="6"/>
  <c r="C360" i="3"/>
  <c r="E265" i="6"/>
  <c r="E506" i="3"/>
  <c r="C356" i="6"/>
  <c r="C420" i="3"/>
  <c r="D587" i="6"/>
  <c r="D443" i="3"/>
  <c r="C122" i="6"/>
  <c r="C169" i="3"/>
  <c r="E472" i="6"/>
  <c r="E216" i="3"/>
  <c r="C237" i="6"/>
  <c r="C415" i="3"/>
  <c r="D403" i="6"/>
  <c r="D392" i="3"/>
  <c r="C269" i="6"/>
  <c r="C521" i="3"/>
  <c r="E326" i="6"/>
  <c r="E495" i="3"/>
  <c r="C564" i="6"/>
  <c r="C326" i="3"/>
  <c r="D494" i="6"/>
  <c r="D272" i="3"/>
  <c r="C437" i="6"/>
  <c r="C388" i="3"/>
  <c r="E440" i="6"/>
  <c r="E411" i="3"/>
  <c r="C475" i="6"/>
  <c r="C454" i="3"/>
  <c r="D179" i="6"/>
  <c r="D197" i="3"/>
  <c r="C25" i="6"/>
  <c r="C228" i="3"/>
  <c r="E495" i="6"/>
  <c r="E430" i="3"/>
  <c r="C462" i="6"/>
  <c r="C246" i="3"/>
  <c r="D569" i="6"/>
  <c r="D330" i="3"/>
  <c r="C497" i="6"/>
  <c r="C346" i="3"/>
  <c r="E238" i="6"/>
  <c r="E203" i="3"/>
  <c r="C458" i="6"/>
  <c r="C359" i="3"/>
  <c r="E528" i="6"/>
  <c r="E126" i="3"/>
  <c r="C69" i="6"/>
  <c r="C498" i="3"/>
  <c r="E81" i="6"/>
  <c r="E545" i="3"/>
  <c r="C138" i="6"/>
  <c r="C136" i="3"/>
  <c r="E441" i="6"/>
  <c r="E121" i="3"/>
  <c r="C589" i="6"/>
  <c r="C292" i="3"/>
  <c r="E415" i="6"/>
  <c r="E450" i="3"/>
  <c r="C77" i="6"/>
  <c r="C263" i="3"/>
  <c r="E308" i="6"/>
  <c r="E66" i="3"/>
  <c r="C554" i="6"/>
  <c r="C293" i="3"/>
  <c r="E181" i="6"/>
  <c r="E314" i="3"/>
  <c r="C195" i="6"/>
  <c r="C447" i="3"/>
  <c r="E176" i="6"/>
  <c r="E78" i="3"/>
  <c r="C142" i="6"/>
  <c r="C132" i="3"/>
  <c r="D167" i="6"/>
  <c r="D268" i="3"/>
  <c r="D85" i="6"/>
  <c r="D304" i="3"/>
  <c r="E144" i="6"/>
  <c r="E347" i="3"/>
  <c r="C517" i="6"/>
  <c r="C98" i="3"/>
  <c r="E385" i="6"/>
  <c r="E58" i="3"/>
  <c r="C505" i="6"/>
  <c r="C457" i="3"/>
  <c r="D389" i="6"/>
  <c r="D200" i="3"/>
  <c r="E198" i="6"/>
  <c r="E393" i="3"/>
  <c r="C511" i="6"/>
  <c r="C11" i="3"/>
  <c r="D532" i="6"/>
  <c r="D308" i="3"/>
  <c r="E291" i="6"/>
  <c r="E376" i="3"/>
  <c r="C103" i="6"/>
  <c r="C243" i="3"/>
  <c r="D8" i="3"/>
  <c r="D46" i="3"/>
  <c r="D41" i="3"/>
  <c r="D33" i="3"/>
  <c r="D55" i="3"/>
  <c r="D81" i="3"/>
  <c r="D83" i="3"/>
  <c r="D107" i="3"/>
  <c r="D114" i="3"/>
  <c r="D116" i="3"/>
  <c r="D118" i="3"/>
  <c r="D122" i="3"/>
  <c r="D87" i="3"/>
  <c r="D127" i="3"/>
  <c r="D130" i="3"/>
  <c r="D134" i="3"/>
  <c r="C574" i="6"/>
  <c r="C582" i="3"/>
  <c r="B574" i="6" s="1"/>
  <c r="D577" i="6"/>
  <c r="D583" i="3"/>
  <c r="E578" i="6"/>
  <c r="E584" i="3"/>
  <c r="C581" i="6"/>
  <c r="C586" i="3"/>
  <c r="B581" i="6" s="1"/>
  <c r="D582" i="6"/>
  <c r="D587" i="3"/>
  <c r="E583" i="6"/>
  <c r="E588" i="3"/>
  <c r="C590" i="6"/>
  <c r="C590" i="3"/>
  <c r="B590" i="6" s="1"/>
  <c r="D591" i="6"/>
  <c r="D591" i="3"/>
  <c r="E592" i="6"/>
  <c r="E592" i="3"/>
  <c r="C594" i="6"/>
  <c r="C594" i="3"/>
  <c r="B594" i="6" s="1"/>
  <c r="D595" i="6"/>
  <c r="D595" i="3"/>
  <c r="E596" i="6"/>
  <c r="E596" i="3"/>
  <c r="C598" i="6"/>
  <c r="C598" i="3"/>
  <c r="B598" i="6" s="1"/>
  <c r="D599" i="6"/>
  <c r="D599" i="3"/>
  <c r="E600" i="6"/>
  <c r="E600" i="3"/>
  <c r="C58" i="6"/>
  <c r="C368" i="3"/>
  <c r="D217" i="6"/>
  <c r="D497" i="3"/>
  <c r="E114" i="6"/>
  <c r="E56" i="3"/>
  <c r="C3" i="6"/>
  <c r="C333" i="3"/>
  <c r="D12" i="6"/>
  <c r="D380" i="3"/>
  <c r="E9" i="6"/>
  <c r="E134" i="3"/>
  <c r="C264" i="6"/>
  <c r="C548" i="3"/>
  <c r="E156" i="6"/>
  <c r="E237" i="3"/>
  <c r="C252" i="6"/>
  <c r="C100" i="3"/>
  <c r="D173" i="6"/>
  <c r="D325" i="3"/>
  <c r="E423" i="6"/>
  <c r="E172" i="3"/>
  <c r="C251" i="6"/>
  <c r="C229" i="3"/>
  <c r="D253" i="6"/>
  <c r="D452" i="3"/>
  <c r="E38" i="6"/>
  <c r="E42" i="3"/>
  <c r="C245" i="6"/>
  <c r="C316" i="3"/>
  <c r="D453" i="6"/>
  <c r="D402" i="3"/>
  <c r="E71" i="6"/>
  <c r="E65" i="3"/>
  <c r="C399" i="6"/>
  <c r="C84" i="3"/>
  <c r="D30" i="6"/>
  <c r="D299" i="3"/>
  <c r="E40" i="6"/>
  <c r="E474" i="3"/>
  <c r="C5" i="6"/>
  <c r="C284" i="3"/>
  <c r="D282" i="6"/>
  <c r="D419" i="3"/>
  <c r="E279" i="6"/>
  <c r="E131" i="3"/>
  <c r="C320" i="6"/>
  <c r="C461" i="3"/>
  <c r="D419" i="6"/>
  <c r="D204" i="3"/>
  <c r="E579" i="6"/>
  <c r="E371" i="3"/>
  <c r="C148" i="6"/>
  <c r="C413" i="3"/>
  <c r="D11" i="6"/>
  <c r="D301" i="3"/>
  <c r="E442" i="6"/>
  <c r="E416" i="3"/>
  <c r="C13" i="6"/>
  <c r="C64" i="3"/>
  <c r="E51" i="6"/>
  <c r="E101" i="3"/>
  <c r="C44" i="6"/>
  <c r="C312" i="3"/>
  <c r="D316" i="6"/>
  <c r="D257" i="3"/>
  <c r="E520" i="6"/>
  <c r="E426" i="3"/>
  <c r="C406" i="6"/>
  <c r="C340" i="3"/>
  <c r="D15" i="6"/>
  <c r="D111" i="3"/>
  <c r="E168" i="6"/>
  <c r="E224" i="3"/>
  <c r="C67" i="6"/>
  <c r="C283" i="3"/>
  <c r="D575" i="6"/>
  <c r="D465" i="3"/>
  <c r="E576" i="6"/>
  <c r="E531" i="3"/>
  <c r="C49" i="6"/>
  <c r="C113" i="3"/>
  <c r="D525" i="6"/>
  <c r="D561" i="3"/>
  <c r="E518" i="6"/>
  <c r="E557" i="3"/>
  <c r="C94" i="6"/>
  <c r="C48" i="3"/>
  <c r="E230" i="6"/>
  <c r="E155" i="3"/>
  <c r="C207" i="6"/>
  <c r="C410" i="3"/>
  <c r="E314" i="6"/>
  <c r="E235" i="3"/>
  <c r="C258" i="6"/>
  <c r="C507" i="3"/>
  <c r="D170" i="6"/>
  <c r="D401" i="3"/>
  <c r="E312" i="6"/>
  <c r="E315" i="3"/>
  <c r="C513" i="6"/>
  <c r="C210" i="3"/>
  <c r="D584" i="6"/>
  <c r="D160" i="3"/>
  <c r="E280" i="6"/>
  <c r="E191" i="3"/>
  <c r="C205" i="6"/>
  <c r="C313" i="3"/>
  <c r="D61" i="6"/>
  <c r="D512" i="3"/>
  <c r="E17" i="6"/>
  <c r="E409" i="3"/>
  <c r="C367" i="6"/>
  <c r="C514" i="3"/>
  <c r="D543" i="6"/>
  <c r="D140" i="3"/>
  <c r="E561" i="6"/>
  <c r="E429" i="3"/>
  <c r="C88" i="6"/>
  <c r="C151" i="3"/>
  <c r="D501" i="6"/>
  <c r="D492" i="3"/>
  <c r="E246" i="6"/>
  <c r="E523" i="3"/>
  <c r="C278" i="6"/>
  <c r="C384" i="3"/>
  <c r="D211" i="6"/>
  <c r="D504" i="3"/>
  <c r="E24" i="6"/>
  <c r="E406" i="3"/>
  <c r="C551" i="6"/>
  <c r="C201" i="3"/>
  <c r="D467" i="6"/>
  <c r="D269" i="3"/>
  <c r="E93" i="6"/>
  <c r="E348" i="3"/>
  <c r="C421" i="6"/>
  <c r="C196" i="3"/>
  <c r="D57" i="6"/>
  <c r="D307" i="3"/>
  <c r="E331" i="6"/>
  <c r="E288" i="3"/>
  <c r="C408" i="6"/>
  <c r="C71" i="3"/>
  <c r="D447" i="6"/>
  <c r="D79" i="3"/>
  <c r="E464" i="6"/>
  <c r="E451" i="3"/>
  <c r="C539" i="6"/>
  <c r="C70" i="3"/>
  <c r="D426" i="6"/>
  <c r="D527" i="3"/>
  <c r="E293" i="6"/>
  <c r="E472" i="3"/>
  <c r="C206" i="6"/>
  <c r="C358" i="3"/>
  <c r="E247" i="6"/>
  <c r="E173" i="3"/>
  <c r="C72" i="6"/>
  <c r="C82" i="3"/>
  <c r="D95" i="6"/>
  <c r="D455" i="3"/>
  <c r="E285" i="6"/>
  <c r="E187" i="3"/>
  <c r="C233" i="6"/>
  <c r="C491" i="3"/>
  <c r="D115" i="6"/>
  <c r="D154" i="3"/>
  <c r="E74" i="6"/>
  <c r="E211" i="3"/>
  <c r="C272" i="6"/>
  <c r="C516" i="3"/>
  <c r="D313" i="6"/>
  <c r="D477" i="3"/>
  <c r="E27" i="6"/>
  <c r="E282" i="3"/>
  <c r="C132" i="6"/>
  <c r="C540" i="3"/>
  <c r="D324" i="6"/>
  <c r="D469" i="3"/>
  <c r="E14" i="6"/>
  <c r="E513" i="3"/>
  <c r="C150" i="6"/>
  <c r="C422" i="3"/>
  <c r="E155" i="6"/>
  <c r="E264" i="3"/>
  <c r="C443" i="6"/>
  <c r="C148" i="3"/>
  <c r="E41" i="6"/>
  <c r="E225" i="3"/>
  <c r="C165" i="6"/>
  <c r="C541" i="3"/>
  <c r="D32" i="6"/>
  <c r="D270" i="3"/>
  <c r="E43" i="6"/>
  <c r="E342" i="3"/>
  <c r="C89" i="6"/>
  <c r="C361" i="3"/>
  <c r="D108" i="6"/>
  <c r="D369" i="3"/>
  <c r="E241" i="6"/>
  <c r="E250" i="3"/>
  <c r="C39" i="6"/>
  <c r="C177" i="3"/>
  <c r="D197" i="6"/>
  <c r="D207" i="3"/>
  <c r="E455" i="6"/>
  <c r="E152" i="3"/>
  <c r="C212" i="6"/>
  <c r="C327" i="3"/>
  <c r="D187" i="6"/>
  <c r="D305" i="3"/>
  <c r="E439" i="6"/>
  <c r="E329" i="3"/>
  <c r="C311" i="6"/>
  <c r="C549" i="3"/>
  <c r="D354" i="6"/>
  <c r="D490" i="3"/>
  <c r="E157" i="6"/>
  <c r="E478" i="3"/>
  <c r="C175" i="6"/>
  <c r="C423" i="3"/>
  <c r="D254" i="6"/>
  <c r="D463" i="3"/>
  <c r="E100" i="6"/>
  <c r="E261" i="3"/>
  <c r="C393" i="6"/>
  <c r="C505" i="3"/>
  <c r="D141" i="6"/>
  <c r="D168" i="3"/>
  <c r="E101" i="6"/>
  <c r="E501" i="3"/>
  <c r="C444" i="6"/>
  <c r="C219" i="3"/>
  <c r="D358" i="6"/>
  <c r="D252" i="3"/>
  <c r="E84" i="6"/>
  <c r="E153" i="3"/>
  <c r="C232" i="6"/>
  <c r="C524" i="3"/>
  <c r="D92" i="6"/>
  <c r="D120" i="3"/>
  <c r="E46" i="6"/>
  <c r="E543" i="3"/>
  <c r="C321" i="6"/>
  <c r="C232" i="3"/>
  <c r="D365" i="6"/>
  <c r="D432" i="3"/>
  <c r="E154" i="6"/>
  <c r="E119" i="3"/>
  <c r="C200" i="6"/>
  <c r="C137" i="3"/>
  <c r="D341" i="6"/>
  <c r="D510" i="3"/>
  <c r="E83" i="6"/>
  <c r="E158" i="3"/>
  <c r="C376" i="6"/>
  <c r="C518" i="3"/>
  <c r="D65" i="6"/>
  <c r="D412" i="3"/>
  <c r="E286" i="6"/>
  <c r="E526" i="3"/>
  <c r="C48" i="6"/>
  <c r="C533" i="3"/>
  <c r="E255" i="6"/>
  <c r="E162" i="3"/>
  <c r="C508" i="6"/>
  <c r="C213" i="3"/>
  <c r="D572" i="6"/>
  <c r="D309" i="3"/>
  <c r="E169" i="6"/>
  <c r="E57" i="3"/>
  <c r="C277" i="6"/>
  <c r="C180" i="3"/>
  <c r="E20" i="6"/>
  <c r="E87" i="3"/>
  <c r="C336" i="6"/>
  <c r="C209" i="3"/>
  <c r="D209" i="6"/>
  <c r="D251" i="3"/>
  <c r="E2" i="6"/>
  <c r="E391" i="3"/>
  <c r="C47" i="6"/>
  <c r="C94" i="3"/>
  <c r="D248" i="6"/>
  <c r="D508" i="3"/>
  <c r="E585" i="6"/>
  <c r="E462" i="3"/>
  <c r="C54" i="6"/>
  <c r="C405" i="3"/>
  <c r="D102" i="6"/>
  <c r="D536" i="3"/>
  <c r="E323" i="6"/>
  <c r="E114" i="3"/>
  <c r="C8" i="6"/>
  <c r="C92" i="3"/>
  <c r="D459" i="6"/>
  <c r="D364" i="3"/>
  <c r="E342" i="6"/>
  <c r="E375" i="3"/>
  <c r="C559" i="6"/>
  <c r="C247" i="3"/>
  <c r="E387" i="6"/>
  <c r="E370" i="3"/>
  <c r="C160" i="6"/>
  <c r="C55" i="3"/>
  <c r="D427" i="6"/>
  <c r="D427" i="3"/>
  <c r="E189" i="6"/>
  <c r="E481" i="3"/>
  <c r="C322" i="6"/>
  <c r="C332" i="3"/>
  <c r="D184" i="6"/>
  <c r="D522" i="3"/>
  <c r="E55" i="6"/>
  <c r="E193" i="3"/>
  <c r="C568" i="6"/>
  <c r="C356" i="3"/>
  <c r="D470" i="6"/>
  <c r="D367" i="3"/>
  <c r="E292" i="6"/>
  <c r="E234" i="3"/>
  <c r="C378" i="6"/>
  <c r="C494" i="3"/>
  <c r="D299" i="6"/>
  <c r="D442" i="3"/>
  <c r="E7" i="6"/>
  <c r="E437" i="3"/>
  <c r="C62" i="6"/>
  <c r="C127" i="3"/>
  <c r="D70" i="6"/>
  <c r="D475" i="3"/>
  <c r="E146" i="6"/>
  <c r="E205" i="3"/>
  <c r="C422" i="6"/>
  <c r="C50" i="3"/>
  <c r="E410" i="6"/>
  <c r="E236" i="3"/>
  <c r="C63" i="6"/>
  <c r="C421" i="3"/>
  <c r="D220" i="6"/>
  <c r="D353" i="3"/>
  <c r="E244" i="6"/>
  <c r="E485" i="3"/>
  <c r="C413" i="6"/>
  <c r="C448" i="3"/>
  <c r="E124" i="6"/>
  <c r="E281" i="3"/>
  <c r="C73" i="6"/>
  <c r="C459" i="3"/>
  <c r="D417" i="6"/>
  <c r="D208" i="3"/>
  <c r="E379" i="6"/>
  <c r="E362" i="3"/>
  <c r="C386" i="6"/>
  <c r="C143" i="3"/>
  <c r="D153" i="6"/>
  <c r="D240" i="3"/>
  <c r="E267" i="6"/>
  <c r="E164" i="3"/>
  <c r="C296" i="6"/>
  <c r="C374" i="3"/>
  <c r="D294" i="6"/>
  <c r="D484" i="3"/>
  <c r="E372" i="6"/>
  <c r="E555" i="3"/>
  <c r="C366" i="6"/>
  <c r="C439" i="3"/>
  <c r="D133" i="6"/>
  <c r="D183" i="3"/>
  <c r="E134" i="6"/>
  <c r="E221" i="3"/>
  <c r="C420" i="6"/>
  <c r="C298" i="3"/>
  <c r="D317" i="6"/>
  <c r="D212" i="3"/>
  <c r="E161" i="6"/>
  <c r="E218" i="3"/>
  <c r="C482" i="6"/>
  <c r="C456" i="3"/>
  <c r="E260" i="6"/>
  <c r="E176" i="3"/>
  <c r="C346" i="6"/>
  <c r="C274" i="3"/>
  <c r="D172" i="6"/>
  <c r="D417" i="3"/>
  <c r="E363" i="6"/>
  <c r="E390" i="3"/>
  <c r="C256" i="6"/>
  <c r="C93" i="3"/>
  <c r="D143" i="6"/>
  <c r="D496" i="3"/>
  <c r="E392" i="6"/>
  <c r="E185" i="3"/>
  <c r="C338" i="6"/>
  <c r="C138" i="3"/>
  <c r="D235" i="6"/>
  <c r="D344" i="3"/>
  <c r="E370" i="6"/>
  <c r="E189" i="3"/>
  <c r="C110" i="6"/>
  <c r="C157" i="3"/>
  <c r="D193" i="6"/>
  <c r="D167" i="3"/>
  <c r="E106" i="6"/>
  <c r="E537" i="3"/>
  <c r="C262" i="6"/>
  <c r="C331" i="3"/>
  <c r="E381" i="6"/>
  <c r="E47" i="3"/>
  <c r="C222" i="6"/>
  <c r="C184" i="3"/>
  <c r="D162" i="6"/>
  <c r="D171" i="3"/>
  <c r="E236" i="6"/>
  <c r="E530" i="3"/>
  <c r="C164" i="6"/>
  <c r="C546" i="3"/>
  <c r="D4" i="6"/>
  <c r="D397" i="3"/>
  <c r="E478" i="6"/>
  <c r="E464" i="3"/>
  <c r="C307" i="6"/>
  <c r="C95" i="3"/>
  <c r="E163" i="6"/>
  <c r="E458" i="3"/>
  <c r="C527" i="6"/>
  <c r="C328" i="3"/>
  <c r="D492" i="6"/>
  <c r="D123" i="3"/>
  <c r="E76" i="6"/>
  <c r="E382" i="3"/>
  <c r="C468" i="6"/>
  <c r="C125" i="3"/>
  <c r="D78" i="6"/>
  <c r="D544" i="3"/>
  <c r="E130" i="6"/>
  <c r="E8" i="3"/>
  <c r="C257" i="6"/>
  <c r="C336" i="3"/>
  <c r="D23" i="6"/>
  <c r="D231" i="3"/>
  <c r="E50" i="6"/>
  <c r="E273" i="3"/>
  <c r="C10" i="6"/>
  <c r="C103" i="3"/>
  <c r="D166" i="6"/>
  <c r="D245" i="3"/>
  <c r="E445" i="6"/>
  <c r="E519" i="3"/>
  <c r="C340" i="6"/>
  <c r="C385" i="3"/>
  <c r="D396" i="6"/>
  <c r="D387" i="3"/>
  <c r="E481" i="6"/>
  <c r="E357" i="3"/>
  <c r="C178" i="6"/>
  <c r="C67" i="3"/>
  <c r="D120" i="6"/>
  <c r="D500" i="3"/>
  <c r="E223" i="6"/>
  <c r="E383" i="3"/>
  <c r="C192" i="6"/>
  <c r="C16" i="3"/>
  <c r="D37" i="6"/>
  <c r="D538" i="3"/>
  <c r="E140" i="6"/>
  <c r="E226" i="3"/>
  <c r="C53" i="6"/>
  <c r="C372" i="3"/>
  <c r="D452" i="6"/>
  <c r="D515" i="3"/>
  <c r="E491" i="6"/>
  <c r="E259" i="3"/>
  <c r="C137" i="6"/>
  <c r="C96" i="3"/>
  <c r="E333" i="6"/>
  <c r="E156" i="3"/>
  <c r="D552" i="6"/>
  <c r="D360" i="3"/>
  <c r="D122" i="6"/>
  <c r="D169" i="3"/>
  <c r="D269" i="6"/>
  <c r="D521" i="3"/>
  <c r="D437" i="6"/>
  <c r="D388" i="3"/>
  <c r="D25" i="6"/>
  <c r="D228" i="3"/>
  <c r="D507" i="6"/>
  <c r="D108" i="3"/>
  <c r="D149" i="6"/>
  <c r="D378" i="3"/>
  <c r="D570" i="6"/>
  <c r="D289" i="3"/>
  <c r="D306" i="6"/>
  <c r="D88" i="3"/>
  <c r="D121" i="6"/>
  <c r="D215" i="3"/>
  <c r="D337" i="6"/>
  <c r="D550" i="3"/>
  <c r="D498" i="6"/>
  <c r="D433" i="3"/>
  <c r="D545" i="6"/>
  <c r="D258" i="3"/>
  <c r="E112" i="6"/>
  <c r="E318" i="3"/>
  <c r="C183" i="6"/>
  <c r="C414" i="3"/>
  <c r="D450" i="6"/>
  <c r="D310" i="3"/>
  <c r="E298" i="6"/>
  <c r="E112" i="3"/>
  <c r="C131" i="6"/>
  <c r="C150" i="3"/>
  <c r="D109" i="6"/>
  <c r="D267" i="3"/>
  <c r="E477" i="6"/>
  <c r="E335" i="3"/>
  <c r="C288" i="6"/>
  <c r="C25" i="3"/>
  <c r="E451" i="6"/>
  <c r="E453" i="3"/>
  <c r="C117" i="6"/>
  <c r="C166" i="3"/>
  <c r="D555" i="6"/>
  <c r="D179" i="3"/>
  <c r="E226" i="6"/>
  <c r="E214" i="3"/>
  <c r="C344" i="6"/>
  <c r="C446" i="3"/>
  <c r="D224" i="6"/>
  <c r="D373" i="3"/>
  <c r="D35" i="3"/>
  <c r="D40" i="3"/>
  <c r="D63" i="3"/>
  <c r="D68" i="3"/>
  <c r="D56" i="3"/>
  <c r="D65" i="3"/>
  <c r="D71" i="3"/>
  <c r="D90" i="3"/>
  <c r="D93" i="3"/>
  <c r="D95" i="3"/>
  <c r="D96" i="3"/>
  <c r="D101" i="3"/>
  <c r="D103" i="3"/>
  <c r="D138" i="3"/>
  <c r="D102" i="3"/>
  <c r="D73" i="3"/>
  <c r="D146" i="3"/>
  <c r="C339" i="6"/>
  <c r="C379" i="3"/>
  <c r="D406" i="6"/>
  <c r="D340" i="3"/>
  <c r="E15" i="6"/>
  <c r="E111" i="3"/>
  <c r="C318" i="6"/>
  <c r="C254" i="3"/>
  <c r="D67" i="6"/>
  <c r="D283" i="3"/>
  <c r="E575" i="6"/>
  <c r="E465" i="3"/>
  <c r="C66" i="6"/>
  <c r="C319" i="3"/>
  <c r="E525" i="6"/>
  <c r="E561" i="3"/>
  <c r="C398" i="6"/>
  <c r="C192" i="3"/>
  <c r="E111" i="6"/>
  <c r="E85" i="3"/>
  <c r="C191" i="6"/>
  <c r="C460" i="3"/>
  <c r="D207" i="6"/>
  <c r="D410" i="3"/>
  <c r="E546" i="6"/>
  <c r="E68" i="3"/>
  <c r="C271" i="6"/>
  <c r="C509" i="3"/>
  <c r="D258" i="6"/>
  <c r="D507" i="3"/>
  <c r="E170" i="6"/>
  <c r="E401" i="3"/>
  <c r="C486" i="6"/>
  <c r="C528" i="3"/>
  <c r="D513" i="6"/>
  <c r="D210" i="3"/>
  <c r="E584" i="6"/>
  <c r="E160" i="3"/>
  <c r="C305" i="6"/>
  <c r="C159" i="3"/>
  <c r="D205" i="6"/>
  <c r="D313" i="3"/>
  <c r="E61" i="6"/>
  <c r="E512" i="3"/>
  <c r="C80" i="6"/>
  <c r="C403" i="3"/>
  <c r="D367" i="6"/>
  <c r="D514" i="3"/>
  <c r="E543" i="6"/>
  <c r="E140" i="3"/>
  <c r="C18" i="6"/>
  <c r="C542" i="3"/>
  <c r="D88" i="6"/>
  <c r="D151" i="3"/>
  <c r="E501" i="6"/>
  <c r="E492" i="3"/>
  <c r="C499" i="6"/>
  <c r="C440" i="3"/>
  <c r="D278" i="6"/>
  <c r="D384" i="3"/>
  <c r="E211" i="6"/>
  <c r="E504" i="3"/>
  <c r="C409" i="6"/>
  <c r="C61" i="3"/>
  <c r="D551" i="6"/>
  <c r="D201" i="3"/>
  <c r="E467" i="6"/>
  <c r="E269" i="3"/>
  <c r="C36" i="6"/>
  <c r="C139" i="3"/>
  <c r="D421" i="6"/>
  <c r="D196" i="3"/>
  <c r="E57" i="6"/>
  <c r="E307" i="3"/>
  <c r="C210" i="6"/>
  <c r="C80" i="3"/>
  <c r="E447" i="6"/>
  <c r="E79" i="3"/>
  <c r="C52" i="6"/>
  <c r="C222" i="3"/>
  <c r="E426" i="6"/>
  <c r="E527" i="3"/>
  <c r="C64" i="6"/>
  <c r="C320" i="3"/>
  <c r="D206" i="6"/>
  <c r="D358" i="3"/>
  <c r="E127" i="6"/>
  <c r="E117" i="3"/>
  <c r="C533" i="6"/>
  <c r="C102" i="3"/>
  <c r="E95" i="6"/>
  <c r="E455" i="3"/>
  <c r="C28" i="6"/>
  <c r="C471" i="3"/>
  <c r="D233" i="6"/>
  <c r="D491" i="3"/>
  <c r="E115" i="6"/>
  <c r="E154" i="3"/>
  <c r="C185" i="6"/>
  <c r="C355" i="3"/>
  <c r="D272" i="6"/>
  <c r="D516" i="3"/>
  <c r="E313" i="6"/>
  <c r="E477" i="3"/>
  <c r="C353" i="6"/>
  <c r="C280" i="3"/>
  <c r="D132" i="6"/>
  <c r="D540" i="3"/>
  <c r="E324" i="6"/>
  <c r="E469" i="3"/>
  <c r="C98" i="6"/>
  <c r="C343" i="3"/>
  <c r="D150" i="6"/>
  <c r="D422" i="3"/>
  <c r="E99" i="6"/>
  <c r="E118" i="3"/>
  <c r="C429" i="6"/>
  <c r="C163" i="3"/>
  <c r="D443" i="6"/>
  <c r="D148" i="3"/>
  <c r="E135" i="6"/>
  <c r="E147" i="3"/>
  <c r="C152" i="6"/>
  <c r="C386" i="3"/>
  <c r="D165" i="6"/>
  <c r="D541" i="3"/>
  <c r="E32" i="6"/>
  <c r="E270" i="3"/>
  <c r="C35" i="6"/>
  <c r="C365" i="3"/>
  <c r="D89" i="6"/>
  <c r="D361" i="3"/>
  <c r="E108" i="6"/>
  <c r="E369" i="3"/>
  <c r="C34" i="6"/>
  <c r="C99" i="3"/>
  <c r="D39" i="6"/>
  <c r="D177" i="3"/>
  <c r="E197" i="6"/>
  <c r="E207" i="3"/>
  <c r="C26" i="6"/>
  <c r="C146" i="3"/>
  <c r="D212" i="6"/>
  <c r="D327" i="3"/>
  <c r="E187" i="6"/>
  <c r="E305" i="3"/>
  <c r="C304" i="6"/>
  <c r="C438" i="3"/>
  <c r="D311" i="6"/>
  <c r="D549" i="3"/>
  <c r="E354" i="6"/>
  <c r="E490" i="3"/>
  <c r="C242" i="6"/>
  <c r="C381" i="3"/>
  <c r="D175" i="6"/>
  <c r="D423" i="3"/>
  <c r="E254" i="6"/>
  <c r="E463" i="3"/>
  <c r="C446" i="6"/>
  <c r="C186" i="3"/>
  <c r="D393" i="6"/>
  <c r="D505" i="3"/>
  <c r="E141" i="6"/>
  <c r="E168" i="3"/>
  <c r="C45" i="6"/>
  <c r="C341" i="3"/>
  <c r="D444" i="6"/>
  <c r="D219" i="3"/>
  <c r="E358" i="6"/>
  <c r="E252" i="3"/>
  <c r="C96" i="6"/>
  <c r="C339" i="3"/>
  <c r="D232" i="6"/>
  <c r="D524" i="3"/>
  <c r="E92" i="6"/>
  <c r="E120" i="3"/>
  <c r="C474" i="6"/>
  <c r="C480" i="3"/>
  <c r="D321" i="6"/>
  <c r="D232" i="3"/>
  <c r="E365" i="6"/>
  <c r="E432" i="3"/>
  <c r="C330" i="6"/>
  <c r="C418" i="3"/>
  <c r="E341" i="6"/>
  <c r="E510" i="3"/>
  <c r="C407" i="6"/>
  <c r="C230" i="3"/>
  <c r="D376" i="6"/>
  <c r="D518" i="3"/>
  <c r="E65" i="6"/>
  <c r="E412" i="3"/>
  <c r="C214" i="6"/>
  <c r="C398" i="3"/>
  <c r="D48" i="6"/>
  <c r="D533" i="3"/>
  <c r="E215" i="6"/>
  <c r="E41" i="3"/>
  <c r="C369" i="6"/>
  <c r="C198" i="3"/>
  <c r="D508" i="6"/>
  <c r="D213" i="3"/>
  <c r="E572" i="6"/>
  <c r="E309" i="3"/>
  <c r="C263" i="6"/>
  <c r="C265" i="3"/>
  <c r="D277" i="6"/>
  <c r="D180" i="3"/>
  <c r="E129" i="6"/>
  <c r="E60" i="3"/>
  <c r="C42" i="6"/>
  <c r="C190" i="3"/>
  <c r="D336" i="6"/>
  <c r="D209" i="3"/>
  <c r="E209" i="6"/>
  <c r="E251" i="3"/>
  <c r="C158" i="6"/>
  <c r="C466" i="3"/>
  <c r="E248" i="6"/>
  <c r="E508" i="3"/>
  <c r="C425" i="6"/>
  <c r="C83" i="3"/>
  <c r="D54" i="6"/>
  <c r="D405" i="3"/>
  <c r="E102" i="6"/>
  <c r="E536" i="3"/>
  <c r="C345" i="6"/>
  <c r="C296" i="3"/>
  <c r="D8" i="6"/>
  <c r="D92" i="3"/>
  <c r="E459" i="6"/>
  <c r="E364" i="3"/>
  <c r="C351" i="6"/>
  <c r="C441" i="3"/>
  <c r="D559" i="6"/>
  <c r="D247" i="3"/>
  <c r="E547" i="6"/>
  <c r="E46" i="3"/>
  <c r="C68" i="6"/>
  <c r="C468" i="3"/>
  <c r="E427" i="6"/>
  <c r="E427" i="3"/>
  <c r="C394" i="6"/>
  <c r="C34" i="3"/>
  <c r="D322" i="6"/>
  <c r="D332" i="3"/>
  <c r="E184" i="6"/>
  <c r="E522" i="3"/>
  <c r="C485" i="6"/>
  <c r="C255" i="3"/>
  <c r="D568" i="6"/>
  <c r="D356" i="3"/>
  <c r="E470" i="6"/>
  <c r="E367" i="3"/>
  <c r="C113" i="6"/>
  <c r="C323" i="3"/>
  <c r="D378" i="6"/>
  <c r="D494" i="3"/>
  <c r="E299" i="6"/>
  <c r="E442" i="3"/>
  <c r="C33" i="6"/>
  <c r="C109" i="3"/>
  <c r="E70" i="6"/>
  <c r="E475" i="3"/>
  <c r="C471" i="6"/>
  <c r="C278" i="3"/>
  <c r="E118" i="6"/>
  <c r="E90" i="3"/>
  <c r="C213" i="6"/>
  <c r="C302" i="3"/>
  <c r="D63" i="6"/>
  <c r="D421" i="3"/>
  <c r="E220" i="6"/>
  <c r="E353" i="3"/>
  <c r="C186" i="6"/>
  <c r="C107" i="3"/>
  <c r="D413" i="6"/>
  <c r="D448" i="3"/>
  <c r="E21" i="6"/>
  <c r="E104" i="3"/>
  <c r="C128" i="6"/>
  <c r="C499" i="3"/>
  <c r="D73" i="6"/>
  <c r="D459" i="3"/>
  <c r="E417" i="6"/>
  <c r="E208" i="3"/>
  <c r="C136" i="6"/>
  <c r="C44" i="3"/>
  <c r="D386" i="6"/>
  <c r="D143" i="3"/>
  <c r="E153" i="6"/>
  <c r="E240" i="3"/>
  <c r="C105" i="6"/>
  <c r="C366" i="3"/>
  <c r="D296" i="6"/>
  <c r="D374" i="3"/>
  <c r="E294" i="6"/>
  <c r="E484" i="3"/>
  <c r="C243" i="6"/>
  <c r="C73" i="3"/>
  <c r="D366" i="6"/>
  <c r="D439" i="3"/>
  <c r="E133" i="6"/>
  <c r="E183" i="3"/>
  <c r="C414" i="6"/>
  <c r="C260" i="3"/>
  <c r="D420" i="6"/>
  <c r="D298" i="3"/>
  <c r="E317" i="6"/>
  <c r="E212" i="3"/>
  <c r="C504" i="6"/>
  <c r="C253" i="3"/>
  <c r="D482" i="6"/>
  <c r="D456" i="3"/>
  <c r="E90" i="6"/>
  <c r="E141" i="3"/>
  <c r="C457" i="6"/>
  <c r="C266" i="3"/>
  <c r="D346" i="6"/>
  <c r="D274" i="3"/>
  <c r="E172" i="6"/>
  <c r="E417" i="3"/>
  <c r="C104" i="6"/>
  <c r="C400" i="3"/>
  <c r="E143" i="6"/>
  <c r="E496" i="3"/>
  <c r="C371" i="6"/>
  <c r="C174" i="3"/>
  <c r="E235" i="6"/>
  <c r="E344" i="3"/>
  <c r="C188" i="6"/>
  <c r="C547" i="3"/>
  <c r="D110" i="6"/>
  <c r="D157" i="3"/>
  <c r="E193" i="6"/>
  <c r="E167" i="3"/>
  <c r="C75" i="6"/>
  <c r="C217" i="3"/>
  <c r="D262" i="6"/>
  <c r="D331" i="3"/>
  <c r="E297" i="6"/>
  <c r="E63" i="3"/>
  <c r="C302" i="6"/>
  <c r="C520" i="3"/>
  <c r="D222" i="6"/>
  <c r="D184" i="3"/>
  <c r="E162" i="6"/>
  <c r="E171" i="3"/>
  <c r="C473" i="6"/>
  <c r="C449" i="3"/>
  <c r="D164" i="6"/>
  <c r="D546" i="3"/>
  <c r="E4" i="6"/>
  <c r="E397" i="3"/>
  <c r="C364" i="6"/>
  <c r="C425" i="3"/>
  <c r="E295" i="6"/>
  <c r="E40" i="3"/>
  <c r="C460" i="6"/>
  <c r="C428" i="3"/>
  <c r="D527" i="6"/>
  <c r="D328" i="3"/>
  <c r="E492" i="6"/>
  <c r="E123" i="3"/>
  <c r="C79" i="6"/>
  <c r="C277" i="3"/>
  <c r="D468" i="6"/>
  <c r="D125" i="3"/>
  <c r="E78" i="6"/>
  <c r="E544" i="3"/>
  <c r="C490" i="6"/>
  <c r="C517" i="3"/>
  <c r="D257" i="6"/>
  <c r="D336" i="3"/>
  <c r="E23" i="6"/>
  <c r="E231" i="3"/>
  <c r="C571" i="6"/>
  <c r="C249" i="3"/>
  <c r="E166" i="6"/>
  <c r="E245" i="3"/>
  <c r="C208" i="6"/>
  <c r="C503" i="3"/>
  <c r="D340" i="6"/>
  <c r="D385" i="3"/>
  <c r="E396" i="6"/>
  <c r="E387" i="3"/>
  <c r="C171" i="6"/>
  <c r="C220" i="3"/>
  <c r="E120" i="6"/>
  <c r="E500" i="3"/>
  <c r="C436" i="6"/>
  <c r="C35" i="3"/>
  <c r="E37" i="6"/>
  <c r="E538" i="3"/>
  <c r="C484" i="6"/>
  <c r="C286" i="3"/>
  <c r="D53" i="6"/>
  <c r="D372" i="3"/>
  <c r="E452" i="6"/>
  <c r="E515" i="3"/>
  <c r="C493" i="6"/>
  <c r="C345" i="3"/>
  <c r="E59" i="6"/>
  <c r="E116" i="3"/>
  <c r="C107" i="6"/>
  <c r="C350" i="3"/>
  <c r="E552" i="6"/>
  <c r="E360" i="3"/>
  <c r="E356" i="6"/>
  <c r="E420" i="3"/>
  <c r="E122" i="6"/>
  <c r="E169" i="3"/>
  <c r="E237" i="6"/>
  <c r="E415" i="3"/>
  <c r="E269" i="6"/>
  <c r="E521" i="3"/>
  <c r="E564" i="6"/>
  <c r="E326" i="3"/>
  <c r="E437" i="6"/>
  <c r="E388" i="3"/>
  <c r="E475" i="6"/>
  <c r="E454" i="3"/>
  <c r="E25" i="6"/>
  <c r="E228" i="3"/>
  <c r="E462" i="6"/>
  <c r="E246" i="3"/>
  <c r="E497" i="6"/>
  <c r="E346" i="3"/>
  <c r="C238" i="6"/>
  <c r="C203" i="3"/>
  <c r="E458" i="6"/>
  <c r="E359" i="3"/>
  <c r="C528" i="6"/>
  <c r="C126" i="3"/>
  <c r="E69" i="6"/>
  <c r="E498" i="3"/>
  <c r="C81" i="6"/>
  <c r="C545" i="3"/>
  <c r="E138" i="6"/>
  <c r="E136" i="3"/>
  <c r="C441" i="6"/>
  <c r="C121" i="3"/>
  <c r="E589" i="6"/>
  <c r="E292" i="3"/>
  <c r="C415" i="6"/>
  <c r="C450" i="3"/>
  <c r="E77" i="6"/>
  <c r="E263" i="3"/>
  <c r="C308" i="6"/>
  <c r="C66" i="3"/>
  <c r="E554" i="6"/>
  <c r="E293" i="3"/>
  <c r="C181" i="6"/>
  <c r="C314" i="3"/>
  <c r="E195" i="6"/>
  <c r="E447" i="3"/>
  <c r="C176" i="6"/>
  <c r="C78" i="3"/>
  <c r="E315" i="6"/>
  <c r="E105" i="3"/>
  <c r="C519" i="6"/>
  <c r="C489" i="3"/>
  <c r="E500" i="6"/>
  <c r="E287" i="3"/>
  <c r="C225" i="6"/>
  <c r="C532" i="3"/>
  <c r="D303" i="6"/>
  <c r="D431" i="3"/>
  <c r="E488" i="6"/>
  <c r="E556" i="3"/>
  <c r="C395" i="6"/>
  <c r="C145" i="3"/>
  <c r="D145" i="6"/>
  <c r="D476" i="3"/>
  <c r="E139" i="6"/>
  <c r="E479" i="3"/>
  <c r="C377" i="6"/>
  <c r="C75" i="3"/>
  <c r="D19" i="6"/>
  <c r="D238" i="3"/>
  <c r="E479" i="6"/>
  <c r="E128" i="3"/>
  <c r="C480" i="6"/>
  <c r="C285" i="3"/>
  <c r="D34" i="3"/>
  <c r="D44" i="3"/>
  <c r="D47" i="3"/>
  <c r="D48" i="3"/>
  <c r="D42" i="3"/>
  <c r="D50" i="3"/>
  <c r="D85" i="3"/>
  <c r="D113" i="3"/>
  <c r="D117" i="3"/>
  <c r="D119" i="3"/>
  <c r="D74" i="3"/>
  <c r="D131" i="3"/>
  <c r="D188" i="3"/>
  <c r="D203" i="3"/>
  <c r="E241" i="3"/>
  <c r="E267" i="3"/>
  <c r="E290" i="3"/>
  <c r="E233" i="3"/>
  <c r="D293" i="3"/>
  <c r="C108" i="3"/>
  <c r="C430" i="3"/>
  <c r="B2" i="4" a="1"/>
  <c r="B2" i="4" s="1"/>
  <c r="E380" i="6"/>
  <c r="E511" i="3"/>
  <c r="D458" i="6"/>
  <c r="D359" i="3"/>
  <c r="E174" i="6"/>
  <c r="E535" i="3"/>
  <c r="C149" i="6"/>
  <c r="C378" i="3"/>
  <c r="D69" i="6"/>
  <c r="D498" i="3"/>
  <c r="C570" i="6"/>
  <c r="C289" i="3"/>
  <c r="D138" i="6"/>
  <c r="D136" i="3"/>
  <c r="E221" i="6"/>
  <c r="E444" i="3"/>
  <c r="D589" i="6"/>
  <c r="D292" i="3"/>
  <c r="D77" i="6"/>
  <c r="D263" i="3"/>
  <c r="E565" i="6"/>
  <c r="E534" i="3"/>
  <c r="C337" i="6"/>
  <c r="C550" i="3"/>
  <c r="E219" i="6"/>
  <c r="E483" i="3"/>
  <c r="D195" i="6"/>
  <c r="D447" i="3"/>
  <c r="C498" i="6"/>
  <c r="C433" i="3"/>
  <c r="E545" i="6"/>
  <c r="E258" i="3"/>
  <c r="C503" i="6"/>
  <c r="C181" i="3"/>
  <c r="D519" i="6"/>
  <c r="D489" i="3"/>
  <c r="C268" i="6"/>
  <c r="C435" i="3"/>
  <c r="C428" i="6"/>
  <c r="C493" i="3"/>
  <c r="D123" i="6"/>
  <c r="D482" i="3"/>
  <c r="D225" i="6"/>
  <c r="D532" i="3"/>
  <c r="C119" i="6"/>
  <c r="C502" i="3"/>
  <c r="E87" i="6"/>
  <c r="E377" i="3"/>
  <c r="E303" i="6"/>
  <c r="E431" i="3"/>
  <c r="D91" i="6"/>
  <c r="D525" i="3"/>
  <c r="C287" i="6"/>
  <c r="C233" i="3"/>
  <c r="D395" i="6"/>
  <c r="D145" i="3"/>
  <c r="D505" i="6"/>
  <c r="D457" i="3"/>
  <c r="E145" i="6"/>
  <c r="E476" i="3"/>
  <c r="D281" i="6"/>
  <c r="D399" i="3"/>
  <c r="C97" i="6"/>
  <c r="C529" i="3"/>
  <c r="C283" i="6"/>
  <c r="C445" i="3"/>
  <c r="D227" i="6"/>
  <c r="D291" i="3"/>
  <c r="C203" i="6"/>
  <c r="C290" i="3"/>
  <c r="D480" i="6"/>
  <c r="D285" i="3"/>
  <c r="C509" i="6"/>
  <c r="C256" i="3"/>
  <c r="D344" i="6"/>
  <c r="D446" i="3"/>
  <c r="E325" i="6"/>
  <c r="E389" i="3"/>
  <c r="D103" i="6"/>
  <c r="D243" i="3"/>
  <c r="D60" i="6"/>
  <c r="D467" i="3"/>
  <c r="E224" i="6"/>
  <c r="E373" i="3"/>
  <c r="E5" i="3"/>
  <c r="E11" i="3"/>
  <c r="E37" i="3"/>
  <c r="E25" i="3"/>
  <c r="E33" i="3"/>
  <c r="E54" i="3"/>
  <c r="E91" i="3"/>
  <c r="E77" i="3"/>
  <c r="E106" i="3"/>
  <c r="E110" i="3"/>
  <c r="E115" i="3"/>
  <c r="E122" i="3"/>
  <c r="E124" i="3"/>
  <c r="E74" i="3"/>
  <c r="E129" i="3"/>
  <c r="E132" i="3"/>
  <c r="E133" i="3"/>
  <c r="E142" i="3"/>
  <c r="E150" i="3"/>
  <c r="E75" i="3"/>
  <c r="E88" i="3"/>
  <c r="E166" i="3"/>
  <c r="E149" i="3"/>
  <c r="E179" i="3"/>
  <c r="E98" i="3"/>
  <c r="E197" i="3"/>
  <c r="E199" i="3"/>
  <c r="E200" i="3"/>
  <c r="E215" i="3"/>
  <c r="E308" i="3"/>
  <c r="D503" i="6"/>
  <c r="D181" i="3"/>
  <c r="E519" i="6"/>
  <c r="E489" i="3"/>
  <c r="C112" i="6"/>
  <c r="C318" i="3"/>
  <c r="D268" i="6"/>
  <c r="D435" i="3"/>
  <c r="E183" i="6"/>
  <c r="E414" i="3"/>
  <c r="C454" i="6"/>
  <c r="C487" i="3"/>
  <c r="D428" i="6"/>
  <c r="D493" i="3"/>
  <c r="E123" i="6"/>
  <c r="E482" i="3"/>
  <c r="C500" i="6"/>
  <c r="C287" i="3"/>
  <c r="D487" i="6"/>
  <c r="D404" i="3"/>
  <c r="E225" i="6"/>
  <c r="E532" i="3"/>
  <c r="D119" i="6"/>
  <c r="D502" i="3"/>
  <c r="C144" i="6"/>
  <c r="C347" i="3"/>
  <c r="C290" i="6"/>
  <c r="C539" i="3"/>
  <c r="E91" i="6"/>
  <c r="E525" i="3"/>
  <c r="C488" i="6"/>
  <c r="C556" i="3"/>
  <c r="D287" i="6"/>
  <c r="D233" i="3"/>
  <c r="C477" i="6"/>
  <c r="C335" i="3"/>
  <c r="E505" i="6"/>
  <c r="E457" i="3"/>
  <c r="E281" i="6"/>
  <c r="E399" i="3"/>
  <c r="C139" i="6"/>
  <c r="C479" i="3"/>
  <c r="D97" i="6"/>
  <c r="D529" i="3"/>
  <c r="C451" i="6"/>
  <c r="C453" i="3"/>
  <c r="C198" i="6"/>
  <c r="C393" i="3"/>
  <c r="D456" i="6"/>
  <c r="D395" i="3"/>
  <c r="C463" i="6"/>
  <c r="C300" i="3"/>
  <c r="D283" i="6"/>
  <c r="D445" i="3"/>
  <c r="D203" i="6"/>
  <c r="D290" i="3"/>
  <c r="D509" i="6"/>
  <c r="D256" i="3"/>
  <c r="E344" i="6"/>
  <c r="E446" i="3"/>
  <c r="C291" i="6"/>
  <c r="C376" i="3"/>
  <c r="C567" i="6"/>
  <c r="C424" i="3"/>
  <c r="E60" i="6"/>
  <c r="E467" i="3"/>
  <c r="E223" i="3"/>
  <c r="E145" i="3"/>
  <c r="E238" i="3"/>
  <c r="E243" i="3"/>
  <c r="E256" i="3"/>
  <c r="E268" i="3"/>
  <c r="E181" i="3"/>
  <c r="E291" i="3"/>
  <c r="E310" i="3"/>
  <c r="E324" i="3"/>
  <c r="E285" i="3"/>
  <c r="D346" i="3"/>
  <c r="C395" i="3"/>
  <c r="C404" i="3"/>
  <c r="D414" i="3"/>
  <c r="C431" i="3"/>
  <c r="C265" i="6"/>
  <c r="C506" i="3"/>
  <c r="D356" i="6"/>
  <c r="D420" i="3"/>
  <c r="E587" i="6"/>
  <c r="E443" i="3"/>
  <c r="C472" i="6"/>
  <c r="C216" i="3"/>
  <c r="D237" i="6"/>
  <c r="D415" i="3"/>
  <c r="E403" i="6"/>
  <c r="E392" i="3"/>
  <c r="C326" i="6"/>
  <c r="C495" i="3"/>
  <c r="D564" i="6"/>
  <c r="D326" i="3"/>
  <c r="E494" i="6"/>
  <c r="E272" i="3"/>
  <c r="C440" i="6"/>
  <c r="C411" i="3"/>
  <c r="D475" i="6"/>
  <c r="D454" i="3"/>
  <c r="D462" i="6"/>
  <c r="D246" i="3"/>
  <c r="E569" i="6"/>
  <c r="E330" i="3"/>
  <c r="C380" i="6"/>
  <c r="C511" i="3"/>
  <c r="E507" i="6"/>
  <c r="E108" i="3"/>
  <c r="C174" i="6"/>
  <c r="C535" i="3"/>
  <c r="D528" i="6"/>
  <c r="D126" i="3"/>
  <c r="E149" i="6"/>
  <c r="E378" i="3"/>
  <c r="C310" i="6"/>
  <c r="C324" i="3"/>
  <c r="D81" i="6"/>
  <c r="D545" i="3"/>
  <c r="E570" i="6"/>
  <c r="E289" i="3"/>
  <c r="C221" i="6"/>
  <c r="C444" i="3"/>
  <c r="C319" i="6"/>
  <c r="C223" i="3"/>
  <c r="D415" i="6"/>
  <c r="D450" i="3"/>
  <c r="C565" i="6"/>
  <c r="C534" i="3"/>
  <c r="E337" i="6"/>
  <c r="E550" i="3"/>
  <c r="C219" i="6"/>
  <c r="C483" i="3"/>
  <c r="D181" i="6"/>
  <c r="D314" i="3"/>
  <c r="C374" i="6"/>
  <c r="C241" i="3"/>
  <c r="E498" i="6"/>
  <c r="E433" i="3"/>
  <c r="C545" i="6"/>
  <c r="C258" i="3"/>
  <c r="C167" i="6"/>
  <c r="C268" i="3"/>
  <c r="D112" i="6"/>
  <c r="D318" i="3"/>
  <c r="E268" i="6"/>
  <c r="E435" i="3"/>
  <c r="D454" i="6"/>
  <c r="D487" i="3"/>
  <c r="E428" i="6"/>
  <c r="E493" i="3"/>
  <c r="C450" i="6"/>
  <c r="C310" i="3"/>
  <c r="D500" i="6"/>
  <c r="D287" i="3"/>
  <c r="E487" i="6"/>
  <c r="E404" i="3"/>
  <c r="C85" i="6"/>
  <c r="C304" i="3"/>
  <c r="E119" i="6"/>
  <c r="E502" i="3"/>
  <c r="C87" i="6"/>
  <c r="C377" i="3"/>
  <c r="D144" i="6"/>
  <c r="D347" i="3"/>
  <c r="D290" i="6"/>
  <c r="D539" i="3"/>
  <c r="C109" i="6"/>
  <c r="C267" i="3"/>
  <c r="D488" i="6"/>
  <c r="D556" i="3"/>
  <c r="D477" i="6"/>
  <c r="D335" i="3"/>
  <c r="C145" i="6"/>
  <c r="C476" i="3"/>
  <c r="D139" i="6"/>
  <c r="D479" i="3"/>
  <c r="E97" i="6"/>
  <c r="E529" i="3"/>
  <c r="D451" i="6"/>
  <c r="D453" i="3"/>
  <c r="D198" i="6"/>
  <c r="D393" i="3"/>
  <c r="E456" i="6"/>
  <c r="E395" i="3"/>
  <c r="C19" i="6"/>
  <c r="C238" i="3"/>
  <c r="D463" i="6"/>
  <c r="D300" i="3"/>
  <c r="E283" i="6"/>
  <c r="E445" i="3"/>
  <c r="C532" i="6"/>
  <c r="C308" i="3"/>
  <c r="C325" i="6"/>
  <c r="C389" i="3"/>
  <c r="D291" i="6"/>
  <c r="D376" i="3"/>
  <c r="D567" i="6"/>
  <c r="D424" i="3"/>
  <c r="C224" i="6"/>
  <c r="C373" i="3"/>
  <c r="C5" i="3"/>
  <c r="C37" i="3"/>
  <c r="C33" i="3"/>
  <c r="C43" i="3"/>
  <c r="C54" i="3"/>
  <c r="C58" i="3"/>
  <c r="C91" i="3"/>
  <c r="C105" i="3"/>
  <c r="C77" i="3"/>
  <c r="C106" i="3"/>
  <c r="C110" i="3"/>
  <c r="C115" i="3"/>
  <c r="C112" i="3"/>
  <c r="C122" i="3"/>
  <c r="C74" i="3"/>
  <c r="C129" i="3"/>
  <c r="C133" i="3"/>
  <c r="C142" i="3"/>
  <c r="C88" i="3"/>
  <c r="C149" i="3"/>
  <c r="C179" i="3"/>
  <c r="C128" i="3"/>
  <c r="C188" i="3"/>
  <c r="C199" i="3"/>
  <c r="C200" i="3"/>
  <c r="C214" i="3"/>
  <c r="C215" i="3"/>
  <c r="E304" i="3"/>
  <c r="J3" i="4" a="1"/>
  <c r="J3" i="4" s="1"/>
  <c r="R5" i="4" a="1"/>
  <c r="R5" i="4" s="1"/>
  <c r="B6" i="4" a="1"/>
  <c r="B6" i="4" s="1"/>
  <c r="J6" i="4" a="1"/>
  <c r="J6" i="4" s="1"/>
  <c r="J7" i="4" a="1"/>
  <c r="J7" i="4" s="1"/>
  <c r="B5" i="4" a="1"/>
  <c r="B5" i="4" s="1"/>
  <c r="J8" i="4" a="1"/>
  <c r="J8" i="4" s="1"/>
  <c r="R3" i="4" a="1"/>
  <c r="R3" i="4" s="1"/>
  <c r="B8" i="4" a="1"/>
  <c r="B8" i="4" s="1"/>
  <c r="B4" i="4" a="1"/>
  <c r="B4" i="4" s="1"/>
  <c r="B12" i="4" a="1"/>
  <c r="B12" i="4" s="1"/>
  <c r="J12" i="4" a="1"/>
  <c r="J12" i="4" s="1"/>
  <c r="B10" i="4" a="1"/>
  <c r="B10" i="4" s="1"/>
  <c r="J11" i="4" a="1"/>
  <c r="J11" i="4" s="1"/>
  <c r="AF101" i="2" l="1" a="1"/>
  <c r="AF101" i="2" s="1"/>
  <c r="A101" i="2" a="1"/>
  <c r="A101" i="2" s="1"/>
  <c r="AD101" i="2"/>
  <c r="AE101" i="2" s="1"/>
  <c r="O292" i="3" s="1"/>
  <c r="E6" i="5" a="1"/>
  <c r="E6" i="5" s="1"/>
  <c r="L21" i="4"/>
  <c r="E9" i="5" a="1"/>
  <c r="E9" i="5" s="1"/>
  <c r="J5" i="4" a="1"/>
  <c r="J5" i="4" s="1"/>
  <c r="E10" i="5" a="1"/>
  <c r="E10" i="5" s="1"/>
  <c r="T21" i="4"/>
  <c r="D21" i="4"/>
  <c r="E7" i="5" a="1"/>
  <c r="E7" i="5" s="1"/>
  <c r="E11" i="5" a="1"/>
  <c r="E11" i="5" s="1"/>
  <c r="A139" i="2" a="1"/>
  <c r="A139" i="2" s="1"/>
  <c r="AF139" i="2" a="1"/>
  <c r="AF139" i="2" s="1"/>
  <c r="AD139" i="2"/>
  <c r="AE139" i="2" s="1"/>
  <c r="O149" i="3" s="1"/>
  <c r="A128" i="2" a="1"/>
  <c r="A128" i="2" s="1"/>
  <c r="AF128" i="2" a="1"/>
  <c r="AF128" i="2" s="1"/>
  <c r="AD128" i="2"/>
  <c r="AE128" i="2" s="1"/>
  <c r="O377" i="3" s="1"/>
  <c r="AF59" i="2" a="1"/>
  <c r="AF59" i="2" s="1"/>
  <c r="A59" i="2" a="1"/>
  <c r="A59" i="2" s="1"/>
  <c r="AD59" i="2"/>
  <c r="AE59" i="2" s="1"/>
  <c r="O136" i="3" s="1"/>
  <c r="A70" i="2" a="1"/>
  <c r="A70" i="2" s="1"/>
  <c r="AF70" i="2" a="1"/>
  <c r="AF70" i="2" s="1"/>
  <c r="AD70" i="2"/>
  <c r="AE70" i="2" s="1"/>
  <c r="O162" i="3" s="1"/>
  <c r="A111" i="2" a="1"/>
  <c r="A111" i="2" s="1"/>
  <c r="AF111" i="2" a="1"/>
  <c r="AF111" i="2" s="1"/>
  <c r="AD111" i="2"/>
  <c r="AE111" i="2" s="1"/>
  <c r="O354" i="3" s="1"/>
  <c r="A130" i="2" a="1"/>
  <c r="A130" i="2" s="1"/>
  <c r="AF130" i="2" a="1"/>
  <c r="AF130" i="2" s="1"/>
  <c r="AD130" i="2"/>
  <c r="AE130" i="2" s="1"/>
  <c r="O272" i="3" s="1"/>
  <c r="AF96" i="2" a="1"/>
  <c r="AF96" i="2" s="1"/>
  <c r="A96" i="2" a="1"/>
  <c r="A96" i="2" s="1"/>
  <c r="AD96" i="2"/>
  <c r="AE96" i="2" s="1"/>
  <c r="O36" i="3" s="1"/>
  <c r="A148" i="2" a="1"/>
  <c r="A148" i="2" s="1"/>
  <c r="AF148" i="2" a="1"/>
  <c r="AF148" i="2" s="1"/>
  <c r="AD148" i="2"/>
  <c r="AE148" i="2" s="1"/>
  <c r="O296" i="3" s="1"/>
  <c r="A141" i="2" a="1"/>
  <c r="A141" i="2" s="1"/>
  <c r="AF141" i="2" a="1"/>
  <c r="AF141" i="2" s="1"/>
  <c r="AD141" i="2"/>
  <c r="AE141" i="2" s="1"/>
  <c r="O198" i="3" s="1"/>
  <c r="A103" i="2" a="1"/>
  <c r="A103" i="2" s="1"/>
  <c r="AF103" i="2" a="1"/>
  <c r="AF103" i="2" s="1"/>
  <c r="AD103" i="2"/>
  <c r="AE103" i="2" s="1"/>
  <c r="O196" i="3" s="1"/>
  <c r="AD81" i="2"/>
  <c r="AE81" i="2" s="1"/>
  <c r="O145" i="3" s="1"/>
  <c r="AD131" i="2"/>
  <c r="AE131" i="2" s="1"/>
  <c r="O436" i="3" s="1"/>
  <c r="AD108" i="2"/>
  <c r="AE108" i="2" s="1"/>
  <c r="O269" i="3" s="1"/>
  <c r="AD88" i="2"/>
  <c r="AE88" i="2" s="1"/>
  <c r="O311" i="3" s="1"/>
  <c r="AD132" i="2"/>
  <c r="AE132" i="2" s="1"/>
  <c r="O371" i="3" s="1"/>
  <c r="AD52" i="2"/>
  <c r="AE52" i="2" s="1"/>
  <c r="O239" i="3" s="1"/>
  <c r="AD94" i="2"/>
  <c r="AE94" i="2" s="1"/>
  <c r="O338" i="3" s="1"/>
  <c r="AD15" i="2"/>
  <c r="AE15" i="2" s="1"/>
  <c r="O50" i="3" s="1"/>
  <c r="AD129" i="2"/>
  <c r="AE129" i="2" s="1"/>
  <c r="O434" i="3" s="1"/>
  <c r="AD121" i="2"/>
  <c r="AE121" i="2" s="1"/>
  <c r="O408" i="3" s="1"/>
  <c r="AD98" i="2"/>
  <c r="AD31" i="2"/>
  <c r="AE31" i="2" s="1"/>
  <c r="O74" i="3" s="1"/>
  <c r="AD106" i="2"/>
  <c r="AE106" i="2" s="1"/>
  <c r="O216" i="3" s="1"/>
  <c r="K49" i="5"/>
  <c r="A95" i="2" a="1"/>
  <c r="A95" i="2" s="1"/>
  <c r="AF95" i="2" a="1"/>
  <c r="AF95" i="2" s="1"/>
  <c r="AF89" i="2" a="1"/>
  <c r="AF89" i="2" s="1"/>
  <c r="A89" i="2" a="1"/>
  <c r="A89" i="2" s="1"/>
  <c r="A3" i="2" a="1"/>
  <c r="A3" i="2" s="1"/>
  <c r="AF3" i="2" a="1"/>
  <c r="AF3" i="2" s="1"/>
  <c r="AD3" i="2"/>
  <c r="AE3" i="2" s="1"/>
  <c r="O108" i="3" s="1"/>
  <c r="AF10" i="2" a="1"/>
  <c r="AF10" i="2" s="1"/>
  <c r="A10" i="2" a="1"/>
  <c r="A10" i="2" s="1"/>
  <c r="A56" i="2" a="1"/>
  <c r="A56" i="2" s="1"/>
  <c r="AF56" i="2" a="1"/>
  <c r="AF56" i="2" s="1"/>
  <c r="AD56" i="2"/>
  <c r="AE56" i="2" s="1"/>
  <c r="O242" i="3" s="1"/>
  <c r="A120" i="2" a="1"/>
  <c r="A120" i="2" s="1"/>
  <c r="AF120" i="2" a="1"/>
  <c r="AF120" i="2" s="1"/>
  <c r="AD120" i="2"/>
  <c r="AE120" i="2" s="1"/>
  <c r="O407" i="3" s="1"/>
  <c r="AF42" i="2" a="1"/>
  <c r="AF42" i="2" s="1"/>
  <c r="A42" i="2" a="1"/>
  <c r="A42" i="2" s="1"/>
  <c r="AD42" i="2"/>
  <c r="AE42" i="2" s="1"/>
  <c r="O55" i="3" s="1"/>
  <c r="A48" i="2" a="1"/>
  <c r="A48" i="2" s="1"/>
  <c r="AF48" i="2" a="1"/>
  <c r="AF48" i="2" s="1"/>
  <c r="A22" i="2" a="1"/>
  <c r="A22" i="2" s="1"/>
  <c r="AF22" i="2" a="1"/>
  <c r="AF22" i="2" s="1"/>
  <c r="AD22" i="2"/>
  <c r="AE22" i="2" s="1"/>
  <c r="O84" i="3" s="1"/>
  <c r="A37" i="2" a="1"/>
  <c r="A37" i="2" s="1"/>
  <c r="AF37" i="2" a="1"/>
  <c r="AF37" i="2" s="1"/>
  <c r="AF203" i="2" a="1"/>
  <c r="AF203" i="2" s="1"/>
  <c r="A203" i="2" a="1"/>
  <c r="A203" i="2" s="1"/>
  <c r="A115" i="2" a="1"/>
  <c r="A115" i="2" s="1"/>
  <c r="AF115" i="2" a="1"/>
  <c r="AF115" i="2" s="1"/>
  <c r="AD115" i="2"/>
  <c r="AE115" i="2" s="1"/>
  <c r="O335" i="3" s="1"/>
  <c r="AF114" i="2" a="1"/>
  <c r="AF114" i="2" s="1"/>
  <c r="A114" i="2" a="1"/>
  <c r="A114" i="2" s="1"/>
  <c r="AD114" i="2"/>
  <c r="AE114" i="2" s="1"/>
  <c r="O249" i="3" s="1"/>
  <c r="AF7" i="2" a="1"/>
  <c r="AF7" i="2" s="1"/>
  <c r="A7" i="2" a="1"/>
  <c r="A7" i="2" s="1"/>
  <c r="A54" i="2" a="1"/>
  <c r="A54" i="2" s="1"/>
  <c r="AF54" i="2" a="1"/>
  <c r="AF54" i="2" s="1"/>
  <c r="A105" i="2" a="1"/>
  <c r="A105" i="2" s="1"/>
  <c r="AF105" i="2" a="1"/>
  <c r="AF105" i="2" s="1"/>
  <c r="AF86" i="2" a="1"/>
  <c r="AF86" i="2" s="1"/>
  <c r="A86" i="2" a="1"/>
  <c r="A86" i="2" s="1"/>
  <c r="AF147" i="2" a="1"/>
  <c r="AF147" i="2" s="1"/>
  <c r="A147" i="2" a="1"/>
  <c r="A147" i="2" s="1"/>
  <c r="AD147" i="2"/>
  <c r="AE147" i="2" s="1"/>
  <c r="O96" i="3" s="1"/>
  <c r="A109" i="2" a="1"/>
  <c r="A109" i="2" s="1"/>
  <c r="AF109" i="2" a="1"/>
  <c r="AF109" i="2" s="1"/>
  <c r="AD109" i="2"/>
  <c r="AE109" i="2" s="1"/>
  <c r="O286" i="3" s="1"/>
  <c r="AD44" i="2"/>
  <c r="AE44" i="2" s="1"/>
  <c r="O126" i="3" s="1"/>
  <c r="AD75" i="2"/>
  <c r="AE75" i="2" s="1"/>
  <c r="O152" i="3" s="1"/>
  <c r="AD48" i="2"/>
  <c r="AE48" i="2" s="1"/>
  <c r="O210" i="3" s="1"/>
  <c r="AD113" i="2"/>
  <c r="AE113" i="2" s="1"/>
  <c r="O363" i="3" s="1"/>
  <c r="AD140" i="2"/>
  <c r="AE140" i="2" s="1"/>
  <c r="O473" i="3" s="1"/>
  <c r="AD138" i="2"/>
  <c r="AE138" i="2" s="1"/>
  <c r="O285" i="3" s="1"/>
  <c r="AD55" i="2"/>
  <c r="AE55" i="2" s="1"/>
  <c r="O58" i="3" s="1"/>
  <c r="AD105" i="2"/>
  <c r="AE105" i="2" s="1"/>
  <c r="O289" i="3" s="1"/>
  <c r="AD145" i="2"/>
  <c r="AE145" i="2" s="1"/>
  <c r="O331" i="3" s="1"/>
  <c r="AD10" i="2"/>
  <c r="AE10" i="2" s="1"/>
  <c r="O79" i="3" s="1"/>
  <c r="AD73" i="2"/>
  <c r="AE73" i="2" s="1"/>
  <c r="O294" i="3" s="1"/>
  <c r="AD67" i="2"/>
  <c r="AE67" i="2" s="1"/>
  <c r="O279" i="3" s="1"/>
  <c r="K19" i="5"/>
  <c r="AF8" i="2" a="1"/>
  <c r="AF8" i="2" s="1"/>
  <c r="A8" i="2" a="1"/>
  <c r="A8" i="2" s="1"/>
  <c r="AD8" i="2"/>
  <c r="AE8" i="2" s="1"/>
  <c r="O75" i="3" s="1"/>
  <c r="AF146" i="2" a="1"/>
  <c r="AF146" i="2" s="1"/>
  <c r="A146" i="2" a="1"/>
  <c r="A146" i="2" s="1"/>
  <c r="A87" i="2" a="1"/>
  <c r="A87" i="2" s="1"/>
  <c r="AF87" i="2" a="1"/>
  <c r="AF87" i="2" s="1"/>
  <c r="AD87" i="2"/>
  <c r="AE87" i="2" s="1"/>
  <c r="O140" i="3" s="1"/>
  <c r="A50" i="2" a="1"/>
  <c r="A50" i="2" s="1"/>
  <c r="AF50" i="2" a="1"/>
  <c r="AF50" i="2" s="1"/>
  <c r="AD50" i="2"/>
  <c r="AE50" i="2" s="1"/>
  <c r="O111" i="3" s="1"/>
  <c r="A65" i="2" a="1"/>
  <c r="A65" i="2" s="1"/>
  <c r="AF65" i="2" a="1"/>
  <c r="AF65" i="2" s="1"/>
  <c r="AD65" i="2"/>
  <c r="AE65" i="2" s="1"/>
  <c r="O276" i="3" s="1"/>
  <c r="A93" i="2" a="1"/>
  <c r="A93" i="2" s="1"/>
  <c r="AF93" i="2" a="1"/>
  <c r="AF93" i="2" s="1"/>
  <c r="AD93" i="2"/>
  <c r="AE93" i="2" s="1"/>
  <c r="O337" i="3" s="1"/>
  <c r="A12" i="2" a="1"/>
  <c r="A12" i="2" s="1"/>
  <c r="AF12" i="2" a="1"/>
  <c r="AF12" i="2" s="1"/>
  <c r="AD12" i="2"/>
  <c r="AE12" i="2" s="1"/>
  <c r="O161" i="3" s="1"/>
  <c r="AF142" i="2" a="1"/>
  <c r="AF142" i="2" s="1"/>
  <c r="A142" i="2" a="1"/>
  <c r="A142" i="2" s="1"/>
  <c r="AD142" i="2"/>
  <c r="AE142" i="2" s="1"/>
  <c r="O247" i="3" s="1"/>
  <c r="A17" i="2" a="1"/>
  <c r="A17" i="2" s="1"/>
  <c r="AF17" i="2" a="1"/>
  <c r="AF17" i="2" s="1"/>
  <c r="AD17" i="2"/>
  <c r="AE17" i="2" s="1"/>
  <c r="O148" i="3" s="1"/>
  <c r="AF84" i="2" a="1"/>
  <c r="AF84" i="2" s="1"/>
  <c r="A84" i="2" a="1"/>
  <c r="A84" i="2" s="1"/>
  <c r="AD84" i="2"/>
  <c r="AE84" i="2" s="1"/>
  <c r="O71" i="3" s="1"/>
  <c r="A60" i="2" a="1"/>
  <c r="A60" i="2" s="1"/>
  <c r="AF60" i="2" a="1"/>
  <c r="AF60" i="2" s="1"/>
  <c r="A113" i="2" a="1"/>
  <c r="A113" i="2" s="1"/>
  <c r="AF113" i="2" a="1"/>
  <c r="AF113" i="2" s="1"/>
  <c r="A140" i="2" a="1"/>
  <c r="A140" i="2" s="1"/>
  <c r="AF140" i="2" a="1"/>
  <c r="AF140" i="2" s="1"/>
  <c r="AF125" i="2" a="1"/>
  <c r="AF125" i="2" s="1"/>
  <c r="A125" i="2" a="1"/>
  <c r="A125" i="2" s="1"/>
  <c r="AF18" i="2" a="1"/>
  <c r="AF18" i="2" s="1"/>
  <c r="A18" i="2" a="1"/>
  <c r="A18" i="2" s="1"/>
  <c r="AD18" i="2"/>
  <c r="AE18" i="2" s="1"/>
  <c r="O123" i="3" s="1"/>
  <c r="AF47" i="2" a="1"/>
  <c r="AF47" i="2" s="1"/>
  <c r="A47" i="2" a="1"/>
  <c r="A47" i="2" s="1"/>
  <c r="A118" i="2" a="1"/>
  <c r="A118" i="2" s="1"/>
  <c r="AF118" i="2" a="1"/>
  <c r="AF118" i="2" s="1"/>
  <c r="A51" i="2" a="1"/>
  <c r="A51" i="2" s="1"/>
  <c r="AF51" i="2" a="1"/>
  <c r="AF51" i="2" s="1"/>
  <c r="AF73" i="2" a="1"/>
  <c r="AF73" i="2" s="1"/>
  <c r="A73" i="2" a="1"/>
  <c r="A73" i="2" s="1"/>
  <c r="A97" i="2" a="1"/>
  <c r="A97" i="2" s="1"/>
  <c r="AF97" i="2" a="1"/>
  <c r="AF97" i="2" s="1"/>
  <c r="AF29" i="2" a="1"/>
  <c r="AF29" i="2" s="1"/>
  <c r="A29" i="2" a="1"/>
  <c r="A29" i="2" s="1"/>
  <c r="AD29" i="2"/>
  <c r="AE29" i="2" s="1"/>
  <c r="O178" i="3" s="1"/>
  <c r="AF75" i="2" a="1"/>
  <c r="AF75" i="2" s="1"/>
  <c r="A75" i="2" a="1"/>
  <c r="A75" i="2" s="1"/>
  <c r="AF62" i="2" a="1"/>
  <c r="AF62" i="2" s="1"/>
  <c r="A62" i="2" a="1"/>
  <c r="A62" i="2" s="1"/>
  <c r="A92" i="2" a="1"/>
  <c r="A92" i="2" s="1"/>
  <c r="AF92" i="2" a="1"/>
  <c r="AF92" i="2" s="1"/>
  <c r="AD89" i="2"/>
  <c r="AE89" i="2" s="1"/>
  <c r="O258" i="3" s="1"/>
  <c r="AD54" i="2"/>
  <c r="AE54" i="2" s="1"/>
  <c r="O163" i="3" s="1"/>
  <c r="AD95" i="2"/>
  <c r="AE95" i="2" s="1"/>
  <c r="O128" i="3" s="1"/>
  <c r="AD125" i="2"/>
  <c r="AE125" i="2" s="1"/>
  <c r="O54" i="3" s="1"/>
  <c r="AD118" i="2"/>
  <c r="AE118" i="2" s="1"/>
  <c r="O330" i="3" s="1"/>
  <c r="K26" i="5"/>
  <c r="A108" i="2" a="1"/>
  <c r="A108" i="2" s="1"/>
  <c r="AF108" i="2" a="1"/>
  <c r="AF108" i="2" s="1"/>
  <c r="A79" i="2" a="1"/>
  <c r="A79" i="2" s="1"/>
  <c r="AF79" i="2" a="1"/>
  <c r="AF79" i="2" s="1"/>
  <c r="AD79" i="2"/>
  <c r="AE79" i="2" s="1"/>
  <c r="O297" i="3" s="1"/>
  <c r="A145" i="2" a="1"/>
  <c r="A145" i="2" s="1"/>
  <c r="AF145" i="2" a="1"/>
  <c r="AF145" i="2" s="1"/>
  <c r="AF16" i="2" a="1"/>
  <c r="AF16" i="2" s="1"/>
  <c r="A16" i="2" a="1"/>
  <c r="A16" i="2" s="1"/>
  <c r="AD16" i="2"/>
  <c r="AE16" i="2" s="1"/>
  <c r="O92" i="3" s="1"/>
  <c r="A133" i="2" a="1"/>
  <c r="A133" i="2" s="1"/>
  <c r="AF133" i="2" a="1"/>
  <c r="AF133" i="2" s="1"/>
  <c r="AF110" i="2" a="1"/>
  <c r="AF110" i="2" s="1"/>
  <c r="A110" i="2" a="1"/>
  <c r="A110" i="2" s="1"/>
  <c r="AD110" i="2"/>
  <c r="AE110" i="2" s="1"/>
  <c r="O82" i="3" s="1"/>
  <c r="A88" i="2" a="1"/>
  <c r="A88" i="2" s="1"/>
  <c r="AF88" i="2" a="1"/>
  <c r="AF88" i="2" s="1"/>
  <c r="AF67" i="2" a="1"/>
  <c r="AF67" i="2" s="1"/>
  <c r="A67" i="2" a="1"/>
  <c r="A67" i="2" s="1"/>
  <c r="AF57" i="2" a="1"/>
  <c r="AF57" i="2" s="1"/>
  <c r="A57" i="2" a="1"/>
  <c r="A57" i="2" s="1"/>
  <c r="AF64" i="2" a="1"/>
  <c r="AF64" i="2" s="1"/>
  <c r="A64" i="2" a="1"/>
  <c r="A64" i="2" s="1"/>
  <c r="AD64" i="2"/>
  <c r="AE64" i="2" s="1"/>
  <c r="O271" i="3" s="1"/>
  <c r="AF74" i="2" a="1"/>
  <c r="AF74" i="2" s="1"/>
  <c r="A74" i="2" a="1"/>
  <c r="A74" i="2" s="1"/>
  <c r="A33" i="2" a="1"/>
  <c r="A33" i="2" s="1"/>
  <c r="AF33" i="2" a="1"/>
  <c r="AF33" i="2" s="1"/>
  <c r="AD33" i="2"/>
  <c r="AE33" i="2" s="1"/>
  <c r="O88" i="3" s="1"/>
  <c r="A137" i="2" a="1"/>
  <c r="A137" i="2" s="1"/>
  <c r="AF137" i="2" a="1"/>
  <c r="AF137" i="2" s="1"/>
  <c r="AD137" i="2"/>
  <c r="AE137" i="2" s="1"/>
  <c r="O293" i="3" s="1"/>
  <c r="A127" i="2" a="1"/>
  <c r="A127" i="2" s="1"/>
  <c r="AF127" i="2" a="1"/>
  <c r="AF127" i="2" s="1"/>
  <c r="A100" i="2" a="1"/>
  <c r="A100" i="2" s="1"/>
  <c r="AF100" i="2" a="1"/>
  <c r="AF100" i="2" s="1"/>
  <c r="AF132" i="2" a="1"/>
  <c r="AF132" i="2" s="1"/>
  <c r="A132" i="2" a="1"/>
  <c r="A132" i="2" s="1"/>
  <c r="A32" i="2" a="1"/>
  <c r="A32" i="2" s="1"/>
  <c r="AF32" i="2" a="1"/>
  <c r="AF32" i="2" s="1"/>
  <c r="A58" i="2" a="1"/>
  <c r="A58" i="2" s="1"/>
  <c r="AF58" i="2" a="1"/>
  <c r="AF58" i="2" s="1"/>
  <c r="AD58" i="2"/>
  <c r="AE58" i="2" s="1"/>
  <c r="O99" i="3" s="1"/>
  <c r="A82" i="2" a="1"/>
  <c r="A82" i="2" s="1"/>
  <c r="AF82" i="2" a="1"/>
  <c r="AF82" i="2" s="1"/>
  <c r="AD82" i="2"/>
  <c r="AE82" i="2" s="1"/>
  <c r="O102" i="3" s="1"/>
  <c r="AF107" i="2" a="1"/>
  <c r="AF107" i="2" s="1"/>
  <c r="A107" i="2" a="1"/>
  <c r="A107" i="2" s="1"/>
  <c r="AD107" i="2"/>
  <c r="AE107" i="2" s="1"/>
  <c r="O352" i="3" s="1"/>
  <c r="AF69" i="2" a="1"/>
  <c r="AF69" i="2" s="1"/>
  <c r="A69" i="2" a="1"/>
  <c r="A69" i="2" s="1"/>
  <c r="AF131" i="2" a="1"/>
  <c r="AF131" i="2" s="1"/>
  <c r="A131" i="2" a="1"/>
  <c r="A131" i="2" s="1"/>
  <c r="AF44" i="2" a="1"/>
  <c r="AF44" i="2" s="1"/>
  <c r="A44" i="2" a="1"/>
  <c r="A44" i="2" s="1"/>
  <c r="AD100" i="2"/>
  <c r="AE100" i="2" s="1"/>
  <c r="O37" i="3" s="1"/>
  <c r="AD7" i="2"/>
  <c r="AE7" i="2" s="1"/>
  <c r="O73" i="3" s="1"/>
  <c r="AD47" i="2"/>
  <c r="AE47" i="2" s="1"/>
  <c r="O61" i="3" s="1"/>
  <c r="AD86" i="2"/>
  <c r="AE86" i="2" s="1"/>
  <c r="O65" i="3" s="1"/>
  <c r="AD97" i="2"/>
  <c r="AE97" i="2" s="1"/>
  <c r="O255" i="3" s="1"/>
  <c r="AD69" i="2"/>
  <c r="AE69" i="2" s="1"/>
  <c r="O191" i="3" s="1"/>
  <c r="AD74" i="2"/>
  <c r="AE74" i="2" s="1"/>
  <c r="O295" i="3" s="1"/>
  <c r="AD203" i="2"/>
  <c r="AE203" i="2" s="1"/>
  <c r="O554" i="3" s="1"/>
  <c r="K18" i="5"/>
  <c r="K10" i="5"/>
  <c r="K44" i="5"/>
  <c r="K6" i="5"/>
  <c r="AF138" i="2" a="1"/>
  <c r="AF138" i="2" s="1"/>
  <c r="A138" i="2" a="1"/>
  <c r="A138" i="2" s="1"/>
  <c r="AF81" i="2" a="1"/>
  <c r="AF81" i="2" s="1"/>
  <c r="A81" i="2" a="1"/>
  <c r="A81" i="2" s="1"/>
  <c r="A46" i="2" a="1"/>
  <c r="A46" i="2" s="1"/>
  <c r="AF46" i="2" a="1"/>
  <c r="AF46" i="2" s="1"/>
  <c r="AD46" i="2"/>
  <c r="AE46" i="2" s="1"/>
  <c r="O43" i="3" s="1"/>
  <c r="AF53" i="2" a="1"/>
  <c r="AF53" i="2" s="1"/>
  <c r="A53" i="2" a="1"/>
  <c r="A53" i="2" s="1"/>
  <c r="AD53" i="2"/>
  <c r="AE53" i="2" s="1"/>
  <c r="O120" i="3" s="1"/>
  <c r="A91" i="2" a="1"/>
  <c r="A91" i="2" s="1"/>
  <c r="AF91" i="2" a="1"/>
  <c r="AF91" i="2" s="1"/>
  <c r="AD91" i="2"/>
  <c r="AE91" i="2" s="1"/>
  <c r="O321" i="3" s="1"/>
  <c r="A13" i="2" a="1"/>
  <c r="A13" i="2" s="1"/>
  <c r="AF13" i="2" a="1"/>
  <c r="AF13" i="2" s="1"/>
  <c r="AD13" i="2"/>
  <c r="AE13" i="2" s="1"/>
  <c r="O165" i="3" s="1"/>
  <c r="A122" i="2" a="1"/>
  <c r="A122" i="2" s="1"/>
  <c r="AF122" i="2" a="1"/>
  <c r="AF122" i="2" s="1"/>
  <c r="AD122" i="2"/>
  <c r="AE122" i="2" s="1"/>
  <c r="O143" i="3" s="1"/>
  <c r="A15" i="2" a="1"/>
  <c r="A15" i="2" s="1"/>
  <c r="AF15" i="2" a="1"/>
  <c r="AF15" i="2" s="1"/>
  <c r="A77" i="2" a="1"/>
  <c r="A77" i="2" s="1"/>
  <c r="AF77" i="2" a="1"/>
  <c r="AF77" i="2" s="1"/>
  <c r="AD77" i="2"/>
  <c r="AE77" i="2" s="1"/>
  <c r="O201" i="3" s="1"/>
  <c r="A129" i="2" a="1"/>
  <c r="A129" i="2" s="1"/>
  <c r="AF129" i="2" a="1"/>
  <c r="AF129" i="2" s="1"/>
  <c r="AF121" i="2" a="1"/>
  <c r="AF121" i="2" s="1"/>
  <c r="A121" i="2" a="1"/>
  <c r="A121" i="2" s="1"/>
  <c r="AE98" i="2"/>
  <c r="O260" i="3" s="1"/>
  <c r="AF98" i="2" a="1"/>
  <c r="AF98" i="2" s="1"/>
  <c r="A98" i="2" a="1"/>
  <c r="A98" i="2" s="1"/>
  <c r="AF135" i="2" a="1"/>
  <c r="AF135" i="2" s="1"/>
  <c r="A135" i="2" a="1"/>
  <c r="A135" i="2" s="1"/>
  <c r="AD135" i="2"/>
  <c r="AE135" i="2" s="1"/>
  <c r="O470" i="3" s="1"/>
  <c r="AF31" i="2" a="1"/>
  <c r="AF31" i="2" s="1"/>
  <c r="A31" i="2" a="1"/>
  <c r="A31" i="2" s="1"/>
  <c r="AF11" i="2" a="1"/>
  <c r="AF11" i="2" s="1"/>
  <c r="A11" i="2" a="1"/>
  <c r="A11" i="2" s="1"/>
  <c r="AD11" i="2"/>
  <c r="AE11" i="2" s="1"/>
  <c r="O40" i="3" s="1"/>
  <c r="AF124" i="2" a="1"/>
  <c r="AF124" i="2" s="1"/>
  <c r="A124" i="2" a="1"/>
  <c r="A124" i="2" s="1"/>
  <c r="AD124" i="2"/>
  <c r="AE124" i="2" s="1"/>
  <c r="O171" i="3" s="1"/>
  <c r="AF123" i="2" a="1"/>
  <c r="AF123" i="2" s="1"/>
  <c r="A123" i="2" a="1"/>
  <c r="A123" i="2" s="1"/>
  <c r="AD123" i="2"/>
  <c r="AE123" i="2" s="1"/>
  <c r="O159" i="3" s="1"/>
  <c r="AF104" i="2" a="1"/>
  <c r="AF104" i="2" s="1"/>
  <c r="A104" i="2" a="1"/>
  <c r="A104" i="2" s="1"/>
  <c r="AD104" i="2"/>
  <c r="AE104" i="2" s="1"/>
  <c r="O351" i="3" s="1"/>
  <c r="AF78" i="2" a="1"/>
  <c r="AF78" i="2" s="1"/>
  <c r="A78" i="2" a="1"/>
  <c r="A78" i="2" s="1"/>
  <c r="AD78" i="2"/>
  <c r="AE78" i="2" s="1"/>
  <c r="O193" i="3" s="1"/>
  <c r="AF40" i="2" a="1"/>
  <c r="AF40" i="2" s="1"/>
  <c r="A40" i="2" a="1"/>
  <c r="A40" i="2" s="1"/>
  <c r="AD40" i="2"/>
  <c r="AE40" i="2" s="1"/>
  <c r="O206" i="3" s="1"/>
  <c r="A55" i="2" a="1"/>
  <c r="A55" i="2" s="1"/>
  <c r="AF55" i="2" a="1"/>
  <c r="AF55" i="2" s="1"/>
  <c r="AF106" i="2" a="1"/>
  <c r="AF106" i="2" s="1"/>
  <c r="A106" i="2" a="1"/>
  <c r="A106" i="2" s="1"/>
  <c r="AF61" i="2" a="1"/>
  <c r="AF61" i="2" s="1"/>
  <c r="A61" i="2" a="1"/>
  <c r="A61" i="2" s="1"/>
  <c r="AF80" i="2" a="1"/>
  <c r="AF80" i="2" s="1"/>
  <c r="A80" i="2" a="1"/>
  <c r="A80" i="2" s="1"/>
  <c r="AD80" i="2"/>
  <c r="AE80" i="2" s="1"/>
  <c r="O303" i="3" s="1"/>
  <c r="A52" i="2" a="1"/>
  <c r="A52" i="2" s="1"/>
  <c r="AF52" i="2" a="1"/>
  <c r="AF52" i="2" s="1"/>
  <c r="A49" i="2" a="1"/>
  <c r="A49" i="2" s="1"/>
  <c r="AF49" i="2" a="1"/>
  <c r="AF49" i="2" s="1"/>
  <c r="AF117" i="2" a="1"/>
  <c r="AF117" i="2" s="1"/>
  <c r="A117" i="2" a="1"/>
  <c r="A117" i="2" s="1"/>
  <c r="A94" i="2" a="1"/>
  <c r="A94" i="2" s="1"/>
  <c r="AF94" i="2" a="1"/>
  <c r="AF94" i="2" s="1"/>
  <c r="A85" i="2" a="1"/>
  <c r="A85" i="2" s="1"/>
  <c r="AF85" i="2" a="1"/>
  <c r="AF85" i="2" s="1"/>
  <c r="AD85" i="2"/>
  <c r="AE85" i="2" s="1"/>
  <c r="O181" i="3" s="1"/>
  <c r="AD146" i="2"/>
  <c r="AE146" i="2" s="1"/>
  <c r="O223" i="3" s="1"/>
  <c r="AD49" i="2"/>
  <c r="AE49" i="2" s="1"/>
  <c r="O87" i="3" s="1"/>
  <c r="AD60" i="2"/>
  <c r="AE60" i="2" s="1"/>
  <c r="O151" i="3" s="1"/>
  <c r="AD51" i="2"/>
  <c r="AE51" i="2" s="1"/>
  <c r="O172" i="3" s="1"/>
  <c r="AD37" i="2"/>
  <c r="AE37" i="2" s="1"/>
  <c r="O202" i="3" s="1"/>
  <c r="AD92" i="2"/>
  <c r="AE92" i="2" s="1"/>
  <c r="O334" i="3" s="1"/>
  <c r="AD57" i="2"/>
  <c r="AE57" i="2" s="1"/>
  <c r="O77" i="3" s="1"/>
  <c r="AD61" i="2"/>
  <c r="AE61" i="2" s="1"/>
  <c r="O78" i="3" s="1"/>
  <c r="AD32" i="2"/>
  <c r="AE32" i="2" s="1"/>
  <c r="O125" i="3" s="1"/>
  <c r="AD133" i="2"/>
  <c r="AE133" i="2" s="1"/>
  <c r="O177" i="3" s="1"/>
  <c r="AD62" i="2"/>
  <c r="AE62" i="2" s="1"/>
  <c r="O262" i="3" s="1"/>
  <c r="AD117" i="2"/>
  <c r="AE117" i="2" s="1"/>
  <c r="O394" i="3" s="1"/>
  <c r="AD127" i="2"/>
  <c r="AE127" i="2" s="1"/>
  <c r="O233" i="3" s="1"/>
  <c r="A21" i="2" a="1"/>
  <c r="A21" i="2" s="1"/>
  <c r="AF21" i="2" a="1"/>
  <c r="AF21" i="2" s="1"/>
  <c r="AD21" i="2"/>
  <c r="AE21" i="2" s="1"/>
  <c r="O170" i="3" s="1"/>
  <c r="E30" i="5" a="1"/>
  <c r="E30" i="5" s="1"/>
  <c r="E12" i="5" a="1"/>
  <c r="E12" i="5" s="1"/>
  <c r="E8" i="5" a="1"/>
  <c r="E8" i="5" s="1"/>
  <c r="E5" i="5" a="1"/>
  <c r="E5" i="5" s="1"/>
  <c r="AF275" i="2" a="1"/>
  <c r="AF275" i="2" s="1"/>
  <c r="A275" i="2" a="1"/>
  <c r="A275" i="2" s="1"/>
  <c r="AD275" i="2"/>
  <c r="AE275" i="2" s="1"/>
  <c r="AF274" i="2" a="1"/>
  <c r="AF274" i="2" s="1"/>
  <c r="A274" i="2" a="1"/>
  <c r="A274" i="2" s="1"/>
  <c r="AD274" i="2"/>
  <c r="AE274" i="2" s="1"/>
  <c r="AF562" i="2" a="1"/>
  <c r="AF562" i="2" s="1"/>
  <c r="A562" i="2" a="1"/>
  <c r="A562" i="2" s="1"/>
  <c r="AD562" i="2"/>
  <c r="AE562" i="2" s="1"/>
  <c r="A557" i="2" a="1"/>
  <c r="A557" i="2" s="1"/>
  <c r="AF557" i="2" a="1"/>
  <c r="AF557" i="2" s="1"/>
  <c r="AD557" i="2"/>
  <c r="AE557" i="2" s="1"/>
  <c r="AF441" i="2" a="1"/>
  <c r="AF441" i="2" s="1"/>
  <c r="A441" i="2" a="1"/>
  <c r="A441" i="2" s="1"/>
  <c r="AD441" i="2"/>
  <c r="AE441" i="2" s="1"/>
  <c r="A417" i="2" a="1"/>
  <c r="A417" i="2" s="1"/>
  <c r="AF417" i="2" a="1"/>
  <c r="AF417" i="2" s="1"/>
  <c r="AD417" i="2"/>
  <c r="AE417" i="2" s="1"/>
  <c r="A412" i="2" a="1"/>
  <c r="A412" i="2" s="1"/>
  <c r="AF412" i="2" a="1"/>
  <c r="AF412" i="2" s="1"/>
  <c r="AD412" i="2"/>
  <c r="AE412" i="2" s="1"/>
  <c r="A295" i="2" a="1"/>
  <c r="A295" i="2" s="1"/>
  <c r="AF295" i="2" a="1"/>
  <c r="AF295" i="2" s="1"/>
  <c r="AD295" i="2"/>
  <c r="AE295" i="2" s="1"/>
  <c r="W112" i="3" a="1"/>
  <c r="T112" i="3" a="1"/>
  <c r="T164" i="3" a="1"/>
  <c r="W164" i="3" a="1"/>
  <c r="W80" i="3" a="1"/>
  <c r="T80" i="3" a="1"/>
  <c r="W185" i="3" a="1"/>
  <c r="T185" i="3" a="1"/>
  <c r="T288" i="3" a="1"/>
  <c r="W288" i="3" a="1"/>
  <c r="W208" i="3" a="1"/>
  <c r="T208" i="3" a="1"/>
  <c r="W280" i="3" a="1"/>
  <c r="T280" i="3" a="1"/>
  <c r="W98" i="3" a="1"/>
  <c r="T98" i="3" a="1"/>
  <c r="E13" i="5" a="1"/>
  <c r="E13" i="5" s="1"/>
  <c r="E31" i="5" a="1"/>
  <c r="E31" i="5" s="1"/>
  <c r="AF112" i="2" a="1"/>
  <c r="AF112" i="2" s="1"/>
  <c r="A112" i="2" a="1"/>
  <c r="A112" i="2" s="1"/>
  <c r="AD112" i="2"/>
  <c r="AE112" i="2" s="1"/>
  <c r="O33" i="3" s="1"/>
  <c r="T33" i="3" s="1" a="1"/>
  <c r="AF5" i="2" a="1"/>
  <c r="AF5" i="2" s="1"/>
  <c r="A5" i="2" a="1"/>
  <c r="A5" i="2" s="1"/>
  <c r="AD5" i="2"/>
  <c r="AE5" i="2" s="1"/>
  <c r="O5" i="3" s="1"/>
  <c r="AF27" i="2" a="1"/>
  <c r="AF27" i="2" s="1"/>
  <c r="A27" i="2" a="1"/>
  <c r="A27" i="2" s="1"/>
  <c r="AD27" i="2"/>
  <c r="AE27" i="2" s="1"/>
  <c r="O25" i="3" s="1"/>
  <c r="T25" i="3" s="1" a="1"/>
  <c r="AF499" i="2" a="1"/>
  <c r="AF499" i="2" s="1"/>
  <c r="A499" i="2" a="1"/>
  <c r="A499" i="2" s="1"/>
  <c r="AD499" i="2"/>
  <c r="AE499" i="2" s="1"/>
  <c r="AF28" i="2" a="1"/>
  <c r="AF28" i="2" s="1"/>
  <c r="A28" i="2" a="1"/>
  <c r="A28" i="2" s="1"/>
  <c r="AD28" i="2"/>
  <c r="AE28" i="2" s="1"/>
  <c r="O16" i="3" s="1"/>
  <c r="W16" i="3" s="1" a="1"/>
  <c r="AF35" i="2" a="1"/>
  <c r="AF35" i="2" s="1"/>
  <c r="A35" i="2" a="1"/>
  <c r="A35" i="2" s="1"/>
  <c r="AD35" i="2"/>
  <c r="AE35" i="2" s="1"/>
  <c r="O35" i="3" s="1"/>
  <c r="T35" i="3" s="1" a="1"/>
  <c r="K11" i="5"/>
  <c r="AF43" i="2" a="1"/>
  <c r="AF43" i="2" s="1"/>
  <c r="A43" i="2" a="1"/>
  <c r="A43" i="2" s="1"/>
  <c r="AD43" i="2"/>
  <c r="AE43" i="2" s="1"/>
  <c r="O8" i="3" s="1"/>
  <c r="A4" i="2" a="1"/>
  <c r="A4" i="2" s="1"/>
  <c r="AF4" i="2" a="1"/>
  <c r="AF4" i="2" s="1"/>
  <c r="AD4" i="2"/>
  <c r="AE4" i="2" s="1"/>
  <c r="O11" i="3" s="1"/>
  <c r="AF352" i="2" a="1"/>
  <c r="AF352" i="2" s="1"/>
  <c r="A352" i="2" a="1"/>
  <c r="A352" i="2" s="1"/>
  <c r="AD352" i="2"/>
  <c r="AE352" i="2" s="1"/>
  <c r="A450" i="2" a="1"/>
  <c r="A450" i="2" s="1"/>
  <c r="AF450" i="2" a="1"/>
  <c r="AF450" i="2" s="1"/>
  <c r="AD450" i="2"/>
  <c r="AE450" i="2" s="1"/>
  <c r="AF384" i="2" a="1"/>
  <c r="AF384" i="2" s="1"/>
  <c r="A384" i="2" a="1"/>
  <c r="A384" i="2" s="1"/>
  <c r="AD384" i="2"/>
  <c r="AE384" i="2" s="1"/>
  <c r="O34" i="3" s="1"/>
  <c r="W34" i="3" s="1" a="1"/>
  <c r="A358" i="2" a="1"/>
  <c r="A358" i="2" s="1"/>
  <c r="AF358" i="2" a="1"/>
  <c r="AF358" i="2" s="1"/>
  <c r="AD358" i="2"/>
  <c r="AE358" i="2" s="1"/>
  <c r="AF357" i="2" a="1"/>
  <c r="AF357" i="2" s="1"/>
  <c r="A357" i="2" a="1"/>
  <c r="A357" i="2" s="1"/>
  <c r="AD357" i="2"/>
  <c r="AE357" i="2" s="1"/>
  <c r="A34" i="2" a="1"/>
  <c r="A34" i="2" s="1"/>
  <c r="AF34" i="2" a="1"/>
  <c r="AF34" i="2" s="1"/>
  <c r="AD34" i="2"/>
  <c r="AE34" i="2" s="1"/>
  <c r="O45" i="3" s="1"/>
  <c r="AF119" i="2" a="1"/>
  <c r="AF119" i="2" s="1"/>
  <c r="A119" i="2" a="1"/>
  <c r="A119" i="2" s="1"/>
  <c r="AD119" i="2"/>
  <c r="AE119" i="2" s="1"/>
  <c r="O42" i="3" s="1"/>
  <c r="A45" i="2" a="1"/>
  <c r="A45" i="2" s="1"/>
  <c r="AF45" i="2" a="1"/>
  <c r="AF45" i="2" s="1"/>
  <c r="AD45" i="2"/>
  <c r="AE45" i="2" s="1"/>
  <c r="O76" i="3" s="1"/>
  <c r="K31" i="5"/>
  <c r="T8" i="3" a="1"/>
  <c r="W8" i="3" a="1"/>
  <c r="T5" i="3" a="1"/>
  <c r="W5" i="3" a="1"/>
  <c r="W25" i="3" a="1"/>
  <c r="W57" i="3" a="1"/>
  <c r="W180" i="3" a="1"/>
  <c r="T180" i="3" a="1"/>
  <c r="W217" i="3" a="1"/>
  <c r="T217" i="3" a="1"/>
  <c r="W420" i="3" a="1"/>
  <c r="T420" i="3" a="1"/>
  <c r="W553" i="3" a="1"/>
  <c r="T553" i="3" a="1"/>
  <c r="T553" i="3" s="1"/>
  <c r="T45" i="3" a="1"/>
  <c r="T41" i="3" a="1"/>
  <c r="W41" i="3" a="1"/>
  <c r="W33" i="3" a="1"/>
  <c r="T57" i="3" a="1"/>
  <c r="AF194" i="2" a="1"/>
  <c r="AF194" i="2" s="1"/>
  <c r="A194" i="2" a="1"/>
  <c r="A194" i="2" s="1"/>
  <c r="AD194" i="2"/>
  <c r="AE194" i="2" s="1"/>
  <c r="U551" i="3" a="1"/>
  <c r="U551" i="3" s="1"/>
  <c r="V551" i="3" s="1"/>
  <c r="U552" i="3" a="1"/>
  <c r="U552" i="3" s="1"/>
  <c r="V552" i="3" s="1"/>
  <c r="AF506" i="2" a="1"/>
  <c r="AF506" i="2" s="1"/>
  <c r="AD506" i="2"/>
  <c r="AE506" i="2" s="1"/>
  <c r="AF563" i="2" a="1"/>
  <c r="AF563" i="2" s="1"/>
  <c r="AF126" i="2" a="1"/>
  <c r="AF126" i="2" s="1"/>
  <c r="AF314" i="2" a="1"/>
  <c r="AF314" i="2" s="1"/>
  <c r="AF517" i="2" a="1"/>
  <c r="AF517" i="2" s="1"/>
  <c r="AF99" i="2" a="1"/>
  <c r="AF99" i="2" s="1"/>
  <c r="AF144" i="2" a="1"/>
  <c r="AF144" i="2" s="1"/>
  <c r="AF373" i="2" a="1"/>
  <c r="AF373" i="2" s="1"/>
  <c r="AF6" i="2" a="1"/>
  <c r="AF6" i="2" s="1"/>
  <c r="AF83" i="2" a="1"/>
  <c r="AF83" i="2" s="1"/>
  <c r="AF24" i="2" a="1"/>
  <c r="AF24" i="2" s="1"/>
  <c r="AF116" i="2" a="1"/>
  <c r="AF116" i="2" s="1"/>
  <c r="AF489" i="2" a="1"/>
  <c r="AF489" i="2" s="1"/>
  <c r="AF30" i="2" a="1"/>
  <c r="AF30" i="2" s="1"/>
  <c r="AF38" i="2" a="1"/>
  <c r="AF38" i="2" s="1"/>
  <c r="AF63" i="2" a="1"/>
  <c r="AF63" i="2" s="1"/>
  <c r="AF136" i="2" a="1"/>
  <c r="AF136" i="2" s="1"/>
  <c r="AF102" i="2" a="1"/>
  <c r="AF102" i="2" s="1"/>
  <c r="AF26" i="2" a="1"/>
  <c r="AF26" i="2" s="1"/>
  <c r="AF36" i="2" a="1"/>
  <c r="AF36" i="2" s="1"/>
  <c r="AF134" i="2" a="1"/>
  <c r="AF134" i="2" s="1"/>
  <c r="AF41" i="2" a="1"/>
  <c r="AF41" i="2" s="1"/>
  <c r="AF368" i="2" a="1"/>
  <c r="AF368" i="2" s="1"/>
  <c r="AF422" i="2" a="1"/>
  <c r="AF422" i="2" s="1"/>
  <c r="AF71" i="2" a="1"/>
  <c r="AF71" i="2" s="1"/>
  <c r="AF68" i="2" a="1"/>
  <c r="AF68" i="2" s="1"/>
  <c r="AF76" i="2" a="1"/>
  <c r="AF76" i="2" s="1"/>
  <c r="AF66" i="2" a="1"/>
  <c r="AF66" i="2" s="1"/>
  <c r="AF143" i="2" a="1"/>
  <c r="AF143" i="2" s="1"/>
  <c r="AF23" i="2" a="1"/>
  <c r="AF23" i="2" s="1"/>
  <c r="AF591" i="2" a="1"/>
  <c r="AF591" i="2" s="1"/>
  <c r="AF72" i="2" a="1"/>
  <c r="AF72" i="2" s="1"/>
  <c r="AF39" i="2" a="1"/>
  <c r="AF39" i="2" s="1"/>
  <c r="AF25" i="2" a="1"/>
  <c r="AF25" i="2" s="1"/>
  <c r="AF19" i="2" a="1"/>
  <c r="AF19" i="2" s="1"/>
  <c r="AF454" i="2" a="1"/>
  <c r="AF454" i="2" s="1"/>
  <c r="AF439" i="2" a="1"/>
  <c r="AF439" i="2" s="1"/>
  <c r="AF416" i="2" a="1"/>
  <c r="AF416" i="2" s="1"/>
  <c r="AF399" i="2" a="1"/>
  <c r="AF399" i="2" s="1"/>
  <c r="AF206" i="2" a="1"/>
  <c r="AF206" i="2" s="1"/>
  <c r="AF459" i="2" a="1"/>
  <c r="AF459" i="2" s="1"/>
  <c r="AF90" i="2" a="1"/>
  <c r="AF90" i="2" s="1"/>
  <c r="AD517" i="2"/>
  <c r="AE517" i="2" s="1"/>
  <c r="AD68" i="2"/>
  <c r="AE68" i="2" s="1"/>
  <c r="O28" i="3" s="1"/>
  <c r="AD126" i="2"/>
  <c r="AE126" i="2" s="1"/>
  <c r="O52" i="3" s="1"/>
  <c r="AE331" i="2"/>
  <c r="AD71" i="2"/>
  <c r="AE71" i="2" s="1"/>
  <c r="O29" i="3" s="1"/>
  <c r="AD9" i="2"/>
  <c r="AE9" i="2" s="1"/>
  <c r="O4" i="3" s="1"/>
  <c r="AD102" i="2"/>
  <c r="AE102" i="2" s="1"/>
  <c r="O69" i="3" s="1"/>
  <c r="AD368" i="2"/>
  <c r="AE368" i="2" s="1"/>
  <c r="AD416" i="2"/>
  <c r="AE416" i="2" s="1"/>
  <c r="AD144" i="2"/>
  <c r="AE144" i="2" s="1"/>
  <c r="O38" i="3" s="1"/>
  <c r="AD19" i="2"/>
  <c r="AE19" i="2" s="1"/>
  <c r="O32" i="3" s="1"/>
  <c r="AD134" i="2"/>
  <c r="AE134" i="2" s="1"/>
  <c r="O86" i="3" s="1"/>
  <c r="AD206" i="2"/>
  <c r="AE206" i="2" s="1"/>
  <c r="K7" i="5"/>
  <c r="AD143" i="2"/>
  <c r="AE143" i="2" s="1"/>
  <c r="O322" i="3" s="1"/>
  <c r="AD72" i="2"/>
  <c r="AE72" i="2" s="1"/>
  <c r="O24" i="3" s="1"/>
  <c r="AD41" i="2"/>
  <c r="AE41" i="2" s="1"/>
  <c r="O17" i="3" s="1"/>
  <c r="AD136" i="2"/>
  <c r="AE136" i="2" s="1"/>
  <c r="O20" i="3" s="1"/>
  <c r="AD20" i="2"/>
  <c r="AE20" i="2" s="1"/>
  <c r="O15" i="3" s="1"/>
  <c r="AD38" i="2"/>
  <c r="AE38" i="2" s="1"/>
  <c r="O6" i="3" s="1"/>
  <c r="AD353" i="2"/>
  <c r="AE353" i="2" s="1"/>
  <c r="AD26" i="2"/>
  <c r="AE26" i="2" s="1"/>
  <c r="O18" i="3" s="1"/>
  <c r="AD488" i="2"/>
  <c r="AE488" i="2" s="1"/>
  <c r="AD30" i="2"/>
  <c r="AE30" i="2" s="1"/>
  <c r="O31" i="3" s="1"/>
  <c r="AD454" i="2"/>
  <c r="AE454" i="2" s="1"/>
  <c r="AD591" i="2"/>
  <c r="AE591" i="2" s="1"/>
  <c r="A6" i="2" a="1"/>
  <c r="A6" i="2" s="1"/>
  <c r="A134" i="2" a="1"/>
  <c r="A134" i="2" s="1"/>
  <c r="A439" i="2" a="1"/>
  <c r="A439" i="2" s="1"/>
  <c r="A72" i="2" a="1"/>
  <c r="A72" i="2" s="1"/>
  <c r="A368" i="2" a="1"/>
  <c r="A368" i="2" s="1"/>
  <c r="A144" i="2" a="1"/>
  <c r="A144" i="2" s="1"/>
  <c r="A38" i="2" a="1"/>
  <c r="A38" i="2" s="1"/>
  <c r="A489" i="2" a="1"/>
  <c r="A489" i="2" s="1"/>
  <c r="A454" i="2" a="1"/>
  <c r="A454" i="2" s="1"/>
  <c r="A63" i="2" a="1"/>
  <c r="A63" i="2" s="1"/>
  <c r="A126" i="2" a="1"/>
  <c r="A126" i="2" s="1"/>
  <c r="A314" i="2" a="1"/>
  <c r="A314" i="2" s="1"/>
  <c r="A14" i="2" a="1"/>
  <c r="A14" i="2" s="1"/>
  <c r="AF14" i="2" a="1"/>
  <c r="AF14" i="2" s="1"/>
  <c r="A71" i="2" a="1"/>
  <c r="A71" i="2" s="1"/>
  <c r="A517" i="2" a="1"/>
  <c r="A517" i="2" s="1"/>
  <c r="A459" i="2" a="1"/>
  <c r="A459" i="2" s="1"/>
  <c r="A416" i="2" a="1"/>
  <c r="A416" i="2" s="1"/>
  <c r="A23" i="2" a="1"/>
  <c r="A23" i="2" s="1"/>
  <c r="A136" i="2" a="1"/>
  <c r="A136" i="2" s="1"/>
  <c r="A206" i="2" a="1"/>
  <c r="A206" i="2" s="1"/>
  <c r="A24" i="2" a="1"/>
  <c r="A24" i="2" s="1"/>
  <c r="A76" i="2" a="1"/>
  <c r="A76" i="2" s="1"/>
  <c r="A41" i="2" a="1"/>
  <c r="A41" i="2" s="1"/>
  <c r="A25" i="2" a="1"/>
  <c r="A25" i="2" s="1"/>
  <c r="A102" i="2" a="1"/>
  <c r="A102" i="2" s="1"/>
  <c r="A353" i="2" a="1"/>
  <c r="A353" i="2" s="1"/>
  <c r="AF353" i="2" a="1"/>
  <c r="AF353" i="2" s="1"/>
  <c r="K5" i="5"/>
  <c r="K8" i="5"/>
  <c r="K12" i="5"/>
  <c r="K21" i="5"/>
  <c r="AD314" i="2"/>
  <c r="AE314" i="2" s="1"/>
  <c r="AD14" i="2"/>
  <c r="AE14" i="2" s="1"/>
  <c r="O12" i="3" s="1"/>
  <c r="AD422" i="2"/>
  <c r="AE422" i="2" s="1"/>
  <c r="AD116" i="2"/>
  <c r="AE116" i="2" s="1"/>
  <c r="O27" i="3" s="1"/>
  <c r="AD489" i="2"/>
  <c r="AE489" i="2" s="1"/>
  <c r="AD36" i="2"/>
  <c r="AE36" i="2" s="1"/>
  <c r="O62" i="3" s="1"/>
  <c r="AD373" i="2"/>
  <c r="AE373" i="2" s="1"/>
  <c r="AD439" i="2"/>
  <c r="AE439" i="2" s="1"/>
  <c r="AD563" i="2"/>
  <c r="AE563" i="2" s="1"/>
  <c r="AD399" i="2"/>
  <c r="AE399" i="2" s="1"/>
  <c r="AD76" i="2"/>
  <c r="AE76" i="2" s="1"/>
  <c r="O19" i="3" s="1"/>
  <c r="A591" i="2" a="1"/>
  <c r="A591" i="2" s="1"/>
  <c r="A506" i="2" a="1"/>
  <c r="A506" i="2" s="1"/>
  <c r="T551" i="3" a="1"/>
  <c r="W551" i="3" a="1"/>
  <c r="A68" i="2" a="1"/>
  <c r="A68" i="2" s="1"/>
  <c r="A39" i="2" a="1"/>
  <c r="A39" i="2" s="1"/>
  <c r="A30" i="2" a="1"/>
  <c r="A30" i="2" s="1"/>
  <c r="AF2" i="2" a="1"/>
  <c r="AF2" i="2" s="1"/>
  <c r="A2" i="2" a="1"/>
  <c r="A2" i="2" s="1"/>
  <c r="AF9" i="2" a="1"/>
  <c r="AF9" i="2" s="1"/>
  <c r="A9" i="2" a="1"/>
  <c r="A9" i="2" s="1"/>
  <c r="A422" i="2" a="1"/>
  <c r="A422" i="2" s="1"/>
  <c r="A116" i="2" a="1"/>
  <c r="A116" i="2" s="1"/>
  <c r="A143" i="2" a="1"/>
  <c r="A143" i="2" s="1"/>
  <c r="A36" i="2" a="1"/>
  <c r="A36" i="2" s="1"/>
  <c r="A563" i="2" a="1"/>
  <c r="A563" i="2" s="1"/>
  <c r="A488" i="2" a="1"/>
  <c r="A488" i="2" s="1"/>
  <c r="AF488" i="2" a="1"/>
  <c r="AF488" i="2" s="1"/>
  <c r="A99" i="2" a="1"/>
  <c r="A99" i="2" s="1"/>
  <c r="A26" i="2" a="1"/>
  <c r="A26" i="2" s="1"/>
  <c r="A373" i="2" a="1"/>
  <c r="A373" i="2" s="1"/>
  <c r="A90" i="2" a="1"/>
  <c r="A90" i="2" s="1"/>
  <c r="A66" i="2" a="1"/>
  <c r="A66" i="2" s="1"/>
  <c r="A19" i="2" a="1"/>
  <c r="A19" i="2" s="1"/>
  <c r="AF20" i="2" a="1"/>
  <c r="AF20" i="2" s="1"/>
  <c r="A20" i="2" a="1"/>
  <c r="A20" i="2" s="1"/>
  <c r="A399" i="2" a="1"/>
  <c r="A399" i="2" s="1"/>
  <c r="T552" i="3" a="1"/>
  <c r="W552" i="3" a="1"/>
  <c r="A83" i="2" a="1"/>
  <c r="A83" i="2" s="1"/>
  <c r="K9" i="5"/>
  <c r="K13" i="5"/>
  <c r="K30" i="5"/>
  <c r="AD83" i="2"/>
  <c r="AE83" i="2" s="1"/>
  <c r="O21" i="3" s="1"/>
  <c r="AD39" i="2"/>
  <c r="AE39" i="2" s="1"/>
  <c r="O97" i="3" s="1"/>
  <c r="AD99" i="2"/>
  <c r="AE99" i="2" s="1"/>
  <c r="O39" i="3" s="1"/>
  <c r="AD6" i="2"/>
  <c r="AE6" i="2" s="1"/>
  <c r="O10" i="3" s="1"/>
  <c r="AD63" i="2"/>
  <c r="AE63" i="2" s="1"/>
  <c r="O14" i="3" s="1"/>
  <c r="AD2" i="2"/>
  <c r="AE2" i="2" s="1"/>
  <c r="O3" i="3" s="1"/>
  <c r="AD90" i="2"/>
  <c r="AE90" i="2" s="1"/>
  <c r="O51" i="3" s="1"/>
  <c r="AD23" i="2"/>
  <c r="AE23" i="2" s="1"/>
  <c r="O7" i="3" s="1"/>
  <c r="AD459" i="2"/>
  <c r="AE459" i="2" s="1"/>
  <c r="AD24" i="2"/>
  <c r="AE24" i="2" s="1"/>
  <c r="O9" i="3" s="1"/>
  <c r="AD25" i="2"/>
  <c r="AE25" i="2" s="1"/>
  <c r="O13" i="3" s="1"/>
  <c r="AD66" i="2"/>
  <c r="AE66" i="2" s="1"/>
  <c r="O26" i="3" s="1"/>
  <c r="T61" i="3" l="1" a="1"/>
  <c r="W61" i="3" a="1"/>
  <c r="W407" i="3" a="1"/>
  <c r="T407" i="3" a="1"/>
  <c r="T34" i="3" a="1"/>
  <c r="T334" i="3" a="1"/>
  <c r="W334" i="3" a="1"/>
  <c r="W334" i="3" s="1"/>
  <c r="W351" i="3" a="1"/>
  <c r="T351" i="3" a="1"/>
  <c r="W201" i="3" a="1"/>
  <c r="T201" i="3" a="1"/>
  <c r="W165" i="3" a="1"/>
  <c r="T165" i="3" a="1"/>
  <c r="W65" i="3" a="1"/>
  <c r="T65" i="3" a="1"/>
  <c r="T65" i="3" s="1"/>
  <c r="W99" i="3" a="1"/>
  <c r="T99" i="3" a="1"/>
  <c r="T258" i="3" a="1"/>
  <c r="W258" i="3" a="1"/>
  <c r="W161" i="3" a="1"/>
  <c r="T161" i="3" a="1"/>
  <c r="W331" i="3" a="1"/>
  <c r="T331" i="3" a="1"/>
  <c r="T331" i="3" s="1"/>
  <c r="T126" i="3" a="1"/>
  <c r="W126" i="3" a="1"/>
  <c r="W126" i="3" s="1"/>
  <c r="W239" i="3" a="1"/>
  <c r="W239" i="3" s="1"/>
  <c r="T239" i="3" a="1"/>
  <c r="W162" i="3" a="1"/>
  <c r="T162" i="3" a="1"/>
  <c r="T162" i="3" s="1"/>
  <c r="W303" i="3" a="1"/>
  <c r="T303" i="3" a="1"/>
  <c r="W84" i="3" a="1"/>
  <c r="T84" i="3" a="1"/>
  <c r="W198" i="3" a="1"/>
  <c r="T198" i="3" a="1"/>
  <c r="T394" i="3" a="1"/>
  <c r="W394" i="3" a="1"/>
  <c r="W172" i="3" a="1"/>
  <c r="T172" i="3" a="1"/>
  <c r="T206" i="3" a="1"/>
  <c r="W206" i="3" a="1"/>
  <c r="T73" i="3" a="1"/>
  <c r="W73" i="3" a="1"/>
  <c r="W352" i="3" a="1"/>
  <c r="T352" i="3" a="1"/>
  <c r="T352" i="3" s="1"/>
  <c r="T148" i="3" a="1"/>
  <c r="W148" i="3" a="1"/>
  <c r="U58" i="3" a="1"/>
  <c r="U58" i="3" s="1"/>
  <c r="V58" i="3" s="1"/>
  <c r="W58" i="3" a="1"/>
  <c r="T58" i="3" a="1"/>
  <c r="W335" i="3" a="1"/>
  <c r="T335" i="3" a="1"/>
  <c r="W74" i="3" a="1"/>
  <c r="W74" i="3" s="1"/>
  <c r="T74" i="3" a="1"/>
  <c r="W311" i="3" a="1"/>
  <c r="T311" i="3" a="1"/>
  <c r="W272" i="3" a="1"/>
  <c r="T272" i="3" a="1"/>
  <c r="T43" i="3" a="1"/>
  <c r="W43" i="3" a="1"/>
  <c r="T286" i="3" a="1"/>
  <c r="T286" i="3" s="1"/>
  <c r="W286" i="3" a="1"/>
  <c r="U371" i="3" a="1"/>
  <c r="U371" i="3" s="1"/>
  <c r="V371" i="3" s="1"/>
  <c r="W371" i="3" a="1"/>
  <c r="T371" i="3" a="1"/>
  <c r="W262" i="3" a="1"/>
  <c r="W262" i="3" s="1"/>
  <c r="T262" i="3" a="1"/>
  <c r="W151" i="3" a="1"/>
  <c r="W151" i="3" s="1"/>
  <c r="T151" i="3" a="1"/>
  <c r="W159" i="3" a="1"/>
  <c r="T159" i="3" a="1"/>
  <c r="W260" i="3" a="1"/>
  <c r="W260" i="3" s="1"/>
  <c r="T260" i="3" a="1"/>
  <c r="W321" i="3" a="1"/>
  <c r="T321" i="3" a="1"/>
  <c r="T321" i="3" s="1"/>
  <c r="W37" i="3" a="1"/>
  <c r="T37" i="3" a="1"/>
  <c r="T293" i="3" a="1"/>
  <c r="W293" i="3" a="1"/>
  <c r="W271" i="3" a="1"/>
  <c r="T271" i="3" a="1"/>
  <c r="W337" i="3" a="1"/>
  <c r="T337" i="3" a="1"/>
  <c r="T337" i="3" s="1"/>
  <c r="W285" i="3" a="1"/>
  <c r="W285" i="3" s="1"/>
  <c r="T285" i="3" a="1"/>
  <c r="U269" i="3" a="1"/>
  <c r="U269" i="3" s="1"/>
  <c r="V269" i="3" s="1"/>
  <c r="T269" i="3" a="1"/>
  <c r="W269" i="3" a="1"/>
  <c r="W136" i="3" a="1"/>
  <c r="T136" i="3" a="1"/>
  <c r="T233" i="3" a="1"/>
  <c r="W233" i="3" a="1"/>
  <c r="W92" i="3" a="1"/>
  <c r="T92" i="3" a="1"/>
  <c r="W108" i="3" a="1"/>
  <c r="T108" i="3" a="1"/>
  <c r="T149" i="3" a="1"/>
  <c r="W149" i="3" a="1"/>
  <c r="W149" i="3" s="1"/>
  <c r="W35" i="3" a="1"/>
  <c r="W177" i="3" a="1"/>
  <c r="T177" i="3" a="1"/>
  <c r="T87" i="3" a="1"/>
  <c r="W87" i="3" a="1"/>
  <c r="W554" i="3" a="1"/>
  <c r="T554" i="3" a="1"/>
  <c r="W82" i="3" a="1"/>
  <c r="W82" i="3" s="1"/>
  <c r="T82" i="3" a="1"/>
  <c r="W330" i="3" a="1"/>
  <c r="T330" i="3" a="1"/>
  <c r="T123" i="3" a="1"/>
  <c r="W123" i="3" a="1"/>
  <c r="W140" i="3" a="1"/>
  <c r="T140" i="3" a="1"/>
  <c r="W473" i="3"/>
  <c r="W473" i="3" a="1"/>
  <c r="T473" i="3" a="1"/>
  <c r="T96" i="3" a="1"/>
  <c r="W96" i="3" a="1"/>
  <c r="W242" i="3" a="1"/>
  <c r="T242" i="3" a="1"/>
  <c r="U408" i="3" a="1"/>
  <c r="U408" i="3" s="1"/>
  <c r="V408" i="3" s="1"/>
  <c r="W408" i="3" a="1"/>
  <c r="W408" i="3" s="1"/>
  <c r="T408" i="3" a="1"/>
  <c r="U436" i="3" a="1"/>
  <c r="U436" i="3" s="1"/>
  <c r="V436" i="3" s="1"/>
  <c r="T436" i="3" a="1"/>
  <c r="W436" i="3" a="1"/>
  <c r="W296" i="3" a="1"/>
  <c r="T296" i="3" a="1"/>
  <c r="W40" i="3" a="1"/>
  <c r="T40" i="3" a="1"/>
  <c r="W111" i="3" a="1"/>
  <c r="T111" i="3" a="1"/>
  <c r="T216" i="3" a="1"/>
  <c r="W216" i="3" a="1"/>
  <c r="W125" i="3" a="1"/>
  <c r="T125" i="3" a="1"/>
  <c r="W223" i="3" a="1"/>
  <c r="T223" i="3" a="1"/>
  <c r="T223" i="3" s="1"/>
  <c r="W193" i="3" a="1"/>
  <c r="T193" i="3" a="1"/>
  <c r="W143" i="3" a="1"/>
  <c r="T143" i="3" a="1"/>
  <c r="T295" i="3" a="1"/>
  <c r="W295" i="3" a="1"/>
  <c r="T102" i="3" a="1"/>
  <c r="W102" i="3" a="1"/>
  <c r="W102" i="3" s="1"/>
  <c r="T54" i="3" a="1"/>
  <c r="W54" i="3" a="1"/>
  <c r="W247" i="3" a="1"/>
  <c r="T247" i="3" a="1"/>
  <c r="W279" i="3" a="1"/>
  <c r="T279" i="3" a="1"/>
  <c r="T363" i="3" a="1"/>
  <c r="W363" i="3" a="1"/>
  <c r="W363" i="3" s="1"/>
  <c r="W434" i="3" a="1"/>
  <c r="T434" i="3" a="1"/>
  <c r="T145" i="3" a="1"/>
  <c r="W145" i="3" a="1"/>
  <c r="W354" i="3" a="1"/>
  <c r="T354" i="3" a="1"/>
  <c r="W292" i="3" a="1"/>
  <c r="T292" i="3" a="1"/>
  <c r="W75" i="3" a="1"/>
  <c r="T75" i="3" a="1"/>
  <c r="W170" i="3" a="1"/>
  <c r="T170" i="3" a="1"/>
  <c r="T78" i="3" a="1"/>
  <c r="W78" i="3" a="1"/>
  <c r="T181" i="3" a="1"/>
  <c r="W181" i="3" a="1"/>
  <c r="W181" i="3" s="1"/>
  <c r="W171" i="3" a="1"/>
  <c r="T171" i="3" a="1"/>
  <c r="T470" i="3" a="1"/>
  <c r="W470" i="3" a="1"/>
  <c r="W120" i="3" a="1"/>
  <c r="T120" i="3" a="1"/>
  <c r="T191" i="3" a="1"/>
  <c r="W191" i="3" a="1"/>
  <c r="W191" i="3" s="1"/>
  <c r="W88" i="3" a="1"/>
  <c r="T88" i="3" a="1"/>
  <c r="W297" i="3" a="1"/>
  <c r="T297" i="3" a="1"/>
  <c r="T128" i="3" a="1"/>
  <c r="W128" i="3" a="1"/>
  <c r="T276" i="3" a="1"/>
  <c r="W276" i="3" a="1"/>
  <c r="W276" i="3" s="1"/>
  <c r="T294" i="3" a="1"/>
  <c r="W294" i="3" a="1"/>
  <c r="T210" i="3" a="1"/>
  <c r="W210" i="3" a="1"/>
  <c r="T55" i="3" a="1"/>
  <c r="W55" i="3" a="1"/>
  <c r="T50" i="3" a="1"/>
  <c r="W50" i="3" a="1"/>
  <c r="W50" i="3" s="1"/>
  <c r="W196" i="3" a="1"/>
  <c r="T196" i="3" a="1"/>
  <c r="W377" i="3" a="1"/>
  <c r="W377" i="3" s="1"/>
  <c r="T377" i="3" a="1"/>
  <c r="W202" i="3" a="1"/>
  <c r="T202" i="3" a="1"/>
  <c r="W289" i="3" a="1"/>
  <c r="T289" i="3" a="1"/>
  <c r="T289" i="3" s="1"/>
  <c r="T16" i="3" a="1"/>
  <c r="T77" i="3" a="1"/>
  <c r="W77" i="3" a="1"/>
  <c r="W255" i="3" a="1"/>
  <c r="T255" i="3" a="1"/>
  <c r="W163" i="3" a="1"/>
  <c r="T163" i="3" a="1"/>
  <c r="W178" i="3" a="1"/>
  <c r="T178" i="3" a="1"/>
  <c r="T71" i="3" a="1"/>
  <c r="W71" i="3" a="1"/>
  <c r="W79" i="3" a="1"/>
  <c r="T79" i="3" a="1"/>
  <c r="U152" i="3" a="1"/>
  <c r="U152" i="3" s="1"/>
  <c r="V152" i="3" s="1"/>
  <c r="T152" i="3" a="1"/>
  <c r="T152" i="3" s="1"/>
  <c r="W152" i="3" a="1"/>
  <c r="W152" i="3" s="1"/>
  <c r="W249" i="3" a="1"/>
  <c r="T249" i="3" a="1"/>
  <c r="U338" i="3" a="1"/>
  <c r="U338" i="3" s="1"/>
  <c r="V338" i="3" s="1"/>
  <c r="W338" i="3" a="1"/>
  <c r="T338" i="3" a="1"/>
  <c r="T36" i="3" a="1"/>
  <c r="W36" i="3" a="1"/>
  <c r="T292" i="3"/>
  <c r="U292" i="3" a="1"/>
  <c r="U292" i="3" s="1"/>
  <c r="V292" i="3" s="1"/>
  <c r="W292" i="3"/>
  <c r="G10" i="5"/>
  <c r="G9" i="5"/>
  <c r="G6" i="5"/>
  <c r="G7" i="5"/>
  <c r="G11" i="5"/>
  <c r="F1" i="6"/>
  <c r="D2" i="5"/>
  <c r="U149" i="3" a="1"/>
  <c r="U149" i="3" s="1"/>
  <c r="V149" i="3" s="1"/>
  <c r="T149" i="3"/>
  <c r="U377" i="3" a="1"/>
  <c r="U377" i="3" s="1"/>
  <c r="V377" i="3" s="1"/>
  <c r="T377" i="3"/>
  <c r="T136" i="3"/>
  <c r="U136" i="3" a="1"/>
  <c r="U136" i="3" s="1"/>
  <c r="V136" i="3" s="1"/>
  <c r="W136" i="3"/>
  <c r="U162" i="3" a="1"/>
  <c r="U162" i="3" s="1"/>
  <c r="V162" i="3" s="1"/>
  <c r="W162" i="3"/>
  <c r="U354" i="3" a="1"/>
  <c r="U354" i="3" s="1"/>
  <c r="V354" i="3" s="1"/>
  <c r="W354" i="3"/>
  <c r="T354" i="3"/>
  <c r="U272" i="3" a="1"/>
  <c r="U272" i="3" s="1"/>
  <c r="V272" i="3" s="1"/>
  <c r="T272" i="3"/>
  <c r="W272" i="3"/>
  <c r="T260" i="3"/>
  <c r="T436" i="3"/>
  <c r="U331" i="3" a="1"/>
  <c r="U331" i="3" s="1"/>
  <c r="V331" i="3" s="1"/>
  <c r="T239" i="3"/>
  <c r="U260" i="3" a="1"/>
  <c r="U260" i="3" s="1"/>
  <c r="V260" i="3" s="1"/>
  <c r="T126" i="3"/>
  <c r="U239" i="3" a="1"/>
  <c r="U239" i="3" s="1"/>
  <c r="V239" i="3" s="1"/>
  <c r="U279" i="3" a="1"/>
  <c r="U279" i="3" s="1"/>
  <c r="V279" i="3" s="1"/>
  <c r="T279" i="3"/>
  <c r="T216" i="3"/>
  <c r="W216" i="3"/>
  <c r="U216" i="3" a="1"/>
  <c r="U216" i="3" s="1"/>
  <c r="V216" i="3" s="1"/>
  <c r="T363" i="3"/>
  <c r="U363" i="3" a="1"/>
  <c r="U363" i="3" s="1"/>
  <c r="V363" i="3" s="1"/>
  <c r="W434" i="3"/>
  <c r="T434" i="3"/>
  <c r="U434" i="3" a="1"/>
  <c r="U434" i="3" s="1"/>
  <c r="V434" i="3" s="1"/>
  <c r="U145" i="3" a="1"/>
  <c r="U145" i="3" s="1"/>
  <c r="V145" i="3" s="1"/>
  <c r="T145" i="3"/>
  <c r="W145" i="3"/>
  <c r="U126" i="3" a="1"/>
  <c r="U126" i="3" s="1"/>
  <c r="V126" i="3" s="1"/>
  <c r="U473" i="3" a="1"/>
  <c r="U473" i="3" s="1"/>
  <c r="V473" i="3" s="1"/>
  <c r="W331" i="3"/>
  <c r="T473" i="3"/>
  <c r="T294" i="3"/>
  <c r="U294" i="3" a="1"/>
  <c r="U294" i="3" s="1"/>
  <c r="V294" i="3" s="1"/>
  <c r="W294" i="3"/>
  <c r="U50" i="3" a="1"/>
  <c r="U50" i="3" s="1"/>
  <c r="V50" i="3" s="1"/>
  <c r="T50" i="3"/>
  <c r="U311" i="3" a="1"/>
  <c r="U311" i="3" s="1"/>
  <c r="V311" i="3" s="1"/>
  <c r="W311" i="3"/>
  <c r="T311" i="3"/>
  <c r="U74" i="3" a="1"/>
  <c r="U74" i="3" s="1"/>
  <c r="V74" i="3" s="1"/>
  <c r="T74" i="3"/>
  <c r="T371" i="3"/>
  <c r="T269" i="3"/>
  <c r="W279" i="3"/>
  <c r="W436" i="3"/>
  <c r="T262" i="3"/>
  <c r="W371" i="3"/>
  <c r="W269" i="3"/>
  <c r="T408" i="3"/>
  <c r="T338" i="3"/>
  <c r="W36" i="3"/>
  <c r="U36" i="3" a="1"/>
  <c r="U36" i="3" s="1"/>
  <c r="V36" i="3" s="1"/>
  <c r="T36" i="3"/>
  <c r="U296" i="3" a="1"/>
  <c r="U296" i="3" s="1"/>
  <c r="V296" i="3" s="1"/>
  <c r="W296" i="3"/>
  <c r="T296" i="3"/>
  <c r="U198" i="3" a="1"/>
  <c r="U198" i="3" s="1"/>
  <c r="V198" i="3" s="1"/>
  <c r="T198" i="3"/>
  <c r="W198" i="3"/>
  <c r="T58" i="3"/>
  <c r="U285" i="3" a="1"/>
  <c r="U285" i="3" s="1"/>
  <c r="V285" i="3" s="1"/>
  <c r="W58" i="3"/>
  <c r="T285" i="3"/>
  <c r="U303" i="3" a="1"/>
  <c r="U303" i="3" s="1"/>
  <c r="V303" i="3" s="1"/>
  <c r="T303" i="3"/>
  <c r="W196" i="3"/>
  <c r="T196" i="3"/>
  <c r="U196" i="3" a="1"/>
  <c r="U196" i="3" s="1"/>
  <c r="V196" i="3" s="1"/>
  <c r="U43" i="3" a="1"/>
  <c r="U43" i="3" s="1"/>
  <c r="V43" i="3" s="1"/>
  <c r="T43" i="3"/>
  <c r="W43" i="3"/>
  <c r="U470" i="3" a="1"/>
  <c r="U470" i="3" s="1"/>
  <c r="V470" i="3" s="1"/>
  <c r="W470" i="3"/>
  <c r="T470" i="3"/>
  <c r="U321" i="3" a="1"/>
  <c r="U321" i="3" s="1"/>
  <c r="V321" i="3" s="1"/>
  <c r="W321" i="3"/>
  <c r="W75" i="3"/>
  <c r="T75" i="3"/>
  <c r="U75" i="3" a="1"/>
  <c r="U75" i="3" s="1"/>
  <c r="V75" i="3" s="1"/>
  <c r="U165" i="3" a="1"/>
  <c r="U165" i="3" s="1"/>
  <c r="V165" i="3" s="1"/>
  <c r="W165" i="3"/>
  <c r="T165" i="3"/>
  <c r="U88" i="3" a="1"/>
  <c r="U88" i="3" s="1"/>
  <c r="V88" i="3" s="1"/>
  <c r="W88" i="3"/>
  <c r="T88" i="3"/>
  <c r="U82" i="3" a="1"/>
  <c r="U82" i="3" s="1"/>
  <c r="V82" i="3" s="1"/>
  <c r="T82" i="3"/>
  <c r="W335" i="3"/>
  <c r="U335" i="3" a="1"/>
  <c r="U335" i="3" s="1"/>
  <c r="V335" i="3" s="1"/>
  <c r="T335" i="3"/>
  <c r="W394" i="3"/>
  <c r="U394" i="3" a="1"/>
  <c r="U394" i="3" s="1"/>
  <c r="V394" i="3" s="1"/>
  <c r="U181" i="3" a="1"/>
  <c r="U181" i="3" s="1"/>
  <c r="V181" i="3" s="1"/>
  <c r="U143" i="3" a="1"/>
  <c r="U143" i="3" s="1"/>
  <c r="V143" i="3" s="1"/>
  <c r="T143" i="3"/>
  <c r="W143" i="3"/>
  <c r="U191" i="3" a="1"/>
  <c r="U191" i="3" s="1"/>
  <c r="V191" i="3" s="1"/>
  <c r="T191" i="3"/>
  <c r="W78" i="3"/>
  <c r="T78" i="3"/>
  <c r="W120" i="3"/>
  <c r="T120" i="3"/>
  <c r="U120" i="3" a="1"/>
  <c r="U120" i="3" s="1"/>
  <c r="V120" i="3" s="1"/>
  <c r="U262" i="3" a="1"/>
  <c r="U262" i="3" s="1"/>
  <c r="V262" i="3" s="1"/>
  <c r="U125" i="3" a="1"/>
  <c r="U125" i="3" s="1"/>
  <c r="V125" i="3" s="1"/>
  <c r="W125" i="3"/>
  <c r="T125" i="3"/>
  <c r="W193" i="3"/>
  <c r="U193" i="3" a="1"/>
  <c r="U193" i="3" s="1"/>
  <c r="V193" i="3" s="1"/>
  <c r="T193" i="3"/>
  <c r="U61" i="3" a="1"/>
  <c r="U61" i="3" s="1"/>
  <c r="V61" i="3" s="1"/>
  <c r="W61" i="3"/>
  <c r="T61" i="3"/>
  <c r="W71" i="3"/>
  <c r="U71" i="3" a="1"/>
  <c r="U71" i="3" s="1"/>
  <c r="V71" i="3" s="1"/>
  <c r="T71" i="3"/>
  <c r="W210" i="3"/>
  <c r="U210" i="3" a="1"/>
  <c r="U210" i="3" s="1"/>
  <c r="V210" i="3" s="1"/>
  <c r="T210" i="3"/>
  <c r="U407" i="3" a="1"/>
  <c r="U407" i="3" s="1"/>
  <c r="V407" i="3" s="1"/>
  <c r="W407" i="3"/>
  <c r="T407" i="3"/>
  <c r="U108" i="3" a="1"/>
  <c r="U108" i="3" s="1"/>
  <c r="V108" i="3" s="1"/>
  <c r="W108" i="3"/>
  <c r="T108" i="3"/>
  <c r="U172" i="3" a="1"/>
  <c r="U172" i="3" s="1"/>
  <c r="V172" i="3" s="1"/>
  <c r="W172" i="3"/>
  <c r="T172" i="3"/>
  <c r="U206" i="3" a="1"/>
  <c r="U206" i="3" s="1"/>
  <c r="V206" i="3" s="1"/>
  <c r="W206" i="3"/>
  <c r="T206" i="3"/>
  <c r="T171" i="3"/>
  <c r="W171" i="3"/>
  <c r="U171" i="3" a="1"/>
  <c r="U171" i="3" s="1"/>
  <c r="V171" i="3" s="1"/>
  <c r="U73" i="3" a="1"/>
  <c r="U73" i="3" s="1"/>
  <c r="V73" i="3" s="1"/>
  <c r="W73" i="3"/>
  <c r="T73" i="3"/>
  <c r="U330" i="3" a="1"/>
  <c r="U330" i="3" s="1"/>
  <c r="V330" i="3" s="1"/>
  <c r="T330" i="3"/>
  <c r="W330" i="3"/>
  <c r="U258" i="3" a="1"/>
  <c r="U258" i="3" s="1"/>
  <c r="V258" i="3" s="1"/>
  <c r="W258" i="3"/>
  <c r="T258" i="3"/>
  <c r="U178" i="3" a="1"/>
  <c r="U178" i="3" s="1"/>
  <c r="V178" i="3" s="1"/>
  <c r="W178" i="3"/>
  <c r="T178" i="3"/>
  <c r="U161" i="3" a="1"/>
  <c r="U161" i="3" s="1"/>
  <c r="V161" i="3" s="1"/>
  <c r="W161" i="3"/>
  <c r="T161" i="3"/>
  <c r="W140" i="3"/>
  <c r="U140" i="3" a="1"/>
  <c r="U140" i="3" s="1"/>
  <c r="V140" i="3" s="1"/>
  <c r="T140" i="3"/>
  <c r="U79" i="3" a="1"/>
  <c r="U79" i="3" s="1"/>
  <c r="V79" i="3" s="1"/>
  <c r="T79" i="3"/>
  <c r="W79" i="3"/>
  <c r="U249" i="3" a="1"/>
  <c r="U249" i="3" s="1"/>
  <c r="V249" i="3" s="1"/>
  <c r="W249" i="3"/>
  <c r="T249" i="3"/>
  <c r="W55" i="3"/>
  <c r="U55" i="3" a="1"/>
  <c r="U55" i="3" s="1"/>
  <c r="V55" i="3" s="1"/>
  <c r="T55" i="3"/>
  <c r="U233" i="3" a="1"/>
  <c r="U233" i="3" s="1"/>
  <c r="V233" i="3" s="1"/>
  <c r="T233" i="3"/>
  <c r="W233" i="3"/>
  <c r="U223" i="3" a="1"/>
  <c r="U223" i="3" s="1"/>
  <c r="V223" i="3" s="1"/>
  <c r="W223" i="3"/>
  <c r="U295" i="3" a="1"/>
  <c r="U295" i="3" s="1"/>
  <c r="V295" i="3" s="1"/>
  <c r="T295" i="3"/>
  <c r="W295" i="3"/>
  <c r="U92" i="3" a="1"/>
  <c r="U92" i="3" s="1"/>
  <c r="V92" i="3" s="1"/>
  <c r="T92" i="3"/>
  <c r="W92" i="3"/>
  <c r="U337" i="3" a="1"/>
  <c r="U337" i="3" s="1"/>
  <c r="V337" i="3" s="1"/>
  <c r="W337" i="3"/>
  <c r="W77" i="3"/>
  <c r="U77" i="3" a="1"/>
  <c r="U77" i="3" s="1"/>
  <c r="V77" i="3" s="1"/>
  <c r="T77" i="3"/>
  <c r="U151" i="3" a="1"/>
  <c r="U151" i="3" s="1"/>
  <c r="V151" i="3" s="1"/>
  <c r="T151" i="3"/>
  <c r="U159" i="3" a="1"/>
  <c r="U159" i="3" s="1"/>
  <c r="V159" i="3" s="1"/>
  <c r="T159" i="3"/>
  <c r="W159" i="3"/>
  <c r="W255" i="3"/>
  <c r="U255" i="3" a="1"/>
  <c r="U255" i="3" s="1"/>
  <c r="V255" i="3" s="1"/>
  <c r="T255" i="3"/>
  <c r="U37" i="3" a="1"/>
  <c r="U37" i="3" s="1"/>
  <c r="V37" i="3" s="1"/>
  <c r="T37" i="3"/>
  <c r="W37" i="3"/>
  <c r="U99" i="3" a="1"/>
  <c r="U99" i="3" s="1"/>
  <c r="V99" i="3" s="1"/>
  <c r="W99" i="3"/>
  <c r="T99" i="3"/>
  <c r="U293" i="3" a="1"/>
  <c r="U293" i="3" s="1"/>
  <c r="V293" i="3" s="1"/>
  <c r="T293" i="3"/>
  <c r="W293" i="3"/>
  <c r="U297" i="3" a="1"/>
  <c r="U297" i="3" s="1"/>
  <c r="V297" i="3" s="1"/>
  <c r="W297" i="3"/>
  <c r="T297" i="3"/>
  <c r="W54" i="3"/>
  <c r="T54" i="3"/>
  <c r="U54" i="3" a="1"/>
  <c r="U54" i="3" s="1"/>
  <c r="V54" i="3" s="1"/>
  <c r="T247" i="3"/>
  <c r="W247" i="3"/>
  <c r="U247" i="3" a="1"/>
  <c r="U247" i="3" s="1"/>
  <c r="V247" i="3" s="1"/>
  <c r="U111" i="3" a="1"/>
  <c r="U111" i="3" s="1"/>
  <c r="V111" i="3" s="1"/>
  <c r="W111" i="3"/>
  <c r="T111" i="3"/>
  <c r="U96" i="3" a="1"/>
  <c r="U96" i="3" s="1"/>
  <c r="V96" i="3" s="1"/>
  <c r="W96" i="3"/>
  <c r="T96" i="3"/>
  <c r="U202" i="3" a="1"/>
  <c r="U202" i="3" s="1"/>
  <c r="V202" i="3" s="1"/>
  <c r="W202" i="3"/>
  <c r="T202" i="3"/>
  <c r="U40" i="3" a="1"/>
  <c r="U40" i="3" s="1"/>
  <c r="V40" i="3" s="1"/>
  <c r="T40" i="3"/>
  <c r="W40" i="3"/>
  <c r="W352" i="3"/>
  <c r="U352" i="3" a="1"/>
  <c r="U352" i="3" s="1"/>
  <c r="V352" i="3" s="1"/>
  <c r="U163" i="3" a="1"/>
  <c r="U163" i="3" s="1"/>
  <c r="V163" i="3" s="1"/>
  <c r="T163" i="3"/>
  <c r="W163" i="3"/>
  <c r="U84" i="3" a="1"/>
  <c r="U84" i="3" s="1"/>
  <c r="V84" i="3" s="1"/>
  <c r="W84" i="3"/>
  <c r="T84" i="3"/>
  <c r="W177" i="3"/>
  <c r="U177" i="3" a="1"/>
  <c r="U177" i="3" s="1"/>
  <c r="V177" i="3" s="1"/>
  <c r="T177" i="3"/>
  <c r="U334" i="3" a="1"/>
  <c r="U334" i="3" s="1"/>
  <c r="V334" i="3" s="1"/>
  <c r="T334" i="3"/>
  <c r="U87" i="3" a="1"/>
  <c r="U87" i="3" s="1"/>
  <c r="V87" i="3" s="1"/>
  <c r="W87" i="3"/>
  <c r="T87" i="3"/>
  <c r="U351" i="3" a="1"/>
  <c r="U351" i="3" s="1"/>
  <c r="V351" i="3" s="1"/>
  <c r="T351" i="3"/>
  <c r="W351" i="3"/>
  <c r="W201" i="3"/>
  <c r="U201" i="3" a="1"/>
  <c r="U201" i="3" s="1"/>
  <c r="V201" i="3" s="1"/>
  <c r="T201" i="3"/>
  <c r="U554" i="3" a="1"/>
  <c r="U554" i="3" s="1"/>
  <c r="V554" i="3" s="1"/>
  <c r="W554" i="3"/>
  <c r="T554" i="3"/>
  <c r="W65" i="3"/>
  <c r="U65" i="3" a="1"/>
  <c r="U65" i="3" s="1"/>
  <c r="V65" i="3" s="1"/>
  <c r="U102" i="3" a="1"/>
  <c r="U102" i="3" s="1"/>
  <c r="V102" i="3" s="1"/>
  <c r="T102" i="3"/>
  <c r="U271" i="3" a="1"/>
  <c r="U271" i="3" s="1"/>
  <c r="V271" i="3" s="1"/>
  <c r="T271" i="3"/>
  <c r="W271" i="3"/>
  <c r="U128" i="3" a="1"/>
  <c r="U128" i="3" s="1"/>
  <c r="V128" i="3" s="1"/>
  <c r="T128" i="3"/>
  <c r="W128" i="3"/>
  <c r="U123" i="3" a="1"/>
  <c r="U123" i="3" s="1"/>
  <c r="V123" i="3" s="1"/>
  <c r="W123" i="3"/>
  <c r="T123" i="3"/>
  <c r="T148" i="3"/>
  <c r="U148" i="3" a="1"/>
  <c r="U148" i="3" s="1"/>
  <c r="V148" i="3" s="1"/>
  <c r="W148" i="3"/>
  <c r="U276" i="3" a="1"/>
  <c r="U276" i="3" s="1"/>
  <c r="V276" i="3" s="1"/>
  <c r="T276" i="3"/>
  <c r="U289" i="3" a="1"/>
  <c r="U289" i="3" s="1"/>
  <c r="V289" i="3" s="1"/>
  <c r="W289" i="3"/>
  <c r="U286" i="3" a="1"/>
  <c r="U286" i="3" s="1"/>
  <c r="V286" i="3" s="1"/>
  <c r="W286" i="3"/>
  <c r="U242" i="3" a="1"/>
  <c r="U242" i="3" s="1"/>
  <c r="V242" i="3" s="1"/>
  <c r="T242" i="3"/>
  <c r="W242" i="3"/>
  <c r="W303" i="3"/>
  <c r="W338" i="3"/>
  <c r="T394" i="3"/>
  <c r="U78" i="3" a="1"/>
  <c r="U78" i="3" s="1"/>
  <c r="V78" i="3" s="1"/>
  <c r="T181" i="3"/>
  <c r="W170" i="3"/>
  <c r="T170" i="3"/>
  <c r="U170" i="3" a="1"/>
  <c r="U170" i="3" s="1"/>
  <c r="V170" i="3" s="1"/>
  <c r="T112" i="3"/>
  <c r="U25" i="3" a="1"/>
  <c r="U25" i="3" s="1"/>
  <c r="V25" i="3" s="1"/>
  <c r="W80" i="3"/>
  <c r="U3" i="3" a="1"/>
  <c r="U3" i="3" s="1"/>
  <c r="V3" i="3" s="1"/>
  <c r="W164" i="3"/>
  <c r="U20" i="3" a="1"/>
  <c r="U20" i="3" s="1"/>
  <c r="V20" i="3" s="1"/>
  <c r="U28" i="3" a="1"/>
  <c r="U28" i="3" s="1"/>
  <c r="V28" i="3" s="1"/>
  <c r="W16" i="3"/>
  <c r="W98" i="3"/>
  <c r="U39" i="3" a="1"/>
  <c r="U39" i="3" s="1"/>
  <c r="V39" i="3" s="1"/>
  <c r="W8" i="3"/>
  <c r="W5" i="3"/>
  <c r="U30" i="3" a="1"/>
  <c r="U30" i="3" s="1"/>
  <c r="V30" i="3" s="1"/>
  <c r="U31" i="3" a="1"/>
  <c r="U31" i="3" s="1"/>
  <c r="V31" i="3" s="1"/>
  <c r="U57" i="3" a="1"/>
  <c r="U57" i="3" s="1"/>
  <c r="V57" i="3" s="1"/>
  <c r="T185" i="3"/>
  <c r="U21" i="3" a="1"/>
  <c r="U21" i="3" s="1"/>
  <c r="V21" i="3" s="1"/>
  <c r="U322" i="3" a="1"/>
  <c r="U322" i="3" s="1"/>
  <c r="V322" i="3" s="1"/>
  <c r="U2" i="3" a="1"/>
  <c r="U2" i="3" s="1"/>
  <c r="V2" i="3" s="1"/>
  <c r="T288" i="3"/>
  <c r="U7" i="3" a="1"/>
  <c r="U7" i="3" s="1"/>
  <c r="V7" i="3" s="1"/>
  <c r="U4" i="3" a="1"/>
  <c r="U4" i="3" s="1"/>
  <c r="V4" i="3" s="1"/>
  <c r="W45" i="3" a="1"/>
  <c r="W45" i="3" s="1"/>
  <c r="U33" i="3" a="1"/>
  <c r="U33" i="3" s="1"/>
  <c r="V33" i="3" s="1"/>
  <c r="T208" i="3"/>
  <c r="G5" i="5"/>
  <c r="G8" i="5"/>
  <c r="G30" i="5"/>
  <c r="G12" i="5"/>
  <c r="W288" i="3"/>
  <c r="U288" i="3" a="1"/>
  <c r="U288" i="3" s="1"/>
  <c r="V288" i="3" s="1"/>
  <c r="U98" i="3" a="1"/>
  <c r="U98" i="3" s="1"/>
  <c r="V98" i="3" s="1"/>
  <c r="U112" i="3" a="1"/>
  <c r="U112" i="3" s="1"/>
  <c r="V112" i="3" s="1"/>
  <c r="W112" i="3"/>
  <c r="U164" i="3" a="1"/>
  <c r="U164" i="3" s="1"/>
  <c r="V164" i="3" s="1"/>
  <c r="T164" i="3"/>
  <c r="U280" i="3" a="1"/>
  <c r="U280" i="3" s="1"/>
  <c r="V280" i="3" s="1"/>
  <c r="T280" i="3"/>
  <c r="W280" i="3"/>
  <c r="W553" i="3"/>
  <c r="U553" i="3" a="1"/>
  <c r="U553" i="3" s="1"/>
  <c r="V553" i="3" s="1"/>
  <c r="U32" i="3" a="1"/>
  <c r="U32" i="3" s="1"/>
  <c r="V32" i="3" s="1"/>
  <c r="U52" i="3" a="1"/>
  <c r="U52" i="3" s="1"/>
  <c r="V52" i="3" s="1"/>
  <c r="U34" i="3" a="1"/>
  <c r="U34" i="3" s="1"/>
  <c r="V34" i="3" s="1"/>
  <c r="T35" i="3"/>
  <c r="W76" i="3" a="1"/>
  <c r="W76" i="3" s="1"/>
  <c r="T41" i="3"/>
  <c r="W180" i="3"/>
  <c r="U69" i="3" a="1"/>
  <c r="U69" i="3" s="1"/>
  <c r="V69" i="3" s="1"/>
  <c r="U86" i="3" a="1"/>
  <c r="U86" i="3" s="1"/>
  <c r="V86" i="3" s="1"/>
  <c r="U6" i="3" a="1"/>
  <c r="U6" i="3" s="1"/>
  <c r="V6" i="3" s="1"/>
  <c r="T42" i="3" a="1"/>
  <c r="T42" i="3" s="1"/>
  <c r="U8" i="3" a="1"/>
  <c r="U8" i="3" s="1"/>
  <c r="V8" i="3" s="1"/>
  <c r="U51" i="3" a="1"/>
  <c r="U51" i="3" s="1"/>
  <c r="V51" i="3" s="1"/>
  <c r="U59" i="3" a="1"/>
  <c r="U59" i="3" s="1"/>
  <c r="V59" i="3" s="1"/>
  <c r="T76" i="3" a="1"/>
  <c r="W11" i="3" a="1"/>
  <c r="W11" i="3" s="1"/>
  <c r="T11" i="3" a="1"/>
  <c r="T11" i="3" s="1"/>
  <c r="W42" i="3" a="1"/>
  <c r="W42" i="3" s="1"/>
  <c r="G13" i="5"/>
  <c r="G31" i="5"/>
  <c r="W420" i="3"/>
  <c r="U420" i="3" a="1"/>
  <c r="U420" i="3" s="1"/>
  <c r="V420" i="3" s="1"/>
  <c r="T420" i="3"/>
  <c r="U35" i="3" a="1"/>
  <c r="U35" i="3" s="1"/>
  <c r="V35" i="3" s="1"/>
  <c r="U11" i="3" a="1"/>
  <c r="U11" i="3" s="1"/>
  <c r="V11" i="3" s="1"/>
  <c r="U217" i="3" a="1"/>
  <c r="U217" i="3" s="1"/>
  <c r="V217" i="3" s="1"/>
  <c r="T217" i="3"/>
  <c r="W217" i="3"/>
  <c r="T180" i="3"/>
  <c r="U45" i="3" a="1"/>
  <c r="U45" i="3" s="1"/>
  <c r="V45" i="3" s="1"/>
  <c r="U42" i="3" a="1"/>
  <c r="U42" i="3" s="1"/>
  <c r="V42" i="3" s="1"/>
  <c r="T76" i="3"/>
  <c r="W56" i="3" a="1"/>
  <c r="W56" i="3" s="1"/>
  <c r="T56" i="3" a="1"/>
  <c r="U56" i="3" a="1"/>
  <c r="U56" i="3" s="1"/>
  <c r="V56" i="3" s="1"/>
  <c r="W552" i="3"/>
  <c r="T552" i="3"/>
  <c r="W551" i="3"/>
  <c r="T551" i="3"/>
  <c r="U14" i="3" a="1"/>
  <c r="U14" i="3" s="1"/>
  <c r="V14" i="3" s="1"/>
  <c r="U248" i="3" a="1"/>
  <c r="U248" i="3" s="1"/>
  <c r="V248" i="3" s="1"/>
  <c r="U10" i="3" a="1"/>
  <c r="U10" i="3" s="1"/>
  <c r="V10" i="3" s="1"/>
  <c r="U27" i="3" a="1"/>
  <c r="U27" i="3" s="1"/>
  <c r="V27" i="3" s="1"/>
  <c r="U22" i="3" a="1"/>
  <c r="U22" i="3" s="1"/>
  <c r="V22" i="3" s="1"/>
  <c r="U13" i="3" a="1"/>
  <c r="U13" i="3" s="1"/>
  <c r="V13" i="3" s="1"/>
  <c r="U9" i="3" a="1"/>
  <c r="U9" i="3" s="1"/>
  <c r="V9" i="3" s="1"/>
  <c r="U89" i="3" a="1"/>
  <c r="U89" i="3" s="1"/>
  <c r="V89" i="3" s="1"/>
  <c r="U12" i="3" a="1"/>
  <c r="U12" i="3" s="1"/>
  <c r="V12" i="3" s="1"/>
  <c r="U182" i="3" a="1"/>
  <c r="U182" i="3" s="1"/>
  <c r="V182" i="3" s="1"/>
  <c r="U244" i="3" a="1"/>
  <c r="U244" i="3" s="1"/>
  <c r="V244" i="3" s="1"/>
  <c r="U135" i="3" a="1"/>
  <c r="U135" i="3" s="1"/>
  <c r="V135" i="3" s="1"/>
  <c r="U17" i="3" a="1"/>
  <c r="U17" i="3" s="1"/>
  <c r="V17" i="3" s="1"/>
  <c r="U24" i="3" a="1"/>
  <c r="U24" i="3" s="1"/>
  <c r="V24" i="3" s="1"/>
  <c r="U38" i="3" a="1"/>
  <c r="U38" i="3" s="1"/>
  <c r="V38" i="3" s="1"/>
  <c r="W13" i="3" a="1"/>
  <c r="W13" i="3" s="1"/>
  <c r="T13" i="3" a="1"/>
  <c r="W53" i="3" a="1"/>
  <c r="W53" i="3" s="1"/>
  <c r="U53" i="3" a="1"/>
  <c r="U53" i="3" s="1"/>
  <c r="V53" i="3" s="1"/>
  <c r="T53" i="3" a="1"/>
  <c r="T53" i="3" s="1"/>
  <c r="W26" i="3" a="1"/>
  <c r="W26" i="3" s="1"/>
  <c r="T26" i="3" a="1"/>
  <c r="T26" i="3" s="1"/>
  <c r="U26" i="3" a="1"/>
  <c r="U26" i="3" s="1"/>
  <c r="V26" i="3" s="1"/>
  <c r="T7" i="3" a="1"/>
  <c r="W7" i="3" a="1"/>
  <c r="W10" i="3" a="1"/>
  <c r="W10" i="3" s="1"/>
  <c r="T10" i="3" a="1"/>
  <c r="T10" i="3" s="1"/>
  <c r="U49" i="3" a="1"/>
  <c r="U49" i="3" s="1"/>
  <c r="V49" i="3" s="1"/>
  <c r="W49" i="3" a="1"/>
  <c r="W49" i="3" s="1"/>
  <c r="T49" i="3" a="1"/>
  <c r="T49" i="3" s="1"/>
  <c r="T39" i="3" a="1"/>
  <c r="W39" i="3" a="1"/>
  <c r="W39" i="3" s="1"/>
  <c r="T12" i="3" a="1"/>
  <c r="W12" i="3" a="1"/>
  <c r="W9" i="3" a="1"/>
  <c r="W9" i="3" s="1"/>
  <c r="T9" i="3" a="1"/>
  <c r="T3" i="3" a="1"/>
  <c r="W3" i="3" a="1"/>
  <c r="T97" i="3" a="1"/>
  <c r="W97" i="3" a="1"/>
  <c r="W97" i="3" s="1"/>
  <c r="U97" i="3" a="1"/>
  <c r="U97" i="3" s="1"/>
  <c r="V97" i="3" s="1"/>
  <c r="W194" i="3" a="1"/>
  <c r="W194" i="3" s="1"/>
  <c r="U194" i="3" a="1"/>
  <c r="U194" i="3" s="1"/>
  <c r="V194" i="3" s="1"/>
  <c r="T194" i="3" a="1"/>
  <c r="T244" i="3" a="1"/>
  <c r="W244" i="3" a="1"/>
  <c r="W244" i="3" s="1"/>
  <c r="W20" i="3" a="1"/>
  <c r="T20" i="3" a="1"/>
  <c r="T51" i="3" a="1"/>
  <c r="W51" i="3" a="1"/>
  <c r="U275" i="3" a="1"/>
  <c r="U275" i="3" s="1"/>
  <c r="V275" i="3" s="1"/>
  <c r="W275" i="3" a="1"/>
  <c r="W275" i="3" s="1"/>
  <c r="T275" i="3" a="1"/>
  <c r="T275" i="3" s="1"/>
  <c r="W14" i="3" a="1"/>
  <c r="W14" i="3" s="1"/>
  <c r="T14" i="3" a="1"/>
  <c r="U19" i="3" a="1"/>
  <c r="U19" i="3" s="1"/>
  <c r="V19" i="3" s="1"/>
  <c r="W19" i="3" a="1"/>
  <c r="W19" i="3" s="1"/>
  <c r="T19" i="3" a="1"/>
  <c r="T19" i="3" s="1"/>
  <c r="W30" i="3" a="1"/>
  <c r="T30" i="3" a="1"/>
  <c r="W2" i="3" a="1"/>
  <c r="T2" i="3" a="1"/>
  <c r="T22" i="3" a="1"/>
  <c r="W22" i="3" a="1"/>
  <c r="W17" i="3" a="1"/>
  <c r="T17" i="3" a="1"/>
  <c r="W18" i="3" a="1"/>
  <c r="W18" i="3" s="1"/>
  <c r="U18" i="3" a="1"/>
  <c r="U18" i="3" s="1"/>
  <c r="V18" i="3" s="1"/>
  <c r="T18" i="3" a="1"/>
  <c r="T18" i="3" s="1"/>
  <c r="W59" i="3" a="1"/>
  <c r="T59" i="3" a="1"/>
  <c r="W24" i="3" a="1"/>
  <c r="T24" i="3" a="1"/>
  <c r="W21" i="3" a="1"/>
  <c r="T21" i="3" a="1"/>
  <c r="W32" i="3" a="1"/>
  <c r="T32" i="3" a="1"/>
  <c r="U62" i="3" a="1"/>
  <c r="U62" i="3" s="1"/>
  <c r="V62" i="3" s="1"/>
  <c r="T62" i="3" a="1"/>
  <c r="W62" i="3" a="1"/>
  <c r="T15" i="3" a="1"/>
  <c r="T15" i="3" s="1"/>
  <c r="W15" i="3" a="1"/>
  <c r="W15" i="3" s="1"/>
  <c r="U15" i="3" a="1"/>
  <c r="U15" i="3" s="1"/>
  <c r="V15" i="3" s="1"/>
  <c r="T72" i="3" a="1"/>
  <c r="T72" i="3" s="1"/>
  <c r="W72" i="3" a="1"/>
  <c r="W72" i="3" s="1"/>
  <c r="U72" i="3" a="1"/>
  <c r="U72" i="3" s="1"/>
  <c r="V72" i="3" s="1"/>
  <c r="T89" i="3" a="1"/>
  <c r="W89" i="3" a="1"/>
  <c r="T182" i="3" a="1"/>
  <c r="W182" i="3" a="1"/>
  <c r="W182" i="3" s="1"/>
  <c r="W69" i="3" a="1"/>
  <c r="T69" i="3" a="1"/>
  <c r="U396" i="3" a="1"/>
  <c r="U396" i="3" s="1"/>
  <c r="V396" i="3" s="1"/>
  <c r="T396" i="3" a="1"/>
  <c r="T396" i="3" s="1"/>
  <c r="W396" i="3" a="1"/>
  <c r="T135" i="3" a="1"/>
  <c r="W135" i="3" a="1"/>
  <c r="T248" i="3" a="1"/>
  <c r="W248" i="3" a="1"/>
  <c r="W4" i="3" a="1"/>
  <c r="T4" i="3" a="1"/>
  <c r="W23" i="3" a="1"/>
  <c r="W23" i="3" s="1"/>
  <c r="T23" i="3" a="1"/>
  <c r="T23" i="3" s="1"/>
  <c r="U23" i="3" a="1"/>
  <c r="U23" i="3" s="1"/>
  <c r="V23" i="3" s="1"/>
  <c r="W27" i="3" a="1"/>
  <c r="T27" i="3" a="1"/>
  <c r="T31" i="3" a="1"/>
  <c r="W31" i="3" a="1"/>
  <c r="W29" i="3" a="1"/>
  <c r="W29" i="3" s="1"/>
  <c r="U29" i="3" a="1"/>
  <c r="U29" i="3" s="1"/>
  <c r="V29" i="3" s="1"/>
  <c r="T29" i="3" a="1"/>
  <c r="W38" i="3" a="1"/>
  <c r="T38" i="3" a="1"/>
  <c r="W86" i="3" a="1"/>
  <c r="T86" i="3" a="1"/>
  <c r="T28" i="3" a="1"/>
  <c r="W28" i="3" a="1"/>
  <c r="T322" i="3" a="1"/>
  <c r="W322" i="3" a="1"/>
  <c r="U144" i="3" a="1"/>
  <c r="U144" i="3" s="1"/>
  <c r="V144" i="3" s="1"/>
  <c r="W144" i="3" a="1"/>
  <c r="W144" i="3" s="1"/>
  <c r="T144" i="3" a="1"/>
  <c r="T144" i="3" s="1"/>
  <c r="W52" i="3" a="1"/>
  <c r="T52" i="3" a="1"/>
  <c r="W6" i="3" a="1"/>
  <c r="T6" i="3" a="1"/>
  <c r="T45" i="3" l="1"/>
  <c r="T33" i="3"/>
  <c r="U185" i="3" a="1"/>
  <c r="U185" i="3" s="1"/>
  <c r="V185" i="3" s="1"/>
  <c r="T28" i="3"/>
  <c r="W4" i="3"/>
  <c r="W28" i="3"/>
  <c r="U5" i="3" a="1"/>
  <c r="U5" i="3" s="1"/>
  <c r="V5" i="3" s="1"/>
  <c r="B38" i="3" s="1" a="1"/>
  <c r="W185" i="3"/>
  <c r="T80" i="3"/>
  <c r="U80" i="3" a="1"/>
  <c r="U80" i="3" s="1"/>
  <c r="V80" i="3" s="1"/>
  <c r="T4" i="3"/>
  <c r="W33" i="3"/>
  <c r="U208" i="3" a="1"/>
  <c r="U208" i="3" s="1"/>
  <c r="V208" i="3" s="1"/>
  <c r="U16" i="3" a="1"/>
  <c r="U16" i="3" s="1"/>
  <c r="V16" i="3" s="1"/>
  <c r="T98" i="3"/>
  <c r="W54" i="9" a="1"/>
  <c r="W54" i="9" s="1"/>
  <c r="T54" i="9" a="1"/>
  <c r="T54" i="9" s="1"/>
  <c r="U54" i="9" a="1"/>
  <c r="U54" i="9" s="1"/>
  <c r="V54" i="9" s="1"/>
  <c r="U98" i="9" a="1"/>
  <c r="U98" i="9" s="1"/>
  <c r="V98" i="9" s="1"/>
  <c r="T98" i="9" a="1"/>
  <c r="T98" i="9" s="1"/>
  <c r="W98" i="9" a="1"/>
  <c r="W98" i="9" s="1"/>
  <c r="U349" i="9" a="1"/>
  <c r="U349" i="9" s="1"/>
  <c r="V349" i="9" s="1"/>
  <c r="T349" i="9" a="1"/>
  <c r="T349" i="9" s="1"/>
  <c r="W349" i="9" a="1"/>
  <c r="W349" i="9" s="1"/>
  <c r="T9" i="9" a="1"/>
  <c r="T9" i="9" s="1"/>
  <c r="W9" i="9" a="1"/>
  <c r="W9" i="9" s="1"/>
  <c r="U9" i="9" a="1"/>
  <c r="U9" i="9" s="1"/>
  <c r="V9" i="9" s="1"/>
  <c r="U50" i="9" a="1"/>
  <c r="U50" i="9" s="1"/>
  <c r="V50" i="9" s="1"/>
  <c r="T50" i="9" a="1"/>
  <c r="T50" i="9" s="1"/>
  <c r="W50" i="9" a="1"/>
  <c r="W50" i="9" s="1"/>
  <c r="T255" i="9" a="1"/>
  <c r="T255" i="9" s="1"/>
  <c r="W255" i="9" a="1"/>
  <c r="W255" i="9" s="1"/>
  <c r="U255" i="9" a="1"/>
  <c r="U255" i="9" s="1"/>
  <c r="V255" i="9" s="1"/>
  <c r="T48" i="9" a="1"/>
  <c r="T48" i="9" s="1"/>
  <c r="W48" i="9" a="1"/>
  <c r="W48" i="9" s="1"/>
  <c r="U48" i="9" a="1"/>
  <c r="U48" i="9" s="1"/>
  <c r="V48" i="9" s="1"/>
  <c r="W24" i="9" a="1"/>
  <c r="W24" i="9" s="1"/>
  <c r="U24" i="9" a="1"/>
  <c r="U24" i="9" s="1"/>
  <c r="V24" i="9" s="1"/>
  <c r="T24" i="9" a="1"/>
  <c r="T24" i="9" s="1"/>
  <c r="T247" i="9" a="1"/>
  <c r="T247" i="9" s="1"/>
  <c r="W247" i="9" a="1"/>
  <c r="W247" i="9" s="1"/>
  <c r="U247" i="9" a="1"/>
  <c r="U247" i="9" s="1"/>
  <c r="V247" i="9" s="1"/>
  <c r="U18" i="9" a="1"/>
  <c r="U18" i="9" s="1"/>
  <c r="V18" i="9" s="1"/>
  <c r="T18" i="9" a="1"/>
  <c r="T18" i="9" s="1"/>
  <c r="W18" i="9" a="1"/>
  <c r="W18" i="9" s="1"/>
  <c r="W190" i="9" a="1"/>
  <c r="W190" i="9" s="1"/>
  <c r="U190" i="9" a="1"/>
  <c r="U190" i="9" s="1"/>
  <c r="V190" i="9" s="1"/>
  <c r="T190" i="9" a="1"/>
  <c r="T190" i="9" s="1"/>
  <c r="W141" i="9" a="1"/>
  <c r="W141" i="9" s="1"/>
  <c r="U141" i="9" a="1"/>
  <c r="U141" i="9" s="1"/>
  <c r="V141" i="9" s="1"/>
  <c r="T141" i="9" a="1"/>
  <c r="T141" i="9" s="1"/>
  <c r="W30" i="9" a="1"/>
  <c r="W30" i="9" s="1"/>
  <c r="U30" i="9" a="1"/>
  <c r="U30" i="9" s="1"/>
  <c r="V30" i="9" s="1"/>
  <c r="T30" i="9" a="1"/>
  <c r="T30" i="9" s="1"/>
  <c r="U74" i="9" a="1"/>
  <c r="U74" i="9" s="1"/>
  <c r="V74" i="9" s="1"/>
  <c r="T74" i="9" a="1"/>
  <c r="T74" i="9" s="1"/>
  <c r="W74" i="9" a="1"/>
  <c r="W74" i="9" s="1"/>
  <c r="W15" i="9" a="1"/>
  <c r="W15" i="9" s="1"/>
  <c r="U15" i="9" a="1"/>
  <c r="U15" i="9" s="1"/>
  <c r="V15" i="9" s="1"/>
  <c r="T15" i="9" a="1"/>
  <c r="T15" i="9" s="1"/>
  <c r="T3" i="9" a="1"/>
  <c r="T3" i="9" s="1"/>
  <c r="W3" i="9" a="1"/>
  <c r="W3" i="9" s="1"/>
  <c r="U3" i="9" a="1"/>
  <c r="U3" i="9" s="1"/>
  <c r="V3" i="9" s="1"/>
  <c r="W19" i="9" a="1"/>
  <c r="W19" i="9" s="1"/>
  <c r="U19" i="9" a="1"/>
  <c r="U19" i="9" s="1"/>
  <c r="V19" i="9" s="1"/>
  <c r="T19" i="9" a="1"/>
  <c r="T19" i="9" s="1"/>
  <c r="U4" i="9" a="1"/>
  <c r="U4" i="9" s="1"/>
  <c r="V4" i="9" s="1"/>
  <c r="T4" i="9" a="1"/>
  <c r="T4" i="9" s="1"/>
  <c r="W4" i="9" a="1"/>
  <c r="W4" i="9" s="1"/>
  <c r="W2" i="9" a="1"/>
  <c r="W2" i="9" s="1"/>
  <c r="U2" i="9" a="1"/>
  <c r="U2" i="9" s="1"/>
  <c r="V2" i="9" s="1"/>
  <c r="T2" i="9" a="1"/>
  <c r="T2" i="9" s="1"/>
  <c r="T20" i="9" a="1"/>
  <c r="T20" i="9" s="1"/>
  <c r="W20" i="9" a="1"/>
  <c r="W20" i="9" s="1"/>
  <c r="U20" i="9" a="1"/>
  <c r="U20" i="9" s="1"/>
  <c r="V20" i="9" s="1"/>
  <c r="U36" i="9" a="1"/>
  <c r="U36" i="9" s="1"/>
  <c r="V36" i="9" s="1"/>
  <c r="T36" i="9" a="1"/>
  <c r="T36" i="9" s="1"/>
  <c r="W36" i="9" a="1"/>
  <c r="W36" i="9" s="1"/>
  <c r="T6" i="9" a="1"/>
  <c r="T6" i="9" s="1"/>
  <c r="W6" i="9" a="1"/>
  <c r="W6" i="9" s="1"/>
  <c r="U6" i="9" a="1"/>
  <c r="U6" i="9" s="1"/>
  <c r="V6" i="9" s="1"/>
  <c r="T39" i="9" a="1"/>
  <c r="T39" i="9" s="1"/>
  <c r="W39" i="9" a="1"/>
  <c r="W39" i="9" s="1"/>
  <c r="U39" i="9" a="1"/>
  <c r="U39" i="9" s="1"/>
  <c r="V39" i="9" s="1"/>
  <c r="U28" i="9" a="1"/>
  <c r="U28" i="9" s="1"/>
  <c r="V28" i="9" s="1"/>
  <c r="T28" i="9" a="1"/>
  <c r="T28" i="9" s="1"/>
  <c r="W28" i="9" a="1"/>
  <c r="W28" i="9" s="1"/>
  <c r="U16" i="9" a="1"/>
  <c r="U16" i="9" s="1"/>
  <c r="V16" i="9" s="1"/>
  <c r="T16" i="9" a="1"/>
  <c r="T16" i="9" s="1"/>
  <c r="W16" i="9" a="1"/>
  <c r="W16" i="9" s="1"/>
  <c r="W66" i="9" a="1"/>
  <c r="W66" i="9" s="1"/>
  <c r="U66" i="9" a="1"/>
  <c r="U66" i="9" s="1"/>
  <c r="V66" i="9" s="1"/>
  <c r="T66" i="9" a="1"/>
  <c r="T66" i="9" s="1"/>
  <c r="T99" i="9" a="1"/>
  <c r="T99" i="9" s="1"/>
  <c r="W99" i="9" a="1"/>
  <c r="W99" i="9" s="1"/>
  <c r="U99" i="9" a="1"/>
  <c r="U99" i="9" s="1"/>
  <c r="V99" i="9" s="1"/>
  <c r="U26" i="9" a="1"/>
  <c r="U26" i="9" s="1"/>
  <c r="V26" i="9" s="1"/>
  <c r="T26" i="9" a="1"/>
  <c r="T26" i="9" s="1"/>
  <c r="W26" i="9" a="1"/>
  <c r="W26" i="9" s="1"/>
  <c r="W208" i="3"/>
  <c r="T32" i="9" a="1"/>
  <c r="T32" i="9" s="1"/>
  <c r="W32" i="9" a="1"/>
  <c r="W32" i="9" s="1"/>
  <c r="U32" i="9" a="1"/>
  <c r="U32" i="9" s="1"/>
  <c r="V32" i="9" s="1"/>
  <c r="W42" i="9" a="1"/>
  <c r="W42" i="9" s="1"/>
  <c r="U42" i="9" a="1"/>
  <c r="U42" i="9" s="1"/>
  <c r="V42" i="9" s="1"/>
  <c r="T42" i="9" a="1"/>
  <c r="T42" i="9" s="1"/>
  <c r="W181" i="9" a="1"/>
  <c r="W181" i="9" s="1"/>
  <c r="U181" i="9" a="1"/>
  <c r="U181" i="9" s="1"/>
  <c r="V181" i="9" s="1"/>
  <c r="T181" i="9" a="1"/>
  <c r="T181" i="9" s="1"/>
  <c r="W7" i="9" a="1"/>
  <c r="W7" i="9" s="1"/>
  <c r="U7" i="9" a="1"/>
  <c r="U7" i="9" s="1"/>
  <c r="V7" i="9" s="1"/>
  <c r="B7" i="9" s="1" a="1"/>
  <c r="T7" i="9" a="1"/>
  <c r="T7" i="9" s="1"/>
  <c r="W71" i="9" a="1"/>
  <c r="W71" i="9" s="1"/>
  <c r="U71" i="9" a="1"/>
  <c r="U71" i="9" s="1"/>
  <c r="V71" i="9" s="1"/>
  <c r="T71" i="9" a="1"/>
  <c r="T71" i="9" s="1"/>
  <c r="T160" i="9" a="1"/>
  <c r="T160" i="9" s="1"/>
  <c r="W160" i="9" a="1"/>
  <c r="W160" i="9" s="1"/>
  <c r="U160" i="9" a="1"/>
  <c r="U160" i="9" s="1"/>
  <c r="V160" i="9" s="1"/>
  <c r="W162" i="9" a="1"/>
  <c r="W162" i="9" s="1"/>
  <c r="U162" i="9" a="1"/>
  <c r="U162" i="9" s="1"/>
  <c r="V162" i="9" s="1"/>
  <c r="T162" i="9" a="1"/>
  <c r="T162" i="9" s="1"/>
  <c r="U8" i="9" a="1"/>
  <c r="U8" i="9" s="1"/>
  <c r="V8" i="9" s="1"/>
  <c r="T8" i="9" a="1"/>
  <c r="T8" i="9" s="1"/>
  <c r="W8" i="9" a="1"/>
  <c r="W8" i="9" s="1"/>
  <c r="T86" i="9" a="1"/>
  <c r="T86" i="9" s="1"/>
  <c r="W86" i="9" a="1"/>
  <c r="W86" i="9" s="1"/>
  <c r="U86" i="9" a="1"/>
  <c r="U86" i="9" s="1"/>
  <c r="V86" i="9" s="1"/>
  <c r="U17" i="9" a="1"/>
  <c r="U17" i="9" s="1"/>
  <c r="V17" i="9" s="1"/>
  <c r="T17" i="9" a="1"/>
  <c r="T17" i="9" s="1"/>
  <c r="W17" i="9" a="1"/>
  <c r="W17" i="9" s="1"/>
  <c r="U12" i="9" a="1"/>
  <c r="U12" i="9" s="1"/>
  <c r="V12" i="9" s="1"/>
  <c r="T12" i="9" a="1"/>
  <c r="T12" i="9" s="1"/>
  <c r="W12" i="9" a="1"/>
  <c r="W12" i="9" s="1"/>
  <c r="W31" i="9" a="1"/>
  <c r="W31" i="9" s="1"/>
  <c r="T31" i="9" a="1"/>
  <c r="T31" i="9" s="1"/>
  <c r="U31" i="9" a="1"/>
  <c r="U31" i="9" s="1"/>
  <c r="V31" i="9" s="1"/>
  <c r="W56" i="9" a="1"/>
  <c r="W56" i="9" s="1"/>
  <c r="U56" i="9" a="1"/>
  <c r="U56" i="9" s="1"/>
  <c r="V56" i="9" s="1"/>
  <c r="T56" i="9" a="1"/>
  <c r="T56" i="9" s="1"/>
  <c r="T62" i="3"/>
  <c r="T5" i="3"/>
  <c r="T16" i="3"/>
  <c r="T39" i="3"/>
  <c r="W25" i="3"/>
  <c r="T25" i="3"/>
  <c r="W62" i="3"/>
  <c r="W57" i="3"/>
  <c r="T21" i="3"/>
  <c r="T57" i="3"/>
  <c r="W34" i="3"/>
  <c r="W51" i="3"/>
  <c r="T34" i="3"/>
  <c r="T51" i="3"/>
  <c r="U76" i="3" a="1"/>
  <c r="U76" i="3" s="1"/>
  <c r="V76" i="3" s="1"/>
  <c r="U180" i="3" a="1"/>
  <c r="U180" i="3" s="1"/>
  <c r="V180" i="3" s="1"/>
  <c r="T8" i="3"/>
  <c r="T59" i="3"/>
  <c r="U41" i="3" a="1"/>
  <c r="U41" i="3" s="1"/>
  <c r="V41" i="3" s="1"/>
  <c r="T56" i="3"/>
  <c r="W41" i="3"/>
  <c r="W35" i="3"/>
  <c r="B552" i="3" a="1"/>
  <c r="T69" i="3"/>
  <c r="W69" i="3"/>
  <c r="W59" i="3"/>
  <c r="W21" i="3"/>
  <c r="W396" i="3"/>
  <c r="T2" i="3"/>
  <c r="T31" i="3"/>
  <c r="W2" i="3"/>
  <c r="W322" i="3"/>
  <c r="T182" i="3"/>
  <c r="T17" i="3"/>
  <c r="T322" i="3"/>
  <c r="T29" i="3"/>
  <c r="W17" i="3"/>
  <c r="T20" i="3"/>
  <c r="W20" i="3"/>
  <c r="W38" i="3"/>
  <c r="T32" i="3"/>
  <c r="T24" i="3"/>
  <c r="T30" i="3"/>
  <c r="T97" i="3"/>
  <c r="W24" i="3"/>
  <c r="W135" i="3"/>
  <c r="W30" i="3"/>
  <c r="W32" i="3"/>
  <c r="T194" i="3"/>
  <c r="T86" i="3"/>
  <c r="W86" i="3"/>
  <c r="W22" i="3"/>
  <c r="T52" i="3"/>
  <c r="T22" i="3"/>
  <c r="T244" i="3"/>
  <c r="W52" i="3"/>
  <c r="T38" i="3"/>
  <c r="T14" i="3"/>
  <c r="T9" i="3"/>
  <c r="T27" i="3"/>
  <c r="W12" i="3"/>
  <c r="W27" i="3"/>
  <c r="W89" i="3"/>
  <c r="T12" i="3"/>
  <c r="W248" i="3"/>
  <c r="W3" i="3"/>
  <c r="T89" i="3"/>
  <c r="T3" i="3"/>
  <c r="W7" i="3"/>
  <c r="T135" i="3"/>
  <c r="W6" i="3"/>
  <c r="T248" i="3"/>
  <c r="T13" i="3"/>
  <c r="T6" i="3"/>
  <c r="W31" i="3"/>
  <c r="T7" i="3"/>
  <c r="B322" i="3" a="1"/>
  <c r="B7" i="3" a="1"/>
  <c r="B6" i="3" a="1"/>
  <c r="B86" i="3" a="1"/>
  <c r="B19" i="3" a="1"/>
  <c r="B20" i="3" a="1"/>
  <c r="B23" i="3" a="1"/>
  <c r="B69" i="3" a="1"/>
  <c r="B3" i="3" a="1"/>
  <c r="B4" i="3" a="1"/>
  <c r="B599" i="3" a="1"/>
  <c r="B593" i="3" a="1"/>
  <c r="B567" i="3" a="1"/>
  <c r="B561" i="3" a="1"/>
  <c r="B170" i="3" a="1"/>
  <c r="B470" i="3" a="1"/>
  <c r="B496" i="3" a="1"/>
  <c r="B444" i="3" a="1"/>
  <c r="B583" i="3" a="1"/>
  <c r="B556" i="3" a="1"/>
  <c r="B433" i="3" a="1"/>
  <c r="B419" i="3" a="1"/>
  <c r="B423" i="3" a="1"/>
  <c r="B287" i="3" a="1"/>
  <c r="B281" i="3" a="1"/>
  <c r="B100" i="3" a="1"/>
  <c r="B91" i="3" a="1"/>
  <c r="B591" i="3" a="1"/>
  <c r="B575" i="3" a="1"/>
  <c r="B559" i="3" a="1"/>
  <c r="B202" i="3" a="1"/>
  <c r="B407" i="3" a="1"/>
  <c r="B415" i="3" a="1"/>
  <c r="B385" i="3" a="1"/>
  <c r="B237" i="3" a="1"/>
  <c r="B214" i="3" a="1"/>
  <c r="B101" i="3" a="1"/>
  <c r="B61" i="3" a="1"/>
  <c r="B2" i="3" a="1"/>
  <c r="B215" i="3" a="1"/>
  <c r="B197" i="3" a="1"/>
  <c r="B233" i="3" a="1"/>
  <c r="B277" i="3" a="1"/>
  <c r="B137" i="3" a="1"/>
  <c r="B104" i="3" a="1"/>
  <c r="B73" i="3" a="1"/>
  <c r="B35" i="3" a="1"/>
  <c r="B600" i="3" a="1"/>
  <c r="B584" i="3" a="1"/>
  <c r="B568" i="3" a="1"/>
  <c r="B311" i="3" a="1"/>
  <c r="B337" i="3" a="1"/>
  <c r="B226" i="3" a="1"/>
  <c r="B183" i="3" a="1"/>
  <c r="B359" i="3" a="1"/>
  <c r="B376" i="3" a="1"/>
  <c r="B565" i="3" a="1"/>
  <c r="B117" i="3" a="1"/>
  <c r="B160" i="3" a="1"/>
  <c r="B344" i="3" a="1"/>
  <c r="B386" i="3" a="1"/>
  <c r="B279" i="3" a="1"/>
  <c r="B596" i="3" a="1"/>
  <c r="B95" i="3" a="1"/>
  <c r="B112" i="3" a="1"/>
  <c r="B327" i="3" a="1"/>
  <c r="B346" i="3" a="1"/>
  <c r="B554" i="3" a="1"/>
  <c r="B587" i="3" a="1"/>
  <c r="B124" i="3" a="1"/>
  <c r="B156" i="3" a="1"/>
  <c r="B468" i="3" a="1"/>
  <c r="B489" i="3" a="1"/>
  <c r="B553" i="3" a="1"/>
  <c r="B276" i="3" a="1"/>
  <c r="B585" i="3" a="1"/>
  <c r="B231" i="3" a="1"/>
  <c r="B163" i="3" a="1"/>
  <c r="B516" i="3" a="1"/>
  <c r="B537" i="3" a="1"/>
  <c r="B303" i="3" a="1"/>
  <c r="B242" i="3" a="1"/>
  <c r="B557" i="3" a="1"/>
  <c r="B572" i="3" a="1"/>
  <c r="B588" i="3" a="1"/>
  <c r="B131" i="3" a="1"/>
  <c r="B209" i="3" a="1"/>
  <c r="B164" i="3" a="1"/>
  <c r="B493" i="3" a="1"/>
  <c r="B239" i="3" a="1"/>
  <c r="B598" i="3" a="1"/>
  <c r="B389" i="3" a="1"/>
  <c r="B469" i="3" a="1"/>
  <c r="B351" i="3" a="1"/>
  <c r="B406" i="3" a="1"/>
  <c r="B562" i="3" a="1"/>
  <c r="B114" i="3" a="1"/>
  <c r="B143" i="3" a="1"/>
  <c r="B442" i="3" a="1"/>
  <c r="B581" i="3" a="1"/>
  <c r="B213" i="3" a="1"/>
  <c r="B234" i="3" a="1"/>
  <c r="B501" i="3" a="1"/>
  <c r="B533" i="3" a="1"/>
  <c r="B297" i="3" a="1"/>
  <c r="B169" i="3" a="1"/>
  <c r="B212" i="3" a="1"/>
  <c r="B524" i="3" a="1"/>
  <c r="B473" i="3" a="1"/>
  <c r="B274" i="3" a="1"/>
  <c r="B172" i="3" a="1"/>
  <c r="B334" i="3" a="1"/>
  <c r="B363" i="3" a="1"/>
  <c r="B589" i="3" a="1"/>
  <c r="B429" i="3" a="1"/>
  <c r="B462" i="3" a="1"/>
  <c r="B408" i="3" a="1"/>
  <c r="B321" i="3" a="1"/>
  <c r="B560" i="3" a="1"/>
  <c r="B576" i="3" a="1"/>
  <c r="B592" i="3" a="1"/>
  <c r="B360" i="3" a="1"/>
  <c r="B388" i="3" a="1"/>
  <c r="B178" i="3" a="1"/>
  <c r="B128" i="3" a="1"/>
  <c r="B448" i="3" a="1"/>
  <c r="B475" i="3" a="1"/>
  <c r="B574" i="3" a="1"/>
  <c r="B555" i="3" a="1"/>
  <c r="B590" i="3" a="1"/>
  <c r="B305" i="3" a="1"/>
  <c r="B355" i="3" a="1"/>
  <c r="B368" i="3" a="1"/>
  <c r="B206" i="3" a="1"/>
  <c r="B597" i="3" a="1"/>
  <c r="B94" i="3" a="1"/>
  <c r="B106" i="3" a="1"/>
  <c r="B312" i="3" a="1"/>
  <c r="B336" i="3" a="1"/>
  <c r="B564" i="3" a="1"/>
  <c r="B40" i="3" a="1"/>
  <c r="B50" i="3" a="1"/>
  <c r="B302" i="3" a="1"/>
  <c r="B319" i="3" a="1"/>
  <c r="B271" i="3" a="1"/>
  <c r="B64" i="3" a="1"/>
  <c r="B115" i="3" a="1"/>
  <c r="B440" i="3" a="1"/>
  <c r="B460" i="3" a="1"/>
  <c r="B394" i="3" a="1"/>
  <c r="B569" i="3" a="1"/>
  <c r="B601" i="3" a="1"/>
  <c r="B200" i="3" a="1"/>
  <c r="B486" i="3" a="1"/>
  <c r="B505" i="3" a="1"/>
  <c r="B165" i="3" a="1"/>
  <c r="B434" i="3" a="1"/>
  <c r="B563" i="3" a="1"/>
  <c r="B579" i="3" a="1"/>
  <c r="B595" i="3" a="1"/>
  <c r="B43" i="3" a="1"/>
  <c r="B422" i="3" a="1"/>
  <c r="B437" i="3" a="1"/>
  <c r="B566" i="3" a="1"/>
  <c r="B263" i="3" a="1"/>
  <c r="B372" i="3" a="1"/>
  <c r="B436" i="3" a="1"/>
  <c r="B512" i="3" a="1"/>
  <c r="B544" i="3" a="1"/>
  <c r="B578" i="3" a="1"/>
  <c r="B338" i="3" a="1"/>
  <c r="B594" i="3" a="1"/>
  <c r="B41" i="3" a="1"/>
  <c r="B85" i="3" a="1"/>
  <c r="B185" i="3" a="1"/>
  <c r="B427" i="3" a="1"/>
  <c r="B294" i="3" a="1"/>
  <c r="B173" i="3" a="1"/>
  <c r="B111" i="3" a="1"/>
  <c r="B458" i="3" a="1"/>
  <c r="B487" i="3" a="1"/>
  <c r="B580" i="3" a="1"/>
  <c r="B134" i="3" a="1"/>
  <c r="B99" i="3" a="1"/>
  <c r="B405" i="3" a="1"/>
  <c r="B494" i="3" a="1"/>
  <c r="B571" i="3" a="1"/>
  <c r="B159" i="3" a="1"/>
  <c r="B238" i="3" a="1"/>
  <c r="B503" i="3" a="1"/>
  <c r="B529" i="3" a="1"/>
  <c r="B295" i="3" a="1"/>
  <c r="B573" i="3" a="1"/>
  <c r="B339" i="3" a="1"/>
  <c r="B375" i="3" a="1"/>
  <c r="B161" i="3" a="1"/>
  <c r="B354" i="3" a="1"/>
  <c r="B262" i="3" a="1"/>
  <c r="B570" i="3" a="1"/>
  <c r="B586" i="3" a="1"/>
  <c r="B208" i="3" a="1"/>
  <c r="B341" i="3" a="1"/>
  <c r="B511" i="3" a="1"/>
  <c r="B543" i="3" a="1"/>
  <c r="B582" i="3" a="1"/>
  <c r="B515" i="3" a="1"/>
  <c r="B577" i="3" a="1"/>
  <c r="B352" i="3" a="1"/>
  <c r="B441" i="3" a="1"/>
  <c r="B558" i="3" a="1"/>
  <c r="B52" i="3" a="1"/>
  <c r="B14" i="3" a="1"/>
  <c r="B51" i="3" a="1"/>
  <c r="B53" i="3" a="1"/>
  <c r="B435" i="3" l="1" a="1"/>
  <c r="B502" i="3" a="1"/>
  <c r="B28" i="3" a="1"/>
  <c r="B21" i="3" a="1"/>
  <c r="B456" i="3" a="1"/>
  <c r="B482" i="3" a="1"/>
  <c r="B204" i="3" a="1"/>
  <c r="B532" i="3" a="1"/>
  <c r="B532" i="3" s="1"/>
  <c r="C555" i="2" s="1"/>
  <c r="B301" i="3" a="1"/>
  <c r="B484" i="3" a="1"/>
  <c r="B142" i="3" a="1"/>
  <c r="B345" i="3" a="1"/>
  <c r="B116" i="3" a="1"/>
  <c r="B380" i="3" a="1"/>
  <c r="B155" i="3" a="1"/>
  <c r="B369" i="3" a="1"/>
  <c r="B369" i="3" s="1"/>
  <c r="B108" i="6" s="1"/>
  <c r="B176" i="3" a="1"/>
  <c r="B483" i="3" a="1"/>
  <c r="B189" i="3" a="1"/>
  <c r="B393" i="3" a="1"/>
  <c r="B463" i="3" a="1"/>
  <c r="B384" i="3" a="1"/>
  <c r="B37" i="3" a="1"/>
  <c r="B37" i="3" s="1"/>
  <c r="C100" i="2" s="1"/>
  <c r="B126" i="3" a="1"/>
  <c r="B126" i="3" s="1"/>
  <c r="B181" i="3" a="1"/>
  <c r="B54" i="3" a="1"/>
  <c r="B201" i="3" a="1"/>
  <c r="B328" i="3" a="1"/>
  <c r="B527" i="3" a="1"/>
  <c r="B314" i="3" a="1"/>
  <c r="B288" i="3" a="1"/>
  <c r="B535" i="3" a="1"/>
  <c r="B535" i="3" s="1"/>
  <c r="C520" i="2" s="1"/>
  <c r="B246" i="3" a="1"/>
  <c r="B292" i="3" a="1"/>
  <c r="B141" i="3" a="1"/>
  <c r="B472" i="3" a="1"/>
  <c r="B188" i="3" a="1"/>
  <c r="B255" i="3" a="1"/>
  <c r="B60" i="3" a="1"/>
  <c r="B60" i="3" s="1"/>
  <c r="C359" i="2" s="1"/>
  <c r="B528" i="3" a="1"/>
  <c r="B528" i="3" s="1"/>
  <c r="C256" i="2" s="1"/>
  <c r="B320" i="3" a="1"/>
  <c r="B443" i="3" a="1"/>
  <c r="B71" i="3" a="1"/>
  <c r="B492" i="3" a="1"/>
  <c r="B154" i="3" a="1"/>
  <c r="B330" i="3" a="1"/>
  <c r="B81" i="3" a="1"/>
  <c r="B81" i="3" s="1"/>
  <c r="C228" i="2" s="1"/>
  <c r="B216" i="3" a="1"/>
  <c r="B216" i="3" s="1"/>
  <c r="C106" i="2" s="1"/>
  <c r="B67" i="3" a="1"/>
  <c r="B317" i="3" a="1"/>
  <c r="B105" i="3" a="1"/>
  <c r="B349" i="3" a="1"/>
  <c r="B235" i="3" a="1"/>
  <c r="B192" i="3" a="1"/>
  <c r="B157" i="3" a="1"/>
  <c r="B157" i="3" s="1"/>
  <c r="C447" i="2" s="1"/>
  <c r="B331" i="3" a="1"/>
  <c r="B331" i="3" s="1"/>
  <c r="C145" i="2" s="1"/>
  <c r="B268" i="3" a="1"/>
  <c r="B110" i="3" a="1"/>
  <c r="B251" i="3" a="1"/>
  <c r="B269" i="3" a="1"/>
  <c r="B88" i="3" a="1"/>
  <c r="B313" i="3" a="1"/>
  <c r="B438" i="3" a="1"/>
  <c r="B438" i="3" s="1"/>
  <c r="C320" i="2" s="1"/>
  <c r="B333" i="3" a="1"/>
  <c r="B333" i="3" s="1"/>
  <c r="C195" i="2" s="1"/>
  <c r="B453" i="3" a="1"/>
  <c r="B510" i="3" a="1"/>
  <c r="B275" i="3" a="1"/>
  <c r="B144" i="3" a="1"/>
  <c r="B30" i="3" a="1"/>
  <c r="B447" i="3" a="1"/>
  <c r="B244" i="3" a="1"/>
  <c r="B244" i="3" s="1"/>
  <c r="C314" i="2" s="1"/>
  <c r="B383" i="3" a="1"/>
  <c r="B383" i="3" s="1"/>
  <c r="B223" i="6" s="1"/>
  <c r="B454" i="3" a="1"/>
  <c r="B121" i="3" a="1"/>
  <c r="B506" i="3" a="1"/>
  <c r="B227" i="3" a="1"/>
  <c r="B148" i="3" a="1"/>
  <c r="B119" i="3" a="1"/>
  <c r="B325" i="3" a="1"/>
  <c r="B325" i="3" s="1"/>
  <c r="C205" i="2" s="1"/>
  <c r="B65" i="3" a="1"/>
  <c r="B65" i="3" s="1"/>
  <c r="C86" i="2" s="1"/>
  <c r="B340" i="3" a="1"/>
  <c r="B45" i="3" a="1"/>
  <c r="B356" i="3" a="1"/>
  <c r="B455" i="3" a="1"/>
  <c r="B366" i="3" a="1"/>
  <c r="B449" i="3" a="1"/>
  <c r="B326" i="3" a="1"/>
  <c r="B171" i="3" a="1"/>
  <c r="B171" i="3" s="1"/>
  <c r="C124" i="2" s="1"/>
  <c r="B541" i="3" a="1"/>
  <c r="B261" i="3" a="1"/>
  <c r="B8" i="3" a="1"/>
  <c r="B245" i="3" a="1"/>
  <c r="B410" i="3" a="1"/>
  <c r="B547" i="3" a="1"/>
  <c r="B210" i="3" a="1"/>
  <c r="B236" i="3" a="1"/>
  <c r="B236" i="3" s="1"/>
  <c r="B410" i="6" s="1"/>
  <c r="B348" i="3" a="1"/>
  <c r="B514" i="3" a="1"/>
  <c r="B224" i="3" a="1"/>
  <c r="B350" i="3" a="1"/>
  <c r="B87" i="3" a="1"/>
  <c r="B390" i="3" a="1"/>
  <c r="B84" i="3" a="1"/>
  <c r="B84" i="3" s="1"/>
  <c r="B382" i="3" a="1"/>
  <c r="B382" i="3" s="1"/>
  <c r="C468" i="2" s="1"/>
  <c r="B222" i="3" a="1"/>
  <c r="B497" i="3" a="1"/>
  <c r="B145" i="3" a="1"/>
  <c r="B428" i="3" a="1"/>
  <c r="B476" i="3" a="1"/>
  <c r="B409" i="3" a="1"/>
  <c r="B47" i="3" a="1"/>
  <c r="B196" i="3" a="1"/>
  <c r="B196" i="3" s="1"/>
  <c r="C103" i="2" s="1"/>
  <c r="B298" i="3" a="1"/>
  <c r="B58" i="3" a="1"/>
  <c r="B300" i="3" a="1"/>
  <c r="B229" i="3" a="1"/>
  <c r="B79" i="3" a="1"/>
  <c r="B108" i="3" a="1"/>
  <c r="B290" i="3" a="1"/>
  <c r="B290" i="3" s="1"/>
  <c r="B118" i="3" a="1"/>
  <c r="B118" i="3" s="1"/>
  <c r="C301" i="2" s="1"/>
  <c r="B151" i="3" a="1"/>
  <c r="B167" i="3" a="1"/>
  <c r="B318" i="3" a="1"/>
  <c r="B147" i="3" a="1"/>
  <c r="B432" i="3" a="1"/>
  <c r="B459" i="3" a="1"/>
  <c r="B518" i="3" a="1"/>
  <c r="B518" i="3" s="1"/>
  <c r="C347" i="2" s="1"/>
  <c r="B22" i="3" a="1"/>
  <c r="B22" i="3" s="1"/>
  <c r="C353" i="2" s="1"/>
  <c r="B194" i="3" a="1"/>
  <c r="B18" i="3" a="1"/>
  <c r="B31" i="3" a="1"/>
  <c r="B401" i="3" a="1"/>
  <c r="B401" i="3" s="1"/>
  <c r="B170" i="6" s="1"/>
  <c r="B26" i="3" a="1"/>
  <c r="B15" i="3" a="1"/>
  <c r="B520" i="3" a="1"/>
  <c r="B299" i="3" a="1"/>
  <c r="B299" i="3" s="1"/>
  <c r="C212" i="2" s="1"/>
  <c r="B439" i="3" a="1"/>
  <c r="B83" i="3" a="1"/>
  <c r="B491" i="3" a="1"/>
  <c r="B146" i="3" a="1"/>
  <c r="B446" i="3" a="1"/>
  <c r="B68" i="3" a="1"/>
  <c r="B307" i="3" a="1"/>
  <c r="B66" i="3" a="1"/>
  <c r="B66" i="3" s="1"/>
  <c r="C531" i="2" s="1"/>
  <c r="B315" i="3" a="1"/>
  <c r="B96" i="3" a="1"/>
  <c r="B343" i="3" a="1"/>
  <c r="B392" i="3" a="1"/>
  <c r="B539" i="3" a="1"/>
  <c r="B332" i="3" a="1"/>
  <c r="B395" i="3" a="1"/>
  <c r="B395" i="3" s="1"/>
  <c r="B545" i="3" a="1"/>
  <c r="B545" i="3" s="1"/>
  <c r="C524" i="2" s="1"/>
  <c r="B254" i="3" a="1"/>
  <c r="B540" i="3" a="1"/>
  <c r="B187" i="3" a="1"/>
  <c r="B509" i="3" a="1"/>
  <c r="B220" i="3" a="1"/>
  <c r="B223" i="3" a="1"/>
  <c r="B398" i="3" a="1"/>
  <c r="B398" i="3" s="1"/>
  <c r="C350" i="2" s="1"/>
  <c r="B485" i="3" a="1"/>
  <c r="B485" i="3" s="1"/>
  <c r="C405" i="2" s="1"/>
  <c r="B466" i="3" a="1"/>
  <c r="B158" i="3" a="1"/>
  <c r="B538" i="3" a="1"/>
  <c r="B309" i="3" a="1"/>
  <c r="B498" i="3" a="1"/>
  <c r="B184" i="3" a="1"/>
  <c r="B191" i="3" a="1"/>
  <c r="B191" i="3" s="1"/>
  <c r="C69" i="2" s="1"/>
  <c r="B82" i="3" a="1"/>
  <c r="B82" i="3" s="1"/>
  <c r="B347" i="3" a="1"/>
  <c r="B74" i="3" a="1"/>
  <c r="B362" i="3" a="1"/>
  <c r="B253" i="3" a="1"/>
  <c r="B253" i="3" s="1"/>
  <c r="C429" i="2" s="1"/>
  <c r="B467" i="3" a="1"/>
  <c r="B175" i="3" a="1"/>
  <c r="B411" i="3" a="1"/>
  <c r="B411" i="3" s="1"/>
  <c r="C509" i="2" s="1"/>
  <c r="B457" i="3" a="1"/>
  <c r="B457" i="3" s="1"/>
  <c r="C570" i="2" s="1"/>
  <c r="B329" i="3" a="1"/>
  <c r="B259" i="3" a="1"/>
  <c r="B278" i="3" a="1"/>
  <c r="B46" i="3" a="1"/>
  <c r="B46" i="3" s="1"/>
  <c r="C380" i="2" s="1"/>
  <c r="B230" i="3" a="1"/>
  <c r="B252" i="3" a="1"/>
  <c r="B186" i="3" a="1"/>
  <c r="B186" i="3" s="1"/>
  <c r="C327" i="2" s="1"/>
  <c r="B370" i="3" a="1"/>
  <c r="B370" i="3" s="1"/>
  <c r="B123" i="3" a="1"/>
  <c r="B127" i="3" a="1"/>
  <c r="B247" i="3" a="1"/>
  <c r="B207" i="3" a="1"/>
  <c r="B207" i="3" s="1"/>
  <c r="C313" i="2" s="1"/>
  <c r="B378" i="3" a="1"/>
  <c r="B177" i="3" a="1"/>
  <c r="B465" i="3" a="1"/>
  <c r="B465" i="3" s="1"/>
  <c r="C239" i="2" s="1"/>
  <c r="B526" i="3" a="1"/>
  <c r="B526" i="3" s="1"/>
  <c r="C349" i="2" s="1"/>
  <c r="B17" i="3" a="1"/>
  <c r="B59" i="3" a="1"/>
  <c r="B62" i="3" a="1"/>
  <c r="B9" i="3" a="1"/>
  <c r="B9" i="3" s="1"/>
  <c r="C24" i="2" s="1"/>
  <c r="B32" i="3" a="1"/>
  <c r="B10" i="3" a="1"/>
  <c r="B182" i="3" a="1"/>
  <c r="B490" i="3" a="1"/>
  <c r="B490" i="3" s="1"/>
  <c r="C321" i="2" s="1"/>
  <c r="B221" i="3" a="1"/>
  <c r="B424" i="3" a="1"/>
  <c r="B471" i="3" a="1"/>
  <c r="B397" i="3" a="1"/>
  <c r="B397" i="3" s="1"/>
  <c r="C461" i="2" s="1"/>
  <c r="B44" i="3" a="1"/>
  <c r="B284" i="3" a="1"/>
  <c r="B296" i="3" a="1"/>
  <c r="B70" i="3" a="1"/>
  <c r="B70" i="3" s="1"/>
  <c r="B539" i="6" s="1"/>
  <c r="B162" i="3" a="1"/>
  <c r="B413" i="3" a="1"/>
  <c r="B507" i="3" a="1"/>
  <c r="B152" i="3" a="1"/>
  <c r="B152" i="3" s="1"/>
  <c r="C75" i="2" s="1"/>
  <c r="B364" i="3" a="1"/>
  <c r="B519" i="3" a="1"/>
  <c r="B232" i="3" a="1"/>
  <c r="B232" i="3" s="1"/>
  <c r="B479" i="3" a="1"/>
  <c r="B479" i="3" s="1"/>
  <c r="C576" i="2" s="1"/>
  <c r="B153" i="3" a="1"/>
  <c r="B480" i="3" a="1"/>
  <c r="B57" i="3" a="1"/>
  <c r="B122" i="3" a="1"/>
  <c r="B416" i="3" a="1"/>
  <c r="B445" i="3" a="1"/>
  <c r="B93" i="3" a="1"/>
  <c r="B93" i="3" s="1"/>
  <c r="C438" i="2" s="1"/>
  <c r="B521" i="3" a="1"/>
  <c r="B521" i="3" s="1"/>
  <c r="B180" i="3" a="1"/>
  <c r="B474" i="3" a="1"/>
  <c r="B129" i="3" a="1"/>
  <c r="B316" i="3" a="1"/>
  <c r="B56" i="3" a="1"/>
  <c r="B323" i="3" a="1"/>
  <c r="B77" i="3" a="1"/>
  <c r="B77" i="3" s="1"/>
  <c r="B531" i="6" s="1"/>
  <c r="B217" i="3" a="1"/>
  <c r="B217" i="3" s="1"/>
  <c r="C450" i="2" s="1"/>
  <c r="B125" i="3" a="1"/>
  <c r="B430" i="3" a="1"/>
  <c r="B373" i="3" a="1"/>
  <c r="B404" i="3" a="1"/>
  <c r="B266" i="3" a="1"/>
  <c r="B199" i="3" a="1"/>
  <c r="B525" i="3" a="1"/>
  <c r="B525" i="3" s="1"/>
  <c r="C567" i="2" s="1"/>
  <c r="B120" i="3" a="1"/>
  <c r="B120" i="3" s="1"/>
  <c r="C53" i="2" s="1"/>
  <c r="B179" i="3" a="1"/>
  <c r="B265" i="3" a="1"/>
  <c r="B92" i="3" a="1"/>
  <c r="B78" i="3" a="1"/>
  <c r="B75" i="3" a="1"/>
  <c r="B310" i="3" a="1"/>
  <c r="B140" i="3" a="1"/>
  <c r="B140" i="3" s="1"/>
  <c r="C87" i="2" s="1"/>
  <c r="B249" i="3" a="1"/>
  <c r="B249" i="3" s="1"/>
  <c r="C114" i="2" s="1"/>
  <c r="B228" i="3" a="1"/>
  <c r="B377" i="3" a="1"/>
  <c r="B534" i="3" a="1"/>
  <c r="B89" i="3" a="1"/>
  <c r="B396" i="3" a="1"/>
  <c r="B72" i="3" a="1"/>
  <c r="B24" i="3" a="1"/>
  <c r="B24" i="3" s="1"/>
  <c r="C72" i="2" s="1"/>
  <c r="B39" i="3" a="1"/>
  <c r="B39" i="3" s="1"/>
  <c r="B196" i="6" s="1"/>
  <c r="B461" i="3" a="1"/>
  <c r="B102" i="3" a="1"/>
  <c r="B400" i="3" a="1"/>
  <c r="B286" i="3" a="1"/>
  <c r="B285" i="3" a="1"/>
  <c r="B218" i="3" a="1"/>
  <c r="B549" i="3" a="1"/>
  <c r="B549" i="3" s="1"/>
  <c r="C319" i="2" s="1"/>
  <c r="B273" i="3" a="1"/>
  <c r="B273" i="3" s="1"/>
  <c r="C474" i="2" s="1"/>
  <c r="B16" i="3" a="1"/>
  <c r="B225" i="3" a="1"/>
  <c r="B399" i="3" a="1"/>
  <c r="B500" i="3" a="1"/>
  <c r="B500" i="3" s="1"/>
  <c r="B120" i="6" s="1"/>
  <c r="B478" i="3" a="1"/>
  <c r="B80" i="3" a="1"/>
  <c r="B548" i="3" a="1"/>
  <c r="B548" i="3" s="1"/>
  <c r="C199" i="2" s="1"/>
  <c r="B272" i="3" a="1"/>
  <c r="B272" i="3" s="1"/>
  <c r="B494" i="6" s="1"/>
  <c r="B499" i="3" a="1"/>
  <c r="B98" i="3" a="1"/>
  <c r="B374" i="3" a="1"/>
  <c r="B130" i="3" a="1"/>
  <c r="B130" i="3" s="1"/>
  <c r="C201" i="2" s="1"/>
  <c r="B452" i="3" a="1"/>
  <c r="B166" i="3" a="1"/>
  <c r="B417" i="3" a="1"/>
  <c r="B417" i="3" s="1"/>
  <c r="B172" i="6" s="1"/>
  <c r="B63" i="3" a="1"/>
  <c r="B63" i="3" s="1"/>
  <c r="C451" i="2" s="1"/>
  <c r="B536" i="3" a="1"/>
  <c r="B358" i="3" a="1"/>
  <c r="B260" i="3" a="1"/>
  <c r="B36" i="3" a="1"/>
  <c r="B36" i="3" s="1"/>
  <c r="B56" i="6" s="1"/>
  <c r="B335" i="3" a="1"/>
  <c r="B195" i="3" a="1"/>
  <c r="B289" i="3" a="1"/>
  <c r="B289" i="3" s="1"/>
  <c r="C105" i="2" s="1"/>
  <c r="B109" i="3" a="1"/>
  <c r="B109" i="3" s="1"/>
  <c r="C394" i="2" s="1"/>
  <c r="B291" i="3" a="1"/>
  <c r="B11" i="3" a="1"/>
  <c r="B308" i="3" a="1"/>
  <c r="B90" i="3" a="1"/>
  <c r="B193" i="3" a="1"/>
  <c r="B324" i="3" a="1"/>
  <c r="B357" i="3" a="1"/>
  <c r="B357" i="3" s="1"/>
  <c r="C481" i="2" s="1"/>
  <c r="B381" i="3" a="1"/>
  <c r="B381" i="3" s="1"/>
  <c r="C323" i="2" s="1"/>
  <c r="B530" i="3" a="1"/>
  <c r="B241" i="3" a="1"/>
  <c r="B508" i="3" a="1"/>
  <c r="B76" i="3" a="1"/>
  <c r="B495" i="3" a="1"/>
  <c r="B211" i="3" a="1"/>
  <c r="B431" i="3" a="1"/>
  <c r="B431" i="3" s="1"/>
  <c r="C564" i="2" s="1"/>
  <c r="B107" i="3" a="1"/>
  <c r="B107" i="3" s="1"/>
  <c r="C406" i="2" s="1"/>
  <c r="B304" i="3" a="1"/>
  <c r="B219" i="3" a="1"/>
  <c r="B150" i="3" a="1"/>
  <c r="B55" i="3" a="1"/>
  <c r="B168" i="3" a="1"/>
  <c r="B353" i="3" a="1"/>
  <c r="B240" i="3" a="1"/>
  <c r="B240" i="3" s="1"/>
  <c r="C415" i="2" s="1"/>
  <c r="B391" i="3" a="1"/>
  <c r="B391" i="3" s="1"/>
  <c r="C361" i="2" s="1"/>
  <c r="B267" i="3" a="1"/>
  <c r="B412" i="3" a="1"/>
  <c r="B481" i="3" a="1"/>
  <c r="B542" i="3" a="1"/>
  <c r="B542" i="3" s="1"/>
  <c r="C264" i="2" s="1"/>
  <c r="B29" i="3" a="1"/>
  <c r="B551" i="3" a="1"/>
  <c r="B27" i="3" a="1"/>
  <c r="B27" i="3" s="1"/>
  <c r="C116" i="2" s="1"/>
  <c r="B97" i="3" a="1"/>
  <c r="B97" i="3" s="1"/>
  <c r="B332" i="6" s="1"/>
  <c r="B12" i="3" a="1"/>
  <c r="B426" i="3" a="1"/>
  <c r="B367" i="3" a="1"/>
  <c r="B402" i="3" a="1"/>
  <c r="B546" i="3" a="1"/>
  <c r="B136" i="3" a="1"/>
  <c r="B280" i="3" a="1"/>
  <c r="B280" i="3" s="1"/>
  <c r="B353" i="6" s="1"/>
  <c r="B190" i="3" a="1"/>
  <c r="B190" i="3" s="1"/>
  <c r="B42" i="6" s="1"/>
  <c r="B517" i="3" a="1"/>
  <c r="B198" i="3" a="1"/>
  <c r="B132" i="3" a="1"/>
  <c r="B371" i="3" a="1"/>
  <c r="B450" i="3" a="1"/>
  <c r="B113" i="3" a="1"/>
  <c r="B522" i="3" a="1"/>
  <c r="B270" i="3" a="1"/>
  <c r="B270" i="3" s="1"/>
  <c r="C307" i="2" s="1"/>
  <c r="B420" i="3" a="1"/>
  <c r="B133" i="3" a="1"/>
  <c r="B342" i="3" a="1"/>
  <c r="B103" i="3" a="1"/>
  <c r="B365" i="3" a="1"/>
  <c r="B139" i="3" a="1"/>
  <c r="B387" i="3" a="1"/>
  <c r="B34" i="3" a="1"/>
  <c r="B34" i="3" s="1"/>
  <c r="C384" i="2" s="1"/>
  <c r="B504" i="3" a="1"/>
  <c r="B256" i="3" a="1"/>
  <c r="B414" i="3" a="1"/>
  <c r="B477" i="3" a="1"/>
  <c r="B425" i="3" a="1"/>
  <c r="B33" i="3" a="1"/>
  <c r="B264" i="3" a="1"/>
  <c r="B283" i="3" a="1"/>
  <c r="B283" i="3" s="1"/>
  <c r="C237" i="2" s="1"/>
  <c r="B25" i="3" a="1"/>
  <c r="B243" i="3" a="1"/>
  <c r="B258" i="3" a="1"/>
  <c r="B531" i="3" a="1"/>
  <c r="B523" i="3" a="1"/>
  <c r="B282" i="3" a="1"/>
  <c r="B293" i="3" a="1"/>
  <c r="B293" i="3" s="1"/>
  <c r="C137" i="2" s="1"/>
  <c r="B513" i="3" a="1"/>
  <c r="B513" i="3" s="1"/>
  <c r="C298" i="2" s="1"/>
  <c r="B203" i="3" a="1"/>
  <c r="B451" i="3" a="1"/>
  <c r="B138" i="3" a="1"/>
  <c r="B464" i="3" a="1"/>
  <c r="B174" i="3" a="1"/>
  <c r="B403" i="3" a="1"/>
  <c r="B48" i="3" a="1"/>
  <c r="B48" i="3" s="1"/>
  <c r="C245" i="2" s="1"/>
  <c r="B306" i="3" a="1"/>
  <c r="B306" i="3" s="1"/>
  <c r="C218" i="2" s="1"/>
  <c r="B257" i="3" a="1"/>
  <c r="B149" i="3" a="1"/>
  <c r="B42" i="3" a="1"/>
  <c r="B205" i="3" a="1"/>
  <c r="B379" i="3" a="1"/>
  <c r="B250" i="3" a="1"/>
  <c r="B421" i="3" a="1"/>
  <c r="B421" i="3" s="1"/>
  <c r="C400" i="2" s="1"/>
  <c r="B361" i="3" a="1"/>
  <c r="B361" i="3" s="1"/>
  <c r="B89" i="6" s="1"/>
  <c r="B418" i="3" a="1"/>
  <c r="B488" i="3" a="1"/>
  <c r="B550" i="3" a="1"/>
  <c r="B13" i="3" a="1"/>
  <c r="B248" i="3" a="1"/>
  <c r="B49" i="3" a="1"/>
  <c r="B135" i="3" a="1"/>
  <c r="B135" i="3" s="1"/>
  <c r="C454" i="2" s="1"/>
  <c r="B86" i="9" a="1"/>
  <c r="B86" i="9" s="1"/>
  <c r="B32" i="9" a="1"/>
  <c r="B32" i="9" s="1"/>
  <c r="B7" i="9"/>
  <c r="B160" i="9" a="1"/>
  <c r="B160" i="9" s="1"/>
  <c r="B24" i="9" a="1"/>
  <c r="B24" i="9" s="1"/>
  <c r="B349" i="9" a="1"/>
  <c r="B349" i="9" s="1"/>
  <c r="B28" i="9" a="1"/>
  <c r="B28" i="9" s="1"/>
  <c r="B30" i="9" a="1"/>
  <c r="B30" i="9" s="1"/>
  <c r="B181" i="9" a="1"/>
  <c r="B181" i="9" s="1"/>
  <c r="B66" i="9" a="1"/>
  <c r="B66" i="9" s="1"/>
  <c r="B39" i="9" a="1"/>
  <c r="B39" i="9" s="1"/>
  <c r="B36" i="9" a="1"/>
  <c r="B36" i="9" s="1"/>
  <c r="B48" i="9" a="1"/>
  <c r="B48" i="9" s="1"/>
  <c r="B50" i="9" a="1"/>
  <c r="B50" i="9" s="1"/>
  <c r="B3" i="9" a="1"/>
  <c r="B3" i="9" s="1"/>
  <c r="B12" i="9" a="1"/>
  <c r="B12" i="9" s="1"/>
  <c r="B20" i="9" a="1"/>
  <c r="B20" i="9" s="1"/>
  <c r="B4" i="9" a="1"/>
  <c r="B4" i="9" s="1"/>
  <c r="B15" i="9" a="1"/>
  <c r="B15" i="9" s="1"/>
  <c r="B18" i="9" a="1"/>
  <c r="B18" i="9" s="1"/>
  <c r="B9" i="9" a="1"/>
  <c r="B9" i="9" s="1"/>
  <c r="B98" i="9" a="1"/>
  <c r="B98" i="9" s="1"/>
  <c r="B74" i="9" a="1"/>
  <c r="B74" i="9" s="1"/>
  <c r="B56" i="9" a="1"/>
  <c r="B56" i="9" s="1"/>
  <c r="B8" i="9" a="1"/>
  <c r="B8" i="9" s="1"/>
  <c r="B71" i="9" a="1"/>
  <c r="B71" i="9" s="1"/>
  <c r="B141" i="9" a="1"/>
  <c r="B141" i="9" s="1"/>
  <c r="B247" i="9" a="1"/>
  <c r="B247" i="9" s="1"/>
  <c r="B54" i="9" a="1"/>
  <c r="B54" i="9" s="1"/>
  <c r="B190" i="9" a="1"/>
  <c r="B190" i="9" s="1"/>
  <c r="B42" i="9" a="1"/>
  <c r="B42" i="9" s="1"/>
  <c r="B26" i="9" a="1"/>
  <c r="B26" i="9" s="1"/>
  <c r="B6" i="9"/>
  <c r="B19" i="9" a="1"/>
  <c r="B19" i="9" s="1"/>
  <c r="B255" i="9" a="1"/>
  <c r="B255" i="9" s="1"/>
  <c r="B554" i="9" a="1"/>
  <c r="B554" i="9" s="1"/>
  <c r="B570" i="9" a="1"/>
  <c r="B570" i="9" s="1"/>
  <c r="B530" i="9" a="1"/>
  <c r="B530" i="9" s="1"/>
  <c r="B586" i="9" a="1"/>
  <c r="B586" i="9" s="1"/>
  <c r="B520" i="9" a="1"/>
  <c r="B520" i="9" s="1"/>
  <c r="B437" i="9" a="1"/>
  <c r="B437" i="9" s="1"/>
  <c r="B430" i="9" a="1"/>
  <c r="B430" i="9" s="1"/>
  <c r="B466" i="9" a="1"/>
  <c r="B466" i="9" s="1"/>
  <c r="B542" i="9" a="1"/>
  <c r="B542" i="9" s="1"/>
  <c r="B461" i="9" a="1"/>
  <c r="B461" i="9" s="1"/>
  <c r="B366" i="9" a="1"/>
  <c r="B366" i="9" s="1"/>
  <c r="B382" i="9" a="1"/>
  <c r="B382" i="9" s="1"/>
  <c r="B374" i="9" a="1"/>
  <c r="B374" i="9" s="1"/>
  <c r="B370" i="9" a="1"/>
  <c r="B370" i="9" s="1"/>
  <c r="B361" i="9" a="1"/>
  <c r="B361" i="9" s="1"/>
  <c r="B347" i="9" a="1"/>
  <c r="B347" i="9" s="1"/>
  <c r="B315" i="9" a="1"/>
  <c r="B315" i="9" s="1"/>
  <c r="B287" i="9" a="1"/>
  <c r="B287" i="9" s="1"/>
  <c r="B295" i="9" a="1"/>
  <c r="B295" i="9" s="1"/>
  <c r="B292" i="9" a="1"/>
  <c r="B292" i="9" s="1"/>
  <c r="B308" i="9" a="1"/>
  <c r="B308" i="9" s="1"/>
  <c r="B266" i="9" a="1"/>
  <c r="B266" i="9" s="1"/>
  <c r="B323" i="9" a="1"/>
  <c r="B323" i="9" s="1"/>
  <c r="B258" i="9" a="1"/>
  <c r="B258" i="9" s="1"/>
  <c r="B171" i="9" a="1"/>
  <c r="B171" i="9" s="1"/>
  <c r="B220" i="9" a="1"/>
  <c r="B220" i="9" s="1"/>
  <c r="B138" i="9" a="1"/>
  <c r="B138" i="9" s="1"/>
  <c r="B106" i="9" a="1"/>
  <c r="B106" i="9" s="1"/>
  <c r="B188" i="9" a="1"/>
  <c r="B188" i="9" s="1"/>
  <c r="B197" i="9" a="1"/>
  <c r="B197" i="9" s="1"/>
  <c r="B179" i="9" a="1"/>
  <c r="B179" i="9" s="1"/>
  <c r="B122" i="9" a="1"/>
  <c r="B122" i="9" s="1"/>
  <c r="B2" i="9" a="1"/>
  <c r="B2" i="9" s="1"/>
  <c r="B213" i="9" a="1"/>
  <c r="B213" i="9" s="1"/>
  <c r="B100" i="9" a="1"/>
  <c r="B100" i="9" s="1"/>
  <c r="B163" i="9" a="1"/>
  <c r="B163" i="9" s="1"/>
  <c r="B249" i="9" a="1"/>
  <c r="B249" i="9" s="1"/>
  <c r="B23" i="9" a="1"/>
  <c r="B23" i="9" s="1"/>
  <c r="B88" i="9" a="1"/>
  <c r="B88" i="9" s="1"/>
  <c r="B75" i="9" a="1"/>
  <c r="B75" i="9" s="1"/>
  <c r="B37" i="9" a="1"/>
  <c r="B37" i="9" s="1"/>
  <c r="B47" i="9" a="1"/>
  <c r="B47" i="9" s="1"/>
  <c r="B68" i="9" a="1"/>
  <c r="B68" i="9" s="1"/>
  <c r="B45" i="9" a="1"/>
  <c r="B45" i="9" s="1"/>
  <c r="B180" i="9" a="1"/>
  <c r="B180" i="9" s="1"/>
  <c r="B223" i="9" a="1"/>
  <c r="B223" i="9" s="1"/>
  <c r="B206" i="9" a="1"/>
  <c r="B206" i="9" s="1"/>
  <c r="B149" i="9" a="1"/>
  <c r="B149" i="9" s="1"/>
  <c r="B264" i="9" a="1"/>
  <c r="B264" i="9" s="1"/>
  <c r="B107" i="9" a="1"/>
  <c r="B107" i="9" s="1"/>
  <c r="B261" i="9" a="1"/>
  <c r="B261" i="9" s="1"/>
  <c r="B195" i="9" a="1"/>
  <c r="B195" i="9" s="1"/>
  <c r="B269" i="9" a="1"/>
  <c r="B269" i="9" s="1"/>
  <c r="B250" i="9" a="1"/>
  <c r="B250" i="9" s="1"/>
  <c r="B331" i="9" a="1"/>
  <c r="B331" i="9" s="1"/>
  <c r="B390" i="9" a="1"/>
  <c r="B390" i="9" s="1"/>
  <c r="B253" i="9" a="1"/>
  <c r="B253" i="9" s="1"/>
  <c r="B352" i="9" a="1"/>
  <c r="B352" i="9" s="1"/>
  <c r="B475" i="9" a="1"/>
  <c r="B475" i="9" s="1"/>
  <c r="B296" i="9" a="1"/>
  <c r="B296" i="9" s="1"/>
  <c r="B401" i="9" a="1"/>
  <c r="B401" i="9" s="1"/>
  <c r="B319" i="9" a="1"/>
  <c r="B319" i="9" s="1"/>
  <c r="B354" i="9" a="1"/>
  <c r="B354" i="9" s="1"/>
  <c r="B404" i="9" a="1"/>
  <c r="B404" i="9" s="1"/>
  <c r="B469" i="9" a="1"/>
  <c r="B469" i="9" s="1"/>
  <c r="B445" i="9" a="1"/>
  <c r="B445" i="9" s="1"/>
  <c r="B484" i="9" a="1"/>
  <c r="B484" i="9" s="1"/>
  <c r="B486" i="9" a="1"/>
  <c r="B486" i="9" s="1"/>
  <c r="B527" i="9" a="1"/>
  <c r="B527" i="9" s="1"/>
  <c r="B548" i="9" a="1"/>
  <c r="B548" i="9" s="1"/>
  <c r="B547" i="9" a="1"/>
  <c r="B547" i="9" s="1"/>
  <c r="B515" i="9" a="1"/>
  <c r="B515" i="9" s="1"/>
  <c r="B507" i="9" a="1"/>
  <c r="B507" i="9" s="1"/>
  <c r="B534" i="9" a="1"/>
  <c r="B534" i="9" s="1"/>
  <c r="B582" i="9" a="1"/>
  <c r="B582" i="9" s="1"/>
  <c r="B62" i="9" a="1"/>
  <c r="B62" i="9" s="1"/>
  <c r="B120" i="9" a="1"/>
  <c r="B120" i="9" s="1"/>
  <c r="B38" i="9" a="1"/>
  <c r="B38" i="9" s="1"/>
  <c r="B46" i="9" a="1"/>
  <c r="B46" i="9" s="1"/>
  <c r="B52" i="9" a="1"/>
  <c r="B52" i="9" s="1"/>
  <c r="B73" i="9" a="1"/>
  <c r="B73" i="9" s="1"/>
  <c r="B57" i="9" a="1"/>
  <c r="B57" i="9" s="1"/>
  <c r="B550" i="9" a="1"/>
  <c r="B550" i="9" s="1"/>
  <c r="B118" i="9" a="1"/>
  <c r="B118" i="9" s="1"/>
  <c r="B166" i="9" a="1"/>
  <c r="B166" i="9" s="1"/>
  <c r="B274" i="9" a="1"/>
  <c r="B274" i="9" s="1"/>
  <c r="B109" i="9" a="1"/>
  <c r="B109" i="9" s="1"/>
  <c r="B208" i="9" a="1"/>
  <c r="B208" i="9" s="1"/>
  <c r="B412" i="9" a="1"/>
  <c r="B412" i="9" s="1"/>
  <c r="B281" i="9" a="1"/>
  <c r="B281" i="9" s="1"/>
  <c r="B270" i="9" a="1"/>
  <c r="B270" i="9" s="1"/>
  <c r="B268" i="9" a="1"/>
  <c r="B268" i="9" s="1"/>
  <c r="B362" i="9" a="1"/>
  <c r="B362" i="9" s="1"/>
  <c r="B311" i="9" a="1"/>
  <c r="B311" i="9" s="1"/>
  <c r="B434" i="9" a="1"/>
  <c r="B434" i="9" s="1"/>
  <c r="B351" i="9" a="1"/>
  <c r="B351" i="9" s="1"/>
  <c r="B396" i="9" a="1"/>
  <c r="B396" i="9" s="1"/>
  <c r="B383" i="9" a="1"/>
  <c r="B383" i="9" s="1"/>
  <c r="B450" i="9" a="1"/>
  <c r="B450" i="9" s="1"/>
  <c r="B375" i="9" a="1"/>
  <c r="B375" i="9" s="1"/>
  <c r="B490" i="9" a="1"/>
  <c r="B490" i="9" s="1"/>
  <c r="B568" i="9" a="1"/>
  <c r="B568" i="9" s="1"/>
  <c r="B552" i="9" a="1"/>
  <c r="B552" i="9" s="1"/>
  <c r="B535" i="9" a="1"/>
  <c r="B535" i="9" s="1"/>
  <c r="B509" i="9" a="1"/>
  <c r="B509" i="9" s="1"/>
  <c r="B545" i="9" a="1"/>
  <c r="B545" i="9" s="1"/>
  <c r="B584" i="9" a="1"/>
  <c r="B584" i="9" s="1"/>
  <c r="B64" i="9" a="1"/>
  <c r="B64" i="9" s="1"/>
  <c r="B342" i="9" a="1"/>
  <c r="B342" i="9" s="1"/>
  <c r="B456" i="9" a="1"/>
  <c r="B456" i="9" s="1"/>
  <c r="B525" i="9" a="1"/>
  <c r="B525" i="9" s="1"/>
  <c r="B595" i="9" a="1"/>
  <c r="B595" i="9" s="1"/>
  <c r="B87" i="9" a="1"/>
  <c r="B87" i="9" s="1"/>
  <c r="B146" i="9" a="1"/>
  <c r="B146" i="9" s="1"/>
  <c r="B49" i="9" a="1"/>
  <c r="B49" i="9" s="1"/>
  <c r="B154" i="9" a="1"/>
  <c r="B154" i="9" s="1"/>
  <c r="B63" i="9" a="1"/>
  <c r="B63" i="9" s="1"/>
  <c r="B80" i="9" a="1"/>
  <c r="B80" i="9" s="1"/>
  <c r="B96" i="9" a="1"/>
  <c r="B96" i="9" s="1"/>
  <c r="B117" i="9" a="1"/>
  <c r="B117" i="9" s="1"/>
  <c r="B174" i="9" a="1"/>
  <c r="B174" i="9" s="1"/>
  <c r="B139" i="9" a="1"/>
  <c r="B139" i="9" s="1"/>
  <c r="B198" i="9" a="1"/>
  <c r="B198" i="9" s="1"/>
  <c r="B133" i="9" a="1"/>
  <c r="B133" i="9" s="1"/>
  <c r="B189" i="9" a="1"/>
  <c r="B189" i="9" s="1"/>
  <c r="B277" i="9" a="1"/>
  <c r="B277" i="9" s="1"/>
  <c r="B164" i="9" a="1"/>
  <c r="B164" i="9" s="1"/>
  <c r="B126" i="9" a="1"/>
  <c r="B126" i="9" s="1"/>
  <c r="B236" i="9" a="1"/>
  <c r="B236" i="9" s="1"/>
  <c r="B298" i="9" a="1"/>
  <c r="B298" i="9" s="1"/>
  <c r="B300" i="9" a="1"/>
  <c r="B300" i="9" s="1"/>
  <c r="B285" i="9" a="1"/>
  <c r="B285" i="9" s="1"/>
  <c r="B280" i="9" a="1"/>
  <c r="B280" i="9" s="1"/>
  <c r="B329" i="9" a="1"/>
  <c r="B329" i="9" s="1"/>
  <c r="B303" i="9" a="1"/>
  <c r="B303" i="9" s="1"/>
  <c r="B343" i="9" a="1"/>
  <c r="B343" i="9" s="1"/>
  <c r="B310" i="9" a="1"/>
  <c r="B310" i="9" s="1"/>
  <c r="B309" i="9" a="1"/>
  <c r="B309" i="9" s="1"/>
  <c r="B448" i="9" a="1"/>
  <c r="B448" i="9" s="1"/>
  <c r="B459" i="9" a="1"/>
  <c r="B459" i="9" s="1"/>
  <c r="B478" i="9" a="1"/>
  <c r="B478" i="9" s="1"/>
  <c r="B492" i="9" a="1"/>
  <c r="B492" i="9" s="1"/>
  <c r="B454" i="9" a="1"/>
  <c r="B454" i="9" s="1"/>
  <c r="B497" i="9" a="1"/>
  <c r="B497" i="9" s="1"/>
  <c r="B494" i="9" a="1"/>
  <c r="B494" i="9" s="1"/>
  <c r="B594" i="9" a="1"/>
  <c r="B594" i="9" s="1"/>
  <c r="B510" i="9" a="1"/>
  <c r="B510" i="9" s="1"/>
  <c r="B540" i="9" a="1"/>
  <c r="B540" i="9" s="1"/>
  <c r="B521" i="9" a="1"/>
  <c r="B521" i="9" s="1"/>
  <c r="B557" i="9" a="1"/>
  <c r="B557" i="9" s="1"/>
  <c r="B597" i="9" a="1"/>
  <c r="B597" i="9" s="1"/>
  <c r="B558" i="9" a="1"/>
  <c r="B558" i="9" s="1"/>
  <c r="B573" i="9" a="1"/>
  <c r="B573" i="9" s="1"/>
  <c r="B40" i="9" a="1"/>
  <c r="B40" i="9" s="1"/>
  <c r="B306" i="9" a="1"/>
  <c r="B306" i="9" s="1"/>
  <c r="B531" i="9" a="1"/>
  <c r="B531" i="9" s="1"/>
  <c r="B451" i="9" a="1"/>
  <c r="B451" i="9" s="1"/>
  <c r="B435" i="9" a="1"/>
  <c r="B435" i="9" s="1"/>
  <c r="B95" i="9" a="1"/>
  <c r="B95" i="9" s="1"/>
  <c r="B218" i="9" a="1"/>
  <c r="B218" i="9" s="1"/>
  <c r="B55" i="9" a="1"/>
  <c r="B55" i="9" s="1"/>
  <c r="B29" i="9" a="1"/>
  <c r="B29" i="9" s="1"/>
  <c r="B72" i="9" a="1"/>
  <c r="B72" i="9" s="1"/>
  <c r="B136" i="9" a="1"/>
  <c r="B136" i="9" s="1"/>
  <c r="B103" i="9" a="1"/>
  <c r="B103" i="9" s="1"/>
  <c r="B192" i="9" a="1"/>
  <c r="B192" i="9" s="1"/>
  <c r="B152" i="9" a="1"/>
  <c r="B152" i="9" s="1"/>
  <c r="B229" i="9" a="1"/>
  <c r="B229" i="9" s="1"/>
  <c r="B155" i="9" a="1"/>
  <c r="B155" i="9" s="1"/>
  <c r="B221" i="9" a="1"/>
  <c r="B221" i="9" s="1"/>
  <c r="B201" i="9" a="1"/>
  <c r="B201" i="9" s="1"/>
  <c r="B150" i="9" a="1"/>
  <c r="B150" i="9" s="1"/>
  <c r="B140" i="9" a="1"/>
  <c r="B140" i="9" s="1"/>
  <c r="B239" i="9" a="1"/>
  <c r="B239" i="9" s="1"/>
  <c r="B313" i="9" a="1"/>
  <c r="B313" i="9" s="1"/>
  <c r="B327" i="9" a="1"/>
  <c r="B327" i="9" s="1"/>
  <c r="B290" i="9" a="1"/>
  <c r="B290" i="9" s="1"/>
  <c r="B284" i="9" a="1"/>
  <c r="B284" i="9" s="1"/>
  <c r="B339" i="9" a="1"/>
  <c r="B339" i="9" s="1"/>
  <c r="B386" i="9" a="1"/>
  <c r="B386" i="9" s="1"/>
  <c r="B357" i="9" a="1"/>
  <c r="B357" i="9" s="1"/>
  <c r="B440" i="9" a="1"/>
  <c r="B440" i="9" s="1"/>
  <c r="B356" i="9" a="1"/>
  <c r="B356" i="9" s="1"/>
  <c r="B318" i="9" a="1"/>
  <c r="B318" i="9" s="1"/>
  <c r="B394" i="9" a="1"/>
  <c r="B394" i="9" s="1"/>
  <c r="B485" i="9" a="1"/>
  <c r="B485" i="9" s="1"/>
  <c r="B380" i="9" a="1"/>
  <c r="B380" i="9" s="1"/>
  <c r="B446" i="9" a="1"/>
  <c r="B446" i="9" s="1"/>
  <c r="B493" i="9" a="1"/>
  <c r="B493" i="9" s="1"/>
  <c r="B491" i="9" a="1"/>
  <c r="B491" i="9" s="1"/>
  <c r="B462" i="9" a="1"/>
  <c r="B462" i="9" s="1"/>
  <c r="B500" i="9" a="1"/>
  <c r="B500" i="9" s="1"/>
  <c r="B431" i="9" a="1"/>
  <c r="B431" i="9" s="1"/>
  <c r="B496" i="9" a="1"/>
  <c r="B496" i="9" s="1"/>
  <c r="B600" i="9" a="1"/>
  <c r="B600" i="9" s="1"/>
  <c r="B514" i="9" a="1"/>
  <c r="B514" i="9" s="1"/>
  <c r="B562" i="9" a="1"/>
  <c r="B562" i="9" s="1"/>
  <c r="B523" i="9" a="1"/>
  <c r="B523" i="9" s="1"/>
  <c r="B566" i="9" a="1"/>
  <c r="B566" i="9" s="1"/>
  <c r="B579" i="9" a="1"/>
  <c r="B579" i="9" s="1"/>
  <c r="B43" i="9" a="1"/>
  <c r="B43" i="9" s="1"/>
  <c r="B472" i="9" a="1"/>
  <c r="B472" i="9" s="1"/>
  <c r="B499" i="9" a="1"/>
  <c r="B499" i="9" s="1"/>
  <c r="B159" i="9" a="1"/>
  <c r="B159" i="9" s="1"/>
  <c r="B78" i="9" a="1"/>
  <c r="B78" i="9" s="1"/>
  <c r="B85" i="9" a="1"/>
  <c r="B85" i="9" s="1"/>
  <c r="B70" i="9" a="1"/>
  <c r="B70" i="9" s="1"/>
  <c r="B79" i="9" a="1"/>
  <c r="B79" i="9" s="1"/>
  <c r="B144" i="9" a="1"/>
  <c r="B144" i="9" s="1"/>
  <c r="B112" i="9" a="1"/>
  <c r="B112" i="9" s="1"/>
  <c r="B216" i="9" a="1"/>
  <c r="B216" i="9" s="1"/>
  <c r="B158" i="9" a="1"/>
  <c r="B158" i="9" s="1"/>
  <c r="B233" i="9" a="1"/>
  <c r="B233" i="9" s="1"/>
  <c r="B172" i="9" a="1"/>
  <c r="B172" i="9" s="1"/>
  <c r="B244" i="9" a="1"/>
  <c r="B244" i="9" s="1"/>
  <c r="B214" i="9" a="1"/>
  <c r="B214" i="9" s="1"/>
  <c r="B167" i="9" a="1"/>
  <c r="B167" i="9" s="1"/>
  <c r="B177" i="9" a="1"/>
  <c r="B177" i="9" s="1"/>
  <c r="B276" i="9" a="1"/>
  <c r="B276" i="9" s="1"/>
  <c r="B242" i="9" a="1"/>
  <c r="B242" i="9" s="1"/>
  <c r="B359" i="9" a="1"/>
  <c r="B359" i="9" s="1"/>
  <c r="B378" i="9" a="1"/>
  <c r="B378" i="9" s="1"/>
  <c r="B337" i="9" a="1"/>
  <c r="B337" i="9" s="1"/>
  <c r="B364" i="9" a="1"/>
  <c r="B364" i="9" s="1"/>
  <c r="B398" i="9" a="1"/>
  <c r="B398" i="9" s="1"/>
  <c r="B453" i="9" a="1"/>
  <c r="B453" i="9" s="1"/>
  <c r="B391" i="9" a="1"/>
  <c r="B391" i="9" s="1"/>
  <c r="B410" i="9" a="1"/>
  <c r="B410" i="9" s="1"/>
  <c r="B388" i="9" a="1"/>
  <c r="B388" i="9" s="1"/>
  <c r="B420" i="9" a="1"/>
  <c r="B420" i="9" s="1"/>
  <c r="B483" i="9" a="1"/>
  <c r="B483" i="9" s="1"/>
  <c r="B518" i="9" a="1"/>
  <c r="B518" i="9" s="1"/>
  <c r="B508" i="9" a="1"/>
  <c r="B508" i="9" s="1"/>
  <c r="B501" i="9" a="1"/>
  <c r="B501" i="9" s="1"/>
  <c r="B473" i="9" a="1"/>
  <c r="B473" i="9" s="1"/>
  <c r="B592" i="9" a="1"/>
  <c r="B592" i="9" s="1"/>
  <c r="B537" i="9" a="1"/>
  <c r="B537" i="9" s="1"/>
  <c r="B522" i="9" a="1"/>
  <c r="B522" i="9" s="1"/>
  <c r="B536" i="9" a="1"/>
  <c r="B536" i="9" s="1"/>
  <c r="B571" i="9" a="1"/>
  <c r="B571" i="9" s="1"/>
  <c r="B589" i="9" a="1"/>
  <c r="B589" i="9" s="1"/>
  <c r="B560" i="9" a="1"/>
  <c r="B560" i="9" s="1"/>
  <c r="B205" i="9" a="1"/>
  <c r="B205" i="9" s="1"/>
  <c r="B131" i="9" a="1"/>
  <c r="B131" i="9" s="1"/>
  <c r="B231" i="9" a="1"/>
  <c r="B231" i="9" s="1"/>
  <c r="B348" i="9" a="1"/>
  <c r="B348" i="9" s="1"/>
  <c r="B203" i="9" a="1"/>
  <c r="B203" i="9" s="1"/>
  <c r="B81" i="9" a="1"/>
  <c r="B81" i="9" s="1"/>
  <c r="B93" i="9" a="1"/>
  <c r="B93" i="9" s="1"/>
  <c r="B91" i="9" a="1"/>
  <c r="B91" i="9" s="1"/>
  <c r="B13" i="9" a="1"/>
  <c r="B13" i="9" s="1"/>
  <c r="B14" i="9" a="1"/>
  <c r="B14" i="9" s="1"/>
  <c r="B130" i="9" a="1"/>
  <c r="B130" i="9" s="1"/>
  <c r="B251" i="9" a="1"/>
  <c r="B251" i="9" s="1"/>
  <c r="B169" i="9" a="1"/>
  <c r="B169" i="9" s="1"/>
  <c r="B241" i="9" a="1"/>
  <c r="B241" i="9" s="1"/>
  <c r="B246" i="9" a="1"/>
  <c r="B246" i="9" s="1"/>
  <c r="B183" i="9" a="1"/>
  <c r="B183" i="9" s="1"/>
  <c r="B227" i="9" a="1"/>
  <c r="B227" i="9" s="1"/>
  <c r="B125" i="9" a="1"/>
  <c r="B125" i="9" s="1"/>
  <c r="B224" i="9" a="1"/>
  <c r="B224" i="9" s="1"/>
  <c r="B278" i="9" a="1"/>
  <c r="B278" i="9" s="1"/>
  <c r="B260" i="9" a="1"/>
  <c r="B260" i="9" s="1"/>
  <c r="B259" i="9" a="1"/>
  <c r="B259" i="9" s="1"/>
  <c r="B256" i="9" a="1"/>
  <c r="B256" i="9" s="1"/>
  <c r="B252" i="9" a="1"/>
  <c r="B252" i="9" s="1"/>
  <c r="B304" i="9" a="1"/>
  <c r="B304" i="9" s="1"/>
  <c r="B406" i="9" a="1"/>
  <c r="B406" i="9" s="1"/>
  <c r="B414" i="9" a="1"/>
  <c r="B414" i="9" s="1"/>
  <c r="B301" i="9" a="1"/>
  <c r="B301" i="9" s="1"/>
  <c r="B409" i="9" a="1"/>
  <c r="B409" i="9" s="1"/>
  <c r="B407" i="9" a="1"/>
  <c r="B407" i="9" s="1"/>
  <c r="B438" i="9" a="1"/>
  <c r="B438" i="9" s="1"/>
  <c r="B424" i="9" a="1"/>
  <c r="B424" i="9" s="1"/>
  <c r="B399" i="9" a="1"/>
  <c r="B399" i="9" s="1"/>
  <c r="B402" i="9" a="1"/>
  <c r="B402" i="9" s="1"/>
  <c r="B428" i="9" a="1"/>
  <c r="B428" i="9" s="1"/>
  <c r="B539" i="9" a="1"/>
  <c r="B539" i="9" s="1"/>
  <c r="B513" i="9" a="1"/>
  <c r="B513" i="9" s="1"/>
  <c r="B506" i="9" a="1"/>
  <c r="B506" i="9" s="1"/>
  <c r="B482" i="9" a="1"/>
  <c r="B482" i="9" s="1"/>
  <c r="B470" i="9" a="1"/>
  <c r="B470" i="9" s="1"/>
  <c r="B517" i="9" a="1"/>
  <c r="B517" i="9" s="1"/>
  <c r="B541" i="9" a="1"/>
  <c r="B541" i="9" s="1"/>
  <c r="B556" i="9" a="1"/>
  <c r="B556" i="9" s="1"/>
  <c r="B581" i="9" a="1"/>
  <c r="B581" i="9" s="1"/>
  <c r="B576" i="9" a="1"/>
  <c r="B576" i="9" s="1"/>
  <c r="B565" i="9" a="1"/>
  <c r="B565" i="9" s="1"/>
  <c r="B563" i="9" a="1"/>
  <c r="B563" i="9" s="1"/>
  <c r="B53" i="9" a="1"/>
  <c r="B53" i="9" s="1"/>
  <c r="B193" i="9" a="1"/>
  <c r="B193" i="9" s="1"/>
  <c r="B262" i="9" a="1"/>
  <c r="B262" i="9" s="1"/>
  <c r="B209" i="9" a="1"/>
  <c r="B209" i="9" s="1"/>
  <c r="B243" i="9" a="1"/>
  <c r="B243" i="9" s="1"/>
  <c r="B293" i="9" a="1"/>
  <c r="B293" i="9" s="1"/>
  <c r="B345" i="9" a="1"/>
  <c r="B345" i="9" s="1"/>
  <c r="B334" i="9" a="1"/>
  <c r="B334" i="9" s="1"/>
  <c r="B423" i="9" a="1"/>
  <c r="B423" i="9" s="1"/>
  <c r="B10" i="9" a="1"/>
  <c r="B10" i="9" s="1"/>
  <c r="B114" i="9" a="1"/>
  <c r="B114" i="9" s="1"/>
  <c r="B94" i="9" a="1"/>
  <c r="B94" i="9" s="1"/>
  <c r="B22" i="9" a="1"/>
  <c r="B22" i="9" s="1"/>
  <c r="B60" i="9" a="1"/>
  <c r="B60" i="9" s="1"/>
  <c r="B27" i="9" a="1"/>
  <c r="B27" i="9" s="1"/>
  <c r="B186" i="9" a="1"/>
  <c r="B186" i="9" s="1"/>
  <c r="B157" i="9" a="1"/>
  <c r="B157" i="9" s="1"/>
  <c r="B101" i="9" a="1"/>
  <c r="B101" i="9" s="1"/>
  <c r="B175" i="9" a="1"/>
  <c r="B175" i="9" s="1"/>
  <c r="B321" i="9" a="1"/>
  <c r="B321" i="9" s="1"/>
  <c r="B115" i="9" a="1"/>
  <c r="B115" i="9" s="1"/>
  <c r="B128" i="9" a="1"/>
  <c r="B128" i="9" s="1"/>
  <c r="B272" i="9" a="1"/>
  <c r="B272" i="9" s="1"/>
  <c r="B110" i="9" a="1"/>
  <c r="B110" i="9" s="1"/>
  <c r="B200" i="9" a="1"/>
  <c r="B200" i="9" s="1"/>
  <c r="B235" i="9" a="1"/>
  <c r="B235" i="9" s="1"/>
  <c r="B147" i="9" a="1"/>
  <c r="B147" i="9" s="1"/>
  <c r="B184" i="9" a="1"/>
  <c r="B184" i="9" s="1"/>
  <c r="B226" i="9" a="1"/>
  <c r="B226" i="9" s="1"/>
  <c r="B237" i="9" a="1"/>
  <c r="B237" i="9" s="1"/>
  <c r="B288" i="9" a="1"/>
  <c r="B288" i="9" s="1"/>
  <c r="B275" i="9" a="1"/>
  <c r="B275" i="9" s="1"/>
  <c r="B291" i="9" a="1"/>
  <c r="B291" i="9" s="1"/>
  <c r="B267" i="9" a="1"/>
  <c r="B267" i="9" s="1"/>
  <c r="B316" i="9" a="1"/>
  <c r="B316" i="9" s="1"/>
  <c r="B432" i="9" a="1"/>
  <c r="B432" i="9" s="1"/>
  <c r="B335" i="9" a="1"/>
  <c r="B335" i="9" s="1"/>
  <c r="B467" i="9" a="1"/>
  <c r="B467" i="9" s="1"/>
  <c r="B324" i="9" a="1"/>
  <c r="B324" i="9" s="1"/>
  <c r="B458" i="9" a="1"/>
  <c r="B458" i="9" s="1"/>
  <c r="B332" i="9" a="1"/>
  <c r="B332" i="9" s="1"/>
  <c r="B417" i="9" a="1"/>
  <c r="B417" i="9" s="1"/>
  <c r="B427" i="9" a="1"/>
  <c r="B427" i="9" s="1"/>
  <c r="B443" i="9" a="1"/>
  <c r="B443" i="9" s="1"/>
  <c r="B442" i="9" a="1"/>
  <c r="B442" i="9" s="1"/>
  <c r="B415" i="9" a="1"/>
  <c r="B415" i="9" s="1"/>
  <c r="B418" i="9" a="1"/>
  <c r="B418" i="9" s="1"/>
  <c r="B464" i="9" a="1"/>
  <c r="B464" i="9" s="1"/>
  <c r="B439" i="9" a="1"/>
  <c r="B439" i="9" s="1"/>
  <c r="B502" i="9" a="1"/>
  <c r="B502" i="9" s="1"/>
  <c r="B477" i="9" a="1"/>
  <c r="B477" i="9" s="1"/>
  <c r="B476" i="9" a="1"/>
  <c r="B476" i="9" s="1"/>
  <c r="B578" i="9" a="1"/>
  <c r="B578" i="9" s="1"/>
  <c r="B587" i="9" a="1"/>
  <c r="B587" i="9" s="1"/>
  <c r="B574" i="9" a="1"/>
  <c r="B574" i="9" s="1"/>
  <c r="B590" i="9" a="1"/>
  <c r="B590" i="9" s="1"/>
  <c r="B84" i="9" a="1"/>
  <c r="B84" i="9" s="1"/>
  <c r="B211" i="9" a="1"/>
  <c r="B211" i="9" s="1"/>
  <c r="B123" i="9" a="1"/>
  <c r="B123" i="9" s="1"/>
  <c r="B134" i="9" a="1"/>
  <c r="B134" i="9" s="1"/>
  <c r="B142" i="9" a="1"/>
  <c r="B142" i="9" s="1"/>
  <c r="B326" i="9" a="1"/>
  <c r="B326" i="9" s="1"/>
  <c r="B367" i="9" a="1"/>
  <c r="B367" i="9" s="1"/>
  <c r="B393" i="9" a="1"/>
  <c r="B393" i="9" s="1"/>
  <c r="B340" i="9" a="1"/>
  <c r="B340" i="9" s="1"/>
  <c r="B429" i="9" a="1"/>
  <c r="B429" i="9" s="1"/>
  <c r="B555" i="9" a="1"/>
  <c r="B555" i="9" s="1"/>
  <c r="B572" i="9" a="1"/>
  <c r="B572" i="9" s="1"/>
  <c r="B593" i="9" a="1"/>
  <c r="B593" i="9" s="1"/>
  <c r="B397" i="9" a="1"/>
  <c r="B397" i="9" s="1"/>
  <c r="B65" i="9" a="1"/>
  <c r="B65" i="9" s="1"/>
  <c r="B132" i="9" a="1"/>
  <c r="B132" i="9" s="1"/>
  <c r="B455" i="9" a="1"/>
  <c r="B455" i="9" s="1"/>
  <c r="B299" i="9" a="1"/>
  <c r="B299" i="9" s="1"/>
  <c r="B5" i="9" a="1"/>
  <c r="B5" i="9" s="1"/>
  <c r="B168" i="9" a="1"/>
  <c r="B168" i="9" s="1"/>
  <c r="B433" i="9" a="1"/>
  <c r="B433" i="9" s="1"/>
  <c r="B289" i="9" a="1"/>
  <c r="B289" i="9" s="1"/>
  <c r="B145" i="9" a="1"/>
  <c r="B145" i="9" s="1"/>
  <c r="B516" i="9" a="1"/>
  <c r="B516" i="9" s="1"/>
  <c r="B379" i="9" a="1"/>
  <c r="B379" i="9" s="1"/>
  <c r="B234" i="9" a="1"/>
  <c r="B234" i="9" s="1"/>
  <c r="B89" i="9" a="1"/>
  <c r="B89" i="9" s="1"/>
  <c r="B481" i="9" a="1"/>
  <c r="B481" i="9" s="1"/>
  <c r="B257" i="9" a="1"/>
  <c r="B257" i="9" s="1"/>
  <c r="B350" i="9" a="1"/>
  <c r="B350" i="9" s="1"/>
  <c r="B532" i="9" a="1"/>
  <c r="B532" i="9" s="1"/>
  <c r="B325" i="9" a="1"/>
  <c r="B325" i="9" s="1"/>
  <c r="B330" i="9" a="1"/>
  <c r="B330" i="9" s="1"/>
  <c r="B137" i="9" a="1"/>
  <c r="B137" i="9" s="1"/>
  <c r="B538" i="9" a="1"/>
  <c r="B538" i="9" s="1"/>
  <c r="B230" i="9" a="1"/>
  <c r="B230" i="9" s="1"/>
  <c r="B69" i="9" a="1"/>
  <c r="B69" i="9" s="1"/>
  <c r="B479" i="9" a="1"/>
  <c r="B479" i="9" s="1"/>
  <c r="B225" i="9" a="1"/>
  <c r="B225" i="9" s="1"/>
  <c r="B405" i="9" a="1"/>
  <c r="B405" i="9" s="1"/>
  <c r="B400" i="9" a="1"/>
  <c r="B400" i="9" s="1"/>
  <c r="B588" i="9" a="1"/>
  <c r="B588" i="9" s="1"/>
  <c r="B526" i="9" a="1"/>
  <c r="B526" i="9" s="1"/>
  <c r="B210" i="9" a="1"/>
  <c r="B210" i="9" s="1"/>
  <c r="B569" i="9" a="1"/>
  <c r="B569" i="9" s="1"/>
  <c r="B504" i="9" a="1"/>
  <c r="B504" i="9" s="1"/>
  <c r="B365" i="9" a="1"/>
  <c r="B365" i="9" s="1"/>
  <c r="B11" i="9" a="1"/>
  <c r="B11" i="9" s="1"/>
  <c r="B21" i="9" a="1"/>
  <c r="B21" i="9" s="1"/>
  <c r="B408" i="9" a="1"/>
  <c r="B408" i="9" s="1"/>
  <c r="B360" i="9" a="1"/>
  <c r="B360" i="9" s="1"/>
  <c r="B44" i="9" a="1"/>
  <c r="B44" i="9" s="1"/>
  <c r="B61" i="9" a="1"/>
  <c r="B61" i="9" s="1"/>
  <c r="B498" i="9" a="1"/>
  <c r="B498" i="9" s="1"/>
  <c r="B182" i="9" a="1"/>
  <c r="B182" i="9" s="1"/>
  <c r="B598" i="9" a="1"/>
  <c r="B598" i="9" s="1"/>
  <c r="B533" i="9" a="1"/>
  <c r="B533" i="9" s="1"/>
  <c r="B333" i="9" a="1"/>
  <c r="B333" i="9" s="1"/>
  <c r="B173" i="9" a="1"/>
  <c r="B173" i="9" s="1"/>
  <c r="B41" i="9" a="1"/>
  <c r="B41" i="9" s="1"/>
  <c r="B452" i="9" a="1"/>
  <c r="B452" i="9" s="1"/>
  <c r="B143" i="9" a="1"/>
  <c r="B143" i="9" s="1"/>
  <c r="B580" i="9" a="1"/>
  <c r="B580" i="9" s="1"/>
  <c r="B488" i="9" a="1"/>
  <c r="B488" i="9" s="1"/>
  <c r="B444" i="9" a="1"/>
  <c r="B444" i="9" s="1"/>
  <c r="B271" i="9" a="1"/>
  <c r="B271" i="9" s="1"/>
  <c r="B82" i="9" a="1"/>
  <c r="B82" i="9" s="1"/>
  <c r="B422" i="9" a="1"/>
  <c r="B422" i="9" s="1"/>
  <c r="B286" i="9" a="1"/>
  <c r="B286" i="9" s="1"/>
  <c r="B129" i="9" a="1"/>
  <c r="B129" i="9" s="1"/>
  <c r="B376" i="9" a="1"/>
  <c r="B376" i="9" s="1"/>
  <c r="B344" i="9" a="1"/>
  <c r="B344" i="9" s="1"/>
  <c r="B544" i="9" a="1"/>
  <c r="B544" i="9" s="1"/>
  <c r="B273" i="9" a="1"/>
  <c r="B273" i="9" s="1"/>
  <c r="B353" i="9" a="1"/>
  <c r="B353" i="9" s="1"/>
  <c r="B363" i="9" a="1"/>
  <c r="B363" i="9" s="1"/>
  <c r="B392" i="9" a="1"/>
  <c r="B392" i="9" s="1"/>
  <c r="B358" i="9" a="1"/>
  <c r="B358" i="9" s="1"/>
  <c r="B471" i="9" a="1"/>
  <c r="B471" i="9" s="1"/>
  <c r="B463" i="9" a="1"/>
  <c r="B463" i="9" s="1"/>
  <c r="B245" i="9" a="1"/>
  <c r="B245" i="9" s="1"/>
  <c r="B178" i="9" a="1"/>
  <c r="B178" i="9" s="1"/>
  <c r="B25" i="9" a="1"/>
  <c r="B25" i="9" s="1"/>
  <c r="B419" i="9" a="1"/>
  <c r="B419" i="9" s="1"/>
  <c r="B238" i="9" a="1"/>
  <c r="B238" i="9" s="1"/>
  <c r="B76" i="9" a="1"/>
  <c r="B76" i="9" s="1"/>
  <c r="B59" i="9" a="1"/>
  <c r="B59" i="9" s="1"/>
  <c r="B302" i="9" a="1"/>
  <c r="B302" i="9" s="1"/>
  <c r="B151" i="9" a="1"/>
  <c r="B151" i="9" s="1"/>
  <c r="B511" i="9" a="1"/>
  <c r="B511" i="9" s="1"/>
  <c r="B487" i="9" a="1"/>
  <c r="B487" i="9" s="1"/>
  <c r="B371" i="9" a="1"/>
  <c r="B371" i="9" s="1"/>
  <c r="B108" i="9" a="1"/>
  <c r="B108" i="9" s="1"/>
  <c r="B105" i="9" a="1"/>
  <c r="B105" i="9" s="1"/>
  <c r="B385" i="9" a="1"/>
  <c r="B385" i="9" s="1"/>
  <c r="B111" i="9" a="1"/>
  <c r="B111" i="9" s="1"/>
  <c r="B583" i="9" a="1"/>
  <c r="B583" i="9" s="1"/>
  <c r="B425" i="9" a="1"/>
  <c r="B425" i="9" s="1"/>
  <c r="B328" i="9" a="1"/>
  <c r="B328" i="9" s="1"/>
  <c r="B283" i="9" a="1"/>
  <c r="B283" i="9" s="1"/>
  <c r="B33" i="9" a="1"/>
  <c r="B33" i="9" s="1"/>
  <c r="B384" i="9" a="1"/>
  <c r="B384" i="9" s="1"/>
  <c r="B215" i="9" a="1"/>
  <c r="B215" i="9" s="1"/>
  <c r="B161" i="9" a="1"/>
  <c r="B161" i="9" s="1"/>
  <c r="B368" i="9" a="1"/>
  <c r="B368" i="9" s="1"/>
  <c r="B228" i="9" a="1"/>
  <c r="B228" i="9" s="1"/>
  <c r="B416" i="9" a="1"/>
  <c r="B416" i="9" s="1"/>
  <c r="B441" i="9" a="1"/>
  <c r="B441" i="9" s="1"/>
  <c r="B232" i="9" a="1"/>
  <c r="B232" i="9" s="1"/>
  <c r="B51" i="9" a="1"/>
  <c r="B51" i="9" s="1"/>
  <c r="B599" i="9" a="1"/>
  <c r="B599" i="9" s="1"/>
  <c r="B387" i="9" a="1"/>
  <c r="B387" i="9" s="1"/>
  <c r="B191" i="9" a="1"/>
  <c r="B191" i="9" s="1"/>
  <c r="B505" i="9" a="1"/>
  <c r="B505" i="9" s="1"/>
  <c r="B585" i="9" a="1"/>
  <c r="B585" i="9" s="1"/>
  <c r="B372" i="9" a="1"/>
  <c r="B372" i="9" s="1"/>
  <c r="B119" i="9" a="1"/>
  <c r="B119" i="9" s="1"/>
  <c r="B546" i="9" a="1"/>
  <c r="B546" i="9" s="1"/>
  <c r="B512" i="9" a="1"/>
  <c r="B512" i="9" s="1"/>
  <c r="B336" i="9" a="1"/>
  <c r="B336" i="9" s="1"/>
  <c r="B217" i="9" a="1"/>
  <c r="B217" i="9" s="1"/>
  <c r="B601" i="9" a="1"/>
  <c r="B601" i="9" s="1"/>
  <c r="B377" i="9" a="1"/>
  <c r="B377" i="9" s="1"/>
  <c r="B92" i="9" a="1"/>
  <c r="B92" i="9" s="1"/>
  <c r="B551" i="9" a="1"/>
  <c r="B551" i="9" s="1"/>
  <c r="B449" i="9" a="1"/>
  <c r="B449" i="9" s="1"/>
  <c r="B282" i="9" a="1"/>
  <c r="B282" i="9" s="1"/>
  <c r="B222" i="9" a="1"/>
  <c r="B222" i="9" s="1"/>
  <c r="B196" i="9" a="1"/>
  <c r="B196" i="9" s="1"/>
  <c r="B468" i="9" a="1"/>
  <c r="B468" i="9" s="1"/>
  <c r="B148" i="9" a="1"/>
  <c r="B148" i="9" s="1"/>
  <c r="B90" i="9" a="1"/>
  <c r="B90" i="9" s="1"/>
  <c r="B124" i="9" a="1"/>
  <c r="B124" i="9" s="1"/>
  <c r="B153" i="9" a="1"/>
  <c r="B153" i="9" s="1"/>
  <c r="B317" i="9" a="1"/>
  <c r="B317" i="9" s="1"/>
  <c r="B480" i="9" a="1"/>
  <c r="B480" i="9" s="1"/>
  <c r="B199" i="9" a="1"/>
  <c r="B199" i="9" s="1"/>
  <c r="B564" i="9" a="1"/>
  <c r="B564" i="9" s="1"/>
  <c r="B567" i="9" a="1"/>
  <c r="B567" i="9" s="1"/>
  <c r="B341" i="9" a="1"/>
  <c r="B341" i="9" s="1"/>
  <c r="B116" i="9" a="1"/>
  <c r="B116" i="9" s="1"/>
  <c r="B426" i="9" a="1"/>
  <c r="B426" i="9" s="1"/>
  <c r="B577" i="9" a="1"/>
  <c r="B577" i="9" s="1"/>
  <c r="B314" i="9" a="1"/>
  <c r="B314" i="9" s="1"/>
  <c r="B170" i="9" a="1"/>
  <c r="B170" i="9" s="1"/>
  <c r="B373" i="9" a="1"/>
  <c r="B373" i="9" s="1"/>
  <c r="B457" i="9" a="1"/>
  <c r="B457" i="9" s="1"/>
  <c r="B305" i="9" a="1"/>
  <c r="B305" i="9" s="1"/>
  <c r="B185" i="9" a="1"/>
  <c r="B185" i="9" s="1"/>
  <c r="B395" i="9" a="1"/>
  <c r="B395" i="9" s="1"/>
  <c r="B413" i="9" a="1"/>
  <c r="B413" i="9" s="1"/>
  <c r="B67" i="9" a="1"/>
  <c r="B67" i="9" s="1"/>
  <c r="B529" i="9" a="1"/>
  <c r="B529" i="9" s="1"/>
  <c r="B489" i="9" a="1"/>
  <c r="B489" i="9" s="1"/>
  <c r="B346" i="9" a="1"/>
  <c r="B346" i="9" s="1"/>
  <c r="B156" i="9" a="1"/>
  <c r="B156" i="9" s="1"/>
  <c r="B77" i="9" a="1"/>
  <c r="B77" i="9" s="1"/>
  <c r="B355" i="9" a="1"/>
  <c r="B355" i="9" s="1"/>
  <c r="B135" i="9" a="1"/>
  <c r="B135" i="9" s="1"/>
  <c r="B202" i="9" a="1"/>
  <c r="B202" i="9" s="1"/>
  <c r="B279" i="9" a="1"/>
  <c r="B279" i="9" s="1"/>
  <c r="B596" i="9" a="1"/>
  <c r="B596" i="9" s="1"/>
  <c r="B212" i="9" a="1"/>
  <c r="B212" i="9" s="1"/>
  <c r="B553" i="9" a="1"/>
  <c r="B553" i="9" s="1"/>
  <c r="B421" i="9" a="1"/>
  <c r="B421" i="9" s="1"/>
  <c r="B102" i="9" a="1"/>
  <c r="B102" i="9" s="1"/>
  <c r="B474" i="9" a="1"/>
  <c r="B474" i="9" s="1"/>
  <c r="B127" i="9" a="1"/>
  <c r="B127" i="9" s="1"/>
  <c r="B320" i="9" a="1"/>
  <c r="B320" i="9" s="1"/>
  <c r="B543" i="9" a="1"/>
  <c r="B543" i="9" s="1"/>
  <c r="B312" i="9" a="1"/>
  <c r="B312" i="9" s="1"/>
  <c r="B194" i="9" a="1"/>
  <c r="B194" i="9" s="1"/>
  <c r="B265" i="9" a="1"/>
  <c r="B265" i="9" s="1"/>
  <c r="B447" i="9" a="1"/>
  <c r="B447" i="9" s="1"/>
  <c r="B307" i="9" a="1"/>
  <c r="B307" i="9" s="1"/>
  <c r="B58" i="9" a="1"/>
  <c r="B58" i="9" s="1"/>
  <c r="B591" i="9" a="1"/>
  <c r="B591" i="9" s="1"/>
  <c r="B465" i="9" a="1"/>
  <c r="B465" i="9" s="1"/>
  <c r="B389" i="9" a="1"/>
  <c r="B389" i="9" s="1"/>
  <c r="B113" i="9" a="1"/>
  <c r="B113" i="9" s="1"/>
  <c r="B528" i="9" a="1"/>
  <c r="B528" i="9" s="1"/>
  <c r="B381" i="9" a="1"/>
  <c r="B381" i="9" s="1"/>
  <c r="B575" i="9" a="1"/>
  <c r="B575" i="9" s="1"/>
  <c r="B524" i="9" a="1"/>
  <c r="B524" i="9" s="1"/>
  <c r="B403" i="9" a="1"/>
  <c r="B403" i="9" s="1"/>
  <c r="B338" i="9" a="1"/>
  <c r="B338" i="9" s="1"/>
  <c r="B176" i="9" a="1"/>
  <c r="B176" i="9" s="1"/>
  <c r="B34" i="9" a="1"/>
  <c r="B34" i="9" s="1"/>
  <c r="B263" i="9" a="1"/>
  <c r="B263" i="9" s="1"/>
  <c r="B204" i="9" a="1"/>
  <c r="B204" i="9" s="1"/>
  <c r="B83" i="9" a="1"/>
  <c r="B83" i="9" s="1"/>
  <c r="B369" i="9" a="1"/>
  <c r="B369" i="9" s="1"/>
  <c r="B187" i="9" a="1"/>
  <c r="B187" i="9" s="1"/>
  <c r="B254" i="9" a="1"/>
  <c r="B254" i="9" s="1"/>
  <c r="B495" i="9" a="1"/>
  <c r="B495" i="9" s="1"/>
  <c r="B322" i="9" a="1"/>
  <c r="B322" i="9" s="1"/>
  <c r="B97" i="9" a="1"/>
  <c r="B97" i="9" s="1"/>
  <c r="B207" i="9" a="1"/>
  <c r="B207" i="9" s="1"/>
  <c r="B460" i="9" a="1"/>
  <c r="B460" i="9" s="1"/>
  <c r="B294" i="9" a="1"/>
  <c r="B294" i="9" s="1"/>
  <c r="B35" i="9" a="1"/>
  <c r="B35" i="9" s="1"/>
  <c r="B559" i="9" a="1"/>
  <c r="B559" i="9" s="1"/>
  <c r="B411" i="9" a="1"/>
  <c r="B411" i="9" s="1"/>
  <c r="B248" i="9" a="1"/>
  <c r="B248" i="9" s="1"/>
  <c r="B219" i="9" a="1"/>
  <c r="B219" i="9" s="1"/>
  <c r="B549" i="9" a="1"/>
  <c r="B549" i="9" s="1"/>
  <c r="B165" i="9" a="1"/>
  <c r="B165" i="9" s="1"/>
  <c r="B503" i="9" a="1"/>
  <c r="B503" i="9" s="1"/>
  <c r="B561" i="9" a="1"/>
  <c r="B561" i="9" s="1"/>
  <c r="B436" i="9" a="1"/>
  <c r="B436" i="9" s="1"/>
  <c r="B297" i="9" a="1"/>
  <c r="B297" i="9" s="1"/>
  <c r="B104" i="9" a="1"/>
  <c r="B104" i="9" s="1"/>
  <c r="B519" i="9" a="1"/>
  <c r="B519" i="9" s="1"/>
  <c r="B240" i="9" a="1"/>
  <c r="B240" i="9" s="1"/>
  <c r="B121" i="9" a="1"/>
  <c r="B121" i="9" s="1"/>
  <c r="B31" i="9" a="1"/>
  <c r="B31" i="9" s="1"/>
  <c r="B17" i="9" a="1"/>
  <c r="B17" i="9" s="1"/>
  <c r="B162" i="9" a="1"/>
  <c r="B162" i="9" s="1"/>
  <c r="B99" i="9" a="1"/>
  <c r="B99" i="9" s="1"/>
  <c r="B16" i="9" a="1"/>
  <c r="B16" i="9" s="1"/>
  <c r="B204" i="3"/>
  <c r="B419" i="6" s="1"/>
  <c r="B456" i="3"/>
  <c r="C430" i="2" s="1"/>
  <c r="B482" i="3"/>
  <c r="B123" i="6" s="1"/>
  <c r="B301" i="3"/>
  <c r="B11" i="6" s="1"/>
  <c r="B142" i="3"/>
  <c r="C540" i="2" s="1"/>
  <c r="B116" i="3"/>
  <c r="B59" i="6" s="1"/>
  <c r="B155" i="3"/>
  <c r="C247" i="2" s="1"/>
  <c r="B483" i="3"/>
  <c r="C533" i="2" s="1"/>
  <c r="B393" i="3"/>
  <c r="C579" i="2" s="1"/>
  <c r="B463" i="3"/>
  <c r="B254" i="6" s="1"/>
  <c r="B569" i="3"/>
  <c r="C159" i="2" s="1"/>
  <c r="B21" i="3"/>
  <c r="B126" i="6" s="1"/>
  <c r="B484" i="3"/>
  <c r="C419" i="2" s="1"/>
  <c r="B345" i="3"/>
  <c r="B493" i="6" s="1"/>
  <c r="B380" i="3"/>
  <c r="C196" i="2" s="1"/>
  <c r="B176" i="3"/>
  <c r="C432" i="2" s="1"/>
  <c r="B189" i="3"/>
  <c r="C445" i="2" s="1"/>
  <c r="B579" i="3"/>
  <c r="C169" i="2" s="1"/>
  <c r="B384" i="3"/>
  <c r="C268" i="2" s="1"/>
  <c r="B564" i="3"/>
  <c r="C154" i="2" s="1"/>
  <c r="B181" i="3"/>
  <c r="C85" i="2" s="1"/>
  <c r="B54" i="3"/>
  <c r="C125" i="2" s="1"/>
  <c r="B201" i="3"/>
  <c r="B551" i="6" s="1"/>
  <c r="B555" i="3"/>
  <c r="B372" i="6" s="1"/>
  <c r="B527" i="3"/>
  <c r="C278" i="2" s="1"/>
  <c r="B314" i="3"/>
  <c r="C534" i="2" s="1"/>
  <c r="B288" i="3"/>
  <c r="B331" i="6" s="1"/>
  <c r="B246" i="3"/>
  <c r="C514" i="2" s="1"/>
  <c r="B292" i="3"/>
  <c r="C101" i="2" s="1"/>
  <c r="B141" i="3"/>
  <c r="B90" i="6" s="1"/>
  <c r="B472" i="3"/>
  <c r="C280" i="2" s="1"/>
  <c r="B188" i="3"/>
  <c r="B147" i="6" s="1"/>
  <c r="B255" i="3"/>
  <c r="B485" i="6" s="1"/>
  <c r="B552" i="3"/>
  <c r="C371" i="2" s="1"/>
  <c r="B328" i="3"/>
  <c r="C467" i="2" s="1"/>
  <c r="B321" i="3"/>
  <c r="B352" i="3"/>
  <c r="B148" i="3"/>
  <c r="C17" i="2" s="1"/>
  <c r="B356" i="3"/>
  <c r="B568" i="6" s="1"/>
  <c r="B449" i="3"/>
  <c r="B473" i="6" s="1"/>
  <c r="B261" i="3"/>
  <c r="C326" i="2" s="1"/>
  <c r="B210" i="3"/>
  <c r="C48" i="2" s="1"/>
  <c r="B74" i="3"/>
  <c r="C31" i="2" s="1"/>
  <c r="B587" i="3"/>
  <c r="C177" i="2" s="1"/>
  <c r="B123" i="3"/>
  <c r="B492" i="6" s="1"/>
  <c r="B127" i="3"/>
  <c r="C395" i="2" s="1"/>
  <c r="B247" i="3"/>
  <c r="C142" i="2" s="1"/>
  <c r="B202" i="3"/>
  <c r="B378" i="3"/>
  <c r="B149" i="6" s="1"/>
  <c r="B177" i="3"/>
  <c r="C133" i="2" s="1"/>
  <c r="B556" i="3"/>
  <c r="C569" i="2" s="1"/>
  <c r="B593" i="3"/>
  <c r="C183" i="2" s="1"/>
  <c r="B17" i="3"/>
  <c r="C41" i="2" s="1"/>
  <c r="B59" i="3"/>
  <c r="C206" i="2" s="1"/>
  <c r="B62" i="3"/>
  <c r="C36" i="2" s="1"/>
  <c r="B454" i="3"/>
  <c r="C510" i="2" s="1"/>
  <c r="B455" i="3"/>
  <c r="C285" i="2" s="1"/>
  <c r="B271" i="3"/>
  <c r="B410" i="3"/>
  <c r="C249" i="2" s="1"/>
  <c r="B514" i="3"/>
  <c r="C262" i="2" s="1"/>
  <c r="B279" i="3"/>
  <c r="B230" i="3"/>
  <c r="C346" i="2" s="1"/>
  <c r="B10" i="3"/>
  <c r="C6" i="2" s="1"/>
  <c r="B424" i="3"/>
  <c r="B567" i="6" s="1"/>
  <c r="B573" i="3"/>
  <c r="C163" i="2" s="1"/>
  <c r="B284" i="3"/>
  <c r="C215" i="2" s="1"/>
  <c r="B436" i="3"/>
  <c r="B165" i="3"/>
  <c r="B153" i="3"/>
  <c r="C335" i="2" s="1"/>
  <c r="B206" i="3"/>
  <c r="B416" i="3"/>
  <c r="B442" i="6" s="1"/>
  <c r="B474" i="3"/>
  <c r="B40" i="6" s="1"/>
  <c r="B129" i="3"/>
  <c r="C598" i="2" s="1"/>
  <c r="B566" i="3"/>
  <c r="C156" i="2" s="1"/>
  <c r="B326" i="3"/>
  <c r="B564" i="6" s="1"/>
  <c r="B547" i="3"/>
  <c r="C446" i="2" s="1"/>
  <c r="B224" i="3"/>
  <c r="B168" i="6" s="1"/>
  <c r="B362" i="3"/>
  <c r="C413" i="2" s="1"/>
  <c r="B572" i="3"/>
  <c r="C162" i="2" s="1"/>
  <c r="B259" i="3"/>
  <c r="C492" i="2" s="1"/>
  <c r="B311" i="3"/>
  <c r="B182" i="3"/>
  <c r="C591" i="2" s="1"/>
  <c r="B586" i="3"/>
  <c r="C176" i="2" s="1"/>
  <c r="B580" i="3"/>
  <c r="C170" i="2" s="1"/>
  <c r="B162" i="3"/>
  <c r="B255" i="6" s="1"/>
  <c r="B507" i="3"/>
  <c r="B258" i="6" s="1"/>
  <c r="B364" i="3"/>
  <c r="C376" i="2" s="1"/>
  <c r="B57" i="3"/>
  <c r="C358" i="2" s="1"/>
  <c r="B574" i="3"/>
  <c r="C164" i="2" s="1"/>
  <c r="B445" i="3"/>
  <c r="C586" i="2" s="1"/>
  <c r="B180" i="3"/>
  <c r="C357" i="2" s="1"/>
  <c r="B32" i="3"/>
  <c r="C19" i="2" s="1"/>
  <c r="B227" i="3"/>
  <c r="B125" i="6" s="1"/>
  <c r="B45" i="3"/>
  <c r="C34" i="2" s="1"/>
  <c r="B563" i="3"/>
  <c r="C153" i="2" s="1"/>
  <c r="B541" i="3"/>
  <c r="C305" i="2" s="1"/>
  <c r="B408" i="3"/>
  <c r="B347" i="3"/>
  <c r="C560" i="2" s="1"/>
  <c r="B175" i="3"/>
  <c r="C207" i="2" s="1"/>
  <c r="B329" i="3"/>
  <c r="B439" i="6" s="1"/>
  <c r="B252" i="3"/>
  <c r="B358" i="6" s="1"/>
  <c r="B471" i="3"/>
  <c r="B28" i="6" s="1"/>
  <c r="B44" i="3"/>
  <c r="C414" i="2" s="1"/>
  <c r="B296" i="3"/>
  <c r="C148" i="2" s="1"/>
  <c r="B413" i="3"/>
  <c r="C222" i="2" s="1"/>
  <c r="B519" i="3"/>
  <c r="B445" i="6" s="1"/>
  <c r="B480" i="3"/>
  <c r="B474" i="6" s="1"/>
  <c r="B122" i="3"/>
  <c r="C575" i="2" s="1"/>
  <c r="B53" i="3"/>
  <c r="C489" i="2" s="1"/>
  <c r="B506" i="3"/>
  <c r="B265" i="6" s="1"/>
  <c r="B340" i="3"/>
  <c r="C234" i="2" s="1"/>
  <c r="B366" i="3"/>
  <c r="B105" i="6" s="1"/>
  <c r="B245" i="3"/>
  <c r="B166" i="6" s="1"/>
  <c r="B348" i="3"/>
  <c r="C271" i="2" s="1"/>
  <c r="B467" i="3"/>
  <c r="C600" i="2" s="1"/>
  <c r="B276" i="3"/>
  <c r="B278" i="3"/>
  <c r="B471" i="6" s="1"/>
  <c r="B221" i="3"/>
  <c r="C425" i="2" s="1"/>
  <c r="B51" i="3"/>
  <c r="C90" i="2" s="1"/>
  <c r="B558" i="3"/>
  <c r="C149" i="2" s="1"/>
  <c r="B577" i="3"/>
  <c r="C167" i="2" s="1"/>
  <c r="B543" i="3"/>
  <c r="B46" i="6" s="1"/>
  <c r="B341" i="3"/>
  <c r="B45" i="6" s="1"/>
  <c r="B354" i="3"/>
  <c r="B375" i="3"/>
  <c r="B342" i="6" s="1"/>
  <c r="B529" i="3"/>
  <c r="B97" i="6" s="1"/>
  <c r="B238" i="3"/>
  <c r="C584" i="2" s="1"/>
  <c r="B494" i="3"/>
  <c r="B378" i="6" s="1"/>
  <c r="B487" i="3"/>
  <c r="C549" i="2" s="1"/>
  <c r="B121" i="3"/>
  <c r="C526" i="2" s="1"/>
  <c r="B119" i="3"/>
  <c r="B154" i="6" s="1"/>
  <c r="B594" i="3"/>
  <c r="C184" i="2" s="1"/>
  <c r="B394" i="3"/>
  <c r="B8" i="3"/>
  <c r="B130" i="6" s="1"/>
  <c r="B524" i="3"/>
  <c r="B232" i="6" s="1"/>
  <c r="B169" i="3"/>
  <c r="C501" i="2" s="1"/>
  <c r="B501" i="3"/>
  <c r="B101" i="6" s="1"/>
  <c r="B213" i="3"/>
  <c r="C354" i="2" s="1"/>
  <c r="B442" i="3"/>
  <c r="C392" i="2" s="1"/>
  <c r="B114" i="3"/>
  <c r="B323" i="6" s="1"/>
  <c r="B351" i="3"/>
  <c r="B389" i="3"/>
  <c r="B325" i="6" s="1"/>
  <c r="B164" i="3"/>
  <c r="C417" i="2" s="1"/>
  <c r="B131" i="3"/>
  <c r="C217" i="2" s="1"/>
  <c r="B516" i="3"/>
  <c r="C292" i="2" s="1"/>
  <c r="B231" i="3"/>
  <c r="C473" i="2" s="1"/>
  <c r="B468" i="3"/>
  <c r="C381" i="2" s="1"/>
  <c r="B124" i="3"/>
  <c r="C542" i="2" s="1"/>
  <c r="B327" i="3"/>
  <c r="B212" i="6" s="1"/>
  <c r="B95" i="3"/>
  <c r="B307" i="6" s="1"/>
  <c r="B344" i="3"/>
  <c r="C444" i="2" s="1"/>
  <c r="B117" i="3"/>
  <c r="C283" i="2" s="1"/>
  <c r="B359" i="3"/>
  <c r="C519" i="2" s="1"/>
  <c r="B226" i="3"/>
  <c r="B140" i="6" s="1"/>
  <c r="B73" i="3"/>
  <c r="C7" i="2" s="1"/>
  <c r="B137" i="3"/>
  <c r="B200" i="6" s="1"/>
  <c r="B233" i="3"/>
  <c r="C127" i="2" s="1"/>
  <c r="B215" i="3"/>
  <c r="C528" i="2" s="1"/>
  <c r="B320" i="3"/>
  <c r="C281" i="2" s="1"/>
  <c r="B443" i="3"/>
  <c r="C500" i="2" s="1"/>
  <c r="B71" i="3"/>
  <c r="C84" i="2" s="1"/>
  <c r="B492" i="3"/>
  <c r="B501" i="6" s="1"/>
  <c r="B154" i="3"/>
  <c r="C291" i="2" s="1"/>
  <c r="B330" i="3"/>
  <c r="C118" i="2" s="1"/>
  <c r="B67" i="3"/>
  <c r="C483" i="2" s="1"/>
  <c r="B317" i="3"/>
  <c r="C225" i="2" s="1"/>
  <c r="B105" i="3"/>
  <c r="C543" i="2" s="1"/>
  <c r="B349" i="3"/>
  <c r="C221" i="2" s="1"/>
  <c r="B235" i="3"/>
  <c r="C251" i="2" s="1"/>
  <c r="B192" i="3"/>
  <c r="C244" i="2" s="1"/>
  <c r="B268" i="3"/>
  <c r="B167" i="6" s="1"/>
  <c r="B110" i="3"/>
  <c r="B249" i="6" s="1"/>
  <c r="B251" i="3"/>
  <c r="B209" i="6" s="1"/>
  <c r="B269" i="3"/>
  <c r="C108" i="2" s="1"/>
  <c r="B88" i="3"/>
  <c r="C33" i="2" s="1"/>
  <c r="B313" i="3"/>
  <c r="B205" i="6" s="1"/>
  <c r="B453" i="3"/>
  <c r="C578" i="2" s="1"/>
  <c r="B510" i="3"/>
  <c r="C344" i="2" s="1"/>
  <c r="B561" i="3"/>
  <c r="C242" i="2" s="1"/>
  <c r="B275" i="3"/>
  <c r="C459" i="2" s="1"/>
  <c r="B144" i="3"/>
  <c r="C517" i="2" s="1"/>
  <c r="B30" i="3"/>
  <c r="C373" i="2" s="1"/>
  <c r="B6" i="3"/>
  <c r="C38" i="2" s="1"/>
  <c r="B26" i="3"/>
  <c r="C66" i="2" s="1"/>
  <c r="B15" i="3"/>
  <c r="C20" i="2" s="1"/>
  <c r="B520" i="3"/>
  <c r="B302" i="6" s="1"/>
  <c r="B439" i="3"/>
  <c r="C423" i="2" s="1"/>
  <c r="B83" i="3"/>
  <c r="B425" i="6" s="1"/>
  <c r="B491" i="3"/>
  <c r="C288" i="2" s="1"/>
  <c r="B146" i="3"/>
  <c r="C315" i="2" s="1"/>
  <c r="B446" i="3"/>
  <c r="C593" i="2" s="1"/>
  <c r="B68" i="3"/>
  <c r="C250" i="2" s="1"/>
  <c r="B307" i="3"/>
  <c r="B57" i="6" s="1"/>
  <c r="B315" i="3"/>
  <c r="C255" i="2" s="1"/>
  <c r="B96" i="3"/>
  <c r="C147" i="2" s="1"/>
  <c r="B343" i="3"/>
  <c r="C299" i="2" s="1"/>
  <c r="B338" i="3"/>
  <c r="B392" i="3"/>
  <c r="C504" i="2" s="1"/>
  <c r="B539" i="3"/>
  <c r="C565" i="2" s="1"/>
  <c r="B332" i="3"/>
  <c r="B322" i="6" s="1"/>
  <c r="B434" i="3"/>
  <c r="B254" i="3"/>
  <c r="C236" i="2" s="1"/>
  <c r="B540" i="3"/>
  <c r="C296" i="2" s="1"/>
  <c r="B187" i="3"/>
  <c r="C286" i="2" s="1"/>
  <c r="B509" i="3"/>
  <c r="C252" i="2" s="1"/>
  <c r="B220" i="3"/>
  <c r="C482" i="2" s="1"/>
  <c r="B597" i="3"/>
  <c r="C187" i="2" s="1"/>
  <c r="B223" i="3"/>
  <c r="B319" i="6" s="1"/>
  <c r="B466" i="3"/>
  <c r="C364" i="2" s="1"/>
  <c r="B158" i="3"/>
  <c r="C345" i="2" s="1"/>
  <c r="B538" i="3"/>
  <c r="B37" i="6" s="1"/>
  <c r="B309" i="3"/>
  <c r="B572" i="6" s="1"/>
  <c r="B498" i="3"/>
  <c r="C521" i="2" s="1"/>
  <c r="B184" i="3"/>
  <c r="B222" i="6" s="1"/>
  <c r="B350" i="3"/>
  <c r="B107" i="6" s="1"/>
  <c r="B87" i="3"/>
  <c r="B20" i="6" s="1"/>
  <c r="B390" i="3"/>
  <c r="B363" i="6" s="1"/>
  <c r="B222" i="3"/>
  <c r="B52" i="6" s="1"/>
  <c r="B497" i="3"/>
  <c r="B217" i="6" s="1"/>
  <c r="B145" i="3"/>
  <c r="C81" i="2" s="1"/>
  <c r="B428" i="3"/>
  <c r="C466" i="2" s="1"/>
  <c r="B588" i="3"/>
  <c r="C178" i="2" s="1"/>
  <c r="B476" i="3"/>
  <c r="C571" i="2" s="1"/>
  <c r="B585" i="3"/>
  <c r="C175" i="2" s="1"/>
  <c r="B409" i="3"/>
  <c r="B17" i="6" s="1"/>
  <c r="B47" i="3"/>
  <c r="C453" i="2" s="1"/>
  <c r="B596" i="3"/>
  <c r="C186" i="2" s="1"/>
  <c r="B298" i="3"/>
  <c r="B420" i="6" s="1"/>
  <c r="B58" i="3"/>
  <c r="C55" i="2" s="1"/>
  <c r="B300" i="3"/>
  <c r="C585" i="2" s="1"/>
  <c r="B337" i="3"/>
  <c r="B229" i="3"/>
  <c r="C208" i="2" s="1"/>
  <c r="B79" i="3"/>
  <c r="C10" i="2" s="1"/>
  <c r="B108" i="3"/>
  <c r="C3" i="2" s="1"/>
  <c r="B151" i="3"/>
  <c r="C60" i="2" s="1"/>
  <c r="B407" i="3"/>
  <c r="B167" i="3"/>
  <c r="C448" i="2" s="1"/>
  <c r="B318" i="3"/>
  <c r="C547" i="2" s="1"/>
  <c r="B147" i="3"/>
  <c r="C304" i="2" s="1"/>
  <c r="B432" i="3"/>
  <c r="C340" i="2" s="1"/>
  <c r="B459" i="3"/>
  <c r="B73" i="6" s="1"/>
  <c r="B567" i="3"/>
  <c r="C157" i="2" s="1"/>
  <c r="B194" i="3"/>
  <c r="C439" i="2" s="1"/>
  <c r="B18" i="3"/>
  <c r="C26" i="2" s="1"/>
  <c r="B7" i="3"/>
  <c r="C23" i="2" s="1"/>
  <c r="B52" i="3"/>
  <c r="C126" i="2" s="1"/>
  <c r="B461" i="3"/>
  <c r="C219" i="2" s="1"/>
  <c r="B102" i="3"/>
  <c r="C82" i="2" s="1"/>
  <c r="B400" i="3"/>
  <c r="B104" i="6" s="1"/>
  <c r="B570" i="3"/>
  <c r="C160" i="2" s="1"/>
  <c r="B286" i="3"/>
  <c r="C109" i="2" s="1"/>
  <c r="B295" i="3"/>
  <c r="B285" i="3"/>
  <c r="C138" i="2" s="1"/>
  <c r="B571" i="3"/>
  <c r="C161" i="2" s="1"/>
  <c r="B218" i="3"/>
  <c r="C428" i="2" s="1"/>
  <c r="B16" i="3"/>
  <c r="C28" i="2" s="1"/>
  <c r="B225" i="3"/>
  <c r="C303" i="2" s="1"/>
  <c r="B399" i="3"/>
  <c r="C573" i="2" s="1"/>
  <c r="B478" i="3"/>
  <c r="C322" i="2" s="1"/>
  <c r="B80" i="3"/>
  <c r="C275" i="2" s="1"/>
  <c r="B499" i="3"/>
  <c r="C410" i="2" s="1"/>
  <c r="B98" i="3"/>
  <c r="C562" i="2" s="1"/>
  <c r="B374" i="3"/>
  <c r="C420" i="2" s="1"/>
  <c r="B452" i="3"/>
  <c r="C209" i="2" s="1"/>
  <c r="B166" i="3"/>
  <c r="B117" i="6" s="1"/>
  <c r="B536" i="3"/>
  <c r="B102" i="6" s="1"/>
  <c r="B358" i="3"/>
  <c r="C282" i="2" s="1"/>
  <c r="B260" i="3"/>
  <c r="C98" i="2" s="1"/>
  <c r="B335" i="3"/>
  <c r="C115" i="2" s="1"/>
  <c r="B195" i="3"/>
  <c r="C229" i="2" s="1"/>
  <c r="B316" i="3"/>
  <c r="B245" i="6" s="1"/>
  <c r="B56" i="3"/>
  <c r="C194" i="2" s="1"/>
  <c r="B323" i="3"/>
  <c r="C389" i="2" s="1"/>
  <c r="B125" i="3"/>
  <c r="C32" i="2" s="1"/>
  <c r="B430" i="3"/>
  <c r="C513" i="2" s="1"/>
  <c r="B598" i="3"/>
  <c r="C188" i="2" s="1"/>
  <c r="B373" i="3"/>
  <c r="C601" i="2" s="1"/>
  <c r="B557" i="3"/>
  <c r="B518" i="6" s="1"/>
  <c r="B404" i="3"/>
  <c r="C554" i="2" s="1"/>
  <c r="B553" i="3"/>
  <c r="C375" i="2" s="1"/>
  <c r="B266" i="3"/>
  <c r="C433" i="2" s="1"/>
  <c r="B554" i="3"/>
  <c r="B199" i="3"/>
  <c r="C580" i="2" s="1"/>
  <c r="B565" i="3"/>
  <c r="C155" i="2" s="1"/>
  <c r="B179" i="3"/>
  <c r="C588" i="2" s="1"/>
  <c r="B568" i="3"/>
  <c r="C158" i="2" s="1"/>
  <c r="B265" i="3"/>
  <c r="C356" i="2" s="1"/>
  <c r="B92" i="3"/>
  <c r="C16" i="2" s="1"/>
  <c r="B78" i="3"/>
  <c r="C61" i="2" s="1"/>
  <c r="B2" i="3"/>
  <c r="C506" i="2" s="1"/>
  <c r="B75" i="3"/>
  <c r="C8" i="2" s="1"/>
  <c r="B310" i="3"/>
  <c r="B450" i="6" s="1"/>
  <c r="B559" i="3"/>
  <c r="C150" i="2" s="1"/>
  <c r="B228" i="3"/>
  <c r="C512" i="2" s="1"/>
  <c r="B583" i="3"/>
  <c r="C173" i="2" s="1"/>
  <c r="B377" i="3"/>
  <c r="C128" i="2" s="1"/>
  <c r="B534" i="3"/>
  <c r="C530" i="2" s="1"/>
  <c r="B599" i="3"/>
  <c r="C189" i="2" s="1"/>
  <c r="B89" i="3"/>
  <c r="C422" i="2" s="1"/>
  <c r="B396" i="3"/>
  <c r="B343" i="6" s="1"/>
  <c r="B72" i="3"/>
  <c r="C563" i="2" s="1"/>
  <c r="B12" i="3"/>
  <c r="B424" i="6" s="1"/>
  <c r="B426" i="3"/>
  <c r="C232" i="2" s="1"/>
  <c r="B582" i="3"/>
  <c r="C172" i="2" s="1"/>
  <c r="B367" i="3"/>
  <c r="C387" i="2" s="1"/>
  <c r="B262" i="3"/>
  <c r="B402" i="3"/>
  <c r="C211" i="2" s="1"/>
  <c r="B546" i="3"/>
  <c r="C460" i="2" s="1"/>
  <c r="B136" i="3"/>
  <c r="C59" i="2" s="1"/>
  <c r="B517" i="3"/>
  <c r="C471" i="2" s="1"/>
  <c r="B198" i="3"/>
  <c r="C141" i="2" s="1"/>
  <c r="B294" i="3"/>
  <c r="B132" i="3"/>
  <c r="C541" i="2" s="1"/>
  <c r="B578" i="3"/>
  <c r="C168" i="2" s="1"/>
  <c r="B371" i="3"/>
  <c r="C132" i="2" s="1"/>
  <c r="B450" i="3"/>
  <c r="C527" i="2" s="1"/>
  <c r="B113" i="3"/>
  <c r="C241" i="2" s="1"/>
  <c r="B522" i="3"/>
  <c r="B184" i="6" s="1"/>
  <c r="B420" i="3"/>
  <c r="C499" i="2" s="1"/>
  <c r="B133" i="3"/>
  <c r="C561" i="2" s="1"/>
  <c r="B342" i="3"/>
  <c r="C309" i="2" s="1"/>
  <c r="B103" i="3"/>
  <c r="C476" i="2" s="1"/>
  <c r="B365" i="3"/>
  <c r="C308" i="2" s="1"/>
  <c r="B139" i="3"/>
  <c r="C272" i="2" s="1"/>
  <c r="B387" i="3"/>
  <c r="C480" i="2" s="1"/>
  <c r="B504" i="3"/>
  <c r="C269" i="2" s="1"/>
  <c r="B256" i="3"/>
  <c r="C592" i="2" s="1"/>
  <c r="B414" i="3"/>
  <c r="B183" i="6" s="1"/>
  <c r="B592" i="3"/>
  <c r="C182" i="2" s="1"/>
  <c r="B477" i="3"/>
  <c r="B313" i="6" s="1"/>
  <c r="B589" i="3"/>
  <c r="C179" i="2" s="1"/>
  <c r="B425" i="3"/>
  <c r="C463" i="2" s="1"/>
  <c r="B33" i="3"/>
  <c r="B510" i="6" s="1"/>
  <c r="B291" i="3"/>
  <c r="C587" i="2" s="1"/>
  <c r="B11" i="3"/>
  <c r="B511" i="6" s="1"/>
  <c r="B308" i="3"/>
  <c r="C590" i="2" s="1"/>
  <c r="B90" i="3"/>
  <c r="C403" i="2" s="1"/>
  <c r="B193" i="3"/>
  <c r="C78" i="2" s="1"/>
  <c r="B562" i="3"/>
  <c r="C152" i="2" s="1"/>
  <c r="B324" i="3"/>
  <c r="C523" i="2" s="1"/>
  <c r="B239" i="3"/>
  <c r="B242" i="3"/>
  <c r="B530" i="3"/>
  <c r="B236" i="6" s="1"/>
  <c r="B241" i="3"/>
  <c r="C537" i="2" s="1"/>
  <c r="B508" i="3"/>
  <c r="B248" i="6" s="1"/>
  <c r="B76" i="3"/>
  <c r="C45" i="2" s="1"/>
  <c r="B495" i="3"/>
  <c r="C505" i="2" s="1"/>
  <c r="B211" i="3"/>
  <c r="C289" i="2" s="1"/>
  <c r="B584" i="3"/>
  <c r="C174" i="2" s="1"/>
  <c r="B304" i="3"/>
  <c r="C556" i="2" s="1"/>
  <c r="B219" i="3"/>
  <c r="B444" i="6" s="1"/>
  <c r="B150" i="3"/>
  <c r="C559" i="2" s="1"/>
  <c r="B55" i="3"/>
  <c r="C42" i="2" s="1"/>
  <c r="B168" i="3"/>
  <c r="C330" i="2" s="1"/>
  <c r="B353" i="3"/>
  <c r="B220" i="6" s="1"/>
  <c r="B575" i="3"/>
  <c r="C165" i="2" s="1"/>
  <c r="B267" i="3"/>
  <c r="B109" i="6" s="1"/>
  <c r="B412" i="3"/>
  <c r="C348" i="2" s="1"/>
  <c r="B481" i="3"/>
  <c r="B189" i="6" s="1"/>
  <c r="B4" i="3"/>
  <c r="B402" i="6" s="1"/>
  <c r="B69" i="3"/>
  <c r="C102" i="2" s="1"/>
  <c r="B29" i="3"/>
  <c r="B526" i="6" s="1"/>
  <c r="B551" i="3"/>
  <c r="C455" i="2" s="1"/>
  <c r="B427" i="3"/>
  <c r="C382" i="2" s="1"/>
  <c r="B85" i="3"/>
  <c r="C246" i="2" s="1"/>
  <c r="B544" i="3"/>
  <c r="C469" i="2" s="1"/>
  <c r="B372" i="3"/>
  <c r="B53" i="6" s="1"/>
  <c r="B437" i="3"/>
  <c r="C393" i="2" s="1"/>
  <c r="B43" i="3"/>
  <c r="C46" i="2" s="1"/>
  <c r="B505" i="3"/>
  <c r="C328" i="2" s="1"/>
  <c r="B200" i="3"/>
  <c r="B389" i="6" s="1"/>
  <c r="B460" i="3"/>
  <c r="C248" i="2" s="1"/>
  <c r="B115" i="3"/>
  <c r="B334" i="6" s="1"/>
  <c r="B319" i="3"/>
  <c r="C240" i="2" s="1"/>
  <c r="B50" i="3"/>
  <c r="B422" i="6" s="1"/>
  <c r="B336" i="3"/>
  <c r="B257" i="6" s="1"/>
  <c r="B106" i="3"/>
  <c r="B190" i="6" s="1"/>
  <c r="B368" i="3"/>
  <c r="C192" i="2" s="1"/>
  <c r="B305" i="3"/>
  <c r="C317" i="2" s="1"/>
  <c r="B475" i="3"/>
  <c r="C396" i="2" s="1"/>
  <c r="B128" i="3"/>
  <c r="C95" i="2" s="1"/>
  <c r="B388" i="3"/>
  <c r="C508" i="2" s="1"/>
  <c r="B576" i="3"/>
  <c r="C166" i="2" s="1"/>
  <c r="B462" i="3"/>
  <c r="C367" i="2" s="1"/>
  <c r="B363" i="3"/>
  <c r="B172" i="3"/>
  <c r="C51" i="2" s="1"/>
  <c r="B5" i="3"/>
  <c r="B289" i="6" s="1"/>
  <c r="B264" i="3"/>
  <c r="C302" i="2" s="1"/>
  <c r="B297" i="3"/>
  <c r="B25" i="3"/>
  <c r="C27" i="2" s="1"/>
  <c r="B243" i="3"/>
  <c r="C597" i="2" s="1"/>
  <c r="B258" i="3"/>
  <c r="B545" i="6" s="1"/>
  <c r="B531" i="3"/>
  <c r="C238" i="2" s="1"/>
  <c r="B523" i="3"/>
  <c r="B246" i="6" s="1"/>
  <c r="B282" i="3"/>
  <c r="C294" i="2" s="1"/>
  <c r="B303" i="3"/>
  <c r="B203" i="3"/>
  <c r="C518" i="2" s="1"/>
  <c r="B451" i="3"/>
  <c r="C276" i="2" s="1"/>
  <c r="B138" i="3"/>
  <c r="C443" i="2" s="1"/>
  <c r="B464" i="3"/>
  <c r="B478" i="6" s="1"/>
  <c r="B174" i="3"/>
  <c r="B371" i="6" s="1"/>
  <c r="B403" i="3"/>
  <c r="B80" i="6" s="1"/>
  <c r="B600" i="3"/>
  <c r="C190" i="2" s="1"/>
  <c r="B257" i="3"/>
  <c r="C231" i="2" s="1"/>
  <c r="B149" i="3"/>
  <c r="C139" i="2" s="1"/>
  <c r="B42" i="3"/>
  <c r="C119" i="2" s="1"/>
  <c r="B205" i="3"/>
  <c r="C397" i="2" s="1"/>
  <c r="B379" i="3"/>
  <c r="C233" i="2" s="1"/>
  <c r="B591" i="3"/>
  <c r="C181" i="2" s="1"/>
  <c r="B250" i="3"/>
  <c r="C312" i="2" s="1"/>
  <c r="B418" i="3"/>
  <c r="C341" i="2" s="1"/>
  <c r="B488" i="3"/>
  <c r="B250" i="6" s="1"/>
  <c r="B550" i="3"/>
  <c r="B337" i="6" s="1"/>
  <c r="B13" i="3"/>
  <c r="B435" i="6" s="1"/>
  <c r="B248" i="3"/>
  <c r="B309" i="6" s="1"/>
  <c r="B49" i="3"/>
  <c r="C399" i="2" s="1"/>
  <c r="B99" i="3"/>
  <c r="C58" i="2" s="1"/>
  <c r="B111" i="3"/>
  <c r="B15" i="6" s="1"/>
  <c r="B14" i="3"/>
  <c r="B535" i="6" s="1"/>
  <c r="B441" i="3"/>
  <c r="C377" i="2" s="1"/>
  <c r="B515" i="3"/>
  <c r="B452" i="6" s="1"/>
  <c r="B511" i="3"/>
  <c r="C516" i="2" s="1"/>
  <c r="B208" i="3"/>
  <c r="B417" i="6" s="1"/>
  <c r="B161" i="3"/>
  <c r="B339" i="3"/>
  <c r="C336" i="2" s="1"/>
  <c r="B503" i="3"/>
  <c r="C478" i="2" s="1"/>
  <c r="B159" i="3"/>
  <c r="B305" i="6" s="1"/>
  <c r="B405" i="3"/>
  <c r="B54" i="6" s="1"/>
  <c r="B134" i="3"/>
  <c r="C198" i="2" s="1"/>
  <c r="B458" i="3"/>
  <c r="C465" i="2" s="1"/>
  <c r="B173" i="3"/>
  <c r="B247" i="6" s="1"/>
  <c r="B185" i="3"/>
  <c r="C441" i="2" s="1"/>
  <c r="B41" i="3"/>
  <c r="B215" i="6" s="1"/>
  <c r="B512" i="3"/>
  <c r="C258" i="2" s="1"/>
  <c r="B263" i="3"/>
  <c r="C529" i="2" s="1"/>
  <c r="B422" i="3"/>
  <c r="C300" i="2" s="1"/>
  <c r="B595" i="3"/>
  <c r="C185" i="2" s="1"/>
  <c r="B486" i="3"/>
  <c r="B29" i="6" s="1"/>
  <c r="B601" i="3"/>
  <c r="C191" i="2" s="1"/>
  <c r="B440" i="3"/>
  <c r="B499" i="6" s="1"/>
  <c r="B64" i="3"/>
  <c r="C226" i="2" s="1"/>
  <c r="B302" i="3"/>
  <c r="C402" i="2" s="1"/>
  <c r="B40" i="3"/>
  <c r="B295" i="6" s="1"/>
  <c r="B312" i="3"/>
  <c r="C230" i="2" s="1"/>
  <c r="B94" i="3"/>
  <c r="B47" i="6" s="1"/>
  <c r="B355" i="3"/>
  <c r="C290" i="2" s="1"/>
  <c r="B590" i="3"/>
  <c r="C180" i="2" s="1"/>
  <c r="B448" i="3"/>
  <c r="B413" i="6" s="1"/>
  <c r="B178" i="3"/>
  <c r="B360" i="3"/>
  <c r="B552" i="6" s="1"/>
  <c r="B560" i="3"/>
  <c r="C151" i="2" s="1"/>
  <c r="B429" i="3"/>
  <c r="C263" i="2" s="1"/>
  <c r="B334" i="3"/>
  <c r="B274" i="3"/>
  <c r="C434" i="2" s="1"/>
  <c r="B473" i="3"/>
  <c r="B212" i="3"/>
  <c r="C427" i="2" s="1"/>
  <c r="B533" i="3"/>
  <c r="C351" i="2" s="1"/>
  <c r="B234" i="3"/>
  <c r="B292" i="6" s="1"/>
  <c r="B581" i="3"/>
  <c r="C171" i="2" s="1"/>
  <c r="B143" i="3"/>
  <c r="C122" i="2" s="1"/>
  <c r="B406" i="3"/>
  <c r="C270" i="2" s="1"/>
  <c r="B469" i="3"/>
  <c r="C297" i="2" s="1"/>
  <c r="B493" i="3"/>
  <c r="B428" i="6" s="1"/>
  <c r="B209" i="3"/>
  <c r="B336" i="6" s="1"/>
  <c r="B537" i="3"/>
  <c r="B106" i="6" s="1"/>
  <c r="B163" i="3"/>
  <c r="C54" i="2" s="1"/>
  <c r="B489" i="3"/>
  <c r="B519" i="6" s="1"/>
  <c r="B156" i="3"/>
  <c r="C495" i="2" s="1"/>
  <c r="B346" i="3"/>
  <c r="B497" i="6" s="1"/>
  <c r="B112" i="3"/>
  <c r="C557" i="2" s="1"/>
  <c r="B386" i="3"/>
  <c r="C306" i="2" s="1"/>
  <c r="B160" i="3"/>
  <c r="C257" i="2" s="1"/>
  <c r="B376" i="3"/>
  <c r="B291" i="6" s="1"/>
  <c r="B183" i="3"/>
  <c r="B133" i="6" s="1"/>
  <c r="B35" i="3"/>
  <c r="C35" i="2" s="1"/>
  <c r="B104" i="3"/>
  <c r="B21" i="6" s="1"/>
  <c r="B277" i="3"/>
  <c r="B79" i="6" s="1"/>
  <c r="B197" i="3"/>
  <c r="B179" i="6" s="1"/>
  <c r="B61" i="3"/>
  <c r="C47" i="2" s="1"/>
  <c r="B214" i="3"/>
  <c r="B226" i="6" s="1"/>
  <c r="B385" i="3"/>
  <c r="C479" i="2" s="1"/>
  <c r="B91" i="3"/>
  <c r="C566" i="2" s="1"/>
  <c r="B281" i="3"/>
  <c r="B124" i="6" s="1"/>
  <c r="B423" i="3"/>
  <c r="C324" i="2" s="1"/>
  <c r="B419" i="3"/>
  <c r="C216" i="2" s="1"/>
  <c r="B444" i="3"/>
  <c r="C525" i="2" s="1"/>
  <c r="B496" i="3"/>
  <c r="B143" i="6" s="1"/>
  <c r="B470" i="3"/>
  <c r="B3" i="3"/>
  <c r="C2" i="2" s="1"/>
  <c r="B23" i="3"/>
  <c r="B259" i="6" s="1"/>
  <c r="B20" i="3"/>
  <c r="B216" i="6" s="1"/>
  <c r="B86" i="3"/>
  <c r="C134" i="2" s="1"/>
  <c r="B38" i="3"/>
  <c r="C144" i="2" s="1"/>
  <c r="B101" i="3"/>
  <c r="C227" i="2" s="1"/>
  <c r="B237" i="3"/>
  <c r="C202" i="2" s="1"/>
  <c r="B415" i="3"/>
  <c r="C502" i="2" s="1"/>
  <c r="B100" i="3"/>
  <c r="C204" i="2" s="1"/>
  <c r="B287" i="3"/>
  <c r="C553" i="2" s="1"/>
  <c r="B435" i="3"/>
  <c r="C545" i="2" s="1"/>
  <c r="B433" i="3"/>
  <c r="C538" i="2" s="1"/>
  <c r="B447" i="3"/>
  <c r="C535" i="2" s="1"/>
  <c r="B502" i="3"/>
  <c r="C558" i="2" s="1"/>
  <c r="B170" i="3"/>
  <c r="B31" i="3"/>
  <c r="C30" i="2" s="1"/>
  <c r="B19" i="3"/>
  <c r="C76" i="2" s="1"/>
  <c r="B28" i="3"/>
  <c r="B536" i="6" s="1"/>
  <c r="B322" i="3"/>
  <c r="C143" i="2" s="1"/>
  <c r="C551" i="2"/>
  <c r="B260" i="6"/>
  <c r="C113" i="2" l="1"/>
  <c r="B521" i="6"/>
  <c r="C374" i="2"/>
  <c r="C64" i="2"/>
  <c r="B515" i="6"/>
  <c r="C62" i="2"/>
  <c r="B506" i="6"/>
  <c r="C65" i="2"/>
  <c r="B496" i="6"/>
  <c r="C88" i="2"/>
  <c r="B489" i="6"/>
  <c r="C29" i="2"/>
  <c r="B483" i="6"/>
  <c r="C73" i="2"/>
  <c r="B469" i="6"/>
  <c r="C79" i="2"/>
  <c r="B466" i="6"/>
  <c r="C129" i="2"/>
  <c r="B465" i="6"/>
  <c r="C104" i="2"/>
  <c r="B449" i="6"/>
  <c r="C131" i="2"/>
  <c r="B448" i="6"/>
  <c r="C91" i="2"/>
  <c r="B438" i="6"/>
  <c r="C37" i="2"/>
  <c r="B434" i="6"/>
  <c r="C107" i="2"/>
  <c r="B433" i="6"/>
  <c r="C223" i="2"/>
  <c r="B488" i="6"/>
  <c r="C338" i="2"/>
  <c r="B198" i="6"/>
  <c r="C494" i="2"/>
  <c r="C421" i="2"/>
  <c r="C388" i="2"/>
  <c r="C331" i="2"/>
  <c r="B266" i="6"/>
  <c r="B344" i="6"/>
  <c r="C74" i="2"/>
  <c r="B432" i="6"/>
  <c r="C56" i="2"/>
  <c r="B431" i="6"/>
  <c r="C140" i="2"/>
  <c r="B430" i="6"/>
  <c r="C111" i="2"/>
  <c r="B418" i="6"/>
  <c r="C117" i="2"/>
  <c r="B416" i="6"/>
  <c r="C93" i="2"/>
  <c r="B412" i="6"/>
  <c r="C21" i="2"/>
  <c r="B405" i="6"/>
  <c r="C418" i="2"/>
  <c r="C52" i="2"/>
  <c r="B404" i="6"/>
  <c r="C40" i="2"/>
  <c r="B397" i="6"/>
  <c r="C67" i="2"/>
  <c r="B391" i="6"/>
  <c r="C13" i="2"/>
  <c r="B388" i="6"/>
  <c r="C94" i="2"/>
  <c r="B384" i="6"/>
  <c r="B100" i="6"/>
  <c r="C493" i="2"/>
  <c r="C146" i="2"/>
  <c r="C135" i="2"/>
  <c r="B383" i="6"/>
  <c r="B239" i="6"/>
  <c r="C235" i="2"/>
  <c r="C522" i="2"/>
  <c r="C97" i="2"/>
  <c r="C121" i="2"/>
  <c r="B375" i="6"/>
  <c r="C120" i="2"/>
  <c r="B373" i="6"/>
  <c r="C92" i="2"/>
  <c r="B368" i="6"/>
  <c r="C378" i="2"/>
  <c r="C80" i="2"/>
  <c r="B362" i="6"/>
  <c r="C203" i="2"/>
  <c r="B361" i="6"/>
  <c r="C12" i="2"/>
  <c r="B359" i="6"/>
  <c r="C287" i="2"/>
  <c r="B312" i="6"/>
  <c r="C456" i="2"/>
  <c r="B407" i="6"/>
  <c r="C503" i="2"/>
  <c r="B269" i="6"/>
  <c r="B321" i="6"/>
  <c r="C339" i="2"/>
  <c r="B456" i="6"/>
  <c r="C583" i="2"/>
  <c r="B203" i="6"/>
  <c r="C589" i="2"/>
  <c r="C22" i="2"/>
  <c r="B399" i="6"/>
  <c r="B528" i="6"/>
  <c r="C44" i="2"/>
  <c r="B72" i="6"/>
  <c r="C110" i="2"/>
  <c r="B387" i="6"/>
  <c r="C379" i="2"/>
  <c r="C411" i="2"/>
  <c r="B408" i="6"/>
  <c r="C343" i="2"/>
  <c r="B278" i="6"/>
  <c r="B240" i="6"/>
  <c r="C362" i="2"/>
  <c r="B230" i="6"/>
  <c r="C83" i="2"/>
  <c r="C77" i="2"/>
  <c r="B586" i="6"/>
  <c r="C243" i="2"/>
  <c r="B182" i="6"/>
  <c r="B504" i="6"/>
  <c r="B379" i="6"/>
  <c r="B443" i="6"/>
  <c r="B12" i="6"/>
  <c r="C254" i="2"/>
  <c r="B39" i="6"/>
  <c r="C279" i="2"/>
  <c r="C325" i="2"/>
  <c r="B547" i="6"/>
  <c r="B207" i="6"/>
  <c r="B512" i="6"/>
  <c r="C311" i="2"/>
  <c r="C487" i="2"/>
  <c r="B390" i="6"/>
  <c r="B174" i="6"/>
  <c r="B225" i="6"/>
  <c r="C507" i="2"/>
  <c r="C220" i="2"/>
  <c r="B446" i="6"/>
  <c r="C599" i="2"/>
  <c r="B293" i="6"/>
  <c r="B475" i="6"/>
  <c r="B527" i="6"/>
  <c r="B348" i="6"/>
  <c r="C253" i="2"/>
  <c r="C475" i="2"/>
  <c r="B508" i="6"/>
  <c r="B161" i="6"/>
  <c r="B41" i="6"/>
  <c r="C43" i="2"/>
  <c r="C213" i="2"/>
  <c r="C477" i="2"/>
  <c r="C333" i="2"/>
  <c r="B345" i="6"/>
  <c r="B505" i="6"/>
  <c r="B64" i="6"/>
  <c r="C464" i="2"/>
  <c r="B121" i="6"/>
  <c r="B178" i="6"/>
  <c r="B451" i="6"/>
  <c r="C4" i="2"/>
  <c r="B303" i="6"/>
  <c r="B62" i="6"/>
  <c r="B201" i="6"/>
  <c r="B280" i="6"/>
  <c r="B139" i="6"/>
  <c r="B5" i="6"/>
  <c r="B193" i="6"/>
  <c r="C266" i="2"/>
  <c r="B83" i="6"/>
  <c r="B285" i="6"/>
  <c r="C490" i="2"/>
  <c r="B304" i="6"/>
  <c r="C332" i="2"/>
  <c r="C366" i="2"/>
  <c r="B589" i="6"/>
  <c r="B509" i="6"/>
  <c r="B49" i="6"/>
  <c r="B95" i="6"/>
  <c r="B71" i="6"/>
  <c r="B453" i="6"/>
  <c r="B520" i="6"/>
  <c r="B8" i="6"/>
  <c r="B86" i="6"/>
  <c r="B279" i="6"/>
  <c r="B116" i="6"/>
  <c r="B286" i="6"/>
  <c r="B256" i="6"/>
  <c r="B455" i="6"/>
  <c r="B395" i="6"/>
  <c r="C5" i="2"/>
  <c r="B6" i="6"/>
  <c r="B366" i="6"/>
  <c r="B25" i="6"/>
  <c r="B127" i="6"/>
  <c r="B122" i="6"/>
  <c r="B181" i="6"/>
  <c r="B517" i="6"/>
  <c r="B210" i="6"/>
  <c r="B484" i="6"/>
  <c r="B320" i="6"/>
  <c r="B277" i="6"/>
  <c r="B401" i="6"/>
  <c r="B403" i="6"/>
  <c r="B454" i="6"/>
  <c r="B327" i="6"/>
  <c r="B525" i="6"/>
  <c r="B110" i="6"/>
  <c r="B315" i="6"/>
  <c r="B228" i="6"/>
  <c r="B461" i="6"/>
  <c r="B36" i="6"/>
  <c r="C363" i="2"/>
  <c r="C552" i="2"/>
  <c r="C582" i="2"/>
  <c r="B447" i="6"/>
  <c r="C437" i="2"/>
  <c r="C401" i="2"/>
  <c r="C342" i="2"/>
  <c r="B23" i="6"/>
  <c r="C484" i="2"/>
  <c r="C316" i="2"/>
  <c r="C265" i="2"/>
  <c r="B134" i="6"/>
  <c r="C318" i="2"/>
  <c r="C70" i="2"/>
  <c r="B294" i="6"/>
  <c r="C99" i="2"/>
  <c r="B381" i="6"/>
  <c r="B335" i="6"/>
  <c r="B171" i="6"/>
  <c r="C452" i="2"/>
  <c r="B194" i="6"/>
  <c r="C440" i="2"/>
  <c r="B409" i="6"/>
  <c r="C550" i="2"/>
  <c r="C412" i="2"/>
  <c r="C200" i="2"/>
  <c r="C11" i="2"/>
  <c r="C284" i="2"/>
  <c r="B38" i="6"/>
  <c r="C96" i="2"/>
  <c r="C426" i="2"/>
  <c r="B287" i="6"/>
  <c r="C462" i="2"/>
  <c r="B187" i="6"/>
  <c r="C577" i="2"/>
  <c r="C404" i="2"/>
  <c r="C15" i="2"/>
  <c r="C9" i="2"/>
  <c r="C568" i="2"/>
  <c r="C130" i="2"/>
  <c r="C18" i="2"/>
  <c r="B575" i="6"/>
  <c r="B202" i="6"/>
  <c r="C491" i="2"/>
  <c r="B427" i="6"/>
  <c r="B282" i="6"/>
  <c r="B32" i="6"/>
  <c r="B284" i="6"/>
  <c r="C416" i="2"/>
  <c r="C310" i="2"/>
  <c r="B160" i="6"/>
  <c r="B219" i="6"/>
  <c r="B503" i="6"/>
  <c r="B93" i="6"/>
  <c r="B459" i="6"/>
  <c r="B158" i="6"/>
  <c r="B491" i="6"/>
  <c r="C485" i="2"/>
  <c r="B462" i="6"/>
  <c r="B370" i="6"/>
  <c r="C539" i="2"/>
  <c r="C458" i="2"/>
  <c r="B173" i="6"/>
  <c r="B159" i="6"/>
  <c r="C470" i="2"/>
  <c r="C352" i="2"/>
  <c r="C277" i="2"/>
  <c r="C355" i="2"/>
  <c r="C536" i="2"/>
  <c r="C385" i="2"/>
  <c r="C383" i="2"/>
  <c r="C546" i="2"/>
  <c r="B326" i="6"/>
  <c r="C112" i="2"/>
  <c r="C197" i="2"/>
  <c r="C498" i="2"/>
  <c r="C273" i="2"/>
  <c r="C595" i="2"/>
  <c r="C57" i="2"/>
  <c r="C365" i="2"/>
  <c r="B9" i="6"/>
  <c r="B135" i="6"/>
  <c r="C89" i="2"/>
  <c r="B394" i="6"/>
  <c r="B543" i="6"/>
  <c r="B480" i="6"/>
  <c r="B19" i="6"/>
  <c r="C515" i="2"/>
  <c r="C596" i="2"/>
  <c r="C49" i="2"/>
  <c r="B369" i="6"/>
  <c r="B152" i="6"/>
  <c r="C544" i="2"/>
  <c r="C123" i="2"/>
  <c r="C136" i="2"/>
  <c r="B349" i="6"/>
  <c r="B16" i="6"/>
  <c r="C391" i="2"/>
  <c r="B229" i="6"/>
  <c r="B426" i="6"/>
  <c r="B354" i="6"/>
  <c r="B398" i="6"/>
  <c r="B482" i="6"/>
  <c r="B486" i="6"/>
  <c r="C193" i="2"/>
  <c r="B204" i="6"/>
  <c r="C398" i="2"/>
  <c r="B569" i="6"/>
  <c r="B367" i="6"/>
  <c r="B235" i="6"/>
  <c r="B267" i="6"/>
  <c r="B237" i="6"/>
  <c r="C409" i="2"/>
  <c r="B241" i="6"/>
  <c r="B142" i="6"/>
  <c r="B468" i="6"/>
  <c r="B114" i="6"/>
  <c r="B22" i="6"/>
  <c r="B206" i="6"/>
  <c r="B24" i="6"/>
  <c r="B13" i="6"/>
  <c r="B316" i="6"/>
  <c r="B464" i="6"/>
  <c r="B470" i="6"/>
  <c r="C25" i="2"/>
  <c r="C261" i="2"/>
  <c r="C457" i="2"/>
  <c r="C581" i="2"/>
  <c r="C39" i="2"/>
  <c r="B145" i="6"/>
  <c r="C436" i="2"/>
  <c r="C259" i="2"/>
  <c r="C63" i="2"/>
  <c r="C267" i="2"/>
  <c r="B352" i="6"/>
  <c r="B463" i="6"/>
  <c r="B132" i="6"/>
  <c r="C334" i="2"/>
  <c r="C390" i="2"/>
  <c r="B66" i="6"/>
  <c r="C368" i="2"/>
  <c r="B273" i="6"/>
  <c r="B532" i="6"/>
  <c r="B350" i="6"/>
  <c r="B376" i="6"/>
  <c r="C496" i="2"/>
  <c r="C594" i="2"/>
  <c r="C369" i="2"/>
  <c r="C431" i="2"/>
  <c r="C548" i="2"/>
  <c r="C360" i="2"/>
  <c r="C407" i="2"/>
  <c r="B61" i="6"/>
  <c r="C532" i="2"/>
  <c r="C574" i="2"/>
  <c r="B162" i="6"/>
  <c r="C435" i="2"/>
  <c r="B264" i="6"/>
  <c r="C293" i="2"/>
  <c r="C50" i="2"/>
  <c r="C372" i="2"/>
  <c r="C14" i="2"/>
  <c r="B565" i="6"/>
  <c r="B92" i="6"/>
  <c r="B437" i="6"/>
  <c r="C424" i="2"/>
  <c r="C497" i="2"/>
  <c r="C295" i="2"/>
  <c r="B224" i="6"/>
  <c r="C210" i="2"/>
  <c r="B192" i="6"/>
  <c r="B360" i="6"/>
  <c r="B213" i="6"/>
  <c r="B208" i="6"/>
  <c r="B67" i="6"/>
  <c r="B78" i="6"/>
  <c r="B2" i="6"/>
  <c r="C572" i="2"/>
  <c r="B415" i="6"/>
  <c r="B261" i="6"/>
  <c r="B68" i="6"/>
  <c r="B429" i="6"/>
  <c r="B94" i="6"/>
  <c r="B85" i="6"/>
  <c r="B55" i="6"/>
  <c r="B211" i="6"/>
  <c r="B35" i="6"/>
  <c r="B377" i="6"/>
  <c r="B75" i="6"/>
  <c r="B128" i="6"/>
  <c r="B26" i="6"/>
  <c r="C511" i="2"/>
  <c r="B554" i="6"/>
  <c r="C488" i="2"/>
  <c r="B374" i="6"/>
  <c r="C214" i="2"/>
  <c r="B163" i="6"/>
  <c r="C68" i="2"/>
  <c r="B243" i="6"/>
  <c r="B268" i="6"/>
  <c r="C442" i="2"/>
  <c r="B498" i="6"/>
  <c r="B546" i="6"/>
  <c r="B436" i="6"/>
  <c r="B60" i="6"/>
  <c r="C260" i="2"/>
  <c r="B103" i="6"/>
  <c r="B513" i="6"/>
  <c r="C274" i="2"/>
  <c r="B333" i="6"/>
  <c r="B14" i="6"/>
  <c r="B288" i="6"/>
  <c r="C472" i="2"/>
  <c r="C337" i="2"/>
  <c r="C329" i="2"/>
  <c r="B44" i="6"/>
  <c r="B77" i="6"/>
  <c r="C386" i="2"/>
  <c r="C486" i="2"/>
  <c r="C370" i="2"/>
  <c r="B270" i="6"/>
  <c r="B561" i="6"/>
  <c r="B131" i="6"/>
  <c r="B272" i="6"/>
  <c r="B150" i="6"/>
  <c r="B136" i="6"/>
  <c r="B271" i="6"/>
  <c r="B411" i="6"/>
  <c r="B490" i="6"/>
  <c r="B76" i="6"/>
  <c r="B262" i="6"/>
  <c r="B129" i="6"/>
  <c r="B195" i="6"/>
  <c r="B175" i="6"/>
  <c r="B351" i="6"/>
  <c r="B65" i="6"/>
  <c r="B396" i="6"/>
  <c r="B516" i="6"/>
  <c r="B234" i="6"/>
  <c r="B559" i="6"/>
  <c r="C408" i="2"/>
  <c r="B199" i="6"/>
  <c r="B7" i="6"/>
  <c r="B31" i="6"/>
  <c r="B165" i="6"/>
  <c r="B555" i="6"/>
  <c r="B63" i="6"/>
  <c r="B275" i="6"/>
  <c r="B238" i="6"/>
  <c r="B585" i="6"/>
  <c r="B3" i="6"/>
  <c r="B441" i="6"/>
  <c r="B514" i="6"/>
  <c r="B300" i="6"/>
  <c r="B113" i="6"/>
  <c r="B414" i="6"/>
  <c r="B329" i="6"/>
  <c r="B84" i="6"/>
  <c r="B177" i="6"/>
  <c r="B112" i="6"/>
  <c r="B251" i="6"/>
  <c r="B290" i="6"/>
  <c r="B472" i="6"/>
  <c r="B310" i="6"/>
  <c r="B364" i="6"/>
  <c r="B458" i="6"/>
  <c r="B487" i="6"/>
  <c r="B296" i="6"/>
  <c r="B281" i="6"/>
  <c r="B386" i="6"/>
  <c r="B169" i="6"/>
  <c r="B355" i="6"/>
  <c r="B70" i="6"/>
  <c r="B137" i="6"/>
  <c r="B43" i="6"/>
  <c r="B311" i="6"/>
  <c r="B146" i="6"/>
  <c r="B191" i="6"/>
  <c r="B392" i="6"/>
  <c r="B27" i="6"/>
  <c r="B214" i="6"/>
  <c r="B186" i="6"/>
  <c r="B533" i="6"/>
  <c r="B584" i="6"/>
  <c r="B99" i="6"/>
  <c r="B81" i="6"/>
  <c r="B151" i="6"/>
  <c r="B467" i="6"/>
  <c r="B242" i="6"/>
  <c r="B164" i="6"/>
  <c r="B252" i="6"/>
  <c r="B495" i="6"/>
  <c r="B231" i="6"/>
  <c r="B317" i="6"/>
  <c r="B460" i="6"/>
  <c r="B155" i="6"/>
  <c r="B82" i="6"/>
  <c r="B180" i="6"/>
  <c r="B570" i="6"/>
  <c r="B176" i="6"/>
  <c r="B347" i="6"/>
  <c r="B74" i="6"/>
  <c r="B197" i="6"/>
  <c r="B537" i="6"/>
  <c r="B423" i="6"/>
  <c r="B58" i="6"/>
  <c r="B119" i="6"/>
  <c r="B51" i="6"/>
  <c r="B299" i="6"/>
  <c r="B253" i="6"/>
  <c r="B301" i="6"/>
  <c r="B30" i="6"/>
  <c r="B324" i="6"/>
  <c r="B144" i="6"/>
  <c r="B283" i="6"/>
  <c r="B185" i="6"/>
  <c r="B148" i="6"/>
  <c r="B338" i="6"/>
  <c r="B18" i="6"/>
  <c r="B400" i="6"/>
  <c r="B157" i="6"/>
  <c r="B221" i="6"/>
  <c r="B298" i="6"/>
  <c r="B4" i="6"/>
  <c r="B308" i="6"/>
  <c r="B330" i="6"/>
  <c r="B276" i="6"/>
  <c r="B69" i="6"/>
  <c r="B481" i="6"/>
  <c r="B356" i="6"/>
  <c r="B406" i="6"/>
  <c r="B571" i="6"/>
  <c r="B346" i="6"/>
  <c r="B421" i="6"/>
  <c r="B576" i="6"/>
  <c r="B393" i="6"/>
  <c r="B341" i="6"/>
  <c r="B141" i="6"/>
  <c r="B440" i="6"/>
  <c r="C224" i="2"/>
  <c r="B380" i="6"/>
  <c r="B365" i="6"/>
  <c r="B507" i="6"/>
  <c r="B587" i="6"/>
  <c r="B227" i="6"/>
  <c r="B188" i="6"/>
  <c r="B156" i="6"/>
  <c r="B263" i="6"/>
  <c r="B457" i="6"/>
  <c r="B477" i="6"/>
  <c r="B357" i="6"/>
  <c r="B382" i="6"/>
  <c r="B340" i="6"/>
  <c r="B218" i="6"/>
  <c r="B385" i="6"/>
  <c r="B479" i="6"/>
  <c r="B318" i="6"/>
  <c r="B502" i="6"/>
  <c r="B314" i="6"/>
  <c r="B115" i="6"/>
  <c r="B118" i="6"/>
  <c r="B500" i="6"/>
  <c r="B476" i="6"/>
  <c r="C71" i="2"/>
  <c r="C449" i="2"/>
  <c r="B339" i="6"/>
  <c r="B111" i="6"/>
  <c r="B153" i="6"/>
  <c r="B10" i="6"/>
  <c r="B579" i="6"/>
  <c r="B233" i="6"/>
  <c r="B297" i="6"/>
  <c r="B328" i="6"/>
  <c r="B96" i="6"/>
  <c r="B244" i="6"/>
  <c r="B48" i="6"/>
  <c r="B88" i="6"/>
  <c r="B98" i="6"/>
  <c r="B306" i="6"/>
  <c r="B138" i="6"/>
  <c r="B87" i="6"/>
  <c r="B91" i="6"/>
  <c r="B33" i="6"/>
  <c r="B50" i="6"/>
  <c r="B34" i="6"/>
  <c r="B274" i="6"/>
</calcChain>
</file>

<file path=xl/sharedStrings.xml><?xml version="1.0" encoding="utf-8"?>
<sst xmlns="http://schemas.openxmlformats.org/spreadsheetml/2006/main" count="6035" uniqueCount="1009">
  <si>
    <t>Vast Nr</t>
  </si>
  <si>
    <t>LUDO Nr</t>
  </si>
  <si>
    <t>Naam</t>
  </si>
  <si>
    <t>Voornaam</t>
  </si>
  <si>
    <r>
      <t xml:space="preserve">Club
</t>
    </r>
    <r>
      <rPr>
        <sz val="9"/>
        <color theme="1"/>
        <rFont val="Times New Roman"/>
        <family val="1"/>
      </rPr>
      <t>(ann</t>
    </r>
    <r>
      <rPr>
        <sz val="9"/>
        <color theme="1"/>
        <rFont val="Times New Roman"/>
        <family val="1"/>
      </rPr>
      <t>uel/j</t>
    </r>
    <r>
      <rPr>
        <sz val="9"/>
        <color theme="1"/>
        <rFont val="Times New Roman"/>
        <family val="1"/>
      </rPr>
      <t>aarli</t>
    </r>
    <r>
      <rPr>
        <sz val="9"/>
        <color theme="1"/>
        <rFont val="Times New Roman"/>
        <family val="1"/>
      </rPr>
      <t>jks)</t>
    </r>
    <r>
      <rPr>
        <sz val="9"/>
        <color theme="1"/>
        <rFont val="Times New Roman"/>
        <family val="1"/>
      </rPr>
      <t>Clu</t>
    </r>
    <r>
      <rPr>
        <sz val="9"/>
        <color theme="1"/>
        <rFont val="Times New Roman"/>
        <family val="1"/>
      </rPr>
      <t>b</t>
    </r>
    <r>
      <rPr>
        <sz val="9"/>
        <color theme="1"/>
        <rFont val="Times New Roman"/>
        <family val="1"/>
      </rPr>
      <t xml:space="preserve">
(ann</t>
    </r>
    <r>
      <rPr>
        <sz val="9"/>
        <color theme="1"/>
        <rFont val="Times New Roman"/>
        <family val="1"/>
      </rPr>
      <t>uel/j</t>
    </r>
    <r>
      <rPr>
        <sz val="9"/>
        <color theme="1"/>
        <rFont val="Times New Roman"/>
        <family val="1"/>
      </rPr>
      <t>aarli</t>
    </r>
    <r>
      <rPr>
        <sz val="9"/>
        <color theme="1"/>
        <rFont val="Times New Roman"/>
        <family val="1"/>
      </rPr>
      <t>jks)</t>
    </r>
    <r>
      <rPr>
        <sz val="9"/>
        <color theme="1"/>
        <rFont val="Times New Roman"/>
        <family val="1"/>
      </rPr>
      <t>Clu</t>
    </r>
    <r>
      <rPr>
        <sz val="9"/>
        <color theme="1"/>
        <rFont val="Times New Roman"/>
        <family val="1"/>
      </rPr>
      <t>b</t>
    </r>
    <r>
      <rPr>
        <sz val="9"/>
        <color theme="1"/>
        <rFont val="Times New Roman"/>
        <family val="1"/>
      </rPr>
      <t xml:space="preserve">
(ann</t>
    </r>
    <r>
      <rPr>
        <sz val="9"/>
        <color theme="1"/>
        <rFont val="Times New Roman"/>
        <family val="1"/>
      </rPr>
      <t>uel/j</t>
    </r>
    <r>
      <rPr>
        <sz val="9"/>
        <color theme="1"/>
        <rFont val="Times New Roman"/>
        <family val="1"/>
      </rPr>
      <t>aarli</t>
    </r>
    <r>
      <rPr>
        <sz val="9"/>
        <color theme="1"/>
        <rFont val="Times New Roman"/>
        <family val="1"/>
      </rPr>
      <t>jks)</t>
    </r>
  </si>
  <si>
    <t>Total 2016</t>
  </si>
  <si>
    <t>Fract 2016</t>
  </si>
  <si>
    <t>Total 2017</t>
  </si>
  <si>
    <t>Fract 2017</t>
  </si>
  <si>
    <t>Zedelgem</t>
  </si>
  <si>
    <t>Leuven</t>
  </si>
  <si>
    <t>Uccle</t>
  </si>
  <si>
    <t>Namur</t>
  </si>
  <si>
    <t>Ottignies</t>
  </si>
  <si>
    <t>Lokeren</t>
  </si>
  <si>
    <t>Merksplas</t>
  </si>
  <si>
    <t>Meerhout</t>
  </si>
  <si>
    <t>-</t>
  </si>
  <si>
    <t>Finale</t>
  </si>
  <si>
    <t>Ludo 2018</t>
  </si>
  <si>
    <t>Ludo 2018
Best 5Ludo 2018
Best 5Ludo 2018
Best 5</t>
  </si>
  <si>
    <t>Ludo 16-18</t>
  </si>
  <si>
    <t>deelnames</t>
  </si>
  <si>
    <t>Van Bilzen</t>
  </si>
  <si>
    <t>Bart</t>
  </si>
  <si>
    <t>Speelduivel</t>
  </si>
  <si>
    <t>Van Hove</t>
  </si>
  <si>
    <t>Paul</t>
  </si>
  <si>
    <t>Rébérez</t>
  </si>
  <si>
    <t>Dominic</t>
  </si>
  <si>
    <t>De Speeldoos</t>
  </si>
  <si>
    <t>Verheyen</t>
  </si>
  <si>
    <t>Jan</t>
  </si>
  <si>
    <t>t Gezelschap</t>
  </si>
  <si>
    <t>Wellemans</t>
  </si>
  <si>
    <t>Nico</t>
  </si>
  <si>
    <t>Verheyden</t>
  </si>
  <si>
    <t>Karl</t>
  </si>
  <si>
    <t>Vervoort</t>
  </si>
  <si>
    <t>Dorien</t>
  </si>
  <si>
    <t>Rosseeuw</t>
  </si>
  <si>
    <t>Kristof</t>
  </si>
  <si>
    <t>Spelen op Zolder</t>
  </si>
  <si>
    <t>Liekens</t>
  </si>
  <si>
    <t>Patrick</t>
  </si>
  <si>
    <t>Spellenclub Mechelen</t>
  </si>
  <si>
    <t>Lodewijckx</t>
  </si>
  <si>
    <t>Peter</t>
  </si>
  <si>
    <t>Jonckers</t>
  </si>
  <si>
    <t>Gunther</t>
  </si>
  <si>
    <t>Van Roosbroeck</t>
  </si>
  <si>
    <t>Ambroos</t>
  </si>
  <si>
    <t>Ronny</t>
  </si>
  <si>
    <t>Smekens</t>
  </si>
  <si>
    <t>Els</t>
  </si>
  <si>
    <t>De Breucker</t>
  </si>
  <si>
    <t>Wim</t>
  </si>
  <si>
    <t>Goossens</t>
  </si>
  <si>
    <t>Jarno</t>
  </si>
  <si>
    <t>Van der Borght</t>
  </si>
  <si>
    <t>Tessa</t>
  </si>
  <si>
    <t>Poliakoff</t>
  </si>
  <si>
    <t>Pierre</t>
  </si>
  <si>
    <t>Alpa-Ludismes</t>
  </si>
  <si>
    <t>Geukens</t>
  </si>
  <si>
    <t>Tom</t>
  </si>
  <si>
    <t>Sterkens</t>
  </si>
  <si>
    <t>Ellen</t>
  </si>
  <si>
    <t>Kenens</t>
  </si>
  <si>
    <t>Lehman</t>
  </si>
  <si>
    <t>Serge</t>
  </si>
  <si>
    <t>Nuyts</t>
  </si>
  <si>
    <t>Johan</t>
  </si>
  <si>
    <t>Philippe</t>
  </si>
  <si>
    <t>Baeckelandt</t>
  </si>
  <si>
    <t>Timothy</t>
  </si>
  <si>
    <t>Winning Movez</t>
  </si>
  <si>
    <t>Wolput</t>
  </si>
  <si>
    <t>Anja</t>
  </si>
  <si>
    <t>Vandendriessche</t>
  </si>
  <si>
    <t>Jeroen</t>
  </si>
  <si>
    <t>Los Loopinos</t>
  </si>
  <si>
    <t>Candaele</t>
  </si>
  <si>
    <t>Houart</t>
  </si>
  <si>
    <t>Dany</t>
  </si>
  <si>
    <t>Vandenplas</t>
  </si>
  <si>
    <t>Ken</t>
  </si>
  <si>
    <t>De Pionne</t>
  </si>
  <si>
    <t>Bianca</t>
  </si>
  <si>
    <t>Loncke</t>
  </si>
  <si>
    <t>Miguel</t>
  </si>
  <si>
    <t>Heymans</t>
  </si>
  <si>
    <t>Roel</t>
  </si>
  <si>
    <t>Hanne</t>
  </si>
  <si>
    <t>Geeraerts</t>
  </si>
  <si>
    <t>Tamara</t>
  </si>
  <si>
    <t>Peters</t>
  </si>
  <si>
    <t>Danny</t>
  </si>
  <si>
    <t>3 Promille</t>
  </si>
  <si>
    <t>Lieze</t>
  </si>
  <si>
    <t>Clinckemaillie</t>
  </si>
  <si>
    <t>Denis</t>
  </si>
  <si>
    <t>Peerens</t>
  </si>
  <si>
    <t>Suzy</t>
  </si>
  <si>
    <t>Slingeneyer</t>
  </si>
  <si>
    <t>Emmanuel</t>
  </si>
  <si>
    <t>Verleye</t>
  </si>
  <si>
    <t>Henk</t>
  </si>
  <si>
    <t>Hautecoeur</t>
  </si>
  <si>
    <t>Michel</t>
  </si>
  <si>
    <t>Verhenne</t>
  </si>
  <si>
    <t>Puylaert</t>
  </si>
  <si>
    <t>Benny</t>
  </si>
  <si>
    <t>Goddeeris</t>
  </si>
  <si>
    <t>Martine</t>
  </si>
  <si>
    <t>Pelgrims</t>
  </si>
  <si>
    <t>Jonathan</t>
  </si>
  <si>
    <t>Bultijnck</t>
  </si>
  <si>
    <t>Stijn</t>
  </si>
  <si>
    <t>Van Roy</t>
  </si>
  <si>
    <t>Stany</t>
  </si>
  <si>
    <t>Simoens</t>
  </si>
  <si>
    <t>Barry</t>
  </si>
  <si>
    <t>Dalle</t>
  </si>
  <si>
    <t>Marie</t>
  </si>
  <si>
    <t>Debisschop</t>
  </si>
  <si>
    <t>Wouter</t>
  </si>
  <si>
    <t>Allard</t>
  </si>
  <si>
    <t>Fabienne</t>
  </si>
  <si>
    <t>Rommens</t>
  </si>
  <si>
    <t>Stefanie</t>
  </si>
  <si>
    <t>Hillewaert</t>
  </si>
  <si>
    <t>Teen en Tander</t>
  </si>
  <si>
    <t>Beyen</t>
  </si>
  <si>
    <t>Cadot</t>
  </si>
  <si>
    <t>Romain</t>
  </si>
  <si>
    <t>Lecossois</t>
  </si>
  <si>
    <t>Gysels</t>
  </si>
  <si>
    <t>Sven</t>
  </si>
  <si>
    <t>Coppens</t>
  </si>
  <si>
    <t>Ignace</t>
  </si>
  <si>
    <t>Decker</t>
  </si>
  <si>
    <t>Anne-Marie</t>
  </si>
  <si>
    <t>Blieck</t>
  </si>
  <si>
    <t>Andy</t>
  </si>
  <si>
    <t>Verhulst</t>
  </si>
  <si>
    <t>HQ Gaming Club</t>
  </si>
  <si>
    <t>Stoops</t>
  </si>
  <si>
    <t>Nicole</t>
  </si>
  <si>
    <t>Malisse</t>
  </si>
  <si>
    <t>Jean-Pierre</t>
  </si>
  <si>
    <t>Janssen</t>
  </si>
  <si>
    <t>De Waey</t>
  </si>
  <si>
    <t>Joeri</t>
  </si>
  <si>
    <t>De Permentier</t>
  </si>
  <si>
    <t>Cindy</t>
  </si>
  <si>
    <t>De Bokkensprong</t>
  </si>
  <si>
    <t>Lefevre</t>
  </si>
  <si>
    <t>Rita</t>
  </si>
  <si>
    <t>Verbiest</t>
  </si>
  <si>
    <t>Bram</t>
  </si>
  <si>
    <t>Muraille</t>
  </si>
  <si>
    <t>François</t>
  </si>
  <si>
    <t>Goussaert</t>
  </si>
  <si>
    <t>Proost</t>
  </si>
  <si>
    <t>An</t>
  </si>
  <si>
    <t>Degrieck</t>
  </si>
  <si>
    <t>Yves</t>
  </si>
  <si>
    <t>Strubbe</t>
  </si>
  <si>
    <t>Arnold</t>
  </si>
  <si>
    <t>Baert</t>
  </si>
  <si>
    <t>Birger</t>
  </si>
  <si>
    <t>Pascal</t>
  </si>
  <si>
    <t>Vande Kerckhove</t>
  </si>
  <si>
    <t>Christian</t>
  </si>
  <si>
    <t>Schepens</t>
  </si>
  <si>
    <t>Marion</t>
  </si>
  <si>
    <t>Lenssens</t>
  </si>
  <si>
    <t>Koen</t>
  </si>
  <si>
    <t>Vanderhaeghen</t>
  </si>
  <si>
    <t>Veronique</t>
  </si>
  <si>
    <t>Lotte</t>
  </si>
  <si>
    <t>Lecouvet</t>
  </si>
  <si>
    <t>Amandine</t>
  </si>
  <si>
    <t>Vancompernolle</t>
  </si>
  <si>
    <t>Kenny</t>
  </si>
  <si>
    <t>Lemahieu</t>
  </si>
  <si>
    <t>Chris</t>
  </si>
  <si>
    <t>Douniaux</t>
  </si>
  <si>
    <t>Emilie</t>
  </si>
  <si>
    <t>Laget</t>
  </si>
  <si>
    <t>Sebastiaan</t>
  </si>
  <si>
    <t>Vermeersch</t>
  </si>
  <si>
    <t>Simon</t>
  </si>
  <si>
    <t>De Strateeg</t>
  </si>
  <si>
    <t>Blontrock</t>
  </si>
  <si>
    <t>Ver Elst</t>
  </si>
  <si>
    <t>Dirk</t>
  </si>
  <si>
    <t>Claesen</t>
  </si>
  <si>
    <t>Hautekeete</t>
  </si>
  <si>
    <t>Dimitri</t>
  </si>
  <si>
    <t>Twenty-Four</t>
  </si>
  <si>
    <t>Verstraete</t>
  </si>
  <si>
    <t>Struye</t>
  </si>
  <si>
    <t>Inge</t>
  </si>
  <si>
    <t>Debyser</t>
  </si>
  <si>
    <t>Koert</t>
  </si>
  <si>
    <t>Denblijden</t>
  </si>
  <si>
    <t>Frederik</t>
  </si>
  <si>
    <t>Florizoone</t>
  </si>
  <si>
    <t>Michael</t>
  </si>
  <si>
    <t>Vanparys</t>
  </si>
  <si>
    <t>Petra</t>
  </si>
  <si>
    <t>Van Orshaegen</t>
  </si>
  <si>
    <t>Lore</t>
  </si>
  <si>
    <t>Verplancke</t>
  </si>
  <si>
    <t>Vanderbeke</t>
  </si>
  <si>
    <t>Jurgen</t>
  </si>
  <si>
    <t>Goethals</t>
  </si>
  <si>
    <t>Robin</t>
  </si>
  <si>
    <t>Wopereis</t>
  </si>
  <si>
    <t>Liza</t>
  </si>
  <si>
    <t>Nexus</t>
  </si>
  <si>
    <t>Laisnez</t>
  </si>
  <si>
    <t>Jürgen</t>
  </si>
  <si>
    <t>Woodland Mages</t>
  </si>
  <si>
    <t>Witters</t>
  </si>
  <si>
    <t>De Speltafel</t>
  </si>
  <si>
    <t>Asselman</t>
  </si>
  <si>
    <t>Andreas</t>
  </si>
  <si>
    <t>Kierewiet</t>
  </si>
  <si>
    <t>Brabant</t>
  </si>
  <si>
    <t>Pieter</t>
  </si>
  <si>
    <t>Vandenabeele</t>
  </si>
  <si>
    <t>Steven</t>
  </si>
  <si>
    <t>Spellebeen</t>
  </si>
  <si>
    <t>Vanzeir</t>
  </si>
  <si>
    <t>Liesbeth</t>
  </si>
  <si>
    <t>Andries</t>
  </si>
  <si>
    <t>Peggy</t>
  </si>
  <si>
    <t>Lasse</t>
  </si>
  <si>
    <t>Fournier</t>
  </si>
  <si>
    <t>Mickaël</t>
  </si>
  <si>
    <t>Wolf</t>
  </si>
  <si>
    <t>De Sloover</t>
  </si>
  <si>
    <t>Dedeurwaerder</t>
  </si>
  <si>
    <t>Lien</t>
  </si>
  <si>
    <t>Merchiers</t>
  </si>
  <si>
    <t>Mannens</t>
  </si>
  <si>
    <t>Risa</t>
  </si>
  <si>
    <t>Devreker</t>
  </si>
  <si>
    <t>Denoulet</t>
  </si>
  <si>
    <t>Incognito</t>
  </si>
  <si>
    <t>Vansteenkiste</t>
  </si>
  <si>
    <t>Alexander</t>
  </si>
  <si>
    <t>Expeels</t>
  </si>
  <si>
    <t>Lieven</t>
  </si>
  <si>
    <t>Delafontaine</t>
  </si>
  <si>
    <t>Croene</t>
  </si>
  <si>
    <t>Charlotte</t>
  </si>
  <si>
    <t>Let's Play</t>
  </si>
  <si>
    <t>Suetens</t>
  </si>
  <si>
    <t>Thomas</t>
  </si>
  <si>
    <t>Passchyn</t>
  </si>
  <si>
    <t>Davy</t>
  </si>
  <si>
    <t>Franken</t>
  </si>
  <si>
    <t>Verrept</t>
  </si>
  <si>
    <t>Marc</t>
  </si>
  <si>
    <t>De Breuck</t>
  </si>
  <si>
    <t>Didier</t>
  </si>
  <si>
    <t>Van Osselaer</t>
  </si>
  <si>
    <t>Christof</t>
  </si>
  <si>
    <t>De Vos</t>
  </si>
  <si>
    <t>Julien</t>
  </si>
  <si>
    <t>Boey</t>
  </si>
  <si>
    <t>Deventer</t>
  </si>
  <si>
    <t>Loes</t>
  </si>
  <si>
    <t>Elias</t>
  </si>
  <si>
    <t>Saar</t>
  </si>
  <si>
    <t>Pattyn</t>
  </si>
  <si>
    <t>Thierry</t>
  </si>
  <si>
    <t>Dyzers</t>
  </si>
  <si>
    <t>Christophe</t>
  </si>
  <si>
    <t>Wyns</t>
  </si>
  <si>
    <t>Lisa</t>
  </si>
  <si>
    <t>Spel 2660</t>
  </si>
  <si>
    <t>Tytgat</t>
  </si>
  <si>
    <t>Antje</t>
  </si>
  <si>
    <t>De Wilde</t>
  </si>
  <si>
    <t>Deconinck</t>
  </si>
  <si>
    <t>Melanie</t>
  </si>
  <si>
    <t>Noppen</t>
  </si>
  <si>
    <t>Niki</t>
  </si>
  <si>
    <t>Beschuyt</t>
  </si>
  <si>
    <t>Merlier</t>
  </si>
  <si>
    <t>Mattias</t>
  </si>
  <si>
    <t>Vosters</t>
  </si>
  <si>
    <t>Hellebuyck</t>
  </si>
  <si>
    <t>Beren</t>
  </si>
  <si>
    <t>Lucas</t>
  </si>
  <si>
    <t>Tine</t>
  </si>
  <si>
    <t>Mariën</t>
  </si>
  <si>
    <t>Hans</t>
  </si>
  <si>
    <t>Plasman</t>
  </si>
  <si>
    <t>Piekuur</t>
  </si>
  <si>
    <t>Veldekens</t>
  </si>
  <si>
    <t>Waelput</t>
  </si>
  <si>
    <t>Dom</t>
  </si>
  <si>
    <t>Stein</t>
  </si>
  <si>
    <t>Dejonghe</t>
  </si>
  <si>
    <t>Ben</t>
  </si>
  <si>
    <t>Aaron</t>
  </si>
  <si>
    <t>Pals</t>
  </si>
  <si>
    <t>Geert</t>
  </si>
  <si>
    <t>Matthias</t>
  </si>
  <si>
    <t>Claus</t>
  </si>
  <si>
    <t>De Buck</t>
  </si>
  <si>
    <t>Nadja</t>
  </si>
  <si>
    <t>Calcoen</t>
  </si>
  <si>
    <t>Dries</t>
  </si>
  <si>
    <t>Van Colen</t>
  </si>
  <si>
    <t>Glenn</t>
  </si>
  <si>
    <t>Jasper</t>
  </si>
  <si>
    <t>Rhuwe</t>
  </si>
  <si>
    <t>Gobert</t>
  </si>
  <si>
    <t>Stéphane</t>
  </si>
  <si>
    <t>Van Hecke</t>
  </si>
  <si>
    <t>Marjolijn</t>
  </si>
  <si>
    <t>Henderickx</t>
  </si>
  <si>
    <t>Stefaan</t>
  </si>
  <si>
    <t>Bremeesch</t>
  </si>
  <si>
    <t>Ymke</t>
  </si>
  <si>
    <t>Lavens</t>
  </si>
  <si>
    <t>Piet</t>
  </si>
  <si>
    <t>Cant</t>
  </si>
  <si>
    <t>Patty</t>
  </si>
  <si>
    <t>Devlaminck</t>
  </si>
  <si>
    <t>Stephan</t>
  </si>
  <si>
    <t>Jolien</t>
  </si>
  <si>
    <t>Meekers</t>
  </si>
  <si>
    <t>Pluvier</t>
  </si>
  <si>
    <t>Gheerardijn</t>
  </si>
  <si>
    <t>De Coninck</t>
  </si>
  <si>
    <t>Guy</t>
  </si>
  <si>
    <t>Willems</t>
  </si>
  <si>
    <t>Ilse</t>
  </si>
  <si>
    <t>Van Reusel</t>
  </si>
  <si>
    <t>Brecht</t>
  </si>
  <si>
    <t>Meersschaert</t>
  </si>
  <si>
    <t>Helen</t>
  </si>
  <si>
    <t>Everaert</t>
  </si>
  <si>
    <t>Siccard</t>
  </si>
  <si>
    <t>Jana</t>
  </si>
  <si>
    <t>Gevaert</t>
  </si>
  <si>
    <t>Anaïs</t>
  </si>
  <si>
    <t>Lies</t>
  </si>
  <si>
    <t>Debaere</t>
  </si>
  <si>
    <t>Brenda</t>
  </si>
  <si>
    <t>Van Peteghem</t>
  </si>
  <si>
    <t>Lucien</t>
  </si>
  <si>
    <t>Spelgevaar</t>
  </si>
  <si>
    <t>Caruso</t>
  </si>
  <si>
    <t>Valérie</t>
  </si>
  <si>
    <t>Verhelst</t>
  </si>
  <si>
    <t>Fabio</t>
  </si>
  <si>
    <t>Flora</t>
  </si>
  <si>
    <t>Stael</t>
  </si>
  <si>
    <t>Exter</t>
  </si>
  <si>
    <t>Ameel</t>
  </si>
  <si>
    <t>Sander</t>
  </si>
  <si>
    <t>Van Damme</t>
  </si>
  <si>
    <t>Jimmy</t>
  </si>
  <si>
    <t>Gabrielli</t>
  </si>
  <si>
    <t>Schatteman</t>
  </si>
  <si>
    <t>Filippi</t>
  </si>
  <si>
    <t>Luca</t>
  </si>
  <si>
    <t>Kerkhove</t>
  </si>
  <si>
    <t>Daniels</t>
  </si>
  <si>
    <t>Balthazar</t>
  </si>
  <si>
    <t>Magda</t>
  </si>
  <si>
    <t>Azou</t>
  </si>
  <si>
    <t>Jorre</t>
  </si>
  <si>
    <t>Verwaerde</t>
  </si>
  <si>
    <t>Luc</t>
  </si>
  <si>
    <t>Lust</t>
  </si>
  <si>
    <t>Devos</t>
  </si>
  <si>
    <t>Jonas</t>
  </si>
  <si>
    <t>Vandamme</t>
  </si>
  <si>
    <t>Van de Maele</t>
  </si>
  <si>
    <t>Dave</t>
  </si>
  <si>
    <t>Desmidt</t>
  </si>
  <si>
    <t>Griet</t>
  </si>
  <si>
    <t>Katrijn</t>
  </si>
  <si>
    <t>Evras</t>
  </si>
  <si>
    <t>Julie</t>
  </si>
  <si>
    <t>Geleyn</t>
  </si>
  <si>
    <t>Tim</t>
  </si>
  <si>
    <t>Meganck</t>
  </si>
  <si>
    <t>Chartier</t>
  </si>
  <si>
    <t>Dominique</t>
  </si>
  <si>
    <t>Van Oost</t>
  </si>
  <si>
    <t>Florian</t>
  </si>
  <si>
    <t>Britt</t>
  </si>
  <si>
    <t>Calingaert</t>
  </si>
  <si>
    <t>Axel</t>
  </si>
  <si>
    <t>Stroobant</t>
  </si>
  <si>
    <t>Ludwig</t>
  </si>
  <si>
    <t>Dolmans</t>
  </si>
  <si>
    <t>Laura</t>
  </si>
  <si>
    <t>Denecker</t>
  </si>
  <si>
    <t>Annemie</t>
  </si>
  <si>
    <t>Bastien</t>
  </si>
  <si>
    <t>Mertens</t>
  </si>
  <si>
    <t>Elly</t>
  </si>
  <si>
    <t>Louis</t>
  </si>
  <si>
    <t>Vercauteren</t>
  </si>
  <si>
    <t>Vandierendonck</t>
  </si>
  <si>
    <t>Noor</t>
  </si>
  <si>
    <t>Van Kerchove</t>
  </si>
  <si>
    <t>Elke</t>
  </si>
  <si>
    <t>Derycke</t>
  </si>
  <si>
    <t>Scheemaker</t>
  </si>
  <si>
    <t>Mad Freddy</t>
  </si>
  <si>
    <t>Room</t>
  </si>
  <si>
    <t>Löfberg</t>
  </si>
  <si>
    <t>Valentin</t>
  </si>
  <si>
    <t>De Groote</t>
  </si>
  <si>
    <t>Nancy</t>
  </si>
  <si>
    <t>Le fevre</t>
  </si>
  <si>
    <t>Joffrey</t>
  </si>
  <si>
    <t>Pieter-Jan</t>
  </si>
  <si>
    <t>Delhaye</t>
  </si>
  <si>
    <t>Renaat</t>
  </si>
  <si>
    <t>Cheyns</t>
  </si>
  <si>
    <t>Jenny</t>
  </si>
  <si>
    <t>Boonen</t>
  </si>
  <si>
    <t>De Tender</t>
  </si>
  <si>
    <t>Tina</t>
  </si>
  <si>
    <t>Vanderhelst</t>
  </si>
  <si>
    <t>Anne-Mie</t>
  </si>
  <si>
    <t>Vanhoorne</t>
  </si>
  <si>
    <t>Jo</t>
  </si>
  <si>
    <t>Heyerick</t>
  </si>
  <si>
    <t>Frederique</t>
  </si>
  <si>
    <t>Vossen</t>
  </si>
  <si>
    <t>Bjorn</t>
  </si>
  <si>
    <t>Verhaeghe</t>
  </si>
  <si>
    <t>Helderweirdt</t>
  </si>
  <si>
    <t>Matthieu</t>
  </si>
  <si>
    <t>Bonjé</t>
  </si>
  <si>
    <t>Alissa</t>
  </si>
  <si>
    <t>Nagant</t>
  </si>
  <si>
    <t>Victor</t>
  </si>
  <si>
    <t>Nicolas</t>
  </si>
  <si>
    <t>Brutin</t>
  </si>
  <si>
    <t>Franky</t>
  </si>
  <si>
    <t>De Nieuwe Spelling</t>
  </si>
  <si>
    <t>Maria</t>
  </si>
  <si>
    <t>Vanluchene</t>
  </si>
  <si>
    <t>D'haene</t>
  </si>
  <si>
    <t>Bracke</t>
  </si>
  <si>
    <t>Julio</t>
  </si>
  <si>
    <t>De Vlaeminck</t>
  </si>
  <si>
    <t>Heidi</t>
  </si>
  <si>
    <t>Deniz</t>
  </si>
  <si>
    <t>Wallaert</t>
  </si>
  <si>
    <t>Joachim</t>
  </si>
  <si>
    <t>Janne</t>
  </si>
  <si>
    <t>Van Gassen</t>
  </si>
  <si>
    <t>Vanherle</t>
  </si>
  <si>
    <t>De Clercq</t>
  </si>
  <si>
    <t>Vanassche</t>
  </si>
  <si>
    <t>Katrien</t>
  </si>
  <si>
    <t>de Blochouse</t>
  </si>
  <si>
    <t>Vackier</t>
  </si>
  <si>
    <t>Bruno</t>
  </si>
  <si>
    <t>Jade</t>
  </si>
  <si>
    <t>Budke</t>
  </si>
  <si>
    <t>Sébastien</t>
  </si>
  <si>
    <t>Rune</t>
  </si>
  <si>
    <t>Cierkens</t>
  </si>
  <si>
    <t>Kim</t>
  </si>
  <si>
    <t>Debourgh</t>
  </si>
  <si>
    <t>Janssens</t>
  </si>
  <si>
    <t>Freddy</t>
  </si>
  <si>
    <t>Van Langendonckt</t>
  </si>
  <si>
    <t>Baeyens</t>
  </si>
  <si>
    <t>Marieke</t>
  </si>
  <si>
    <t>Van Bogaert</t>
  </si>
  <si>
    <t>Rob</t>
  </si>
  <si>
    <t>Dewit</t>
  </si>
  <si>
    <t>Reusen</t>
  </si>
  <si>
    <t>Herman</t>
  </si>
  <si>
    <t>De Bruyne</t>
  </si>
  <si>
    <t>Tijl</t>
  </si>
  <si>
    <t>D'Hondt</t>
  </si>
  <si>
    <t>Huylebroeck</t>
  </si>
  <si>
    <t>Peere</t>
  </si>
  <si>
    <t>Anne</t>
  </si>
  <si>
    <t>Saeys</t>
  </si>
  <si>
    <t>Angeline</t>
  </si>
  <si>
    <t>Van Bouwel</t>
  </si>
  <si>
    <t>Gert</t>
  </si>
  <si>
    <t>De Prycker</t>
  </si>
  <si>
    <t>Ruben</t>
  </si>
  <si>
    <t>Tjorven</t>
  </si>
  <si>
    <t>Callewaert</t>
  </si>
  <si>
    <t>Pia</t>
  </si>
  <si>
    <t>Bertin</t>
  </si>
  <si>
    <t>Jean-Philippe</t>
  </si>
  <si>
    <t>Eneman</t>
  </si>
  <si>
    <t>Karen</t>
  </si>
  <si>
    <t>Deschaght</t>
  </si>
  <si>
    <t>Joke</t>
  </si>
  <si>
    <t>Van Vooren</t>
  </si>
  <si>
    <t>Demey</t>
  </si>
  <si>
    <t>Obreno</t>
  </si>
  <si>
    <t>Yden</t>
  </si>
  <si>
    <t>Sara</t>
  </si>
  <si>
    <t>Van den Abbeele</t>
  </si>
  <si>
    <t>Vanwalleghem</t>
  </si>
  <si>
    <t>De Schrijver</t>
  </si>
  <si>
    <t>Brouckmeersch</t>
  </si>
  <si>
    <t>Caroline</t>
  </si>
  <si>
    <t>Pawlik</t>
  </si>
  <si>
    <t>Marta</t>
  </si>
  <si>
    <t>Sweertvaegher</t>
  </si>
  <si>
    <t>Jaron</t>
  </si>
  <si>
    <t>Lein</t>
  </si>
  <si>
    <t>Oswald</t>
  </si>
  <si>
    <t>Keppens</t>
  </si>
  <si>
    <t>Severino</t>
  </si>
  <si>
    <t>Laetitia</t>
  </si>
  <si>
    <t>Debrule</t>
  </si>
  <si>
    <t>Van Herck</t>
  </si>
  <si>
    <t>Michiel</t>
  </si>
  <si>
    <t>Belis</t>
  </si>
  <si>
    <t>Tallieu</t>
  </si>
  <si>
    <t>Pedro</t>
  </si>
  <si>
    <t>Deseck</t>
  </si>
  <si>
    <t>Maarten</t>
  </si>
  <si>
    <t>Ides</t>
  </si>
  <si>
    <t>Logeot</t>
  </si>
  <si>
    <t>Maxence</t>
  </si>
  <si>
    <t>Hendrickx</t>
  </si>
  <si>
    <t>Jethro</t>
  </si>
  <si>
    <t>Maeckelberghe</t>
  </si>
  <si>
    <t>Eva</t>
  </si>
  <si>
    <t>Albrecht</t>
  </si>
  <si>
    <t>Tatiana</t>
  </si>
  <si>
    <t>Rits</t>
  </si>
  <si>
    <t>Beere</t>
  </si>
  <si>
    <t>Desmedt</t>
  </si>
  <si>
    <t>Lars</t>
  </si>
  <si>
    <t>Gwennaelle</t>
  </si>
  <si>
    <t>Storme</t>
  </si>
  <si>
    <t>Nikolaas</t>
  </si>
  <si>
    <t>Zijlmans</t>
  </si>
  <si>
    <t>Maes</t>
  </si>
  <si>
    <t>Hermans</t>
  </si>
  <si>
    <t>Guillaume</t>
  </si>
  <si>
    <t>Windels</t>
  </si>
  <si>
    <t>Van Kerschaver</t>
  </si>
  <si>
    <t>Nele</t>
  </si>
  <si>
    <t>Callebaut</t>
  </si>
  <si>
    <t>Florence</t>
  </si>
  <si>
    <t>Schelfaut</t>
  </si>
  <si>
    <t>Dierickx</t>
  </si>
  <si>
    <t>Chantal</t>
  </si>
  <si>
    <t>Rogge</t>
  </si>
  <si>
    <t>Kevin</t>
  </si>
  <si>
    <t>Slabbinck</t>
  </si>
  <si>
    <t>Stephanie</t>
  </si>
  <si>
    <t>De Mul</t>
  </si>
  <si>
    <t>Schuer</t>
  </si>
  <si>
    <t>Alan</t>
  </si>
  <si>
    <t>Denys</t>
  </si>
  <si>
    <t>Vincent</t>
  </si>
  <si>
    <t>Servotte</t>
  </si>
  <si>
    <t>Damien</t>
  </si>
  <si>
    <t>Van Buynder</t>
  </si>
  <si>
    <t>Wilmart</t>
  </si>
  <si>
    <t>Justine</t>
  </si>
  <si>
    <t>Nisole</t>
  </si>
  <si>
    <t>Olivier</t>
  </si>
  <si>
    <t>Weets</t>
  </si>
  <si>
    <t>Michalski</t>
  </si>
  <si>
    <t>Merlin</t>
  </si>
  <si>
    <t>Gosse</t>
  </si>
  <si>
    <t>Manuel</t>
  </si>
  <si>
    <t>De Vogelaere</t>
  </si>
  <si>
    <t>Van Acker</t>
  </si>
  <si>
    <t>Ann</t>
  </si>
  <si>
    <t>Hellemans</t>
  </si>
  <si>
    <t>Balte</t>
  </si>
  <si>
    <t>Vervecke</t>
  </si>
  <si>
    <t>Frederick</t>
  </si>
  <si>
    <t>Ponjaert</t>
  </si>
  <si>
    <t>Robbe</t>
  </si>
  <si>
    <t>Geens</t>
  </si>
  <si>
    <t>Vermeiren</t>
  </si>
  <si>
    <t>Monbailliu</t>
  </si>
  <si>
    <t>Hubert</t>
  </si>
  <si>
    <t>Dauwe</t>
  </si>
  <si>
    <t>Emily</t>
  </si>
  <si>
    <t>Billiet</t>
  </si>
  <si>
    <t>Joost</t>
  </si>
  <si>
    <t>De Cock</t>
  </si>
  <si>
    <t>Ria</t>
  </si>
  <si>
    <t>Vanhoudt</t>
  </si>
  <si>
    <t>Brammert</t>
  </si>
  <si>
    <t>De Paepe</t>
  </si>
  <si>
    <t>Xandra</t>
  </si>
  <si>
    <t>Gvardeitsev</t>
  </si>
  <si>
    <t>Daniil</t>
  </si>
  <si>
    <t>De Clippeleer</t>
  </si>
  <si>
    <t>Cuyt</t>
  </si>
  <si>
    <t>Jonckheere</t>
  </si>
  <si>
    <t>Tania</t>
  </si>
  <si>
    <t>Gardin</t>
  </si>
  <si>
    <t>Maïté</t>
  </si>
  <si>
    <t>Bruneel</t>
  </si>
  <si>
    <t>Mathias</t>
  </si>
  <si>
    <t>Vangeloven</t>
  </si>
  <si>
    <t>Hilde</t>
  </si>
  <si>
    <t>Brys</t>
  </si>
  <si>
    <t>Mestdagh</t>
  </si>
  <si>
    <t>Heleen</t>
  </si>
  <si>
    <t>Arto</t>
  </si>
  <si>
    <t>Boudaer</t>
  </si>
  <si>
    <t>Erna</t>
  </si>
  <si>
    <t>Demilie</t>
  </si>
  <si>
    <t>Laurent</t>
  </si>
  <si>
    <t>Dockx</t>
  </si>
  <si>
    <t>Dennis</t>
  </si>
  <si>
    <t>Wouters</t>
  </si>
  <si>
    <t>Thijs</t>
  </si>
  <si>
    <t>Prins</t>
  </si>
  <si>
    <t>Jessica</t>
  </si>
  <si>
    <t>Caljon</t>
  </si>
  <si>
    <t>Hoogstyn</t>
  </si>
  <si>
    <t>Günter</t>
  </si>
  <si>
    <t>Renard</t>
  </si>
  <si>
    <t>Carine</t>
  </si>
  <si>
    <t>De Graef</t>
  </si>
  <si>
    <t>Gunter</t>
  </si>
  <si>
    <t>Martens</t>
  </si>
  <si>
    <t>Anthony</t>
  </si>
  <si>
    <t>Wannes</t>
  </si>
  <si>
    <t>Breugelmans</t>
  </si>
  <si>
    <t>Verbanck</t>
  </si>
  <si>
    <t>Florin</t>
  </si>
  <si>
    <t>Natacha</t>
  </si>
  <si>
    <t>Vandemaele</t>
  </si>
  <si>
    <t>Maxime</t>
  </si>
  <si>
    <t>Laethem</t>
  </si>
  <si>
    <t>Dhont</t>
  </si>
  <si>
    <t>Maréchal</t>
  </si>
  <si>
    <t>De Meulder</t>
  </si>
  <si>
    <t>Yannick</t>
  </si>
  <si>
    <t>Arthur</t>
  </si>
  <si>
    <t>Labeeuw</t>
  </si>
  <si>
    <t>Thys</t>
  </si>
  <si>
    <t>Wout</t>
  </si>
  <si>
    <t>Van Oppens</t>
  </si>
  <si>
    <t>Vanderbeken</t>
  </si>
  <si>
    <t>Heike</t>
  </si>
  <si>
    <t>Vossaert</t>
  </si>
  <si>
    <t>Petit</t>
  </si>
  <si>
    <t>Michaële</t>
  </si>
  <si>
    <t>Ian</t>
  </si>
  <si>
    <t>Lempereur</t>
  </si>
  <si>
    <t>Polfliet</t>
  </si>
  <si>
    <t>Staelens</t>
  </si>
  <si>
    <t>Kasper-Rork</t>
  </si>
  <si>
    <t>Van Poucke</t>
  </si>
  <si>
    <t>Reinhart</t>
  </si>
  <si>
    <t>De Witte</t>
  </si>
  <si>
    <t>Niek</t>
  </si>
  <si>
    <t>Beuselinck</t>
  </si>
  <si>
    <t>Jelle</t>
  </si>
  <si>
    <t>Verryt</t>
  </si>
  <si>
    <t>Van Campenhoudt</t>
  </si>
  <si>
    <t>Niels</t>
  </si>
  <si>
    <t>Van De Voorde</t>
  </si>
  <si>
    <t>Joris</t>
  </si>
  <si>
    <t>Van Neste</t>
  </si>
  <si>
    <t>Mels</t>
  </si>
  <si>
    <t>Frank</t>
  </si>
  <si>
    <t>Pyck</t>
  </si>
  <si>
    <t>Kiara</t>
  </si>
  <si>
    <t>Lobbestael</t>
  </si>
  <si>
    <t>Myriam</t>
  </si>
  <si>
    <t>Custers</t>
  </si>
  <si>
    <t>Sonja</t>
  </si>
  <si>
    <t>Bragard</t>
  </si>
  <si>
    <t>Grietens</t>
  </si>
  <si>
    <t>David</t>
  </si>
  <si>
    <t>Dohogne</t>
  </si>
  <si>
    <t>Madueno</t>
  </si>
  <si>
    <t>Socorro</t>
  </si>
  <si>
    <t>Van Overloop</t>
  </si>
  <si>
    <t>Poupe</t>
  </si>
  <si>
    <t>Raphael</t>
  </si>
  <si>
    <t>Christiaens</t>
  </si>
  <si>
    <t>Werner</t>
  </si>
  <si>
    <t>Axelle</t>
  </si>
  <si>
    <t>Ysenbrandt</t>
  </si>
  <si>
    <t>Arezki</t>
  </si>
  <si>
    <t>Gael</t>
  </si>
  <si>
    <t>Hillaert</t>
  </si>
  <si>
    <t>Demanet</t>
  </si>
  <si>
    <t>Mattijs</t>
  </si>
  <si>
    <t>Debosschere</t>
  </si>
  <si>
    <t>Vansteenlandt</t>
  </si>
  <si>
    <t>Hadia</t>
  </si>
  <si>
    <t>Laplasse</t>
  </si>
  <si>
    <t>Verkeyn</t>
  </si>
  <si>
    <t>Deleu</t>
  </si>
  <si>
    <t>Dierick</t>
  </si>
  <si>
    <t>Jarne</t>
  </si>
  <si>
    <t>Olaf</t>
  </si>
  <si>
    <t>Feyen</t>
  </si>
  <si>
    <t>Kjell</t>
  </si>
  <si>
    <t>Hosseel</t>
  </si>
  <si>
    <t>Marie-Cecile</t>
  </si>
  <si>
    <t>Vanhee</t>
  </si>
  <si>
    <t>Van Wittenberghe</t>
  </si>
  <si>
    <t>Thonon</t>
  </si>
  <si>
    <t>Evelyne</t>
  </si>
  <si>
    <t>Leloup</t>
  </si>
  <si>
    <t>Sandrine</t>
  </si>
  <si>
    <t>Vangheluwe</t>
  </si>
  <si>
    <t>Fien</t>
  </si>
  <si>
    <t>Andriessens</t>
  </si>
  <si>
    <t>Vanderheyden</t>
  </si>
  <si>
    <t>Noah</t>
  </si>
  <si>
    <t>Di Bennardo</t>
  </si>
  <si>
    <t>Deketelaere</t>
  </si>
  <si>
    <t>Kimberley</t>
  </si>
  <si>
    <t>De Lepeleire</t>
  </si>
  <si>
    <t>Leen</t>
  </si>
  <si>
    <t>Vanhauwaert</t>
  </si>
  <si>
    <t>Erik</t>
  </si>
  <si>
    <t>Korsten</t>
  </si>
  <si>
    <t>Van Audenaerde</t>
  </si>
  <si>
    <t>Neels</t>
  </si>
  <si>
    <t>Raf</t>
  </si>
  <si>
    <t>De Bot</t>
  </si>
  <si>
    <t>Elfi</t>
  </si>
  <si>
    <t>Alders</t>
  </si>
  <si>
    <t>Sanne</t>
  </si>
  <si>
    <t>Lievens</t>
  </si>
  <si>
    <t>Sintubin</t>
  </si>
  <si>
    <t>Sandra</t>
  </si>
  <si>
    <t>Anna</t>
  </si>
  <si>
    <t>Vansteelandt</t>
  </si>
  <si>
    <t>Lucrèce</t>
  </si>
  <si>
    <t>Schoevaerts</t>
  </si>
  <si>
    <t>De Munck</t>
  </si>
  <si>
    <t>Eline</t>
  </si>
  <si>
    <t>Dumortier</t>
  </si>
  <si>
    <t>Thiry</t>
  </si>
  <si>
    <t>Pauline</t>
  </si>
  <si>
    <t>Dauge</t>
  </si>
  <si>
    <t>Govaert</t>
  </si>
  <si>
    <t>Luna</t>
  </si>
  <si>
    <t>Danlois</t>
  </si>
  <si>
    <t>Sophie</t>
  </si>
  <si>
    <t>Fraiteur</t>
  </si>
  <si>
    <t>Stéphanie</t>
  </si>
  <si>
    <t>Van den Berge</t>
  </si>
  <si>
    <t>Demeulenaere</t>
  </si>
  <si>
    <t>De Coen</t>
  </si>
  <si>
    <t>Stremus</t>
  </si>
  <si>
    <t>Lise</t>
  </si>
  <si>
    <t>Delaunoy</t>
  </si>
  <si>
    <t>Saey - Van Peteghem</t>
  </si>
  <si>
    <t>Dieter</t>
  </si>
  <si>
    <t>Garcia</t>
  </si>
  <si>
    <t>Eric</t>
  </si>
  <si>
    <t>Schmids</t>
  </si>
  <si>
    <t>Bert</t>
  </si>
  <si>
    <t>Jans</t>
  </si>
  <si>
    <t>De Meirsman</t>
  </si>
  <si>
    <t>Karolien</t>
  </si>
  <si>
    <t>Laerke</t>
  </si>
  <si>
    <t>Verbraecken</t>
  </si>
  <si>
    <t>Yo-Tina</t>
  </si>
  <si>
    <t>Gavart</t>
  </si>
  <si>
    <t>Gaike</t>
  </si>
  <si>
    <t>Tibe</t>
  </si>
  <si>
    <t>De Block</t>
  </si>
  <si>
    <t>Guido</t>
  </si>
  <si>
    <t>Kobe</t>
  </si>
  <si>
    <t>Vanhoutte</t>
  </si>
  <si>
    <t>Maxim</t>
  </si>
  <si>
    <t>Geeraert</t>
  </si>
  <si>
    <t>Yoëlle</t>
  </si>
  <si>
    <t>Van Roeyen</t>
  </si>
  <si>
    <t>Van Hoof</t>
  </si>
  <si>
    <t>Hauspie</t>
  </si>
  <si>
    <t>Valerie</t>
  </si>
  <si>
    <t>Spaens</t>
  </si>
  <si>
    <t>Verbeke</t>
  </si>
  <si>
    <t>Delva</t>
  </si>
  <si>
    <t>Melissa</t>
  </si>
  <si>
    <t>Mabrouk</t>
  </si>
  <si>
    <t>Skander</t>
  </si>
  <si>
    <t>Barbier</t>
  </si>
  <si>
    <t>Wiebke</t>
  </si>
  <si>
    <t>Diego</t>
  </si>
  <si>
    <t>Pollet</t>
  </si>
  <si>
    <t>Petit Bare</t>
  </si>
  <si>
    <t>Berenger</t>
  </si>
  <si>
    <t>Harter</t>
  </si>
  <si>
    <t>Clément</t>
  </si>
  <si>
    <t>Cassandre</t>
  </si>
  <si>
    <t>Claeys</t>
  </si>
  <si>
    <t>Emile</t>
  </si>
  <si>
    <t>De Grom</t>
  </si>
  <si>
    <t>Deliège</t>
  </si>
  <si>
    <t>Lenora</t>
  </si>
  <si>
    <t>Favoreel</t>
  </si>
  <si>
    <t>Mailleux</t>
  </si>
  <si>
    <t>Pareyn</t>
  </si>
  <si>
    <t>Sharon</t>
  </si>
  <si>
    <t>Ingmar</t>
  </si>
  <si>
    <t>Van Loo</t>
  </si>
  <si>
    <t>Van Tichelen</t>
  </si>
  <si>
    <t>Verhaegen</t>
  </si>
  <si>
    <t>Inter-club ? (Ja/...)</t>
  </si>
  <si>
    <t>Tafel</t>
  </si>
  <si>
    <t>Plaats</t>
  </si>
  <si>
    <t>Ptn</t>
  </si>
  <si>
    <t>Ptn LUDO</t>
  </si>
  <si>
    <t>SHORT</t>
  </si>
  <si>
    <t>RONDE 4</t>
  </si>
  <si>
    <t>SUB TOTAAL</t>
  </si>
  <si>
    <t>Bonus Plaats</t>
  </si>
  <si>
    <t>TOTAAL LUDO</t>
  </si>
  <si>
    <t>Res1</t>
  </si>
  <si>
    <t>Res2</t>
  </si>
  <si>
    <t>Res3</t>
  </si>
  <si>
    <t>Res4</t>
  </si>
  <si>
    <t>Aanwezig</t>
  </si>
  <si>
    <t>Ja</t>
  </si>
  <si>
    <t>Mangrovia</t>
  </si>
  <si>
    <t>Great Western Trail</t>
  </si>
  <si>
    <t>Istanbul: Das Würfelspiel</t>
  </si>
  <si>
    <t>De Kolonisten van Catan</t>
  </si>
  <si>
    <t>7 Wonders</t>
  </si>
  <si>
    <t>Notre Dame</t>
  </si>
  <si>
    <t>Rhodes: the Colossus</t>
  </si>
  <si>
    <t>Cartagena</t>
  </si>
  <si>
    <t>Village</t>
  </si>
  <si>
    <t>La Isla</t>
  </si>
  <si>
    <t>Die Burgen von Burgund</t>
  </si>
  <si>
    <t>Imagimonde</t>
  </si>
  <si>
    <t>Cities of Splendor</t>
  </si>
  <si>
    <t>Wettlauf nach El Dorado</t>
  </si>
  <si>
    <t>Meduris</t>
  </si>
  <si>
    <t>Indian Summer</t>
  </si>
  <si>
    <t>First Class</t>
  </si>
  <si>
    <t>Die Burgen von Burgund: Das Würfelspiel</t>
  </si>
  <si>
    <t>Ingeschreven</t>
  </si>
  <si>
    <t>Torres</t>
  </si>
  <si>
    <t>Berenpark</t>
  </si>
  <si>
    <t>Majesty</t>
  </si>
  <si>
    <t>Boardgames Monkeys</t>
  </si>
  <si>
    <t>In the Year of the Dragon</t>
  </si>
  <si>
    <t>x</t>
  </si>
  <si>
    <t>Medium</t>
  </si>
  <si>
    <t>Check</t>
  </si>
  <si>
    <t>Pt&lt;0</t>
  </si>
  <si>
    <t>Aanw.</t>
  </si>
  <si>
    <t>Spelers</t>
  </si>
  <si>
    <t>Long</t>
  </si>
  <si>
    <t>Short</t>
  </si>
  <si>
    <t>OK</t>
  </si>
  <si>
    <t>Cover me</t>
  </si>
  <si>
    <t>Dynasties: Verdeel en heers</t>
  </si>
  <si>
    <t>Chickwood Forest</t>
  </si>
  <si>
    <t>Level 8 Master</t>
  </si>
  <si>
    <t>Fold-it</t>
  </si>
  <si>
    <t>Neuroshima Hex!</t>
  </si>
  <si>
    <t>Kimono</t>
  </si>
  <si>
    <t>Taverna</t>
  </si>
  <si>
    <t>Rummikub</t>
  </si>
  <si>
    <t>Make 'n' Break</t>
  </si>
  <si>
    <t>Triominos</t>
  </si>
  <si>
    <t>TOTAAL</t>
  </si>
  <si>
    <t>4 spelers: 51,25</t>
  </si>
  <si>
    <t>5 spelers: 51,20</t>
  </si>
  <si>
    <t>6 spelers: 51,17</t>
  </si>
  <si>
    <t>Uitgezonderd TWEE ex-aequo's 1e plaats, want dan telt de bonus dubbel  /  Excepté si DEUX ex-aequo 1ère place, auquel cas le bonus est donné deux fois   :  52,25  ;  52,20  ;  52,17</t>
  </si>
  <si>
    <t>-------------</t>
  </si>
  <si>
    <t>Max. bonus</t>
  </si>
  <si>
    <t>(suite)</t>
  </si>
  <si>
    <t>Nee</t>
  </si>
  <si>
    <t>(vervolg)</t>
  </si>
  <si>
    <t>Check :</t>
  </si>
  <si>
    <t>Check 1e ex-aequo / min. 4 spelers-joueurs</t>
  </si>
  <si>
    <t>3 x 1e ex-aequo : col. "Plaats" =</t>
  </si>
  <si>
    <t>KO</t>
  </si>
  <si>
    <t>Non joué / Niet gespeeld</t>
  </si>
  <si>
    <t>Pt&lt;0 :</t>
  </si>
  <si>
    <t>Negative punten/Points négatifs</t>
  </si>
  <si>
    <t>Aanw./Spelers :</t>
  </si>
  <si>
    <t>Check col.G ("Aanwezig") / Check col. "Tafel"</t>
  </si>
  <si>
    <t> </t>
  </si>
  <si>
    <t>Clubuitslag - Interclubs</t>
  </si>
  <si>
    <t>Statistiques</t>
  </si>
  <si>
    <t>#</t>
  </si>
  <si>
    <t>Club</t>
  </si>
  <si>
    <t>Nb joueurs / Antaal spelers</t>
  </si>
  <si>
    <t>Totaal</t>
  </si>
  <si>
    <t>Rank</t>
  </si>
  <si>
    <t>Total</t>
  </si>
  <si>
    <t>Présents</t>
  </si>
  <si>
    <t>Rang</t>
  </si>
  <si>
    <t>1000-1</t>
  </si>
  <si>
    <t>Bengereng</t>
  </si>
  <si>
    <t>Brasschaat Gamers</t>
  </si>
  <si>
    <t>De Slimme Zet</t>
  </si>
  <si>
    <t>de Spelbunker</t>
  </si>
  <si>
    <t>De Struikrover</t>
  </si>
  <si>
    <t>Dobbeltoren</t>
  </si>
  <si>
    <t>Forum Merksem</t>
  </si>
  <si>
    <t>Forum Mortsel</t>
  </si>
  <si>
    <t>Forum Zwijndrecht</t>
  </si>
  <si>
    <t>Hof van Watervliet</t>
  </si>
  <si>
    <t>In Ludo Veritas</t>
  </si>
  <si>
    <t>Interlude Ludique</t>
  </si>
  <si>
    <t>Jeux de Baboal</t>
  </si>
  <si>
    <t>Kabouterke</t>
  </si>
  <si>
    <t>La boîte s'ouvre</t>
  </si>
  <si>
    <t>Mammoeten</t>
  </si>
  <si>
    <t>Molopoly</t>
  </si>
  <si>
    <t>Project-X</t>
  </si>
  <si>
    <t>Sajou</t>
  </si>
  <si>
    <t>Sir Playalot</t>
  </si>
  <si>
    <t>Speelbar</t>
  </si>
  <si>
    <t>spelgevaar</t>
  </si>
  <si>
    <t>Spelhamels</t>
  </si>
  <si>
    <t>Spellement</t>
  </si>
  <si>
    <t>Spellenclub-Lommel</t>
  </si>
  <si>
    <t>Stobbeldeen</t>
  </si>
  <si>
    <t>Teen en tander</t>
  </si>
  <si>
    <t>The Red Ravens</t>
  </si>
  <si>
    <t>Twenty-four</t>
  </si>
  <si>
    <t>Woodland mages</t>
  </si>
  <si>
    <t>&gt;= 8</t>
  </si>
  <si>
    <r>
      <t xml:space="preserve">Club
</t>
    </r>
    <r>
      <rPr>
        <sz val="9"/>
        <color theme="1"/>
        <rFont val="Times New Roman"/>
        <family val="1"/>
      </rPr>
      <t>(ann</t>
    </r>
    <r>
      <rPr>
        <sz val="9"/>
        <color theme="1"/>
        <rFont val="Times New Roman"/>
        <family val="1"/>
      </rPr>
      <t>uel/j</t>
    </r>
    <r>
      <rPr>
        <sz val="9"/>
        <color theme="1"/>
        <rFont val="Times New Roman"/>
        <family val="1"/>
      </rPr>
      <t>aarli</t>
    </r>
    <r>
      <rPr>
        <sz val="9"/>
        <color theme="1"/>
        <rFont val="Times New Roman"/>
        <family val="1"/>
      </rPr>
      <t>jks)</t>
    </r>
  </si>
  <si>
    <t xml:space="preserve">
LUDO Nr</t>
  </si>
  <si>
    <t>Club
(annuel/jaarlijks)</t>
  </si>
  <si>
    <t>MEDIUM</t>
  </si>
  <si>
    <t>LONG</t>
  </si>
  <si>
    <t/>
  </si>
  <si>
    <t>Lukas</t>
  </si>
  <si>
    <t>Zooloretto</t>
  </si>
  <si>
    <t>Stenen tijdperk</t>
  </si>
  <si>
    <t>Hotel</t>
  </si>
  <si>
    <t>Agricola</t>
  </si>
  <si>
    <t>Camel Up</t>
  </si>
  <si>
    <t>Trans Europa</t>
  </si>
  <si>
    <t>Dominion</t>
  </si>
  <si>
    <t>Aga</t>
  </si>
  <si>
    <t>Kyra</t>
  </si>
  <si>
    <t>Bauwens</t>
  </si>
  <si>
    <t>Formum Deurne</t>
  </si>
  <si>
    <t>Charlot</t>
  </si>
  <si>
    <t>Marmoeten</t>
  </si>
  <si>
    <t>Charlier</t>
  </si>
  <si>
    <t>De Cauwer</t>
  </si>
  <si>
    <t>Ilian</t>
  </si>
  <si>
    <t>Levi</t>
  </si>
  <si>
    <t>Delsie</t>
  </si>
  <si>
    <t>Dag</t>
  </si>
  <si>
    <t>Vaast</t>
  </si>
  <si>
    <t>Vandermeulen</t>
  </si>
  <si>
    <t>Geerrui</t>
  </si>
  <si>
    <t>Jiroflé</t>
  </si>
  <si>
    <t>Laguna</t>
  </si>
  <si>
    <t>Pascual</t>
  </si>
  <si>
    <t>Messely</t>
  </si>
  <si>
    <t>Naeyaert</t>
  </si>
  <si>
    <t>Siene</t>
  </si>
  <si>
    <t>Van Biesbrouck</t>
  </si>
  <si>
    <t>Van Humbeek</t>
  </si>
  <si>
    <t>Willy</t>
  </si>
  <si>
    <t>Dylan</t>
  </si>
  <si>
    <t>Veranneman</t>
  </si>
  <si>
    <t>Daan</t>
  </si>
  <si>
    <t>Vermeulen</t>
  </si>
  <si>
    <t>an</t>
  </si>
  <si>
    <t>Vuylsteke</t>
  </si>
  <si>
    <t>Inigo</t>
  </si>
  <si>
    <t>De Bouwer</t>
  </si>
  <si>
    <t>Bickx</t>
  </si>
  <si>
    <t>Vanessa</t>
  </si>
  <si>
    <t>Weyenbergh</t>
  </si>
  <si>
    <t>Roy</t>
  </si>
  <si>
    <t>Fiers</t>
  </si>
  <si>
    <t>Deman</t>
  </si>
  <si>
    <t>Cloostermans</t>
  </si>
  <si>
    <t>Erwin</t>
  </si>
  <si>
    <t>Martinez</t>
  </si>
  <si>
    <t>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</si>
</sst>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409]0"/>
    <numFmt numFmtId="165" formatCode="[$-409]General"/>
    <numFmt numFmtId="166" formatCode="0.0"/>
    <numFmt numFmtId="167" formatCode="[$-409]0.00"/>
    <numFmt numFmtId="168" formatCode="dd\-mmm"/>
    <numFmt numFmtId="169" formatCode="0.0000000000"/>
    <numFmt numFmtId="170" formatCode="[$$-409]#,##0.00;[Red]&quot;-&quot;[$$-409]#,##0.00"/>
    <numFmt numFmtId="171" formatCode="&quot; &quot;#,##0.00&quot; &quot;;&quot; -&quot;#,##0.00&quot; &quot;;&quot; -&quot;#&quot; &quot;;&quot; &quot;@&quot; &quot;"/>
    <numFmt numFmtId="172" formatCode="#,##0.00\ _€"/>
  </numFmts>
  <fonts count="41" x14ac:knownFonts="1">
    <font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sz val="10"/>
      <color rgb="FFFF0000"/>
      <name val="Times New Roman"/>
      <family val="1"/>
    </font>
    <font>
      <b/>
      <i/>
      <sz val="16"/>
      <color theme="1"/>
      <name val="Arial"/>
      <family val="2"/>
    </font>
    <font>
      <sz val="10"/>
      <color rgb="FF000000"/>
      <name val="MS Sans Serif"/>
    </font>
    <font>
      <b/>
      <i/>
      <u/>
      <sz val="11"/>
      <color theme="1"/>
      <name val="Arial"/>
      <family val="2"/>
    </font>
    <font>
      <b/>
      <sz val="10"/>
      <color rgb="FF000000"/>
      <name val="Times New Roman"/>
      <family val="1"/>
    </font>
    <font>
      <sz val="9"/>
      <color theme="1"/>
      <name val="Times New Roman"/>
      <family val="1"/>
    </font>
    <font>
      <b/>
      <sz val="9"/>
      <color rgb="FF000000"/>
      <name val="Times New Roman"/>
      <family val="1"/>
    </font>
    <font>
      <b/>
      <sz val="9"/>
      <color rgb="FF808080"/>
      <name val="Times New Roman"/>
      <family val="1"/>
    </font>
    <font>
      <b/>
      <sz val="8"/>
      <color rgb="FFFF0000"/>
      <name val="Small Fonts"/>
    </font>
    <font>
      <b/>
      <sz val="10"/>
      <color theme="1"/>
      <name val="Times New Roman"/>
      <family val="1"/>
    </font>
    <font>
      <b/>
      <sz val="10"/>
      <color theme="1"/>
      <name val="Arial"/>
      <family val="2"/>
    </font>
    <font>
      <sz val="10"/>
      <color rgb="FFD9D9D9"/>
      <name val="Times New Roman"/>
      <family val="1"/>
    </font>
    <font>
      <sz val="10"/>
      <color rgb="FFBFBFBF"/>
      <name val="Times New Roman"/>
      <family val="1"/>
    </font>
    <font>
      <b/>
      <sz val="10"/>
      <color rgb="FF333333"/>
      <name val="Times New Roman"/>
      <family val="1"/>
    </font>
    <font>
      <sz val="8"/>
      <color rgb="FF333333"/>
      <name val="Times New Roman"/>
      <family val="1"/>
    </font>
    <font>
      <sz val="8"/>
      <color rgb="FF000000"/>
      <name val="Arial"/>
      <family val="2"/>
    </font>
    <font>
      <sz val="10"/>
      <color rgb="FF333333"/>
      <name val="Times New Roman"/>
      <family val="1"/>
    </font>
    <font>
      <sz val="8"/>
      <color rgb="FF333333"/>
      <name val="Arial"/>
      <family val="2"/>
    </font>
    <font>
      <sz val="8"/>
      <color theme="1"/>
      <name val="Arial"/>
      <family val="2"/>
    </font>
    <font>
      <sz val="10"/>
      <color rgb="FF000080"/>
      <name val="Times New Roman"/>
      <family val="1"/>
    </font>
    <font>
      <sz val="10"/>
      <color rgb="FF333333"/>
      <name val="Arial"/>
      <family val="2"/>
    </font>
    <font>
      <sz val="10"/>
      <color rgb="FF003300"/>
      <name val="Times New Roman"/>
      <family val="1"/>
    </font>
    <font>
      <b/>
      <sz val="10"/>
      <color rgb="FF800000"/>
      <name val="Times New Roman"/>
      <family val="1"/>
    </font>
    <font>
      <b/>
      <strike/>
      <sz val="12"/>
      <color rgb="FFFF0000"/>
      <name val="Times New Roman"/>
      <family val="1"/>
    </font>
    <font>
      <sz val="10"/>
      <color theme="1"/>
      <name val="Tahoma"/>
      <family val="2"/>
    </font>
    <font>
      <b/>
      <sz val="10"/>
      <color rgb="FFFF0000"/>
      <name val="Times New Roman"/>
      <family val="1"/>
    </font>
    <font>
      <b/>
      <sz val="10"/>
      <color theme="1"/>
      <name val="Tahoma"/>
      <family val="2"/>
    </font>
    <font>
      <b/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0"/>
      <color rgb="FF969696"/>
      <name val="Times New Roman"/>
      <family val="1"/>
    </font>
    <font>
      <b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rgb="FF969696"/>
      <name val="Times New Roman"/>
      <family val="1"/>
    </font>
    <font>
      <sz val="12"/>
      <color theme="1"/>
      <name val="Times New Roman"/>
      <family val="1"/>
    </font>
    <font>
      <b/>
      <sz val="9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33CCCC"/>
        <bgColor rgb="FF33CCCC"/>
      </patternFill>
    </fill>
    <fill>
      <patternFill patternType="solid">
        <fgColor rgb="FF008000"/>
        <bgColor rgb="FF008000"/>
      </patternFill>
    </fill>
    <fill>
      <patternFill patternType="solid">
        <fgColor rgb="FFFFFF00"/>
        <bgColor rgb="FFFFFF00"/>
      </patternFill>
    </fill>
    <fill>
      <patternFill patternType="solid">
        <fgColor rgb="FFFFB515"/>
        <bgColor rgb="FFFFB515"/>
      </patternFill>
    </fill>
    <fill>
      <patternFill patternType="solid">
        <fgColor rgb="FFFFFF99"/>
        <bgColor rgb="FFFFFF99"/>
      </patternFill>
    </fill>
    <fill>
      <patternFill patternType="solid">
        <fgColor rgb="FF00FF00"/>
        <bgColor rgb="FF00FF00"/>
      </patternFill>
    </fill>
    <fill>
      <patternFill patternType="solid">
        <fgColor rgb="FFC0C0C0"/>
        <bgColor rgb="FFC0C0C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33CC66"/>
        <bgColor rgb="FF33CC66"/>
      </patternFill>
    </fill>
    <fill>
      <patternFill patternType="solid">
        <fgColor rgb="FF23FF23"/>
        <bgColor rgb="FF23FF23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</fills>
  <borders count="28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1A1A1A"/>
      </top>
      <bottom style="medium">
        <color rgb="FF1A1A1A"/>
      </bottom>
      <diagonal/>
    </border>
    <border>
      <left style="thin">
        <color rgb="FF000000"/>
      </left>
      <right style="thin">
        <color rgb="FF000000"/>
      </right>
      <top style="medium">
        <color rgb="FF1A1A1A"/>
      </top>
      <bottom style="medium">
        <color rgb="FF1A1A1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1A1A1A"/>
      </left>
      <right/>
      <top style="medium">
        <color rgb="FF1A1A1A"/>
      </top>
      <bottom/>
      <diagonal/>
    </border>
    <border>
      <left/>
      <right/>
      <top style="medium">
        <color rgb="FF1A1A1A"/>
      </top>
      <bottom/>
      <diagonal/>
    </border>
    <border>
      <left/>
      <right style="medium">
        <color rgb="FF1A1A1A"/>
      </right>
      <top style="medium">
        <color rgb="FF1A1A1A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1A1A1A"/>
      </left>
      <right style="medium">
        <color rgb="FF1A1A1A"/>
      </right>
      <top/>
      <bottom style="thin">
        <color rgb="FF1A1A1A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1A1A1A"/>
      </left>
      <right style="thin">
        <color rgb="FF1A1A1A"/>
      </right>
      <top style="thin">
        <color rgb="FF1A1A1A"/>
      </top>
      <bottom style="medium">
        <color rgb="FF1A1A1A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medium">
        <color rgb="FF1A1A1A"/>
      </bottom>
      <diagonal/>
    </border>
    <border>
      <left style="thin">
        <color rgb="FF1A1A1A"/>
      </left>
      <right style="medium">
        <color rgb="FF1A1A1A"/>
      </right>
      <top style="thin">
        <color rgb="FF1A1A1A"/>
      </top>
      <bottom style="medium">
        <color rgb="FF1A1A1A"/>
      </bottom>
      <diagonal/>
    </border>
    <border>
      <left style="double">
        <color rgb="FF000000"/>
      </left>
      <right/>
      <top style="thin">
        <color rgb="FF000000"/>
      </top>
      <bottom/>
      <diagonal/>
    </border>
  </borders>
  <cellStyleXfs count="13">
    <xf numFmtId="0" fontId="0" fillId="0" borderId="0"/>
    <xf numFmtId="0" fontId="1" fillId="2" borderId="0"/>
    <xf numFmtId="165" fontId="2" fillId="0" borderId="0"/>
    <xf numFmtId="165" fontId="3" fillId="0" borderId="0"/>
    <xf numFmtId="167" fontId="4" fillId="7" borderId="0">
      <alignment horizontal="center"/>
    </xf>
    <xf numFmtId="0" fontId="5" fillId="0" borderId="0">
      <alignment horizontal="center"/>
    </xf>
    <xf numFmtId="0" fontId="5" fillId="0" borderId="0">
      <alignment horizontal="center" textRotation="90"/>
    </xf>
    <xf numFmtId="165" fontId="3" fillId="0" borderId="0"/>
    <xf numFmtId="165" fontId="6" fillId="0" borderId="0"/>
    <xf numFmtId="0" fontId="7" fillId="0" borderId="0"/>
    <xf numFmtId="170" fontId="7" fillId="0" borderId="0"/>
    <xf numFmtId="171" fontId="2" fillId="0" borderId="0"/>
    <xf numFmtId="165" fontId="3" fillId="5" borderId="0"/>
  </cellStyleXfs>
  <cellXfs count="239">
    <xf numFmtId="0" fontId="0" fillId="0" borderId="0" xfId="0"/>
    <xf numFmtId="165" fontId="8" fillId="8" borderId="0" xfId="8" applyFont="1" applyFill="1" applyBorder="1" applyAlignment="1" applyProtection="1">
      <alignment horizontal="center" vertical="center" wrapText="1"/>
    </xf>
    <xf numFmtId="165" fontId="8" fillId="8" borderId="1" xfId="8" applyFont="1" applyFill="1" applyBorder="1" applyAlignment="1" applyProtection="1">
      <alignment horizontal="center" vertical="center" wrapText="1"/>
    </xf>
    <xf numFmtId="164" fontId="8" fillId="8" borderId="0" xfId="8" applyNumberFormat="1" applyFont="1" applyFill="1" applyBorder="1" applyAlignment="1" applyProtection="1">
      <alignment horizontal="center" vertical="center" wrapText="1"/>
    </xf>
    <xf numFmtId="49" fontId="8" fillId="8" borderId="0" xfId="8" applyNumberFormat="1" applyFont="1" applyFill="1" applyBorder="1" applyAlignment="1" applyProtection="1">
      <alignment horizontal="center" vertical="center" wrapText="1"/>
    </xf>
    <xf numFmtId="164" fontId="10" fillId="8" borderId="0" xfId="8" applyNumberFormat="1" applyFont="1" applyFill="1" applyBorder="1" applyAlignment="1" applyProtection="1">
      <alignment horizontal="center" vertical="center" wrapText="1"/>
    </xf>
    <xf numFmtId="164" fontId="11" fillId="8" borderId="0" xfId="8" applyNumberFormat="1" applyFont="1" applyFill="1" applyBorder="1" applyAlignment="1" applyProtection="1">
      <alignment horizontal="center" vertical="center" wrapText="1"/>
    </xf>
    <xf numFmtId="164" fontId="8" fillId="8" borderId="2" xfId="8" applyNumberFormat="1" applyFont="1" applyFill="1" applyBorder="1" applyAlignment="1" applyProtection="1">
      <alignment horizontal="center" vertical="center" wrapText="1"/>
    </xf>
    <xf numFmtId="164" fontId="3" fillId="0" borderId="2" xfId="3" applyNumberFormat="1" applyBorder="1" applyAlignment="1" applyProtection="1">
      <alignment horizontal="center"/>
    </xf>
    <xf numFmtId="164" fontId="8" fillId="0" borderId="0" xfId="8" applyNumberFormat="1" applyFont="1" applyFill="1" applyBorder="1" applyAlignment="1" applyProtection="1">
      <alignment horizontal="center" vertical="center" wrapText="1"/>
    </xf>
    <xf numFmtId="164" fontId="3" fillId="0" borderId="0" xfId="3" applyNumberFormat="1" applyAlignment="1" applyProtection="1">
      <alignment horizontal="center"/>
    </xf>
    <xf numFmtId="165" fontId="3" fillId="0" borderId="0" xfId="3" applyProtection="1"/>
    <xf numFmtId="164" fontId="3" fillId="0" borderId="0" xfId="3" applyNumberFormat="1" applyFont="1" applyFill="1" applyBorder="1" applyAlignment="1" applyProtection="1">
      <alignment horizontal="center"/>
    </xf>
    <xf numFmtId="165" fontId="3" fillId="0" borderId="0" xfId="2" applyFont="1" applyFill="1" applyBorder="1" applyAlignment="1" applyProtection="1">
      <alignment horizontal="left"/>
      <protection locked="0"/>
    </xf>
    <xf numFmtId="164" fontId="3" fillId="0" borderId="2" xfId="3" applyNumberFormat="1" applyFont="1" applyFill="1" applyBorder="1" applyAlignment="1" applyProtection="1">
      <alignment horizontal="center"/>
    </xf>
    <xf numFmtId="164" fontId="3" fillId="0" borderId="3" xfId="3" applyNumberFormat="1" applyFont="1" applyFill="1" applyBorder="1" applyAlignment="1" applyProtection="1">
      <alignment horizontal="center"/>
    </xf>
    <xf numFmtId="164" fontId="3" fillId="0" borderId="0" xfId="3" applyNumberFormat="1" applyFont="1" applyFill="1" applyAlignment="1" applyProtection="1">
      <alignment horizontal="center"/>
    </xf>
    <xf numFmtId="164" fontId="4" fillId="0" borderId="0" xfId="3" applyNumberFormat="1" applyFont="1" applyFill="1" applyAlignment="1" applyProtection="1">
      <alignment horizontal="center"/>
    </xf>
    <xf numFmtId="164" fontId="4" fillId="0" borderId="0" xfId="3" applyNumberFormat="1" applyFont="1" applyFill="1" applyProtection="1"/>
    <xf numFmtId="165" fontId="3" fillId="0" borderId="0" xfId="3" applyFont="1" applyFill="1" applyProtection="1"/>
    <xf numFmtId="165" fontId="3" fillId="4" borderId="0" xfId="3" applyFont="1" applyFill="1" applyProtection="1"/>
    <xf numFmtId="164" fontId="3" fillId="0" borderId="0" xfId="3" applyNumberFormat="1" applyFont="1" applyFill="1" applyProtection="1"/>
    <xf numFmtId="164" fontId="3" fillId="0" borderId="0" xfId="3" applyNumberFormat="1" applyFont="1" applyFill="1" applyBorder="1" applyProtection="1"/>
    <xf numFmtId="165" fontId="3" fillId="0" borderId="0" xfId="3" applyFont="1" applyFill="1" applyBorder="1" applyProtection="1"/>
    <xf numFmtId="164" fontId="3" fillId="0" borderId="0" xfId="3" applyNumberFormat="1" applyFont="1" applyFill="1" applyAlignment="1" applyProtection="1">
      <alignment horizontal="center" vertical="center" wrapText="1"/>
    </xf>
    <xf numFmtId="165" fontId="3" fillId="0" borderId="0" xfId="3" applyFont="1" applyFill="1" applyAlignment="1" applyProtection="1">
      <alignment horizontal="center" vertical="center" wrapText="1"/>
    </xf>
    <xf numFmtId="165" fontId="4" fillId="0" borderId="0" xfId="3" applyFont="1" applyFill="1" applyProtection="1"/>
    <xf numFmtId="165" fontId="3" fillId="9" borderId="0" xfId="3" applyFont="1" applyFill="1" applyAlignment="1" applyProtection="1">
      <alignment horizontal="center"/>
    </xf>
    <xf numFmtId="165" fontId="3" fillId="0" borderId="0" xfId="3" applyFont="1" applyFill="1" applyAlignment="1" applyProtection="1">
      <alignment horizontal="center"/>
    </xf>
    <xf numFmtId="164" fontId="3" fillId="0" borderId="0" xfId="3" applyNumberFormat="1" applyFill="1" applyBorder="1" applyAlignment="1" applyProtection="1">
      <alignment horizontal="center"/>
    </xf>
    <xf numFmtId="165" fontId="3" fillId="0" borderId="0" xfId="3" applyFont="1" applyFill="1" applyBorder="1" applyAlignment="1" applyProtection="1">
      <alignment horizontal="center"/>
    </xf>
    <xf numFmtId="164" fontId="3" fillId="0" borderId="0" xfId="3" applyNumberFormat="1" applyFill="1" applyBorder="1" applyProtection="1"/>
    <xf numFmtId="165" fontId="3" fillId="0" borderId="0" xfId="3" applyFill="1" applyBorder="1" applyProtection="1"/>
    <xf numFmtId="164" fontId="3" fillId="0" borderId="0" xfId="3" applyNumberFormat="1" applyFill="1" applyAlignment="1" applyProtection="1">
      <alignment horizontal="center"/>
    </xf>
    <xf numFmtId="165" fontId="3" fillId="0" borderId="0" xfId="3" applyFill="1" applyProtection="1"/>
    <xf numFmtId="165" fontId="3" fillId="9" borderId="0" xfId="3" applyFill="1" applyProtection="1"/>
    <xf numFmtId="165" fontId="3" fillId="0" borderId="0" xfId="3" applyFont="1" applyProtection="1"/>
    <xf numFmtId="165" fontId="3" fillId="0" borderId="0" xfId="3" applyFont="1" applyAlignment="1" applyProtection="1">
      <alignment horizontal="center"/>
    </xf>
    <xf numFmtId="164" fontId="3" fillId="0" borderId="0" xfId="3" applyNumberFormat="1" applyFont="1" applyProtection="1"/>
    <xf numFmtId="164" fontId="3" fillId="0" borderId="0" xfId="3" applyNumberFormat="1" applyFont="1" applyAlignment="1" applyProtection="1">
      <alignment horizontal="center"/>
    </xf>
    <xf numFmtId="164" fontId="3" fillId="0" borderId="0" xfId="3" applyNumberFormat="1" applyProtection="1"/>
    <xf numFmtId="165" fontId="12" fillId="0" borderId="4" xfId="2" applyFont="1" applyFill="1" applyBorder="1" applyAlignment="1">
      <alignment horizontal="left" textRotation="90"/>
    </xf>
    <xf numFmtId="165" fontId="8" fillId="0" borderId="4" xfId="8" applyFont="1" applyFill="1" applyBorder="1" applyAlignment="1">
      <alignment horizontal="center" vertical="center" wrapText="1"/>
    </xf>
    <xf numFmtId="165" fontId="8" fillId="0" borderId="4" xfId="8" applyFont="1" applyFill="1" applyBorder="1" applyAlignment="1" applyProtection="1">
      <alignment horizontal="center" vertical="center" wrapText="1"/>
    </xf>
    <xf numFmtId="165" fontId="3" fillId="0" borderId="4" xfId="2" applyFont="1" applyFill="1" applyBorder="1" applyAlignment="1" applyProtection="1">
      <alignment horizontal="left"/>
      <protection locked="0"/>
    </xf>
    <xf numFmtId="165" fontId="8" fillId="0" borderId="4" xfId="8" applyFont="1" applyFill="1" applyBorder="1" applyAlignment="1" applyProtection="1">
      <alignment horizontal="center" vertical="center" wrapText="1"/>
      <protection locked="0"/>
    </xf>
    <xf numFmtId="165" fontId="13" fillId="0" borderId="5" xfId="7" applyFont="1" applyFill="1" applyBorder="1" applyAlignment="1">
      <alignment horizontal="center" vertical="center" wrapText="1"/>
    </xf>
    <xf numFmtId="165" fontId="3" fillId="0" borderId="6" xfId="2" applyFont="1" applyFill="1" applyBorder="1" applyAlignment="1">
      <alignment horizontal="center" vertical="center" wrapText="1"/>
    </xf>
    <xf numFmtId="165" fontId="13" fillId="0" borderId="7" xfId="2" applyFont="1" applyFill="1" applyBorder="1" applyAlignment="1">
      <alignment horizontal="center" vertical="center" wrapText="1"/>
    </xf>
    <xf numFmtId="165" fontId="13" fillId="0" borderId="5" xfId="2" applyFont="1" applyFill="1" applyBorder="1" applyAlignment="1" applyProtection="1">
      <alignment horizontal="center" vertical="center" wrapText="1"/>
      <protection locked="0"/>
    </xf>
    <xf numFmtId="165" fontId="3" fillId="0" borderId="6" xfId="2" applyFont="1" applyFill="1" applyBorder="1" applyAlignment="1" applyProtection="1">
      <alignment horizontal="center" vertical="center" wrapText="1"/>
      <protection locked="0"/>
    </xf>
    <xf numFmtId="165" fontId="13" fillId="0" borderId="6" xfId="2" applyFont="1" applyFill="1" applyBorder="1" applyAlignment="1">
      <alignment horizontal="center" vertical="center" wrapText="1"/>
    </xf>
    <xf numFmtId="164" fontId="13" fillId="0" borderId="6" xfId="2" applyNumberFormat="1" applyFont="1" applyFill="1" applyBorder="1" applyAlignment="1">
      <alignment horizontal="center" vertical="center" wrapText="1"/>
    </xf>
    <xf numFmtId="166" fontId="13" fillId="0" borderId="6" xfId="2" applyNumberFormat="1" applyFont="1" applyFill="1" applyBorder="1" applyAlignment="1">
      <alignment horizontal="center" vertical="center" wrapText="1"/>
    </xf>
    <xf numFmtId="165" fontId="13" fillId="0" borderId="5" xfId="2" applyFont="1" applyFill="1" applyBorder="1" applyAlignment="1">
      <alignment horizontal="center" vertical="center" wrapText="1"/>
    </xf>
    <xf numFmtId="165" fontId="14" fillId="0" borderId="8" xfId="2" applyFont="1" applyFill="1" applyBorder="1"/>
    <xf numFmtId="165" fontId="14" fillId="0" borderId="9" xfId="2" applyFont="1" applyFill="1" applyBorder="1"/>
    <xf numFmtId="167" fontId="14" fillId="0" borderId="9" xfId="2" applyNumberFormat="1" applyFont="1" applyFill="1" applyBorder="1"/>
    <xf numFmtId="165" fontId="3" fillId="0" borderId="10" xfId="3" applyFont="1" applyFill="1" applyBorder="1" applyAlignment="1">
      <alignment horizontal="center"/>
    </xf>
    <xf numFmtId="165" fontId="3" fillId="0" borderId="5" xfId="3" applyFont="1" applyFill="1" applyBorder="1" applyAlignment="1" applyProtection="1">
      <alignment horizontal="center"/>
    </xf>
    <xf numFmtId="165" fontId="3" fillId="0" borderId="6" xfId="3" applyFont="1" applyFill="1" applyBorder="1" applyAlignment="1" applyProtection="1">
      <alignment horizontal="left"/>
    </xf>
    <xf numFmtId="165" fontId="3" fillId="0" borderId="7" xfId="3" applyFont="1" applyFill="1" applyBorder="1" applyAlignment="1" applyProtection="1">
      <alignment horizontal="left"/>
    </xf>
    <xf numFmtId="165" fontId="3" fillId="0" borderId="4" xfId="3" applyFont="1" applyFill="1" applyBorder="1" applyAlignment="1">
      <alignment horizontal="left"/>
    </xf>
    <xf numFmtId="165" fontId="3" fillId="0" borderId="4" xfId="3" applyFont="1" applyFill="1" applyBorder="1" applyAlignment="1" applyProtection="1">
      <protection locked="0"/>
    </xf>
    <xf numFmtId="165" fontId="3" fillId="0" borderId="4" xfId="3" applyFont="1" applyFill="1" applyBorder="1" applyAlignment="1" applyProtection="1">
      <alignment horizontal="center"/>
      <protection locked="0"/>
    </xf>
    <xf numFmtId="165" fontId="2" fillId="0" borderId="4" xfId="7" applyFont="1" applyFill="1" applyBorder="1" applyAlignment="1" applyProtection="1">
      <alignment horizontal="left"/>
      <protection locked="0"/>
    </xf>
    <xf numFmtId="165" fontId="3" fillId="0" borderId="4" xfId="7" applyFont="1" applyFill="1" applyBorder="1" applyAlignment="1" applyProtection="1">
      <alignment horizontal="center"/>
      <protection locked="0"/>
    </xf>
    <xf numFmtId="167" fontId="13" fillId="0" borderId="4" xfId="3" applyNumberFormat="1" applyFont="1" applyFill="1" applyBorder="1" applyAlignment="1">
      <alignment horizontal="center"/>
    </xf>
    <xf numFmtId="165" fontId="2" fillId="0" borderId="11" xfId="3" applyFont="1" applyFill="1" applyBorder="1" applyAlignment="1" applyProtection="1">
      <alignment horizontal="left"/>
      <protection locked="0"/>
    </xf>
    <xf numFmtId="165" fontId="3" fillId="0" borderId="12" xfId="3" applyFont="1" applyFill="1" applyBorder="1" applyAlignment="1" applyProtection="1">
      <alignment horizontal="center"/>
      <protection locked="0"/>
    </xf>
    <xf numFmtId="167" fontId="13" fillId="0" borderId="13" xfId="3" applyNumberFormat="1" applyFont="1" applyFill="1" applyBorder="1" applyAlignment="1">
      <alignment horizontal="center"/>
    </xf>
    <xf numFmtId="165" fontId="2" fillId="10" borderId="11" xfId="2" applyFont="1" applyFill="1" applyBorder="1" applyAlignment="1" applyProtection="1">
      <alignment horizontal="left"/>
      <protection locked="0"/>
    </xf>
    <xf numFmtId="165" fontId="3" fillId="10" borderId="12" xfId="3" applyFont="1" applyFill="1" applyBorder="1" applyAlignment="1" applyProtection="1">
      <alignment horizontal="center"/>
      <protection locked="0"/>
    </xf>
    <xf numFmtId="167" fontId="13" fillId="10" borderId="12" xfId="3" applyNumberFormat="1" applyFont="1" applyFill="1" applyBorder="1" applyAlignment="1">
      <alignment horizontal="center"/>
    </xf>
    <xf numFmtId="165" fontId="2" fillId="10" borderId="12" xfId="3" applyFont="1" applyFill="1" applyBorder="1" applyAlignment="1">
      <alignment horizontal="left"/>
    </xf>
    <xf numFmtId="164" fontId="3" fillId="10" borderId="12" xfId="3" applyNumberFormat="1" applyFont="1" applyFill="1" applyBorder="1" applyAlignment="1">
      <alignment horizontal="center"/>
    </xf>
    <xf numFmtId="165" fontId="3" fillId="10" borderId="12" xfId="3" applyFont="1" applyFill="1" applyBorder="1" applyAlignment="1">
      <alignment horizontal="center"/>
    </xf>
    <xf numFmtId="167" fontId="3" fillId="10" borderId="12" xfId="3" applyNumberFormat="1" applyFont="1" applyFill="1" applyBorder="1" applyAlignment="1">
      <alignment horizontal="center"/>
    </xf>
    <xf numFmtId="164" fontId="13" fillId="10" borderId="13" xfId="3" applyNumberFormat="1" applyFont="1" applyFill="1" applyBorder="1" applyAlignment="1">
      <alignment horizontal="center"/>
    </xf>
    <xf numFmtId="165" fontId="2" fillId="10" borderId="11" xfId="3" applyFont="1" applyFill="1" applyBorder="1" applyAlignment="1">
      <alignment horizontal="left"/>
    </xf>
    <xf numFmtId="165" fontId="2" fillId="10" borderId="12" xfId="2" applyFont="1" applyFill="1" applyBorder="1" applyAlignment="1">
      <alignment horizontal="left"/>
    </xf>
    <xf numFmtId="165" fontId="3" fillId="10" borderId="12" xfId="3" applyFont="1" applyFill="1" applyBorder="1"/>
    <xf numFmtId="167" fontId="3" fillId="10" borderId="12" xfId="3" applyNumberFormat="1" applyFont="1" applyFill="1" applyBorder="1"/>
    <xf numFmtId="165" fontId="3" fillId="0" borderId="10" xfId="3" applyFont="1" applyFill="1" applyBorder="1"/>
    <xf numFmtId="165" fontId="3" fillId="10" borderId="10" xfId="3" applyFont="1" applyFill="1" applyBorder="1" applyAlignment="1">
      <alignment horizontal="center"/>
    </xf>
    <xf numFmtId="165" fontId="3" fillId="10" borderId="4" xfId="3" applyFont="1" applyFill="1" applyBorder="1" applyAlignment="1" applyProtection="1">
      <alignment horizontal="center"/>
      <protection locked="0"/>
    </xf>
    <xf numFmtId="165" fontId="2" fillId="10" borderId="4" xfId="7" applyFont="1" applyFill="1" applyBorder="1" applyAlignment="1" applyProtection="1">
      <alignment horizontal="left"/>
      <protection locked="0"/>
    </xf>
    <xf numFmtId="165" fontId="3" fillId="10" borderId="4" xfId="7" applyFont="1" applyFill="1" applyBorder="1" applyAlignment="1" applyProtection="1">
      <alignment horizontal="center"/>
      <protection locked="0"/>
    </xf>
    <xf numFmtId="165" fontId="2" fillId="10" borderId="11" xfId="3" applyFont="1" applyFill="1" applyBorder="1" applyAlignment="1" applyProtection="1">
      <alignment horizontal="left"/>
      <protection locked="0"/>
    </xf>
    <xf numFmtId="165" fontId="3" fillId="10" borderId="10" xfId="3" applyFont="1" applyFill="1" applyBorder="1"/>
    <xf numFmtId="165" fontId="3" fillId="0" borderId="12" xfId="3" applyFont="1" applyFill="1" applyBorder="1"/>
    <xf numFmtId="167" fontId="3" fillId="0" borderId="12" xfId="3" applyNumberFormat="1" applyFont="1" applyFill="1" applyBorder="1"/>
    <xf numFmtId="165" fontId="15" fillId="0" borderId="10" xfId="3" applyFont="1" applyFill="1" applyBorder="1"/>
    <xf numFmtId="165" fontId="3" fillId="10" borderId="4" xfId="3" applyFont="1" applyFill="1" applyBorder="1" applyAlignment="1">
      <alignment horizontal="center"/>
    </xf>
    <xf numFmtId="165" fontId="3" fillId="0" borderId="4" xfId="3" applyFont="1" applyFill="1" applyBorder="1" applyAlignment="1">
      <alignment horizontal="center"/>
    </xf>
    <xf numFmtId="167" fontId="13" fillId="0" borderId="12" xfId="3" applyNumberFormat="1" applyFont="1" applyFill="1" applyBorder="1" applyAlignment="1">
      <alignment horizontal="center"/>
    </xf>
    <xf numFmtId="165" fontId="2" fillId="0" borderId="12" xfId="3" applyFont="1" applyFill="1" applyBorder="1" applyAlignment="1">
      <alignment horizontal="left"/>
    </xf>
    <xf numFmtId="164" fontId="3" fillId="0" borderId="12" xfId="3" applyNumberFormat="1" applyFont="1" applyFill="1" applyBorder="1" applyAlignment="1">
      <alignment horizontal="center"/>
    </xf>
    <xf numFmtId="165" fontId="3" fillId="0" borderId="12" xfId="3" applyFont="1" applyFill="1" applyBorder="1" applyAlignment="1">
      <alignment horizontal="center"/>
    </xf>
    <xf numFmtId="167" fontId="3" fillId="0" borderId="12" xfId="3" applyNumberFormat="1" applyFont="1" applyFill="1" applyBorder="1" applyAlignment="1">
      <alignment horizontal="center"/>
    </xf>
    <xf numFmtId="164" fontId="13" fillId="0" borderId="13" xfId="3" applyNumberFormat="1" applyFont="1" applyFill="1" applyBorder="1" applyAlignment="1">
      <alignment horizontal="center"/>
    </xf>
    <xf numFmtId="165" fontId="2" fillId="0" borderId="11" xfId="3" applyFont="1" applyFill="1" applyBorder="1" applyAlignment="1">
      <alignment horizontal="left"/>
    </xf>
    <xf numFmtId="165" fontId="2" fillId="0" borderId="12" xfId="2" applyFont="1" applyFill="1" applyBorder="1" applyAlignment="1">
      <alignment horizontal="left"/>
    </xf>
    <xf numFmtId="165" fontId="2" fillId="0" borderId="11" xfId="2" applyFont="1" applyFill="1" applyBorder="1" applyAlignment="1" applyProtection="1">
      <alignment horizontal="left"/>
      <protection locked="0"/>
    </xf>
    <xf numFmtId="165" fontId="15" fillId="10" borderId="10" xfId="3" applyFont="1" applyFill="1" applyBorder="1"/>
    <xf numFmtId="165" fontId="3" fillId="11" borderId="10" xfId="3" applyFont="1" applyFill="1" applyBorder="1"/>
    <xf numFmtId="165" fontId="16" fillId="10" borderId="10" xfId="3" applyFont="1" applyFill="1" applyBorder="1"/>
    <xf numFmtId="165" fontId="3" fillId="0" borderId="10" xfId="3" applyFont="1" applyFill="1" applyBorder="1" applyAlignment="1" applyProtection="1">
      <alignment horizontal="center"/>
    </xf>
    <xf numFmtId="165" fontId="3" fillId="0" borderId="10" xfId="3" applyFont="1" applyFill="1" applyBorder="1" applyProtection="1">
      <protection locked="0"/>
    </xf>
    <xf numFmtId="165" fontId="3" fillId="0" borderId="5" xfId="3" applyFont="1" applyFill="1" applyBorder="1" applyProtection="1">
      <protection locked="0"/>
    </xf>
    <xf numFmtId="165" fontId="3" fillId="0" borderId="4" xfId="7" applyFont="1" applyFill="1" applyBorder="1"/>
    <xf numFmtId="165" fontId="13" fillId="0" borderId="6" xfId="3" applyFont="1" applyFill="1" applyBorder="1"/>
    <xf numFmtId="165" fontId="3" fillId="0" borderId="14" xfId="3" applyFont="1" applyFill="1" applyBorder="1" applyProtection="1">
      <protection locked="0"/>
    </xf>
    <xf numFmtId="165" fontId="3" fillId="0" borderId="10" xfId="3" applyFont="1" applyFill="1" applyBorder="1" applyAlignment="1" applyProtection="1">
      <alignment horizontal="center"/>
      <protection locked="0"/>
    </xf>
    <xf numFmtId="165" fontId="13" fillId="0" borderId="5" xfId="3" applyFont="1" applyFill="1" applyBorder="1"/>
    <xf numFmtId="165" fontId="13" fillId="0" borderId="10" xfId="3" applyFont="1" applyFill="1" applyBorder="1"/>
    <xf numFmtId="164" fontId="3" fillId="10" borderId="10" xfId="3" applyNumberFormat="1" applyFont="1" applyFill="1" applyBorder="1"/>
    <xf numFmtId="166" fontId="3" fillId="10" borderId="10" xfId="3" applyNumberFormat="1" applyFont="1" applyFill="1" applyBorder="1"/>
    <xf numFmtId="165" fontId="3" fillId="0" borderId="14" xfId="3" applyFont="1" applyFill="1" applyBorder="1"/>
    <xf numFmtId="167" fontId="3" fillId="0" borderId="10" xfId="3" applyNumberFormat="1" applyFont="1" applyFill="1" applyBorder="1"/>
    <xf numFmtId="165" fontId="3" fillId="0" borderId="10" xfId="3" applyFont="1" applyFill="1" applyBorder="1" applyProtection="1"/>
    <xf numFmtId="165" fontId="17" fillId="8" borderId="0" xfId="3" applyFont="1" applyFill="1" applyBorder="1" applyAlignment="1" applyProtection="1">
      <alignment horizontal="center"/>
    </xf>
    <xf numFmtId="165" fontId="18" fillId="8" borderId="0" xfId="3" applyFont="1" applyFill="1" applyBorder="1" applyAlignment="1" applyProtection="1">
      <alignment horizontal="center"/>
    </xf>
    <xf numFmtId="165" fontId="17" fillId="8" borderId="0" xfId="3" applyFont="1" applyFill="1" applyBorder="1" applyProtection="1"/>
    <xf numFmtId="167" fontId="4" fillId="7" borderId="0" xfId="4" applyFont="1" applyProtection="1">
      <alignment horizontal="center"/>
    </xf>
    <xf numFmtId="165" fontId="19" fillId="7" borderId="0" xfId="3" applyFont="1" applyFill="1" applyBorder="1" applyAlignment="1" applyProtection="1">
      <alignment horizontal="center"/>
    </xf>
    <xf numFmtId="164" fontId="4" fillId="7" borderId="0" xfId="4" applyNumberFormat="1" applyFont="1" applyProtection="1">
      <alignment horizontal="center"/>
    </xf>
    <xf numFmtId="164" fontId="20" fillId="7" borderId="0" xfId="2" applyNumberFormat="1" applyFont="1" applyFill="1" applyBorder="1" applyAlignment="1">
      <alignment horizontal="center"/>
    </xf>
    <xf numFmtId="165" fontId="20" fillId="0" borderId="0" xfId="3" applyFont="1" applyFill="1" applyBorder="1" applyProtection="1"/>
    <xf numFmtId="167" fontId="21" fillId="3" borderId="0" xfId="3" applyNumberFormat="1" applyFont="1" applyFill="1" applyBorder="1" applyAlignment="1" applyProtection="1">
      <alignment horizontal="center"/>
    </xf>
    <xf numFmtId="165" fontId="22" fillId="7" borderId="0" xfId="3" applyFont="1" applyFill="1" applyBorder="1" applyAlignment="1" applyProtection="1">
      <alignment horizontal="center"/>
    </xf>
    <xf numFmtId="165" fontId="3" fillId="0" borderId="0" xfId="2" applyFont="1" applyProtection="1"/>
    <xf numFmtId="164" fontId="3" fillId="0" borderId="0" xfId="2" applyNumberFormat="1" applyFont="1" applyProtection="1"/>
    <xf numFmtId="164" fontId="23" fillId="12" borderId="0" xfId="3" applyNumberFormat="1" applyFont="1" applyFill="1" applyBorder="1" applyAlignment="1" applyProtection="1">
      <alignment horizontal="center"/>
      <protection locked="0"/>
    </xf>
    <xf numFmtId="164" fontId="20" fillId="0" borderId="0" xfId="3" applyNumberFormat="1" applyFont="1" applyFill="1" applyBorder="1" applyAlignment="1" applyProtection="1">
      <alignment horizontal="center"/>
    </xf>
    <xf numFmtId="165" fontId="21" fillId="13" borderId="0" xfId="3" applyFont="1" applyFill="1" applyBorder="1" applyAlignment="1" applyProtection="1">
      <alignment horizontal="center"/>
    </xf>
    <xf numFmtId="167" fontId="20" fillId="13" borderId="0" xfId="3" applyNumberFormat="1" applyFont="1" applyFill="1" applyBorder="1" applyProtection="1"/>
    <xf numFmtId="164" fontId="20" fillId="13" borderId="0" xfId="3" applyNumberFormat="1" applyFont="1" applyFill="1" applyBorder="1" applyAlignment="1" applyProtection="1">
      <alignment horizontal="center"/>
    </xf>
    <xf numFmtId="165" fontId="20" fillId="13" borderId="0" xfId="3" applyFont="1" applyFill="1" applyBorder="1" applyProtection="1"/>
    <xf numFmtId="167" fontId="20" fillId="13" borderId="0" xfId="8" applyNumberFormat="1" applyFont="1" applyFill="1" applyBorder="1" applyAlignment="1" applyProtection="1">
      <alignment horizontal="center" vertical="center" wrapText="1"/>
    </xf>
    <xf numFmtId="167" fontId="20" fillId="3" borderId="0" xfId="3" applyNumberFormat="1" applyFont="1" applyFill="1" applyBorder="1" applyProtection="1"/>
    <xf numFmtId="165" fontId="21" fillId="3" borderId="0" xfId="3" applyFont="1" applyFill="1" applyBorder="1" applyAlignment="1" applyProtection="1">
      <alignment horizontal="center"/>
    </xf>
    <xf numFmtId="165" fontId="20" fillId="3" borderId="0" xfId="3" applyFont="1" applyFill="1" applyBorder="1" applyAlignment="1" applyProtection="1">
      <alignment horizontal="center" vertical="center" wrapText="1"/>
    </xf>
    <xf numFmtId="165" fontId="17" fillId="8" borderId="0" xfId="3" applyFont="1" applyFill="1" applyBorder="1" applyAlignment="1" applyProtection="1">
      <alignment horizontal="left"/>
    </xf>
    <xf numFmtId="165" fontId="20" fillId="8" borderId="0" xfId="3" applyFont="1" applyFill="1" applyBorder="1" applyAlignment="1" applyProtection="1">
      <alignment horizontal="left"/>
    </xf>
    <xf numFmtId="165" fontId="20" fillId="8" borderId="0" xfId="3" applyFont="1" applyFill="1" applyBorder="1" applyAlignment="1" applyProtection="1">
      <alignment horizontal="center"/>
    </xf>
    <xf numFmtId="165" fontId="20" fillId="8" borderId="0" xfId="3" applyFont="1" applyFill="1" applyBorder="1" applyProtection="1"/>
    <xf numFmtId="165" fontId="21" fillId="0" borderId="0" xfId="3" applyFont="1" applyFill="1" applyBorder="1" applyAlignment="1" applyProtection="1"/>
    <xf numFmtId="168" fontId="20" fillId="0" borderId="0" xfId="3" applyNumberFormat="1" applyFont="1" applyFill="1" applyBorder="1" applyAlignment="1" applyProtection="1">
      <alignment horizontal="center"/>
    </xf>
    <xf numFmtId="165" fontId="20" fillId="0" borderId="0" xfId="3" applyFont="1" applyFill="1" applyBorder="1" applyAlignment="1" applyProtection="1">
      <alignment horizontal="left"/>
    </xf>
    <xf numFmtId="165" fontId="18" fillId="0" borderId="0" xfId="3" applyFont="1" applyFill="1" applyBorder="1" applyAlignment="1" applyProtection="1">
      <alignment horizontal="center"/>
    </xf>
    <xf numFmtId="165" fontId="20" fillId="0" borderId="0" xfId="3" applyFont="1" applyFill="1" applyBorder="1" applyAlignment="1" applyProtection="1">
      <alignment horizontal="center"/>
    </xf>
    <xf numFmtId="165" fontId="24" fillId="0" borderId="0" xfId="3" applyFont="1" applyFill="1" applyBorder="1" applyAlignment="1" applyProtection="1"/>
    <xf numFmtId="165" fontId="17" fillId="0" borderId="0" xfId="3" applyFont="1" applyFill="1" applyBorder="1" applyAlignment="1" applyProtection="1">
      <alignment horizontal="center"/>
    </xf>
    <xf numFmtId="165" fontId="22" fillId="0" borderId="0" xfId="3" applyFont="1" applyFill="1" applyBorder="1" applyAlignment="1" applyProtection="1">
      <alignment horizontal="center"/>
    </xf>
    <xf numFmtId="165" fontId="17" fillId="0" borderId="0" xfId="3" applyFont="1" applyFill="1" applyBorder="1" applyAlignment="1" applyProtection="1">
      <alignment horizontal="right"/>
    </xf>
    <xf numFmtId="165" fontId="25" fillId="7" borderId="0" xfId="3" applyFont="1" applyFill="1" applyBorder="1" applyAlignment="1" applyProtection="1">
      <alignment horizontal="center"/>
    </xf>
    <xf numFmtId="165" fontId="25" fillId="0" borderId="0" xfId="3" applyFont="1" applyFill="1" applyBorder="1" applyAlignment="1" applyProtection="1">
      <alignment horizontal="center"/>
    </xf>
    <xf numFmtId="167" fontId="21" fillId="0" borderId="0" xfId="3" applyNumberFormat="1" applyFont="1" applyFill="1" applyBorder="1" applyAlignment="1" applyProtection="1">
      <alignment horizontal="center"/>
    </xf>
    <xf numFmtId="165" fontId="26" fillId="4" borderId="0" xfId="3" applyFont="1" applyFill="1" applyBorder="1" applyAlignment="1" applyProtection="1">
      <alignment horizontal="center"/>
    </xf>
    <xf numFmtId="169" fontId="13" fillId="0" borderId="0" xfId="3" applyNumberFormat="1" applyFont="1" applyFill="1" applyBorder="1" applyAlignment="1" applyProtection="1">
      <alignment horizontal="left"/>
      <protection locked="0"/>
    </xf>
    <xf numFmtId="165" fontId="27" fillId="4" borderId="0" xfId="3" applyFont="1" applyFill="1" applyBorder="1" applyAlignment="1" applyProtection="1">
      <alignment horizontal="center"/>
    </xf>
    <xf numFmtId="165" fontId="27" fillId="0" borderId="0" xfId="3" applyFont="1" applyFill="1" applyBorder="1" applyAlignment="1" applyProtection="1">
      <alignment horizontal="center"/>
    </xf>
    <xf numFmtId="165" fontId="25" fillId="3" borderId="0" xfId="3" applyFont="1" applyFill="1" applyBorder="1" applyAlignment="1" applyProtection="1">
      <alignment horizontal="center"/>
    </xf>
    <xf numFmtId="165" fontId="28" fillId="0" borderId="0" xfId="3" applyFont="1" applyFill="1" applyBorder="1" applyAlignment="1" applyProtection="1">
      <alignment vertical="center"/>
    </xf>
    <xf numFmtId="165" fontId="20" fillId="0" borderId="0" xfId="3" applyFont="1" applyFill="1" applyBorder="1" applyAlignment="1" applyProtection="1">
      <alignment horizontal="right"/>
    </xf>
    <xf numFmtId="164" fontId="29" fillId="7" borderId="0" xfId="3" applyNumberFormat="1" applyFont="1" applyFill="1" applyBorder="1" applyAlignment="1" applyProtection="1">
      <alignment horizontal="center"/>
    </xf>
    <xf numFmtId="165" fontId="30" fillId="0" borderId="0" xfId="3" applyFont="1" applyFill="1" applyBorder="1" applyAlignment="1" applyProtection="1">
      <alignment vertical="center"/>
    </xf>
    <xf numFmtId="165" fontId="19" fillId="0" borderId="0" xfId="3" applyFont="1" applyFill="1" applyBorder="1" applyAlignment="1" applyProtection="1">
      <alignment horizontal="center"/>
    </xf>
    <xf numFmtId="165" fontId="20" fillId="0" borderId="0" xfId="3" applyFont="1" applyFill="1" applyBorder="1" applyAlignment="1" applyProtection="1">
      <alignment horizontal="center" vertical="top" wrapText="1"/>
    </xf>
    <xf numFmtId="165" fontId="20" fillId="0" borderId="0" xfId="3" applyFont="1" applyFill="1" applyBorder="1" applyAlignment="1" applyProtection="1">
      <alignment wrapText="1"/>
    </xf>
    <xf numFmtId="165" fontId="3" fillId="0" borderId="0" xfId="3" applyFont="1" applyAlignment="1">
      <alignment horizontal="center"/>
    </xf>
    <xf numFmtId="165" fontId="3" fillId="0" borderId="0" xfId="3" applyFont="1" applyAlignment="1">
      <alignment horizontal="left"/>
    </xf>
    <xf numFmtId="165" fontId="3" fillId="0" borderId="0" xfId="3" applyFont="1"/>
    <xf numFmtId="165" fontId="31" fillId="0" borderId="16" xfId="3" applyFont="1" applyBorder="1" applyAlignment="1">
      <alignment horizontal="left"/>
    </xf>
    <xf numFmtId="165" fontId="31" fillId="0" borderId="17" xfId="3" applyFont="1" applyBorder="1" applyAlignment="1">
      <alignment horizontal="left"/>
    </xf>
    <xf numFmtId="165" fontId="32" fillId="0" borderId="18" xfId="3" applyFont="1" applyBorder="1"/>
    <xf numFmtId="165" fontId="32" fillId="0" borderId="0" xfId="3" applyFont="1"/>
    <xf numFmtId="165" fontId="33" fillId="0" borderId="0" xfId="3" applyFont="1" applyAlignment="1">
      <alignment horizontal="center"/>
    </xf>
    <xf numFmtId="165" fontId="13" fillId="0" borderId="0" xfId="3" applyFont="1" applyAlignment="1">
      <alignment horizontal="center"/>
    </xf>
    <xf numFmtId="165" fontId="36" fillId="0" borderId="21" xfId="3" applyFont="1" applyBorder="1" applyAlignment="1">
      <alignment horizontal="center"/>
    </xf>
    <xf numFmtId="165" fontId="37" fillId="0" borderId="22" xfId="3" applyFont="1" applyBorder="1" applyAlignment="1">
      <alignment horizontal="center"/>
    </xf>
    <xf numFmtId="165" fontId="31" fillId="0" borderId="22" xfId="3" applyFont="1" applyBorder="1" applyAlignment="1">
      <alignment horizontal="center"/>
    </xf>
    <xf numFmtId="165" fontId="37" fillId="0" borderId="23" xfId="3" applyFont="1" applyBorder="1" applyAlignment="1">
      <alignment horizontal="center"/>
    </xf>
    <xf numFmtId="165" fontId="3" fillId="0" borderId="24" xfId="3" applyFont="1" applyBorder="1" applyAlignment="1">
      <alignment horizontal="center"/>
    </xf>
    <xf numFmtId="165" fontId="3" fillId="0" borderId="25" xfId="3" applyFont="1" applyBorder="1" applyAlignment="1">
      <alignment horizontal="center"/>
    </xf>
    <xf numFmtId="165" fontId="13" fillId="0" borderId="26" xfId="3" applyFont="1" applyBorder="1" applyAlignment="1">
      <alignment horizontal="center"/>
    </xf>
    <xf numFmtId="165" fontId="36" fillId="0" borderId="0" xfId="3" applyFont="1" applyBorder="1" applyAlignment="1">
      <alignment horizontal="center"/>
    </xf>
    <xf numFmtId="165" fontId="31" fillId="0" borderId="0" xfId="3" applyFont="1" applyBorder="1" applyAlignment="1">
      <alignment horizontal="center"/>
    </xf>
    <xf numFmtId="165" fontId="3" fillId="0" borderId="0" xfId="3" applyFont="1" applyBorder="1" applyAlignment="1">
      <alignment horizontal="center"/>
    </xf>
    <xf numFmtId="165" fontId="13" fillId="0" borderId="0" xfId="3" applyFont="1" applyBorder="1" applyAlignment="1">
      <alignment horizontal="center"/>
    </xf>
    <xf numFmtId="165" fontId="38" fillId="0" borderId="0" xfId="3" applyFont="1" applyFill="1" applyAlignment="1">
      <alignment horizontal="center"/>
    </xf>
    <xf numFmtId="165" fontId="3" fillId="0" borderId="0" xfId="2" applyFont="1"/>
    <xf numFmtId="164" fontId="9" fillId="0" borderId="0" xfId="2" applyNumberFormat="1" applyFont="1" applyFill="1" applyAlignment="1">
      <alignment horizontal="center"/>
    </xf>
    <xf numFmtId="164" fontId="36" fillId="0" borderId="0" xfId="2" applyNumberFormat="1" applyFont="1" applyFill="1" applyAlignment="1">
      <alignment horizontal="center"/>
    </xf>
    <xf numFmtId="165" fontId="3" fillId="0" borderId="0" xfId="2" applyFont="1" applyAlignment="1">
      <alignment horizontal="center"/>
    </xf>
    <xf numFmtId="165" fontId="38" fillId="0" borderId="0" xfId="3" applyFont="1" applyAlignment="1">
      <alignment horizontal="center"/>
    </xf>
    <xf numFmtId="165" fontId="3" fillId="0" borderId="0" xfId="3" applyFont="1" applyFill="1" applyBorder="1" applyAlignment="1">
      <alignment horizontal="left"/>
    </xf>
    <xf numFmtId="164" fontId="9" fillId="0" borderId="0" xfId="3" applyNumberFormat="1" applyFont="1" applyFill="1" applyBorder="1" applyAlignment="1">
      <alignment horizontal="center"/>
    </xf>
    <xf numFmtId="167" fontId="3" fillId="0" borderId="0" xfId="3" applyNumberFormat="1" applyFont="1" applyBorder="1" applyAlignment="1">
      <alignment horizontal="right"/>
    </xf>
    <xf numFmtId="165" fontId="39" fillId="0" borderId="0" xfId="3" applyFont="1" applyBorder="1"/>
    <xf numFmtId="165" fontId="3" fillId="0" borderId="0" xfId="2" applyFont="1" applyBorder="1" applyAlignment="1">
      <alignment horizontal="center"/>
    </xf>
    <xf numFmtId="165" fontId="3" fillId="0" borderId="0" xfId="3" applyFont="1" applyBorder="1" applyAlignment="1">
      <alignment horizontal="left"/>
    </xf>
    <xf numFmtId="164" fontId="3" fillId="0" borderId="0" xfId="3" applyNumberFormat="1" applyFont="1" applyFill="1" applyBorder="1" applyAlignment="1">
      <alignment horizontal="left"/>
    </xf>
    <xf numFmtId="164" fontId="9" fillId="0" borderId="0" xfId="3" applyNumberFormat="1" applyFont="1" applyFill="1" applyAlignment="1">
      <alignment horizontal="center"/>
    </xf>
    <xf numFmtId="167" fontId="3" fillId="0" borderId="0" xfId="3" applyNumberFormat="1" applyFont="1" applyAlignment="1">
      <alignment horizontal="right"/>
    </xf>
    <xf numFmtId="165" fontId="39" fillId="0" borderId="0" xfId="3" applyFont="1"/>
    <xf numFmtId="164" fontId="3" fillId="0" borderId="0" xfId="3" applyNumberFormat="1" applyFont="1" applyAlignment="1">
      <alignment horizontal="left"/>
    </xf>
    <xf numFmtId="164" fontId="3" fillId="0" borderId="0" xfId="3" applyNumberFormat="1" applyFont="1" applyFill="1" applyAlignment="1">
      <alignment horizontal="left"/>
    </xf>
    <xf numFmtId="165" fontId="3" fillId="0" borderId="0" xfId="3" applyFont="1" applyFill="1" applyAlignment="1">
      <alignment horizontal="left"/>
    </xf>
    <xf numFmtId="165" fontId="9" fillId="0" borderId="0" xfId="3" applyFont="1"/>
    <xf numFmtId="164" fontId="36" fillId="0" borderId="0" xfId="3" applyNumberFormat="1" applyFont="1" applyFill="1" applyAlignment="1">
      <alignment horizontal="center"/>
    </xf>
    <xf numFmtId="164" fontId="9" fillId="5" borderId="0" xfId="3" applyNumberFormat="1" applyFont="1" applyFill="1" applyAlignment="1">
      <alignment horizontal="center"/>
    </xf>
    <xf numFmtId="165" fontId="8" fillId="0" borderId="10" xfId="8" applyFont="1" applyFill="1" applyBorder="1" applyAlignment="1">
      <alignment horizontal="center" vertical="center" wrapText="1"/>
    </xf>
    <xf numFmtId="165" fontId="8" fillId="0" borderId="0" xfId="8" applyFont="1" applyFill="1" applyBorder="1" applyAlignment="1">
      <alignment horizontal="center" vertical="center" wrapText="1"/>
    </xf>
    <xf numFmtId="165" fontId="29" fillId="4" borderId="0" xfId="8" applyFont="1" applyFill="1" applyBorder="1" applyAlignment="1">
      <alignment horizontal="center" vertical="center" wrapText="1"/>
    </xf>
    <xf numFmtId="165" fontId="13" fillId="14" borderId="27" xfId="7" applyFont="1" applyFill="1" applyBorder="1" applyAlignment="1">
      <alignment horizontal="center" vertical="center" wrapText="1"/>
    </xf>
    <xf numFmtId="167" fontId="13" fillId="14" borderId="0" xfId="7" applyNumberFormat="1" applyFont="1" applyFill="1" applyBorder="1" applyAlignment="1">
      <alignment horizontal="center" vertical="center" wrapText="1"/>
    </xf>
    <xf numFmtId="165" fontId="13" fillId="6" borderId="27" xfId="7" applyFont="1" applyFill="1" applyBorder="1" applyAlignment="1">
      <alignment horizontal="center" vertical="center" wrapText="1"/>
    </xf>
    <xf numFmtId="167" fontId="13" fillId="6" borderId="0" xfId="7" applyNumberFormat="1" applyFont="1" applyFill="1" applyBorder="1" applyAlignment="1">
      <alignment horizontal="center" vertical="center" wrapText="1"/>
    </xf>
    <xf numFmtId="165" fontId="13" fillId="15" borderId="27" xfId="7" applyFont="1" applyFill="1" applyBorder="1" applyAlignment="1">
      <alignment horizontal="center" vertical="center" wrapText="1"/>
    </xf>
    <xf numFmtId="167" fontId="13" fillId="15" borderId="0" xfId="7" applyNumberFormat="1" applyFont="1" applyFill="1" applyBorder="1" applyAlignment="1">
      <alignment horizontal="center" vertical="center" wrapText="1"/>
    </xf>
    <xf numFmtId="165" fontId="2" fillId="0" borderId="0" xfId="7" applyFont="1" applyFill="1" applyBorder="1"/>
    <xf numFmtId="167" fontId="2" fillId="0" borderId="0" xfId="7" applyNumberFormat="1" applyFont="1" applyFill="1" applyBorder="1"/>
    <xf numFmtId="165" fontId="3" fillId="0" borderId="0" xfId="7" applyFont="1" applyFill="1" applyBorder="1" applyAlignment="1">
      <alignment horizontal="center"/>
    </xf>
    <xf numFmtId="165" fontId="3" fillId="0" borderId="0" xfId="7" applyFont="1" applyFill="1" applyBorder="1" applyAlignment="1">
      <alignment horizontal="left"/>
    </xf>
    <xf numFmtId="165" fontId="2" fillId="0" borderId="0" xfId="7" applyFont="1" applyFill="1" applyBorder="1" applyAlignment="1">
      <alignment horizontal="left"/>
    </xf>
    <xf numFmtId="167" fontId="2" fillId="0" borderId="0" xfId="7" applyNumberFormat="1" applyFont="1" applyFill="1" applyBorder="1" applyAlignment="1">
      <alignment horizontal="center"/>
    </xf>
    <xf numFmtId="165" fontId="3" fillId="0" borderId="0" xfId="7" applyFont="1" applyFill="1" applyBorder="1"/>
    <xf numFmtId="167" fontId="3" fillId="0" borderId="0" xfId="7" applyNumberFormat="1" applyFont="1" applyFill="1" applyBorder="1"/>
    <xf numFmtId="165" fontId="3" fillId="0" borderId="0" xfId="3" applyBorder="1"/>
    <xf numFmtId="165" fontId="3" fillId="0" borderId="0" xfId="3" applyFont="1" applyFill="1" applyBorder="1"/>
    <xf numFmtId="167" fontId="3" fillId="0" borderId="0" xfId="7" applyNumberFormat="1" applyFont="1" applyFill="1" applyBorder="1" applyAlignment="1">
      <alignment horizontal="center"/>
    </xf>
    <xf numFmtId="165" fontId="3" fillId="0" borderId="0" xfId="3" applyFont="1" applyFill="1" applyBorder="1" applyAlignment="1">
      <alignment horizontal="center"/>
    </xf>
    <xf numFmtId="164" fontId="40" fillId="8" borderId="0" xfId="8" applyNumberFormat="1" applyFont="1" applyFill="1" applyBorder="1" applyAlignment="1" applyProtection="1">
      <alignment horizontal="center" vertical="center" wrapText="1"/>
    </xf>
    <xf numFmtId="172" fontId="3" fillId="0" borderId="0" xfId="2" applyNumberFormat="1" applyFont="1" applyProtection="1"/>
    <xf numFmtId="165" fontId="31" fillId="0" borderId="15" xfId="3" applyFont="1" applyFill="1" applyBorder="1" applyAlignment="1">
      <alignment horizontal="center"/>
    </xf>
    <xf numFmtId="165" fontId="34" fillId="4" borderId="19" xfId="8" applyFont="1" applyFill="1" applyBorder="1" applyAlignment="1">
      <alignment horizontal="center" vertical="center" wrapText="1"/>
    </xf>
    <xf numFmtId="165" fontId="35" fillId="0" borderId="20" xfId="3" applyFont="1" applyFill="1" applyBorder="1" applyAlignment="1">
      <alignment horizontal="center"/>
    </xf>
  </cellXfs>
  <cellStyles count="13">
    <cellStyle name="ConditionalStyle_1" xfId="1" xr:uid="{00000000-0005-0000-0000-000000000000}"/>
    <cellStyle name="Excel Built-in Normal" xfId="2" xr:uid="{00000000-0005-0000-0000-000001000000}"/>
    <cellStyle name="Excel Built-in Normal 1" xfId="3" xr:uid="{00000000-0005-0000-0000-000002000000}"/>
    <cellStyle name="Excel_CondFormat_4_6_3 1" xfId="4" xr:uid="{00000000-0005-0000-0000-000003000000}"/>
    <cellStyle name="Heading" xfId="5" xr:uid="{00000000-0005-0000-0000-000004000000}"/>
    <cellStyle name="Heading1" xfId="6" xr:uid="{00000000-0005-0000-0000-000005000000}"/>
    <cellStyle name="Normal_Delle2008after_Essai2ParJeu" xfId="7" xr:uid="{00000000-0005-0000-0000-000006000000}"/>
    <cellStyle name="Normal_Feuil1" xfId="8" xr:uid="{00000000-0005-0000-0000-000007000000}"/>
    <cellStyle name="Result" xfId="9" xr:uid="{00000000-0005-0000-0000-000008000000}"/>
    <cellStyle name="Result2" xfId="10" xr:uid="{00000000-0005-0000-0000-000009000000}"/>
    <cellStyle name="Standaard" xfId="0" builtinId="0" customBuiltin="1"/>
    <cellStyle name="TableStyleLight1" xfId="11" xr:uid="{00000000-0005-0000-0000-00000B000000}"/>
    <cellStyle name="Untitled1" xfId="12" xr:uid="{00000000-0005-0000-0000-00000C000000}"/>
  </cellStyles>
  <dxfs count="19">
    <dxf>
      <font>
        <b val="0"/>
        <i val="0"/>
        <strike val="0"/>
        <u val="none"/>
        <color rgb="FF000000"/>
      </font>
      <fill>
        <patternFill patternType="solid">
          <fgColor rgb="FFFFB515"/>
          <bgColor rgb="FFFFB515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0000"/>
      </font>
      <fill>
        <patternFill patternType="solid">
          <fgColor rgb="FFFFFF99"/>
          <bgColor rgb="FFFFFF99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0000"/>
      </font>
      <fill>
        <patternFill patternType="solid">
          <fgColor rgb="FFFFCC00"/>
          <bgColor rgb="FFFFCC00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0000"/>
      </font>
      <fill>
        <patternFill patternType="solid">
          <fgColor rgb="FFFF6600"/>
          <bgColor rgb="FFFF6600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0000"/>
      </font>
      <fill>
        <patternFill patternType="solid">
          <fgColor rgb="FF33CCCC"/>
          <bgColor rgb="FF33CCCC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969696"/>
      </font>
      <fill>
        <patternFill patternType="none"/>
      </fill>
      <border>
        <left/>
        <right/>
        <top/>
        <bottom/>
      </border>
    </dxf>
    <dxf>
      <font>
        <b/>
        <i val="0"/>
        <strike/>
        <u val="none"/>
        <color rgb="FFFF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b/>
        <i val="0"/>
        <strike val="0"/>
        <u val="none"/>
        <color rgb="FF8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b/>
        <i val="0"/>
        <strike/>
        <u val="none"/>
        <color rgb="FFFF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b/>
        <i val="0"/>
        <strike/>
        <u val="none"/>
        <color rgb="FFFF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b/>
        <i val="0"/>
        <strike/>
        <u val="none"/>
        <color rgb="FFFF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b/>
        <i val="0"/>
        <strike/>
        <u val="none"/>
        <color rgb="FFFF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3300"/>
      </font>
      <fill>
        <patternFill patternType="solid">
          <fgColor rgb="FF008000"/>
          <bgColor rgb="FF008000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3300"/>
      </font>
      <fill>
        <patternFill patternType="solid">
          <fgColor rgb="FF008000"/>
          <bgColor rgb="FF008000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3300"/>
      </font>
      <fill>
        <patternFill patternType="solid">
          <fgColor rgb="FF008000"/>
          <bgColor rgb="FF008000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3300"/>
      </font>
      <fill>
        <patternFill patternType="solid">
          <fgColor rgb="FF008000"/>
          <bgColor rgb="FF008000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800000"/>
      </font>
      <fill>
        <patternFill patternType="solid">
          <fgColor rgb="FF008000"/>
          <bgColor rgb="FF008000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3300"/>
      </font>
      <fill>
        <patternFill patternType="solid">
          <fgColor rgb="FF008000"/>
          <bgColor rgb="FF008000"/>
        </patternFill>
      </fill>
      <border>
        <left/>
        <right/>
        <top/>
        <bottom/>
      </border>
    </dxf>
    <dxf>
      <font>
        <b val="0"/>
        <i val="0"/>
        <strike val="0"/>
        <u val="none"/>
        <color rgb="FF003300"/>
      </font>
      <fill>
        <patternFill patternType="solid">
          <fgColor rgb="FF008000"/>
          <bgColor rgb="FF008000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BB7DB-7DB2-4D95-8DF3-AF8A16018B76}">
  <dimension ref="A1:AMJ602"/>
  <sheetViews>
    <sheetView workbookViewId="0">
      <selection activeCell="B2" sqref="B2"/>
    </sheetView>
  </sheetViews>
  <sheetFormatPr defaultColWidth="9" defaultRowHeight="14.25" x14ac:dyDescent="0.2"/>
  <cols>
    <col min="1" max="1" width="5.25" style="36" customWidth="1"/>
    <col min="2" max="2" width="6.25" style="36" customWidth="1"/>
    <col min="3" max="3" width="15.5" style="36" customWidth="1"/>
    <col min="4" max="4" width="11.5" style="36" customWidth="1"/>
    <col min="5" max="5" width="14.75" style="36" customWidth="1"/>
    <col min="6" max="6" width="8.125" style="10" customWidth="1"/>
    <col min="7" max="7" width="6.625" style="16" customWidth="1"/>
    <col min="8" max="8" width="8.125" style="10" customWidth="1"/>
    <col min="9" max="9" width="6.625" style="16" customWidth="1"/>
    <col min="10" max="10" width="7.375" style="37" customWidth="1"/>
    <col min="11" max="11" width="7.375" style="38" customWidth="1"/>
    <col min="12" max="14" width="7.375" style="39" customWidth="1"/>
    <col min="15" max="15" width="7.375" style="38" customWidth="1"/>
    <col min="16" max="16" width="8.25" style="38" customWidth="1"/>
    <col min="17" max="17" width="7.375" style="38" customWidth="1"/>
    <col min="18" max="18" width="7.375" style="39" customWidth="1"/>
    <col min="19" max="19" width="7.375" style="38" customWidth="1"/>
    <col min="20" max="20" width="6.25" style="40" customWidth="1"/>
    <col min="21" max="21" width="8.125" style="10" customWidth="1"/>
    <col min="22" max="22" width="6.25" style="40" customWidth="1"/>
    <col min="23" max="23" width="7.25" style="40" customWidth="1"/>
    <col min="24" max="24" width="7.75" style="8" customWidth="1"/>
    <col min="25" max="25" width="7.25" style="11" customWidth="1"/>
    <col min="26" max="26" width="6.25" style="10" customWidth="1"/>
    <col min="27" max="27" width="4.75" style="10" customWidth="1"/>
    <col min="28" max="28" width="7.25" style="11" customWidth="1"/>
    <col min="29" max="29" width="9" style="10" customWidth="1"/>
    <col min="30" max="30" width="9.5" style="10" customWidth="1"/>
    <col min="31" max="32" width="10.75" style="11" hidden="1" customWidth="1"/>
    <col min="33" max="1024" width="7.25" style="11" customWidth="1"/>
  </cols>
  <sheetData>
    <row r="1" spans="1:256" ht="39" customHeight="1" x14ac:dyDescent="0.2">
      <c r="A1" s="1" t="s">
        <v>0</v>
      </c>
      <c r="B1" s="1" t="s">
        <v>1</v>
      </c>
      <c r="C1" s="2" t="s">
        <v>2</v>
      </c>
      <c r="D1" s="2" t="s">
        <v>3</v>
      </c>
      <c r="E1" s="2" t="s">
        <v>914</v>
      </c>
      <c r="F1" s="3" t="s">
        <v>5</v>
      </c>
      <c r="G1" s="4" t="s">
        <v>6</v>
      </c>
      <c r="H1" s="3" t="s">
        <v>7</v>
      </c>
      <c r="I1" s="4" t="s">
        <v>8</v>
      </c>
      <c r="J1" s="5" t="s">
        <v>9</v>
      </c>
      <c r="K1" s="5" t="s">
        <v>10</v>
      </c>
      <c r="L1" s="5" t="s">
        <v>11</v>
      </c>
      <c r="M1" s="234" t="s">
        <v>12</v>
      </c>
      <c r="N1" s="234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7" t="s">
        <v>19</v>
      </c>
      <c r="U1" s="3" t="s">
        <v>20</v>
      </c>
      <c r="V1" s="3" t="s">
        <v>21</v>
      </c>
      <c r="W1" s="3" t="s">
        <v>22</v>
      </c>
      <c r="Y1" s="9"/>
      <c r="Z1" s="9"/>
    </row>
    <row r="2" spans="1:256" s="19" customFormat="1" ht="16.5" customHeight="1" x14ac:dyDescent="0.2">
      <c r="A2" s="12">
        <v>475</v>
      </c>
      <c r="B2" s="12">
        <f t="array" ref="B2">_xlfn.RANK.EQ(V2,$V$2:$V$607)</f>
        <v>1</v>
      </c>
      <c r="C2" s="13" t="s">
        <v>23</v>
      </c>
      <c r="D2" s="13" t="s">
        <v>24</v>
      </c>
      <c r="E2" s="13" t="s">
        <v>25</v>
      </c>
      <c r="F2" s="12">
        <v>1808.5498877233999</v>
      </c>
      <c r="G2" s="12">
        <v>602.84996257446699</v>
      </c>
      <c r="H2" s="12">
        <v>2038.07243737098</v>
      </c>
      <c r="I2" s="12">
        <v>1358.7149582473201</v>
      </c>
      <c r="J2" s="14">
        <v>336.57364914677697</v>
      </c>
      <c r="K2" s="12">
        <v>326.56672230633399</v>
      </c>
      <c r="L2" s="12">
        <v>360.95384150712567</v>
      </c>
      <c r="M2" s="12">
        <v>320.58629629629627</v>
      </c>
      <c r="N2" s="12">
        <v>354.00882247007905</v>
      </c>
      <c r="O2" s="12"/>
      <c r="P2" s="12"/>
      <c r="Q2" s="12"/>
      <c r="R2" s="12"/>
      <c r="S2" s="15"/>
      <c r="T2" s="14">
        <f t="array" ref="T2">SUM(J2:S2)</f>
        <v>1698.6893317266117</v>
      </c>
      <c r="U2" s="12">
        <f t="array" ref="U2">IF(S2="",0,S2)+IF((COUNT(J2:R2)&lt;6),SUM(J2:R2),(MAX(J2:R2)+LARGE(J2:R2,2)+LARGE(J2:R2,3)+LARGE(J2:R2,4)+LARGE(J2:R2,5)))</f>
        <v>1698.6893317266117</v>
      </c>
      <c r="V2" s="12">
        <f t="shared" ref="V2:V65" si="0">U2+G2+I2</f>
        <v>3660.2542525483987</v>
      </c>
      <c r="W2" s="12">
        <f t="array" ref="W2">COUNT(J2:S2)</f>
        <v>5</v>
      </c>
      <c r="X2" s="12"/>
      <c r="Y2" s="12"/>
      <c r="Z2" s="16"/>
      <c r="AA2" s="12"/>
      <c r="AB2" s="12"/>
      <c r="AC2" s="17"/>
      <c r="AD2" s="17"/>
      <c r="AE2" s="18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</row>
    <row r="3" spans="1:256" s="19" customFormat="1" ht="16.5" customHeight="1" x14ac:dyDescent="0.2">
      <c r="A3" s="12">
        <v>501</v>
      </c>
      <c r="B3" s="12">
        <f t="array" ref="B3">_xlfn.RANK.EQ(V3,$V$2:$V$607)</f>
        <v>2</v>
      </c>
      <c r="C3" s="13" t="s">
        <v>26</v>
      </c>
      <c r="D3" s="13" t="s">
        <v>27</v>
      </c>
      <c r="E3" s="13" t="s">
        <v>25</v>
      </c>
      <c r="F3" s="12">
        <v>1677.4312076065801</v>
      </c>
      <c r="G3" s="12">
        <v>559.14373586886097</v>
      </c>
      <c r="H3" s="12">
        <v>1911.2212488095799</v>
      </c>
      <c r="I3" s="12">
        <v>1274.14749920638</v>
      </c>
      <c r="J3" s="14">
        <v>257.51691588785002</v>
      </c>
      <c r="K3" s="12">
        <v>325.55447852760699</v>
      </c>
      <c r="L3" s="12">
        <v>301.80720055388878</v>
      </c>
      <c r="M3" s="12">
        <v>360.00408682214493</v>
      </c>
      <c r="N3" s="12">
        <v>276.19048500976976</v>
      </c>
      <c r="O3" s="12"/>
      <c r="P3" s="12"/>
      <c r="Q3" s="12"/>
      <c r="R3" s="12"/>
      <c r="S3" s="15"/>
      <c r="T3" s="14">
        <f t="array" ref="T3">SUM(J3:S3)</f>
        <v>1521.0731668012604</v>
      </c>
      <c r="U3" s="12">
        <f t="array" ref="U3">IF(S3="",0,S3)+IF((COUNT(J3:R3)&lt;6),SUM(J3:R3),(MAX(J3:R3)+LARGE(J3:R3,2)+LARGE(J3:R3,3)+LARGE(J3:R3,4)+LARGE(J3:R3,5)))</f>
        <v>1521.0731668012604</v>
      </c>
      <c r="V3" s="12">
        <f t="shared" si="0"/>
        <v>3354.3644018765012</v>
      </c>
      <c r="W3" s="12">
        <f t="array" ref="W3">COUNT(J3:S3)</f>
        <v>5</v>
      </c>
      <c r="X3" s="12"/>
      <c r="Y3" s="12"/>
      <c r="Z3" s="16"/>
      <c r="AA3" s="12"/>
      <c r="AB3" s="12"/>
      <c r="AC3" s="16"/>
      <c r="AD3" s="16"/>
    </row>
    <row r="4" spans="1:256" s="19" customFormat="1" ht="16.5" customHeight="1" x14ac:dyDescent="0.2">
      <c r="A4" s="12">
        <v>401</v>
      </c>
      <c r="B4" s="12">
        <f t="array" ref="B4">_xlfn.RANK.EQ(V4,$V$2:$V$607)</f>
        <v>3</v>
      </c>
      <c r="C4" s="13" t="s">
        <v>28</v>
      </c>
      <c r="D4" s="13" t="s">
        <v>29</v>
      </c>
      <c r="E4" s="13" t="s">
        <v>30</v>
      </c>
      <c r="F4" s="12">
        <v>1814.5721454725899</v>
      </c>
      <c r="G4" s="12">
        <v>604.85738182419698</v>
      </c>
      <c r="H4" s="12">
        <v>1796.5214600668201</v>
      </c>
      <c r="I4" s="12">
        <v>1197.68097337788</v>
      </c>
      <c r="J4" s="14">
        <v>239.68184952302599</v>
      </c>
      <c r="K4" s="12">
        <v>366.90461328620398</v>
      </c>
      <c r="L4" s="12">
        <v>323.4086996149631</v>
      </c>
      <c r="M4" s="12">
        <v>279.12288085968254</v>
      </c>
      <c r="N4" s="12">
        <v>268.14601948671248</v>
      </c>
      <c r="O4" s="12"/>
      <c r="P4" s="12"/>
      <c r="Q4" s="12"/>
      <c r="R4" s="12"/>
      <c r="S4" s="15"/>
      <c r="T4" s="14">
        <f t="array" ref="T4">SUM(J4:S4)</f>
        <v>1477.264062770588</v>
      </c>
      <c r="U4" s="12">
        <f t="array" ref="U4">IF(S4="",0,S4)+IF((COUNT(J4:R4)&lt;6),SUM(J4:R4),(MAX(J4:R4)+LARGE(J4:R4,2)+LARGE(J4:R4,3)+LARGE(J4:R4,4)+LARGE(J4:R4,5)))</f>
        <v>1477.264062770588</v>
      </c>
      <c r="V4" s="12">
        <f t="shared" si="0"/>
        <v>3279.8024179726649</v>
      </c>
      <c r="W4" s="12">
        <f t="array" ref="W4">COUNT(J4:S4)</f>
        <v>5</v>
      </c>
      <c r="X4" s="12"/>
      <c r="Y4" s="12"/>
      <c r="Z4" s="16"/>
      <c r="AA4" s="12"/>
      <c r="AB4" s="12"/>
      <c r="AC4" s="16"/>
      <c r="AD4" s="16"/>
    </row>
    <row r="5" spans="1:256" s="19" customFormat="1" ht="16.5" customHeight="1" x14ac:dyDescent="0.2">
      <c r="A5" s="12">
        <v>265</v>
      </c>
      <c r="B5" s="12">
        <f t="array" ref="B5">_xlfn.RANK.EQ(V5,$V$2:$V$607)</f>
        <v>4</v>
      </c>
      <c r="C5" s="13" t="s">
        <v>31</v>
      </c>
      <c r="D5" s="13" t="s">
        <v>32</v>
      </c>
      <c r="E5" s="13" t="s">
        <v>33</v>
      </c>
      <c r="F5" s="12">
        <v>1917.6422788925399</v>
      </c>
      <c r="G5" s="12">
        <v>639.21409296418005</v>
      </c>
      <c r="H5" s="12">
        <v>1685.3525337042499</v>
      </c>
      <c r="I5" s="12">
        <v>1123.56835580283</v>
      </c>
      <c r="J5" s="14">
        <v>267.82794758685498</v>
      </c>
      <c r="K5" s="12">
        <v>371.81778438618397</v>
      </c>
      <c r="L5" s="12">
        <v>226.65059807461648</v>
      </c>
      <c r="M5" s="12">
        <v>255.02826089757167</v>
      </c>
      <c r="N5" s="12" t="s">
        <v>958</v>
      </c>
      <c r="O5" s="12"/>
      <c r="P5" s="12"/>
      <c r="Q5" s="12"/>
      <c r="R5" s="12"/>
      <c r="S5" s="15"/>
      <c r="T5" s="14">
        <f t="array" ref="T5">SUM(J5:S5)</f>
        <v>1121.3245909452271</v>
      </c>
      <c r="U5" s="12">
        <f t="array" ref="U5">IF(S5="",0,S5)+IF((COUNT(J5:R5)&lt;6),SUM(J5:R5),(MAX(J5:R5)+LARGE(J5:R5,2)+LARGE(J5:R5,3)+LARGE(J5:R5,4)+LARGE(J5:R5,5)))</f>
        <v>1121.3245909452271</v>
      </c>
      <c r="V5" s="12">
        <f t="shared" si="0"/>
        <v>2884.1070397122371</v>
      </c>
      <c r="W5" s="12">
        <f t="array" ref="W5">COUNT(J5:S5)</f>
        <v>4</v>
      </c>
      <c r="X5" s="12"/>
      <c r="Y5" s="12"/>
      <c r="Z5" s="16"/>
      <c r="AA5" s="12"/>
      <c r="AB5" s="12"/>
      <c r="AC5" s="16"/>
      <c r="AD5" s="16"/>
    </row>
    <row r="6" spans="1:256" s="19" customFormat="1" ht="16.5" customHeight="1" x14ac:dyDescent="0.2">
      <c r="A6" s="12">
        <v>288</v>
      </c>
      <c r="B6" s="12">
        <f>_xlfn.RANK.EQ(V6,$V$2:$V$607)</f>
        <v>5</v>
      </c>
      <c r="C6" s="13" t="s">
        <v>36</v>
      </c>
      <c r="D6" s="13" t="s">
        <v>37</v>
      </c>
      <c r="E6" s="13" t="s">
        <v>25</v>
      </c>
      <c r="F6" s="12">
        <v>1896.3494965770999</v>
      </c>
      <c r="G6" s="12">
        <v>632.11649885903296</v>
      </c>
      <c r="H6" s="12">
        <v>1835.05219935734</v>
      </c>
      <c r="I6" s="12">
        <v>1223.36813290489</v>
      </c>
      <c r="J6" s="14">
        <v>202.70275528676899</v>
      </c>
      <c r="K6" s="12">
        <v>160.00964506172801</v>
      </c>
      <c r="L6" t="s">
        <v>958</v>
      </c>
      <c r="M6" s="12">
        <v>266.89646336979501</v>
      </c>
      <c r="N6" s="12">
        <v>312.5514322725478</v>
      </c>
      <c r="O6" s="12"/>
      <c r="P6" s="12"/>
      <c r="Q6" s="12"/>
      <c r="R6" s="12"/>
      <c r="S6" s="15"/>
      <c r="T6" s="14">
        <f t="array" ref="T6">SUM(J6:S6)</f>
        <v>942.16029599083981</v>
      </c>
      <c r="U6" s="12">
        <f t="array" ref="U6">IF(S6="",0,S6)+IF((COUNT(J6:R6)&lt;6),SUM(J6:R6),(MAX(J6:R6)+LARGE(J6:R6,2)+LARGE(J6:R6,3)+LARGE(J6:R6,4)+LARGE(J6:R6,5)))</f>
        <v>942.16029599083981</v>
      </c>
      <c r="V6" s="12">
        <f t="shared" si="0"/>
        <v>2797.6449277547626</v>
      </c>
      <c r="W6" s="12">
        <f t="array" ref="W6">COUNT(J6:S6)</f>
        <v>4</v>
      </c>
      <c r="X6" s="12"/>
      <c r="Y6" s="12"/>
      <c r="Z6" s="16"/>
      <c r="AA6" s="12"/>
      <c r="AB6" s="12"/>
      <c r="AC6" s="16"/>
      <c r="AD6" s="16"/>
    </row>
    <row r="7" spans="1:256" s="19" customFormat="1" ht="16.5" customHeight="1" x14ac:dyDescent="0.2">
      <c r="A7" s="12">
        <v>193</v>
      </c>
      <c r="B7" s="12">
        <f t="array" ref="B7">_xlfn.RANK.EQ(V7,$V$2:$V$607)</f>
        <v>6</v>
      </c>
      <c r="C7" s="13" t="s">
        <v>48</v>
      </c>
      <c r="D7" s="13" t="s">
        <v>49</v>
      </c>
      <c r="E7" s="13" t="s">
        <v>33</v>
      </c>
      <c r="F7" s="12">
        <v>1539.8264751848001</v>
      </c>
      <c r="G7" s="12">
        <v>513.27549172826696</v>
      </c>
      <c r="H7" s="12">
        <v>1816.8001977076999</v>
      </c>
      <c r="I7" s="12">
        <v>1211.20013180513</v>
      </c>
      <c r="J7" s="14"/>
      <c r="K7" s="12">
        <v>284.20417831624701</v>
      </c>
      <c r="L7" s="12">
        <v>241.76092263507448</v>
      </c>
      <c r="M7" s="12">
        <v>235.80333135528812</v>
      </c>
      <c r="N7" s="12">
        <v>189.44591567852433</v>
      </c>
      <c r="O7" s="12"/>
      <c r="P7" s="12"/>
      <c r="Q7" s="12"/>
      <c r="R7" s="12"/>
      <c r="S7" s="15"/>
      <c r="T7" s="14">
        <f t="array" ref="T7">SUM(J7:S7)</f>
        <v>951.21434798513394</v>
      </c>
      <c r="U7" s="12">
        <f t="array" ref="U7">IF(S7="",0,S7)+IF((COUNT(J7:R7)&lt;6),SUM(J7:R7),(MAX(J7:R7)+LARGE(J7:R7,2)+LARGE(J7:R7,3)+LARGE(J7:R7,4)+LARGE(J7:R7,5)))</f>
        <v>951.21434798513394</v>
      </c>
      <c r="V7" s="12">
        <f t="shared" si="0"/>
        <v>2675.6899715185309</v>
      </c>
      <c r="W7" s="12">
        <f t="array" ref="W7">COUNT(J7:S7)</f>
        <v>4</v>
      </c>
      <c r="X7" s="12"/>
      <c r="Y7" s="12"/>
      <c r="Z7" s="16"/>
      <c r="AA7" s="16"/>
      <c r="AC7" s="16"/>
      <c r="AD7" s="16"/>
      <c r="AG7" s="21"/>
    </row>
    <row r="8" spans="1:256" s="19" customFormat="1" ht="16.5" customHeight="1" x14ac:dyDescent="0.2">
      <c r="A8" s="12">
        <v>129</v>
      </c>
      <c r="B8" s="12">
        <f t="array" ref="B8">_xlfn.RANK.EQ(V8,$V$2:$V$607)</f>
        <v>7</v>
      </c>
      <c r="C8" s="13" t="s">
        <v>40</v>
      </c>
      <c r="D8" s="13" t="s">
        <v>41</v>
      </c>
      <c r="E8" s="13" t="s">
        <v>42</v>
      </c>
      <c r="F8" s="12">
        <v>1614.56665344001</v>
      </c>
      <c r="G8" s="12">
        <v>538.18888448000405</v>
      </c>
      <c r="H8" s="12">
        <v>1420.01342494351</v>
      </c>
      <c r="I8" s="12">
        <v>946.67561662900596</v>
      </c>
      <c r="J8" s="14">
        <v>315.84184436753401</v>
      </c>
      <c r="K8" s="12">
        <v>365.87343077319099</v>
      </c>
      <c r="L8" t="s">
        <v>958</v>
      </c>
      <c r="M8" s="12">
        <v>268.87071576598117</v>
      </c>
      <c r="N8" s="12">
        <v>195.42764032348467</v>
      </c>
      <c r="O8" s="12"/>
      <c r="P8" s="12"/>
      <c r="Q8" s="12"/>
      <c r="R8" s="12"/>
      <c r="S8" s="15"/>
      <c r="T8" s="14">
        <f t="array" ref="T8">SUM(J8:S8)</f>
        <v>1146.0136312301909</v>
      </c>
      <c r="U8" s="12">
        <f t="array" ref="U8">IF(S8="",0,S8)+IF((COUNT(J8:R8)&lt;6),SUM(J8:R8),(MAX(J8:R8)+LARGE(J8:R8,2)+LARGE(J8:R8,3)+LARGE(J8:R8,4)+LARGE(J8:R8,5)))</f>
        <v>1146.0136312301909</v>
      </c>
      <c r="V8" s="12">
        <f t="shared" si="0"/>
        <v>2630.8781323392009</v>
      </c>
      <c r="W8" s="12">
        <f t="array" ref="W8">COUNT(J8:S8)</f>
        <v>4</v>
      </c>
      <c r="X8" s="12"/>
      <c r="Y8" s="12"/>
      <c r="Z8" s="16"/>
      <c r="AA8" s="12"/>
      <c r="AB8" s="12"/>
      <c r="AC8" s="16"/>
      <c r="AD8" s="16"/>
    </row>
    <row r="9" spans="1:256" s="19" customFormat="1" ht="16.5" customHeight="1" x14ac:dyDescent="0.2">
      <c r="A9" s="12">
        <v>513</v>
      </c>
      <c r="B9" s="12">
        <f t="array" ref="B9">_xlfn.RANK.EQ(V9,$V$2:$V$607)</f>
        <v>8</v>
      </c>
      <c r="C9" s="13" t="s">
        <v>50</v>
      </c>
      <c r="D9" s="13" t="s">
        <v>32</v>
      </c>
      <c r="E9" s="13" t="s">
        <v>30</v>
      </c>
      <c r="F9" s="12">
        <v>1310.84676396241</v>
      </c>
      <c r="G9" s="12">
        <v>436.94892132080201</v>
      </c>
      <c r="H9" s="12">
        <v>1286.41791665956</v>
      </c>
      <c r="I9" s="12">
        <v>857.61194443970396</v>
      </c>
      <c r="J9" s="14">
        <v>339.52537735281697</v>
      </c>
      <c r="K9" s="12">
        <v>148.62771837764899</v>
      </c>
      <c r="L9" s="12">
        <v>229.33608321827538</v>
      </c>
      <c r="M9" s="12">
        <v>300.75230720606828</v>
      </c>
      <c r="N9" s="12">
        <v>237.82588932806325</v>
      </c>
      <c r="O9" s="12"/>
      <c r="P9" s="12"/>
      <c r="Q9" s="12"/>
      <c r="R9" s="12"/>
      <c r="S9" s="15"/>
      <c r="T9" s="14">
        <f t="array" ref="T9">SUM(J9:S9)</f>
        <v>1256.0673754828729</v>
      </c>
      <c r="U9" s="12">
        <f t="array" ref="U9">IF(S9="",0,S9)+IF((COUNT(J9:R9)&lt;6),SUM(J9:R9),(MAX(J9:R9)+LARGE(J9:R9,2)+LARGE(J9:R9,3)+LARGE(J9:R9,4)+LARGE(J9:R9,5)))</f>
        <v>1256.0673754828729</v>
      </c>
      <c r="V9" s="12">
        <f t="shared" si="0"/>
        <v>2550.6282412433789</v>
      </c>
      <c r="W9" s="12">
        <f t="array" ref="W9">COUNT(J9:S9)</f>
        <v>5</v>
      </c>
      <c r="X9" s="12"/>
      <c r="Y9" s="12"/>
      <c r="Z9" s="16"/>
      <c r="AA9" s="12"/>
      <c r="AB9" s="12"/>
      <c r="AC9" s="16"/>
      <c r="AD9" s="16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</row>
    <row r="10" spans="1:256" s="19" customFormat="1" ht="16.5" customHeight="1" x14ac:dyDescent="0.2">
      <c r="A10" s="12">
        <v>150</v>
      </c>
      <c r="B10" s="12">
        <f t="array" ref="B10">_xlfn.RANK.EQ(V10,$V$2:$V$607)</f>
        <v>9</v>
      </c>
      <c r="C10" s="13" t="s">
        <v>34</v>
      </c>
      <c r="D10" s="13" t="s">
        <v>35</v>
      </c>
      <c r="E10" s="13" t="s">
        <v>25</v>
      </c>
      <c r="F10" s="12">
        <v>1593.64639715968</v>
      </c>
      <c r="G10" s="12">
        <v>531.21546571989495</v>
      </c>
      <c r="H10" s="12">
        <v>1890.71472082686</v>
      </c>
      <c r="I10" s="12">
        <v>1260.47648055124</v>
      </c>
      <c r="J10" s="14">
        <v>192.70972340667501</v>
      </c>
      <c r="K10" s="12">
        <v>367.92298850574701</v>
      </c>
      <c r="L10" s="12">
        <v>151.1195429849792</v>
      </c>
      <c r="M10" s="12" t="s">
        <v>958</v>
      </c>
      <c r="N10" s="12" t="s">
        <v>958</v>
      </c>
      <c r="O10" s="12"/>
      <c r="P10" s="12"/>
      <c r="Q10" s="12"/>
      <c r="R10" s="12"/>
      <c r="S10" s="15"/>
      <c r="T10" s="14">
        <f t="array" ref="T10">SUM(J10:S10)</f>
        <v>711.75225489740114</v>
      </c>
      <c r="U10" s="12">
        <f t="array" ref="U10">IF(S10="",0,S10)+IF((COUNT(J10:R10)&lt;6),SUM(J10:R10),(MAX(J10:R10)+LARGE(J10:R10,2)+LARGE(J10:R10,3)+LARGE(J10:R10,4)+LARGE(J10:R10,5)))</f>
        <v>711.75225489740114</v>
      </c>
      <c r="V10" s="12">
        <f t="shared" si="0"/>
        <v>2503.444201168536</v>
      </c>
      <c r="W10" s="12">
        <f t="array" ref="W10">COUNT(J10:S10)</f>
        <v>3</v>
      </c>
      <c r="X10" s="12"/>
      <c r="Y10" s="12"/>
      <c r="Z10" s="16"/>
      <c r="AA10" s="12"/>
      <c r="AB10" s="12"/>
      <c r="AC10" s="16"/>
      <c r="AD10" s="16"/>
      <c r="AE10" s="21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</row>
    <row r="11" spans="1:256" s="19" customFormat="1" ht="16.5" customHeight="1" x14ac:dyDescent="0.2">
      <c r="A11" s="12">
        <v>510</v>
      </c>
      <c r="B11" s="12">
        <f t="array" ref="B11">_xlfn.RANK.EQ(V11,$V$2:$V$607)</f>
        <v>10</v>
      </c>
      <c r="C11" s="13" t="s">
        <v>38</v>
      </c>
      <c r="D11" s="13" t="s">
        <v>39</v>
      </c>
      <c r="E11" s="13" t="s">
        <v>33</v>
      </c>
      <c r="F11" s="12">
        <v>1924.2105064940399</v>
      </c>
      <c r="G11" s="12">
        <v>641.40350216467903</v>
      </c>
      <c r="H11" s="12">
        <v>1409.6348426770601</v>
      </c>
      <c r="I11" s="12">
        <v>939.75656178470695</v>
      </c>
      <c r="J11" s="14">
        <v>378.87885248928399</v>
      </c>
      <c r="K11" s="12">
        <v>244.77398857627699</v>
      </c>
      <c r="L11" t="s">
        <v>958</v>
      </c>
      <c r="M11" s="12">
        <v>154.08355060173534</v>
      </c>
      <c r="N11" s="12" t="s">
        <v>958</v>
      </c>
      <c r="O11" s="12"/>
      <c r="P11" s="12"/>
      <c r="Q11" s="12"/>
      <c r="R11" s="12"/>
      <c r="S11" s="15"/>
      <c r="T11" s="14">
        <f t="array" ref="T11">SUM(J11:S11)</f>
        <v>777.7363916672964</v>
      </c>
      <c r="U11" s="12">
        <f t="array" ref="U11">IF(S11="",0,S11)+IF((COUNT(J11:R11)&lt;6),SUM(J11:R11),(MAX(J11:R11)+LARGE(J11:R11,2)+LARGE(J11:R11,3)+LARGE(J11:R11,4)+LARGE(J11:R11,5)))</f>
        <v>777.7363916672964</v>
      </c>
      <c r="V11" s="12">
        <f t="shared" si="0"/>
        <v>2358.896455616682</v>
      </c>
      <c r="W11" s="12">
        <f t="array" ref="W11">COUNT(J11:S11)</f>
        <v>3</v>
      </c>
      <c r="X11" s="12"/>
      <c r="Y11" s="12"/>
      <c r="Z11" s="16"/>
      <c r="AA11" s="12"/>
      <c r="AB11" s="12"/>
      <c r="AC11" s="16"/>
      <c r="AD11" s="16"/>
    </row>
    <row r="12" spans="1:256" s="19" customFormat="1" ht="16.5" customHeight="1" x14ac:dyDescent="0.2">
      <c r="A12" s="12">
        <v>423</v>
      </c>
      <c r="B12" s="12">
        <f t="array" ref="B12">_xlfn.RANK.EQ(V12,$V$2:$V$607)</f>
        <v>11</v>
      </c>
      <c r="C12" s="13" t="s">
        <v>55</v>
      </c>
      <c r="D12" s="13" t="s">
        <v>56</v>
      </c>
      <c r="E12" s="13" t="s">
        <v>30</v>
      </c>
      <c r="F12" s="12">
        <v>1533.67088994193</v>
      </c>
      <c r="G12" s="12">
        <v>511.22362998064199</v>
      </c>
      <c r="H12" s="12">
        <v>1394.2813692658201</v>
      </c>
      <c r="I12" s="12">
        <v>929.520912843882</v>
      </c>
      <c r="J12" s="14">
        <v>150.58954154780201</v>
      </c>
      <c r="K12" s="12"/>
      <c r="L12" s="12">
        <v>303.74188068730234</v>
      </c>
      <c r="M12" s="12">
        <v>182.67237255498122</v>
      </c>
      <c r="N12" s="12">
        <v>227.80072301600961</v>
      </c>
      <c r="O12" s="12"/>
      <c r="P12" s="12"/>
      <c r="Q12" s="12"/>
      <c r="R12" s="12"/>
      <c r="S12" s="15"/>
      <c r="T12" s="14">
        <f t="array" ref="T12">SUM(J12:S12)</f>
        <v>864.80451780609519</v>
      </c>
      <c r="U12" s="12">
        <f t="array" ref="U12">IF(S12="",0,S12)+IF((COUNT(J12:R12)&lt;6),SUM(J12:R12),(MAX(J12:R12)+LARGE(J12:R12,2)+LARGE(J12:R12,3)+LARGE(J12:R12,4)+LARGE(J12:R12,5)))</f>
        <v>864.80451780609519</v>
      </c>
      <c r="V12" s="12">
        <f t="shared" si="0"/>
        <v>2305.5490606306194</v>
      </c>
      <c r="W12" s="12">
        <f t="array" ref="W12">COUNT(J12:S12)</f>
        <v>4</v>
      </c>
      <c r="X12" s="12"/>
      <c r="Y12" s="12"/>
      <c r="Z12" s="16"/>
      <c r="AA12" s="16"/>
      <c r="AC12" s="16"/>
      <c r="AD12" s="16"/>
    </row>
    <row r="13" spans="1:256" s="19" customFormat="1" ht="16.5" customHeight="1" x14ac:dyDescent="0.2">
      <c r="A13" s="12">
        <v>434</v>
      </c>
      <c r="B13" s="12">
        <f t="array" ref="B13">_xlfn.RANK.EQ(V13,$V$2:$V$607)</f>
        <v>12</v>
      </c>
      <c r="C13" s="13" t="s">
        <v>46</v>
      </c>
      <c r="D13" s="13" t="s">
        <v>47</v>
      </c>
      <c r="E13" s="13" t="s">
        <v>33</v>
      </c>
      <c r="F13" s="12">
        <v>1077.92260787491</v>
      </c>
      <c r="G13" s="12">
        <v>359.30753595830203</v>
      </c>
      <c r="H13" s="12">
        <v>1633.2082954998</v>
      </c>
      <c r="I13" s="12">
        <v>1088.8055303332001</v>
      </c>
      <c r="J13" s="14">
        <v>264.34565514297907</v>
      </c>
      <c r="K13" s="12">
        <v>319.39413400244098</v>
      </c>
      <c r="L13" s="12">
        <v>239.85343351270853</v>
      </c>
      <c r="M13" s="12" t="s">
        <v>958</v>
      </c>
      <c r="N13" s="12" t="s">
        <v>958</v>
      </c>
      <c r="O13" s="12"/>
      <c r="P13" s="12"/>
      <c r="Q13" s="12"/>
      <c r="R13" s="12"/>
      <c r="S13" s="15"/>
      <c r="T13" s="14">
        <f t="array" ref="T13">SUM(J13:S13)</f>
        <v>823.59322265812852</v>
      </c>
      <c r="U13" s="12">
        <f t="array" ref="U13">IF(S13="",0,S13)+IF((COUNT(J13:R13)&lt;6),SUM(J13:R13),(MAX(J13:R13)+LARGE(J13:R13,2)+LARGE(J13:R13,3)+LARGE(J13:R13,4)+LARGE(J13:R13,5)))</f>
        <v>823.59322265812852</v>
      </c>
      <c r="V13" s="12">
        <f t="shared" si="0"/>
        <v>2271.7062889496306</v>
      </c>
      <c r="W13" s="12">
        <f t="array" ref="W13">COUNT(J13:S13)</f>
        <v>3</v>
      </c>
      <c r="X13" s="12"/>
      <c r="Y13" s="12"/>
      <c r="Z13" s="16"/>
      <c r="AA13" s="12"/>
      <c r="AB13" s="12"/>
      <c r="AC13" s="16"/>
      <c r="AD13" s="16"/>
      <c r="AE13" s="21"/>
    </row>
    <row r="14" spans="1:256" s="19" customFormat="1" ht="16.5" customHeight="1" x14ac:dyDescent="0.2">
      <c r="A14" s="12">
        <v>534</v>
      </c>
      <c r="B14" s="12">
        <f t="array" ref="B14">_xlfn.RANK.EQ(V14,$V$2:$V$607)</f>
        <v>13</v>
      </c>
      <c r="C14" s="13" t="s">
        <v>43</v>
      </c>
      <c r="D14" s="13" t="s">
        <v>44</v>
      </c>
      <c r="E14" s="13" t="s">
        <v>45</v>
      </c>
      <c r="F14" s="12">
        <v>1465.7651677958099</v>
      </c>
      <c r="G14" s="12">
        <v>488.58838926526897</v>
      </c>
      <c r="H14" s="12">
        <v>1380.78560173495</v>
      </c>
      <c r="I14" s="12">
        <v>920.523734489964</v>
      </c>
      <c r="J14" s="14">
        <v>335.53087537800099</v>
      </c>
      <c r="K14" s="12">
        <v>328.57350424302899</v>
      </c>
      <c r="L14" s="12">
        <v>166.43897849462365</v>
      </c>
      <c r="M14" s="12" t="s">
        <v>958</v>
      </c>
      <c r="N14" s="12" t="s">
        <v>958</v>
      </c>
      <c r="O14" s="12"/>
      <c r="P14" s="12"/>
      <c r="Q14" s="12"/>
      <c r="R14" s="12"/>
      <c r="S14" s="15"/>
      <c r="T14" s="14">
        <f t="array" ref="T14">SUM(J14:S14)</f>
        <v>830.54335811565352</v>
      </c>
      <c r="U14" s="12">
        <f t="array" ref="U14">IF(S14="",0,S14)+IF((COUNT(J14:R14)&lt;6),SUM(J14:R14),(MAX(J14:R14)+LARGE(J14:R14,2)+LARGE(J14:R14,3)+LARGE(J14:R14,4)+LARGE(J14:R14,5)))</f>
        <v>830.54335811565352</v>
      </c>
      <c r="V14" s="12">
        <f t="shared" si="0"/>
        <v>2239.6554818708864</v>
      </c>
      <c r="W14" s="12">
        <f t="array" ref="W14">COUNT(J14:S14)</f>
        <v>3</v>
      </c>
      <c r="X14" s="12"/>
      <c r="Y14" s="12"/>
      <c r="Z14" s="16"/>
      <c r="AA14" s="12"/>
      <c r="AB14" s="12"/>
      <c r="AC14" s="16"/>
      <c r="AD14" s="16"/>
    </row>
    <row r="15" spans="1:256" s="19" customFormat="1" ht="16.5" customHeight="1" x14ac:dyDescent="0.2">
      <c r="A15" s="12">
        <v>217</v>
      </c>
      <c r="B15" s="12">
        <f t="array" ref="B15">_xlfn.RANK.EQ(V15,$V$2:$V$607)</f>
        <v>14</v>
      </c>
      <c r="C15" s="13" t="s">
        <v>59</v>
      </c>
      <c r="D15" s="13" t="s">
        <v>60</v>
      </c>
      <c r="E15" s="13" t="s">
        <v>30</v>
      </c>
      <c r="F15" s="12">
        <v>758.66665532589002</v>
      </c>
      <c r="G15" s="12">
        <v>252.88888510863001</v>
      </c>
      <c r="H15" s="12">
        <v>1064.0194256515399</v>
      </c>
      <c r="I15" s="12">
        <v>709.34628376769194</v>
      </c>
      <c r="J15" s="14">
        <v>283.116319921811</v>
      </c>
      <c r="K15" s="12">
        <v>246.39337579359599</v>
      </c>
      <c r="L15" s="12">
        <v>131.33958993641829</v>
      </c>
      <c r="M15" s="12">
        <v>317.57144309793966</v>
      </c>
      <c r="N15" s="12">
        <v>133.42600887524358</v>
      </c>
      <c r="O15" s="12"/>
      <c r="P15" s="12"/>
      <c r="Q15" s="12"/>
      <c r="R15" s="12"/>
      <c r="S15" s="15"/>
      <c r="T15" s="14">
        <f t="array" ref="T15">SUM(J15:S15)</f>
        <v>1111.8467376250085</v>
      </c>
      <c r="U15" s="12">
        <f t="array" ref="U15">IF(S15="",0,S15)+IF((COUNT(J15:R15)&lt;6),SUM(J15:R15),(MAX(J15:R15)+LARGE(J15:R15,2)+LARGE(J15:R15,3)+LARGE(J15:R15,4)+LARGE(J15:R15,5)))</f>
        <v>1111.8467376250085</v>
      </c>
      <c r="V15" s="12">
        <f t="shared" si="0"/>
        <v>2074.0819065013306</v>
      </c>
      <c r="W15" s="12">
        <f t="array" ref="W15">COUNT(J15:S15)</f>
        <v>5</v>
      </c>
      <c r="X15" s="12"/>
      <c r="Y15" s="12"/>
      <c r="Z15" s="16"/>
      <c r="AA15" s="12"/>
      <c r="AB15" s="12"/>
      <c r="AC15" s="16"/>
      <c r="AD15" s="16"/>
    </row>
    <row r="16" spans="1:256" s="19" customFormat="1" ht="16.5" customHeight="1" x14ac:dyDescent="0.2">
      <c r="A16" s="12">
        <v>328</v>
      </c>
      <c r="B16" s="12">
        <f t="array" ref="B16">_xlfn.RANK.EQ(V16,$V$2:$V$607)</f>
        <v>15</v>
      </c>
      <c r="C16" s="13" t="s">
        <v>71</v>
      </c>
      <c r="D16" s="13" t="s">
        <v>72</v>
      </c>
      <c r="E16" s="13" t="s">
        <v>45</v>
      </c>
      <c r="F16" s="12">
        <v>1322.1912894157799</v>
      </c>
      <c r="G16" s="12">
        <v>440.73042980525997</v>
      </c>
      <c r="H16" s="12">
        <v>1262.73360576135</v>
      </c>
      <c r="I16" s="12">
        <v>841.82240384089801</v>
      </c>
      <c r="J16" s="14"/>
      <c r="K16" s="12"/>
      <c r="L16" s="12">
        <v>276.71432206840393</v>
      </c>
      <c r="M16" s="12">
        <v>187.66656031570562</v>
      </c>
      <c r="N16" s="12">
        <v>316.47599225077403</v>
      </c>
      <c r="O16" s="12"/>
      <c r="P16" s="12"/>
      <c r="Q16" s="12"/>
      <c r="R16" s="12"/>
      <c r="S16" s="15"/>
      <c r="T16" s="14">
        <f t="array" ref="T16">SUM(J16:S16)</f>
        <v>780.85687463488352</v>
      </c>
      <c r="U16" s="12">
        <f t="array" ref="U16">IF(S16="",0,S16)+IF((COUNT(J16:R16)&lt;6),SUM(J16:R16),(MAX(J16:R16)+LARGE(J16:R16,2)+LARGE(J16:R16,3)+LARGE(J16:R16,4)+LARGE(J16:R16,5)))</f>
        <v>780.85687463488352</v>
      </c>
      <c r="V16" s="12">
        <f t="shared" si="0"/>
        <v>2063.4097082810413</v>
      </c>
      <c r="W16" s="12">
        <f t="array" ref="W16">COUNT(J16:S16)</f>
        <v>3</v>
      </c>
      <c r="X16" s="12"/>
      <c r="Y16" s="12"/>
      <c r="Z16" s="16"/>
      <c r="AA16" s="12"/>
      <c r="AB16" s="12"/>
      <c r="AC16" s="16"/>
      <c r="AD16" s="16"/>
    </row>
    <row r="17" spans="1:256" s="19" customFormat="1" ht="16.5" customHeight="1" x14ac:dyDescent="0.2">
      <c r="A17" s="12">
        <v>215</v>
      </c>
      <c r="B17" s="12">
        <f t="array" ref="B17">_xlfn.RANK.EQ(V17,$V$2:$V$607)</f>
        <v>16</v>
      </c>
      <c r="C17" s="13" t="s">
        <v>57</v>
      </c>
      <c r="D17" s="13" t="s">
        <v>58</v>
      </c>
      <c r="E17" s="13" t="s">
        <v>30</v>
      </c>
      <c r="F17" s="12">
        <v>538.82579987394797</v>
      </c>
      <c r="G17" s="12">
        <v>179.60859995798299</v>
      </c>
      <c r="H17" s="12">
        <v>1401.5223119360401</v>
      </c>
      <c r="I17" s="12">
        <v>934.348207957363</v>
      </c>
      <c r="J17" s="14">
        <v>138.10997842149499</v>
      </c>
      <c r="K17" s="12">
        <v>250.77234673698101</v>
      </c>
      <c r="L17" s="12">
        <v>150.10677083333331</v>
      </c>
      <c r="M17" s="12">
        <v>198.44297387921549</v>
      </c>
      <c r="N17" s="12">
        <v>155.95080819144346</v>
      </c>
      <c r="O17" s="12"/>
      <c r="P17" s="12"/>
      <c r="Q17" s="12"/>
      <c r="R17" s="12"/>
      <c r="S17" s="15"/>
      <c r="T17" s="14">
        <f t="array" ref="T17">SUM(J17:S17)</f>
        <v>893.38287806246831</v>
      </c>
      <c r="U17" s="12">
        <f t="array" ref="U17">IF(S17="",0,S17)+IF((COUNT(J17:R17)&lt;6),SUM(J17:R17),(MAX(J17:R17)+LARGE(J17:R17,2)+LARGE(J17:R17,3)+LARGE(J17:R17,4)+LARGE(J17:R17,5)))</f>
        <v>893.38287806246831</v>
      </c>
      <c r="V17" s="12">
        <f t="shared" si="0"/>
        <v>2007.3396859778143</v>
      </c>
      <c r="W17" s="12">
        <f t="array" ref="W17">COUNT(J17:S17)</f>
        <v>5</v>
      </c>
      <c r="X17" s="12"/>
      <c r="Y17" s="12"/>
      <c r="Z17" s="16"/>
      <c r="AA17" s="16"/>
      <c r="AC17" s="16"/>
      <c r="AD17" s="16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</row>
    <row r="18" spans="1:256" s="19" customFormat="1" ht="16.5" customHeight="1" x14ac:dyDescent="0.2">
      <c r="A18" s="12">
        <v>389</v>
      </c>
      <c r="B18" s="12">
        <f t="array" ref="B18">_xlfn.RANK.EQ(V18,$V$2:$V$607)</f>
        <v>17</v>
      </c>
      <c r="C18" s="13" t="s">
        <v>61</v>
      </c>
      <c r="D18" s="13" t="s">
        <v>62</v>
      </c>
      <c r="E18" s="13" t="s">
        <v>63</v>
      </c>
      <c r="F18" s="12">
        <v>1146.0523445625599</v>
      </c>
      <c r="G18" s="12">
        <v>382.01744818752098</v>
      </c>
      <c r="H18" s="12">
        <v>1167.52266772132</v>
      </c>
      <c r="I18" s="12">
        <v>778.34844514754695</v>
      </c>
      <c r="J18" s="14">
        <v>200.05309165908301</v>
      </c>
      <c r="K18" s="12">
        <v>116.445142082888</v>
      </c>
      <c r="L18" s="12">
        <v>140.69022137887413</v>
      </c>
      <c r="M18" s="12">
        <v>148.78218020917137</v>
      </c>
      <c r="N18" s="12">
        <v>222.52186062964273</v>
      </c>
      <c r="O18" s="12"/>
      <c r="P18" s="12"/>
      <c r="Q18" s="12"/>
      <c r="R18" s="12"/>
      <c r="S18" s="15"/>
      <c r="T18" s="14">
        <f t="array" ref="T18">SUM(J18:S18)</f>
        <v>828.49249595965921</v>
      </c>
      <c r="U18" s="12">
        <f t="array" ref="U18">IF(S18="",0,S18)+IF((COUNT(J18:R18)&lt;6),SUM(J18:R18),(MAX(J18:R18)+LARGE(J18:R18,2)+LARGE(J18:R18,3)+LARGE(J18:R18,4)+LARGE(J18:R18,5)))</f>
        <v>828.49249595965921</v>
      </c>
      <c r="V18" s="12">
        <f t="shared" si="0"/>
        <v>1988.8583892947272</v>
      </c>
      <c r="W18" s="12">
        <f t="array" ref="W18">COUNT(J18:S18)</f>
        <v>5</v>
      </c>
      <c r="X18" s="12"/>
      <c r="Y18" s="12"/>
      <c r="Z18" s="16"/>
      <c r="AA18" s="12"/>
      <c r="AB18" s="12"/>
      <c r="AC18" s="16"/>
      <c r="AD18" s="16"/>
    </row>
    <row r="19" spans="1:256" s="19" customFormat="1" ht="16.5" customHeight="1" x14ac:dyDescent="0.2">
      <c r="A19" s="12">
        <v>191</v>
      </c>
      <c r="B19" s="12">
        <f t="array" ref="B19">_xlfn.RANK.EQ(V19,$V$2:$V$607)</f>
        <v>18</v>
      </c>
      <c r="C19" s="13" t="s">
        <v>53</v>
      </c>
      <c r="D19" s="13" t="s">
        <v>54</v>
      </c>
      <c r="E19" s="13" t="s">
        <v>25</v>
      </c>
      <c r="F19" s="12">
        <v>1658.95641107251</v>
      </c>
      <c r="G19" s="12">
        <v>552.985470357503</v>
      </c>
      <c r="H19" s="12">
        <v>1130.5096410024901</v>
      </c>
      <c r="I19" s="12">
        <v>753.673094001658</v>
      </c>
      <c r="J19" s="14"/>
      <c r="K19" s="12">
        <v>295.79655349187999</v>
      </c>
      <c r="L19" t="s">
        <v>958</v>
      </c>
      <c r="M19" s="12">
        <v>66.229857099422318</v>
      </c>
      <c r="N19" s="12">
        <v>314.58070749871592</v>
      </c>
      <c r="O19" s="12"/>
      <c r="P19" s="12"/>
      <c r="Q19" s="12"/>
      <c r="R19" s="12"/>
      <c r="S19" s="15"/>
      <c r="T19" s="14">
        <f t="array" ref="T19">SUM(J19:S19)</f>
        <v>676.60711809001828</v>
      </c>
      <c r="U19" s="12">
        <f t="array" ref="U19">IF(S19="",0,S19)+IF((COUNT(J19:R19)&lt;6),SUM(J19:R19),(MAX(J19:R19)+LARGE(J19:R19,2)+LARGE(J19:R19,3)+LARGE(J19:R19,4)+LARGE(J19:R19,5)))</f>
        <v>676.60711809001828</v>
      </c>
      <c r="V19" s="12">
        <f t="shared" si="0"/>
        <v>1983.2656824491794</v>
      </c>
      <c r="W19" s="12">
        <f t="array" ref="W19">COUNT(J19:S19)</f>
        <v>3</v>
      </c>
      <c r="X19" s="12"/>
      <c r="Y19" s="12"/>
      <c r="Z19" s="16"/>
      <c r="AA19" s="12"/>
      <c r="AB19" s="12"/>
      <c r="AC19" s="16"/>
      <c r="AD19" s="16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</row>
    <row r="20" spans="1:256" s="19" customFormat="1" ht="16.5" customHeight="1" x14ac:dyDescent="0.2">
      <c r="A20" s="12">
        <v>125</v>
      </c>
      <c r="B20" s="12">
        <f t="array" ref="B20">_xlfn.RANK.EQ(V20,$V$2:$V$607)</f>
        <v>19</v>
      </c>
      <c r="C20" s="13" t="s">
        <v>51</v>
      </c>
      <c r="D20" s="13" t="s">
        <v>52</v>
      </c>
      <c r="E20" s="13" t="s">
        <v>30</v>
      </c>
      <c r="F20" s="12">
        <v>1010.11398949178</v>
      </c>
      <c r="G20" s="12">
        <v>336.70466316392702</v>
      </c>
      <c r="H20" s="12">
        <v>1149.22210565101</v>
      </c>
      <c r="I20" s="12">
        <v>766.14807043400697</v>
      </c>
      <c r="J20" s="14">
        <v>297.074693284023</v>
      </c>
      <c r="K20" s="12">
        <v>211.68827408399</v>
      </c>
      <c r="L20" s="12">
        <v>171.33001057763062</v>
      </c>
      <c r="M20" s="12">
        <v>77.272565410779691</v>
      </c>
      <c r="N20" s="12">
        <v>57.619995390719446</v>
      </c>
      <c r="O20" s="12"/>
      <c r="P20" s="12"/>
      <c r="Q20" s="12"/>
      <c r="R20" s="12"/>
      <c r="S20" s="15"/>
      <c r="T20" s="14">
        <f t="array" ref="T20">SUM(J20:S20)</f>
        <v>814.98553874714275</v>
      </c>
      <c r="U20" s="12">
        <f t="array" ref="U20">IF(S20="",0,S20)+IF((COUNT(J20:R20)&lt;6),SUM(J20:R20),(MAX(J20:R20)+LARGE(J20:R20,2)+LARGE(J20:R20,3)+LARGE(J20:R20,4)+LARGE(J20:R20,5)))</f>
        <v>814.98553874714275</v>
      </c>
      <c r="V20" s="12">
        <f t="shared" si="0"/>
        <v>1917.8382723450768</v>
      </c>
      <c r="W20" s="12">
        <f t="array" ref="W20">COUNT(J20:S20)</f>
        <v>5</v>
      </c>
      <c r="X20" s="12"/>
      <c r="Y20" s="12"/>
      <c r="Z20" s="16"/>
      <c r="AA20" s="12"/>
      <c r="AB20" s="12"/>
      <c r="AC20" s="16"/>
      <c r="AD20" s="16"/>
    </row>
    <row r="21" spans="1:256" s="19" customFormat="1" ht="16.5" customHeight="1" x14ac:dyDescent="0.2">
      <c r="A21" s="12">
        <v>299</v>
      </c>
      <c r="B21" s="12">
        <f t="array" ref="B21">_xlfn.RANK.EQ(V21,$V$2:$V$607)</f>
        <v>20</v>
      </c>
      <c r="C21" s="13" t="s">
        <v>69</v>
      </c>
      <c r="D21" s="13" t="s">
        <v>70</v>
      </c>
      <c r="E21" s="13" t="s">
        <v>63</v>
      </c>
      <c r="F21" s="12">
        <v>1752.89957098536</v>
      </c>
      <c r="G21" s="12">
        <v>584.29985699511997</v>
      </c>
      <c r="H21" s="12">
        <v>856.57941909299905</v>
      </c>
      <c r="I21" s="12">
        <v>571.05294606200005</v>
      </c>
      <c r="J21" s="14"/>
      <c r="K21" s="12">
        <v>163.074248420884</v>
      </c>
      <c r="L21" s="12">
        <v>242.79781760637792</v>
      </c>
      <c r="M21" s="12">
        <v>236.83135575942913</v>
      </c>
      <c r="N21" s="12" t="s">
        <v>958</v>
      </c>
      <c r="O21" s="12"/>
      <c r="P21" s="12"/>
      <c r="Q21" s="12"/>
      <c r="R21" s="12"/>
      <c r="S21" s="15"/>
      <c r="T21" s="14">
        <f t="array" ref="T21">SUM(J21:S21)</f>
        <v>642.70342178669102</v>
      </c>
      <c r="U21" s="12">
        <f t="array" ref="U21">IF(S21="",0,S21)+IF((COUNT(J21:R21)&lt;6),SUM(J21:R21),(MAX(J21:R21)+LARGE(J21:R21,2)+LARGE(J21:R21,3)+LARGE(J21:R21,4)+LARGE(J21:R21,5)))</f>
        <v>642.70342178669102</v>
      </c>
      <c r="V21" s="12">
        <f t="shared" si="0"/>
        <v>1798.0562248438109</v>
      </c>
      <c r="W21" s="12">
        <f t="array" ref="W21">COUNT(J21:S21)</f>
        <v>3</v>
      </c>
      <c r="X21" s="12"/>
      <c r="Y21" s="12"/>
      <c r="Z21" s="16"/>
      <c r="AA21" s="12"/>
      <c r="AB21" s="12"/>
      <c r="AC21" s="16"/>
      <c r="AD21" s="16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</row>
    <row r="22" spans="1:256" s="19" customFormat="1" ht="16.5" customHeight="1" x14ac:dyDescent="0.2">
      <c r="A22" s="12">
        <v>260</v>
      </c>
      <c r="B22" s="12">
        <f t="array" ref="B22">_xlfn.RANK.EQ(V22,$V$2:$V$607)</f>
        <v>21</v>
      </c>
      <c r="C22" s="13" t="s">
        <v>64</v>
      </c>
      <c r="D22" s="13" t="s">
        <v>65</v>
      </c>
      <c r="E22" s="13" t="s">
        <v>33</v>
      </c>
      <c r="F22" s="12">
        <v>1240.36548882531</v>
      </c>
      <c r="G22" s="12">
        <v>413.455162941769</v>
      </c>
      <c r="H22" s="12">
        <v>1452.46234812442</v>
      </c>
      <c r="I22" s="12">
        <v>968.30823208294805</v>
      </c>
      <c r="J22" s="14"/>
      <c r="K22" s="12">
        <v>77.2931034482759</v>
      </c>
      <c r="L22" s="12">
        <v>321.61209820298654</v>
      </c>
      <c r="M22" s="12" t="s">
        <v>958</v>
      </c>
      <c r="N22" s="12" t="s">
        <v>958</v>
      </c>
      <c r="O22" s="12"/>
      <c r="P22" s="12"/>
      <c r="Q22" s="12"/>
      <c r="R22" s="12"/>
      <c r="S22" s="15"/>
      <c r="T22" s="14">
        <f t="array" ref="T22">SUM(J22:S22)</f>
        <v>398.90520165126247</v>
      </c>
      <c r="U22" s="12">
        <f t="array" ref="U22">IF(S22="",0,S22)+IF((COUNT(J22:R22)&lt;6),SUM(J22:R22),(MAX(J22:R22)+LARGE(J22:R22,2)+LARGE(J22:R22,3)+LARGE(J22:R22,4)+LARGE(J22:R22,5)))</f>
        <v>398.90520165126247</v>
      </c>
      <c r="V22" s="12">
        <f t="shared" si="0"/>
        <v>1780.6685966759796</v>
      </c>
      <c r="W22" s="12">
        <f t="array" ref="W22">COUNT(J22:S22)</f>
        <v>2</v>
      </c>
      <c r="X22" s="12"/>
      <c r="Y22" s="12"/>
      <c r="Z22" s="16"/>
      <c r="AA22" s="16"/>
      <c r="AC22" s="16"/>
      <c r="AD22" s="16"/>
      <c r="AG22" s="21"/>
    </row>
    <row r="23" spans="1:256" s="19" customFormat="1" ht="16.5" customHeight="1" x14ac:dyDescent="0.2">
      <c r="A23" s="12">
        <v>258</v>
      </c>
      <c r="B23" s="12">
        <f t="array" ref="B23">_xlfn.RANK.EQ(V23,$V$2:$V$607)</f>
        <v>22</v>
      </c>
      <c r="C23" s="13" t="s">
        <v>66</v>
      </c>
      <c r="D23" s="13" t="s">
        <v>67</v>
      </c>
      <c r="E23" s="13" t="s">
        <v>33</v>
      </c>
      <c r="F23" s="12">
        <v>967.20355125597598</v>
      </c>
      <c r="G23" s="12">
        <v>322.40118375199199</v>
      </c>
      <c r="H23" s="12">
        <v>1415.13333023888</v>
      </c>
      <c r="I23" s="12">
        <v>943.42222015925404</v>
      </c>
      <c r="J23" s="14"/>
      <c r="K23" s="12">
        <v>162.04972604530701</v>
      </c>
      <c r="L23" s="12">
        <v>320.51637264784944</v>
      </c>
      <c r="M23" s="12" t="s">
        <v>958</v>
      </c>
      <c r="N23" s="12" t="s">
        <v>958</v>
      </c>
      <c r="O23" s="12"/>
      <c r="P23" s="12"/>
      <c r="Q23" s="12"/>
      <c r="R23" s="12"/>
      <c r="S23" s="15"/>
      <c r="T23" s="14">
        <f t="array" ref="T23">SUM(J23:S23)</f>
        <v>482.56609869315645</v>
      </c>
      <c r="U23" s="12">
        <f t="array" ref="U23">IF(S23="",0,S23)+IF((COUNT(J23:R23)&lt;6),SUM(J23:R23),(MAX(J23:R23)+LARGE(J23:R23,2)+LARGE(J23:R23,3)+LARGE(J23:R23,4)+LARGE(J23:R23,5)))</f>
        <v>482.56609869315645</v>
      </c>
      <c r="V23" s="12">
        <f t="shared" si="0"/>
        <v>1748.3895026044024</v>
      </c>
      <c r="W23" s="12">
        <f t="array" ref="W23">COUNT(J23:S23)</f>
        <v>2</v>
      </c>
      <c r="X23" s="12"/>
      <c r="Y23" s="12"/>
      <c r="Z23" s="12"/>
      <c r="AA23" s="12"/>
      <c r="AB23" s="12"/>
      <c r="AC23" s="12"/>
      <c r="AD23" s="12"/>
      <c r="AE23" s="22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s="19" customFormat="1" ht="16.5" customHeight="1" x14ac:dyDescent="0.2">
      <c r="A24" s="12">
        <v>400</v>
      </c>
      <c r="B24" s="12">
        <f t="array" ref="B24">_xlfn.RANK.EQ(V24,$V$2:$V$607)</f>
        <v>23</v>
      </c>
      <c r="C24" s="13" t="s">
        <v>68</v>
      </c>
      <c r="D24" s="13" t="s">
        <v>73</v>
      </c>
      <c r="E24" s="13" t="s">
        <v>45</v>
      </c>
      <c r="F24" s="12">
        <v>668.99565690940506</v>
      </c>
      <c r="G24" s="12">
        <v>222.998552303135</v>
      </c>
      <c r="H24" s="12">
        <v>1173.9461077594899</v>
      </c>
      <c r="I24" s="12">
        <v>782.63073850632702</v>
      </c>
      <c r="J24" s="14">
        <v>180.46800708710899</v>
      </c>
      <c r="K24" s="12">
        <v>78.390496854135904</v>
      </c>
      <c r="L24" s="12">
        <v>159.05598526082829</v>
      </c>
      <c r="M24" s="12" t="s">
        <v>958</v>
      </c>
      <c r="N24" s="12">
        <v>114.58311503420077</v>
      </c>
      <c r="O24" s="12"/>
      <c r="P24" s="12"/>
      <c r="Q24" s="12"/>
      <c r="R24" s="12"/>
      <c r="S24" s="15"/>
      <c r="T24" s="14">
        <f t="array" ref="T24">SUM(J24:S24)</f>
        <v>532.4976042362739</v>
      </c>
      <c r="U24" s="12">
        <f t="array" ref="U24">IF(S24="",0,S24)+IF((COUNT(J24:R24)&lt;6),SUM(J24:R24),(MAX(J24:R24)+LARGE(J24:R24,2)+LARGE(J24:R24,3)+LARGE(J24:R24,4)+LARGE(J24:R24,5)))</f>
        <v>532.4976042362739</v>
      </c>
      <c r="V24" s="12">
        <f t="shared" si="0"/>
        <v>1538.1268950457361</v>
      </c>
      <c r="W24" s="12">
        <f t="array" ref="W24">COUNT(J24:S24)</f>
        <v>4</v>
      </c>
      <c r="X24" s="12"/>
      <c r="Y24" s="12"/>
      <c r="Z24" s="16"/>
      <c r="AA24" s="12"/>
      <c r="AB24" s="12"/>
      <c r="AC24" s="16"/>
      <c r="AD24" s="16"/>
    </row>
    <row r="25" spans="1:256" s="23" customFormat="1" ht="16.5" customHeight="1" x14ac:dyDescent="0.2">
      <c r="A25" s="12">
        <v>460</v>
      </c>
      <c r="B25" s="12">
        <f t="array" ref="B25">_xlfn.RANK.EQ(V25,$V$2:$V$607)</f>
        <v>24</v>
      </c>
      <c r="C25" s="13" t="s">
        <v>68</v>
      </c>
      <c r="D25" s="13" t="s">
        <v>44</v>
      </c>
      <c r="E25" s="13" t="s">
        <v>45</v>
      </c>
      <c r="F25" s="12">
        <v>309.54871234734298</v>
      </c>
      <c r="G25" s="12">
        <v>103.182904115781</v>
      </c>
      <c r="H25" s="12">
        <v>1346.4161426775099</v>
      </c>
      <c r="I25" s="12">
        <v>897.61076178500696</v>
      </c>
      <c r="J25" s="14">
        <v>201.15593849874699</v>
      </c>
      <c r="K25" s="12">
        <v>191.994672944652</v>
      </c>
      <c r="L25" s="12">
        <v>110.70392618767175</v>
      </c>
      <c r="M25" s="12" t="s">
        <v>958</v>
      </c>
      <c r="N25" s="12" t="s">
        <v>958</v>
      </c>
      <c r="O25" s="12"/>
      <c r="P25" s="12"/>
      <c r="Q25" s="12"/>
      <c r="R25" s="12"/>
      <c r="S25" s="15"/>
      <c r="T25" s="14">
        <f t="array" ref="T25">SUM(J25:S25)</f>
        <v>503.85453763107074</v>
      </c>
      <c r="U25" s="12">
        <f t="array" ref="U25">IF(S25="",0,S25)+IF((COUNT(J25:R25)&lt;6),SUM(J25:R25),(MAX(J25:R25)+LARGE(J25:R25,2)+LARGE(J25:R25,3)+LARGE(J25:R25,4)+LARGE(J25:R25,5)))</f>
        <v>503.85453763107074</v>
      </c>
      <c r="V25" s="12">
        <f t="shared" si="0"/>
        <v>1504.6482035318586</v>
      </c>
      <c r="W25" s="12">
        <f t="array" ref="W25">COUNT(J25:S25)</f>
        <v>3</v>
      </c>
      <c r="X25" s="12"/>
      <c r="Y25" s="12"/>
      <c r="Z25" s="16"/>
      <c r="AA25" s="12"/>
      <c r="AB25" s="12"/>
      <c r="AC25" s="16"/>
      <c r="AD25" s="16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</row>
    <row r="26" spans="1:256" s="19" customFormat="1" ht="16.5" customHeight="1" x14ac:dyDescent="0.2">
      <c r="A26" s="12">
        <v>203</v>
      </c>
      <c r="B26" s="12">
        <f t="array" ref="B26">_xlfn.RANK.EQ(V26,$V$2:$V$607)</f>
        <v>25</v>
      </c>
      <c r="C26" s="13" t="s">
        <v>108</v>
      </c>
      <c r="D26" s="13" t="s">
        <v>109</v>
      </c>
      <c r="E26" s="13" t="s">
        <v>858</v>
      </c>
      <c r="F26" s="12">
        <v>745.59316718934895</v>
      </c>
      <c r="G26" s="12">
        <v>248.53105572978299</v>
      </c>
      <c r="H26" s="12">
        <v>920.02975838269799</v>
      </c>
      <c r="I26" s="12">
        <v>613.35317225513199</v>
      </c>
      <c r="J26" s="14"/>
      <c r="K26" s="12"/>
      <c r="L26" s="12">
        <v>249.14473365960581</v>
      </c>
      <c r="M26" s="12">
        <v>79.390427788378915</v>
      </c>
      <c r="N26" s="12">
        <v>278.09627855931359</v>
      </c>
      <c r="O26" s="12"/>
      <c r="P26" s="12"/>
      <c r="Q26" s="12"/>
      <c r="R26" s="12"/>
      <c r="S26" s="15"/>
      <c r="T26" s="14">
        <f t="array" ref="T26">SUM(J26:S26)</f>
        <v>606.63144000729835</v>
      </c>
      <c r="U26" s="12">
        <f t="array" ref="U26">IF(S26="",0,S26)+IF((COUNT(J26:R26)&lt;6),SUM(J26:R26),(MAX(J26:R26)+LARGE(J26:R26,2)+LARGE(J26:R26,3)+LARGE(J26:R26,4)+LARGE(J26:R26,5)))</f>
        <v>606.63144000729835</v>
      </c>
      <c r="V26" s="12">
        <f t="shared" si="0"/>
        <v>1468.5156679922134</v>
      </c>
      <c r="W26" s="12">
        <f t="array" ref="W26">COUNT(J26:S26)</f>
        <v>3</v>
      </c>
      <c r="X26" s="12"/>
      <c r="Y26" s="12"/>
      <c r="Z26" s="16"/>
      <c r="AA26" s="16"/>
      <c r="AC26" s="16"/>
      <c r="AD26" s="16"/>
    </row>
    <row r="27" spans="1:256" s="19" customFormat="1" ht="16.5" customHeight="1" x14ac:dyDescent="0.2">
      <c r="A27" s="12">
        <v>181</v>
      </c>
      <c r="B27" s="12">
        <f t="array" ref="B27">_xlfn.RANK.EQ(V27,$V$2:$V$607)</f>
        <v>26</v>
      </c>
      <c r="C27" s="13" t="s">
        <v>85</v>
      </c>
      <c r="D27" s="13" t="s">
        <v>86</v>
      </c>
      <c r="E27" s="13" t="s">
        <v>87</v>
      </c>
      <c r="F27" s="12">
        <v>0</v>
      </c>
      <c r="G27" s="12">
        <v>0</v>
      </c>
      <c r="H27" s="12">
        <v>1121.74069014518</v>
      </c>
      <c r="I27" s="12">
        <v>747.82712676345398</v>
      </c>
      <c r="J27" s="14">
        <v>210.71048560973099</v>
      </c>
      <c r="K27" s="12">
        <v>167.98225308642</v>
      </c>
      <c r="L27" s="12">
        <v>83.52441945121555</v>
      </c>
      <c r="M27" s="12">
        <v>239.66929776255989</v>
      </c>
      <c r="N27" s="12" t="s">
        <v>958</v>
      </c>
      <c r="O27" s="12"/>
      <c r="P27" s="12"/>
      <c r="Q27" s="12"/>
      <c r="R27" s="12"/>
      <c r="S27" s="15"/>
      <c r="T27" s="14">
        <f t="array" ref="T27">SUM(J27:S27)</f>
        <v>701.88645590992633</v>
      </c>
      <c r="U27" s="12">
        <f t="array" ref="U27">IF(S27="",0,S27)+IF((COUNT(J27:R27)&lt;6),SUM(J27:R27),(MAX(J27:R27)+LARGE(J27:R27,2)+LARGE(J27:R27,3)+LARGE(J27:R27,4)+LARGE(J27:R27,5)))</f>
        <v>701.88645590992633</v>
      </c>
      <c r="V27" s="12">
        <f t="shared" si="0"/>
        <v>1449.7135826733802</v>
      </c>
      <c r="W27" s="12">
        <f t="array" ref="W27">COUNT(J27:S27)</f>
        <v>4</v>
      </c>
      <c r="X27" s="12"/>
      <c r="Y27" s="12"/>
      <c r="Z27" s="16"/>
      <c r="AA27" s="12"/>
      <c r="AB27" s="12"/>
      <c r="AC27" s="16"/>
      <c r="AD27" s="16"/>
    </row>
    <row r="28" spans="1:256" s="19" customFormat="1" ht="16.5" customHeight="1" x14ac:dyDescent="0.2">
      <c r="A28" s="12">
        <v>535</v>
      </c>
      <c r="B28" s="12">
        <f t="array" ref="B28">_xlfn.RANK.EQ(V28,$V$2:$V$607)</f>
        <v>27</v>
      </c>
      <c r="C28" s="13" t="s">
        <v>43</v>
      </c>
      <c r="D28" s="13" t="s">
        <v>88</v>
      </c>
      <c r="E28" s="13" t="s">
        <v>45</v>
      </c>
      <c r="F28" s="12">
        <v>628.82483940999703</v>
      </c>
      <c r="G28" s="12">
        <v>209.60827980333201</v>
      </c>
      <c r="H28" s="12">
        <v>838.72697594779504</v>
      </c>
      <c r="I28" s="12">
        <v>559.15131729852999</v>
      </c>
      <c r="J28" s="14">
        <v>238.12148938514099</v>
      </c>
      <c r="K28" s="12">
        <v>87.666112650046202</v>
      </c>
      <c r="L28" s="12">
        <v>160.10121599191743</v>
      </c>
      <c r="M28" s="12" t="s">
        <v>958</v>
      </c>
      <c r="N28" s="12">
        <v>156.96737171954564</v>
      </c>
      <c r="O28" s="12"/>
      <c r="P28" s="12"/>
      <c r="Q28" s="12"/>
      <c r="R28" s="12"/>
      <c r="S28" s="15"/>
      <c r="T28" s="14">
        <f t="array" ref="T28">SUM(J28:S28)</f>
        <v>642.85618974665033</v>
      </c>
      <c r="U28" s="12">
        <f t="array" ref="U28">IF(S28="",0,S28)+IF((COUNT(J28:R28)&lt;6),SUM(J28:R28),(MAX(J28:R28)+LARGE(J28:R28,2)+LARGE(J28:R28,3)+LARGE(J28:R28,4)+LARGE(J28:R28,5)))</f>
        <v>642.85618974665033</v>
      </c>
      <c r="V28" s="12">
        <f t="shared" si="0"/>
        <v>1411.6157868485125</v>
      </c>
      <c r="W28" s="12">
        <f t="array" ref="W28">COUNT(J28:S28)</f>
        <v>4</v>
      </c>
      <c r="X28" s="12"/>
      <c r="Y28" s="12"/>
      <c r="Z28" s="16"/>
      <c r="AA28" s="16"/>
      <c r="AC28" s="16"/>
      <c r="AD28" s="16"/>
      <c r="AG28" s="21"/>
    </row>
    <row r="29" spans="1:256" s="19" customFormat="1" ht="16.5" customHeight="1" x14ac:dyDescent="0.2">
      <c r="A29" s="12">
        <v>525</v>
      </c>
      <c r="B29" s="12">
        <f t="array" ref="B29">_xlfn.RANK.EQ(V29,$V$2:$V$607)</f>
        <v>28</v>
      </c>
      <c r="C29" s="13" t="s">
        <v>77</v>
      </c>
      <c r="D29" s="13" t="s">
        <v>78</v>
      </c>
      <c r="E29" s="13" t="s">
        <v>45</v>
      </c>
      <c r="F29" s="12">
        <v>942.42184928673805</v>
      </c>
      <c r="G29" s="12">
        <v>314.14061642891301</v>
      </c>
      <c r="H29" s="12">
        <v>879.35165967068599</v>
      </c>
      <c r="I29" s="12">
        <v>586.23443978045702</v>
      </c>
      <c r="J29" s="14">
        <v>138.163932427726</v>
      </c>
      <c r="K29" s="12">
        <v>161.02647058823499</v>
      </c>
      <c r="L29" s="12">
        <v>201.42265624999999</v>
      </c>
      <c r="M29" s="12" t="s">
        <v>958</v>
      </c>
      <c r="N29" s="12" t="s">
        <v>958</v>
      </c>
      <c r="O29" s="12"/>
      <c r="P29" s="12"/>
      <c r="Q29" s="12"/>
      <c r="R29" s="12"/>
      <c r="S29" s="15"/>
      <c r="T29" s="14">
        <f t="array" ref="T29">SUM(J29:S29)</f>
        <v>500.613059265961</v>
      </c>
      <c r="U29" s="12">
        <f t="array" ref="U29">IF(S29="",0,S29)+IF((COUNT(J29:R29)&lt;6),SUM(J29:R29),(MAX(J29:R29)+LARGE(J29:R29,2)+LARGE(J29:R29,3)+LARGE(J29:R29,4)+LARGE(J29:R29,5)))</f>
        <v>500.613059265961</v>
      </c>
      <c r="V29" s="12">
        <f t="shared" si="0"/>
        <v>1400.9881154753311</v>
      </c>
      <c r="W29" s="12">
        <f t="array" ref="W29">COUNT(J29:S29)</f>
        <v>3</v>
      </c>
      <c r="X29" s="12"/>
      <c r="Y29" s="12"/>
      <c r="Z29" s="16"/>
      <c r="AA29" s="16"/>
      <c r="AC29" s="16"/>
      <c r="AD29" s="16"/>
    </row>
    <row r="30" spans="1:256" s="19" customFormat="1" ht="16.5" customHeight="1" x14ac:dyDescent="0.2">
      <c r="A30" s="12">
        <v>393</v>
      </c>
      <c r="B30" s="12">
        <f t="array" ref="B30">_xlfn.RANK.EQ(V30,$V$2:$V$607)</f>
        <v>29</v>
      </c>
      <c r="C30" s="13" t="s">
        <v>83</v>
      </c>
      <c r="D30" s="13" t="s">
        <v>84</v>
      </c>
      <c r="E30" t="s">
        <v>958</v>
      </c>
      <c r="F30" s="12">
        <v>512.54608560234203</v>
      </c>
      <c r="G30" s="12">
        <v>170.84869520078101</v>
      </c>
      <c r="H30" s="12">
        <v>1023.49897754632</v>
      </c>
      <c r="I30" s="12">
        <v>682.33265169754497</v>
      </c>
      <c r="J30" s="14">
        <v>134.10334044865601</v>
      </c>
      <c r="K30" s="12">
        <v>169.025461460446</v>
      </c>
      <c r="L30" t="s">
        <v>958</v>
      </c>
      <c r="M30" s="12">
        <v>124.3212562314387</v>
      </c>
      <c r="N30" s="12">
        <v>96.987086838128107</v>
      </c>
      <c r="O30" s="12"/>
      <c r="P30" s="12"/>
      <c r="Q30" s="12"/>
      <c r="R30" s="12"/>
      <c r="S30" s="15"/>
      <c r="T30" s="14">
        <f t="array" ref="T30">SUM(J30:S30)</f>
        <v>524.43714497866881</v>
      </c>
      <c r="U30" s="12">
        <f t="array" ref="U30">IF(S30="",0,S30)+IF((COUNT(J30:R30)&lt;6),SUM(J30:R30),(MAX(J30:R30)+LARGE(J30:R30,2)+LARGE(J30:R30,3)+LARGE(J30:R30,4)+LARGE(J30:R30,5)))</f>
        <v>524.43714497866881</v>
      </c>
      <c r="V30" s="12">
        <f t="shared" si="0"/>
        <v>1377.6184918769948</v>
      </c>
      <c r="W30" s="12">
        <f t="array" ref="W30">COUNT(J30:S30)</f>
        <v>4</v>
      </c>
      <c r="X30" s="12"/>
      <c r="Y30" s="12"/>
      <c r="Z30" s="16"/>
      <c r="AA30" s="12"/>
      <c r="AB30" s="12"/>
      <c r="AC30" s="16"/>
      <c r="AD30" s="16"/>
    </row>
    <row r="31" spans="1:256" s="19" customFormat="1" ht="16.5" customHeight="1" x14ac:dyDescent="0.2">
      <c r="A31" s="12">
        <v>287</v>
      </c>
      <c r="B31" s="12">
        <f t="array" ref="B31">_xlfn.RANK.EQ(V31,$V$2:$V$607)</f>
        <v>30</v>
      </c>
      <c r="C31" s="13" t="s">
        <v>36</v>
      </c>
      <c r="D31" s="13" t="s">
        <v>93</v>
      </c>
      <c r="E31" s="13" t="s">
        <v>25</v>
      </c>
      <c r="F31" s="12">
        <v>629.51382732060097</v>
      </c>
      <c r="G31" s="12">
        <v>209.83794244020001</v>
      </c>
      <c r="H31" s="12">
        <v>1083.9216861488801</v>
      </c>
      <c r="I31" s="12">
        <v>722.61445743258696</v>
      </c>
      <c r="J31" s="14"/>
      <c r="K31" s="12">
        <v>93.377626539240197</v>
      </c>
      <c r="L31" t="s">
        <v>958</v>
      </c>
      <c r="M31" s="12">
        <v>232.85844952081635</v>
      </c>
      <c r="N31" s="12">
        <v>77.253158705701054</v>
      </c>
      <c r="O31" s="12"/>
      <c r="P31" s="12"/>
      <c r="Q31" s="12"/>
      <c r="R31" s="12"/>
      <c r="S31" s="15"/>
      <c r="T31" s="14">
        <f t="array" ref="T31">SUM(J31:S31)</f>
        <v>403.4892347657576</v>
      </c>
      <c r="U31" s="12">
        <f t="array" ref="U31">IF(S31="",0,S31)+IF((COUNT(J31:R31)&lt;6),SUM(J31:R31),(MAX(J31:R31)+LARGE(J31:R31,2)+LARGE(J31:R31,3)+LARGE(J31:R31,4)+LARGE(J31:R31,5)))</f>
        <v>403.4892347657576</v>
      </c>
      <c r="V31" s="12">
        <f t="shared" si="0"/>
        <v>1335.9416346385447</v>
      </c>
      <c r="W31" s="12">
        <f t="array" ref="W31">COUNT(J31:S31)</f>
        <v>3</v>
      </c>
      <c r="X31" s="12"/>
      <c r="Y31" s="12"/>
      <c r="Z31" s="16"/>
      <c r="AA31" s="12"/>
      <c r="AB31" s="12"/>
      <c r="AC31" s="16"/>
      <c r="AD31" s="16"/>
      <c r="AE31" s="21"/>
    </row>
    <row r="32" spans="1:256" s="19" customFormat="1" ht="16.5" customHeight="1" x14ac:dyDescent="0.2">
      <c r="A32" s="12">
        <v>509</v>
      </c>
      <c r="B32" s="12">
        <f t="array" ref="B32">_xlfn.RANK.EQ(V32,$V$2:$V$607)</f>
        <v>31</v>
      </c>
      <c r="C32" s="13" t="s">
        <v>36</v>
      </c>
      <c r="D32" s="13" t="s">
        <v>99</v>
      </c>
      <c r="E32" s="13" t="s">
        <v>25</v>
      </c>
      <c r="F32" s="12">
        <v>869.57156608548905</v>
      </c>
      <c r="G32" s="12">
        <v>289.85718869516302</v>
      </c>
      <c r="H32" s="12">
        <v>707.040899886582</v>
      </c>
      <c r="I32" s="12">
        <v>471.360599924388</v>
      </c>
      <c r="J32" s="14">
        <v>156.60692383966099</v>
      </c>
      <c r="K32" s="12">
        <v>73.047855240194707</v>
      </c>
      <c r="L32" t="s">
        <v>958</v>
      </c>
      <c r="M32" s="12">
        <v>178.45531772322474</v>
      </c>
      <c r="N32" s="12">
        <v>158.1220024147859</v>
      </c>
      <c r="O32" s="12"/>
      <c r="P32" s="12"/>
      <c r="Q32" s="12"/>
      <c r="R32" s="12"/>
      <c r="S32" s="15"/>
      <c r="T32" s="14">
        <f t="array" ref="T32">SUM(J32:S32)</f>
        <v>566.23209921786633</v>
      </c>
      <c r="U32" s="12">
        <f t="array" ref="U32">IF(S32="",0,S32)+IF((COUNT(J32:R32)&lt;6),SUM(J32:R32),(MAX(J32:R32)+LARGE(J32:R32,2)+LARGE(J32:R32,3)+LARGE(J32:R32,4)+LARGE(J32:R32,5)))</f>
        <v>566.23209921786633</v>
      </c>
      <c r="V32" s="12">
        <f t="shared" si="0"/>
        <v>1327.4498878374175</v>
      </c>
      <c r="W32" s="12">
        <f t="array" ref="W32">COUNT(J32:S32)</f>
        <v>4</v>
      </c>
      <c r="X32" s="12"/>
      <c r="Y32" s="12"/>
      <c r="Z32" s="16"/>
      <c r="AA32" s="12"/>
      <c r="AB32" s="12"/>
      <c r="AC32" s="16"/>
      <c r="AD32" s="16"/>
    </row>
    <row r="33" spans="1:256" s="19" customFormat="1" ht="16.5" customHeight="1" x14ac:dyDescent="0.2">
      <c r="A33" s="12">
        <v>381</v>
      </c>
      <c r="B33" s="12">
        <f t="array" ref="B33">_xlfn.RANK.EQ(V33,$V$2:$V$607)</f>
        <v>32</v>
      </c>
      <c r="C33" s="13" t="s">
        <v>82</v>
      </c>
      <c r="D33" s="13" t="s">
        <v>65</v>
      </c>
      <c r="E33" s="13" t="s">
        <v>227</v>
      </c>
      <c r="F33" s="12">
        <v>591.16673537104703</v>
      </c>
      <c r="G33" s="12">
        <v>197.055578457016</v>
      </c>
      <c r="H33" s="12">
        <v>1146.49673960277</v>
      </c>
      <c r="I33" s="12">
        <v>764.33115973517999</v>
      </c>
      <c r="J33" s="14">
        <v>0.52256346117052799</v>
      </c>
      <c r="K33" s="12">
        <v>207.31120004226901</v>
      </c>
      <c r="L33" s="12">
        <v>55.489025798998846</v>
      </c>
      <c r="M33" s="12" t="s">
        <v>958</v>
      </c>
      <c r="N33" s="12" t="s">
        <v>958</v>
      </c>
      <c r="O33" s="12"/>
      <c r="P33" s="12"/>
      <c r="Q33" s="12"/>
      <c r="R33" s="12"/>
      <c r="S33" s="15"/>
      <c r="T33" s="14">
        <f t="array" ref="T33">SUM(J33:S33)</f>
        <v>263.32278930243837</v>
      </c>
      <c r="U33" s="12">
        <f t="array" ref="U33">IF(S33="",0,S33)+IF((COUNT(J33:R33)&lt;6),SUM(J33:R33),(MAX(J33:R33)+LARGE(J33:R33,2)+LARGE(J33:R33,3)+LARGE(J33:R33,4)+LARGE(J33:R33,5)))</f>
        <v>263.32278930243837</v>
      </c>
      <c r="V33" s="12">
        <f t="shared" si="0"/>
        <v>1224.7095274946344</v>
      </c>
      <c r="W33" s="12">
        <f t="array" ref="W33">COUNT(J33:S33)</f>
        <v>3</v>
      </c>
      <c r="X33" s="12"/>
      <c r="Y33" s="12"/>
      <c r="Z33" s="16"/>
      <c r="AA33" s="12"/>
      <c r="AB33" s="12"/>
      <c r="AC33" s="16"/>
      <c r="AD33" s="16"/>
      <c r="AE33" s="21"/>
    </row>
    <row r="34" spans="1:256" s="19" customFormat="1" ht="16.5" customHeight="1" x14ac:dyDescent="0.2">
      <c r="A34" s="12">
        <v>55</v>
      </c>
      <c r="B34" s="12">
        <f t="array" ref="B34">_xlfn.RANK.EQ(V34,$V$2:$V$607)</f>
        <v>33</v>
      </c>
      <c r="C34" s="13" t="s">
        <v>74</v>
      </c>
      <c r="D34" s="13" t="s">
        <v>75</v>
      </c>
      <c r="E34" s="13" t="s">
        <v>76</v>
      </c>
      <c r="F34" s="12">
        <v>1707.5999203500901</v>
      </c>
      <c r="G34" s="12">
        <v>569.19997345003105</v>
      </c>
      <c r="H34" s="12">
        <v>433.50867091200598</v>
      </c>
      <c r="I34" s="12">
        <v>289.00578060800399</v>
      </c>
      <c r="J34" s="14">
        <v>182.42719022126599</v>
      </c>
      <c r="K34" s="12">
        <v>183.523793633466</v>
      </c>
      <c r="L34" t="s">
        <v>958</v>
      </c>
      <c r="M34" s="12" t="s">
        <v>958</v>
      </c>
      <c r="N34" s="12" t="s">
        <v>958</v>
      </c>
      <c r="O34" s="12"/>
      <c r="P34" s="12"/>
      <c r="Q34" s="12"/>
      <c r="R34" s="12"/>
      <c r="S34" s="15"/>
      <c r="T34" s="14">
        <f t="array" ref="T34">SUM(J34:S34)</f>
        <v>365.95098385473199</v>
      </c>
      <c r="U34" s="12">
        <f t="array" ref="U34">IF(S34="",0,S34)+IF((COUNT(J34:R34)&lt;6),SUM(J34:R34),(MAX(J34:R34)+LARGE(J34:R34,2)+LARGE(J34:R34,3)+LARGE(J34:R34,4)+LARGE(J34:R34,5)))</f>
        <v>365.95098385473199</v>
      </c>
      <c r="V34" s="12">
        <f t="shared" si="0"/>
        <v>1224.1567379127671</v>
      </c>
      <c r="W34" s="12">
        <f t="array" ref="W34">COUNT(J34:S34)</f>
        <v>2</v>
      </c>
      <c r="X34" s="12"/>
      <c r="Y34" s="12"/>
      <c r="Z34" s="16"/>
      <c r="AA34" s="12"/>
      <c r="AB34" s="12"/>
      <c r="AC34" s="16"/>
      <c r="AD34" s="16"/>
    </row>
    <row r="35" spans="1:256" s="19" customFormat="1" ht="16.5" customHeight="1" x14ac:dyDescent="0.2">
      <c r="A35" s="12">
        <v>201</v>
      </c>
      <c r="B35" s="12">
        <f t="array" ref="B35">_xlfn.RANK.EQ(V35,$V$2:$V$607)</f>
        <v>34</v>
      </c>
      <c r="C35" s="13" t="s">
        <v>79</v>
      </c>
      <c r="D35" s="13" t="s">
        <v>80</v>
      </c>
      <c r="E35" s="13" t="s">
        <v>81</v>
      </c>
      <c r="F35" s="12">
        <v>0</v>
      </c>
      <c r="G35" s="12">
        <v>0</v>
      </c>
      <c r="H35" s="12">
        <v>1196.0276949197</v>
      </c>
      <c r="I35" s="12">
        <v>797.35179661313305</v>
      </c>
      <c r="J35" s="14">
        <v>385.18234418659699</v>
      </c>
      <c r="K35" s="12"/>
      <c r="L35" t="s">
        <v>958</v>
      </c>
      <c r="M35" s="12" t="s">
        <v>958</v>
      </c>
      <c r="N35" s="12" t="s">
        <v>958</v>
      </c>
      <c r="O35" s="12"/>
      <c r="P35" s="12"/>
      <c r="Q35" s="12"/>
      <c r="R35" s="12"/>
      <c r="S35" s="15"/>
      <c r="T35" s="14">
        <f t="array" ref="T35">SUM(J35:S35)</f>
        <v>385.18234418659699</v>
      </c>
      <c r="U35" s="12">
        <f t="array" ref="U35">IF(S35="",0,S35)+IF((COUNT(J35:R35)&lt;6),SUM(J35:R35),(MAX(J35:R35)+LARGE(J35:R35,2)+LARGE(J35:R35,3)+LARGE(J35:R35,4)+LARGE(J35:R35,5)))</f>
        <v>385.18234418659699</v>
      </c>
      <c r="V35" s="12">
        <f t="shared" si="0"/>
        <v>1182.53414079973</v>
      </c>
      <c r="W35" s="12">
        <f t="array" ref="W35">COUNT(J35:S35)</f>
        <v>1</v>
      </c>
      <c r="X35" s="12"/>
      <c r="Y35" s="12"/>
      <c r="Z35" s="16"/>
      <c r="AA35" s="12"/>
      <c r="AB35" s="12"/>
      <c r="AC35" s="16"/>
      <c r="AD35" s="16"/>
    </row>
    <row r="36" spans="1:256" s="19" customFormat="1" ht="16.5" customHeight="1" x14ac:dyDescent="0.2">
      <c r="A36" s="12">
        <v>272</v>
      </c>
      <c r="B36" s="12">
        <f t="array" ref="B36">_xlfn.RANK.EQ(V36,$V$2:$V$607)</f>
        <v>35</v>
      </c>
      <c r="C36" s="13" t="s">
        <v>188</v>
      </c>
      <c r="D36" s="13" t="s">
        <v>189</v>
      </c>
      <c r="E36" s="13" t="s">
        <v>63</v>
      </c>
      <c r="F36" s="12">
        <v>318.65482145079</v>
      </c>
      <c r="G36" s="12">
        <v>106.21827381692999</v>
      </c>
      <c r="H36" s="12">
        <v>199.43673243795899</v>
      </c>
      <c r="I36" s="12">
        <v>132.957821625306</v>
      </c>
      <c r="J36" s="14"/>
      <c r="K36" s="12">
        <v>205.48335155883601</v>
      </c>
      <c r="L36" s="12">
        <v>243.83147524376344</v>
      </c>
      <c r="M36" s="12">
        <v>197.41339888181992</v>
      </c>
      <c r="N36" s="12">
        <v>269.25261146889341</v>
      </c>
      <c r="O36" s="12"/>
      <c r="P36" s="12"/>
      <c r="Q36" s="12"/>
      <c r="R36" s="12"/>
      <c r="S36" s="15"/>
      <c r="T36" s="14">
        <f t="array" ref="T36">SUM(J36:S36)</f>
        <v>915.98083715331279</v>
      </c>
      <c r="U36" s="12">
        <f t="array" ref="U36">IF(S36="",0,S36)+IF((COUNT(J36:R36)&lt;6),SUM(J36:R36),(MAX(J36:R36)+LARGE(J36:R36,2)+LARGE(J36:R36,3)+LARGE(J36:R36,4)+LARGE(J36:R36,5)))</f>
        <v>915.98083715331279</v>
      </c>
      <c r="V36" s="12">
        <f t="shared" si="0"/>
        <v>1155.1569325955488</v>
      </c>
      <c r="W36" s="12">
        <f t="array" ref="W36">COUNT(J36:S36)</f>
        <v>4</v>
      </c>
      <c r="X36" s="12"/>
      <c r="Y36" s="12"/>
      <c r="Z36" s="16"/>
      <c r="AA36" s="12"/>
      <c r="AB36" s="12"/>
      <c r="AC36" s="16"/>
      <c r="AD36" s="16"/>
    </row>
    <row r="37" spans="1:256" s="19" customFormat="1" ht="16.5" customHeight="1" x14ac:dyDescent="0.2">
      <c r="A37" s="12">
        <v>585</v>
      </c>
      <c r="B37" s="12">
        <f t="array" ref="B37">_xlfn.RANK.EQ(V37,$V$2:$V$607)</f>
        <v>36</v>
      </c>
      <c r="C37" s="13" t="s">
        <v>129</v>
      </c>
      <c r="D37" s="13" t="s">
        <v>130</v>
      </c>
      <c r="E37" s="13" t="s">
        <v>87</v>
      </c>
      <c r="F37" s="12">
        <v>0</v>
      </c>
      <c r="G37" s="12">
        <v>0</v>
      </c>
      <c r="H37" s="12">
        <v>461.75364418143602</v>
      </c>
      <c r="I37" s="12">
        <v>307.83576278762399</v>
      </c>
      <c r="J37" s="14">
        <v>123.89975713244201</v>
      </c>
      <c r="K37" s="12">
        <v>238.70408950617301</v>
      </c>
      <c r="L37" s="12">
        <v>191.95630518763795</v>
      </c>
      <c r="M37" s="12">
        <v>271.42155333371056</v>
      </c>
      <c r="N37" s="12" t="s">
        <v>958</v>
      </c>
      <c r="O37" s="12"/>
      <c r="P37" s="12"/>
      <c r="Q37" s="12"/>
      <c r="R37" s="12"/>
      <c r="S37" s="15"/>
      <c r="T37" s="14">
        <f t="array" ref="T37">SUM(J37:S37)</f>
        <v>825.98170515996344</v>
      </c>
      <c r="U37" s="12">
        <f t="array" ref="U37">IF(S37="",0,S37)+IF((COUNT(J37:R37)&lt;6),SUM(J37:R37),(MAX(J37:R37)+LARGE(J37:R37,2)+LARGE(J37:R37,3)+LARGE(J37:R37,4)+LARGE(J37:R37,5)))</f>
        <v>825.98170515996344</v>
      </c>
      <c r="V37" s="12">
        <f t="shared" si="0"/>
        <v>1133.8174679475874</v>
      </c>
      <c r="W37" s="12">
        <f t="array" ref="W37">COUNT(J37:S37)</f>
        <v>4</v>
      </c>
      <c r="X37" s="12"/>
      <c r="Y37" s="12"/>
      <c r="Z37" s="16"/>
      <c r="AA37" s="12"/>
      <c r="AB37" s="12"/>
      <c r="AC37" s="16"/>
      <c r="AD37" s="16"/>
    </row>
    <row r="38" spans="1:256" s="19" customFormat="1" ht="16.5" customHeight="1" x14ac:dyDescent="0.2">
      <c r="A38" s="12">
        <v>214</v>
      </c>
      <c r="B38" s="12">
        <f t="array" ref="B38">_xlfn.RANK.EQ(V38,$V$2:$V$607)</f>
        <v>37</v>
      </c>
      <c r="C38" s="13" t="s">
        <v>94</v>
      </c>
      <c r="D38" s="13" t="s">
        <v>95</v>
      </c>
      <c r="E38" s="13" t="s">
        <v>33</v>
      </c>
      <c r="F38" s="12">
        <v>1147.1005427346099</v>
      </c>
      <c r="G38" s="12">
        <v>382.366847578202</v>
      </c>
      <c r="H38" s="12">
        <v>731.90110766537305</v>
      </c>
      <c r="I38" s="12">
        <v>487.93407177691603</v>
      </c>
      <c r="J38" s="14">
        <v>142.301626898048</v>
      </c>
      <c r="K38" s="12"/>
      <c r="L38" t="s">
        <v>958</v>
      </c>
      <c r="M38" s="12">
        <v>114.57338129496401</v>
      </c>
      <c r="N38" s="12" t="s">
        <v>958</v>
      </c>
      <c r="O38" s="12"/>
      <c r="P38" s="12"/>
      <c r="Q38" s="12"/>
      <c r="R38" s="12"/>
      <c r="S38" s="15"/>
      <c r="T38" s="14">
        <f t="array" ref="T38">SUM(J38:S38)</f>
        <v>256.87500819301204</v>
      </c>
      <c r="U38" s="12">
        <f t="array" ref="U38">IF(S38="",0,S38)+IF((COUNT(J38:R38)&lt;6),SUM(J38:R38),(MAX(J38:R38)+LARGE(J38:R38,2)+LARGE(J38:R38,3)+LARGE(J38:R38,4)+LARGE(J38:R38,5)))</f>
        <v>256.87500819301204</v>
      </c>
      <c r="V38" s="12">
        <f t="shared" si="0"/>
        <v>1127.1759275481299</v>
      </c>
      <c r="W38" s="12">
        <f t="array" ref="W38">COUNT(J38:S38)</f>
        <v>2</v>
      </c>
      <c r="X38" s="12"/>
      <c r="Y38" s="12"/>
      <c r="Z38" s="16"/>
      <c r="AA38" s="12"/>
      <c r="AB38" s="12"/>
      <c r="AC38" s="16"/>
      <c r="AD38" s="16"/>
    </row>
    <row r="39" spans="1:256" s="19" customFormat="1" ht="16.5" customHeight="1" x14ac:dyDescent="0.2">
      <c r="A39" s="12">
        <v>195</v>
      </c>
      <c r="B39" s="12">
        <f t="array" ref="B39">_xlfn.RANK.EQ(V39,$V$2:$V$607)</f>
        <v>38</v>
      </c>
      <c r="C39" s="13" t="s">
        <v>102</v>
      </c>
      <c r="D39" s="13" t="s">
        <v>103</v>
      </c>
      <c r="E39" s="13" t="s">
        <v>33</v>
      </c>
      <c r="F39" s="12">
        <v>326.74763966424098</v>
      </c>
      <c r="G39" s="12">
        <v>108.91587988808</v>
      </c>
      <c r="H39" s="12">
        <v>839.02732806446704</v>
      </c>
      <c r="I39" s="12">
        <v>559.35155204297803</v>
      </c>
      <c r="J39" s="14">
        <v>142.32620545073399</v>
      </c>
      <c r="K39" s="12">
        <v>97.852997792855703</v>
      </c>
      <c r="L39" s="12">
        <v>111.72817260304657</v>
      </c>
      <c r="M39" s="12">
        <v>37.851437308868498</v>
      </c>
      <c r="N39" s="12">
        <v>58.629633579193694</v>
      </c>
      <c r="O39" s="12"/>
      <c r="P39" s="12"/>
      <c r="Q39" s="12"/>
      <c r="R39" s="12"/>
      <c r="S39" s="15"/>
      <c r="T39" s="14">
        <f t="array" ref="T39">SUM(J39:S39)</f>
        <v>448.38844673469845</v>
      </c>
      <c r="U39" s="12">
        <f t="array" ref="U39">IF(S39="",0,S39)+IF((COUNT(J39:R39)&lt;6),SUM(J39:R39),(MAX(J39:R39)+LARGE(J39:R39,2)+LARGE(J39:R39,3)+LARGE(J39:R39,4)+LARGE(J39:R39,5)))</f>
        <v>448.38844673469845</v>
      </c>
      <c r="V39" s="12">
        <f t="shared" si="0"/>
        <v>1116.6558786657565</v>
      </c>
      <c r="W39" s="12">
        <f t="array" ref="W39">COUNT(J39:S39)</f>
        <v>5</v>
      </c>
      <c r="X39" s="12"/>
      <c r="Y39" s="12"/>
      <c r="Z39" s="16"/>
      <c r="AA39" s="12"/>
      <c r="AB39" s="12"/>
      <c r="AC39" s="16"/>
      <c r="AD39" s="16"/>
    </row>
    <row r="40" spans="1:256" s="19" customFormat="1" ht="16.5" customHeight="1" x14ac:dyDescent="0.2">
      <c r="A40" s="12">
        <v>435</v>
      </c>
      <c r="B40" s="12">
        <f t="array" ref="B40">_xlfn.RANK.EQ(V40,$V$2:$V$607)</f>
        <v>39</v>
      </c>
      <c r="C40" s="13" t="s">
        <v>104</v>
      </c>
      <c r="D40" s="13" t="s">
        <v>105</v>
      </c>
      <c r="E40" s="13" t="s">
        <v>42</v>
      </c>
      <c r="F40" s="12">
        <v>321.75274144303</v>
      </c>
      <c r="G40" s="12">
        <v>107.25091381434299</v>
      </c>
      <c r="H40" s="12">
        <v>760.44135055046002</v>
      </c>
      <c r="I40" s="12">
        <v>506.96090036697399</v>
      </c>
      <c r="J40" s="14">
        <v>287.20004672045201</v>
      </c>
      <c r="K40" s="12"/>
      <c r="L40" t="s">
        <v>958</v>
      </c>
      <c r="M40" s="12">
        <v>194.57799533799533</v>
      </c>
      <c r="N40" s="12" t="s">
        <v>958</v>
      </c>
      <c r="O40" s="12"/>
      <c r="P40" s="12"/>
      <c r="Q40" s="12"/>
      <c r="R40" s="12"/>
      <c r="S40" s="15"/>
      <c r="T40" s="14">
        <f t="array" ref="T40">SUM(J40:S40)</f>
        <v>481.77804205844734</v>
      </c>
      <c r="U40" s="12">
        <f t="array" ref="U40">IF(S40="",0,S40)+IF((COUNT(J40:R40)&lt;6),SUM(J40:R40),(MAX(J40:R40)+LARGE(J40:R40,2)+LARGE(J40:R40,3)+LARGE(J40:R40,4)+LARGE(J40:R40,5)))</f>
        <v>481.77804205844734</v>
      </c>
      <c r="V40" s="12">
        <f t="shared" si="0"/>
        <v>1095.9898562397643</v>
      </c>
      <c r="W40" s="12">
        <f t="array" ref="W40">COUNT(J40:S40)</f>
        <v>2</v>
      </c>
      <c r="X40" s="12"/>
      <c r="Y40" s="12"/>
      <c r="Z40" s="16"/>
      <c r="AA40" s="12"/>
      <c r="AB40" s="12"/>
      <c r="AC40" s="16"/>
      <c r="AD40" s="16"/>
    </row>
    <row r="41" spans="1:256" s="19" customFormat="1" ht="16.5" customHeight="1" x14ac:dyDescent="0.2">
      <c r="A41" s="12">
        <v>135</v>
      </c>
      <c r="B41" s="12">
        <f t="array" ref="B41">_xlfn.RANK.EQ(V41,$V$2:$V$607)</f>
        <v>40</v>
      </c>
      <c r="C41" s="13" t="s">
        <v>89</v>
      </c>
      <c r="D41" s="13" t="s">
        <v>90</v>
      </c>
      <c r="E41" s="13" t="s">
        <v>81</v>
      </c>
      <c r="F41" s="12">
        <v>0</v>
      </c>
      <c r="G41" s="12">
        <v>0</v>
      </c>
      <c r="H41" s="12">
        <v>1393.6519661159</v>
      </c>
      <c r="I41" s="12">
        <v>929.10131074393496</v>
      </c>
      <c r="J41" s="14">
        <v>162.37838544137401</v>
      </c>
      <c r="K41" s="12"/>
      <c r="L41" t="s">
        <v>958</v>
      </c>
      <c r="M41" s="12" t="s">
        <v>958</v>
      </c>
      <c r="N41" s="12" t="s">
        <v>958</v>
      </c>
      <c r="O41" s="12"/>
      <c r="P41" s="12"/>
      <c r="Q41" s="12"/>
      <c r="R41" s="12"/>
      <c r="S41" s="15"/>
      <c r="T41" s="14">
        <f t="array" ref="T41">SUM(J41:S41)</f>
        <v>162.37838544137401</v>
      </c>
      <c r="U41" s="12">
        <f t="array" ref="U41">IF(S41="",0,S41)+IF((COUNT(J41:R41)&lt;6),SUM(J41:R41),(MAX(J41:R41)+LARGE(J41:R41,2)+LARGE(J41:R41,3)+LARGE(J41:R41,4)+LARGE(J41:R41,5)))</f>
        <v>162.37838544137401</v>
      </c>
      <c r="V41" s="12">
        <f t="shared" si="0"/>
        <v>1091.479696185309</v>
      </c>
      <c r="W41" s="12">
        <f t="array" ref="W41">COUNT(J41:S41)</f>
        <v>1</v>
      </c>
      <c r="X41" s="12"/>
      <c r="Y41" s="12"/>
      <c r="Z41" s="16"/>
      <c r="AA41" s="16"/>
      <c r="AC41" s="16"/>
      <c r="AD41" s="16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</row>
    <row r="42" spans="1:256" s="19" customFormat="1" ht="16.5" customHeight="1" x14ac:dyDescent="0.2">
      <c r="A42" s="12">
        <v>37</v>
      </c>
      <c r="B42" s="12">
        <f t="array" ref="B42">_xlfn.RANK.EQ(V42,$V$2:$V$607)</f>
        <v>41</v>
      </c>
      <c r="C42" s="13" t="s">
        <v>133</v>
      </c>
      <c r="D42" s="13" t="s">
        <v>32</v>
      </c>
      <c r="E42" s="13" t="s">
        <v>87</v>
      </c>
      <c r="F42" s="12">
        <v>333.62075546510698</v>
      </c>
      <c r="G42" s="12">
        <v>111.206918488369</v>
      </c>
      <c r="H42" s="12">
        <v>294.00963064713102</v>
      </c>
      <c r="I42" s="12">
        <v>196.00642043142</v>
      </c>
      <c r="J42" s="14">
        <v>316.84802365885503</v>
      </c>
      <c r="K42" s="12"/>
      <c r="L42" t="s">
        <v>958</v>
      </c>
      <c r="M42" s="12">
        <v>234.7995455330605</v>
      </c>
      <c r="N42" s="12">
        <v>196.44438076302976</v>
      </c>
      <c r="O42" s="12"/>
      <c r="P42" s="12"/>
      <c r="Q42" s="12"/>
      <c r="R42" s="12"/>
      <c r="S42" s="15"/>
      <c r="T42" s="14">
        <f t="array" ref="T42">SUM(J42:S42)</f>
        <v>748.09194995494522</v>
      </c>
      <c r="U42" s="12">
        <f t="array" ref="U42">IF(S42="",0,S42)+IF((COUNT(J42:R42)&lt;6),SUM(J42:R42),(MAX(J42:R42)+LARGE(J42:R42,2)+LARGE(J42:R42,3)+LARGE(J42:R42,4)+LARGE(J42:R42,5)))</f>
        <v>748.09194995494522</v>
      </c>
      <c r="V42" s="12">
        <f t="shared" si="0"/>
        <v>1055.3052888747343</v>
      </c>
      <c r="W42" s="12">
        <f t="array" ref="W42">COUNT(J42:S42)</f>
        <v>3</v>
      </c>
      <c r="X42" s="12"/>
      <c r="Y42" s="12"/>
      <c r="Z42" s="12"/>
      <c r="AA42" s="12"/>
      <c r="AC42" s="12"/>
      <c r="AD42" s="12"/>
      <c r="AG42" s="21"/>
    </row>
    <row r="43" spans="1:256" s="19" customFormat="1" ht="16.5" customHeight="1" x14ac:dyDescent="0.2">
      <c r="A43" s="12">
        <v>546</v>
      </c>
      <c r="B43" s="12">
        <f t="array" ref="B43">_xlfn.RANK.EQ(V43,$V$2:$V$607)</f>
        <v>42</v>
      </c>
      <c r="C43" s="13" t="s">
        <v>91</v>
      </c>
      <c r="D43" s="13" t="s">
        <v>92</v>
      </c>
      <c r="E43" t="s">
        <v>958</v>
      </c>
      <c r="F43" s="12">
        <v>1146.64367862224</v>
      </c>
      <c r="G43" s="12">
        <v>382.21455954074798</v>
      </c>
      <c r="H43" s="12">
        <v>995.28430113263505</v>
      </c>
      <c r="I43" s="12">
        <v>663.52286742175704</v>
      </c>
      <c r="J43" s="14"/>
      <c r="K43" s="12"/>
      <c r="L43" t="s">
        <v>958</v>
      </c>
      <c r="M43" s="12" t="s">
        <v>958</v>
      </c>
      <c r="N43" s="12" t="s">
        <v>958</v>
      </c>
      <c r="O43" s="12"/>
      <c r="P43" s="12"/>
      <c r="Q43" s="12"/>
      <c r="R43" s="12"/>
      <c r="S43" s="15"/>
      <c r="T43" s="14">
        <f t="array" ref="T43">SUM(J43:S43)</f>
        <v>0</v>
      </c>
      <c r="U43" s="12">
        <f t="array" ref="U43">IF(S43="",0,S43)+IF((COUNT(J43:R43)&lt;6),SUM(J43:R43),(MAX(J43:R43)+LARGE(J43:R43,2)+LARGE(J43:R43,3)+LARGE(J43:R43,4)+LARGE(J43:R43,5)))</f>
        <v>0</v>
      </c>
      <c r="V43" s="12">
        <f t="shared" si="0"/>
        <v>1045.737426962505</v>
      </c>
      <c r="W43" s="12">
        <f t="array" ref="W43">COUNT(J43:S43)</f>
        <v>0</v>
      </c>
      <c r="X43" s="12"/>
      <c r="Y43" s="12"/>
      <c r="Z43" s="16"/>
      <c r="AA43" s="12"/>
      <c r="AB43" s="12"/>
      <c r="AC43" s="16"/>
      <c r="AD43" s="16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</row>
    <row r="44" spans="1:256" s="19" customFormat="1" ht="16.5" customHeight="1" x14ac:dyDescent="0.2">
      <c r="A44" s="12">
        <v>380</v>
      </c>
      <c r="B44" s="12">
        <f t="array" ref="B44">_xlfn.RANK.EQ(V44,$V$2:$V$607)</f>
        <v>43</v>
      </c>
      <c r="C44" s="13" t="s">
        <v>96</v>
      </c>
      <c r="D44" s="13" t="s">
        <v>97</v>
      </c>
      <c r="E44" s="13" t="s">
        <v>98</v>
      </c>
      <c r="F44" s="12">
        <v>471.084970659855</v>
      </c>
      <c r="G44" s="12">
        <v>157.02832355328499</v>
      </c>
      <c r="H44" s="12">
        <v>858.63163155080099</v>
      </c>
      <c r="I44" s="12">
        <v>572.42108770053403</v>
      </c>
      <c r="J44" s="14"/>
      <c r="K44" s="12">
        <v>274.71395190805902</v>
      </c>
      <c r="L44" t="s">
        <v>958</v>
      </c>
      <c r="M44" s="12" t="s">
        <v>958</v>
      </c>
      <c r="N44" s="12" t="s">
        <v>958</v>
      </c>
      <c r="O44" s="12"/>
      <c r="P44" s="12"/>
      <c r="Q44" s="12"/>
      <c r="R44" s="12"/>
      <c r="S44" s="15"/>
      <c r="T44" s="14">
        <f t="array" ref="T44">SUM(J44:S44)</f>
        <v>274.71395190805902</v>
      </c>
      <c r="U44" s="12">
        <f t="array" ref="U44">IF(S44="",0,S44)+IF((COUNT(J44:R44)&lt;6),SUM(J44:R44),(MAX(J44:R44)+LARGE(J44:R44,2)+LARGE(J44:R44,3)+LARGE(J44:R44,4)+LARGE(J44:R44,5)))</f>
        <v>274.71395190805902</v>
      </c>
      <c r="V44" s="12">
        <f t="shared" si="0"/>
        <v>1004.163363161878</v>
      </c>
      <c r="W44" s="12">
        <f t="array" ref="W44">COUNT(J44:S44)</f>
        <v>1</v>
      </c>
      <c r="X44" s="12"/>
      <c r="Y44" s="12"/>
      <c r="Z44" s="16"/>
      <c r="AA44" s="12"/>
      <c r="AB44" s="12"/>
      <c r="AC44" s="16"/>
      <c r="AD44" s="16"/>
    </row>
    <row r="45" spans="1:256" s="19" customFormat="1" ht="16.5" customHeight="1" x14ac:dyDescent="0.2">
      <c r="A45" s="12">
        <v>93</v>
      </c>
      <c r="B45" s="12">
        <f t="array" ref="B45">_xlfn.RANK.EQ(V45,$V$2:$V$607)</f>
        <v>44</v>
      </c>
      <c r="C45" s="13" t="s">
        <v>100</v>
      </c>
      <c r="D45" s="13" t="s">
        <v>101</v>
      </c>
      <c r="E45" s="13" t="s">
        <v>30</v>
      </c>
      <c r="F45" s="12">
        <v>525.44460124602494</v>
      </c>
      <c r="G45" s="12">
        <v>175.14820041534199</v>
      </c>
      <c r="H45" s="12">
        <v>818.09209196046402</v>
      </c>
      <c r="I45" s="12">
        <v>545.39472797364203</v>
      </c>
      <c r="J45" s="14"/>
      <c r="K45" s="12">
        <v>256.20222827182897</v>
      </c>
      <c r="L45" t="s">
        <v>958</v>
      </c>
      <c r="M45" s="12" t="s">
        <v>958</v>
      </c>
      <c r="N45" s="12" t="s">
        <v>958</v>
      </c>
      <c r="O45" s="12"/>
      <c r="P45" s="12"/>
      <c r="Q45" s="12"/>
      <c r="R45" s="12"/>
      <c r="S45" s="15"/>
      <c r="T45" s="14">
        <f t="array" ref="T45">SUM(J45:S45)</f>
        <v>256.20222827182897</v>
      </c>
      <c r="U45" s="12">
        <f t="array" ref="U45">IF(S45="",0,S45)+IF((COUNT(J45:R45)&lt;6),SUM(J45:R45),(MAX(J45:R45)+LARGE(J45:R45,2)+LARGE(J45:R45,3)+LARGE(J45:R45,4)+LARGE(J45:R45,5)))</f>
        <v>256.20222827182897</v>
      </c>
      <c r="V45" s="12">
        <f t="shared" si="0"/>
        <v>976.745156660813</v>
      </c>
      <c r="W45" s="12">
        <f t="array" ref="W45">COUNT(J45:S45)</f>
        <v>1</v>
      </c>
      <c r="X45" s="12"/>
      <c r="Y45" s="12"/>
      <c r="Z45" s="16"/>
      <c r="AA45" s="16"/>
      <c r="AC45" s="16"/>
      <c r="AD45" s="16"/>
    </row>
    <row r="46" spans="1:256" s="19" customFormat="1" ht="16.5" customHeight="1" x14ac:dyDescent="0.2">
      <c r="A46" s="12">
        <v>269</v>
      </c>
      <c r="B46" s="12">
        <f t="array" ref="B46">_xlfn.RANK.EQ(V46,$V$2:$V$607)</f>
        <v>45</v>
      </c>
      <c r="C46" s="13" t="s">
        <v>182</v>
      </c>
      <c r="D46" s="13" t="s">
        <v>183</v>
      </c>
      <c r="E46" s="13" t="s">
        <v>63</v>
      </c>
      <c r="F46" s="12">
        <v>602.99396833217497</v>
      </c>
      <c r="G46" s="12">
        <v>200.99798944405799</v>
      </c>
      <c r="H46" s="12">
        <v>218.063265274223</v>
      </c>
      <c r="I46" s="12">
        <v>145.37551018281499</v>
      </c>
      <c r="J46" s="14"/>
      <c r="K46" s="12">
        <v>112.73386338373101</v>
      </c>
      <c r="L46" s="12">
        <v>233.10610303531203</v>
      </c>
      <c r="M46" s="12">
        <v>250.02070349603207</v>
      </c>
      <c r="N46" s="12" t="s">
        <v>958</v>
      </c>
      <c r="O46" s="12"/>
      <c r="P46" s="12"/>
      <c r="Q46" s="12"/>
      <c r="R46" s="12"/>
      <c r="S46" s="15"/>
      <c r="T46" s="14">
        <f t="array" ref="T46">SUM(J46:S46)</f>
        <v>595.86066991507505</v>
      </c>
      <c r="U46" s="12">
        <f t="array" ref="U46">IF(S46="",0,S46)+IF((COUNT(J46:R46)&lt;6),SUM(J46:R46),(MAX(J46:R46)+LARGE(J46:R46,2)+LARGE(J46:R46,3)+LARGE(J46:R46,4)+LARGE(J46:R46,5)))</f>
        <v>595.86066991507505</v>
      </c>
      <c r="V46" s="12">
        <f t="shared" si="0"/>
        <v>942.23416954194806</v>
      </c>
      <c r="W46" s="12">
        <f t="array" ref="W46">COUNT(J46:S46)</f>
        <v>3</v>
      </c>
      <c r="X46" s="12"/>
      <c r="Y46" s="12"/>
      <c r="Z46" s="16"/>
      <c r="AA46" s="12"/>
      <c r="AB46" s="12"/>
      <c r="AC46" s="16"/>
      <c r="AD46" s="16"/>
    </row>
    <row r="47" spans="1:256" s="19" customFormat="1" ht="16.5" customHeight="1" x14ac:dyDescent="0.2">
      <c r="A47" s="12">
        <v>283</v>
      </c>
      <c r="B47" s="12">
        <f t="array" ref="B47">_xlfn.RANK.EQ(V47,$V$2:$V$607)</f>
        <v>46</v>
      </c>
      <c r="C47" s="13" t="s">
        <v>106</v>
      </c>
      <c r="D47" s="13" t="s">
        <v>107</v>
      </c>
      <c r="E47" s="13" t="s">
        <v>42</v>
      </c>
      <c r="F47" s="12">
        <v>582.84578628012696</v>
      </c>
      <c r="G47" s="12">
        <v>194.28192876004201</v>
      </c>
      <c r="H47" s="12">
        <v>735.77331605545305</v>
      </c>
      <c r="I47" s="12">
        <v>490.51554403696798</v>
      </c>
      <c r="J47" s="14">
        <v>208.16190850004199</v>
      </c>
      <c r="K47" s="12"/>
      <c r="L47" t="s">
        <v>958</v>
      </c>
      <c r="M47" s="12" t="s">
        <v>958</v>
      </c>
      <c r="N47" s="12" t="s">
        <v>958</v>
      </c>
      <c r="O47" s="12"/>
      <c r="P47" s="12"/>
      <c r="Q47" s="12"/>
      <c r="R47" s="12"/>
      <c r="S47" s="15"/>
      <c r="T47" s="14">
        <f t="array" ref="T47">SUM(J47:S47)</f>
        <v>208.16190850004199</v>
      </c>
      <c r="U47" s="12">
        <f t="array" ref="U47">IF(S47="",0,S47)+IF((COUNT(J47:R47)&lt;6),SUM(J47:R47),(MAX(J47:R47)+LARGE(J47:R47,2)+LARGE(J47:R47,3)+LARGE(J47:R47,4)+LARGE(J47:R47,5)))</f>
        <v>208.16190850004199</v>
      </c>
      <c r="V47" s="12">
        <f t="shared" si="0"/>
        <v>892.959381297052</v>
      </c>
      <c r="W47" s="12">
        <f t="array" ref="W47">COUNT(J47:S47)</f>
        <v>1</v>
      </c>
      <c r="X47" s="12"/>
      <c r="Y47" s="12"/>
      <c r="Z47" s="16"/>
      <c r="AA47" s="12"/>
      <c r="AB47" s="12"/>
      <c r="AC47" s="16"/>
      <c r="AD47" s="16"/>
    </row>
    <row r="48" spans="1:256" s="19" customFormat="1" ht="16.5" customHeight="1" x14ac:dyDescent="0.2">
      <c r="A48" s="12">
        <v>515</v>
      </c>
      <c r="B48" s="12">
        <f t="array" ref="B48">_xlfn.RANK.EQ(V48,$V$2:$V$607)</f>
        <v>47</v>
      </c>
      <c r="C48" s="13" t="s">
        <v>147</v>
      </c>
      <c r="D48" s="13" t="s">
        <v>148</v>
      </c>
      <c r="E48" s="13" t="s">
        <v>33</v>
      </c>
      <c r="F48" s="12">
        <v>638.30431936590605</v>
      </c>
      <c r="G48" s="12">
        <v>212.76810645530199</v>
      </c>
      <c r="H48" s="12">
        <v>393.94858906753802</v>
      </c>
      <c r="I48" s="12">
        <v>262.63239271169198</v>
      </c>
      <c r="J48" s="14"/>
      <c r="K48" s="12">
        <v>121.684410992892</v>
      </c>
      <c r="L48" s="12">
        <v>4.6393365902112196</v>
      </c>
      <c r="M48" s="12">
        <v>242.84780849441853</v>
      </c>
      <c r="N48" s="12">
        <v>37.960162935083311</v>
      </c>
      <c r="O48" s="12"/>
      <c r="P48" s="12"/>
      <c r="Q48" s="12"/>
      <c r="R48" s="12"/>
      <c r="S48" s="15"/>
      <c r="T48" s="14">
        <f t="array" ref="T48">SUM(J48:S48)</f>
        <v>407.13171901260506</v>
      </c>
      <c r="U48" s="12">
        <f t="array" ref="U48">IF(S48="",0,S48)+IF((COUNT(J48:R48)&lt;6),SUM(J48:R48),(MAX(J48:R48)+LARGE(J48:R48,2)+LARGE(J48:R48,3)+LARGE(J48:R48,4)+LARGE(J48:R48,5)))</f>
        <v>407.13171901260506</v>
      </c>
      <c r="V48" s="12">
        <f t="shared" si="0"/>
        <v>882.532218179599</v>
      </c>
      <c r="W48" s="12">
        <f t="array" ref="W48">COUNT(J48:S48)</f>
        <v>4</v>
      </c>
      <c r="X48" s="12"/>
      <c r="Y48" s="12"/>
      <c r="Z48" s="16"/>
      <c r="AA48" s="12"/>
      <c r="AB48" s="12"/>
      <c r="AC48" s="16"/>
      <c r="AD48" s="16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</row>
    <row r="49" spans="1:31" s="19" customFormat="1" ht="16.5" customHeight="1" x14ac:dyDescent="0.2">
      <c r="A49" s="12">
        <v>300</v>
      </c>
      <c r="B49" s="12">
        <f t="array" ref="B49">_xlfn.RANK.EQ(V49,$V$2:$V$607)</f>
        <v>48</v>
      </c>
      <c r="C49" s="13" t="s">
        <v>297</v>
      </c>
      <c r="D49" s="13" t="s">
        <v>298</v>
      </c>
      <c r="E49" t="s">
        <v>958</v>
      </c>
      <c r="F49" s="12">
        <v>0</v>
      </c>
      <c r="G49" s="12">
        <v>0</v>
      </c>
      <c r="H49" s="12">
        <v>0</v>
      </c>
      <c r="I49" s="12">
        <v>0</v>
      </c>
      <c r="J49" s="14">
        <v>277.72439176186401</v>
      </c>
      <c r="K49" s="12"/>
      <c r="L49" s="12">
        <v>231.49630803207066</v>
      </c>
      <c r="M49" s="12">
        <v>322.43798099440164</v>
      </c>
      <c r="N49" s="12" t="s">
        <v>958</v>
      </c>
      <c r="O49" s="12"/>
      <c r="P49" s="12"/>
      <c r="Q49" s="12"/>
      <c r="R49" s="12"/>
      <c r="S49" s="15"/>
      <c r="T49" s="14">
        <f t="array" ref="T49">SUM(J49:S49)</f>
        <v>831.65868078833637</v>
      </c>
      <c r="U49" s="12">
        <f t="array" ref="U49">IF(S49="",0,S49)+IF((COUNT(J49:R49)&lt;6),SUM(J49:R49),(MAX(J49:R49)+LARGE(J49:R49,2)+LARGE(J49:R49,3)+LARGE(J49:R49,4)+LARGE(J49:R49,5)))</f>
        <v>831.65868078833637</v>
      </c>
      <c r="V49" s="12">
        <f t="shared" si="0"/>
        <v>831.65868078833637</v>
      </c>
      <c r="W49" s="12">
        <f t="array" ref="W49">COUNT(J49:S49)</f>
        <v>3</v>
      </c>
      <c r="X49" s="12"/>
      <c r="Y49" s="12"/>
      <c r="Z49" s="16"/>
      <c r="AA49" s="12"/>
      <c r="AB49" s="12"/>
      <c r="AC49" s="16"/>
      <c r="AD49" s="16"/>
    </row>
    <row r="50" spans="1:31" s="19" customFormat="1" ht="16.5" customHeight="1" x14ac:dyDescent="0.2">
      <c r="A50" s="12">
        <v>228</v>
      </c>
      <c r="B50" s="12">
        <f t="array" ref="B50">_xlfn.RANK.EQ(V50,$V$2:$V$607)</f>
        <v>49</v>
      </c>
      <c r="C50" s="13" t="s">
        <v>195</v>
      </c>
      <c r="D50" s="13" t="s">
        <v>118</v>
      </c>
      <c r="E50" s="13" t="s">
        <v>45</v>
      </c>
      <c r="F50" s="12">
        <v>0</v>
      </c>
      <c r="G50" s="12">
        <v>0</v>
      </c>
      <c r="H50" s="12">
        <v>0</v>
      </c>
      <c r="I50" s="12">
        <v>0</v>
      </c>
      <c r="J50" s="14">
        <v>164.64044862876401</v>
      </c>
      <c r="K50" s="12">
        <v>273.31752220056302</v>
      </c>
      <c r="L50" t="s">
        <v>958</v>
      </c>
      <c r="M50" s="12">
        <v>219.4507863565006</v>
      </c>
      <c r="N50" s="12">
        <v>171.65778129389543</v>
      </c>
      <c r="O50" s="12"/>
      <c r="P50" s="12"/>
      <c r="Q50" s="12"/>
      <c r="R50" s="12"/>
      <c r="S50" s="15"/>
      <c r="T50" s="14">
        <f t="array" ref="T50">SUM(J50:S50)</f>
        <v>829.06653847972302</v>
      </c>
      <c r="U50" s="12">
        <f t="array" ref="U50">IF(S50="",0,S50)+IF((COUNT(J50:R50)&lt;6),SUM(J50:R50),(MAX(J50:R50)+LARGE(J50:R50,2)+LARGE(J50:R50,3)+LARGE(J50:R50,4)+LARGE(J50:R50,5)))</f>
        <v>829.06653847972302</v>
      </c>
      <c r="V50" s="12">
        <f t="shared" si="0"/>
        <v>829.06653847972302</v>
      </c>
      <c r="W50" s="12">
        <f t="array" ref="W50">COUNT(J50:S50)</f>
        <v>4</v>
      </c>
      <c r="X50" s="12"/>
      <c r="Y50" s="12"/>
      <c r="Z50" s="16"/>
      <c r="AA50" s="16"/>
      <c r="AC50" s="16"/>
      <c r="AD50" s="16"/>
    </row>
    <row r="51" spans="1:31" s="19" customFormat="1" ht="16.5" customHeight="1" x14ac:dyDescent="0.2">
      <c r="A51" s="12">
        <v>113</v>
      </c>
      <c r="B51" s="12">
        <f t="array" ref="B51">_xlfn.RANK.EQ(V51,$V$2:$V$607)</f>
        <v>50</v>
      </c>
      <c r="C51" s="13" t="s">
        <v>127</v>
      </c>
      <c r="D51" s="13" t="s">
        <v>128</v>
      </c>
      <c r="E51" s="13" t="s">
        <v>932</v>
      </c>
      <c r="F51" s="12">
        <v>832.90219836403901</v>
      </c>
      <c r="G51" s="12">
        <v>277.634066121346</v>
      </c>
      <c r="H51" s="12">
        <v>629.36930827228105</v>
      </c>
      <c r="I51" s="12">
        <v>419.57953884818698</v>
      </c>
      <c r="J51" s="14"/>
      <c r="K51" s="12"/>
      <c r="L51" t="s">
        <v>958</v>
      </c>
      <c r="M51" s="12">
        <v>116.65803774141233</v>
      </c>
      <c r="N51" s="12" t="s">
        <v>958</v>
      </c>
      <c r="O51" s="12"/>
      <c r="P51" s="12"/>
      <c r="Q51" s="12"/>
      <c r="R51" s="12"/>
      <c r="S51" s="15"/>
      <c r="T51" s="14">
        <f t="array" ref="T51">SUM(J51:S51)</f>
        <v>116.65803774141233</v>
      </c>
      <c r="U51" s="12">
        <f t="array" ref="U51">IF(S51="",0,S51)+IF((COUNT(J51:R51)&lt;6),SUM(J51:R51),(MAX(J51:R51)+LARGE(J51:R51,2)+LARGE(J51:R51,3)+LARGE(J51:R51,4)+LARGE(J51:R51,5)))</f>
        <v>116.65803774141233</v>
      </c>
      <c r="V51" s="12">
        <f t="shared" si="0"/>
        <v>813.87164271094525</v>
      </c>
      <c r="W51" s="12">
        <f t="array" ref="W51">COUNT(J51:S51)</f>
        <v>1</v>
      </c>
      <c r="X51" s="12"/>
      <c r="Y51" s="12"/>
      <c r="Z51" s="16"/>
      <c r="AA51" s="12"/>
      <c r="AB51" s="12"/>
      <c r="AC51" s="16"/>
      <c r="AD51" s="16"/>
    </row>
    <row r="52" spans="1:31" s="19" customFormat="1" ht="16.5" customHeight="1" x14ac:dyDescent="0.2">
      <c r="A52" s="12">
        <v>115</v>
      </c>
      <c r="B52" s="12">
        <f t="array" ref="B52">_xlfn.RANK.EQ(V52,$V$2:$V$607)</f>
        <v>51</v>
      </c>
      <c r="C52" s="13" t="s">
        <v>110</v>
      </c>
      <c r="D52" s="13" t="s">
        <v>41</v>
      </c>
      <c r="E52" s="13" t="s">
        <v>76</v>
      </c>
      <c r="F52" s="12">
        <v>273.71557188041999</v>
      </c>
      <c r="G52" s="12">
        <v>91.2385239601401</v>
      </c>
      <c r="H52" s="12">
        <v>502.809110857419</v>
      </c>
      <c r="I52" s="12">
        <v>335.20607390494598</v>
      </c>
      <c r="J52" s="14">
        <v>379.92657467456002</v>
      </c>
      <c r="K52" s="12"/>
      <c r="L52" t="s">
        <v>958</v>
      </c>
      <c r="M52" s="12" t="s">
        <v>958</v>
      </c>
      <c r="N52" s="12" t="s">
        <v>958</v>
      </c>
      <c r="O52" s="12"/>
      <c r="P52" s="12"/>
      <c r="Q52" s="12"/>
      <c r="R52" s="12"/>
      <c r="S52" s="15"/>
      <c r="T52" s="14">
        <f t="array" ref="T52">SUM(J52:S52)</f>
        <v>379.92657467456002</v>
      </c>
      <c r="U52" s="12">
        <f t="array" ref="U52">IF(S52="",0,S52)+IF((COUNT(J52:R52)&lt;6),SUM(J52:R52),(MAX(J52:R52)+LARGE(J52:R52,2)+LARGE(J52:R52,3)+LARGE(J52:R52,4)+LARGE(J52:R52,5)))</f>
        <v>379.92657467456002</v>
      </c>
      <c r="V52" s="12">
        <f t="shared" si="0"/>
        <v>806.37117253964607</v>
      </c>
      <c r="W52" s="12">
        <f t="array" ref="W52">COUNT(J52:S52)</f>
        <v>1</v>
      </c>
      <c r="X52" s="12"/>
      <c r="Y52" s="12"/>
      <c r="Z52" s="16"/>
      <c r="AA52" s="16"/>
      <c r="AC52" s="16"/>
      <c r="AD52" s="16"/>
    </row>
    <row r="53" spans="1:31" s="19" customFormat="1" ht="16.5" customHeight="1" x14ac:dyDescent="0.2">
      <c r="A53" s="12">
        <v>294</v>
      </c>
      <c r="B53" s="12">
        <f t="array" ref="B53">_xlfn.RANK.EQ(V53,$V$2:$V$607)</f>
        <v>52</v>
      </c>
      <c r="C53" s="13" t="s">
        <v>111</v>
      </c>
      <c r="D53" s="13" t="s">
        <v>112</v>
      </c>
      <c r="E53" s="13" t="s">
        <v>76</v>
      </c>
      <c r="F53" s="12">
        <v>701.19601277265201</v>
      </c>
      <c r="G53" s="12">
        <v>233.73200425755101</v>
      </c>
      <c r="H53" s="12">
        <v>418.17034411428699</v>
      </c>
      <c r="I53" s="12">
        <v>278.780229409524</v>
      </c>
      <c r="J53" s="14">
        <v>290.12709743483202</v>
      </c>
      <c r="K53" s="12"/>
      <c r="L53" t="s">
        <v>958</v>
      </c>
      <c r="M53" s="12" t="s">
        <v>958</v>
      </c>
      <c r="N53" s="12" t="s">
        <v>958</v>
      </c>
      <c r="O53" s="12"/>
      <c r="P53" s="12"/>
      <c r="Q53" s="12"/>
      <c r="R53" s="12"/>
      <c r="S53" s="15"/>
      <c r="T53" s="14">
        <f t="array" ref="T53">SUM(J53:S53)</f>
        <v>290.12709743483202</v>
      </c>
      <c r="U53" s="12">
        <f t="array" ref="U53">IF(S53="",0,S53)+IF((COUNT(J53:R53)&lt;6),SUM(J53:R53),(MAX(J53:R53)+LARGE(J53:R53,2)+LARGE(J53:R53,3)+LARGE(J53:R53,4)+LARGE(J53:R53,5)))</f>
        <v>290.12709743483202</v>
      </c>
      <c r="V53" s="12">
        <f t="shared" si="0"/>
        <v>802.63933110190715</v>
      </c>
      <c r="W53" s="12">
        <f t="array" ref="W53">COUNT(J53:S53)</f>
        <v>1</v>
      </c>
      <c r="X53" s="12"/>
      <c r="Y53" s="12"/>
      <c r="Z53" s="16"/>
      <c r="AA53" s="12"/>
      <c r="AB53" s="12"/>
      <c r="AC53" s="16"/>
      <c r="AD53" s="16"/>
    </row>
    <row r="54" spans="1:31" s="19" customFormat="1" ht="16.5" customHeight="1" x14ac:dyDescent="0.2">
      <c r="A54" s="12">
        <v>168</v>
      </c>
      <c r="B54" s="12">
        <f t="array" ref="B54">_xlfn.RANK.EQ(V54,$V$2:$V$607)</f>
        <v>53</v>
      </c>
      <c r="C54" s="13" t="s">
        <v>324</v>
      </c>
      <c r="D54" s="13" t="s">
        <v>325</v>
      </c>
      <c r="E54" s="13" t="s">
        <v>932</v>
      </c>
      <c r="F54" s="12">
        <v>175.71724810210901</v>
      </c>
      <c r="G54" s="12">
        <v>58.572416034036301</v>
      </c>
      <c r="H54" s="12">
        <v>279.28959536560097</v>
      </c>
      <c r="I54" s="12">
        <v>186.19306357706699</v>
      </c>
      <c r="J54" s="14"/>
      <c r="K54" s="12"/>
      <c r="L54" t="s">
        <v>958</v>
      </c>
      <c r="M54" s="12">
        <v>243.92773393461104</v>
      </c>
      <c r="N54" s="12">
        <v>313.55613830613828</v>
      </c>
      <c r="O54" s="12"/>
      <c r="P54" s="12"/>
      <c r="Q54" s="12"/>
      <c r="R54" s="12"/>
      <c r="S54" s="15"/>
      <c r="T54" s="14">
        <f t="array" ref="T54">SUM(J54:S54)</f>
        <v>557.48387224074929</v>
      </c>
      <c r="U54" s="12">
        <f t="array" ref="U54">IF(S54="",0,S54)+IF((COUNT(J54:R54)&lt;6),SUM(J54:R54),(MAX(J54:R54)+LARGE(J54:R54,2)+LARGE(J54:R54,3)+LARGE(J54:R54,4)+LARGE(J54:R54,5)))</f>
        <v>557.48387224074929</v>
      </c>
      <c r="V54" s="12">
        <f t="shared" si="0"/>
        <v>802.24935185185268</v>
      </c>
      <c r="W54" s="12">
        <f t="array" ref="W54">COUNT(J54:S54)</f>
        <v>2</v>
      </c>
      <c r="X54" s="12"/>
      <c r="Y54" s="12"/>
      <c r="Z54" s="16"/>
      <c r="AA54" s="12"/>
      <c r="AB54" s="12"/>
      <c r="AC54" s="16"/>
      <c r="AD54" s="16"/>
    </row>
    <row r="55" spans="1:31" s="19" customFormat="1" ht="16.5" customHeight="1" x14ac:dyDescent="0.2">
      <c r="A55" s="12">
        <v>238</v>
      </c>
      <c r="B55" s="12">
        <f t="array" ref="B55">_xlfn.RANK.EQ(V55,$V$2:$V$607)</f>
        <v>54</v>
      </c>
      <c r="C55" s="13" t="s">
        <v>141</v>
      </c>
      <c r="D55" s="13" t="s">
        <v>142</v>
      </c>
      <c r="E55" s="13" t="s">
        <v>63</v>
      </c>
      <c r="F55" s="12">
        <v>658.96829998682199</v>
      </c>
      <c r="G55" s="12">
        <v>219.65609999560701</v>
      </c>
      <c r="H55" s="12">
        <v>545.980848292117</v>
      </c>
      <c r="I55" s="12">
        <v>363.98723219474499</v>
      </c>
      <c r="J55" s="14"/>
      <c r="K55" s="12">
        <v>19.241418596468101</v>
      </c>
      <c r="L55" s="12">
        <v>112.75581056622875</v>
      </c>
      <c r="M55" s="12">
        <v>78.301216888003609</v>
      </c>
      <c r="N55" s="12" t="s">
        <v>958</v>
      </c>
      <c r="O55" s="12"/>
      <c r="P55" s="12"/>
      <c r="Q55" s="12"/>
      <c r="R55" s="12"/>
      <c r="S55" s="15"/>
      <c r="T55" s="14">
        <f t="array" ref="T55">SUM(J55:S55)</f>
        <v>210.29844605070045</v>
      </c>
      <c r="U55" s="12">
        <f t="array" ref="U55">IF(S55="",0,S55)+IF((COUNT(J55:R55)&lt;6),SUM(J55:R55),(MAX(J55:R55)+LARGE(J55:R55,2)+LARGE(J55:R55,3)+LARGE(J55:R55,4)+LARGE(J55:R55,5)))</f>
        <v>210.29844605070045</v>
      </c>
      <c r="V55" s="12">
        <f t="shared" si="0"/>
        <v>793.94177824105236</v>
      </c>
      <c r="W55" s="12">
        <f t="array" ref="W55">COUNT(J55:S55)</f>
        <v>3</v>
      </c>
      <c r="X55" s="12"/>
      <c r="Y55" s="12"/>
      <c r="Z55" s="16"/>
      <c r="AA55" s="16"/>
      <c r="AC55" s="16"/>
      <c r="AD55" s="16"/>
    </row>
    <row r="56" spans="1:31" s="19" customFormat="1" ht="16.5" customHeight="1" x14ac:dyDescent="0.2">
      <c r="A56" s="12">
        <v>346</v>
      </c>
      <c r="B56" s="12">
        <f t="array" ref="B56">_xlfn.RANK.EQ(V56,$V$2:$V$607)</f>
        <v>55</v>
      </c>
      <c r="C56" s="13" t="s">
        <v>809</v>
      </c>
      <c r="D56" s="13" t="s">
        <v>810</v>
      </c>
      <c r="E56" s="13" t="s">
        <v>45</v>
      </c>
      <c r="F56" s="12">
        <v>0</v>
      </c>
      <c r="G56" s="12">
        <v>0</v>
      </c>
      <c r="H56" s="12">
        <v>0</v>
      </c>
      <c r="I56" s="12">
        <v>0</v>
      </c>
      <c r="J56" s="14"/>
      <c r="K56" s="12"/>
      <c r="L56" s="12">
        <v>190.15393535707565</v>
      </c>
      <c r="M56" s="12">
        <v>323.48530136530132</v>
      </c>
      <c r="N56" s="12">
        <v>270.31225203232708</v>
      </c>
      <c r="O56" s="12"/>
      <c r="P56" s="12"/>
      <c r="Q56" s="12"/>
      <c r="R56" s="12"/>
      <c r="S56" s="15"/>
      <c r="T56" s="14">
        <f t="array" ref="T56">SUM(J56:S56)</f>
        <v>783.95148875470409</v>
      </c>
      <c r="U56" s="12">
        <f t="array" ref="U56">IF(S56="",0,S56)+IF((COUNT(J56:R56)&lt;6),SUM(J56:R56),(MAX(J56:R56)+LARGE(J56:R56,2)+LARGE(J56:R56,3)+LARGE(J56:R56,4)+LARGE(J56:R56,5)))</f>
        <v>783.95148875470409</v>
      </c>
      <c r="V56" s="12">
        <f t="shared" si="0"/>
        <v>783.95148875470409</v>
      </c>
      <c r="W56" s="12">
        <f t="array" ref="W56">COUNT(J56:S56)</f>
        <v>3</v>
      </c>
      <c r="X56" s="12"/>
      <c r="Y56" s="12"/>
      <c r="Z56" s="16"/>
      <c r="AA56" s="12"/>
      <c r="AB56" s="12"/>
      <c r="AC56" s="16"/>
      <c r="AD56" s="16"/>
    </row>
    <row r="57" spans="1:31" s="19" customFormat="1" ht="16.5" customHeight="1" x14ac:dyDescent="0.2">
      <c r="A57" s="12">
        <v>128</v>
      </c>
      <c r="B57" s="12">
        <f t="array" ref="B57">_xlfn.RANK.EQ(V57,$V$2:$V$607)</f>
        <v>56</v>
      </c>
      <c r="C57" s="13" t="s">
        <v>113</v>
      </c>
      <c r="D57" s="13" t="s">
        <v>114</v>
      </c>
      <c r="E57" t="s">
        <v>958</v>
      </c>
      <c r="F57" s="12">
        <v>1826.8868717187499</v>
      </c>
      <c r="G57" s="12">
        <v>608.96229057291805</v>
      </c>
      <c r="H57" s="12">
        <v>238.73004668534099</v>
      </c>
      <c r="I57" s="12">
        <v>159.153364456894</v>
      </c>
      <c r="J57" s="14"/>
      <c r="K57" s="12"/>
      <c r="L57" t="s">
        <v>958</v>
      </c>
      <c r="M57" s="12" t="s">
        <v>958</v>
      </c>
      <c r="N57" s="12" t="s">
        <v>958</v>
      </c>
      <c r="O57" s="12"/>
      <c r="P57" s="12"/>
      <c r="Q57" s="12"/>
      <c r="R57" s="12"/>
      <c r="S57" s="15"/>
      <c r="T57" s="14">
        <f t="array" ref="T57">SUM(J57:S57)</f>
        <v>0</v>
      </c>
      <c r="U57" s="12">
        <f t="array" ref="U57">IF(S57="",0,S57)+IF((COUNT(J57:R57)&lt;6),SUM(J57:R57),(MAX(J57:R57)+LARGE(J57:R57,2)+LARGE(J57:R57,3)+LARGE(J57:R57,4)+LARGE(J57:R57,5)))</f>
        <v>0</v>
      </c>
      <c r="V57" s="12">
        <f t="shared" si="0"/>
        <v>768.11565502981205</v>
      </c>
      <c r="W57" s="12">
        <f t="array" ref="W57">COUNT(J57:S57)</f>
        <v>0</v>
      </c>
      <c r="X57" s="12"/>
      <c r="Y57" s="12"/>
      <c r="Z57" s="16"/>
      <c r="AA57" s="16"/>
      <c r="AC57" s="16"/>
      <c r="AD57" s="16"/>
    </row>
    <row r="58" spans="1:31" s="19" customFormat="1" ht="16.5" customHeight="1" x14ac:dyDescent="0.2">
      <c r="A58" s="12">
        <v>296</v>
      </c>
      <c r="B58" s="12">
        <f t="array" ref="B58">_xlfn.RANK.EQ(V58,$V$2:$V$607)</f>
        <v>57</v>
      </c>
      <c r="C58" s="13" t="s">
        <v>115</v>
      </c>
      <c r="D58" s="13" t="s">
        <v>116</v>
      </c>
      <c r="E58" s="13" t="s">
        <v>33</v>
      </c>
      <c r="F58" s="12">
        <v>0</v>
      </c>
      <c r="G58" s="12">
        <v>0</v>
      </c>
      <c r="H58" s="12">
        <v>761.23177365491199</v>
      </c>
      <c r="I58" s="12">
        <v>507.48784910327402</v>
      </c>
      <c r="J58" s="14"/>
      <c r="K58" s="12">
        <v>239.74767430681399</v>
      </c>
      <c r="L58" t="s">
        <v>958</v>
      </c>
      <c r="M58" s="12" t="s">
        <v>958</v>
      </c>
      <c r="N58" s="12" t="s">
        <v>958</v>
      </c>
      <c r="O58" s="12"/>
      <c r="P58" s="12"/>
      <c r="Q58" s="12"/>
      <c r="R58" s="12"/>
      <c r="S58" s="15"/>
      <c r="T58" s="14">
        <f t="array" ref="T58">SUM(J58:S58)</f>
        <v>239.74767430681399</v>
      </c>
      <c r="U58" s="12">
        <f t="array" ref="U58">IF(S58="",0,S58)+IF((COUNT(J58:R58)&lt;6),SUM(J58:R58),(MAX(J58:R58)+LARGE(J58:R58,2)+LARGE(J58:R58,3)+LARGE(J58:R58,4)+LARGE(J58:R58,5)))</f>
        <v>239.74767430681399</v>
      </c>
      <c r="V58" s="12">
        <f t="shared" si="0"/>
        <v>747.23552341008804</v>
      </c>
      <c r="W58" s="12">
        <f t="array" ref="W58">COUNT(J58:S58)</f>
        <v>1</v>
      </c>
      <c r="X58" s="12"/>
      <c r="Y58" s="12"/>
      <c r="Z58" s="16"/>
      <c r="AA58" s="12"/>
      <c r="AB58" s="12"/>
      <c r="AC58" s="16"/>
      <c r="AD58" s="16"/>
      <c r="AE58" s="21"/>
    </row>
    <row r="59" spans="1:31" s="19" customFormat="1" ht="16.5" customHeight="1" x14ac:dyDescent="0.2">
      <c r="A59" s="12">
        <v>12</v>
      </c>
      <c r="B59" s="12">
        <f t="array" ref="B59">_xlfn.RANK.EQ(V59,$V$2:$V$607)</f>
        <v>58</v>
      </c>
      <c r="C59" s="13" t="s">
        <v>117</v>
      </c>
      <c r="D59" s="13" t="s">
        <v>118</v>
      </c>
      <c r="E59" t="s">
        <v>958</v>
      </c>
      <c r="F59" s="12">
        <v>1442.0265111822901</v>
      </c>
      <c r="G59" s="12">
        <v>480.67550372743</v>
      </c>
      <c r="H59" s="12">
        <v>387.13082821445198</v>
      </c>
      <c r="I59" s="12">
        <v>258.08721880963401</v>
      </c>
      <c r="J59" s="14"/>
      <c r="K59" s="12"/>
      <c r="L59" t="s">
        <v>958</v>
      </c>
      <c r="M59" s="12" t="s">
        <v>958</v>
      </c>
      <c r="N59" s="12" t="s">
        <v>958</v>
      </c>
      <c r="O59" s="12"/>
      <c r="P59" s="12"/>
      <c r="Q59" s="12"/>
      <c r="R59" s="12"/>
      <c r="S59" s="15"/>
      <c r="T59" s="14">
        <f t="array" ref="T59">SUM(J59:S59)</f>
        <v>0</v>
      </c>
      <c r="U59" s="12">
        <f t="array" ref="U59">IF(S59="",0,S59)+IF((COUNT(J59:R59)&lt;6),SUM(J59:R59),(MAX(J59:R59)+LARGE(J59:R59,2)+LARGE(J59:R59,3)+LARGE(J59:R59,4)+LARGE(J59:R59,5)))</f>
        <v>0</v>
      </c>
      <c r="V59" s="12">
        <f t="shared" si="0"/>
        <v>738.76272253706406</v>
      </c>
      <c r="W59" s="12">
        <f t="array" ref="W59">COUNT(J59:S59)</f>
        <v>0</v>
      </c>
      <c r="X59" s="12"/>
      <c r="Y59" s="12"/>
      <c r="Z59" s="16"/>
      <c r="AA59" s="16"/>
      <c r="AC59" s="16"/>
      <c r="AD59" s="16"/>
    </row>
    <row r="60" spans="1:31" s="19" customFormat="1" ht="16.5" customHeight="1" x14ac:dyDescent="0.2">
      <c r="A60" s="12">
        <v>307</v>
      </c>
      <c r="B60" s="12">
        <f t="array" ref="B60">_xlfn.RANK.EQ(V60,$V$2:$V$607)</f>
        <v>59</v>
      </c>
      <c r="C60" s="13" t="s">
        <v>119</v>
      </c>
      <c r="D60" s="13" t="s">
        <v>120</v>
      </c>
      <c r="E60" s="13" t="s">
        <v>76</v>
      </c>
      <c r="F60" s="12">
        <v>783.98335108370895</v>
      </c>
      <c r="G60" s="12">
        <v>261.32778369456901</v>
      </c>
      <c r="H60" s="12">
        <v>154.70002644647599</v>
      </c>
      <c r="I60" s="12">
        <v>103.133350964318</v>
      </c>
      <c r="J60" s="14">
        <v>260.20787492762003</v>
      </c>
      <c r="K60" s="12">
        <v>98.900660066006594</v>
      </c>
      <c r="L60" t="s">
        <v>958</v>
      </c>
      <c r="M60" s="12" t="s">
        <v>958</v>
      </c>
      <c r="N60" s="12" t="s">
        <v>958</v>
      </c>
      <c r="O60" s="12"/>
      <c r="P60" s="12"/>
      <c r="Q60" s="12"/>
      <c r="R60" s="12"/>
      <c r="S60" s="15"/>
      <c r="T60" s="14">
        <f t="array" ref="T60">SUM(J60:S60)</f>
        <v>359.10853499362662</v>
      </c>
      <c r="U60" s="12">
        <f t="array" ref="U60">IF(S60="",0,S60)+IF((COUNT(J60:R60)&lt;6),SUM(J60:R60),(MAX(J60:R60)+LARGE(J60:R60,2)+LARGE(J60:R60,3)+LARGE(J60:R60,4)+LARGE(J60:R60,5)))</f>
        <v>359.10853499362662</v>
      </c>
      <c r="V60" s="12">
        <f t="shared" si="0"/>
        <v>723.56966965251354</v>
      </c>
      <c r="W60" s="12">
        <f t="array" ref="W60">COUNT(J60:S60)</f>
        <v>2</v>
      </c>
      <c r="X60" s="12"/>
      <c r="Y60" s="12"/>
      <c r="Z60" s="16"/>
      <c r="AA60" s="12"/>
      <c r="AB60" s="12"/>
      <c r="AC60" s="16"/>
      <c r="AD60" s="16"/>
    </row>
    <row r="61" spans="1:31" s="19" customFormat="1" ht="16.5" customHeight="1" x14ac:dyDescent="0.2">
      <c r="A61" s="12">
        <v>177</v>
      </c>
      <c r="B61" s="12">
        <f t="array" ref="B61">_xlfn.RANK.EQ(V61,$V$2:$V$607)</f>
        <v>60</v>
      </c>
      <c r="C61" s="13" t="s">
        <v>121</v>
      </c>
      <c r="D61" s="13" t="s">
        <v>122</v>
      </c>
      <c r="E61" s="13" t="s">
        <v>42</v>
      </c>
      <c r="F61" s="12">
        <v>0</v>
      </c>
      <c r="G61" s="12">
        <v>0</v>
      </c>
      <c r="H61" s="12">
        <v>567.59240652317703</v>
      </c>
      <c r="I61" s="12">
        <v>378.39493768211798</v>
      </c>
      <c r="J61" s="14">
        <v>340.54554109806401</v>
      </c>
      <c r="K61" s="12"/>
      <c r="L61" t="s">
        <v>958</v>
      </c>
      <c r="M61" s="12" t="s">
        <v>958</v>
      </c>
      <c r="N61" s="12" t="s">
        <v>958</v>
      </c>
      <c r="O61" s="12"/>
      <c r="P61" s="12"/>
      <c r="Q61" s="12"/>
      <c r="R61" s="12"/>
      <c r="S61" s="15"/>
      <c r="T61" s="14">
        <f t="array" ref="T61">SUM(J61:S61)</f>
        <v>340.54554109806401</v>
      </c>
      <c r="U61" s="12">
        <f t="array" ref="U61">IF(S61="",0,S61)+IF((COUNT(J61:R61)&lt;6),SUM(J61:R61),(MAX(J61:R61)+LARGE(J61:R61,2)+LARGE(J61:R61,3)+LARGE(J61:R61,4)+LARGE(J61:R61,5)))</f>
        <v>340.54554109806401</v>
      </c>
      <c r="V61" s="12">
        <f t="shared" si="0"/>
        <v>718.94047878018205</v>
      </c>
      <c r="W61" s="12">
        <f t="array" ref="W61">COUNT(J61:S61)</f>
        <v>1</v>
      </c>
      <c r="X61" s="12"/>
      <c r="Y61" s="12"/>
      <c r="Z61" s="16"/>
      <c r="AA61" s="12"/>
      <c r="AB61" s="12"/>
      <c r="AC61" s="16"/>
      <c r="AD61" s="16"/>
    </row>
    <row r="62" spans="1:31" s="19" customFormat="1" ht="16.5" customHeight="1" x14ac:dyDescent="0.2">
      <c r="A62" s="12">
        <v>545</v>
      </c>
      <c r="B62" s="12">
        <f t="array" ref="B62">_xlfn.RANK.EQ(V62,$V$2:$V$607)</f>
        <v>61</v>
      </c>
      <c r="C62" s="13" t="s">
        <v>123</v>
      </c>
      <c r="D62" s="13" t="s">
        <v>124</v>
      </c>
      <c r="E62" t="s">
        <v>958</v>
      </c>
      <c r="F62" s="12">
        <v>647.655478442515</v>
      </c>
      <c r="G62" s="12">
        <v>215.88515948083801</v>
      </c>
      <c r="H62" s="12">
        <v>744.52333347899298</v>
      </c>
      <c r="I62" s="12">
        <v>496.34888898599502</v>
      </c>
      <c r="J62" s="14"/>
      <c r="K62" s="12"/>
      <c r="L62" t="s">
        <v>958</v>
      </c>
      <c r="M62" s="12" t="s">
        <v>958</v>
      </c>
      <c r="N62" s="12" t="s">
        <v>958</v>
      </c>
      <c r="O62" s="12"/>
      <c r="P62" s="12"/>
      <c r="Q62" s="12"/>
      <c r="R62" s="12"/>
      <c r="S62" s="15"/>
      <c r="T62" s="14">
        <f t="array" ref="T62">SUM(J62:S62)</f>
        <v>0</v>
      </c>
      <c r="U62" s="12">
        <f t="array" ref="U62">IF(S62="",0,S62)+IF((COUNT(J62:R62)&lt;6),SUM(J62:R62),(MAX(J62:R62)+LARGE(J62:R62,2)+LARGE(J62:R62,3)+LARGE(J62:R62,4)+LARGE(J62:R62,5)))</f>
        <v>0</v>
      </c>
      <c r="V62" s="12">
        <f t="shared" si="0"/>
        <v>712.23404846683297</v>
      </c>
      <c r="W62" s="12">
        <f t="array" ref="W62">COUNT(J62:S62)</f>
        <v>0</v>
      </c>
      <c r="X62" s="12"/>
      <c r="Y62" s="12"/>
      <c r="Z62" s="16"/>
      <c r="AA62" s="12"/>
      <c r="AB62" s="12"/>
      <c r="AC62" s="16"/>
      <c r="AD62" s="16"/>
    </row>
    <row r="63" spans="1:31" s="19" customFormat="1" ht="16.5" customHeight="1" x14ac:dyDescent="0.2">
      <c r="A63" s="12">
        <v>538</v>
      </c>
      <c r="B63" s="12">
        <f t="array" ref="B63">_xlfn.RANK.EQ(V63,$V$2:$V$607)</f>
        <v>62</v>
      </c>
      <c r="C63" s="13" t="s">
        <v>125</v>
      </c>
      <c r="D63" s="13" t="s">
        <v>126</v>
      </c>
      <c r="E63" t="s">
        <v>958</v>
      </c>
      <c r="F63" s="12">
        <v>773.18437920415499</v>
      </c>
      <c r="G63" s="12">
        <v>257.728126401385</v>
      </c>
      <c r="H63" s="12">
        <v>671.43135961880205</v>
      </c>
      <c r="I63" s="12">
        <v>447.62090641253502</v>
      </c>
      <c r="J63" s="14"/>
      <c r="K63" s="12"/>
      <c r="L63" t="s">
        <v>958</v>
      </c>
      <c r="M63" s="12" t="s">
        <v>958</v>
      </c>
      <c r="N63" s="12" t="s">
        <v>958</v>
      </c>
      <c r="O63" s="12"/>
      <c r="P63" s="12"/>
      <c r="Q63" s="12"/>
      <c r="R63" s="12"/>
      <c r="S63" s="15"/>
      <c r="T63" s="14">
        <f t="array" ref="T63">SUM(J63:S63)</f>
        <v>0</v>
      </c>
      <c r="U63" s="12">
        <f t="array" ref="U63">IF(S63="",0,S63)+IF((COUNT(J63:R63)&lt;6),SUM(J63:R63),(MAX(J63:R63)+LARGE(J63:R63,2)+LARGE(J63:R63,3)+LARGE(J63:R63,4)+LARGE(J63:R63,5)))</f>
        <v>0</v>
      </c>
      <c r="V63" s="12">
        <f t="shared" si="0"/>
        <v>705.34903281392008</v>
      </c>
      <c r="W63" s="12">
        <f t="array" ref="W63">COUNT(J63:S63)</f>
        <v>0</v>
      </c>
      <c r="X63" s="12"/>
      <c r="Y63" s="12"/>
      <c r="Z63" s="16"/>
      <c r="AA63" s="16"/>
      <c r="AC63" s="16"/>
      <c r="AD63" s="16"/>
    </row>
    <row r="64" spans="1:31" s="19" customFormat="1" ht="16.5" customHeight="1" x14ac:dyDescent="0.2">
      <c r="A64" s="12">
        <v>536</v>
      </c>
      <c r="B64" s="12">
        <f t="array" ref="B64">_xlfn.RANK.EQ(V64,$V$2:$V$607)</f>
        <v>63</v>
      </c>
      <c r="C64" s="13" t="s">
        <v>196</v>
      </c>
      <c r="D64" s="13" t="s">
        <v>197</v>
      </c>
      <c r="E64" s="13" t="s">
        <v>25</v>
      </c>
      <c r="F64" s="12">
        <v>485.27971709820002</v>
      </c>
      <c r="G64" s="12">
        <v>161.75990569940001</v>
      </c>
      <c r="H64" s="12">
        <v>67.524082532500998</v>
      </c>
      <c r="I64" s="12">
        <v>45.016055021667299</v>
      </c>
      <c r="J64" s="14">
        <v>230.627045674859</v>
      </c>
      <c r="K64" s="12"/>
      <c r="L64" s="12">
        <v>255.02102843625011</v>
      </c>
      <c r="M64" s="12" t="s">
        <v>958</v>
      </c>
      <c r="N64" s="12" t="s">
        <v>958</v>
      </c>
      <c r="O64" s="12"/>
      <c r="P64" s="12"/>
      <c r="Q64" s="12"/>
      <c r="R64" s="12"/>
      <c r="S64" s="15"/>
      <c r="T64" s="14">
        <f t="array" ref="T64">SUM(J64:S64)</f>
        <v>485.64807411110911</v>
      </c>
      <c r="U64" s="12">
        <f t="array" ref="U64">IF(S64="",0,S64)+IF((COUNT(J64:R64)&lt;6),SUM(J64:R64),(MAX(J64:R64)+LARGE(J64:R64,2)+LARGE(J64:R64,3)+LARGE(J64:R64,4)+LARGE(J64:R64,5)))</f>
        <v>485.64807411110911</v>
      </c>
      <c r="V64" s="12">
        <f t="shared" si="0"/>
        <v>692.4240348321764</v>
      </c>
      <c r="W64" s="12">
        <f t="array" ref="W64">COUNT(J64:S64)</f>
        <v>2</v>
      </c>
      <c r="X64" s="12"/>
      <c r="Y64" s="12"/>
      <c r="Z64" s="16"/>
      <c r="AA64" s="12"/>
      <c r="AB64" s="12"/>
      <c r="AC64" s="16"/>
      <c r="AD64" s="16"/>
    </row>
    <row r="65" spans="1:256" s="19" customFormat="1" ht="16.5" customHeight="1" x14ac:dyDescent="0.2">
      <c r="A65" s="12">
        <v>159</v>
      </c>
      <c r="B65" s="12">
        <f t="array" ref="B65">_xlfn.RANK.EQ(V65,$V$2:$V$607)</f>
        <v>64</v>
      </c>
      <c r="C65" s="13" t="s">
        <v>131</v>
      </c>
      <c r="D65" s="13" t="s">
        <v>24</v>
      </c>
      <c r="E65" s="13" t="s">
        <v>132</v>
      </c>
      <c r="F65" s="12">
        <v>0</v>
      </c>
      <c r="G65" s="12">
        <v>0</v>
      </c>
      <c r="H65" s="12">
        <v>448.98866440186799</v>
      </c>
      <c r="I65" s="12">
        <v>299.32577626791198</v>
      </c>
      <c r="J65" s="14">
        <v>341.62609043617402</v>
      </c>
      <c r="K65" s="12"/>
      <c r="L65" t="s">
        <v>958</v>
      </c>
      <c r="M65" s="12" t="s">
        <v>958</v>
      </c>
      <c r="N65" s="12" t="s">
        <v>958</v>
      </c>
      <c r="O65" s="12"/>
      <c r="P65" s="12"/>
      <c r="Q65" s="12"/>
      <c r="R65" s="12"/>
      <c r="S65" s="15"/>
      <c r="T65" s="14">
        <f t="array" ref="T65">SUM(J65:S65)</f>
        <v>341.62609043617402</v>
      </c>
      <c r="U65" s="12">
        <f t="array" ref="U65">IF(S65="",0,S65)+IF((COUNT(J65:R65)&lt;6),SUM(J65:R65),(MAX(J65:R65)+LARGE(J65:R65,2)+LARGE(J65:R65,3)+LARGE(J65:R65,4)+LARGE(J65:R65,5)))</f>
        <v>341.62609043617402</v>
      </c>
      <c r="V65" s="12">
        <f t="shared" si="0"/>
        <v>640.951866704086</v>
      </c>
      <c r="W65" s="12">
        <f t="array" ref="W65">COUNT(J65:S65)</f>
        <v>1</v>
      </c>
      <c r="X65" s="12"/>
      <c r="Y65" s="12"/>
      <c r="Z65" s="12"/>
      <c r="AA65" s="12"/>
      <c r="AC65" s="12"/>
      <c r="AD65" s="12"/>
    </row>
    <row r="66" spans="1:256" s="19" customFormat="1" ht="16.5" customHeight="1" x14ac:dyDescent="0.2">
      <c r="A66" s="12">
        <v>209</v>
      </c>
      <c r="B66" s="12">
        <f t="array" ref="B66">_xlfn.RANK.EQ(V66,$V$2:$V$607)</f>
        <v>65</v>
      </c>
      <c r="C66" s="13" t="s">
        <v>272</v>
      </c>
      <c r="D66" s="13" t="s">
        <v>273</v>
      </c>
      <c r="E66" t="s">
        <v>858</v>
      </c>
      <c r="F66" s="12">
        <v>361.50556184886898</v>
      </c>
      <c r="G66" s="12">
        <v>120.501853949623</v>
      </c>
      <c r="H66" s="12">
        <v>293.14111606328402</v>
      </c>
      <c r="I66" s="12">
        <v>195.427410708856</v>
      </c>
      <c r="J66" s="14"/>
      <c r="K66" s="12"/>
      <c r="L66" t="s">
        <v>958</v>
      </c>
      <c r="M66" s="12" t="s">
        <v>958</v>
      </c>
      <c r="N66" s="12">
        <v>311.5202705200723</v>
      </c>
      <c r="O66" s="12"/>
      <c r="P66" s="12"/>
      <c r="Q66" s="12"/>
      <c r="R66" s="12"/>
      <c r="S66" s="15"/>
      <c r="T66" s="14">
        <f t="array" ref="T66">SUM(J66:S66)</f>
        <v>311.5202705200723</v>
      </c>
      <c r="U66" s="12">
        <f t="array" ref="U66">IF(S66="",0,S66)+IF((COUNT(J66:R66)&lt;6),SUM(J66:R66),(MAX(J66:R66)+LARGE(J66:R66,2)+LARGE(J66:R66,3)+LARGE(J66:R66,4)+LARGE(J66:R66,5)))</f>
        <v>311.5202705200723</v>
      </c>
      <c r="V66" s="12">
        <f t="shared" ref="V66:V129" si="1">U66+G66+I66</f>
        <v>627.44953517855129</v>
      </c>
      <c r="W66" s="12">
        <f t="array" ref="W66">COUNT(J66:S66)</f>
        <v>1</v>
      </c>
      <c r="X66" s="12"/>
      <c r="Y66" s="12"/>
      <c r="Z66" s="16"/>
      <c r="AA66" s="12"/>
      <c r="AB66" s="12"/>
      <c r="AC66" s="16"/>
      <c r="AD66" s="16"/>
    </row>
    <row r="67" spans="1:256" s="19" customFormat="1" ht="16.5" customHeight="1" x14ac:dyDescent="0.2">
      <c r="A67" s="12">
        <v>227</v>
      </c>
      <c r="B67" s="12">
        <f t="array" ref="B67">_xlfn.RANK.EQ(V67,$V$2:$V$607)</f>
        <v>66</v>
      </c>
      <c r="C67" s="13" t="s">
        <v>134</v>
      </c>
      <c r="D67" s="13" t="s">
        <v>135</v>
      </c>
      <c r="E67" t="s">
        <v>958</v>
      </c>
      <c r="F67" s="12">
        <v>1359.27099871171</v>
      </c>
      <c r="G67" s="12">
        <v>453.09033290390499</v>
      </c>
      <c r="H67" s="12">
        <v>250.801820239199</v>
      </c>
      <c r="I67" s="12">
        <v>167.20121349280001</v>
      </c>
      <c r="J67" s="14"/>
      <c r="K67" s="12"/>
      <c r="L67" t="s">
        <v>958</v>
      </c>
      <c r="M67" s="12" t="s">
        <v>958</v>
      </c>
      <c r="N67" s="12" t="s">
        <v>958</v>
      </c>
      <c r="O67" s="12"/>
      <c r="P67" s="12"/>
      <c r="Q67" s="12"/>
      <c r="R67" s="12"/>
      <c r="S67" s="15"/>
      <c r="T67" s="14">
        <f t="array" ref="T67">SUM(J67:S67)</f>
        <v>0</v>
      </c>
      <c r="U67" s="12">
        <f t="array" ref="U67">IF(S67="",0,S67)+IF((COUNT(J67:R67)&lt;6),SUM(J67:R67),(MAX(J67:R67)+LARGE(J67:R67,2)+LARGE(J67:R67,3)+LARGE(J67:R67,4)+LARGE(J67:R67,5)))</f>
        <v>0</v>
      </c>
      <c r="V67" s="12">
        <f t="shared" si="1"/>
        <v>620.29154639670503</v>
      </c>
      <c r="W67" s="12">
        <f t="array" ref="W67">COUNT(J67:S67)</f>
        <v>0</v>
      </c>
      <c r="X67" s="12"/>
      <c r="Y67" s="12"/>
      <c r="Z67" s="16"/>
      <c r="AA67" s="12"/>
      <c r="AB67" s="12"/>
      <c r="AC67" s="16"/>
      <c r="AD67" s="16"/>
    </row>
    <row r="68" spans="1:256" s="19" customFormat="1" ht="16.5" customHeight="1" x14ac:dyDescent="0.2">
      <c r="A68" s="12">
        <v>421</v>
      </c>
      <c r="B68" s="12">
        <f t="array" ref="B68">_xlfn.RANK.EQ(V68,$V$2:$V$607)</f>
        <v>67</v>
      </c>
      <c r="C68" s="13" t="s">
        <v>136</v>
      </c>
      <c r="D68" s="13" t="s">
        <v>24</v>
      </c>
      <c r="E68" t="s">
        <v>958</v>
      </c>
      <c r="F68" s="12">
        <v>185.35529395810499</v>
      </c>
      <c r="G68" s="12">
        <v>61.785097986034998</v>
      </c>
      <c r="H68" s="12">
        <v>833.31429850035397</v>
      </c>
      <c r="I68" s="12">
        <v>555.54286566690303</v>
      </c>
      <c r="J68" s="14"/>
      <c r="K68" s="12"/>
      <c r="L68" t="s">
        <v>958</v>
      </c>
      <c r="M68" s="12" t="s">
        <v>958</v>
      </c>
      <c r="N68" s="12" t="s">
        <v>958</v>
      </c>
      <c r="O68" s="12"/>
      <c r="P68" s="12"/>
      <c r="Q68" s="12"/>
      <c r="R68" s="12"/>
      <c r="S68" s="15"/>
      <c r="T68" s="14">
        <f t="array" ref="T68">SUM(J68:S68)</f>
        <v>0</v>
      </c>
      <c r="U68" s="12">
        <f t="array" ref="U68">IF(S68="",0,S68)+IF((COUNT(J68:R68)&lt;6),SUM(J68:R68),(MAX(J68:R68)+LARGE(J68:R68,2)+LARGE(J68:R68,3)+LARGE(J68:R68,4)+LARGE(J68:R68,5)))</f>
        <v>0</v>
      </c>
      <c r="V68" s="12">
        <f t="shared" si="1"/>
        <v>617.32796365293802</v>
      </c>
      <c r="W68" s="12">
        <f t="array" ref="W68">COUNT(J68:S68)</f>
        <v>0</v>
      </c>
      <c r="X68" s="12"/>
      <c r="Y68" s="12"/>
      <c r="Z68" s="16"/>
      <c r="AA68" s="12"/>
      <c r="AB68" s="12"/>
      <c r="AC68" s="16"/>
      <c r="AD68" s="16"/>
    </row>
    <row r="69" spans="1:256" s="19" customFormat="1" ht="16.5" customHeight="1" x14ac:dyDescent="0.2">
      <c r="A69" s="12">
        <v>424</v>
      </c>
      <c r="B69" s="12">
        <f t="array" ref="B69">_xlfn.RANK.EQ(V69,$V$2:$V$607)</f>
        <v>68</v>
      </c>
      <c r="C69" s="13" t="s">
        <v>137</v>
      </c>
      <c r="D69" s="13" t="s">
        <v>138</v>
      </c>
      <c r="E69" t="s">
        <v>958</v>
      </c>
      <c r="F69" s="12">
        <v>40.612266208214997</v>
      </c>
      <c r="G69" s="12">
        <v>13.537422069405</v>
      </c>
      <c r="H69" s="12">
        <v>891.18948537640404</v>
      </c>
      <c r="I69" s="12">
        <v>594.12632358426902</v>
      </c>
      <c r="J69" s="14"/>
      <c r="K69" s="12"/>
      <c r="L69" t="s">
        <v>958</v>
      </c>
      <c r="M69" s="12" t="s">
        <v>958</v>
      </c>
      <c r="N69" s="12" t="s">
        <v>958</v>
      </c>
      <c r="O69" s="12"/>
      <c r="P69" s="12"/>
      <c r="Q69" s="12"/>
      <c r="R69" s="12"/>
      <c r="S69" s="15"/>
      <c r="T69" s="14">
        <f t="array" ref="T69">SUM(J69:S69)</f>
        <v>0</v>
      </c>
      <c r="U69" s="12">
        <f t="array" ref="U69">IF(S69="",0,S69)+IF((COUNT(J69:R69)&lt;6),SUM(J69:R69),(MAX(J69:R69)+LARGE(J69:R69,2)+LARGE(J69:R69,3)+LARGE(J69:R69,4)+LARGE(J69:R69,5)))</f>
        <v>0</v>
      </c>
      <c r="V69" s="12">
        <f t="shared" si="1"/>
        <v>607.66374565367403</v>
      </c>
      <c r="W69" s="12">
        <f t="array" ref="W69">COUNT(J69:S69)</f>
        <v>0</v>
      </c>
      <c r="X69" s="12"/>
      <c r="Y69" s="12"/>
      <c r="Z69" s="16"/>
      <c r="AA69" s="16"/>
      <c r="AC69" s="16"/>
      <c r="AD69" s="16"/>
    </row>
    <row r="70" spans="1:256" s="19" customFormat="1" ht="16.5" customHeight="1" x14ac:dyDescent="0.2">
      <c r="A70" s="12">
        <v>110</v>
      </c>
      <c r="B70" s="12">
        <f t="array" ref="B70">_xlfn.RANK.EQ(V70,$V$2:$V$607)</f>
        <v>69</v>
      </c>
      <c r="C70" s="13" t="s">
        <v>139</v>
      </c>
      <c r="D70" s="13" t="s">
        <v>140</v>
      </c>
      <c r="E70" s="13" t="s">
        <v>42</v>
      </c>
      <c r="F70" s="12">
        <v>286.14101612672999</v>
      </c>
      <c r="G70" s="12">
        <v>95.380338708910102</v>
      </c>
      <c r="H70" s="12">
        <v>265.49641577060902</v>
      </c>
      <c r="I70" s="12">
        <v>176.99761051374</v>
      </c>
      <c r="J70" s="14">
        <v>334.51238692719801</v>
      </c>
      <c r="K70" s="12"/>
      <c r="L70" t="s">
        <v>958</v>
      </c>
      <c r="M70" s="12" t="s">
        <v>958</v>
      </c>
      <c r="N70" s="12" t="s">
        <v>958</v>
      </c>
      <c r="O70" s="12"/>
      <c r="P70" s="12"/>
      <c r="Q70" s="12"/>
      <c r="R70" s="12"/>
      <c r="S70" s="15"/>
      <c r="T70" s="14">
        <f t="array" ref="T70">SUM(J70:S70)</f>
        <v>334.51238692719801</v>
      </c>
      <c r="U70" s="12">
        <f t="array" ref="U70">IF(S70="",0,S70)+IF((COUNT(J70:R70)&lt;6),SUM(J70:R70),(MAX(J70:R70)+LARGE(J70:R70,2)+LARGE(J70:R70,3)+LARGE(J70:R70,4)+LARGE(J70:R70,5)))</f>
        <v>334.51238692719801</v>
      </c>
      <c r="V70" s="12">
        <f t="shared" si="1"/>
        <v>606.89033614984817</v>
      </c>
      <c r="W70" s="12">
        <f t="array" ref="W70">COUNT(J70:S70)</f>
        <v>1</v>
      </c>
      <c r="X70" s="12"/>
      <c r="Y70" s="12"/>
      <c r="Z70" s="16"/>
      <c r="AA70" s="16"/>
      <c r="AC70" s="16"/>
      <c r="AD70" s="16"/>
    </row>
    <row r="71" spans="1:256" s="19" customFormat="1" ht="16.5" customHeight="1" x14ac:dyDescent="0.2">
      <c r="A71" s="12">
        <v>230</v>
      </c>
      <c r="B71" s="12">
        <f t="array" ref="B71">_xlfn.RANK.EQ(V71,$V$2:$V$607)</f>
        <v>70</v>
      </c>
      <c r="C71" s="13" t="s">
        <v>151</v>
      </c>
      <c r="D71" s="13" t="s">
        <v>44</v>
      </c>
      <c r="E71" s="13" t="s">
        <v>25</v>
      </c>
      <c r="F71" s="12">
        <v>459.25851804165097</v>
      </c>
      <c r="G71" s="12">
        <v>153.08617268054999</v>
      </c>
      <c r="H71" s="12">
        <v>405.23278741076001</v>
      </c>
      <c r="I71" s="12">
        <v>270.15519160717298</v>
      </c>
      <c r="J71" s="14">
        <v>104.674981539724</v>
      </c>
      <c r="K71" s="12">
        <v>36.946334073062502</v>
      </c>
      <c r="L71" s="12">
        <v>3.5084415584415583</v>
      </c>
      <c r="M71" s="12">
        <v>0</v>
      </c>
      <c r="N71" s="12">
        <v>35.793965928302043</v>
      </c>
      <c r="O71" s="12"/>
      <c r="P71" s="12"/>
      <c r="Q71" s="12"/>
      <c r="R71" s="12"/>
      <c r="S71" s="15"/>
      <c r="T71" s="14">
        <f t="array" ref="T71">SUM(J71:S71)</f>
        <v>180.92372309953009</v>
      </c>
      <c r="U71" s="12">
        <f t="array" ref="U71">IF(S71="",0,S71)+IF((COUNT(J71:R71)&lt;6),SUM(J71:R71),(MAX(J71:R71)+LARGE(J71:R71,2)+LARGE(J71:R71,3)+LARGE(J71:R71,4)+LARGE(J71:R71,5)))</f>
        <v>180.92372309953009</v>
      </c>
      <c r="V71" s="12">
        <f t="shared" si="1"/>
        <v>604.16508738725315</v>
      </c>
      <c r="W71" s="12">
        <f t="array" ref="W71">COUNT(J71:S71)</f>
        <v>5</v>
      </c>
      <c r="X71" s="12"/>
      <c r="Y71" s="12"/>
      <c r="Z71" s="16"/>
      <c r="AA71" s="12"/>
      <c r="AB71" s="12"/>
      <c r="AC71" s="16"/>
      <c r="AD71" s="16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</row>
    <row r="72" spans="1:256" s="19" customFormat="1" ht="16.5" customHeight="1" x14ac:dyDescent="0.2">
      <c r="A72" s="12">
        <v>70</v>
      </c>
      <c r="B72" s="12">
        <f t="array" ref="B72">_xlfn.RANK.EQ(V72,$V$2:$V$607)</f>
        <v>71</v>
      </c>
      <c r="C72" s="13" t="s">
        <v>143</v>
      </c>
      <c r="D72" s="13" t="s">
        <v>144</v>
      </c>
      <c r="E72" s="13" t="s">
        <v>42</v>
      </c>
      <c r="F72" s="12">
        <v>0</v>
      </c>
      <c r="G72" s="12">
        <v>0</v>
      </c>
      <c r="H72" s="12">
        <v>537.097929768266</v>
      </c>
      <c r="I72" s="12">
        <v>358.06528651217701</v>
      </c>
      <c r="J72" s="14">
        <v>241.83514869696199</v>
      </c>
      <c r="K72" s="12"/>
      <c r="L72" t="s">
        <v>958</v>
      </c>
      <c r="M72" s="12" t="s">
        <v>958</v>
      </c>
      <c r="N72" s="12" t="s">
        <v>958</v>
      </c>
      <c r="O72" s="12"/>
      <c r="P72" s="12"/>
      <c r="Q72" s="12"/>
      <c r="R72" s="12"/>
      <c r="S72" s="15"/>
      <c r="T72" s="14">
        <f t="array" ref="T72">SUM(J72:S72)</f>
        <v>241.83514869696199</v>
      </c>
      <c r="U72" s="12">
        <f t="array" ref="U72">IF(S72="",0,S72)+IF((COUNT(J72:R72)&lt;6),SUM(J72:R72),(MAX(J72:R72)+LARGE(J72:R72,2)+LARGE(J72:R72,3)+LARGE(J72:R72,4)+LARGE(J72:R72,5)))</f>
        <v>241.83514869696199</v>
      </c>
      <c r="V72" s="12">
        <f t="shared" si="1"/>
        <v>599.900435209139</v>
      </c>
      <c r="W72" s="12">
        <f t="array" ref="W72">COUNT(J72:S72)</f>
        <v>1</v>
      </c>
      <c r="X72" s="12"/>
      <c r="Y72" s="12"/>
      <c r="Z72" s="16"/>
      <c r="AA72" s="12"/>
      <c r="AB72" s="12"/>
      <c r="AC72" s="16"/>
      <c r="AD72" s="16"/>
    </row>
    <row r="73" spans="1:256" s="19" customFormat="1" ht="16.5" customHeight="1" x14ac:dyDescent="0.2">
      <c r="A73" s="12">
        <v>384</v>
      </c>
      <c r="B73" s="12">
        <f t="array" ref="B73">_xlfn.RANK.EQ(V73,$V$2:$V$607)</f>
        <v>72</v>
      </c>
      <c r="C73" s="13" t="s">
        <v>145</v>
      </c>
      <c r="D73" s="13" t="s">
        <v>41</v>
      </c>
      <c r="E73" s="13" t="s">
        <v>146</v>
      </c>
      <c r="F73" s="12">
        <v>583.74521251317606</v>
      </c>
      <c r="G73" s="12">
        <v>194.58173750439201</v>
      </c>
      <c r="H73" s="12">
        <v>283.23631094487399</v>
      </c>
      <c r="I73" s="12">
        <v>188.82420729658301</v>
      </c>
      <c r="J73" s="14">
        <v>104.745337269922</v>
      </c>
      <c r="K73" s="12">
        <v>110.379426575699</v>
      </c>
      <c r="L73" t="s">
        <v>958</v>
      </c>
      <c r="M73" s="12" t="s">
        <v>958</v>
      </c>
      <c r="N73" s="12" t="s">
        <v>958</v>
      </c>
      <c r="O73" s="12"/>
      <c r="P73" s="12"/>
      <c r="Q73" s="12"/>
      <c r="R73" s="12"/>
      <c r="S73" s="15"/>
      <c r="T73" s="14">
        <f t="array" ref="T73">SUM(J73:S73)</f>
        <v>215.124763845621</v>
      </c>
      <c r="U73" s="12">
        <f t="array" ref="U73">IF(S73="",0,S73)+IF((COUNT(J73:R73)&lt;6),SUM(J73:R73),(MAX(J73:R73)+LARGE(J73:R73,2)+LARGE(J73:R73,3)+LARGE(J73:R73,4)+LARGE(J73:R73,5)))</f>
        <v>215.124763845621</v>
      </c>
      <c r="V73" s="12">
        <f t="shared" si="1"/>
        <v>598.53070864659605</v>
      </c>
      <c r="W73" s="12">
        <f t="array" ref="W73">COUNT(J73:S73)</f>
        <v>2</v>
      </c>
      <c r="X73" s="12"/>
      <c r="Y73" s="12"/>
      <c r="Z73" s="16"/>
      <c r="AA73" s="16"/>
      <c r="AC73" s="16"/>
      <c r="AD73" s="16"/>
    </row>
    <row r="74" spans="1:256" s="19" customFormat="1" ht="16.5" customHeight="1" x14ac:dyDescent="0.2">
      <c r="A74" s="12">
        <v>410</v>
      </c>
      <c r="B74" s="12">
        <f t="array" ref="B74">_xlfn.RANK.EQ(V74,$V$2:$V$607)</f>
        <v>73</v>
      </c>
      <c r="C74" s="13" t="s">
        <v>28</v>
      </c>
      <c r="D74" s="13" t="s">
        <v>240</v>
      </c>
      <c r="E74" s="13" t="s">
        <v>30</v>
      </c>
      <c r="F74" s="12">
        <v>42.179560714988099</v>
      </c>
      <c r="G74" s="12">
        <v>14.0598535716627</v>
      </c>
      <c r="H74" s="12">
        <v>152.55562815750201</v>
      </c>
      <c r="I74" s="12">
        <v>101.703752105002</v>
      </c>
      <c r="J74" s="14">
        <v>117.293152265646</v>
      </c>
      <c r="K74" s="12">
        <v>122.744012782639</v>
      </c>
      <c r="L74" s="12">
        <v>161.11270850493122</v>
      </c>
      <c r="M74" s="12">
        <v>41.084429604426646</v>
      </c>
      <c r="N74" s="12">
        <v>40.023319857574613</v>
      </c>
      <c r="O74" s="12"/>
      <c r="P74" s="12"/>
      <c r="Q74" s="12"/>
      <c r="R74" s="12"/>
      <c r="S74" s="15"/>
      <c r="T74" s="14">
        <f t="array" ref="T74">SUM(J74:S74)</f>
        <v>482.25762301521752</v>
      </c>
      <c r="U74" s="12">
        <f t="array" ref="U74">IF(S74="",0,S74)+IF((COUNT(J74:R74)&lt;6),SUM(J74:R74),(MAX(J74:R74)+LARGE(J74:R74,2)+LARGE(J74:R74,3)+LARGE(J74:R74,4)+LARGE(J74:R74,5)))</f>
        <v>482.25762301521752</v>
      </c>
      <c r="V74" s="12">
        <f t="shared" si="1"/>
        <v>598.02122869188224</v>
      </c>
      <c r="W74" s="12">
        <f t="array" ref="W74">COUNT(J74:S74)</f>
        <v>5</v>
      </c>
      <c r="X74" s="12"/>
      <c r="Y74" s="12"/>
      <c r="Z74" s="16"/>
      <c r="AA74" s="12"/>
      <c r="AB74" s="12"/>
      <c r="AC74" s="16"/>
      <c r="AD74" s="16"/>
    </row>
    <row r="75" spans="1:256" s="19" customFormat="1" ht="16.5" customHeight="1" x14ac:dyDescent="0.2">
      <c r="A75" s="12">
        <v>176</v>
      </c>
      <c r="B75" s="12">
        <f t="array" ref="B75">_xlfn.RANK.EQ(V75,$V$2:$V$607)</f>
        <v>74</v>
      </c>
      <c r="C75" s="13" t="s">
        <v>149</v>
      </c>
      <c r="D75" s="13" t="s">
        <v>150</v>
      </c>
      <c r="E75" s="13" t="s">
        <v>63</v>
      </c>
      <c r="F75" s="12">
        <v>350.82527840938201</v>
      </c>
      <c r="G75" s="12">
        <v>116.94175946979399</v>
      </c>
      <c r="H75" s="12">
        <v>672.56619533174603</v>
      </c>
      <c r="I75" s="12">
        <v>448.37746355449798</v>
      </c>
      <c r="J75" s="14"/>
      <c r="K75" s="12"/>
      <c r="L75" s="12">
        <v>2.5005419741697414</v>
      </c>
      <c r="M75" s="12">
        <v>3.6640438844146996</v>
      </c>
      <c r="N75" s="12" t="s">
        <v>958</v>
      </c>
      <c r="O75" s="12"/>
      <c r="P75" s="12"/>
      <c r="Q75" s="12"/>
      <c r="R75" s="12"/>
      <c r="S75" s="15"/>
      <c r="T75" s="14">
        <f t="array" ref="T75">SUM(J75:S75)</f>
        <v>6.1645858585844415</v>
      </c>
      <c r="U75" s="12">
        <f t="array" ref="U75">IF(S75="",0,S75)+IF((COUNT(J75:R75)&lt;6),SUM(J75:R75),(MAX(J75:R75)+LARGE(J75:R75,2)+LARGE(J75:R75,3)+LARGE(J75:R75,4)+LARGE(J75:R75,5)))</f>
        <v>6.1645858585844415</v>
      </c>
      <c r="V75" s="12">
        <f t="shared" si="1"/>
        <v>571.48380888287647</v>
      </c>
      <c r="W75" s="12">
        <f t="array" ref="W75">COUNT(J75:S75)</f>
        <v>2</v>
      </c>
      <c r="X75" s="12"/>
      <c r="Y75" s="12"/>
      <c r="Z75" s="16"/>
      <c r="AA75" s="12"/>
      <c r="AB75" s="12"/>
      <c r="AC75" s="16"/>
      <c r="AD75" s="16"/>
    </row>
    <row r="76" spans="1:256" s="19" customFormat="1" ht="16.5" customHeight="1" x14ac:dyDescent="0.2">
      <c r="A76" s="12">
        <v>407</v>
      </c>
      <c r="B76" s="12">
        <f t="array" ref="B76">_xlfn.RANK.EQ(V76,$V$2:$V$607)</f>
        <v>75</v>
      </c>
      <c r="C76" s="13" t="s">
        <v>152</v>
      </c>
      <c r="D76" s="13" t="s">
        <v>153</v>
      </c>
      <c r="E76" s="13" t="s">
        <v>87</v>
      </c>
      <c r="F76" s="12">
        <v>238.824968232803</v>
      </c>
      <c r="G76" s="12">
        <v>79.608322744267497</v>
      </c>
      <c r="H76" s="12">
        <v>374.80334043432299</v>
      </c>
      <c r="I76" s="12">
        <v>249.86889362288201</v>
      </c>
      <c r="J76" s="14">
        <v>232.78638483138801</v>
      </c>
      <c r="K76" s="12"/>
      <c r="L76" t="s">
        <v>958</v>
      </c>
      <c r="M76" s="12" t="s">
        <v>958</v>
      </c>
      <c r="N76" s="12" t="s">
        <v>958</v>
      </c>
      <c r="O76" s="12"/>
      <c r="P76" s="12"/>
      <c r="Q76" s="12"/>
      <c r="R76" s="12"/>
      <c r="S76" s="15"/>
      <c r="T76" s="14">
        <f t="array" ref="T76">SUM(J76:S76)</f>
        <v>232.78638483138801</v>
      </c>
      <c r="U76" s="12">
        <f t="array" ref="U76">IF(S76="",0,S76)+IF((COUNT(J76:R76)&lt;6),SUM(J76:R76),(MAX(J76:R76)+LARGE(J76:R76,2)+LARGE(J76:R76,3)+LARGE(J76:R76,4)+LARGE(J76:R76,5)))</f>
        <v>232.78638483138801</v>
      </c>
      <c r="V76" s="12">
        <f t="shared" si="1"/>
        <v>562.26360119853757</v>
      </c>
      <c r="W76" s="12">
        <f t="array" ref="W76">COUNT(J76:S76)</f>
        <v>1</v>
      </c>
      <c r="X76" s="12"/>
      <c r="Y76" s="12"/>
      <c r="Z76" s="16"/>
      <c r="AA76" s="12"/>
      <c r="AB76" s="12"/>
      <c r="AC76" s="16"/>
      <c r="AD76" s="16"/>
      <c r="AE76" s="21"/>
    </row>
    <row r="77" spans="1:256" s="19" customFormat="1" ht="16.5" customHeight="1" x14ac:dyDescent="0.2">
      <c r="A77" s="12">
        <v>408</v>
      </c>
      <c r="B77" s="12">
        <f t="array" ref="B77">_xlfn.RANK.EQ(V77,$V$2:$V$607)</f>
        <v>76</v>
      </c>
      <c r="C77" s="13" t="s">
        <v>154</v>
      </c>
      <c r="D77" s="13" t="s">
        <v>155</v>
      </c>
      <c r="E77" s="13" t="s">
        <v>156</v>
      </c>
      <c r="F77" s="12">
        <v>100.63078219708601</v>
      </c>
      <c r="G77" s="12">
        <v>33.543594065695302</v>
      </c>
      <c r="H77" s="12">
        <v>350.772241439347</v>
      </c>
      <c r="I77" s="12">
        <v>233.84816095956501</v>
      </c>
      <c r="J77" s="14">
        <v>285.15141095807002</v>
      </c>
      <c r="K77" s="12"/>
      <c r="L77" t="s">
        <v>958</v>
      </c>
      <c r="M77" s="12" t="s">
        <v>958</v>
      </c>
      <c r="N77" s="12" t="s">
        <v>958</v>
      </c>
      <c r="O77" s="12"/>
      <c r="P77" s="12"/>
      <c r="Q77" s="12"/>
      <c r="R77" s="12"/>
      <c r="S77" s="15"/>
      <c r="T77" s="14">
        <f t="array" ref="T77">SUM(J77:S77)</f>
        <v>285.15141095807002</v>
      </c>
      <c r="U77" s="12">
        <f t="array" ref="U77">IF(S77="",0,S77)+IF((COUNT(J77:R77)&lt;6),SUM(J77:R77),(MAX(J77:R77)+LARGE(J77:R77,2)+LARGE(J77:R77,3)+LARGE(J77:R77,4)+LARGE(J77:R77,5)))</f>
        <v>285.15141095807002</v>
      </c>
      <c r="V77" s="12">
        <f t="shared" si="1"/>
        <v>552.54316598333025</v>
      </c>
      <c r="W77" s="12">
        <f t="array" ref="W77">COUNT(J77:S77)</f>
        <v>1</v>
      </c>
      <c r="X77" s="12"/>
      <c r="Y77" s="12"/>
      <c r="Z77" s="16"/>
      <c r="AA77" s="12"/>
      <c r="AB77" s="12"/>
      <c r="AC77" s="16"/>
      <c r="AD77" s="16"/>
    </row>
    <row r="78" spans="1:256" s="19" customFormat="1" ht="16.5" customHeight="1" x14ac:dyDescent="0.2">
      <c r="A78" s="12">
        <v>117</v>
      </c>
      <c r="B78" s="12">
        <f t="array" ref="B78">_xlfn.RANK.EQ(V78,$V$2:$V$607)</f>
        <v>77</v>
      </c>
      <c r="C78" s="13" t="s">
        <v>157</v>
      </c>
      <c r="D78" s="13" t="s">
        <v>158</v>
      </c>
      <c r="E78" s="13" t="s">
        <v>42</v>
      </c>
      <c r="F78" s="12">
        <v>133.99631561516799</v>
      </c>
      <c r="G78" s="12">
        <v>44.665438538389402</v>
      </c>
      <c r="H78" s="12">
        <v>412.57732746273302</v>
      </c>
      <c r="I78" s="12">
        <v>275.05155164182202</v>
      </c>
      <c r="J78" s="14">
        <v>231.75625562086401</v>
      </c>
      <c r="K78" s="12"/>
      <c r="L78" t="s">
        <v>958</v>
      </c>
      <c r="M78" s="12" t="s">
        <v>958</v>
      </c>
      <c r="N78" s="12" t="s">
        <v>958</v>
      </c>
      <c r="O78" s="12"/>
      <c r="P78" s="12"/>
      <c r="Q78" s="12"/>
      <c r="R78" s="12"/>
      <c r="S78" s="15"/>
      <c r="T78" s="14">
        <f t="array" ref="T78">SUM(J78:S78)</f>
        <v>231.75625562086401</v>
      </c>
      <c r="U78" s="12">
        <f t="array" ref="U78">IF(S78="",0,S78)+IF((COUNT(J78:R78)&lt;6),SUM(J78:R78),(MAX(J78:R78)+LARGE(J78:R78,2)+LARGE(J78:R78,3)+LARGE(J78:R78,4)+LARGE(J78:R78,5)))</f>
        <v>231.75625562086401</v>
      </c>
      <c r="V78" s="12">
        <f t="shared" si="1"/>
        <v>551.47324580107545</v>
      </c>
      <c r="W78" s="12">
        <f t="array" ref="W78">COUNT(J78:S78)</f>
        <v>1</v>
      </c>
      <c r="X78" s="12"/>
      <c r="Y78" s="12"/>
      <c r="Z78" s="16"/>
      <c r="AA78" s="12"/>
      <c r="AB78" s="12"/>
      <c r="AC78" s="16"/>
      <c r="AD78" s="16"/>
    </row>
    <row r="79" spans="1:256" s="19" customFormat="1" ht="16.5" customHeight="1" x14ac:dyDescent="0.2">
      <c r="A79" s="12">
        <v>359</v>
      </c>
      <c r="B79" s="12">
        <f t="array" ref="B79">_xlfn.RANK.EQ(V79,$V$2:$V$607)</f>
        <v>78</v>
      </c>
      <c r="C79" s="13" t="s">
        <v>159</v>
      </c>
      <c r="D79" s="13" t="s">
        <v>160</v>
      </c>
      <c r="E79" t="s">
        <v>958</v>
      </c>
      <c r="F79" s="12">
        <v>1654.2355963611799</v>
      </c>
      <c r="G79" s="12">
        <v>551.411865453725</v>
      </c>
      <c r="H79" s="12">
        <v>0</v>
      </c>
      <c r="I79" s="12">
        <v>0</v>
      </c>
      <c r="J79" s="14"/>
      <c r="K79" s="12"/>
      <c r="L79" t="s">
        <v>958</v>
      </c>
      <c r="M79" s="12" t="s">
        <v>958</v>
      </c>
      <c r="N79" s="12" t="s">
        <v>958</v>
      </c>
      <c r="O79" s="12"/>
      <c r="P79" s="12"/>
      <c r="Q79" s="12"/>
      <c r="R79" s="12"/>
      <c r="S79" s="15"/>
      <c r="T79" s="14">
        <f t="array" ref="T79">SUM(J79:S79)</f>
        <v>0</v>
      </c>
      <c r="U79" s="12">
        <f t="array" ref="U79">IF(S79="",0,S79)+IF((COUNT(J79:R79)&lt;6),SUM(J79:R79),(MAX(J79:R79)+LARGE(J79:R79,2)+LARGE(J79:R79,3)+LARGE(J79:R79,4)+LARGE(J79:R79,5)))</f>
        <v>0</v>
      </c>
      <c r="V79" s="12">
        <f t="shared" si="1"/>
        <v>551.411865453725</v>
      </c>
      <c r="W79" s="12">
        <f t="array" ref="W79">COUNT(J79:S79)</f>
        <v>0</v>
      </c>
      <c r="X79" s="12"/>
      <c r="Y79" s="12"/>
      <c r="Z79" s="16"/>
      <c r="AA79" s="12"/>
      <c r="AB79" s="12"/>
      <c r="AC79" s="16"/>
      <c r="AD79" s="16"/>
    </row>
    <row r="80" spans="1:256" s="19" customFormat="1" ht="16.5" customHeight="1" x14ac:dyDescent="0.2">
      <c r="A80" s="12">
        <v>255</v>
      </c>
      <c r="B80" s="12">
        <f t="array" ref="B80">_xlfn.RANK.EQ(V80,$V$2:$V$607)</f>
        <v>79</v>
      </c>
      <c r="C80" s="13" t="s">
        <v>161</v>
      </c>
      <c r="D80" s="13" t="s">
        <v>162</v>
      </c>
      <c r="E80" t="s">
        <v>958</v>
      </c>
      <c r="F80" s="12">
        <v>0</v>
      </c>
      <c r="G80" s="12">
        <v>0</v>
      </c>
      <c r="H80" s="12">
        <v>792.36298269028805</v>
      </c>
      <c r="I80" s="12">
        <v>528.24198846019203</v>
      </c>
      <c r="J80" s="14"/>
      <c r="K80" s="12"/>
      <c r="L80" t="s">
        <v>958</v>
      </c>
      <c r="M80" s="12" t="s">
        <v>958</v>
      </c>
      <c r="N80" s="12" t="s">
        <v>958</v>
      </c>
      <c r="O80" s="12"/>
      <c r="P80" s="12"/>
      <c r="Q80" s="12"/>
      <c r="R80" s="12"/>
      <c r="S80" s="15"/>
      <c r="T80" s="14">
        <f t="array" ref="T80">SUM(J80:S80)</f>
        <v>0</v>
      </c>
      <c r="U80" s="12">
        <f t="array" ref="U80">IF(S80="",0,S80)+IF((COUNT(J80:R80)&lt;6),SUM(J80:R80),(MAX(J80:R80)+LARGE(J80:R80,2)+LARGE(J80:R80,3)+LARGE(J80:R80,4)+LARGE(J80:R80,5)))</f>
        <v>0</v>
      </c>
      <c r="V80" s="12">
        <f t="shared" si="1"/>
        <v>528.24198846019203</v>
      </c>
      <c r="W80" s="12">
        <f t="array" ref="W80">COUNT(J80:S80)</f>
        <v>0</v>
      </c>
      <c r="X80" s="12"/>
      <c r="Y80" s="12"/>
      <c r="Z80" s="16"/>
      <c r="AA80" s="16"/>
      <c r="AC80" s="16"/>
      <c r="AD80" s="16"/>
    </row>
    <row r="81" spans="1:256" s="19" customFormat="1" ht="16.5" customHeight="1" x14ac:dyDescent="0.2">
      <c r="A81" s="12">
        <v>46</v>
      </c>
      <c r="B81" s="12">
        <f t="array" ref="B81">_xlfn.RANK.EQ(V81,$V$2:$V$607)</f>
        <v>80</v>
      </c>
      <c r="C81" s="13" t="s">
        <v>163</v>
      </c>
      <c r="D81" s="13" t="s">
        <v>70</v>
      </c>
      <c r="E81" s="13" t="s">
        <v>42</v>
      </c>
      <c r="F81" s="12">
        <v>349.90837914376101</v>
      </c>
      <c r="G81" s="12">
        <v>116.636126381254</v>
      </c>
      <c r="H81" s="12">
        <v>192.78221724422701</v>
      </c>
      <c r="I81" s="12">
        <v>128.521478162818</v>
      </c>
      <c r="J81" s="14">
        <v>276.68617886178902</v>
      </c>
      <c r="K81" s="12"/>
      <c r="L81" t="s">
        <v>958</v>
      </c>
      <c r="M81" s="12" t="s">
        <v>958</v>
      </c>
      <c r="N81" s="12" t="s">
        <v>958</v>
      </c>
      <c r="O81" s="12"/>
      <c r="P81" s="12"/>
      <c r="Q81" s="12"/>
      <c r="R81" s="12"/>
      <c r="S81" s="15"/>
      <c r="T81" s="14">
        <f t="array" ref="T81">SUM(J81:S81)</f>
        <v>276.68617886178902</v>
      </c>
      <c r="U81" s="12">
        <f t="array" ref="U81">IF(S81="",0,S81)+IF((COUNT(J81:R81)&lt;6),SUM(J81:R81),(MAX(J81:R81)+LARGE(J81:R81,2)+LARGE(J81:R81,3)+LARGE(J81:R81,4)+LARGE(J81:R81,5)))</f>
        <v>276.68617886178902</v>
      </c>
      <c r="V81" s="12">
        <f t="shared" si="1"/>
        <v>521.84378340586102</v>
      </c>
      <c r="W81" s="12">
        <f t="array" ref="W81">COUNT(J81:S81)</f>
        <v>1</v>
      </c>
      <c r="X81" s="12"/>
      <c r="Y81" s="12"/>
      <c r="Z81" s="16"/>
      <c r="AA81" s="12"/>
      <c r="AB81" s="12"/>
      <c r="AC81" s="16"/>
      <c r="AD81" s="16"/>
    </row>
    <row r="82" spans="1:256" s="19" customFormat="1" ht="16.5" customHeight="1" x14ac:dyDescent="0.2">
      <c r="A82" s="12">
        <v>306</v>
      </c>
      <c r="B82" s="12">
        <f t="array" ref="B82">_xlfn.RANK.EQ(V82,$V$2:$V$607)</f>
        <v>81</v>
      </c>
      <c r="C82" s="13" t="s">
        <v>164</v>
      </c>
      <c r="D82" s="13" t="s">
        <v>165</v>
      </c>
      <c r="E82" s="13" t="s">
        <v>33</v>
      </c>
      <c r="F82" s="12">
        <v>0</v>
      </c>
      <c r="G82" s="12">
        <v>0</v>
      </c>
      <c r="H82" s="12">
        <v>664.79769735752996</v>
      </c>
      <c r="I82" s="12">
        <v>443.19846490501999</v>
      </c>
      <c r="J82" s="14"/>
      <c r="K82" s="12">
        <v>74.048908066220505</v>
      </c>
      <c r="L82" t="s">
        <v>958</v>
      </c>
      <c r="M82" s="12" t="s">
        <v>958</v>
      </c>
      <c r="N82" s="12" t="s">
        <v>958</v>
      </c>
      <c r="O82" s="12"/>
      <c r="P82" s="12"/>
      <c r="Q82" s="12"/>
      <c r="R82" s="12"/>
      <c r="S82" s="15"/>
      <c r="T82" s="14">
        <f t="array" ref="T82">SUM(J82:S82)</f>
        <v>74.048908066220505</v>
      </c>
      <c r="U82" s="12">
        <f t="array" ref="U82">IF(S82="",0,S82)+IF((COUNT(J82:R82)&lt;6),SUM(J82:R82),(MAX(J82:R82)+LARGE(J82:R82,2)+LARGE(J82:R82,3)+LARGE(J82:R82,4)+LARGE(J82:R82,5)))</f>
        <v>74.048908066220505</v>
      </c>
      <c r="V82" s="12">
        <f t="shared" si="1"/>
        <v>517.24737297124045</v>
      </c>
      <c r="W82" s="12">
        <f t="array" ref="W82">COUNT(J82:S82)</f>
        <v>1</v>
      </c>
      <c r="X82" s="12"/>
      <c r="Y82" s="12"/>
      <c r="Z82" s="16"/>
      <c r="AA82" s="12"/>
      <c r="AB82" s="12"/>
      <c r="AC82" s="16"/>
      <c r="AD82" s="16"/>
    </row>
    <row r="83" spans="1:256" s="19" customFormat="1" ht="16.5" customHeight="1" x14ac:dyDescent="0.2">
      <c r="A83" s="12">
        <v>326</v>
      </c>
      <c r="B83" s="12">
        <f t="array" ref="B83">_xlfn.RANK.EQ(V83,$V$2:$V$607)</f>
        <v>82</v>
      </c>
      <c r="C83" s="13" t="s">
        <v>508</v>
      </c>
      <c r="D83" s="13" t="s">
        <v>509</v>
      </c>
      <c r="E83" t="s">
        <v>958</v>
      </c>
      <c r="F83" s="12">
        <v>0</v>
      </c>
      <c r="G83" s="12">
        <v>0</v>
      </c>
      <c r="H83" s="12">
        <v>0</v>
      </c>
      <c r="I83" s="12">
        <v>0</v>
      </c>
      <c r="J83" s="14">
        <v>105.544875784187</v>
      </c>
      <c r="K83" s="12"/>
      <c r="L83" s="12">
        <v>215.00199475554518</v>
      </c>
      <c r="M83" s="12">
        <v>196.38679053548938</v>
      </c>
      <c r="N83" s="12" t="s">
        <v>958</v>
      </c>
      <c r="O83" s="12"/>
      <c r="P83" s="12"/>
      <c r="Q83" s="12"/>
      <c r="R83" s="12"/>
      <c r="S83" s="15"/>
      <c r="T83" s="14">
        <f t="array" ref="T83">SUM(J83:S83)</f>
        <v>516.93366107522161</v>
      </c>
      <c r="U83" s="12">
        <f t="array" ref="U83">IF(S83="",0,S83)+IF((COUNT(J83:R83)&lt;6),SUM(J83:R83),(MAX(J83:R83)+LARGE(J83:R83,2)+LARGE(J83:R83,3)+LARGE(J83:R83,4)+LARGE(J83:R83,5)))</f>
        <v>516.93366107522161</v>
      </c>
      <c r="V83" s="12">
        <f t="shared" si="1"/>
        <v>516.93366107522161</v>
      </c>
      <c r="W83" s="12">
        <f t="array" ref="W83">COUNT(J83:S83)</f>
        <v>3</v>
      </c>
      <c r="X83" s="12"/>
      <c r="Y83" s="12"/>
      <c r="Z83" s="16"/>
      <c r="AA83" s="16"/>
      <c r="AC83" s="16"/>
      <c r="AD83" s="16"/>
    </row>
    <row r="84" spans="1:256" s="19" customFormat="1" ht="16.5" customHeight="1" x14ac:dyDescent="0.2">
      <c r="A84" s="12">
        <v>71</v>
      </c>
      <c r="B84" s="12">
        <f t="array" ref="B84">_xlfn.RANK.EQ(V84,$V$2:$V$607)</f>
        <v>83</v>
      </c>
      <c r="C84" s="13" t="s">
        <v>166</v>
      </c>
      <c r="D84" s="13" t="s">
        <v>167</v>
      </c>
      <c r="E84" s="13" t="s">
        <v>42</v>
      </c>
      <c r="F84" s="12">
        <v>816.33377782327295</v>
      </c>
      <c r="G84" s="12">
        <v>272.11125927442401</v>
      </c>
      <c r="H84" s="12">
        <v>207.55375137394</v>
      </c>
      <c r="I84" s="12">
        <v>138.369167582627</v>
      </c>
      <c r="J84" s="14">
        <v>104.273684210526</v>
      </c>
      <c r="K84" s="12"/>
      <c r="L84" t="s">
        <v>958</v>
      </c>
      <c r="M84" s="12" t="s">
        <v>958</v>
      </c>
      <c r="N84" s="12" t="s">
        <v>958</v>
      </c>
      <c r="O84" s="12"/>
      <c r="P84" s="12"/>
      <c r="Q84" s="12"/>
      <c r="R84" s="12"/>
      <c r="S84" s="15"/>
      <c r="T84" s="14">
        <f t="array" ref="T84">SUM(J84:S84)</f>
        <v>104.273684210526</v>
      </c>
      <c r="U84" s="12">
        <f t="array" ref="U84">IF(S84="",0,S84)+IF((COUNT(J84:R84)&lt;6),SUM(J84:R84),(MAX(J84:R84)+LARGE(J84:R84,2)+LARGE(J84:R84,3)+LARGE(J84:R84,4)+LARGE(J84:R84,5)))</f>
        <v>104.273684210526</v>
      </c>
      <c r="V84" s="12">
        <f t="shared" si="1"/>
        <v>514.75411106757701</v>
      </c>
      <c r="W84" s="12">
        <f t="array" ref="W84">COUNT(J84:S84)</f>
        <v>1</v>
      </c>
      <c r="X84" s="12"/>
      <c r="Y84" s="12"/>
      <c r="Z84" s="16"/>
      <c r="AA84" s="12"/>
      <c r="AB84" s="12"/>
      <c r="AC84" s="16"/>
      <c r="AD84" s="16"/>
    </row>
    <row r="85" spans="1:256" s="19" customFormat="1" ht="16.5" customHeight="1" x14ac:dyDescent="0.2">
      <c r="A85" s="12">
        <v>136</v>
      </c>
      <c r="B85" s="12">
        <f t="array" ref="B85">_xlfn.RANK.EQ(V85,$V$2:$V$607)</f>
        <v>84</v>
      </c>
      <c r="C85" s="13" t="s">
        <v>168</v>
      </c>
      <c r="D85" s="13" t="s">
        <v>169</v>
      </c>
      <c r="E85" s="13" t="s">
        <v>42</v>
      </c>
      <c r="F85" s="12">
        <v>336.85199130008601</v>
      </c>
      <c r="G85" s="12">
        <v>112.283997100029</v>
      </c>
      <c r="H85" s="12">
        <v>491.87585462722001</v>
      </c>
      <c r="I85" s="12">
        <v>327.91723641814701</v>
      </c>
      <c r="J85" s="14">
        <v>66.921929824561403</v>
      </c>
      <c r="K85" s="12"/>
      <c r="L85" t="s">
        <v>958</v>
      </c>
      <c r="M85" s="12" t="s">
        <v>958</v>
      </c>
      <c r="N85" s="12" t="s">
        <v>958</v>
      </c>
      <c r="O85" s="12"/>
      <c r="P85" s="12"/>
      <c r="Q85" s="12"/>
      <c r="R85" s="12"/>
      <c r="S85" s="15"/>
      <c r="T85" s="14">
        <f t="array" ref="T85">SUM(J85:S85)</f>
        <v>66.921929824561403</v>
      </c>
      <c r="U85" s="12">
        <f t="array" ref="U85">IF(S85="",0,S85)+IF((COUNT(J85:R85)&lt;6),SUM(J85:R85),(MAX(J85:R85)+LARGE(J85:R85,2)+LARGE(J85:R85,3)+LARGE(J85:R85,4)+LARGE(J85:R85,5)))</f>
        <v>66.921929824561403</v>
      </c>
      <c r="V85" s="12">
        <f t="shared" si="1"/>
        <v>507.12316334273743</v>
      </c>
      <c r="W85" s="12">
        <f t="array" ref="W85">COUNT(J85:S85)</f>
        <v>1</v>
      </c>
      <c r="X85" s="12"/>
      <c r="Y85" s="12"/>
      <c r="Z85" s="16"/>
      <c r="AA85" s="12"/>
      <c r="AB85" s="12"/>
      <c r="AC85" s="16"/>
      <c r="AD85" s="16"/>
      <c r="AE85" s="21"/>
    </row>
    <row r="86" spans="1:256" s="19" customFormat="1" ht="16.5" customHeight="1" x14ac:dyDescent="0.2">
      <c r="A86" s="12">
        <v>516</v>
      </c>
      <c r="B86" s="12">
        <f t="array" ref="B86">_xlfn.RANK.EQ(V86,$V$2:$V$607)</f>
        <v>85</v>
      </c>
      <c r="C86" s="13" t="s">
        <v>305</v>
      </c>
      <c r="D86" s="13" t="s">
        <v>162</v>
      </c>
      <c r="E86" t="s">
        <v>858</v>
      </c>
      <c r="F86" s="12">
        <v>0</v>
      </c>
      <c r="G86" s="12">
        <v>0</v>
      </c>
      <c r="H86" s="12">
        <v>405.182841945061</v>
      </c>
      <c r="I86" s="12">
        <v>270.12189463004103</v>
      </c>
      <c r="J86" s="14"/>
      <c r="K86" s="12"/>
      <c r="L86" t="s">
        <v>958</v>
      </c>
      <c r="M86" s="12" t="s">
        <v>958</v>
      </c>
      <c r="N86" s="12">
        <v>228.81970349892941</v>
      </c>
      <c r="O86" s="12"/>
      <c r="P86" s="12"/>
      <c r="Q86" s="12"/>
      <c r="R86" s="12"/>
      <c r="S86" s="15"/>
      <c r="T86" s="14">
        <f t="array" ref="T86">SUM(J86:S86)</f>
        <v>228.81970349892941</v>
      </c>
      <c r="U86" s="12">
        <f t="array" ref="U86">IF(S86="",0,S86)+IF((COUNT(J86:R86)&lt;6),SUM(J86:R86),(MAX(J86:R86)+LARGE(J86:R86,2)+LARGE(J86:R86,3)+LARGE(J86:R86,4)+LARGE(J86:R86,5)))</f>
        <v>228.81970349892941</v>
      </c>
      <c r="V86" s="12">
        <f t="shared" si="1"/>
        <v>498.94159812897044</v>
      </c>
      <c r="W86" s="12">
        <f t="array" ref="W86">COUNT(J86:S86)</f>
        <v>1</v>
      </c>
      <c r="X86" s="12"/>
      <c r="Y86" s="12"/>
      <c r="Z86" s="16"/>
      <c r="AA86" s="12"/>
      <c r="AB86" s="12"/>
      <c r="AC86" s="16"/>
      <c r="AD86" s="16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</row>
    <row r="87" spans="1:256" s="19" customFormat="1" ht="16.5" customHeight="1" x14ac:dyDescent="0.2">
      <c r="A87" s="12">
        <v>251</v>
      </c>
      <c r="B87" s="12">
        <f t="array" ref="B87">_xlfn.RANK.EQ(V87,$V$2:$V$607)</f>
        <v>86</v>
      </c>
      <c r="C87" s="13" t="s">
        <v>170</v>
      </c>
      <c r="D87" s="13" t="s">
        <v>171</v>
      </c>
      <c r="E87" s="13" t="s">
        <v>81</v>
      </c>
      <c r="F87" s="12">
        <v>0</v>
      </c>
      <c r="G87" s="12">
        <v>0</v>
      </c>
      <c r="H87" s="12">
        <v>502.102710638377</v>
      </c>
      <c r="I87" s="12">
        <v>334.73514042558497</v>
      </c>
      <c r="J87" s="14">
        <v>159.012930157932</v>
      </c>
      <c r="K87" s="12"/>
      <c r="L87" t="s">
        <v>958</v>
      </c>
      <c r="M87" s="12" t="s">
        <v>958</v>
      </c>
      <c r="N87" s="12" t="s">
        <v>958</v>
      </c>
      <c r="O87" s="12"/>
      <c r="P87" s="12"/>
      <c r="Q87" s="12"/>
      <c r="R87" s="12"/>
      <c r="S87" s="15"/>
      <c r="T87" s="14">
        <f t="array" ref="T87">SUM(J87:S87)</f>
        <v>159.012930157932</v>
      </c>
      <c r="U87" s="12">
        <f t="array" ref="U87">IF(S87="",0,S87)+IF((COUNT(J87:R87)&lt;6),SUM(J87:R87),(MAX(J87:R87)+LARGE(J87:R87,2)+LARGE(J87:R87,3)+LARGE(J87:R87,4)+LARGE(J87:R87,5)))</f>
        <v>159.012930157932</v>
      </c>
      <c r="V87" s="12">
        <f t="shared" si="1"/>
        <v>493.74807058351701</v>
      </c>
      <c r="W87" s="12">
        <f t="array" ref="W87">COUNT(J87:S87)</f>
        <v>1</v>
      </c>
      <c r="X87" s="12"/>
      <c r="Y87" s="12"/>
      <c r="Z87" s="16"/>
      <c r="AA87" s="12"/>
      <c r="AB87" s="12"/>
      <c r="AC87" s="16"/>
      <c r="AD87" s="16"/>
      <c r="AE87" s="21"/>
    </row>
    <row r="88" spans="1:256" s="19" customFormat="1" ht="16.5" customHeight="1" x14ac:dyDescent="0.2">
      <c r="A88" s="12">
        <v>50</v>
      </c>
      <c r="B88" s="12">
        <f t="array" ref="B88">_xlfn.RANK.EQ(V88,$V$2:$V$607)</f>
        <v>87</v>
      </c>
      <c r="C88" s="13" t="s">
        <v>134</v>
      </c>
      <c r="D88" s="13" t="s">
        <v>172</v>
      </c>
      <c r="E88" t="s">
        <v>958</v>
      </c>
      <c r="F88" s="12">
        <v>1307.5801357396001</v>
      </c>
      <c r="G88" s="12">
        <v>435.86004524653498</v>
      </c>
      <c r="H88" s="12">
        <v>77.246080010182098</v>
      </c>
      <c r="I88" s="12">
        <v>51.497386673454699</v>
      </c>
      <c r="J88" s="14"/>
      <c r="K88" s="12"/>
      <c r="L88" t="s">
        <v>958</v>
      </c>
      <c r="M88" s="12" t="s">
        <v>958</v>
      </c>
      <c r="N88" s="12" t="s">
        <v>958</v>
      </c>
      <c r="O88" s="12"/>
      <c r="P88" s="12"/>
      <c r="Q88" s="12"/>
      <c r="R88" s="12"/>
      <c r="S88" s="15"/>
      <c r="T88" s="14">
        <f t="array" ref="T88">SUM(J88:S88)</f>
        <v>0</v>
      </c>
      <c r="U88" s="12">
        <f t="array" ref="U88">IF(S88="",0,S88)+IF((COUNT(J88:R88)&lt;6),SUM(J88:R88),(MAX(J88:R88)+LARGE(J88:R88,2)+LARGE(J88:R88,3)+LARGE(J88:R88,4)+LARGE(J88:R88,5)))</f>
        <v>0</v>
      </c>
      <c r="V88" s="12">
        <f t="shared" si="1"/>
        <v>487.35743191998966</v>
      </c>
      <c r="W88" s="12">
        <f t="array" ref="W88">COUNT(J88:S88)</f>
        <v>0</v>
      </c>
      <c r="X88" s="12"/>
      <c r="Y88" s="12"/>
      <c r="Z88" s="16"/>
      <c r="AA88" s="16"/>
      <c r="AC88" s="16"/>
      <c r="AD88" s="16"/>
    </row>
    <row r="89" spans="1:256" s="19" customFormat="1" ht="16.5" customHeight="1" x14ac:dyDescent="0.2">
      <c r="A89" s="12">
        <v>175</v>
      </c>
      <c r="B89" s="12">
        <f t="array" ref="B89">_xlfn.RANK.EQ(V89,$V$2:$V$607)</f>
        <v>88</v>
      </c>
      <c r="C89" s="13" t="s">
        <v>173</v>
      </c>
      <c r="D89" s="13" t="s">
        <v>174</v>
      </c>
      <c r="E89" s="13" t="s">
        <v>42</v>
      </c>
      <c r="F89" s="12">
        <v>255.32667400877301</v>
      </c>
      <c r="G89" s="12">
        <v>85.108891336257699</v>
      </c>
      <c r="H89" s="12">
        <v>494.38631346753698</v>
      </c>
      <c r="I89" s="12">
        <v>329.59087564502403</v>
      </c>
      <c r="J89" s="14">
        <v>58.905686544498501</v>
      </c>
      <c r="K89" s="12"/>
      <c r="L89" t="s">
        <v>958</v>
      </c>
      <c r="M89" s="12" t="s">
        <v>958</v>
      </c>
      <c r="N89" s="12" t="s">
        <v>958</v>
      </c>
      <c r="O89" s="12"/>
      <c r="P89" s="12"/>
      <c r="Q89" s="12"/>
      <c r="R89" s="12"/>
      <c r="S89" s="15"/>
      <c r="T89" s="14">
        <f t="array" ref="T89">SUM(J89:S89)</f>
        <v>58.905686544498501</v>
      </c>
      <c r="U89" s="12">
        <f t="array" ref="U89">IF(S89="",0,S89)+IF((COUNT(J89:R89)&lt;6),SUM(J89:R89),(MAX(J89:R89)+LARGE(J89:R89,2)+LARGE(J89:R89,3)+LARGE(J89:R89,4)+LARGE(J89:R89,5)))</f>
        <v>58.905686544498501</v>
      </c>
      <c r="V89" s="12">
        <f t="shared" si="1"/>
        <v>473.60545352578026</v>
      </c>
      <c r="W89" s="12">
        <f t="array" ref="W89">COUNT(J89:S89)</f>
        <v>1</v>
      </c>
      <c r="X89" s="12"/>
      <c r="Y89" s="12"/>
      <c r="Z89" s="16"/>
      <c r="AA89" s="12"/>
      <c r="AB89" s="12"/>
      <c r="AC89" s="16"/>
      <c r="AD89" s="16"/>
    </row>
    <row r="90" spans="1:256" s="19" customFormat="1" ht="16.5" customHeight="1" x14ac:dyDescent="0.2">
      <c r="A90" s="12">
        <v>9</v>
      </c>
      <c r="B90" s="12">
        <f t="array" ref="B90">_xlfn.RANK.EQ(V90,$V$2:$V$607)</f>
        <v>89</v>
      </c>
      <c r="C90" s="13" t="s">
        <v>175</v>
      </c>
      <c r="D90" s="13" t="s">
        <v>176</v>
      </c>
      <c r="E90" s="13" t="s">
        <v>42</v>
      </c>
      <c r="F90" s="12">
        <v>133.91055143549599</v>
      </c>
      <c r="G90" s="12">
        <v>44.636850478498701</v>
      </c>
      <c r="H90" s="12">
        <v>184.76805897393299</v>
      </c>
      <c r="I90" s="12">
        <v>123.17870598262201</v>
      </c>
      <c r="J90" s="14">
        <v>304.932907527125</v>
      </c>
      <c r="K90" s="12"/>
      <c r="L90" t="s">
        <v>958</v>
      </c>
      <c r="M90" s="12" t="s">
        <v>958</v>
      </c>
      <c r="N90" s="12" t="s">
        <v>958</v>
      </c>
      <c r="O90" s="12"/>
      <c r="P90" s="12"/>
      <c r="Q90" s="12"/>
      <c r="R90" s="12"/>
      <c r="S90" s="15"/>
      <c r="T90" s="14">
        <f t="array" ref="T90">SUM(J90:S90)</f>
        <v>304.932907527125</v>
      </c>
      <c r="U90" s="12">
        <f t="array" ref="U90">IF(S90="",0,S90)+IF((COUNT(J90:R90)&lt;6),SUM(J90:R90),(MAX(J90:R90)+LARGE(J90:R90,2)+LARGE(J90:R90,3)+LARGE(J90:R90,4)+LARGE(J90:R90,5)))</f>
        <v>304.932907527125</v>
      </c>
      <c r="V90" s="12">
        <f t="shared" si="1"/>
        <v>472.7484639882457</v>
      </c>
      <c r="W90" s="12">
        <f t="array" ref="W90">COUNT(J90:S90)</f>
        <v>1</v>
      </c>
      <c r="X90" s="12"/>
      <c r="Y90" s="12"/>
      <c r="Z90" s="16"/>
      <c r="AA90" s="16"/>
      <c r="AC90" s="16"/>
      <c r="AD90" s="16"/>
    </row>
    <row r="91" spans="1:256" s="19" customFormat="1" ht="16.5" customHeight="1" x14ac:dyDescent="0.2">
      <c r="A91" s="12">
        <v>20</v>
      </c>
      <c r="B91" s="12">
        <f t="array" ref="B91">_xlfn.RANK.EQ(V91,$V$2:$V$607)</f>
        <v>90</v>
      </c>
      <c r="C91" s="13" t="s">
        <v>177</v>
      </c>
      <c r="D91" s="13" t="s">
        <v>178</v>
      </c>
      <c r="E91" s="13" t="s">
        <v>132</v>
      </c>
      <c r="F91" s="12">
        <v>253.00828038532501</v>
      </c>
      <c r="G91" s="12">
        <v>84.336093461774894</v>
      </c>
      <c r="H91" s="12">
        <v>253.099647090475</v>
      </c>
      <c r="I91" s="12">
        <v>168.733098060316</v>
      </c>
      <c r="J91" s="14">
        <v>214.33434191824401</v>
      </c>
      <c r="K91" s="12"/>
      <c r="L91" t="s">
        <v>958</v>
      </c>
      <c r="M91" s="12" t="s">
        <v>958</v>
      </c>
      <c r="N91" s="12" t="s">
        <v>958</v>
      </c>
      <c r="O91" s="12"/>
      <c r="P91" s="12"/>
      <c r="Q91" s="12"/>
      <c r="R91" s="12"/>
      <c r="S91" s="15"/>
      <c r="T91" s="14">
        <f t="array" ref="T91">SUM(J91:S91)</f>
        <v>214.33434191824401</v>
      </c>
      <c r="U91" s="12">
        <f t="array" ref="U91">IF(S91="",0,S91)+IF((COUNT(J91:R91)&lt;6),SUM(J91:R91),(MAX(J91:R91)+LARGE(J91:R91,2)+LARGE(J91:R91,3)+LARGE(J91:R91,4)+LARGE(J91:R91,5)))</f>
        <v>214.33434191824401</v>
      </c>
      <c r="V91" s="12">
        <f t="shared" si="1"/>
        <v>467.40353344033485</v>
      </c>
      <c r="W91" s="12">
        <f t="array" ref="W91">COUNT(J91:S91)</f>
        <v>1</v>
      </c>
      <c r="X91" s="12"/>
      <c r="Y91" s="12"/>
      <c r="Z91" s="16"/>
      <c r="AA91" s="12"/>
      <c r="AB91" s="12"/>
      <c r="AC91" s="16"/>
      <c r="AD91" s="16"/>
    </row>
    <row r="92" spans="1:256" s="19" customFormat="1" ht="16.5" customHeight="1" x14ac:dyDescent="0.2">
      <c r="A92" s="12">
        <v>314</v>
      </c>
      <c r="B92" s="12">
        <f t="array" ref="B92">_xlfn.RANK.EQ(V92,$V$2:$V$607)</f>
        <v>91</v>
      </c>
      <c r="C92" s="13" t="s">
        <v>179</v>
      </c>
      <c r="D92" s="13" t="s">
        <v>180</v>
      </c>
      <c r="E92" s="13" t="s">
        <v>30</v>
      </c>
      <c r="F92" s="12">
        <v>0</v>
      </c>
      <c r="G92" s="12">
        <v>0</v>
      </c>
      <c r="H92" s="12">
        <v>612.65808387702498</v>
      </c>
      <c r="I92" s="12">
        <v>408.43872258468298</v>
      </c>
      <c r="J92" s="14"/>
      <c r="K92" s="12">
        <v>58.907064002678702</v>
      </c>
      <c r="L92" t="s">
        <v>958</v>
      </c>
      <c r="M92" s="12" t="s">
        <v>958</v>
      </c>
      <c r="N92" s="12" t="s">
        <v>958</v>
      </c>
      <c r="O92" s="12"/>
      <c r="P92" s="12"/>
      <c r="Q92" s="12"/>
      <c r="R92" s="12"/>
      <c r="S92" s="15"/>
      <c r="T92" s="14">
        <f t="array" ref="T92">SUM(J92:S92)</f>
        <v>58.907064002678702</v>
      </c>
      <c r="U92" s="12">
        <f t="array" ref="U92">IF(S92="",0,S92)+IF((COUNT(J92:R92)&lt;6),SUM(J92:R92),(MAX(J92:R92)+LARGE(J92:R92,2)+LARGE(J92:R92,3)+LARGE(J92:R92,4)+LARGE(J92:R92,5)))</f>
        <v>58.907064002678702</v>
      </c>
      <c r="V92" s="12">
        <f t="shared" si="1"/>
        <v>467.34578658736166</v>
      </c>
      <c r="W92" s="12">
        <f t="array" ref="W92">COUNT(J92:S92)</f>
        <v>1</v>
      </c>
      <c r="X92" s="12"/>
      <c r="Y92" s="12"/>
      <c r="Z92" s="16"/>
      <c r="AA92" s="12"/>
      <c r="AB92" s="12"/>
      <c r="AC92" s="16"/>
      <c r="AD92" s="16"/>
    </row>
    <row r="93" spans="1:256" s="19" customFormat="1" ht="16.5" customHeight="1" x14ac:dyDescent="0.2">
      <c r="A93" s="12">
        <v>530</v>
      </c>
      <c r="B93" s="12">
        <f t="array" ref="B93">_xlfn.RANK.EQ(V93,$V$2:$V$607)</f>
        <v>92</v>
      </c>
      <c r="C93" s="13" t="s">
        <v>145</v>
      </c>
      <c r="D93" s="13" t="s">
        <v>181</v>
      </c>
      <c r="E93" s="13" t="s">
        <v>146</v>
      </c>
      <c r="F93" s="12">
        <v>456.04586517166598</v>
      </c>
      <c r="G93" s="12">
        <v>152.01528839055501</v>
      </c>
      <c r="H93" s="12">
        <v>464.59165287528401</v>
      </c>
      <c r="I93" s="12">
        <v>309.72776858352302</v>
      </c>
      <c r="J93" s="14"/>
      <c r="K93" s="12"/>
      <c r="L93" t="s">
        <v>958</v>
      </c>
      <c r="M93" s="12" t="s">
        <v>958</v>
      </c>
      <c r="N93" s="12" t="s">
        <v>958</v>
      </c>
      <c r="O93" s="12"/>
      <c r="P93" s="12"/>
      <c r="Q93" s="12"/>
      <c r="R93" s="12"/>
      <c r="S93" s="15"/>
      <c r="T93" s="14">
        <f t="array" ref="T93">SUM(J93:S93)</f>
        <v>0</v>
      </c>
      <c r="U93" s="12">
        <f t="array" ref="U93">IF(S93="",0,S93)+IF((COUNT(J93:R93)&lt;6),SUM(J93:R93),(MAX(J93:R93)+LARGE(J93:R93,2)+LARGE(J93:R93,3)+LARGE(J93:R93,4)+LARGE(J93:R93,5)))</f>
        <v>0</v>
      </c>
      <c r="V93" s="12">
        <f t="shared" si="1"/>
        <v>461.74305697407806</v>
      </c>
      <c r="W93" s="12">
        <f t="array" ref="W93">COUNT(J93:S93)</f>
        <v>0</v>
      </c>
      <c r="X93" s="12"/>
      <c r="Y93" s="12"/>
      <c r="Z93" s="16"/>
      <c r="AA93" s="12"/>
      <c r="AB93" s="12"/>
      <c r="AC93" s="16"/>
      <c r="AD93" s="16"/>
      <c r="AE93" s="21"/>
    </row>
    <row r="94" spans="1:256" s="19" customFormat="1" ht="16.5" customHeight="1" x14ac:dyDescent="0.2">
      <c r="A94" s="12">
        <v>189</v>
      </c>
      <c r="B94" s="12">
        <f t="array" ref="B94">_xlfn.RANK.EQ(V94,$V$2:$V$607)</f>
        <v>93</v>
      </c>
      <c r="C94" s="13" t="s">
        <v>184</v>
      </c>
      <c r="D94" s="13" t="s">
        <v>185</v>
      </c>
      <c r="E94" s="13" t="s">
        <v>42</v>
      </c>
      <c r="F94" s="12">
        <v>0</v>
      </c>
      <c r="G94" s="12">
        <v>0</v>
      </c>
      <c r="H94" s="12">
        <v>100.694078999005</v>
      </c>
      <c r="I94" s="12">
        <v>67.129385999336904</v>
      </c>
      <c r="J94" s="14">
        <v>383.83323363349001</v>
      </c>
      <c r="K94" s="12"/>
      <c r="L94" t="s">
        <v>958</v>
      </c>
      <c r="M94" s="12" t="s">
        <v>958</v>
      </c>
      <c r="N94" s="12" t="s">
        <v>958</v>
      </c>
      <c r="O94" s="12"/>
      <c r="P94" s="12"/>
      <c r="Q94" s="12"/>
      <c r="R94" s="12"/>
      <c r="S94" s="15"/>
      <c r="T94" s="14">
        <f t="array" ref="T94">SUM(J94:S94)</f>
        <v>383.83323363349001</v>
      </c>
      <c r="U94" s="12">
        <f t="array" ref="U94">IF(S94="",0,S94)+IF((COUNT(J94:R94)&lt;6),SUM(J94:R94),(MAX(J94:R94)+LARGE(J94:R94,2)+LARGE(J94:R94,3)+LARGE(J94:R94,4)+LARGE(J94:R94,5)))</f>
        <v>383.83323363349001</v>
      </c>
      <c r="V94" s="12">
        <f t="shared" si="1"/>
        <v>450.96261963282689</v>
      </c>
      <c r="W94" s="12">
        <f t="array" ref="W94">COUNT(J94:S94)</f>
        <v>1</v>
      </c>
      <c r="X94" s="12"/>
      <c r="Y94" s="12"/>
      <c r="Z94" s="16"/>
      <c r="AA94" s="16"/>
      <c r="AC94" s="16"/>
      <c r="AD94" s="16"/>
    </row>
    <row r="95" spans="1:256" s="19" customFormat="1" ht="16.5" customHeight="1" x14ac:dyDescent="0.2">
      <c r="A95" s="12">
        <v>185</v>
      </c>
      <c r="B95" s="12">
        <f t="array" ref="B95">_xlfn.RANK.EQ(V95,$V$2:$V$607)</f>
        <v>94</v>
      </c>
      <c r="C95" s="13" t="s">
        <v>186</v>
      </c>
      <c r="D95" s="13" t="s">
        <v>187</v>
      </c>
      <c r="E95" s="13" t="s">
        <v>42</v>
      </c>
      <c r="F95" s="12">
        <v>335.44423236920699</v>
      </c>
      <c r="G95" s="12">
        <v>111.814744123069</v>
      </c>
      <c r="H95" s="12">
        <v>100.614193984454</v>
      </c>
      <c r="I95" s="12">
        <v>67.076129322969507</v>
      </c>
      <c r="J95" s="14">
        <v>271.701813867439</v>
      </c>
      <c r="K95" s="12"/>
      <c r="L95" t="s">
        <v>958</v>
      </c>
      <c r="M95" s="12" t="s">
        <v>958</v>
      </c>
      <c r="N95" s="12" t="s">
        <v>958</v>
      </c>
      <c r="O95" s="12"/>
      <c r="P95" s="12"/>
      <c r="Q95" s="12"/>
      <c r="R95" s="12"/>
      <c r="S95" s="15"/>
      <c r="T95" s="14">
        <f t="array" ref="T95">SUM(J95:S95)</f>
        <v>271.701813867439</v>
      </c>
      <c r="U95" s="12">
        <f t="array" ref="U95">IF(S95="",0,S95)+IF((COUNT(J95:R95)&lt;6),SUM(J95:R95),(MAX(J95:R95)+LARGE(J95:R95,2)+LARGE(J95:R95,3)+LARGE(J95:R95,4)+LARGE(J95:R95,5)))</f>
        <v>271.701813867439</v>
      </c>
      <c r="V95" s="12">
        <f t="shared" si="1"/>
        <v>450.59268731347748</v>
      </c>
      <c r="W95" s="12">
        <f t="array" ref="W95">COUNT(J95:S95)</f>
        <v>1</v>
      </c>
      <c r="X95" s="12"/>
      <c r="Y95" s="12"/>
      <c r="Z95" s="16"/>
      <c r="AA95" s="12"/>
      <c r="AB95" s="12"/>
      <c r="AC95" s="16"/>
      <c r="AD95" s="16"/>
    </row>
    <row r="96" spans="1:256" s="19" customFormat="1" ht="16.5" customHeight="1" x14ac:dyDescent="0.2">
      <c r="A96" s="12">
        <v>32</v>
      </c>
      <c r="B96" s="12">
        <f t="array" ref="B96">_xlfn.RANK.EQ(V96,$V$2:$V$607)</f>
        <v>95</v>
      </c>
      <c r="C96" s="13" t="s">
        <v>190</v>
      </c>
      <c r="D96" s="13" t="s">
        <v>191</v>
      </c>
      <c r="E96" t="s">
        <v>958</v>
      </c>
      <c r="F96" s="12">
        <v>995.35488297861798</v>
      </c>
      <c r="G96" s="12">
        <v>331.78496099287298</v>
      </c>
      <c r="H96" s="12">
        <v>164.93779642121601</v>
      </c>
      <c r="I96" s="12">
        <v>109.958530947477</v>
      </c>
      <c r="J96" s="14"/>
      <c r="K96" s="12"/>
      <c r="L96" t="s">
        <v>958</v>
      </c>
      <c r="M96" s="12" t="s">
        <v>958</v>
      </c>
      <c r="N96" s="12" t="s">
        <v>958</v>
      </c>
      <c r="O96" s="12"/>
      <c r="P96" s="12"/>
      <c r="Q96" s="12"/>
      <c r="R96" s="12"/>
      <c r="S96" s="15"/>
      <c r="T96" s="14">
        <f t="array" ref="T96">SUM(J96:S96)</f>
        <v>0</v>
      </c>
      <c r="U96" s="12">
        <f t="array" ref="U96">IF(S96="",0,S96)+IF((COUNT(J96:R96)&lt;6),SUM(J96:R96),(MAX(J96:R96)+LARGE(J96:R96,2)+LARGE(J96:R96,3)+LARGE(J96:R96,4)+LARGE(J96:R96,5)))</f>
        <v>0</v>
      </c>
      <c r="V96" s="12">
        <f t="shared" si="1"/>
        <v>441.74349194035</v>
      </c>
      <c r="W96" s="12">
        <f t="array" ref="W96">COUNT(J96:S96)</f>
        <v>0</v>
      </c>
      <c r="X96" s="12"/>
      <c r="Y96" s="12"/>
      <c r="Z96" s="16"/>
      <c r="AA96" s="12"/>
      <c r="AB96" s="12"/>
      <c r="AC96" s="16"/>
      <c r="AD96" s="16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</row>
    <row r="97" spans="1:256" s="19" customFormat="1" ht="16.5" customHeight="1" x14ac:dyDescent="0.2">
      <c r="A97" s="12">
        <v>248</v>
      </c>
      <c r="B97" s="12">
        <f t="array" ref="B97">_xlfn.RANK.EQ(V97,$V$2:$V$607)</f>
        <v>96</v>
      </c>
      <c r="C97" s="13" t="s">
        <v>192</v>
      </c>
      <c r="D97" s="13" t="s">
        <v>193</v>
      </c>
      <c r="E97" s="13" t="s">
        <v>194</v>
      </c>
      <c r="F97" s="12">
        <v>92.2331344891154</v>
      </c>
      <c r="G97" s="12">
        <v>30.744378163038402</v>
      </c>
      <c r="H97" s="12">
        <v>105.709841194314</v>
      </c>
      <c r="I97" s="12">
        <v>70.473227462875997</v>
      </c>
      <c r="J97" s="14">
        <v>338.42750359192098</v>
      </c>
      <c r="K97" s="12"/>
      <c r="L97" t="s">
        <v>958</v>
      </c>
      <c r="M97" s="12" t="s">
        <v>958</v>
      </c>
      <c r="N97" s="12" t="s">
        <v>958</v>
      </c>
      <c r="O97" s="12"/>
      <c r="P97" s="12"/>
      <c r="Q97" s="12"/>
      <c r="R97" s="12"/>
      <c r="S97" s="15"/>
      <c r="T97" s="14">
        <f t="array" ref="T97">SUM(J97:S97)</f>
        <v>338.42750359192098</v>
      </c>
      <c r="U97" s="12">
        <f t="array" ref="U97">IF(S97="",0,S97)+IF((COUNT(J97:R97)&lt;6),SUM(J97:R97),(MAX(J97:R97)+LARGE(J97:R97,2)+LARGE(J97:R97,3)+LARGE(J97:R97,4)+LARGE(J97:R97,5)))</f>
        <v>338.42750359192098</v>
      </c>
      <c r="V97" s="12">
        <f t="shared" si="1"/>
        <v>439.6451092178354</v>
      </c>
      <c r="W97" s="12">
        <f t="array" ref="W97">COUNT(J97:S97)</f>
        <v>1</v>
      </c>
      <c r="X97" s="12"/>
      <c r="Y97" s="12"/>
      <c r="Z97" s="16"/>
      <c r="AA97" s="12"/>
      <c r="AB97" s="12"/>
      <c r="AC97" s="16"/>
      <c r="AD97" s="16"/>
    </row>
    <row r="98" spans="1:256" s="19" customFormat="1" ht="16.5" customHeight="1" x14ac:dyDescent="0.2">
      <c r="A98" s="12">
        <v>30</v>
      </c>
      <c r="B98" s="12">
        <f t="array" ref="B98">_xlfn.RANK.EQ(V98,$V$2:$V$607)</f>
        <v>97</v>
      </c>
      <c r="C98" s="13" t="s">
        <v>133</v>
      </c>
      <c r="D98" s="13" t="s">
        <v>277</v>
      </c>
      <c r="E98" s="13" t="s">
        <v>87</v>
      </c>
      <c r="F98" s="12">
        <v>78.768801313628899</v>
      </c>
      <c r="G98" s="12">
        <v>26.256267104542999</v>
      </c>
      <c r="H98" s="12">
        <v>165.67132876785101</v>
      </c>
      <c r="I98" s="12">
        <v>110.4475525119</v>
      </c>
      <c r="J98" s="14">
        <v>174.32612612612601</v>
      </c>
      <c r="K98" s="12"/>
      <c r="L98" t="s">
        <v>958</v>
      </c>
      <c r="M98" s="12">
        <v>88.516548702392981</v>
      </c>
      <c r="N98" s="12">
        <v>36.868197020370928</v>
      </c>
      <c r="O98" s="12"/>
      <c r="P98" s="12"/>
      <c r="Q98" s="12"/>
      <c r="R98" s="12"/>
      <c r="S98" s="15"/>
      <c r="T98" s="14">
        <f t="array" ref="T98">SUM(J98:S98)</f>
        <v>299.71087184888989</v>
      </c>
      <c r="U98" s="12">
        <f t="array" ref="U98">IF(S98="",0,S98)+IF((COUNT(J98:R98)&lt;6),SUM(J98:R98),(MAX(J98:R98)+LARGE(J98:R98,2)+LARGE(J98:R98,3)+LARGE(J98:R98,4)+LARGE(J98:R98,5)))</f>
        <v>299.71087184888989</v>
      </c>
      <c r="V98" s="12">
        <f t="shared" si="1"/>
        <v>436.41469146533291</v>
      </c>
      <c r="W98" s="12">
        <f t="array" ref="W98">COUNT(J98:S98)</f>
        <v>3</v>
      </c>
      <c r="X98" s="12"/>
      <c r="Y98" s="12"/>
      <c r="Z98" s="16"/>
      <c r="AA98" s="12"/>
      <c r="AB98" s="12"/>
      <c r="AC98" s="16"/>
      <c r="AD98" s="16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</row>
    <row r="99" spans="1:256" s="19" customFormat="1" ht="16.5" customHeight="1" x14ac:dyDescent="0.2">
      <c r="A99" s="12">
        <v>297</v>
      </c>
      <c r="B99" s="12">
        <f t="array" ref="B99">_xlfn.RANK.EQ(V99,$V$2:$V$607)</f>
        <v>98</v>
      </c>
      <c r="C99" s="13" t="s">
        <v>211</v>
      </c>
      <c r="D99" s="13" t="s">
        <v>212</v>
      </c>
      <c r="E99" s="13" t="s">
        <v>25</v>
      </c>
      <c r="F99" s="12">
        <v>0</v>
      </c>
      <c r="G99" s="12">
        <v>0</v>
      </c>
      <c r="H99" s="12">
        <v>444.18471930335397</v>
      </c>
      <c r="I99" s="12">
        <v>296.123146202236</v>
      </c>
      <c r="J99" s="14"/>
      <c r="K99" s="12">
        <v>99.918302892947906</v>
      </c>
      <c r="L99" t="s">
        <v>958</v>
      </c>
      <c r="M99" s="12" t="s">
        <v>958</v>
      </c>
      <c r="N99" s="12">
        <v>39.015769944341365</v>
      </c>
      <c r="O99" s="12"/>
      <c r="P99" s="12"/>
      <c r="Q99" s="12"/>
      <c r="R99" s="12"/>
      <c r="S99" s="15"/>
      <c r="T99" s="14">
        <f t="array" ref="T99">SUM(J99:S99)</f>
        <v>138.93407283728928</v>
      </c>
      <c r="U99" s="12">
        <f t="array" ref="U99">IF(S99="",0,S99)+IF((COUNT(J99:R99)&lt;6),SUM(J99:R99),(MAX(J99:R99)+LARGE(J99:R99,2)+LARGE(J99:R99,3)+LARGE(J99:R99,4)+LARGE(J99:R99,5)))</f>
        <v>138.93407283728928</v>
      </c>
      <c r="V99" s="12">
        <f t="shared" si="1"/>
        <v>435.05721903952531</v>
      </c>
      <c r="W99" s="12">
        <f t="array" ref="W99">COUNT(J99:S99)</f>
        <v>2</v>
      </c>
      <c r="X99" s="12"/>
      <c r="Y99" s="12"/>
      <c r="Z99" s="12"/>
      <c r="AA99" s="16"/>
      <c r="AC99" s="12"/>
      <c r="AD99" s="12"/>
    </row>
    <row r="100" spans="1:256" s="19" customFormat="1" ht="16.5" customHeight="1" x14ac:dyDescent="0.2">
      <c r="A100" s="12">
        <v>48</v>
      </c>
      <c r="B100" s="12">
        <f t="array" ref="B100">_xlfn.RANK.EQ(V100,$V$2:$V$607)</f>
        <v>99</v>
      </c>
      <c r="C100" s="13" t="s">
        <v>198</v>
      </c>
      <c r="D100" s="13" t="s">
        <v>80</v>
      </c>
      <c r="E100" t="s">
        <v>958</v>
      </c>
      <c r="F100" s="12">
        <v>1022.70013845108</v>
      </c>
      <c r="G100" s="12">
        <v>340.90004615036099</v>
      </c>
      <c r="H100" s="12">
        <v>121.62378583274101</v>
      </c>
      <c r="I100" s="12">
        <v>81.082523888493995</v>
      </c>
      <c r="J100" s="14"/>
      <c r="K100" s="12"/>
      <c r="L100" t="s">
        <v>958</v>
      </c>
      <c r="M100" s="12" t="s">
        <v>958</v>
      </c>
      <c r="N100" s="12" t="s">
        <v>958</v>
      </c>
      <c r="O100" s="12"/>
      <c r="P100" s="12"/>
      <c r="Q100" s="12"/>
      <c r="R100" s="12"/>
      <c r="S100" s="15"/>
      <c r="T100" s="14">
        <f t="array" ref="T100">SUM(J100:S100)</f>
        <v>0</v>
      </c>
      <c r="U100" s="12">
        <f t="array" ref="U100">IF(S100="",0,S100)+IF((COUNT(J100:R100)&lt;6),SUM(J100:R100),(MAX(J100:R100)+LARGE(J100:R100,2)+LARGE(J100:R100,3)+LARGE(J100:R100,4)+LARGE(J100:R100,5)))</f>
        <v>0</v>
      </c>
      <c r="V100" s="12">
        <f t="shared" si="1"/>
        <v>421.98257003885499</v>
      </c>
      <c r="W100" s="12">
        <f t="array" ref="W100">COUNT(J100:S100)</f>
        <v>0</v>
      </c>
      <c r="X100" s="12"/>
      <c r="Y100" s="12"/>
      <c r="Z100" s="16"/>
      <c r="AA100" s="16"/>
      <c r="AC100" s="16"/>
      <c r="AD100" s="16"/>
    </row>
    <row r="101" spans="1:256" s="19" customFormat="1" ht="16.5" customHeight="1" x14ac:dyDescent="0.2">
      <c r="A101" s="12">
        <v>322</v>
      </c>
      <c r="B101" s="12">
        <f t="array" ref="B101">_xlfn.RANK.EQ(V101,$V$2:$V$607)</f>
        <v>100</v>
      </c>
      <c r="C101" s="13" t="s">
        <v>199</v>
      </c>
      <c r="D101" s="13" t="s">
        <v>200</v>
      </c>
      <c r="E101" s="13" t="s">
        <v>201</v>
      </c>
      <c r="F101" s="12">
        <v>58.812350084542501</v>
      </c>
      <c r="G101" s="12">
        <v>19.604116694847502</v>
      </c>
      <c r="H101" s="12">
        <v>167.57328688146001</v>
      </c>
      <c r="I101" s="12">
        <v>111.71552458764</v>
      </c>
      <c r="J101" s="14">
        <v>280.66481628128003</v>
      </c>
      <c r="K101" s="12"/>
      <c r="L101" t="s">
        <v>958</v>
      </c>
      <c r="M101" s="12" t="s">
        <v>958</v>
      </c>
      <c r="N101" s="12" t="s">
        <v>958</v>
      </c>
      <c r="O101" s="12"/>
      <c r="P101" s="12"/>
      <c r="Q101" s="12"/>
      <c r="R101" s="12"/>
      <c r="S101" s="15"/>
      <c r="T101" s="14">
        <f t="array" ref="T101">SUM(J101:S101)</f>
        <v>280.66481628128003</v>
      </c>
      <c r="U101" s="12">
        <f t="array" ref="U101">IF(S101="",0,S101)+IF((COUNT(J101:R101)&lt;6),SUM(J101:R101),(MAX(J101:R101)+LARGE(J101:R101,2)+LARGE(J101:R101,3)+LARGE(J101:R101,4)+LARGE(J101:R101,5)))</f>
        <v>280.66481628128003</v>
      </c>
      <c r="V101" s="12">
        <f t="shared" si="1"/>
        <v>411.98445756376753</v>
      </c>
      <c r="W101" s="12">
        <f t="array" ref="W101">COUNT(J101:S101)</f>
        <v>1</v>
      </c>
      <c r="X101" s="12"/>
      <c r="Y101" s="12"/>
      <c r="Z101" s="12"/>
      <c r="AA101" s="12"/>
      <c r="AC101" s="12"/>
      <c r="AD101" s="12"/>
    </row>
    <row r="102" spans="1:256" s="19" customFormat="1" ht="16.5" customHeight="1" x14ac:dyDescent="0.2">
      <c r="A102" s="12">
        <v>333</v>
      </c>
      <c r="B102" s="12">
        <f t="array" ref="B102">_xlfn.RANK.EQ(V102,$V$2:$V$607)</f>
        <v>101</v>
      </c>
      <c r="C102" s="13" t="s">
        <v>202</v>
      </c>
      <c r="D102" s="13" t="s">
        <v>178</v>
      </c>
      <c r="E102" s="13" t="s">
        <v>42</v>
      </c>
      <c r="F102" s="12">
        <v>257.34892685665301</v>
      </c>
      <c r="G102" s="12">
        <v>85.782975618884194</v>
      </c>
      <c r="H102" s="12">
        <v>487.334993087236</v>
      </c>
      <c r="I102" s="12">
        <v>324.88999539149</v>
      </c>
      <c r="J102" s="14">
        <v>0.231578947368421</v>
      </c>
      <c r="K102" s="12"/>
      <c r="L102" t="s">
        <v>958</v>
      </c>
      <c r="M102" s="12" t="s">
        <v>958</v>
      </c>
      <c r="N102" s="12" t="s">
        <v>958</v>
      </c>
      <c r="O102" s="12"/>
      <c r="P102" s="12"/>
      <c r="Q102" s="12"/>
      <c r="R102" s="12"/>
      <c r="S102" s="15"/>
      <c r="T102" s="14">
        <f t="array" ref="T102">SUM(J102:S102)</f>
        <v>0.231578947368421</v>
      </c>
      <c r="U102" s="12">
        <f t="array" ref="U102">IF(S102="",0,S102)+IF((COUNT(J102:R102)&lt;6),SUM(J102:R102),(MAX(J102:R102)+LARGE(J102:R102,2)+LARGE(J102:R102,3)+LARGE(J102:R102,4)+LARGE(J102:R102,5)))</f>
        <v>0.231578947368421</v>
      </c>
      <c r="V102" s="12">
        <f t="shared" si="1"/>
        <v>410.90454995774263</v>
      </c>
      <c r="W102" s="12">
        <f t="array" ref="W102">COUNT(J102:S102)</f>
        <v>1</v>
      </c>
      <c r="X102" s="12"/>
      <c r="Y102" s="12"/>
      <c r="Z102" s="16"/>
      <c r="AA102" s="12"/>
      <c r="AB102" s="12"/>
      <c r="AC102" s="16"/>
      <c r="AD102" s="16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</row>
    <row r="103" spans="1:256" s="19" customFormat="1" ht="16.5" customHeight="1" x14ac:dyDescent="0.2">
      <c r="A103" s="12">
        <v>58</v>
      </c>
      <c r="B103" s="12">
        <f t="array" ref="B103">_xlfn.RANK.EQ(V103,$V$2:$V$607)</f>
        <v>102</v>
      </c>
      <c r="C103" s="13" t="s">
        <v>203</v>
      </c>
      <c r="D103" s="13" t="s">
        <v>204</v>
      </c>
      <c r="E103" s="13" t="s">
        <v>42</v>
      </c>
      <c r="F103" s="12">
        <v>243.789518070669</v>
      </c>
      <c r="G103" s="12">
        <v>81.263172690222902</v>
      </c>
      <c r="H103" s="12">
        <v>347.78728259922798</v>
      </c>
      <c r="I103" s="12">
        <v>231.85818839948499</v>
      </c>
      <c r="J103" s="14">
        <v>92.297475133009499</v>
      </c>
      <c r="K103" s="12"/>
      <c r="L103" t="s">
        <v>958</v>
      </c>
      <c r="M103" s="12" t="s">
        <v>958</v>
      </c>
      <c r="N103" s="12" t="s">
        <v>958</v>
      </c>
      <c r="O103" s="12"/>
      <c r="P103" s="12"/>
      <c r="Q103" s="12"/>
      <c r="R103" s="12"/>
      <c r="S103" s="15"/>
      <c r="T103" s="14">
        <f t="array" ref="T103">SUM(J103:S103)</f>
        <v>92.297475133009499</v>
      </c>
      <c r="U103" s="12">
        <f t="array" ref="U103">IF(S103="",0,S103)+IF((COUNT(J103:R103)&lt;6),SUM(J103:R103),(MAX(J103:R103)+LARGE(J103:R103,2)+LARGE(J103:R103,3)+LARGE(J103:R103,4)+LARGE(J103:R103,5)))</f>
        <v>92.297475133009499</v>
      </c>
      <c r="V103" s="12">
        <f t="shared" si="1"/>
        <v>405.41883622271735</v>
      </c>
      <c r="W103" s="12">
        <f t="array" ref="W103">COUNT(J103:S103)</f>
        <v>1</v>
      </c>
      <c r="X103" s="12"/>
      <c r="Y103" s="12"/>
      <c r="Z103" s="16"/>
      <c r="AA103" s="12"/>
      <c r="AB103" s="12"/>
      <c r="AC103" s="16"/>
      <c r="AD103" s="16"/>
      <c r="AE103" s="21"/>
    </row>
    <row r="104" spans="1:256" s="19" customFormat="1" ht="16.5" customHeight="1" x14ac:dyDescent="0.2">
      <c r="A104" s="12">
        <v>126</v>
      </c>
      <c r="B104" s="12">
        <f t="array" ref="B104">_xlfn.RANK.EQ(V104,$V$2:$V$607)</f>
        <v>103</v>
      </c>
      <c r="C104" s="13" t="s">
        <v>205</v>
      </c>
      <c r="D104" s="13" t="s">
        <v>206</v>
      </c>
      <c r="E104" s="13" t="s">
        <v>42</v>
      </c>
      <c r="F104" s="12">
        <v>360.10048969584</v>
      </c>
      <c r="G104" s="12">
        <v>120.03349656528</v>
      </c>
      <c r="H104" s="12">
        <v>129.569706505271</v>
      </c>
      <c r="I104" s="12">
        <v>86.379804336847101</v>
      </c>
      <c r="J104" s="14">
        <v>191.68726942700201</v>
      </c>
      <c r="K104" s="12"/>
      <c r="L104" t="s">
        <v>958</v>
      </c>
      <c r="M104" s="12" t="s">
        <v>958</v>
      </c>
      <c r="N104" s="12" t="s">
        <v>958</v>
      </c>
      <c r="O104" s="12"/>
      <c r="P104" s="12"/>
      <c r="Q104" s="12"/>
      <c r="R104" s="12"/>
      <c r="S104" s="15"/>
      <c r="T104" s="14">
        <f t="array" ref="T104">SUM(J104:S104)</f>
        <v>191.68726942700201</v>
      </c>
      <c r="U104" s="12">
        <f t="array" ref="U104">IF(S104="",0,S104)+IF((COUNT(J104:R104)&lt;6),SUM(J104:R104),(MAX(J104:R104)+LARGE(J104:R104,2)+LARGE(J104:R104,3)+LARGE(J104:R104,4)+LARGE(J104:R104,5)))</f>
        <v>191.68726942700201</v>
      </c>
      <c r="V104" s="12">
        <f t="shared" si="1"/>
        <v>398.10057032912908</v>
      </c>
      <c r="W104" s="12">
        <f t="array" ref="W104">COUNT(J104:S104)</f>
        <v>1</v>
      </c>
      <c r="X104" s="12"/>
      <c r="Y104" s="12"/>
      <c r="Z104" s="16"/>
      <c r="AA104" s="12"/>
      <c r="AB104" s="12"/>
      <c r="AC104" s="16"/>
      <c r="AD104" s="16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</row>
    <row r="105" spans="1:256" s="19" customFormat="1" ht="16.5" customHeight="1" x14ac:dyDescent="0.2">
      <c r="A105" s="12">
        <v>98</v>
      </c>
      <c r="B105" s="12">
        <f t="array" ref="B105">_xlfn.RANK.EQ(V105,$V$2:$V$607)</f>
        <v>104</v>
      </c>
      <c r="C105" s="13" t="s">
        <v>207</v>
      </c>
      <c r="D105" s="13" t="s">
        <v>208</v>
      </c>
      <c r="E105" t="s">
        <v>958</v>
      </c>
      <c r="F105" s="12">
        <v>0</v>
      </c>
      <c r="G105" s="12">
        <v>0</v>
      </c>
      <c r="H105" s="12">
        <v>228.40741334939099</v>
      </c>
      <c r="I105" s="12">
        <v>152.27160889959401</v>
      </c>
      <c r="J105" s="14">
        <v>245.121410698267</v>
      </c>
      <c r="K105" s="12"/>
      <c r="L105" t="s">
        <v>958</v>
      </c>
      <c r="M105" s="12" t="s">
        <v>958</v>
      </c>
      <c r="N105" s="12" t="s">
        <v>958</v>
      </c>
      <c r="O105" s="12"/>
      <c r="P105" s="12"/>
      <c r="Q105" s="12"/>
      <c r="R105" s="12"/>
      <c r="S105" s="15"/>
      <c r="T105" s="14">
        <f t="array" ref="T105">SUM(J105:S105)</f>
        <v>245.121410698267</v>
      </c>
      <c r="U105" s="12">
        <f t="array" ref="U105">IF(S105="",0,S105)+IF((COUNT(J105:R105)&lt;6),SUM(J105:R105),(MAX(J105:R105)+LARGE(J105:R105,2)+LARGE(J105:R105,3)+LARGE(J105:R105,4)+LARGE(J105:R105,5)))</f>
        <v>245.121410698267</v>
      </c>
      <c r="V105" s="12">
        <f t="shared" si="1"/>
        <v>397.39301959786098</v>
      </c>
      <c r="W105" s="12">
        <f t="array" ref="W105">COUNT(J105:S105)</f>
        <v>1</v>
      </c>
      <c r="X105" s="12"/>
      <c r="Y105" s="12"/>
      <c r="Z105" s="16"/>
      <c r="AA105" s="16"/>
      <c r="AC105" s="16"/>
      <c r="AD105" s="16"/>
    </row>
    <row r="106" spans="1:256" s="19" customFormat="1" ht="16.5" customHeight="1" x14ac:dyDescent="0.2">
      <c r="A106" s="12">
        <v>153</v>
      </c>
      <c r="B106" s="12">
        <f t="array" ref="B106">_xlfn.RANK.EQ(V106,$V$2:$V$607)</f>
        <v>105</v>
      </c>
      <c r="C106" s="13" t="s">
        <v>209</v>
      </c>
      <c r="D106" s="13" t="s">
        <v>210</v>
      </c>
      <c r="E106" s="13" t="s">
        <v>42</v>
      </c>
      <c r="F106" s="12">
        <v>168.000509429647</v>
      </c>
      <c r="G106" s="12">
        <v>56.000169809882202</v>
      </c>
      <c r="H106" s="12">
        <v>221.39101358411699</v>
      </c>
      <c r="I106" s="12">
        <v>147.59400905607799</v>
      </c>
      <c r="J106" s="14">
        <v>193.71412787533501</v>
      </c>
      <c r="K106" s="12"/>
      <c r="L106" t="s">
        <v>958</v>
      </c>
      <c r="M106" s="12" t="s">
        <v>958</v>
      </c>
      <c r="N106" s="12" t="s">
        <v>958</v>
      </c>
      <c r="O106" s="12"/>
      <c r="P106" s="12"/>
      <c r="Q106" s="12"/>
      <c r="R106" s="12"/>
      <c r="S106" s="15"/>
      <c r="T106" s="14">
        <f t="array" ref="T106">SUM(J106:S106)</f>
        <v>193.71412787533501</v>
      </c>
      <c r="U106" s="12">
        <f t="array" ref="U106">IF(S106="",0,S106)+IF((COUNT(J106:R106)&lt;6),SUM(J106:R106),(MAX(J106:R106)+LARGE(J106:R106,2)+LARGE(J106:R106,3)+LARGE(J106:R106,4)+LARGE(J106:R106,5)))</f>
        <v>193.71412787533501</v>
      </c>
      <c r="V106" s="12">
        <f t="shared" si="1"/>
        <v>397.30830674129521</v>
      </c>
      <c r="W106" s="12">
        <f t="array" ref="W106">COUNT(J106:S106)</f>
        <v>1</v>
      </c>
      <c r="X106" s="12"/>
      <c r="Y106" s="12"/>
      <c r="Z106" s="16"/>
      <c r="AA106" s="12"/>
      <c r="AB106" s="12"/>
      <c r="AC106" s="16"/>
      <c r="AD106" s="16"/>
    </row>
    <row r="107" spans="1:256" s="19" customFormat="1" ht="16.5" customHeight="1" x14ac:dyDescent="0.2">
      <c r="A107" s="12">
        <v>440</v>
      </c>
      <c r="B107" s="12">
        <f t="array" ref="B107">_xlfn.RANK.EQ(V107,$V$2:$V$607)</f>
        <v>106</v>
      </c>
      <c r="C107" s="13" t="s">
        <v>213</v>
      </c>
      <c r="D107" s="13" t="s">
        <v>214</v>
      </c>
      <c r="E107" t="s">
        <v>958</v>
      </c>
      <c r="F107" s="12">
        <v>605.42403385518503</v>
      </c>
      <c r="G107" s="12">
        <v>201.80801128506201</v>
      </c>
      <c r="H107" s="12">
        <v>290.97868394543599</v>
      </c>
      <c r="I107" s="12">
        <v>193.98578929695799</v>
      </c>
      <c r="J107" s="14"/>
      <c r="K107" s="12"/>
      <c r="L107" t="s">
        <v>958</v>
      </c>
      <c r="M107" s="12" t="s">
        <v>958</v>
      </c>
      <c r="N107" s="12" t="s">
        <v>958</v>
      </c>
      <c r="O107" s="12"/>
      <c r="P107" s="12"/>
      <c r="Q107" s="12"/>
      <c r="R107" s="12"/>
      <c r="S107" s="15"/>
      <c r="T107" s="14">
        <f t="array" ref="T107">SUM(J107:S107)</f>
        <v>0</v>
      </c>
      <c r="U107" s="12">
        <f t="array" ref="U107">IF(S107="",0,S107)+IF((COUNT(J107:R107)&lt;6),SUM(J107:R107),(MAX(J107:R107)+LARGE(J107:R107,2)+LARGE(J107:R107,3)+LARGE(J107:R107,4)+LARGE(J107:R107,5)))</f>
        <v>0</v>
      </c>
      <c r="V107" s="12">
        <f t="shared" si="1"/>
        <v>395.79380058202003</v>
      </c>
      <c r="W107" s="12">
        <f t="array" ref="W107">COUNT(J107:S107)</f>
        <v>0</v>
      </c>
      <c r="X107" s="12"/>
      <c r="Y107" s="12"/>
      <c r="Z107" s="16"/>
      <c r="AA107" s="16"/>
      <c r="AC107" s="16"/>
      <c r="AD107" s="16"/>
    </row>
    <row r="108" spans="1:256" s="19" customFormat="1" ht="16.5" customHeight="1" x14ac:dyDescent="0.2">
      <c r="A108" s="12">
        <v>15</v>
      </c>
      <c r="B108" s="12">
        <f t="array" ref="B108">_xlfn.RANK.EQ(V108,$V$2:$V$607)</f>
        <v>107</v>
      </c>
      <c r="C108" s="13" t="s">
        <v>215</v>
      </c>
      <c r="D108" s="13" t="s">
        <v>49</v>
      </c>
      <c r="E108" s="13" t="s">
        <v>42</v>
      </c>
      <c r="F108" s="12">
        <v>287.36827838827799</v>
      </c>
      <c r="G108" s="12">
        <v>95.789426129426104</v>
      </c>
      <c r="H108" s="12">
        <v>0</v>
      </c>
      <c r="I108" s="12">
        <v>0</v>
      </c>
      <c r="J108" s="14">
        <v>298.95664174947899</v>
      </c>
      <c r="K108" s="12"/>
      <c r="L108" t="s">
        <v>958</v>
      </c>
      <c r="M108" s="12" t="s">
        <v>958</v>
      </c>
      <c r="N108" s="12" t="s">
        <v>958</v>
      </c>
      <c r="O108" s="12"/>
      <c r="P108" s="12"/>
      <c r="Q108" s="12"/>
      <c r="R108" s="12"/>
      <c r="S108" s="15"/>
      <c r="T108" s="14">
        <f t="array" ref="T108">SUM(J108:S108)</f>
        <v>298.95664174947899</v>
      </c>
      <c r="U108" s="12">
        <f t="array" ref="U108">IF(S108="",0,S108)+IF((COUNT(J108:R108)&lt;6),SUM(J108:R108),(MAX(J108:R108)+LARGE(J108:R108,2)+LARGE(J108:R108,3)+LARGE(J108:R108,4)+LARGE(J108:R108,5)))</f>
        <v>298.95664174947899</v>
      </c>
      <c r="V108" s="12">
        <f t="shared" si="1"/>
        <v>394.74606787890508</v>
      </c>
      <c r="W108" s="12">
        <f t="array" ref="W108">COUNT(J108:S108)</f>
        <v>1</v>
      </c>
      <c r="X108" s="12"/>
      <c r="Y108" s="12"/>
      <c r="Z108" s="16"/>
      <c r="AA108" s="12"/>
      <c r="AB108" s="12"/>
      <c r="AC108" s="16"/>
      <c r="AD108" s="16"/>
    </row>
    <row r="109" spans="1:256" s="19" customFormat="1" ht="16.5" customHeight="1" x14ac:dyDescent="0.2">
      <c r="A109" s="12">
        <v>85</v>
      </c>
      <c r="B109" s="12">
        <f t="array" ref="B109">_xlfn.RANK.EQ(V109,$V$2:$V$607)</f>
        <v>108</v>
      </c>
      <c r="C109" s="13" t="s">
        <v>216</v>
      </c>
      <c r="D109" s="13" t="s">
        <v>217</v>
      </c>
      <c r="E109" s="13" t="s">
        <v>42</v>
      </c>
      <c r="F109" s="12">
        <v>336.475722658888</v>
      </c>
      <c r="G109" s="12">
        <v>112.158574219629</v>
      </c>
      <c r="H109" s="12">
        <v>219.37766045548699</v>
      </c>
      <c r="I109" s="12">
        <v>146.251773636991</v>
      </c>
      <c r="J109" s="14">
        <v>130.60700841158899</v>
      </c>
      <c r="K109" s="12"/>
      <c r="L109" t="s">
        <v>958</v>
      </c>
      <c r="M109" s="12" t="s">
        <v>958</v>
      </c>
      <c r="N109" s="12" t="s">
        <v>958</v>
      </c>
      <c r="O109" s="12"/>
      <c r="P109" s="12"/>
      <c r="Q109" s="12"/>
      <c r="R109" s="12"/>
      <c r="S109" s="15"/>
      <c r="T109" s="14">
        <f t="array" ref="T109">SUM(J109:S109)</f>
        <v>130.60700841158899</v>
      </c>
      <c r="U109" s="12">
        <f t="array" ref="U109">IF(S109="",0,S109)+IF((COUNT(J109:R109)&lt;6),SUM(J109:R109),(MAX(J109:R109)+LARGE(J109:R109,2)+LARGE(J109:R109,3)+LARGE(J109:R109,4)+LARGE(J109:R109,5)))</f>
        <v>130.60700841158899</v>
      </c>
      <c r="V109" s="12">
        <f t="shared" si="1"/>
        <v>389.01735626820903</v>
      </c>
      <c r="W109" s="12">
        <f t="array" ref="W109">COUNT(J109:S109)</f>
        <v>1</v>
      </c>
      <c r="X109" s="12"/>
      <c r="Y109" s="12"/>
      <c r="Z109" s="16"/>
      <c r="AA109" s="12"/>
      <c r="AB109" s="12"/>
      <c r="AC109" s="16"/>
      <c r="AD109" s="16"/>
    </row>
    <row r="110" spans="1:256" s="19" customFormat="1" ht="16.5" customHeight="1" x14ac:dyDescent="0.2">
      <c r="A110" s="12">
        <v>19</v>
      </c>
      <c r="B110" s="12">
        <f t="array" ref="B110">_xlfn.RANK.EQ(V110,$V$2:$V$607)</f>
        <v>109</v>
      </c>
      <c r="C110" s="13" t="s">
        <v>218</v>
      </c>
      <c r="D110" s="13" t="s">
        <v>219</v>
      </c>
      <c r="E110" s="13" t="s">
        <v>42</v>
      </c>
      <c r="F110" s="12">
        <v>190.32552498114799</v>
      </c>
      <c r="G110" s="12">
        <v>63.441841660382501</v>
      </c>
      <c r="H110" s="12">
        <v>248.75541125541099</v>
      </c>
      <c r="I110" s="12">
        <v>165.83694083694101</v>
      </c>
      <c r="J110" s="14">
        <v>159.074712643678</v>
      </c>
      <c r="K110" s="12"/>
      <c r="L110" t="s">
        <v>958</v>
      </c>
      <c r="M110" s="12" t="s">
        <v>958</v>
      </c>
      <c r="N110" s="12" t="s">
        <v>958</v>
      </c>
      <c r="O110" s="12"/>
      <c r="P110" s="12"/>
      <c r="Q110" s="12"/>
      <c r="R110" s="12"/>
      <c r="S110" s="15"/>
      <c r="T110" s="14">
        <f t="array" ref="T110">SUM(J110:S110)</f>
        <v>159.074712643678</v>
      </c>
      <c r="U110" s="12">
        <f t="array" ref="U110">IF(S110="",0,S110)+IF((COUNT(J110:R110)&lt;6),SUM(J110:R110),(MAX(J110:R110)+LARGE(J110:R110,2)+LARGE(J110:R110,3)+LARGE(J110:R110,4)+LARGE(J110:R110,5)))</f>
        <v>159.074712643678</v>
      </c>
      <c r="V110" s="12">
        <f t="shared" si="1"/>
        <v>388.35349514100153</v>
      </c>
      <c r="W110" s="12">
        <f t="array" ref="W110">COUNT(J110:S110)</f>
        <v>1</v>
      </c>
      <c r="X110" s="12"/>
      <c r="Y110" s="12"/>
      <c r="Z110" s="16"/>
      <c r="AA110" s="12"/>
      <c r="AB110" s="12"/>
      <c r="AC110" s="16"/>
      <c r="AD110" s="16"/>
    </row>
    <row r="111" spans="1:256" s="19" customFormat="1" ht="16.5" customHeight="1" x14ac:dyDescent="0.2">
      <c r="A111" s="12">
        <v>511</v>
      </c>
      <c r="B111" s="12">
        <f t="array" ref="B111">_xlfn.RANK.EQ(V111,$V$2:$V$607)</f>
        <v>110</v>
      </c>
      <c r="C111" s="13" t="s">
        <v>220</v>
      </c>
      <c r="D111" s="13" t="s">
        <v>221</v>
      </c>
      <c r="E111" s="13" t="s">
        <v>222</v>
      </c>
      <c r="F111" s="12">
        <v>0</v>
      </c>
      <c r="G111" s="12">
        <v>0</v>
      </c>
      <c r="H111" s="12">
        <v>227.96458124820299</v>
      </c>
      <c r="I111" s="12">
        <v>151.97638749880201</v>
      </c>
      <c r="J111" s="14"/>
      <c r="K111" s="12">
        <v>234.36364402058899</v>
      </c>
      <c r="L111" t="s">
        <v>958</v>
      </c>
      <c r="M111" s="12" t="s">
        <v>958</v>
      </c>
      <c r="N111" s="12" t="s">
        <v>958</v>
      </c>
      <c r="O111" s="12"/>
      <c r="P111" s="12"/>
      <c r="Q111" s="12"/>
      <c r="R111" s="12"/>
      <c r="S111" s="15"/>
      <c r="T111" s="14">
        <f t="array" ref="T111">SUM(J111:S111)</f>
        <v>234.36364402058899</v>
      </c>
      <c r="U111" s="12">
        <f t="array" ref="U111">IF(S111="",0,S111)+IF((COUNT(J111:R111)&lt;6),SUM(J111:R111),(MAX(J111:R111)+LARGE(J111:R111,2)+LARGE(J111:R111,3)+LARGE(J111:R111,4)+LARGE(J111:R111,5)))</f>
        <v>234.36364402058899</v>
      </c>
      <c r="V111" s="12">
        <f t="shared" si="1"/>
        <v>386.340031519391</v>
      </c>
      <c r="W111" s="12">
        <f t="array" ref="W111">COUNT(J111:S111)</f>
        <v>1</v>
      </c>
      <c r="X111" s="12"/>
      <c r="Y111" s="12"/>
      <c r="Z111" s="16"/>
      <c r="AA111" s="12"/>
      <c r="AB111" s="12"/>
      <c r="AC111" s="16"/>
      <c r="AD111" s="16"/>
    </row>
    <row r="112" spans="1:256" s="19" customFormat="1" ht="16.5" customHeight="1" x14ac:dyDescent="0.2">
      <c r="A112" s="12">
        <v>61</v>
      </c>
      <c r="B112" s="12">
        <f t="array" ref="B112">_xlfn.RANK.EQ(V112,$V$2:$V$607)</f>
        <v>111</v>
      </c>
      <c r="C112" s="13" t="s">
        <v>223</v>
      </c>
      <c r="D112" s="13" t="s">
        <v>224</v>
      </c>
      <c r="E112" s="13" t="s">
        <v>225</v>
      </c>
      <c r="F112" s="12">
        <v>0</v>
      </c>
      <c r="G112" s="12">
        <v>0</v>
      </c>
      <c r="H112" s="12">
        <v>0</v>
      </c>
      <c r="I112" s="12">
        <v>0</v>
      </c>
      <c r="J112" s="14">
        <v>381.94251702304803</v>
      </c>
      <c r="K112" s="12"/>
      <c r="L112" t="s">
        <v>958</v>
      </c>
      <c r="M112" s="12" t="s">
        <v>958</v>
      </c>
      <c r="N112" s="12" t="s">
        <v>958</v>
      </c>
      <c r="O112" s="12"/>
      <c r="P112" s="12"/>
      <c r="Q112" s="12"/>
      <c r="R112" s="12"/>
      <c r="S112" s="15"/>
      <c r="T112" s="14">
        <f t="array" ref="T112">SUM(J112:S112)</f>
        <v>381.94251702304803</v>
      </c>
      <c r="U112" s="12">
        <f t="array" ref="U112">IF(S112="",0,S112)+IF((COUNT(J112:R112)&lt;6),SUM(J112:R112),(MAX(J112:R112)+LARGE(J112:R112,2)+LARGE(J112:R112,3)+LARGE(J112:R112,4)+LARGE(J112:R112,5)))</f>
        <v>381.94251702304803</v>
      </c>
      <c r="V112" s="12">
        <f t="shared" si="1"/>
        <v>381.94251702304803</v>
      </c>
      <c r="W112" s="12">
        <f t="array" ref="W112">COUNT(J112:S112)</f>
        <v>1</v>
      </c>
      <c r="X112" s="12"/>
      <c r="Y112" s="12"/>
      <c r="Z112" s="16"/>
      <c r="AA112" s="12"/>
      <c r="AB112" s="12"/>
      <c r="AC112" s="16"/>
      <c r="AD112" s="16"/>
    </row>
    <row r="113" spans="1:256" s="19" customFormat="1" ht="16.5" customHeight="1" x14ac:dyDescent="0.2">
      <c r="A113" s="12">
        <v>347</v>
      </c>
      <c r="B113" s="12">
        <f t="array" ref="B113">_xlfn.RANK.EQ(V113,$V$2:$V$607)</f>
        <v>112</v>
      </c>
      <c r="C113" s="13" t="s">
        <v>226</v>
      </c>
      <c r="D113" s="13" t="s">
        <v>72</v>
      </c>
      <c r="E113" s="13" t="s">
        <v>227</v>
      </c>
      <c r="F113" s="12">
        <v>233.78544548393899</v>
      </c>
      <c r="G113" s="12">
        <v>77.928481827979596</v>
      </c>
      <c r="H113" s="12">
        <v>0</v>
      </c>
      <c r="I113" s="12">
        <v>0</v>
      </c>
      <c r="J113" s="14">
        <v>294.139441880905</v>
      </c>
      <c r="K113" s="12"/>
      <c r="L113" t="s">
        <v>958</v>
      </c>
      <c r="M113" s="12" t="s">
        <v>958</v>
      </c>
      <c r="N113" s="12" t="s">
        <v>958</v>
      </c>
      <c r="O113" s="12"/>
      <c r="P113" s="12"/>
      <c r="Q113" s="12"/>
      <c r="R113" s="12"/>
      <c r="S113" s="15"/>
      <c r="T113" s="14">
        <f t="array" ref="T113">SUM(J113:S113)</f>
        <v>294.139441880905</v>
      </c>
      <c r="U113" s="12">
        <f t="array" ref="U113">IF(S113="",0,S113)+IF((COUNT(J113:R113)&lt;6),SUM(J113:R113),(MAX(J113:R113)+LARGE(J113:R113,2)+LARGE(J113:R113,3)+LARGE(J113:R113,4)+LARGE(J113:R113,5)))</f>
        <v>294.139441880905</v>
      </c>
      <c r="V113" s="12">
        <f t="shared" si="1"/>
        <v>372.06792370888456</v>
      </c>
      <c r="W113" s="12">
        <f t="array" ref="W113">COUNT(J113:S113)</f>
        <v>1</v>
      </c>
      <c r="X113" s="12"/>
      <c r="Y113" s="12"/>
      <c r="Z113" s="16"/>
      <c r="AA113" s="12"/>
      <c r="AB113" s="12"/>
      <c r="AC113" s="16"/>
      <c r="AD113" s="16"/>
    </row>
    <row r="114" spans="1:256" s="19" customFormat="1" ht="16.5" customHeight="1" x14ac:dyDescent="0.2">
      <c r="A114" s="12">
        <v>334</v>
      </c>
      <c r="B114" s="12">
        <f t="array" ref="B114">_xlfn.RANK.EQ(V114,$V$2:$V$607)</f>
        <v>113</v>
      </c>
      <c r="C114" s="13" t="s">
        <v>228</v>
      </c>
      <c r="D114" s="13" t="s">
        <v>229</v>
      </c>
      <c r="E114" s="13" t="s">
        <v>230</v>
      </c>
      <c r="F114" s="12">
        <v>518.31292558093196</v>
      </c>
      <c r="G114" s="12">
        <v>172.77097519364401</v>
      </c>
      <c r="H114" s="12">
        <v>293.42979137085001</v>
      </c>
      <c r="I114" s="12">
        <v>195.6198609139</v>
      </c>
      <c r="J114" s="14"/>
      <c r="K114" s="12"/>
      <c r="L114" t="s">
        <v>958</v>
      </c>
      <c r="M114" s="12" t="s">
        <v>958</v>
      </c>
      <c r="N114" s="12" t="s">
        <v>958</v>
      </c>
      <c r="O114" s="12"/>
      <c r="P114" s="12"/>
      <c r="Q114" s="12"/>
      <c r="R114" s="12"/>
      <c r="S114" s="15"/>
      <c r="T114" s="14">
        <f t="array" ref="T114">SUM(J114:S114)</f>
        <v>0</v>
      </c>
      <c r="U114" s="12">
        <f t="array" ref="U114">IF(S114="",0,S114)+IF((COUNT(J114:R114)&lt;6),SUM(J114:R114),(MAX(J114:R114)+LARGE(J114:R114,2)+LARGE(J114:R114,3)+LARGE(J114:R114,4)+LARGE(J114:R114,5)))</f>
        <v>0</v>
      </c>
      <c r="V114" s="12">
        <f t="shared" si="1"/>
        <v>368.39083610754403</v>
      </c>
      <c r="W114" s="12">
        <f t="array" ref="W114">COUNT(J114:S114)</f>
        <v>0</v>
      </c>
      <c r="X114" s="12"/>
      <c r="Y114" s="12"/>
      <c r="Z114" s="16"/>
      <c r="AA114" s="12"/>
      <c r="AB114" s="12"/>
      <c r="AC114" s="16"/>
      <c r="AD114" s="16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</row>
    <row r="115" spans="1:256" s="19" customFormat="1" ht="16.5" customHeight="1" x14ac:dyDescent="0.2">
      <c r="A115" s="12">
        <v>278</v>
      </c>
      <c r="B115" s="12">
        <f t="array" ref="B115">_xlfn.RANK.EQ(V115,$V$2:$V$607)</f>
        <v>114</v>
      </c>
      <c r="C115" s="13" t="s">
        <v>231</v>
      </c>
      <c r="D115" s="13" t="s">
        <v>232</v>
      </c>
      <c r="E115" s="13" t="s">
        <v>42</v>
      </c>
      <c r="F115" s="12">
        <v>0</v>
      </c>
      <c r="G115" s="12">
        <v>0</v>
      </c>
      <c r="H115" s="12">
        <v>301.43128451915697</v>
      </c>
      <c r="I115" s="12">
        <v>200.954189679438</v>
      </c>
      <c r="J115" s="14">
        <v>167.32282051282101</v>
      </c>
      <c r="K115" s="12"/>
      <c r="L115" t="s">
        <v>958</v>
      </c>
      <c r="M115" s="12" t="s">
        <v>958</v>
      </c>
      <c r="N115" s="12" t="s">
        <v>958</v>
      </c>
      <c r="O115" s="12"/>
      <c r="P115" s="12"/>
      <c r="Q115" s="12"/>
      <c r="R115" s="12"/>
      <c r="S115" s="15"/>
      <c r="T115" s="14">
        <f t="array" ref="T115">SUM(J115:S115)</f>
        <v>167.32282051282101</v>
      </c>
      <c r="U115" s="12">
        <f t="array" ref="U115">IF(S115="",0,S115)+IF((COUNT(J115:R115)&lt;6),SUM(J115:R115),(MAX(J115:R115)+LARGE(J115:R115,2)+LARGE(J115:R115,3)+LARGE(J115:R115,4)+LARGE(J115:R115,5)))</f>
        <v>167.32282051282101</v>
      </c>
      <c r="V115" s="12">
        <f t="shared" si="1"/>
        <v>368.27701019225901</v>
      </c>
      <c r="W115" s="12">
        <f t="array" ref="W115">COUNT(J115:S115)</f>
        <v>1</v>
      </c>
      <c r="X115" s="12"/>
      <c r="Y115" s="12"/>
      <c r="Z115" s="16"/>
      <c r="AA115" s="16"/>
      <c r="AC115" s="16"/>
      <c r="AD115" s="16"/>
    </row>
    <row r="116" spans="1:256" s="19" customFormat="1" ht="16.5" customHeight="1" x14ac:dyDescent="0.2">
      <c r="A116" s="12">
        <v>141</v>
      </c>
      <c r="B116" s="12">
        <f t="array" ref="B116">_xlfn.RANK.EQ(V116,$V$2:$V$607)</f>
        <v>115</v>
      </c>
      <c r="C116" s="13" t="s">
        <v>233</v>
      </c>
      <c r="D116" s="13" t="s">
        <v>234</v>
      </c>
      <c r="E116" s="13" t="s">
        <v>235</v>
      </c>
      <c r="F116" s="12">
        <v>191.46642220304901</v>
      </c>
      <c r="G116" s="12">
        <v>63.822140734349503</v>
      </c>
      <c r="H116" s="12">
        <v>267.54048788091302</v>
      </c>
      <c r="I116" s="12">
        <v>178.36032525394199</v>
      </c>
      <c r="J116" s="14">
        <v>125.71448005581701</v>
      </c>
      <c r="K116" s="12"/>
      <c r="L116" t="s">
        <v>958</v>
      </c>
      <c r="M116" s="12" t="s">
        <v>958</v>
      </c>
      <c r="N116" s="12" t="s">
        <v>958</v>
      </c>
      <c r="O116" s="12"/>
      <c r="P116" s="12"/>
      <c r="Q116" s="12"/>
      <c r="R116" s="12"/>
      <c r="S116" s="15"/>
      <c r="T116" s="14">
        <f t="array" ref="T116">SUM(J116:S116)</f>
        <v>125.71448005581701</v>
      </c>
      <c r="U116" s="12">
        <f t="array" ref="U116">IF(S116="",0,S116)+IF((COUNT(J116:R116)&lt;6),SUM(J116:R116),(MAX(J116:R116)+LARGE(J116:R116,2)+LARGE(J116:R116,3)+LARGE(J116:R116,4)+LARGE(J116:R116,5)))</f>
        <v>125.71448005581701</v>
      </c>
      <c r="V116" s="12">
        <f t="shared" si="1"/>
        <v>367.89694604410852</v>
      </c>
      <c r="W116" s="12">
        <f t="array" ref="W116">COUNT(J116:S116)</f>
        <v>1</v>
      </c>
      <c r="X116" s="12"/>
      <c r="Y116" s="12"/>
      <c r="Z116" s="16"/>
      <c r="AA116" s="16"/>
      <c r="AC116" s="16"/>
      <c r="AD116" s="16"/>
    </row>
    <row r="117" spans="1:256" s="19" customFormat="1" ht="16.5" customHeight="1" x14ac:dyDescent="0.2">
      <c r="A117" s="12">
        <v>5</v>
      </c>
      <c r="B117" s="12">
        <f t="array" ref="B117">_xlfn.RANK.EQ(V117,$V$2:$V$607)</f>
        <v>116</v>
      </c>
      <c r="C117" s="13" t="s">
        <v>236</v>
      </c>
      <c r="D117" s="13" t="s">
        <v>237</v>
      </c>
      <c r="E117" t="s">
        <v>958</v>
      </c>
      <c r="F117" s="12">
        <v>454.55021078787303</v>
      </c>
      <c r="G117" s="12">
        <v>151.516736929291</v>
      </c>
      <c r="H117" s="12">
        <v>324.54691488024798</v>
      </c>
      <c r="I117" s="12">
        <v>216.36460992016501</v>
      </c>
      <c r="J117" s="14"/>
      <c r="K117" s="12"/>
      <c r="L117" t="s">
        <v>958</v>
      </c>
      <c r="M117" s="12" t="s">
        <v>958</v>
      </c>
      <c r="N117" s="12" t="s">
        <v>958</v>
      </c>
      <c r="O117" s="12"/>
      <c r="P117" s="12"/>
      <c r="Q117" s="12"/>
      <c r="R117" s="12"/>
      <c r="S117" s="15"/>
      <c r="T117" s="14">
        <f t="array" ref="T117">SUM(J117:S117)</f>
        <v>0</v>
      </c>
      <c r="U117" s="12">
        <f t="array" ref="U117">IF(S117="",0,S117)+IF((COUNT(J117:R117)&lt;6),SUM(J117:R117),(MAX(J117:R117)+LARGE(J117:R117,2)+LARGE(J117:R117,3)+LARGE(J117:R117,4)+LARGE(J117:R117,5)))</f>
        <v>0</v>
      </c>
      <c r="V117" s="12">
        <f t="shared" si="1"/>
        <v>367.88134684945601</v>
      </c>
      <c r="W117" s="12">
        <f t="array" ref="W117">COUNT(J117:S117)</f>
        <v>0</v>
      </c>
      <c r="X117" s="12"/>
      <c r="Y117" s="12"/>
      <c r="Z117" s="16"/>
      <c r="AA117" s="12"/>
      <c r="AB117" s="12"/>
      <c r="AC117" s="16"/>
      <c r="AD117" s="16"/>
    </row>
    <row r="118" spans="1:256" s="19" customFormat="1" ht="16.5" customHeight="1" x14ac:dyDescent="0.2">
      <c r="A118" s="12">
        <v>8</v>
      </c>
      <c r="B118" s="12">
        <f t="array" ref="B118">_xlfn.RANK.EQ(V118,$V$2:$V$607)</f>
        <v>117</v>
      </c>
      <c r="C118" s="13" t="s">
        <v>238</v>
      </c>
      <c r="D118" s="13" t="s">
        <v>239</v>
      </c>
      <c r="E118" s="13" t="s">
        <v>42</v>
      </c>
      <c r="F118" s="12">
        <v>236.73881066716399</v>
      </c>
      <c r="G118" s="12">
        <v>78.912936889054706</v>
      </c>
      <c r="H118" s="12">
        <v>0</v>
      </c>
      <c r="I118" s="12">
        <v>0</v>
      </c>
      <c r="J118" s="14">
        <v>284.12902184327601</v>
      </c>
      <c r="K118" s="12"/>
      <c r="L118" t="s">
        <v>958</v>
      </c>
      <c r="M118" s="12" t="s">
        <v>958</v>
      </c>
      <c r="N118" s="12" t="s">
        <v>958</v>
      </c>
      <c r="O118" s="12"/>
      <c r="P118" s="12"/>
      <c r="Q118" s="12"/>
      <c r="R118" s="12"/>
      <c r="S118" s="15"/>
      <c r="T118" s="14">
        <f t="array" ref="T118">SUM(J118:S118)</f>
        <v>284.12902184327601</v>
      </c>
      <c r="U118" s="12">
        <f t="array" ref="U118">IF(S118="",0,S118)+IF((COUNT(J118:R118)&lt;6),SUM(J118:R118),(MAX(J118:R118)+LARGE(J118:R118,2)+LARGE(J118:R118,3)+LARGE(J118:R118,4)+LARGE(J118:R118,5)))</f>
        <v>284.12902184327601</v>
      </c>
      <c r="V118" s="12">
        <f t="shared" si="1"/>
        <v>363.04195873233073</v>
      </c>
      <c r="W118" s="12">
        <f t="array" ref="W118">COUNT(J118:S118)</f>
        <v>1</v>
      </c>
      <c r="X118" s="12"/>
      <c r="Y118" s="12"/>
      <c r="Z118" s="16"/>
      <c r="AA118" s="12"/>
      <c r="AB118" s="12"/>
      <c r="AC118" s="16"/>
      <c r="AD118" s="16"/>
    </row>
    <row r="119" spans="1:256" s="19" customFormat="1" ht="16.5" customHeight="1" x14ac:dyDescent="0.2">
      <c r="A119" s="12">
        <v>233</v>
      </c>
      <c r="B119" s="12">
        <f t="array" ref="B119">_xlfn.RANK.EQ(V119,$V$2:$V$607)</f>
        <v>118</v>
      </c>
      <c r="C119" s="13" t="s">
        <v>668</v>
      </c>
      <c r="D119" s="13" t="s">
        <v>669</v>
      </c>
      <c r="E119" t="s">
        <v>958</v>
      </c>
      <c r="F119" s="12">
        <v>137.188735867318</v>
      </c>
      <c r="G119" s="12">
        <v>45.729578622439298</v>
      </c>
      <c r="H119" s="12">
        <v>0</v>
      </c>
      <c r="I119" s="12">
        <v>0</v>
      </c>
      <c r="J119" s="14"/>
      <c r="K119" s="12"/>
      <c r="L119" s="12">
        <v>158.05367881146091</v>
      </c>
      <c r="M119" s="12">
        <v>153.04719605963189</v>
      </c>
      <c r="N119" s="12" t="s">
        <v>958</v>
      </c>
      <c r="O119" s="12"/>
      <c r="P119" s="12"/>
      <c r="Q119" s="12"/>
      <c r="R119" s="12"/>
      <c r="S119" s="15"/>
      <c r="T119" s="14">
        <f t="array" ref="T119">SUM(J119:S119)</f>
        <v>311.1008748710928</v>
      </c>
      <c r="U119" s="12">
        <f t="array" ref="U119">IF(S119="",0,S119)+IF((COUNT(J119:R119)&lt;6),SUM(J119:R119),(MAX(J119:R119)+LARGE(J119:R119,2)+LARGE(J119:R119,3)+LARGE(J119:R119,4)+LARGE(J119:R119,5)))</f>
        <v>311.1008748710928</v>
      </c>
      <c r="V119" s="12">
        <f t="shared" si="1"/>
        <v>356.8304534935321</v>
      </c>
      <c r="W119" s="12">
        <f t="array" ref="W119">COUNT(J119:S119)</f>
        <v>2</v>
      </c>
      <c r="X119" s="12"/>
      <c r="Y119" s="12"/>
      <c r="Z119" s="16"/>
      <c r="AA119" s="16"/>
      <c r="AC119" s="16"/>
      <c r="AD119" s="16"/>
    </row>
    <row r="120" spans="1:256" s="19" customFormat="1" ht="16.5" customHeight="1" x14ac:dyDescent="0.2">
      <c r="A120" s="12">
        <v>199</v>
      </c>
      <c r="B120" s="12">
        <f t="array" ref="B120">_xlfn.RANK.EQ(V120,$V$2:$V$607)</f>
        <v>119</v>
      </c>
      <c r="C120" s="13" t="s">
        <v>241</v>
      </c>
      <c r="D120" s="13" t="s">
        <v>242</v>
      </c>
      <c r="E120" t="s">
        <v>958</v>
      </c>
      <c r="F120" s="12">
        <v>1066.9683894939899</v>
      </c>
      <c r="G120" s="12">
        <v>355.65612983133099</v>
      </c>
      <c r="H120" s="12">
        <v>0</v>
      </c>
      <c r="I120" s="12">
        <v>0</v>
      </c>
      <c r="J120" s="14"/>
      <c r="K120" s="12"/>
      <c r="L120" t="s">
        <v>958</v>
      </c>
      <c r="M120" s="12" t="s">
        <v>958</v>
      </c>
      <c r="N120" s="12" t="s">
        <v>958</v>
      </c>
      <c r="O120" s="12"/>
      <c r="P120" s="12"/>
      <c r="Q120" s="12"/>
      <c r="R120" s="12"/>
      <c r="S120" s="15"/>
      <c r="T120" s="14">
        <f t="array" ref="T120">SUM(J120:S120)</f>
        <v>0</v>
      </c>
      <c r="U120" s="12">
        <f t="array" ref="U120">IF(S120="",0,S120)+IF((COUNT(J120:R120)&lt;6),SUM(J120:R120),(MAX(J120:R120)+LARGE(J120:R120,2)+LARGE(J120:R120,3)+LARGE(J120:R120,4)+LARGE(J120:R120,5)))</f>
        <v>0</v>
      </c>
      <c r="V120" s="12">
        <f t="shared" si="1"/>
        <v>355.65612983133099</v>
      </c>
      <c r="W120" s="12">
        <f t="array" ref="W120">COUNT(J120:S120)</f>
        <v>0</v>
      </c>
      <c r="X120" s="12"/>
      <c r="Y120" s="12"/>
      <c r="Z120" s="16"/>
      <c r="AA120" s="12"/>
      <c r="AB120" s="12"/>
      <c r="AC120" s="16"/>
      <c r="AD120" s="16"/>
    </row>
    <row r="121" spans="1:256" s="19" customFormat="1" ht="16.5" customHeight="1" x14ac:dyDescent="0.2">
      <c r="A121" s="12">
        <v>337</v>
      </c>
      <c r="B121" s="12">
        <f t="array" ref="B121">_xlfn.RANK.EQ(V121,$V$2:$V$607)</f>
        <v>120</v>
      </c>
      <c r="C121" s="13" t="s">
        <v>71</v>
      </c>
      <c r="D121" s="13" t="s">
        <v>243</v>
      </c>
      <c r="E121" t="s">
        <v>958</v>
      </c>
      <c r="F121" s="12">
        <v>1060.7785726123</v>
      </c>
      <c r="G121" s="12">
        <v>353.592857537432</v>
      </c>
      <c r="H121" s="12">
        <v>0</v>
      </c>
      <c r="I121" s="12">
        <v>0</v>
      </c>
      <c r="J121" s="14"/>
      <c r="K121" s="12"/>
      <c r="L121" t="s">
        <v>958</v>
      </c>
      <c r="M121" s="12" t="s">
        <v>958</v>
      </c>
      <c r="N121" s="12" t="s">
        <v>958</v>
      </c>
      <c r="O121" s="12"/>
      <c r="P121" s="12"/>
      <c r="Q121" s="12"/>
      <c r="R121" s="12"/>
      <c r="S121" s="15"/>
      <c r="T121" s="14">
        <f t="array" ref="T121">SUM(J121:S121)</f>
        <v>0</v>
      </c>
      <c r="U121" s="12">
        <f t="array" ref="U121">IF(S121="",0,S121)+IF((COUNT(J121:R121)&lt;6),SUM(J121:R121),(MAX(J121:R121)+LARGE(J121:R121,2)+LARGE(J121:R121,3)+LARGE(J121:R121,4)+LARGE(J121:R121,5)))</f>
        <v>0</v>
      </c>
      <c r="V121" s="12">
        <f t="shared" si="1"/>
        <v>353.592857537432</v>
      </c>
      <c r="W121" s="12">
        <f t="array" ref="W121">COUNT(J121:S121)</f>
        <v>0</v>
      </c>
      <c r="X121" s="12"/>
      <c r="Y121" s="12"/>
      <c r="Z121" s="16"/>
      <c r="AA121" s="12"/>
      <c r="AB121" s="12"/>
      <c r="AC121" s="16"/>
      <c r="AD121" s="16"/>
      <c r="AE121" s="21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</row>
    <row r="122" spans="1:256" s="19" customFormat="1" ht="16.5" customHeight="1" x14ac:dyDescent="0.2">
      <c r="A122" s="12">
        <v>35</v>
      </c>
      <c r="B122" s="12">
        <f t="array" ref="B122">_xlfn.RANK.EQ(V122,$V$2:$V$607)</f>
        <v>121</v>
      </c>
      <c r="C122" s="13" t="s">
        <v>244</v>
      </c>
      <c r="D122" s="13" t="s">
        <v>144</v>
      </c>
      <c r="E122" s="13" t="s">
        <v>201</v>
      </c>
      <c r="F122" s="12">
        <v>209.00815271002199</v>
      </c>
      <c r="G122" s="12">
        <v>69.669384236674006</v>
      </c>
      <c r="H122" s="12">
        <v>129.849079939668</v>
      </c>
      <c r="I122" s="12">
        <v>86.566053293112105</v>
      </c>
      <c r="J122" s="14">
        <v>195.59369097081699</v>
      </c>
      <c r="K122" s="12"/>
      <c r="L122" t="s">
        <v>958</v>
      </c>
      <c r="M122" s="12" t="s">
        <v>958</v>
      </c>
      <c r="N122" s="12" t="s">
        <v>958</v>
      </c>
      <c r="O122" s="12"/>
      <c r="P122" s="12"/>
      <c r="Q122" s="12"/>
      <c r="R122" s="12"/>
      <c r="S122" s="15"/>
      <c r="T122" s="14">
        <f t="array" ref="T122">SUM(J122:S122)</f>
        <v>195.59369097081699</v>
      </c>
      <c r="U122" s="12">
        <f t="array" ref="U122">IF(S122="",0,S122)+IF((COUNT(J122:R122)&lt;6),SUM(J122:R122),(MAX(J122:R122)+LARGE(J122:R122,2)+LARGE(J122:R122,3)+LARGE(J122:R122,4)+LARGE(J122:R122,5)))</f>
        <v>195.59369097081699</v>
      </c>
      <c r="V122" s="12">
        <f t="shared" si="1"/>
        <v>351.82912850060313</v>
      </c>
      <c r="W122" s="12">
        <f t="array" ref="W122">COUNT(J122:S122)</f>
        <v>1</v>
      </c>
      <c r="X122" s="12"/>
      <c r="Y122" s="12"/>
      <c r="Z122" s="16"/>
      <c r="AA122" s="12"/>
      <c r="AB122" s="12"/>
      <c r="AC122" s="16"/>
      <c r="AD122" s="16"/>
      <c r="AE122" s="21"/>
    </row>
    <row r="123" spans="1:256" s="19" customFormat="1" ht="16.5" customHeight="1" x14ac:dyDescent="0.2">
      <c r="A123" s="12">
        <v>532</v>
      </c>
      <c r="B123" s="12">
        <f t="array" ref="B123">_xlfn.RANK.EQ(V123,$V$2:$V$607)</f>
        <v>122</v>
      </c>
      <c r="C123" s="13" t="s">
        <v>245</v>
      </c>
      <c r="D123" s="13" t="s">
        <v>246</v>
      </c>
      <c r="E123" t="s">
        <v>958</v>
      </c>
      <c r="F123" s="12">
        <v>455.49699783246098</v>
      </c>
      <c r="G123" s="12">
        <v>151.83233261082</v>
      </c>
      <c r="H123" s="12">
        <v>296.29162745366801</v>
      </c>
      <c r="I123" s="12">
        <v>197.527751635779</v>
      </c>
      <c r="J123" s="14"/>
      <c r="K123" s="12"/>
      <c r="L123" t="s">
        <v>958</v>
      </c>
      <c r="M123" s="12" t="s">
        <v>958</v>
      </c>
      <c r="N123" s="12" t="s">
        <v>958</v>
      </c>
      <c r="O123" s="12"/>
      <c r="P123" s="12"/>
      <c r="Q123" s="12"/>
      <c r="R123" s="12"/>
      <c r="S123" s="15"/>
      <c r="T123" s="14">
        <f t="array" ref="T123">SUM(J123:S123)</f>
        <v>0</v>
      </c>
      <c r="U123" s="12">
        <f t="array" ref="U123">IF(S123="",0,S123)+IF((COUNT(J123:R123)&lt;6),SUM(J123:R123),(MAX(J123:R123)+LARGE(J123:R123,2)+LARGE(J123:R123,3)+LARGE(J123:R123,4)+LARGE(J123:R123,5)))</f>
        <v>0</v>
      </c>
      <c r="V123" s="12">
        <f t="shared" si="1"/>
        <v>349.360084246599</v>
      </c>
      <c r="W123" s="12">
        <f t="array" ref="W123">COUNT(J123:S123)</f>
        <v>0</v>
      </c>
      <c r="X123" s="12"/>
      <c r="Y123" s="12"/>
      <c r="Z123" s="16"/>
      <c r="AA123" s="16"/>
      <c r="AC123" s="16"/>
      <c r="AD123" s="16"/>
    </row>
    <row r="124" spans="1:256" s="19" customFormat="1" ht="16.5" customHeight="1" x14ac:dyDescent="0.2">
      <c r="A124" s="12">
        <v>89</v>
      </c>
      <c r="B124" s="12">
        <f t="array" ref="B124">_xlfn.RANK.EQ(V124,$V$2:$V$607)</f>
        <v>123</v>
      </c>
      <c r="C124" s="13" t="s">
        <v>247</v>
      </c>
      <c r="D124" s="13" t="s">
        <v>178</v>
      </c>
      <c r="E124" s="13" t="s">
        <v>227</v>
      </c>
      <c r="F124" s="12">
        <v>211.061972789116</v>
      </c>
      <c r="G124" s="12">
        <v>70.353990929705205</v>
      </c>
      <c r="H124" s="12">
        <v>146.17360517278101</v>
      </c>
      <c r="I124" s="12">
        <v>97.449070115187695</v>
      </c>
      <c r="J124" s="14">
        <v>179.46743723401599</v>
      </c>
      <c r="K124" s="12"/>
      <c r="L124" t="s">
        <v>958</v>
      </c>
      <c r="M124" s="12" t="s">
        <v>958</v>
      </c>
      <c r="N124" s="12" t="s">
        <v>958</v>
      </c>
      <c r="O124" s="12"/>
      <c r="P124" s="12"/>
      <c r="Q124" s="12"/>
      <c r="R124" s="12"/>
      <c r="S124" s="15"/>
      <c r="T124" s="14">
        <f t="array" ref="T124">SUM(J124:S124)</f>
        <v>179.46743723401599</v>
      </c>
      <c r="U124" s="12">
        <f t="array" ref="U124">IF(S124="",0,S124)+IF((COUNT(J124:R124)&lt;6),SUM(J124:R124),(MAX(J124:R124)+LARGE(J124:R124,2)+LARGE(J124:R124,3)+LARGE(J124:R124,4)+LARGE(J124:R124,5)))</f>
        <v>179.46743723401599</v>
      </c>
      <c r="V124" s="12">
        <f t="shared" si="1"/>
        <v>347.27049827890886</v>
      </c>
      <c r="W124" s="12">
        <f t="array" ref="W124">COUNT(J124:S124)</f>
        <v>1</v>
      </c>
      <c r="X124" s="12"/>
      <c r="Y124" s="12"/>
      <c r="Z124" s="16"/>
      <c r="AA124" s="12"/>
      <c r="AB124" s="12"/>
      <c r="AC124" s="16"/>
      <c r="AD124" s="16"/>
    </row>
    <row r="125" spans="1:256" s="19" customFormat="1" ht="16.5" customHeight="1" x14ac:dyDescent="0.2">
      <c r="A125" s="12">
        <v>242</v>
      </c>
      <c r="B125" s="12">
        <f t="array" ref="B125">_xlfn.RANK.EQ(V125,$V$2:$V$607)</f>
        <v>124</v>
      </c>
      <c r="C125" s="13" t="s">
        <v>248</v>
      </c>
      <c r="D125" s="13" t="s">
        <v>126</v>
      </c>
      <c r="E125" s="13" t="s">
        <v>146</v>
      </c>
      <c r="F125" s="12">
        <v>76.339857219587898</v>
      </c>
      <c r="G125" s="12">
        <v>25.446619073196</v>
      </c>
      <c r="H125" s="12">
        <v>250.80028831726901</v>
      </c>
      <c r="I125" s="12">
        <v>167.20019221151301</v>
      </c>
      <c r="J125" s="14"/>
      <c r="K125" s="12">
        <v>153.81349463673001</v>
      </c>
      <c r="L125" t="s">
        <v>958</v>
      </c>
      <c r="M125" s="12" t="s">
        <v>958</v>
      </c>
      <c r="N125" s="12" t="s">
        <v>958</v>
      </c>
      <c r="O125" s="12"/>
      <c r="P125" s="12"/>
      <c r="Q125" s="12"/>
      <c r="R125" s="12"/>
      <c r="S125" s="15"/>
      <c r="T125" s="14">
        <f t="array" ref="T125">SUM(J125:S125)</f>
        <v>153.81349463673001</v>
      </c>
      <c r="U125" s="12">
        <f t="array" ref="U125">IF(S125="",0,S125)+IF((COUNT(J125:R125)&lt;6),SUM(J125:R125),(MAX(J125:R125)+LARGE(J125:R125,2)+LARGE(J125:R125,3)+LARGE(J125:R125,4)+LARGE(J125:R125,5)))</f>
        <v>153.81349463673001</v>
      </c>
      <c r="V125" s="12">
        <f t="shared" si="1"/>
        <v>346.46030592143904</v>
      </c>
      <c r="W125" s="12">
        <f t="array" ref="W125">COUNT(J125:S125)</f>
        <v>1</v>
      </c>
      <c r="X125" s="12"/>
      <c r="Y125" s="12"/>
      <c r="Z125" s="16"/>
      <c r="AA125" s="12"/>
      <c r="AB125" s="12"/>
      <c r="AC125" s="16"/>
      <c r="AD125" s="16"/>
    </row>
    <row r="126" spans="1:256" s="19" customFormat="1" ht="16.5" customHeight="1" x14ac:dyDescent="0.2">
      <c r="A126" s="12">
        <v>158</v>
      </c>
      <c r="B126" s="12">
        <f t="array" ref="B126">_xlfn.RANK.EQ(V126,$V$2:$V$607)</f>
        <v>125</v>
      </c>
      <c r="C126" s="13" t="s">
        <v>233</v>
      </c>
      <c r="D126" s="13" t="s">
        <v>249</v>
      </c>
      <c r="E126" s="13" t="s">
        <v>235</v>
      </c>
      <c r="F126" s="12">
        <v>264.78543778801799</v>
      </c>
      <c r="G126" s="12">
        <v>88.261812596006095</v>
      </c>
      <c r="H126" s="12">
        <v>133.96460845751599</v>
      </c>
      <c r="I126" s="12">
        <v>89.309738971677106</v>
      </c>
      <c r="J126" s="14">
        <v>167.38790439968099</v>
      </c>
      <c r="K126" s="12"/>
      <c r="L126" t="s">
        <v>958</v>
      </c>
      <c r="M126" s="12" t="s">
        <v>958</v>
      </c>
      <c r="N126" s="12" t="s">
        <v>958</v>
      </c>
      <c r="O126" s="12"/>
      <c r="P126" s="12"/>
      <c r="Q126" s="12"/>
      <c r="R126" s="12"/>
      <c r="S126" s="15"/>
      <c r="T126" s="14">
        <f t="array" ref="T126">SUM(J126:S126)</f>
        <v>167.38790439968099</v>
      </c>
      <c r="U126" s="12">
        <f t="array" ref="U126">IF(S126="",0,S126)+IF((COUNT(J126:R126)&lt;6),SUM(J126:R126),(MAX(J126:R126)+LARGE(J126:R126,2)+LARGE(J126:R126,3)+LARGE(J126:R126,4)+LARGE(J126:R126,5)))</f>
        <v>167.38790439968099</v>
      </c>
      <c r="V126" s="12">
        <f t="shared" si="1"/>
        <v>344.95945596736419</v>
      </c>
      <c r="W126" s="12">
        <f t="array" ref="W126">COUNT(J126:S126)</f>
        <v>1</v>
      </c>
      <c r="X126" s="12"/>
      <c r="Y126" s="12"/>
      <c r="Z126" s="16"/>
      <c r="AA126" s="12"/>
      <c r="AB126" s="12"/>
      <c r="AC126" s="16"/>
      <c r="AD126" s="16"/>
    </row>
    <row r="127" spans="1:256" s="19" customFormat="1" ht="16.5" customHeight="1" x14ac:dyDescent="0.2">
      <c r="A127" s="12">
        <v>327</v>
      </c>
      <c r="B127" s="12">
        <f t="array" ref="B127">_xlfn.RANK.EQ(V127,$V$2:$V$607)</f>
        <v>126</v>
      </c>
      <c r="C127" s="13" t="s">
        <v>468</v>
      </c>
      <c r="D127" s="13" t="s">
        <v>39</v>
      </c>
      <c r="E127" t="s">
        <v>958</v>
      </c>
      <c r="F127" s="12">
        <v>0</v>
      </c>
      <c r="G127" s="12">
        <v>0</v>
      </c>
      <c r="H127" s="12">
        <v>0</v>
      </c>
      <c r="I127" s="12">
        <v>0</v>
      </c>
      <c r="J127" s="14">
        <v>124.574305934968</v>
      </c>
      <c r="K127" s="12"/>
      <c r="L127" s="12">
        <v>155.28544430558452</v>
      </c>
      <c r="M127" s="12">
        <v>61.906158985069666</v>
      </c>
      <c r="N127" s="12" t="s">
        <v>958</v>
      </c>
      <c r="O127" s="12"/>
      <c r="P127" s="12"/>
      <c r="Q127" s="12"/>
      <c r="R127" s="12"/>
      <c r="S127" s="15"/>
      <c r="T127" s="14">
        <f t="array" ref="T127">SUM(J127:S127)</f>
        <v>341.76590922562218</v>
      </c>
      <c r="U127" s="12">
        <f t="array" ref="U127">IF(S127="",0,S127)+IF((COUNT(J127:R127)&lt;6),SUM(J127:R127),(MAX(J127:R127)+LARGE(J127:R127,2)+LARGE(J127:R127,3)+LARGE(J127:R127,4)+LARGE(J127:R127,5)))</f>
        <v>341.76590922562218</v>
      </c>
      <c r="V127" s="12">
        <f t="shared" si="1"/>
        <v>341.76590922562218</v>
      </c>
      <c r="W127" s="12">
        <f t="array" ref="W127">COUNT(J127:S127)</f>
        <v>3</v>
      </c>
      <c r="X127" s="12"/>
      <c r="Y127" s="12"/>
      <c r="Z127" s="16"/>
      <c r="AA127" s="12"/>
      <c r="AB127" s="12"/>
      <c r="AC127" s="16"/>
      <c r="AD127" s="16"/>
    </row>
    <row r="128" spans="1:256" s="19" customFormat="1" ht="16.5" customHeight="1" x14ac:dyDescent="0.2">
      <c r="A128" s="12">
        <v>25</v>
      </c>
      <c r="B128" s="12">
        <f t="array" ref="B128">_xlfn.RANK.EQ(V128,$V$2:$V$607)</f>
        <v>127</v>
      </c>
      <c r="C128" s="13" t="s">
        <v>250</v>
      </c>
      <c r="D128" s="13" t="s">
        <v>24</v>
      </c>
      <c r="E128" t="s">
        <v>958</v>
      </c>
      <c r="F128" s="12">
        <v>266.35695633884802</v>
      </c>
      <c r="G128" s="12">
        <v>88.785652112949506</v>
      </c>
      <c r="H128" s="12">
        <v>377.89937935047999</v>
      </c>
      <c r="I128" s="12">
        <v>251.93291956698701</v>
      </c>
      <c r="J128" s="14"/>
      <c r="K128" s="12"/>
      <c r="L128" t="s">
        <v>958</v>
      </c>
      <c r="M128" s="12" t="s">
        <v>958</v>
      </c>
      <c r="N128" s="12" t="s">
        <v>958</v>
      </c>
      <c r="O128" s="12"/>
      <c r="P128" s="12"/>
      <c r="Q128" s="12"/>
      <c r="R128" s="12"/>
      <c r="S128" s="15"/>
      <c r="T128" s="14">
        <f t="array" ref="T128">SUM(J128:S128)</f>
        <v>0</v>
      </c>
      <c r="U128" s="12">
        <f t="array" ref="U128">IF(S128="",0,S128)+IF((COUNT(J128:R128)&lt;6),SUM(J128:R128),(MAX(J128:R128)+LARGE(J128:R128,2)+LARGE(J128:R128,3)+LARGE(J128:R128,4)+LARGE(J128:R128,5)))</f>
        <v>0</v>
      </c>
      <c r="V128" s="12">
        <f t="shared" si="1"/>
        <v>340.71857167993653</v>
      </c>
      <c r="W128" s="12">
        <f t="array" ref="W128">COUNT(J128:S128)</f>
        <v>0</v>
      </c>
      <c r="X128" s="12"/>
      <c r="Y128" s="12"/>
      <c r="Z128" s="16"/>
      <c r="AA128" s="16"/>
      <c r="AC128" s="16"/>
      <c r="AD128" s="16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</row>
    <row r="129" spans="1:256" s="19" customFormat="1" ht="16.5" customHeight="1" x14ac:dyDescent="0.2">
      <c r="A129" s="12">
        <v>134</v>
      </c>
      <c r="B129" s="12">
        <f t="array" ref="B129">_xlfn.RANK.EQ(V129,$V$2:$V$607)</f>
        <v>128</v>
      </c>
      <c r="C129" s="13" t="s">
        <v>251</v>
      </c>
      <c r="D129" s="13" t="s">
        <v>118</v>
      </c>
      <c r="E129" s="13" t="s">
        <v>252</v>
      </c>
      <c r="F129" s="12">
        <v>134.16879794791799</v>
      </c>
      <c r="G129" s="12">
        <v>44.722932649305903</v>
      </c>
      <c r="H129" s="12">
        <v>0</v>
      </c>
      <c r="I129" s="12">
        <v>0</v>
      </c>
      <c r="J129" s="14">
        <v>295.29074669465803</v>
      </c>
      <c r="K129" s="12"/>
      <c r="L129" t="s">
        <v>958</v>
      </c>
      <c r="M129" s="12" t="s">
        <v>958</v>
      </c>
      <c r="N129" s="12" t="s">
        <v>958</v>
      </c>
      <c r="O129" s="12"/>
      <c r="P129" s="12"/>
      <c r="Q129" s="12"/>
      <c r="R129" s="12"/>
      <c r="S129" s="15"/>
      <c r="T129" s="14">
        <f t="array" ref="T129">SUM(J129:S129)</f>
        <v>295.29074669465803</v>
      </c>
      <c r="U129" s="12">
        <f t="array" ref="U129">IF(S129="",0,S129)+IF((COUNT(J129:R129)&lt;6),SUM(J129:R129),(MAX(J129:R129)+LARGE(J129:R129,2)+LARGE(J129:R129,3)+LARGE(J129:R129,4)+LARGE(J129:R129,5)))</f>
        <v>295.29074669465803</v>
      </c>
      <c r="V129" s="12">
        <f t="shared" si="1"/>
        <v>340.01367934396393</v>
      </c>
      <c r="W129" s="12">
        <f t="array" ref="W129">COUNT(J129:S129)</f>
        <v>1</v>
      </c>
      <c r="X129" s="12"/>
      <c r="Y129" s="12"/>
      <c r="Z129" s="16"/>
      <c r="AA129" s="12"/>
      <c r="AB129" s="12"/>
      <c r="AC129" s="16"/>
      <c r="AD129" s="16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</row>
    <row r="130" spans="1:256" s="19" customFormat="1" ht="16.5" customHeight="1" x14ac:dyDescent="0.2">
      <c r="A130" s="12">
        <v>130</v>
      </c>
      <c r="B130" s="12">
        <f t="array" ref="B130">_xlfn.RANK.EQ(V130,$V$2:$V$607)</f>
        <v>129</v>
      </c>
      <c r="C130" s="13" t="s">
        <v>253</v>
      </c>
      <c r="D130" s="13" t="s">
        <v>254</v>
      </c>
      <c r="E130" s="13" t="s">
        <v>42</v>
      </c>
      <c r="F130" s="12">
        <v>67.177570623800605</v>
      </c>
      <c r="G130" s="12">
        <v>22.3925235412669</v>
      </c>
      <c r="H130" s="12">
        <v>125.737266855372</v>
      </c>
      <c r="I130" s="12">
        <v>83.824844570248004</v>
      </c>
      <c r="J130" s="14">
        <v>227.83815937149299</v>
      </c>
      <c r="K130" s="12"/>
      <c r="L130" t="s">
        <v>958</v>
      </c>
      <c r="M130" s="12" t="s">
        <v>958</v>
      </c>
      <c r="N130" s="12" t="s">
        <v>958</v>
      </c>
      <c r="O130" s="12"/>
      <c r="P130" s="12"/>
      <c r="Q130" s="12"/>
      <c r="R130" s="12"/>
      <c r="S130" s="15"/>
      <c r="T130" s="14">
        <f t="array" ref="T130">SUM(J130:S130)</f>
        <v>227.83815937149299</v>
      </c>
      <c r="U130" s="12">
        <f t="array" ref="U130">IF(S130="",0,S130)+IF((COUNT(J130:R130)&lt;6),SUM(J130:R130),(MAX(J130:R130)+LARGE(J130:R130,2)+LARGE(J130:R130,3)+LARGE(J130:R130,4)+LARGE(J130:R130,5)))</f>
        <v>227.83815937149299</v>
      </c>
      <c r="V130" s="12">
        <f t="shared" ref="V130:V193" si="2">U130+G130+I130</f>
        <v>334.05552748300789</v>
      </c>
      <c r="W130" s="12">
        <f t="array" ref="W130">COUNT(J130:S130)</f>
        <v>1</v>
      </c>
      <c r="X130" s="12"/>
      <c r="Y130" s="12"/>
      <c r="Z130" s="16"/>
      <c r="AA130" s="12"/>
      <c r="AB130" s="12"/>
      <c r="AC130" s="16"/>
      <c r="AD130" s="16"/>
    </row>
    <row r="131" spans="1:256" s="19" customFormat="1" ht="16.5" customHeight="1" x14ac:dyDescent="0.2">
      <c r="A131" s="12">
        <v>83</v>
      </c>
      <c r="B131" s="12">
        <f t="array" ref="B131">_xlfn.RANK.EQ(V131,$V$2:$V$607)</f>
        <v>130</v>
      </c>
      <c r="C131" s="13" t="s">
        <v>255</v>
      </c>
      <c r="D131" s="13" t="s">
        <v>256</v>
      </c>
      <c r="E131" s="13" t="s">
        <v>42</v>
      </c>
      <c r="F131" s="12">
        <v>231.804721740248</v>
      </c>
      <c r="G131" s="12">
        <v>77.268240580082704</v>
      </c>
      <c r="H131" s="12">
        <v>0</v>
      </c>
      <c r="I131" s="12">
        <v>0</v>
      </c>
      <c r="J131" s="14">
        <v>251.420249403094</v>
      </c>
      <c r="K131" s="12"/>
      <c r="L131" t="s">
        <v>958</v>
      </c>
      <c r="M131" s="12" t="s">
        <v>958</v>
      </c>
      <c r="N131" s="12" t="s">
        <v>958</v>
      </c>
      <c r="O131" s="12"/>
      <c r="P131" s="12"/>
      <c r="Q131" s="12"/>
      <c r="R131" s="12"/>
      <c r="S131" s="15"/>
      <c r="T131" s="14">
        <f t="array" ref="T131">SUM(J131:S131)</f>
        <v>251.420249403094</v>
      </c>
      <c r="U131" s="12">
        <f t="array" ref="U131">IF(S131="",0,S131)+IF((COUNT(J131:R131)&lt;6),SUM(J131:R131),(MAX(J131:R131)+LARGE(J131:R131,2)+LARGE(J131:R131,3)+LARGE(J131:R131,4)+LARGE(J131:R131,5)))</f>
        <v>251.420249403094</v>
      </c>
      <c r="V131" s="12">
        <f t="shared" si="2"/>
        <v>328.68848998317674</v>
      </c>
      <c r="W131" s="12">
        <f t="array" ref="W131">COUNT(J131:S131)</f>
        <v>1</v>
      </c>
      <c r="X131" s="12"/>
      <c r="Y131" s="12"/>
      <c r="Z131" s="16"/>
      <c r="AA131" s="16"/>
      <c r="AC131" s="16"/>
      <c r="AD131" s="16"/>
    </row>
    <row r="132" spans="1:256" s="19" customFormat="1" ht="16.5" customHeight="1" x14ac:dyDescent="0.2">
      <c r="A132" s="12">
        <v>114</v>
      </c>
      <c r="B132" s="12">
        <f t="array" ref="B132">_xlfn.RANK.EQ(V132,$V$2:$V$607)</f>
        <v>131</v>
      </c>
      <c r="C132" s="13" t="s">
        <v>257</v>
      </c>
      <c r="D132" s="13" t="s">
        <v>47</v>
      </c>
      <c r="E132" s="13" t="s">
        <v>42</v>
      </c>
      <c r="F132" s="12">
        <v>238.71242977528101</v>
      </c>
      <c r="G132" s="12">
        <v>79.570809925093599</v>
      </c>
      <c r="H132" s="12">
        <v>272.690678244271</v>
      </c>
      <c r="I132" s="12">
        <v>181.79378549617999</v>
      </c>
      <c r="J132" s="14">
        <v>66.949685534591197</v>
      </c>
      <c r="K132" s="12"/>
      <c r="L132" t="s">
        <v>958</v>
      </c>
      <c r="M132" s="12" t="s">
        <v>958</v>
      </c>
      <c r="N132" s="12" t="s">
        <v>958</v>
      </c>
      <c r="O132" s="12"/>
      <c r="P132" s="12"/>
      <c r="Q132" s="12"/>
      <c r="R132" s="12"/>
      <c r="S132" s="15"/>
      <c r="T132" s="14">
        <f t="array" ref="T132">SUM(J132:S132)</f>
        <v>66.949685534591197</v>
      </c>
      <c r="U132" s="12">
        <f t="array" ref="U132">IF(S132="",0,S132)+IF((COUNT(J132:R132)&lt;6),SUM(J132:R132),(MAX(J132:R132)+LARGE(J132:R132,2)+LARGE(J132:R132,3)+LARGE(J132:R132,4)+LARGE(J132:R132,5)))</f>
        <v>66.949685534591197</v>
      </c>
      <c r="V132" s="12">
        <f t="shared" si="2"/>
        <v>328.31428095586477</v>
      </c>
      <c r="W132" s="12">
        <f t="array" ref="W132">COUNT(J132:S132)</f>
        <v>1</v>
      </c>
      <c r="X132" s="12"/>
      <c r="Y132" s="12"/>
      <c r="Z132" s="16"/>
      <c r="AA132" s="12"/>
      <c r="AB132" s="12"/>
      <c r="AC132" s="16"/>
      <c r="AD132" s="16"/>
    </row>
    <row r="133" spans="1:256" s="19" customFormat="1" ht="16.5" customHeight="1" x14ac:dyDescent="0.2">
      <c r="A133" s="12">
        <v>229</v>
      </c>
      <c r="B133" s="12">
        <f t="array" ref="B133">_xlfn.RANK.EQ(V133,$V$2:$V$607)</f>
        <v>132</v>
      </c>
      <c r="C133" s="13" t="s">
        <v>258</v>
      </c>
      <c r="D133" s="13" t="s">
        <v>259</v>
      </c>
      <c r="E133" s="13" t="s">
        <v>260</v>
      </c>
      <c r="F133" s="12">
        <v>0</v>
      </c>
      <c r="G133" s="12">
        <v>0</v>
      </c>
      <c r="H133" s="12">
        <v>336.373235701265</v>
      </c>
      <c r="I133" s="12">
        <v>224.24882380084301</v>
      </c>
      <c r="J133" s="14">
        <v>100.67421727564199</v>
      </c>
      <c r="K133" s="12"/>
      <c r="L133" t="s">
        <v>958</v>
      </c>
      <c r="M133" s="12" t="s">
        <v>958</v>
      </c>
      <c r="N133" s="12" t="s">
        <v>958</v>
      </c>
      <c r="O133" s="12"/>
      <c r="P133" s="12"/>
      <c r="Q133" s="12"/>
      <c r="R133" s="12"/>
      <c r="S133" s="15"/>
      <c r="T133" s="14">
        <f t="array" ref="T133">SUM(J133:S133)</f>
        <v>100.67421727564199</v>
      </c>
      <c r="U133" s="12">
        <f t="array" ref="U133">IF(S133="",0,S133)+IF((COUNT(J133:R133)&lt;6),SUM(J133:R133),(MAX(J133:R133)+LARGE(J133:R133,2)+LARGE(J133:R133,3)+LARGE(J133:R133,4)+LARGE(J133:R133,5)))</f>
        <v>100.67421727564199</v>
      </c>
      <c r="V133" s="12">
        <f t="shared" si="2"/>
        <v>324.92304107648499</v>
      </c>
      <c r="W133" s="12">
        <f t="array" ref="W133">COUNT(J133:S133)</f>
        <v>1</v>
      </c>
      <c r="X133" s="12"/>
      <c r="Y133" s="12"/>
      <c r="Z133" s="16"/>
      <c r="AA133" s="16"/>
      <c r="AC133" s="16"/>
      <c r="AD133" s="16"/>
    </row>
    <row r="134" spans="1:256" s="19" customFormat="1" ht="16.5" customHeight="1" x14ac:dyDescent="0.2">
      <c r="A134" s="12">
        <v>332</v>
      </c>
      <c r="B134" s="12">
        <f t="array" ref="B134">_xlfn.RANK.EQ(V134,$V$2:$V$607)</f>
        <v>133</v>
      </c>
      <c r="C134" s="13" t="s">
        <v>261</v>
      </c>
      <c r="D134" s="13" t="s">
        <v>262</v>
      </c>
      <c r="E134" t="s">
        <v>958</v>
      </c>
      <c r="F134" s="12">
        <v>0</v>
      </c>
      <c r="G134" s="12">
        <v>0</v>
      </c>
      <c r="H134" s="12">
        <v>0</v>
      </c>
      <c r="I134" s="12">
        <v>0</v>
      </c>
      <c r="J134" s="14"/>
      <c r="K134" s="12">
        <v>324.54215847935001</v>
      </c>
      <c r="L134" t="s">
        <v>958</v>
      </c>
      <c r="M134" s="12" t="s">
        <v>958</v>
      </c>
      <c r="N134" s="12" t="s">
        <v>958</v>
      </c>
      <c r="O134" s="12"/>
      <c r="P134" s="12"/>
      <c r="Q134" s="12"/>
      <c r="R134" s="12"/>
      <c r="S134" s="15"/>
      <c r="T134" s="14">
        <f t="array" ref="T134">SUM(J134:S134)</f>
        <v>324.54215847935001</v>
      </c>
      <c r="U134" s="12">
        <f t="array" ref="U134">IF(S134="",0,S134)+IF((COUNT(J134:R134)&lt;6),SUM(J134:R134),(MAX(J134:R134)+LARGE(J134:R134,2)+LARGE(J134:R134,3)+LARGE(J134:R134,4)+LARGE(J134:R134,5)))</f>
        <v>324.54215847935001</v>
      </c>
      <c r="V134" s="12">
        <f t="shared" si="2"/>
        <v>324.54215847935001</v>
      </c>
      <c r="W134" s="12">
        <f t="array" ref="W134">COUNT(J134:S134)</f>
        <v>1</v>
      </c>
      <c r="X134" s="12"/>
      <c r="Y134" s="12"/>
      <c r="Z134" s="16"/>
      <c r="AA134" s="12"/>
      <c r="AB134" s="12"/>
      <c r="AC134" s="16"/>
      <c r="AD134" s="16"/>
    </row>
    <row r="135" spans="1:256" s="19" customFormat="1" ht="16.5" customHeight="1" x14ac:dyDescent="0.2">
      <c r="A135" s="12">
        <v>109</v>
      </c>
      <c r="B135" s="12">
        <f t="array" ref="B135">_xlfn.RANK.EQ(V135,$V$2:$V$607)</f>
        <v>134</v>
      </c>
      <c r="C135" s="13" t="s">
        <v>263</v>
      </c>
      <c r="D135" s="13" t="s">
        <v>264</v>
      </c>
      <c r="E135" s="13" t="s">
        <v>42</v>
      </c>
      <c r="F135" s="12">
        <v>50.518089275621598</v>
      </c>
      <c r="G135" s="12">
        <v>16.839363091873899</v>
      </c>
      <c r="H135" s="12">
        <v>92.261047934551002</v>
      </c>
      <c r="I135" s="12">
        <v>61.507365289700701</v>
      </c>
      <c r="J135" s="14">
        <v>246.172742427233</v>
      </c>
      <c r="K135" s="12"/>
      <c r="L135" t="s">
        <v>958</v>
      </c>
      <c r="M135" s="12" t="s">
        <v>958</v>
      </c>
      <c r="N135" s="12" t="s">
        <v>958</v>
      </c>
      <c r="O135" s="12"/>
      <c r="P135" s="12"/>
      <c r="Q135" s="12"/>
      <c r="R135" s="12"/>
      <c r="S135" s="15"/>
      <c r="T135" s="14">
        <f t="array" ref="T135">SUM(J135:S135)</f>
        <v>246.172742427233</v>
      </c>
      <c r="U135" s="12">
        <f t="array" ref="U135">IF(S135="",0,S135)+IF((COUNT(J135:R135)&lt;6),SUM(J135:R135),(MAX(J135:R135)+LARGE(J135:R135,2)+LARGE(J135:R135,3)+LARGE(J135:R135,4)+LARGE(J135:R135,5)))</f>
        <v>246.172742427233</v>
      </c>
      <c r="V135" s="12">
        <f t="shared" si="2"/>
        <v>324.51947080880763</v>
      </c>
      <c r="W135" s="12">
        <f t="array" ref="W135">COUNT(J135:S135)</f>
        <v>1</v>
      </c>
      <c r="X135" s="12"/>
      <c r="Y135" s="12"/>
      <c r="Z135" s="16"/>
      <c r="AA135" s="16"/>
      <c r="AC135" s="16"/>
      <c r="AD135" s="16"/>
    </row>
    <row r="136" spans="1:256" s="19" customFormat="1" ht="16.5" customHeight="1" x14ac:dyDescent="0.2">
      <c r="A136" s="12">
        <v>82</v>
      </c>
      <c r="B136" s="12">
        <f t="array" ref="B136">_xlfn.RANK.EQ(V136,$V$2:$V$607)</f>
        <v>135</v>
      </c>
      <c r="C136" s="13" t="s">
        <v>265</v>
      </c>
      <c r="D136" s="13" t="s">
        <v>232</v>
      </c>
      <c r="E136" t="s">
        <v>958</v>
      </c>
      <c r="F136" s="12">
        <v>302.51304996271398</v>
      </c>
      <c r="G136" s="12">
        <v>100.837683320905</v>
      </c>
      <c r="H136" s="12">
        <v>334.60307809482902</v>
      </c>
      <c r="I136" s="12">
        <v>223.068718729886</v>
      </c>
      <c r="J136" s="14"/>
      <c r="K136" s="12"/>
      <c r="L136" t="s">
        <v>958</v>
      </c>
      <c r="M136" s="12" t="s">
        <v>958</v>
      </c>
      <c r="N136" s="12" t="s">
        <v>958</v>
      </c>
      <c r="O136" s="12"/>
      <c r="P136" s="12"/>
      <c r="Q136" s="12"/>
      <c r="R136" s="12"/>
      <c r="S136" s="15"/>
      <c r="T136" s="14">
        <f t="array" ref="T136">SUM(J136:S136)</f>
        <v>0</v>
      </c>
      <c r="U136" s="12">
        <f t="array" ref="U136">IF(S136="",0,S136)+IF((COUNT(J136:R136)&lt;6),SUM(J136:R136),(MAX(J136:R136)+LARGE(J136:R136,2)+LARGE(J136:R136,3)+LARGE(J136:R136,4)+LARGE(J136:R136,5)))</f>
        <v>0</v>
      </c>
      <c r="V136" s="12">
        <f t="shared" si="2"/>
        <v>323.90640205079103</v>
      </c>
      <c r="W136" s="12">
        <f t="array" ref="W136">COUNT(J136:S136)</f>
        <v>0</v>
      </c>
      <c r="X136" s="12"/>
      <c r="Y136" s="12"/>
      <c r="Z136" s="16"/>
      <c r="AA136" s="12"/>
      <c r="AB136" s="12"/>
      <c r="AC136" s="16"/>
      <c r="AD136" s="16"/>
    </row>
    <row r="137" spans="1:256" s="19" customFormat="1" ht="16.5" customHeight="1" x14ac:dyDescent="0.2">
      <c r="A137" s="12">
        <v>376</v>
      </c>
      <c r="B137" s="12">
        <f t="array" ref="B137">_xlfn.RANK.EQ(V137,$V$2:$V$607)</f>
        <v>136</v>
      </c>
      <c r="C137" s="13" t="s">
        <v>266</v>
      </c>
      <c r="D137" s="13" t="s">
        <v>267</v>
      </c>
      <c r="E137" s="13" t="s">
        <v>76</v>
      </c>
      <c r="F137" s="12">
        <v>337.10613999213302</v>
      </c>
      <c r="G137" s="12">
        <v>112.368713330711</v>
      </c>
      <c r="H137" s="12">
        <v>314.73782050747701</v>
      </c>
      <c r="I137" s="12">
        <v>209.825213671651</v>
      </c>
      <c r="J137" s="14"/>
      <c r="K137" s="12"/>
      <c r="L137" t="s">
        <v>958</v>
      </c>
      <c r="M137" s="12" t="s">
        <v>958</v>
      </c>
      <c r="N137" s="12" t="s">
        <v>958</v>
      </c>
      <c r="O137" s="12"/>
      <c r="P137" s="12"/>
      <c r="Q137" s="12"/>
      <c r="R137" s="12"/>
      <c r="S137" s="15"/>
      <c r="T137" s="14">
        <f t="array" ref="T137">SUM(J137:S137)</f>
        <v>0</v>
      </c>
      <c r="U137" s="12">
        <f t="array" ref="U137">IF(S137="",0,S137)+IF((COUNT(J137:R137)&lt;6),SUM(J137:R137),(MAX(J137:R137)+LARGE(J137:R137,2)+LARGE(J137:R137,3)+LARGE(J137:R137,4)+LARGE(J137:R137,5)))</f>
        <v>0</v>
      </c>
      <c r="V137" s="12">
        <f t="shared" si="2"/>
        <v>322.19392700236199</v>
      </c>
      <c r="W137" s="12">
        <f t="array" ref="W137">COUNT(J137:S137)</f>
        <v>0</v>
      </c>
      <c r="X137" s="12"/>
      <c r="Y137" s="12"/>
      <c r="Z137" s="16"/>
      <c r="AA137" s="16"/>
      <c r="AC137" s="16"/>
      <c r="AD137" s="16"/>
    </row>
    <row r="138" spans="1:256" s="19" customFormat="1" ht="16.5" customHeight="1" x14ac:dyDescent="0.2">
      <c r="A138" s="12">
        <v>583</v>
      </c>
      <c r="B138" s="12">
        <f t="array" ref="B138">_xlfn.RANK.EQ(V138,$V$2:$V$607)</f>
        <v>137</v>
      </c>
      <c r="C138" s="13" t="s">
        <v>268</v>
      </c>
      <c r="D138" s="13" t="s">
        <v>269</v>
      </c>
      <c r="E138" t="s">
        <v>958</v>
      </c>
      <c r="F138" s="12">
        <v>439.05077694559901</v>
      </c>
      <c r="G138" s="12">
        <v>146.35025898186601</v>
      </c>
      <c r="H138" s="12">
        <v>260.41099023774302</v>
      </c>
      <c r="I138" s="12">
        <v>173.607326825162</v>
      </c>
      <c r="J138" s="14"/>
      <c r="K138" s="12"/>
      <c r="L138" t="s">
        <v>958</v>
      </c>
      <c r="M138" s="12" t="s">
        <v>958</v>
      </c>
      <c r="N138" s="12" t="s">
        <v>958</v>
      </c>
      <c r="O138" s="12"/>
      <c r="P138" s="12"/>
      <c r="Q138" s="12"/>
      <c r="R138" s="12"/>
      <c r="S138" s="15"/>
      <c r="T138" s="14">
        <f t="array" ref="T138">SUM(J138:S138)</f>
        <v>0</v>
      </c>
      <c r="U138" s="12">
        <f t="array" ref="U138">IF(S138="",0,S138)+IF((COUNT(J138:R138)&lt;6),SUM(J138:R138),(MAX(J138:R138)+LARGE(J138:R138,2)+LARGE(J138:R138,3)+LARGE(J138:R138,4)+LARGE(J138:R138,5)))</f>
        <v>0</v>
      </c>
      <c r="V138" s="12">
        <f t="shared" si="2"/>
        <v>319.95758580702801</v>
      </c>
      <c r="W138" s="12">
        <f t="array" ref="W138">COUNT(J138:S138)</f>
        <v>0</v>
      </c>
      <c r="X138" s="12"/>
      <c r="Y138" s="12"/>
      <c r="Z138" s="16"/>
      <c r="AA138" s="12"/>
      <c r="AB138" s="12"/>
      <c r="AC138" s="16"/>
      <c r="AD138" s="16"/>
    </row>
    <row r="139" spans="1:256" s="19" customFormat="1" ht="16.5" customHeight="1" x14ac:dyDescent="0.2">
      <c r="A139" s="12">
        <v>305</v>
      </c>
      <c r="B139" s="12">
        <f t="array" ref="B139">_xlfn.RANK.EQ(V139,$V$2:$V$607)</f>
        <v>138</v>
      </c>
      <c r="C139" s="13" t="s">
        <v>270</v>
      </c>
      <c r="D139" s="13" t="s">
        <v>271</v>
      </c>
      <c r="E139" t="s">
        <v>958</v>
      </c>
      <c r="F139" s="12">
        <v>138.014088355729</v>
      </c>
      <c r="G139" s="12">
        <v>46.004696118576497</v>
      </c>
      <c r="H139" s="12">
        <v>406.35572466016703</v>
      </c>
      <c r="I139" s="12">
        <v>270.903816440112</v>
      </c>
      <c r="J139" s="14"/>
      <c r="K139" s="12"/>
      <c r="L139" t="s">
        <v>958</v>
      </c>
      <c r="M139" s="12" t="s">
        <v>958</v>
      </c>
      <c r="N139" s="12" t="s">
        <v>958</v>
      </c>
      <c r="O139" s="12"/>
      <c r="P139" s="12"/>
      <c r="Q139" s="12"/>
      <c r="R139" s="12"/>
      <c r="S139" s="15"/>
      <c r="T139" s="14">
        <f t="array" ref="T139">SUM(J139:S139)</f>
        <v>0</v>
      </c>
      <c r="U139" s="12">
        <f t="array" ref="U139">IF(S139="",0,S139)+IF((COUNT(J139:R139)&lt;6),SUM(J139:R139),(MAX(J139:R139)+LARGE(J139:R139,2)+LARGE(J139:R139,3)+LARGE(J139:R139,4)+LARGE(J139:R139,5)))</f>
        <v>0</v>
      </c>
      <c r="V139" s="12">
        <f t="shared" si="2"/>
        <v>316.90851255868847</v>
      </c>
      <c r="W139" s="12">
        <f t="array" ref="W139">COUNT(J139:S139)</f>
        <v>0</v>
      </c>
      <c r="X139" s="12"/>
      <c r="Y139" s="12"/>
      <c r="Z139" s="16"/>
      <c r="AA139" s="16"/>
      <c r="AC139" s="16"/>
      <c r="AD139" s="16"/>
    </row>
    <row r="140" spans="1:256" s="19" customFormat="1" ht="16.5" customHeight="1" x14ac:dyDescent="0.2">
      <c r="A140" s="12">
        <v>398</v>
      </c>
      <c r="B140" s="12">
        <f t="array" ref="B140">_xlfn.RANK.EQ(V140,$V$2:$V$607)</f>
        <v>139</v>
      </c>
      <c r="C140" s="13" t="s">
        <v>274</v>
      </c>
      <c r="D140" s="13" t="s">
        <v>259</v>
      </c>
      <c r="E140" t="s">
        <v>958</v>
      </c>
      <c r="F140" s="12">
        <v>191.42535151003099</v>
      </c>
      <c r="G140" s="12">
        <v>63.8084505033436</v>
      </c>
      <c r="H140" s="12">
        <v>150.59736444450499</v>
      </c>
      <c r="I140" s="12">
        <v>100.398242963003</v>
      </c>
      <c r="J140" s="14">
        <v>150.74208446070776</v>
      </c>
      <c r="K140" s="12"/>
      <c r="L140" t="s">
        <v>958</v>
      </c>
      <c r="M140" s="12" t="s">
        <v>958</v>
      </c>
      <c r="N140" s="12" t="s">
        <v>958</v>
      </c>
      <c r="O140" s="12"/>
      <c r="P140" s="12"/>
      <c r="Q140" s="12"/>
      <c r="R140" s="12"/>
      <c r="S140" s="15"/>
      <c r="T140" s="14">
        <f t="array" ref="T140">SUM(J140:S140)</f>
        <v>150.74208446070776</v>
      </c>
      <c r="U140" s="12">
        <f t="array" ref="U140">IF(S140="",0,S140)+IF((COUNT(J140:R140)&lt;6),SUM(J140:R140),(MAX(J140:R140)+LARGE(J140:R140,2)+LARGE(J140:R140,3)+LARGE(J140:R140,4)+LARGE(J140:R140,5)))</f>
        <v>150.74208446070776</v>
      </c>
      <c r="V140" s="12">
        <f t="shared" si="2"/>
        <v>314.94877792705438</v>
      </c>
      <c r="W140" s="12">
        <f t="array" ref="W140">COUNT(J140:S140)</f>
        <v>1</v>
      </c>
      <c r="X140" s="12"/>
      <c r="Y140" s="12"/>
      <c r="Z140" s="16"/>
      <c r="AA140" s="12"/>
      <c r="AB140" s="12"/>
      <c r="AC140" s="16"/>
      <c r="AD140" s="16"/>
    </row>
    <row r="141" spans="1:256" s="19" customFormat="1" ht="16.5" customHeight="1" x14ac:dyDescent="0.2">
      <c r="A141" s="12">
        <v>266</v>
      </c>
      <c r="B141" s="12">
        <f t="array" ref="B141">_xlfn.RANK.EQ(V141,$V$2:$V$607)</f>
        <v>140</v>
      </c>
      <c r="C141" s="13" t="s">
        <v>699</v>
      </c>
      <c r="D141" s="13" t="s">
        <v>700</v>
      </c>
      <c r="E141" t="s">
        <v>858</v>
      </c>
      <c r="F141" s="12">
        <v>113.507692307692</v>
      </c>
      <c r="G141" s="12">
        <v>37.835897435897401</v>
      </c>
      <c r="H141" s="12">
        <v>0</v>
      </c>
      <c r="I141" s="12">
        <v>0</v>
      </c>
      <c r="J141" s="14"/>
      <c r="K141" s="12"/>
      <c r="L141" t="s">
        <v>958</v>
      </c>
      <c r="M141" s="12" t="s">
        <v>958</v>
      </c>
      <c r="N141" s="12">
        <v>275.1522527930091</v>
      </c>
      <c r="O141" s="12"/>
      <c r="P141" s="12"/>
      <c r="Q141" s="12"/>
      <c r="R141" s="12"/>
      <c r="S141" s="15"/>
      <c r="T141" s="14">
        <f t="array" ref="T141">SUM(J141:S141)</f>
        <v>275.1522527930091</v>
      </c>
      <c r="U141" s="12">
        <f t="array" ref="U141">IF(S141="",0,S141)+IF((COUNT(J141:R141)&lt;6),SUM(J141:R141),(MAX(J141:R141)+LARGE(J141:R141,2)+LARGE(J141:R141,3)+LARGE(J141:R141,4)+LARGE(J141:R141,5)))</f>
        <v>275.1522527930091</v>
      </c>
      <c r="V141" s="12">
        <f t="shared" si="2"/>
        <v>312.98815022890648</v>
      </c>
      <c r="W141" s="12">
        <f t="array" ref="W141">COUNT(J141:S141)</f>
        <v>1</v>
      </c>
      <c r="X141" s="12"/>
      <c r="Y141" s="12"/>
      <c r="Z141" s="16"/>
      <c r="AA141" s="12"/>
      <c r="AB141" s="12"/>
      <c r="AC141" s="16"/>
      <c r="AD141" s="16"/>
    </row>
    <row r="142" spans="1:256" s="19" customFormat="1" ht="16.5" customHeight="1" x14ac:dyDescent="0.2">
      <c r="A142" s="12">
        <v>33</v>
      </c>
      <c r="B142" s="12">
        <f t="array" ref="B142">_xlfn.RANK.EQ(V142,$V$2:$V$607)</f>
        <v>141</v>
      </c>
      <c r="C142" s="13" t="s">
        <v>275</v>
      </c>
      <c r="D142" s="13" t="s">
        <v>276</v>
      </c>
      <c r="E142" s="13" t="s">
        <v>42</v>
      </c>
      <c r="F142" s="12">
        <v>536.48730722450898</v>
      </c>
      <c r="G142" s="12">
        <v>178.82910240817</v>
      </c>
      <c r="H142" s="12">
        <v>0</v>
      </c>
      <c r="I142" s="12">
        <v>0</v>
      </c>
      <c r="J142" s="14">
        <v>134.088823485961</v>
      </c>
      <c r="K142" s="12"/>
      <c r="L142" t="s">
        <v>958</v>
      </c>
      <c r="M142" s="12" t="s">
        <v>958</v>
      </c>
      <c r="N142" s="12" t="s">
        <v>958</v>
      </c>
      <c r="O142" s="12"/>
      <c r="P142" s="12"/>
      <c r="Q142" s="12"/>
      <c r="R142" s="12"/>
      <c r="S142" s="15"/>
      <c r="T142" s="14">
        <f t="array" ref="T142">SUM(J142:S142)</f>
        <v>134.088823485961</v>
      </c>
      <c r="U142" s="12">
        <f t="array" ref="U142">IF(S142="",0,S142)+IF((COUNT(J142:R142)&lt;6),SUM(J142:R142),(MAX(J142:R142)+LARGE(J142:R142,2)+LARGE(J142:R142,3)+LARGE(J142:R142,4)+LARGE(J142:R142,5)))</f>
        <v>134.088823485961</v>
      </c>
      <c r="V142" s="12">
        <f t="shared" si="2"/>
        <v>312.91792589413103</v>
      </c>
      <c r="W142" s="12">
        <f t="array" ref="W142">COUNT(J142:S142)</f>
        <v>1</v>
      </c>
      <c r="X142" s="12"/>
      <c r="Y142" s="12"/>
      <c r="Z142" s="16"/>
      <c r="AA142" s="16"/>
      <c r="AC142" s="16"/>
      <c r="AD142" s="16"/>
    </row>
    <row r="143" spans="1:256" s="19" customFormat="1" ht="16.5" customHeight="1" x14ac:dyDescent="0.2">
      <c r="A143" s="12">
        <v>116</v>
      </c>
      <c r="B143" s="12">
        <f t="array" ref="B143">_xlfn.RANK.EQ(V143,$V$2:$V$607)</f>
        <v>142</v>
      </c>
      <c r="C143" s="13" t="s">
        <v>202</v>
      </c>
      <c r="D143" s="13" t="s">
        <v>278</v>
      </c>
      <c r="E143" s="13" t="s">
        <v>42</v>
      </c>
      <c r="F143" s="12">
        <v>60.215744474915297</v>
      </c>
      <c r="G143" s="12">
        <v>20.071914824971799</v>
      </c>
      <c r="H143" s="12">
        <v>345.32875457114801</v>
      </c>
      <c r="I143" s="12">
        <v>230.219169714099</v>
      </c>
      <c r="J143" s="14">
        <v>58.8441123700863</v>
      </c>
      <c r="K143" s="12"/>
      <c r="L143" t="s">
        <v>958</v>
      </c>
      <c r="M143" s="12" t="s">
        <v>958</v>
      </c>
      <c r="N143" s="12" t="s">
        <v>958</v>
      </c>
      <c r="O143" s="12"/>
      <c r="P143" s="12"/>
      <c r="Q143" s="12"/>
      <c r="R143" s="12"/>
      <c r="S143" s="15"/>
      <c r="T143" s="14">
        <f t="array" ref="T143">SUM(J143:S143)</f>
        <v>58.8441123700863</v>
      </c>
      <c r="U143" s="12">
        <f t="array" ref="U143">IF(S143="",0,S143)+IF((COUNT(J143:R143)&lt;6),SUM(J143:R143),(MAX(J143:R143)+LARGE(J143:R143,2)+LARGE(J143:R143,3)+LARGE(J143:R143,4)+LARGE(J143:R143,5)))</f>
        <v>58.8441123700863</v>
      </c>
      <c r="V143" s="12">
        <f t="shared" si="2"/>
        <v>309.13519690915712</v>
      </c>
      <c r="W143" s="12">
        <f t="array" ref="W143">COUNT(J143:S143)</f>
        <v>1</v>
      </c>
      <c r="X143" s="12"/>
      <c r="Y143" s="12"/>
      <c r="Z143" s="16"/>
      <c r="AA143" s="12"/>
      <c r="AB143" s="12"/>
      <c r="AC143" s="16"/>
      <c r="AD143" s="16"/>
      <c r="AE143" s="21"/>
    </row>
    <row r="144" spans="1:256" s="19" customFormat="1" ht="16.5" customHeight="1" x14ac:dyDescent="0.2">
      <c r="A144" s="12">
        <v>192</v>
      </c>
      <c r="B144" s="12">
        <f t="array" ref="B144">_xlfn.RANK.EQ(V144,$V$2:$V$607)</f>
        <v>143</v>
      </c>
      <c r="C144" s="13" t="s">
        <v>279</v>
      </c>
      <c r="D144" s="13" t="s">
        <v>280</v>
      </c>
      <c r="E144" s="13" t="s">
        <v>42</v>
      </c>
      <c r="F144" s="12">
        <v>289.11083109431797</v>
      </c>
      <c r="G144" s="12">
        <v>96.370277031439301</v>
      </c>
      <c r="H144" s="12">
        <v>125.497193343741</v>
      </c>
      <c r="I144" s="12">
        <v>83.664795562493794</v>
      </c>
      <c r="J144" s="14">
        <v>125.42764187464</v>
      </c>
      <c r="K144" s="12"/>
      <c r="L144" t="s">
        <v>958</v>
      </c>
      <c r="M144" s="12" t="s">
        <v>958</v>
      </c>
      <c r="N144" s="12" t="s">
        <v>958</v>
      </c>
      <c r="O144" s="12"/>
      <c r="P144" s="12"/>
      <c r="Q144" s="12"/>
      <c r="R144" s="12"/>
      <c r="S144" s="15"/>
      <c r="T144" s="14">
        <f t="array" ref="T144">SUM(J144:S144)</f>
        <v>125.42764187464</v>
      </c>
      <c r="U144" s="12">
        <f t="array" ref="U144">IF(S144="",0,S144)+IF((COUNT(J144:R144)&lt;6),SUM(J144:R144),(MAX(J144:R144)+LARGE(J144:R144,2)+LARGE(J144:R144,3)+LARGE(J144:R144,4)+LARGE(J144:R144,5)))</f>
        <v>125.42764187464</v>
      </c>
      <c r="V144" s="12">
        <f t="shared" si="2"/>
        <v>305.4627144685731</v>
      </c>
      <c r="W144" s="12">
        <f t="array" ref="W144">COUNT(J144:S144)</f>
        <v>1</v>
      </c>
      <c r="X144" s="12"/>
      <c r="Y144" s="12"/>
      <c r="Z144" s="16"/>
      <c r="AA144" s="16"/>
      <c r="AC144" s="16"/>
      <c r="AD144" s="16"/>
    </row>
    <row r="145" spans="1:256" s="19" customFormat="1" ht="16.5" customHeight="1" x14ac:dyDescent="0.2">
      <c r="A145" s="12">
        <v>140</v>
      </c>
      <c r="B145" s="12">
        <f t="array" ref="B145">_xlfn.RANK.EQ(V145,$V$2:$V$607)</f>
        <v>144</v>
      </c>
      <c r="C145" s="13" t="s">
        <v>281</v>
      </c>
      <c r="D145" s="13" t="s">
        <v>282</v>
      </c>
      <c r="E145" t="s">
        <v>958</v>
      </c>
      <c r="F145" s="12">
        <v>315.72419061668597</v>
      </c>
      <c r="G145" s="12">
        <v>105.241396872229</v>
      </c>
      <c r="H145" s="12">
        <v>298.19387852291101</v>
      </c>
      <c r="I145" s="12">
        <v>198.795919015274</v>
      </c>
      <c r="J145" s="14"/>
      <c r="K145" s="12"/>
      <c r="L145" t="s">
        <v>958</v>
      </c>
      <c r="M145" s="12" t="s">
        <v>958</v>
      </c>
      <c r="N145" s="12" t="s">
        <v>958</v>
      </c>
      <c r="O145" s="12"/>
      <c r="P145" s="12"/>
      <c r="Q145" s="12"/>
      <c r="R145" s="12"/>
      <c r="S145" s="15"/>
      <c r="T145" s="14">
        <f t="array" ref="T145">SUM(J145:S145)</f>
        <v>0</v>
      </c>
      <c r="U145" s="12">
        <f t="array" ref="U145">IF(S145="",0,S145)+IF((COUNT(J145:R145)&lt;6),SUM(J145:R145),(MAX(J145:R145)+LARGE(J145:R145,2)+LARGE(J145:R145,3)+LARGE(J145:R145,4)+LARGE(J145:R145,5)))</f>
        <v>0</v>
      </c>
      <c r="V145" s="12">
        <f t="shared" si="2"/>
        <v>304.03731588750298</v>
      </c>
      <c r="W145" s="12">
        <f t="array" ref="W145">COUNT(J145:S145)</f>
        <v>0</v>
      </c>
      <c r="X145" s="12"/>
      <c r="Y145" s="12"/>
      <c r="Z145" s="16"/>
      <c r="AA145" s="16"/>
      <c r="AC145" s="16"/>
      <c r="AD145" s="16"/>
    </row>
    <row r="146" spans="1:256" s="19" customFormat="1" ht="16.5" customHeight="1" x14ac:dyDescent="0.2">
      <c r="A146" s="12">
        <v>275</v>
      </c>
      <c r="B146" s="12">
        <f t="array" ref="B146">_xlfn.RANK.EQ(V146,$V$2:$V$607)</f>
        <v>145</v>
      </c>
      <c r="C146" s="13" t="s">
        <v>283</v>
      </c>
      <c r="D146" s="13" t="s">
        <v>284</v>
      </c>
      <c r="E146" s="13" t="s">
        <v>285</v>
      </c>
      <c r="F146" s="12">
        <v>129.56683058656699</v>
      </c>
      <c r="G146" s="12">
        <v>43.188943528855802</v>
      </c>
      <c r="H146" s="12">
        <v>148.338949985787</v>
      </c>
      <c r="I146" s="12">
        <v>98.892633323858206</v>
      </c>
      <c r="J146" s="14"/>
      <c r="K146" s="12">
        <v>158.926501223944</v>
      </c>
      <c r="L146" t="s">
        <v>958</v>
      </c>
      <c r="M146" s="12" t="s">
        <v>958</v>
      </c>
      <c r="N146" s="12" t="s">
        <v>958</v>
      </c>
      <c r="O146" s="12"/>
      <c r="P146" s="12"/>
      <c r="Q146" s="12"/>
      <c r="R146" s="12"/>
      <c r="S146" s="15"/>
      <c r="T146" s="14">
        <f t="array" ref="T146">SUM(J146:S146)</f>
        <v>158.926501223944</v>
      </c>
      <c r="U146" s="12">
        <f t="array" ref="U146">IF(S146="",0,S146)+IF((COUNT(J146:R146)&lt;6),SUM(J146:R146),(MAX(J146:R146)+LARGE(J146:R146,2)+LARGE(J146:R146,3)+LARGE(J146:R146,4)+LARGE(J146:R146,5)))</f>
        <v>158.926501223944</v>
      </c>
      <c r="V146" s="12">
        <f t="shared" si="2"/>
        <v>301.00807807665802</v>
      </c>
      <c r="W146" s="12">
        <f t="array" ref="W146">COUNT(J146:S146)</f>
        <v>1</v>
      </c>
      <c r="X146" s="12"/>
      <c r="Y146" s="12"/>
      <c r="Z146" s="16"/>
      <c r="AA146" s="12"/>
      <c r="AB146" s="12"/>
      <c r="AC146" s="16"/>
      <c r="AD146" s="16"/>
    </row>
    <row r="147" spans="1:256" s="19" customFormat="1" ht="16.5" customHeight="1" x14ac:dyDescent="0.2">
      <c r="A147" s="12">
        <v>121</v>
      </c>
      <c r="B147" s="12">
        <f t="array" ref="B147">_xlfn.RANK.EQ(V147,$V$2:$V$607)</f>
        <v>146</v>
      </c>
      <c r="C147" s="13" t="s">
        <v>286</v>
      </c>
      <c r="D147" s="13" t="s">
        <v>287</v>
      </c>
      <c r="E147" s="13" t="s">
        <v>235</v>
      </c>
      <c r="F147" s="12">
        <v>210.061710923216</v>
      </c>
      <c r="G147" s="12">
        <v>70.020570307738694</v>
      </c>
      <c r="H147" s="12">
        <v>0</v>
      </c>
      <c r="I147" s="12">
        <v>0</v>
      </c>
      <c r="J147" s="14">
        <v>228.91495495495499</v>
      </c>
      <c r="K147" s="12"/>
      <c r="L147" t="s">
        <v>958</v>
      </c>
      <c r="M147" s="12" t="s">
        <v>958</v>
      </c>
      <c r="N147" s="12" t="s">
        <v>958</v>
      </c>
      <c r="O147" s="12"/>
      <c r="P147" s="12"/>
      <c r="Q147" s="12"/>
      <c r="R147" s="12"/>
      <c r="S147" s="15"/>
      <c r="T147" s="14">
        <f t="array" ref="T147">SUM(J147:S147)</f>
        <v>228.91495495495499</v>
      </c>
      <c r="U147" s="12">
        <f t="array" ref="U147">IF(S147="",0,S147)+IF((COUNT(J147:R147)&lt;6),SUM(J147:R147),(MAX(J147:R147)+LARGE(J147:R147,2)+LARGE(J147:R147,3)+LARGE(J147:R147,4)+LARGE(J147:R147,5)))</f>
        <v>228.91495495495499</v>
      </c>
      <c r="V147" s="12">
        <f t="shared" si="2"/>
        <v>298.93552526269366</v>
      </c>
      <c r="W147" s="12">
        <f t="array" ref="W147">COUNT(J147:S147)</f>
        <v>1</v>
      </c>
      <c r="X147" s="12"/>
      <c r="Y147" s="12"/>
      <c r="Z147" s="16"/>
      <c r="AA147" s="12"/>
      <c r="AB147" s="12"/>
      <c r="AC147" s="16"/>
      <c r="AD147" s="16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</row>
    <row r="148" spans="1:256" s="19" customFormat="1" ht="16.5" customHeight="1" x14ac:dyDescent="0.2">
      <c r="A148" s="12">
        <v>446</v>
      </c>
      <c r="B148" s="12">
        <f t="array" ref="B148">_xlfn.RANK.EQ(V148,$V$2:$V$607)</f>
        <v>147</v>
      </c>
      <c r="C148" s="13" t="s">
        <v>288</v>
      </c>
      <c r="D148" s="13" t="s">
        <v>234</v>
      </c>
      <c r="E148" s="13" t="s">
        <v>76</v>
      </c>
      <c r="F148" s="12">
        <v>0.59529557259460797</v>
      </c>
      <c r="G148" s="12">
        <v>0.198431857531536</v>
      </c>
      <c r="H148" s="12">
        <v>176.45248670868699</v>
      </c>
      <c r="I148" s="12">
        <v>117.63499113912501</v>
      </c>
      <c r="J148" s="14">
        <v>177.441173219951</v>
      </c>
      <c r="K148" s="12"/>
      <c r="L148" t="s">
        <v>958</v>
      </c>
      <c r="M148" s="12" t="s">
        <v>958</v>
      </c>
      <c r="N148" s="12" t="s">
        <v>958</v>
      </c>
      <c r="O148" s="12"/>
      <c r="P148" s="12"/>
      <c r="Q148" s="12"/>
      <c r="R148" s="12"/>
      <c r="S148" s="15"/>
      <c r="T148" s="14">
        <f t="array" ref="T148">SUM(J148:S148)</f>
        <v>177.441173219951</v>
      </c>
      <c r="U148" s="12">
        <f t="array" ref="U148">IF(S148="",0,S148)+IF((COUNT(J148:R148)&lt;6),SUM(J148:R148),(MAX(J148:R148)+LARGE(J148:R148,2)+LARGE(J148:R148,3)+LARGE(J148:R148,4)+LARGE(J148:R148,5)))</f>
        <v>177.441173219951</v>
      </c>
      <c r="V148" s="12">
        <f t="shared" si="2"/>
        <v>295.27459621660756</v>
      </c>
      <c r="W148" s="12">
        <f t="array" ref="W148">COUNT(J148:S148)</f>
        <v>1</v>
      </c>
      <c r="X148" s="12"/>
      <c r="Y148" s="12"/>
      <c r="Z148" s="16"/>
      <c r="AA148" s="12"/>
      <c r="AB148" s="12"/>
      <c r="AC148" s="16"/>
      <c r="AD148" s="16"/>
    </row>
    <row r="149" spans="1:256" s="19" customFormat="1" ht="16.5" customHeight="1" x14ac:dyDescent="0.2">
      <c r="A149" s="12">
        <v>246</v>
      </c>
      <c r="B149" s="12">
        <f t="array" ref="B149">_xlfn.RANK.EQ(V149,$V$2:$V$607)</f>
        <v>148</v>
      </c>
      <c r="C149" s="13" t="s">
        <v>289</v>
      </c>
      <c r="D149" s="13" t="s">
        <v>290</v>
      </c>
      <c r="E149" s="13" t="s">
        <v>252</v>
      </c>
      <c r="F149" s="12">
        <v>0</v>
      </c>
      <c r="G149" s="12">
        <v>0</v>
      </c>
      <c r="H149" s="12">
        <v>0</v>
      </c>
      <c r="I149" s="12">
        <v>0</v>
      </c>
      <c r="J149" s="14">
        <v>288.21828410989798</v>
      </c>
      <c r="K149" s="12"/>
      <c r="L149" t="s">
        <v>958</v>
      </c>
      <c r="M149" s="12" t="s">
        <v>958</v>
      </c>
      <c r="N149" s="12" t="s">
        <v>958</v>
      </c>
      <c r="O149" s="12"/>
      <c r="P149" s="12"/>
      <c r="Q149" s="12"/>
      <c r="R149" s="12"/>
      <c r="S149" s="15"/>
      <c r="T149" s="14">
        <f t="array" ref="T149">SUM(J149:S149)</f>
        <v>288.21828410989798</v>
      </c>
      <c r="U149" s="12">
        <f t="array" ref="U149">IF(S149="",0,S149)+IF((COUNT(J149:R149)&lt;6),SUM(J149:R149),(MAX(J149:R149)+LARGE(J149:R149,2)+LARGE(J149:R149,3)+LARGE(J149:R149,4)+LARGE(J149:R149,5)))</f>
        <v>288.21828410989798</v>
      </c>
      <c r="V149" s="12">
        <f t="shared" si="2"/>
        <v>288.21828410989798</v>
      </c>
      <c r="W149" s="12">
        <f t="array" ref="W149">COUNT(J149:S149)</f>
        <v>1</v>
      </c>
      <c r="X149" s="12"/>
      <c r="Y149" s="12"/>
      <c r="Z149" s="16"/>
      <c r="AA149" s="12"/>
      <c r="AB149" s="12"/>
      <c r="AC149" s="16"/>
      <c r="AD149" s="16"/>
    </row>
    <row r="150" spans="1:256" s="19" customFormat="1" ht="16.5" customHeight="1" x14ac:dyDescent="0.2">
      <c r="A150" s="12">
        <v>370</v>
      </c>
      <c r="B150" s="12">
        <f t="array" ref="B150">_xlfn.RANK.EQ(V150,$V$2:$V$607)</f>
        <v>149</v>
      </c>
      <c r="C150" s="13" t="s">
        <v>291</v>
      </c>
      <c r="D150" s="13" t="s">
        <v>292</v>
      </c>
      <c r="E150" s="13" t="s">
        <v>76</v>
      </c>
      <c r="F150" s="12">
        <v>58.6666666666667</v>
      </c>
      <c r="G150" s="12">
        <v>19.5555555555556</v>
      </c>
      <c r="H150" s="12">
        <v>201.18485000202301</v>
      </c>
      <c r="I150" s="12">
        <v>134.123233334682</v>
      </c>
      <c r="J150" s="14">
        <v>133.90058106470801</v>
      </c>
      <c r="K150" s="12"/>
      <c r="L150" t="s">
        <v>958</v>
      </c>
      <c r="M150" s="12" t="s">
        <v>958</v>
      </c>
      <c r="N150" s="12" t="s">
        <v>958</v>
      </c>
      <c r="O150" s="12"/>
      <c r="P150" s="12"/>
      <c r="Q150" s="12"/>
      <c r="R150" s="12"/>
      <c r="S150" s="15"/>
      <c r="T150" s="14">
        <f t="array" ref="T150">SUM(J150:S150)</f>
        <v>133.90058106470801</v>
      </c>
      <c r="U150" s="12">
        <f t="array" ref="U150">IF(S150="",0,S150)+IF((COUNT(J150:R150)&lt;6),SUM(J150:R150),(MAX(J150:R150)+LARGE(J150:R150,2)+LARGE(J150:R150,3)+LARGE(J150:R150,4)+LARGE(J150:R150,5)))</f>
        <v>133.90058106470801</v>
      </c>
      <c r="V150" s="12">
        <f t="shared" si="2"/>
        <v>287.57936995494561</v>
      </c>
      <c r="W150" s="12">
        <f t="array" ref="W150">COUNT(J150:S150)</f>
        <v>1</v>
      </c>
      <c r="X150" s="12"/>
      <c r="Y150" s="12"/>
      <c r="Z150" s="16"/>
      <c r="AA150" s="12"/>
      <c r="AB150" s="12"/>
      <c r="AC150" s="16"/>
      <c r="AD150" s="16"/>
    </row>
    <row r="151" spans="1:256" s="19" customFormat="1" ht="16.5" customHeight="1" x14ac:dyDescent="0.2">
      <c r="A151" s="12">
        <v>200</v>
      </c>
      <c r="B151" s="12">
        <f t="array" ref="B151">_xlfn.RANK.EQ(V151,$V$2:$V$607)</f>
        <v>150</v>
      </c>
      <c r="C151" s="13" t="s">
        <v>293</v>
      </c>
      <c r="D151" s="13" t="s">
        <v>264</v>
      </c>
      <c r="E151" s="13" t="s">
        <v>194</v>
      </c>
      <c r="F151" s="12">
        <v>100.657168829458</v>
      </c>
      <c r="G151" s="12">
        <v>33.552389609819301</v>
      </c>
      <c r="H151" s="12">
        <v>254.104082975848</v>
      </c>
      <c r="I151" s="12">
        <v>169.402721983898</v>
      </c>
      <c r="J151" s="14">
        <v>83.921387961136801</v>
      </c>
      <c r="K151" s="12"/>
      <c r="L151" t="s">
        <v>958</v>
      </c>
      <c r="M151" s="12" t="s">
        <v>958</v>
      </c>
      <c r="N151" s="12" t="s">
        <v>958</v>
      </c>
      <c r="O151" s="12"/>
      <c r="P151" s="12"/>
      <c r="Q151" s="12"/>
      <c r="R151" s="12"/>
      <c r="S151" s="15"/>
      <c r="T151" s="14">
        <f t="array" ref="T151">SUM(J151:S151)</f>
        <v>83.921387961136801</v>
      </c>
      <c r="U151" s="12">
        <f t="array" ref="U151">IF(S151="",0,S151)+IF((COUNT(J151:R151)&lt;6),SUM(J151:R151),(MAX(J151:R151)+LARGE(J151:R151,2)+LARGE(J151:R151,3)+LARGE(J151:R151,4)+LARGE(J151:R151,5)))</f>
        <v>83.921387961136801</v>
      </c>
      <c r="V151" s="12">
        <f t="shared" si="2"/>
        <v>286.87649955485409</v>
      </c>
      <c r="W151" s="12">
        <f t="array" ref="W151">COUNT(J151:S151)</f>
        <v>1</v>
      </c>
      <c r="X151" s="12"/>
      <c r="Y151" s="12"/>
      <c r="Z151" s="16"/>
      <c r="AA151" s="12"/>
      <c r="AB151" s="12"/>
      <c r="AC151" s="16"/>
      <c r="AD151" s="16"/>
    </row>
    <row r="152" spans="1:256" s="19" customFormat="1" ht="16.5" customHeight="1" x14ac:dyDescent="0.2">
      <c r="A152" s="12">
        <v>259</v>
      </c>
      <c r="B152" s="12">
        <f t="array" ref="B152">_xlfn.RANK.EQ(V152,$V$2:$V$607)</f>
        <v>151</v>
      </c>
      <c r="C152" s="13" t="s">
        <v>294</v>
      </c>
      <c r="D152" s="13" t="s">
        <v>295</v>
      </c>
      <c r="E152" s="13" t="s">
        <v>252</v>
      </c>
      <c r="F152" s="12">
        <v>0</v>
      </c>
      <c r="G152" s="12">
        <v>0</v>
      </c>
      <c r="H152" s="12">
        <v>0</v>
      </c>
      <c r="I152" s="12">
        <v>0</v>
      </c>
      <c r="J152" s="14">
        <v>286.19237169731298</v>
      </c>
      <c r="K152" s="12"/>
      <c r="L152" t="s">
        <v>958</v>
      </c>
      <c r="M152" s="12" t="s">
        <v>958</v>
      </c>
      <c r="N152" s="12" t="s">
        <v>958</v>
      </c>
      <c r="O152" s="12"/>
      <c r="P152" s="12"/>
      <c r="Q152" s="12"/>
      <c r="R152" s="12"/>
      <c r="S152" s="15"/>
      <c r="T152" s="14">
        <f t="array" ref="T152">SUM(J152:S152)</f>
        <v>286.19237169731298</v>
      </c>
      <c r="U152" s="12">
        <f t="array" ref="U152">IF(S152="",0,S152)+IF((COUNT(J152:R152)&lt;6),SUM(J152:R152),(MAX(J152:R152)+LARGE(J152:R152,2)+LARGE(J152:R152,3)+LARGE(J152:R152,4)+LARGE(J152:R152,5)))</f>
        <v>286.19237169731298</v>
      </c>
      <c r="V152" s="12">
        <f t="shared" si="2"/>
        <v>286.19237169731298</v>
      </c>
      <c r="W152" s="12">
        <f t="array" ref="W152">COUNT(J152:S152)</f>
        <v>1</v>
      </c>
      <c r="X152" s="12"/>
      <c r="Y152" s="12"/>
      <c r="Z152" s="16"/>
      <c r="AA152" s="12"/>
      <c r="AB152" s="12"/>
      <c r="AC152" s="16"/>
      <c r="AD152" s="16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</row>
    <row r="153" spans="1:256" s="19" customFormat="1" ht="16.5" customHeight="1" x14ac:dyDescent="0.2">
      <c r="A153" s="12">
        <v>554</v>
      </c>
      <c r="B153" s="12">
        <f t="array" ref="B153">_xlfn.RANK.EQ(V153,$V$2:$V$607)</f>
        <v>152</v>
      </c>
      <c r="C153" s="13" t="s">
        <v>296</v>
      </c>
      <c r="D153" s="13" t="s">
        <v>47</v>
      </c>
      <c r="E153" s="13" t="s">
        <v>42</v>
      </c>
      <c r="F153" s="12">
        <v>125.70378684807299</v>
      </c>
      <c r="G153" s="12">
        <v>41.901262282690901</v>
      </c>
      <c r="H153" s="12">
        <v>104.261682242991</v>
      </c>
      <c r="I153" s="12">
        <v>69.507788161993801</v>
      </c>
      <c r="J153" s="14">
        <v>167.331486571943</v>
      </c>
      <c r="K153" s="12"/>
      <c r="L153" t="s">
        <v>958</v>
      </c>
      <c r="M153" s="12" t="s">
        <v>958</v>
      </c>
      <c r="N153" s="12" t="s">
        <v>958</v>
      </c>
      <c r="O153" s="12"/>
      <c r="P153" s="12"/>
      <c r="Q153" s="12"/>
      <c r="R153" s="12"/>
      <c r="S153" s="15"/>
      <c r="T153" s="14">
        <f t="array" ref="T153">SUM(J153:S153)</f>
        <v>167.331486571943</v>
      </c>
      <c r="U153" s="12">
        <f t="array" ref="U153">IF(S153="",0,S153)+IF((COUNT(J153:R153)&lt;6),SUM(J153:R153),(MAX(J153:R153)+LARGE(J153:R153,2)+LARGE(J153:R153,3)+LARGE(J153:R153,4)+LARGE(J153:R153,5)))</f>
        <v>167.331486571943</v>
      </c>
      <c r="V153" s="12">
        <f t="shared" si="2"/>
        <v>278.74053701662774</v>
      </c>
      <c r="W153" s="12">
        <f t="array" ref="W153">COUNT(J153:S153)</f>
        <v>1</v>
      </c>
      <c r="X153" s="12"/>
      <c r="Y153" s="12"/>
      <c r="Z153" s="16"/>
      <c r="AA153" s="12"/>
      <c r="AB153" s="12"/>
      <c r="AC153" s="16"/>
      <c r="AD153" s="16"/>
      <c r="AE153" s="21"/>
    </row>
    <row r="154" spans="1:256" s="19" customFormat="1" ht="16.5" customHeight="1" x14ac:dyDescent="0.2">
      <c r="A154" s="12">
        <v>276</v>
      </c>
      <c r="B154" s="12">
        <f t="array" ref="B154">_xlfn.RANK.EQ(V154,$V$2:$V$607)</f>
        <v>153</v>
      </c>
      <c r="C154" s="13" t="s">
        <v>324</v>
      </c>
      <c r="D154" s="13" t="s">
        <v>414</v>
      </c>
      <c r="E154" s="13" t="s">
        <v>932</v>
      </c>
      <c r="F154" s="12">
        <v>94.073144257703106</v>
      </c>
      <c r="G154" s="12">
        <v>31.357714752567698</v>
      </c>
      <c r="H154" s="12">
        <v>197.48451081249701</v>
      </c>
      <c r="I154" s="12">
        <v>131.65634054166401</v>
      </c>
      <c r="J154" s="14"/>
      <c r="K154" s="12"/>
      <c r="L154" t="s">
        <v>958</v>
      </c>
      <c r="M154" s="12">
        <v>115.64131709049535</v>
      </c>
      <c r="N154" s="12" t="s">
        <v>958</v>
      </c>
      <c r="O154" s="12"/>
      <c r="P154" s="12"/>
      <c r="Q154" s="12"/>
      <c r="R154" s="12"/>
      <c r="S154" s="15"/>
      <c r="T154" s="14">
        <f t="array" ref="T154">SUM(J154:S154)</f>
        <v>115.64131709049535</v>
      </c>
      <c r="U154" s="12">
        <f t="array" ref="U154">IF(S154="",0,S154)+IF((COUNT(J154:R154)&lt;6),SUM(J154:R154),(MAX(J154:R154)+LARGE(J154:R154,2)+LARGE(J154:R154,3)+LARGE(J154:R154,4)+LARGE(J154:R154,5)))</f>
        <v>115.64131709049535</v>
      </c>
      <c r="V154" s="12">
        <f t="shared" si="2"/>
        <v>278.65537238472706</v>
      </c>
      <c r="W154" s="12">
        <f t="array" ref="W154">COUNT(J154:S154)</f>
        <v>1</v>
      </c>
      <c r="X154" s="12"/>
      <c r="Y154" s="12"/>
      <c r="Z154" s="16"/>
      <c r="AA154" s="16"/>
      <c r="AC154" s="16"/>
      <c r="AD154" s="16"/>
    </row>
    <row r="155" spans="1:256" s="19" customFormat="1" ht="16.5" customHeight="1" x14ac:dyDescent="0.2">
      <c r="A155" s="12">
        <v>274</v>
      </c>
      <c r="B155" s="12">
        <f t="array" ref="B155">_xlfn.RANK.EQ(V155,$V$2:$V$607)</f>
        <v>154</v>
      </c>
      <c r="C155" s="13" t="s">
        <v>585</v>
      </c>
      <c r="D155" s="13" t="s">
        <v>62</v>
      </c>
      <c r="E155" s="13" t="s">
        <v>63</v>
      </c>
      <c r="F155" s="12">
        <v>190.96735112399901</v>
      </c>
      <c r="G155" s="12">
        <v>63.655783707999703</v>
      </c>
      <c r="H155" s="12">
        <v>21.201867380017799</v>
      </c>
      <c r="I155" s="12">
        <v>14.1345782533452</v>
      </c>
      <c r="J155" s="14"/>
      <c r="K155" s="12"/>
      <c r="L155" s="12">
        <v>200.3990755245737</v>
      </c>
      <c r="M155" s="12" t="s">
        <v>958</v>
      </c>
      <c r="N155" s="12" t="s">
        <v>958</v>
      </c>
      <c r="O155" s="12"/>
      <c r="P155" s="12"/>
      <c r="Q155" s="12"/>
      <c r="R155" s="12"/>
      <c r="S155" s="15"/>
      <c r="T155" s="14">
        <f t="array" ref="T155">SUM(J155:S155)</f>
        <v>200.3990755245737</v>
      </c>
      <c r="U155" s="12">
        <f t="array" ref="U155">IF(S155="",0,S155)+IF((COUNT(J155:R155)&lt;6),SUM(J155:R155),(MAX(J155:R155)+LARGE(J155:R155,2)+LARGE(J155:R155,3)+LARGE(J155:R155,4)+LARGE(J155:R155,5)))</f>
        <v>200.3990755245737</v>
      </c>
      <c r="V155" s="12">
        <f t="shared" si="2"/>
        <v>278.18943748591857</v>
      </c>
      <c r="W155" s="12">
        <f t="array" ref="W155">COUNT(J155:S155)</f>
        <v>1</v>
      </c>
      <c r="X155" s="12"/>
      <c r="Y155" s="12"/>
      <c r="Z155" s="16"/>
      <c r="AA155" s="12"/>
      <c r="AB155" s="12"/>
      <c r="AC155" s="16"/>
      <c r="AD155" s="16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</row>
    <row r="156" spans="1:256" s="19" customFormat="1" ht="16.5" customHeight="1" x14ac:dyDescent="0.2">
      <c r="A156" s="12">
        <v>385</v>
      </c>
      <c r="B156" s="12">
        <f t="array" ref="B156">_xlfn.RANK.EQ(V156,$V$2:$V$607)</f>
        <v>155</v>
      </c>
      <c r="C156" s="13" t="s">
        <v>299</v>
      </c>
      <c r="D156" s="13" t="s">
        <v>300</v>
      </c>
      <c r="E156" t="s">
        <v>958</v>
      </c>
      <c r="F156" s="12">
        <v>67.208484848484801</v>
      </c>
      <c r="G156" s="12">
        <v>22.402828282828299</v>
      </c>
      <c r="H156" s="12">
        <v>134.04182876971299</v>
      </c>
      <c r="I156" s="12">
        <v>89.3612191798086</v>
      </c>
      <c r="J156" s="14">
        <v>164.71761141789901</v>
      </c>
      <c r="K156" s="12"/>
      <c r="L156" t="s">
        <v>958</v>
      </c>
      <c r="M156" s="12" t="s">
        <v>958</v>
      </c>
      <c r="N156" s="12" t="s">
        <v>958</v>
      </c>
      <c r="O156" s="12"/>
      <c r="P156" s="12"/>
      <c r="Q156" s="12"/>
      <c r="R156" s="12"/>
      <c r="S156" s="15"/>
      <c r="T156" s="14">
        <f t="array" ref="T156">SUM(J156:S156)</f>
        <v>164.71761141789901</v>
      </c>
      <c r="U156" s="12">
        <f t="array" ref="U156">IF(S156="",0,S156)+IF((COUNT(J156:R156)&lt;6),SUM(J156:R156),(MAX(J156:R156)+LARGE(J156:R156,2)+LARGE(J156:R156,3)+LARGE(J156:R156,4)+LARGE(J156:R156,5)))</f>
        <v>164.71761141789901</v>
      </c>
      <c r="V156" s="12">
        <f t="shared" si="2"/>
        <v>276.48165888053592</v>
      </c>
      <c r="W156" s="12">
        <f t="array" ref="W156">COUNT(J156:S156)</f>
        <v>1</v>
      </c>
      <c r="X156" s="12"/>
      <c r="Y156" s="12"/>
      <c r="Z156" s="16"/>
      <c r="AA156" s="16"/>
      <c r="AC156" s="16"/>
      <c r="AD156" s="16"/>
    </row>
    <row r="157" spans="1:256" s="19" customFormat="1" ht="16.5" customHeight="1" x14ac:dyDescent="0.2">
      <c r="A157" s="12">
        <v>132</v>
      </c>
      <c r="B157" s="12">
        <f t="array" ref="B157">_xlfn.RANK.EQ(V157,$V$2:$V$607)</f>
        <v>156</v>
      </c>
      <c r="C157" s="13" t="s">
        <v>301</v>
      </c>
      <c r="D157" s="13" t="s">
        <v>302</v>
      </c>
      <c r="E157" t="s">
        <v>958</v>
      </c>
      <c r="F157" s="12">
        <v>143.41149419066201</v>
      </c>
      <c r="G157" s="12">
        <v>47.803831396887297</v>
      </c>
      <c r="H157" s="12">
        <v>338.55368946447499</v>
      </c>
      <c r="I157" s="12">
        <v>225.702459642984</v>
      </c>
      <c r="J157" s="14"/>
      <c r="K157" s="12"/>
      <c r="L157" t="s">
        <v>958</v>
      </c>
      <c r="M157" s="12" t="s">
        <v>958</v>
      </c>
      <c r="N157" s="12" t="s">
        <v>958</v>
      </c>
      <c r="O157" s="12"/>
      <c r="P157" s="12"/>
      <c r="Q157" s="12"/>
      <c r="R157" s="12"/>
      <c r="S157" s="15"/>
      <c r="T157" s="14">
        <f t="array" ref="T157">SUM(J157:S157)</f>
        <v>0</v>
      </c>
      <c r="U157" s="12">
        <f t="array" ref="U157">IF(S157="",0,S157)+IF((COUNT(J157:R157)&lt;6),SUM(J157:R157),(MAX(J157:R157)+LARGE(J157:R157,2)+LARGE(J157:R157,3)+LARGE(J157:R157,4)+LARGE(J157:R157,5)))</f>
        <v>0</v>
      </c>
      <c r="V157" s="12">
        <f t="shared" si="2"/>
        <v>273.50629103987131</v>
      </c>
      <c r="W157" s="12">
        <f t="array" ref="W157">COUNT(J157:S157)</f>
        <v>0</v>
      </c>
      <c r="X157" s="12"/>
      <c r="Y157" s="12"/>
      <c r="Z157" s="16"/>
      <c r="AA157" s="12"/>
      <c r="AB157" s="12"/>
      <c r="AC157" s="16"/>
      <c r="AD157" s="16"/>
    </row>
    <row r="158" spans="1:256" s="19" customFormat="1" ht="16.5" customHeight="1" x14ac:dyDescent="0.2">
      <c r="A158" s="12">
        <v>221</v>
      </c>
      <c r="B158" s="12">
        <f t="array" ref="B158">_xlfn.RANK.EQ(V158,$V$2:$V$607)</f>
        <v>157</v>
      </c>
      <c r="C158" s="13" t="s">
        <v>303</v>
      </c>
      <c r="D158" s="13" t="s">
        <v>24</v>
      </c>
      <c r="E158" s="13" t="s">
        <v>304</v>
      </c>
      <c r="F158" s="12">
        <v>0</v>
      </c>
      <c r="G158" s="12">
        <v>0</v>
      </c>
      <c r="H158" s="12">
        <v>0</v>
      </c>
      <c r="I158" s="12">
        <v>0</v>
      </c>
      <c r="J158" s="14">
        <v>270.638005873905</v>
      </c>
      <c r="K158" s="12"/>
      <c r="L158" t="s">
        <v>958</v>
      </c>
      <c r="M158" s="12" t="s">
        <v>958</v>
      </c>
      <c r="N158" s="12" t="s">
        <v>958</v>
      </c>
      <c r="O158" s="12"/>
      <c r="P158" s="12"/>
      <c r="Q158" s="12"/>
      <c r="R158" s="12"/>
      <c r="S158" s="15"/>
      <c r="T158" s="14">
        <f t="array" ref="T158">SUM(J158:S158)</f>
        <v>270.638005873905</v>
      </c>
      <c r="U158" s="12">
        <f t="array" ref="U158">IF(S158="",0,S158)+IF((COUNT(J158:R158)&lt;6),SUM(J158:R158),(MAX(J158:R158)+LARGE(J158:R158,2)+LARGE(J158:R158,3)+LARGE(J158:R158,4)+LARGE(J158:R158,5)))</f>
        <v>270.638005873905</v>
      </c>
      <c r="V158" s="12">
        <f t="shared" si="2"/>
        <v>270.638005873905</v>
      </c>
      <c r="W158" s="12">
        <f t="array" ref="W158">COUNT(J158:S158)</f>
        <v>1</v>
      </c>
      <c r="X158" s="12"/>
      <c r="Y158" s="12"/>
      <c r="Z158" s="16"/>
      <c r="AA158" s="16"/>
      <c r="AC158" s="16"/>
      <c r="AD158" s="16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  <c r="IV158" s="20"/>
    </row>
    <row r="159" spans="1:256" s="19" customFormat="1" ht="16.5" customHeight="1" x14ac:dyDescent="0.2">
      <c r="A159" s="12">
        <v>478</v>
      </c>
      <c r="B159" s="12">
        <f t="array" ref="B159">_xlfn.RANK.EQ(V159,$V$2:$V$607)</f>
        <v>158</v>
      </c>
      <c r="C159" s="13" t="s">
        <v>306</v>
      </c>
      <c r="D159" s="13" t="s">
        <v>178</v>
      </c>
      <c r="E159" s="13" t="s">
        <v>156</v>
      </c>
      <c r="F159" s="12">
        <v>0</v>
      </c>
      <c r="G159" s="12">
        <v>0</v>
      </c>
      <c r="H159" s="12">
        <v>201.75645064506401</v>
      </c>
      <c r="I159" s="12">
        <v>134.504300430043</v>
      </c>
      <c r="J159" s="14">
        <v>134.14660259299799</v>
      </c>
      <c r="K159" s="12"/>
      <c r="L159" t="s">
        <v>958</v>
      </c>
      <c r="M159" s="12" t="s">
        <v>958</v>
      </c>
      <c r="N159" s="12" t="s">
        <v>958</v>
      </c>
      <c r="O159" s="12"/>
      <c r="P159" s="12"/>
      <c r="Q159" s="12"/>
      <c r="R159" s="12"/>
      <c r="S159" s="15"/>
      <c r="T159" s="14">
        <f t="array" ref="T159">SUM(J159:S159)</f>
        <v>134.14660259299799</v>
      </c>
      <c r="U159" s="12">
        <f t="array" ref="U159">IF(S159="",0,S159)+IF((COUNT(J159:R159)&lt;6),SUM(J159:R159),(MAX(J159:R159)+LARGE(J159:R159,2)+LARGE(J159:R159,3)+LARGE(J159:R159,4)+LARGE(J159:R159,5)))</f>
        <v>134.14660259299799</v>
      </c>
      <c r="V159" s="12">
        <f t="shared" si="2"/>
        <v>268.650903023041</v>
      </c>
      <c r="W159" s="12">
        <f t="array" ref="W159">COUNT(J159:S159)</f>
        <v>1</v>
      </c>
      <c r="X159" s="12"/>
      <c r="Y159" s="12"/>
      <c r="Z159" s="16"/>
      <c r="AA159" s="16"/>
      <c r="AC159" s="16"/>
      <c r="AD159" s="16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</row>
    <row r="160" spans="1:256" s="19" customFormat="1" ht="16.5" customHeight="1" x14ac:dyDescent="0.2">
      <c r="A160" s="12">
        <v>391</v>
      </c>
      <c r="B160" s="12">
        <f t="array" ref="B160">_xlfn.RANK.EQ(V160,$V$2:$V$607)</f>
        <v>159</v>
      </c>
      <c r="C160" s="13" t="s">
        <v>583</v>
      </c>
      <c r="D160" s="13" t="s">
        <v>584</v>
      </c>
      <c r="E160" t="s">
        <v>958</v>
      </c>
      <c r="F160" s="12">
        <v>0</v>
      </c>
      <c r="G160" s="12">
        <v>0</v>
      </c>
      <c r="H160" s="12">
        <v>116.713731089756</v>
      </c>
      <c r="I160" s="12">
        <v>77.809154059837198</v>
      </c>
      <c r="J160" s="14"/>
      <c r="K160" s="12"/>
      <c r="L160" t="s">
        <v>958</v>
      </c>
      <c r="M160" s="12" t="s">
        <v>958</v>
      </c>
      <c r="N160" s="12">
        <v>190.48386373823394</v>
      </c>
      <c r="O160" s="12"/>
      <c r="P160" s="12"/>
      <c r="Q160" s="12"/>
      <c r="R160" s="12"/>
      <c r="S160" s="15"/>
      <c r="T160" s="14">
        <f t="array" ref="T160">SUM(J160:S160)</f>
        <v>190.48386373823394</v>
      </c>
      <c r="U160" s="12">
        <f t="array" ref="U160">IF(S160="",0,S160)+IF((COUNT(J160:R160)&lt;6),SUM(J160:R160),(MAX(J160:R160)+LARGE(J160:R160,2)+LARGE(J160:R160,3)+LARGE(J160:R160,4)+LARGE(J160:R160,5)))</f>
        <v>190.48386373823394</v>
      </c>
      <c r="V160" s="12">
        <f t="shared" si="2"/>
        <v>268.29301779807111</v>
      </c>
      <c r="W160" s="12">
        <f t="array" ref="W160">COUNT(J160:S160)</f>
        <v>1</v>
      </c>
      <c r="X160" s="12"/>
      <c r="Y160" s="12"/>
      <c r="Z160" s="16"/>
      <c r="AA160" s="16"/>
      <c r="AC160" s="16"/>
      <c r="AD160" s="16"/>
    </row>
    <row r="161" spans="1:31" s="19" customFormat="1" ht="16.5" customHeight="1" x14ac:dyDescent="0.2">
      <c r="A161" s="12">
        <v>445</v>
      </c>
      <c r="B161" s="12">
        <f t="array" ref="B161">_xlfn.RANK.EQ(V161,$V$2:$V$607)</f>
        <v>160</v>
      </c>
      <c r="C161" s="13" t="s">
        <v>307</v>
      </c>
      <c r="D161" s="13" t="s">
        <v>308</v>
      </c>
      <c r="E161" t="s">
        <v>958</v>
      </c>
      <c r="F161" s="12">
        <v>297.44230769230802</v>
      </c>
      <c r="G161" s="12">
        <v>99.147435897435898</v>
      </c>
      <c r="H161" s="12">
        <v>251.840420505552</v>
      </c>
      <c r="I161" s="12">
        <v>167.89361367036801</v>
      </c>
      <c r="J161" s="14"/>
      <c r="K161" s="12"/>
      <c r="L161" t="s">
        <v>958</v>
      </c>
      <c r="M161" s="12" t="s">
        <v>958</v>
      </c>
      <c r="N161" s="12" t="s">
        <v>958</v>
      </c>
      <c r="O161" s="12"/>
      <c r="P161" s="12"/>
      <c r="Q161" s="12"/>
      <c r="R161" s="12"/>
      <c r="S161" s="15"/>
      <c r="T161" s="14">
        <f t="array" ref="T161">SUM(J161:S161)</f>
        <v>0</v>
      </c>
      <c r="U161" s="12">
        <f t="array" ref="U161">IF(S161="",0,S161)+IF((COUNT(J161:R161)&lt;6),SUM(J161:R161),(MAX(J161:R161)+LARGE(J161:R161,2)+LARGE(J161:R161,3)+LARGE(J161:R161,4)+LARGE(J161:R161,5)))</f>
        <v>0</v>
      </c>
      <c r="V161" s="12">
        <f t="shared" si="2"/>
        <v>267.0410495678039</v>
      </c>
      <c r="W161" s="12">
        <f t="array" ref="W161">COUNT(J161:S161)</f>
        <v>0</v>
      </c>
      <c r="X161" s="12"/>
      <c r="Y161" s="12"/>
      <c r="Z161" s="16"/>
      <c r="AA161" s="12"/>
      <c r="AB161" s="12"/>
      <c r="AC161" s="16"/>
      <c r="AD161" s="16"/>
    </row>
    <row r="162" spans="1:31" s="19" customFormat="1" ht="16.5" customHeight="1" x14ac:dyDescent="0.2">
      <c r="A162" s="12">
        <v>331</v>
      </c>
      <c r="B162" s="12">
        <f t="array" ref="B162">_xlfn.RANK.EQ(V162,$V$2:$V$607)</f>
        <v>161</v>
      </c>
      <c r="C162" s="13" t="s">
        <v>593</v>
      </c>
      <c r="D162" s="13" t="s">
        <v>594</v>
      </c>
      <c r="E162" s="13" t="s">
        <v>45</v>
      </c>
      <c r="F162" s="12">
        <v>0</v>
      </c>
      <c r="G162" s="12">
        <v>0</v>
      </c>
      <c r="H162" s="12">
        <v>0</v>
      </c>
      <c r="I162" s="12">
        <v>0</v>
      </c>
      <c r="J162" s="14"/>
      <c r="K162" s="12">
        <v>75.117409075742401</v>
      </c>
      <c r="L162" s="12">
        <v>74.24702864647459</v>
      </c>
      <c r="M162" s="12">
        <v>38.872520660900861</v>
      </c>
      <c r="N162" s="12">
        <v>78.305610171771448</v>
      </c>
      <c r="O162" s="12"/>
      <c r="P162" s="12"/>
      <c r="Q162" s="12"/>
      <c r="R162" s="12"/>
      <c r="S162" s="15"/>
      <c r="T162" s="14">
        <f t="array" ref="T162">SUM(J162:S162)</f>
        <v>266.54256855488927</v>
      </c>
      <c r="U162" s="12">
        <f t="array" ref="U162">IF(S162="",0,S162)+IF((COUNT(J162:R162)&lt;6),SUM(J162:R162),(MAX(J162:R162)+LARGE(J162:R162,2)+LARGE(J162:R162,3)+LARGE(J162:R162,4)+LARGE(J162:R162,5)))</f>
        <v>266.54256855488927</v>
      </c>
      <c r="V162" s="12">
        <f t="shared" si="2"/>
        <v>266.54256855488927</v>
      </c>
      <c r="W162" s="12">
        <f t="array" ref="W162">COUNT(J162:S162)</f>
        <v>4</v>
      </c>
      <c r="X162" s="12"/>
      <c r="Y162" s="12"/>
      <c r="Z162" s="16"/>
      <c r="AA162" s="12"/>
      <c r="AB162" s="12"/>
      <c r="AC162" s="16"/>
      <c r="AD162" s="16"/>
    </row>
    <row r="163" spans="1:31" s="19" customFormat="1" ht="16.5" customHeight="1" x14ac:dyDescent="0.2">
      <c r="A163" s="12">
        <v>284</v>
      </c>
      <c r="B163" s="12">
        <f t="array" ref="B163">_xlfn.RANK.EQ(V163,$V$2:$V$607)</f>
        <v>162</v>
      </c>
      <c r="C163" s="13" t="s">
        <v>309</v>
      </c>
      <c r="D163" s="13" t="s">
        <v>310</v>
      </c>
      <c r="E163" s="13" t="s">
        <v>42</v>
      </c>
      <c r="F163" s="12">
        <v>0</v>
      </c>
      <c r="G163" s="12">
        <v>0</v>
      </c>
      <c r="H163" s="12">
        <v>137.91097234611999</v>
      </c>
      <c r="I163" s="12">
        <v>91.940648230746405</v>
      </c>
      <c r="J163" s="14">
        <v>167.45446552851399</v>
      </c>
      <c r="K163" s="12"/>
      <c r="L163" t="s">
        <v>958</v>
      </c>
      <c r="M163" s="12" t="s">
        <v>958</v>
      </c>
      <c r="N163" s="12" t="s">
        <v>958</v>
      </c>
      <c r="O163" s="12"/>
      <c r="P163" s="12"/>
      <c r="Q163" s="12"/>
      <c r="R163" s="12"/>
      <c r="S163" s="15"/>
      <c r="T163" s="14">
        <f t="array" ref="T163">SUM(J163:S163)</f>
        <v>167.45446552851399</v>
      </c>
      <c r="U163" s="12">
        <f t="array" ref="U163">IF(S163="",0,S163)+IF((COUNT(J163:R163)&lt;6),SUM(J163:R163),(MAX(J163:R163)+LARGE(J163:R163,2)+LARGE(J163:R163,3)+LARGE(J163:R163,4)+LARGE(J163:R163,5)))</f>
        <v>167.45446552851399</v>
      </c>
      <c r="V163" s="12">
        <f t="shared" si="2"/>
        <v>259.39511375926043</v>
      </c>
      <c r="W163" s="12">
        <f t="array" ref="W163">COUNT(J163:S163)</f>
        <v>1</v>
      </c>
      <c r="X163" s="12"/>
      <c r="Y163" s="12"/>
      <c r="Z163" s="16"/>
      <c r="AA163" s="16"/>
      <c r="AC163" s="16"/>
      <c r="AD163" s="16"/>
    </row>
    <row r="164" spans="1:31" s="19" customFormat="1" ht="16.5" customHeight="1" x14ac:dyDescent="0.2">
      <c r="A164" s="12">
        <v>146</v>
      </c>
      <c r="B164" s="12">
        <f t="array" ref="B164">_xlfn.RANK.EQ(V164,$V$2:$V$607)</f>
        <v>163</v>
      </c>
      <c r="C164" s="13" t="s">
        <v>233</v>
      </c>
      <c r="D164" s="13" t="s">
        <v>311</v>
      </c>
      <c r="E164" s="13" t="s">
        <v>235</v>
      </c>
      <c r="F164" s="12">
        <v>298.19331480797302</v>
      </c>
      <c r="G164" s="12">
        <v>99.397771602657599</v>
      </c>
      <c r="H164" s="12">
        <v>150.81915826414101</v>
      </c>
      <c r="I164" s="12">
        <v>100.54610550942699</v>
      </c>
      <c r="J164" s="14">
        <v>58.5747534516765</v>
      </c>
      <c r="K164" s="12"/>
      <c r="L164" t="s">
        <v>958</v>
      </c>
      <c r="M164" s="12" t="s">
        <v>958</v>
      </c>
      <c r="N164" s="12" t="s">
        <v>958</v>
      </c>
      <c r="O164" s="12"/>
      <c r="P164" s="12"/>
      <c r="Q164" s="12"/>
      <c r="R164" s="12"/>
      <c r="S164" s="15"/>
      <c r="T164" s="14">
        <f t="array" ref="T164">SUM(J164:S164)</f>
        <v>58.5747534516765</v>
      </c>
      <c r="U164" s="12">
        <f t="array" ref="U164">IF(S164="",0,S164)+IF((COUNT(J164:R164)&lt;6),SUM(J164:R164),(MAX(J164:R164)+LARGE(J164:R164,2)+LARGE(J164:R164,3)+LARGE(J164:R164,4)+LARGE(J164:R164,5)))</f>
        <v>58.5747534516765</v>
      </c>
      <c r="V164" s="12">
        <f t="shared" si="2"/>
        <v>258.51863056376106</v>
      </c>
      <c r="W164" s="12">
        <f t="array" ref="W164">COUNT(J164:S164)</f>
        <v>1</v>
      </c>
      <c r="X164" s="12"/>
      <c r="Y164" s="12"/>
      <c r="Z164" s="16"/>
      <c r="AA164" s="12"/>
      <c r="AB164" s="12"/>
      <c r="AC164" s="16"/>
      <c r="AD164" s="16"/>
    </row>
    <row r="165" spans="1:31" s="19" customFormat="1" ht="16.5" customHeight="1" x14ac:dyDescent="0.2">
      <c r="A165" s="12">
        <v>369</v>
      </c>
      <c r="B165" s="12">
        <f t="array" ref="B165">_xlfn.RANK.EQ(V165,$V$2:$V$607)</f>
        <v>164</v>
      </c>
      <c r="C165" s="13" t="s">
        <v>312</v>
      </c>
      <c r="D165" s="13" t="s">
        <v>313</v>
      </c>
      <c r="E165" t="s">
        <v>958</v>
      </c>
      <c r="F165" s="12">
        <v>116.764552973088</v>
      </c>
      <c r="G165" s="12">
        <v>38.921517657696</v>
      </c>
      <c r="H165" s="12">
        <v>329.03489541291299</v>
      </c>
      <c r="I165" s="12">
        <v>219.356596941942</v>
      </c>
      <c r="J165" s="14"/>
      <c r="K165" s="12"/>
      <c r="L165" t="s">
        <v>958</v>
      </c>
      <c r="M165" s="12" t="s">
        <v>958</v>
      </c>
      <c r="N165" s="12" t="s">
        <v>958</v>
      </c>
      <c r="O165" s="12"/>
      <c r="P165" s="12"/>
      <c r="Q165" s="12"/>
      <c r="R165" s="12"/>
      <c r="S165" s="15"/>
      <c r="T165" s="14">
        <f t="array" ref="T165">SUM(J165:S165)</f>
        <v>0</v>
      </c>
      <c r="U165" s="12">
        <f t="array" ref="U165">IF(S165="",0,S165)+IF((COUNT(J165:R165)&lt;6),SUM(J165:R165),(MAX(J165:R165)+LARGE(J165:R165,2)+LARGE(J165:R165,3)+LARGE(J165:R165,4)+LARGE(J165:R165,5)))</f>
        <v>0</v>
      </c>
      <c r="V165" s="12">
        <f t="shared" si="2"/>
        <v>258.278114599638</v>
      </c>
      <c r="W165" s="12">
        <f t="array" ref="W165">COUNT(J165:S165)</f>
        <v>0</v>
      </c>
      <c r="X165" s="12"/>
      <c r="Y165" s="12"/>
      <c r="Z165" s="16"/>
      <c r="AA165" s="12"/>
      <c r="AB165" s="12"/>
      <c r="AC165" s="16"/>
      <c r="AD165" s="16"/>
      <c r="AE165" s="21"/>
    </row>
    <row r="166" spans="1:31" s="19" customFormat="1" ht="16.5" customHeight="1" x14ac:dyDescent="0.2">
      <c r="A166" s="12">
        <v>41</v>
      </c>
      <c r="B166" s="12">
        <f t="array" ref="B166">_xlfn.RANK.EQ(V166,$V$2:$V$607)</f>
        <v>165</v>
      </c>
      <c r="C166" s="13" t="s">
        <v>218</v>
      </c>
      <c r="D166" s="13" t="s">
        <v>314</v>
      </c>
      <c r="E166" s="13" t="s">
        <v>42</v>
      </c>
      <c r="F166" s="12">
        <v>151.86186854306499</v>
      </c>
      <c r="G166" s="12">
        <v>50.620622847688502</v>
      </c>
      <c r="H166" s="12">
        <v>104.294117647059</v>
      </c>
      <c r="I166" s="12">
        <v>69.529411764705898</v>
      </c>
      <c r="J166" s="14">
        <v>137.83063063063099</v>
      </c>
      <c r="K166" s="12"/>
      <c r="L166" t="s">
        <v>958</v>
      </c>
      <c r="M166" s="12" t="s">
        <v>958</v>
      </c>
      <c r="N166" s="12" t="s">
        <v>958</v>
      </c>
      <c r="O166" s="12"/>
      <c r="P166" s="12"/>
      <c r="Q166" s="12"/>
      <c r="R166" s="12"/>
      <c r="S166" s="15"/>
      <c r="T166" s="14">
        <f t="array" ref="T166">SUM(J166:S166)</f>
        <v>137.83063063063099</v>
      </c>
      <c r="U166" s="12">
        <f t="array" ref="U166">IF(S166="",0,S166)+IF((COUNT(J166:R166)&lt;6),SUM(J166:R166),(MAX(J166:R166)+LARGE(J166:R166,2)+LARGE(J166:R166,3)+LARGE(J166:R166,4)+LARGE(J166:R166,5)))</f>
        <v>137.83063063063099</v>
      </c>
      <c r="V166" s="12">
        <f t="shared" si="2"/>
        <v>257.98066524302538</v>
      </c>
      <c r="W166" s="12">
        <f t="array" ref="W166">COUNT(J166:S166)</f>
        <v>1</v>
      </c>
      <c r="X166" s="12"/>
      <c r="Y166" s="12"/>
      <c r="Z166" s="16"/>
      <c r="AA166" s="12"/>
      <c r="AB166" s="12"/>
      <c r="AC166" s="16"/>
      <c r="AD166" s="16"/>
    </row>
    <row r="167" spans="1:31" s="19" customFormat="1" ht="16.5" customHeight="1" x14ac:dyDescent="0.2">
      <c r="A167" s="12">
        <v>397</v>
      </c>
      <c r="B167" s="12">
        <f t="array" ref="B167">_xlfn.RANK.EQ(V167,$V$2:$V$607)</f>
        <v>166</v>
      </c>
      <c r="C167" s="13" t="s">
        <v>315</v>
      </c>
      <c r="D167" s="13" t="s">
        <v>47</v>
      </c>
      <c r="E167" s="13" t="s">
        <v>42</v>
      </c>
      <c r="F167" s="12">
        <v>0.317977528089888</v>
      </c>
      <c r="G167" s="12">
        <v>0.105992509363296</v>
      </c>
      <c r="H167" s="12">
        <v>0.45105105105105098</v>
      </c>
      <c r="I167" s="12">
        <v>0.30070070070070098</v>
      </c>
      <c r="J167" s="14">
        <v>256.41987627297601</v>
      </c>
      <c r="K167" s="12"/>
      <c r="L167" t="s">
        <v>958</v>
      </c>
      <c r="M167" s="12" t="s">
        <v>958</v>
      </c>
      <c r="N167" s="12" t="s">
        <v>958</v>
      </c>
      <c r="O167" s="12"/>
      <c r="P167" s="12"/>
      <c r="Q167" s="12"/>
      <c r="R167" s="12"/>
      <c r="S167" s="15"/>
      <c r="T167" s="14">
        <f t="array" ref="T167">SUM(J167:S167)</f>
        <v>256.41987627297601</v>
      </c>
      <c r="U167" s="12">
        <f t="array" ref="U167">IF(S167="",0,S167)+IF((COUNT(J167:R167)&lt;6),SUM(J167:R167),(MAX(J167:R167)+LARGE(J167:R167,2)+LARGE(J167:R167,3)+LARGE(J167:R167,4)+LARGE(J167:R167,5)))</f>
        <v>256.41987627297601</v>
      </c>
      <c r="V167" s="12">
        <f t="shared" si="2"/>
        <v>256.82656948304003</v>
      </c>
      <c r="W167" s="12">
        <f t="array" ref="W167">COUNT(J167:S167)</f>
        <v>1</v>
      </c>
      <c r="X167" s="12"/>
      <c r="Y167" s="12"/>
      <c r="Z167" s="16"/>
      <c r="AA167" s="12"/>
      <c r="AB167" s="12"/>
      <c r="AC167" s="16"/>
      <c r="AD167" s="16"/>
    </row>
    <row r="168" spans="1:31" s="19" customFormat="1" ht="16.5" customHeight="1" x14ac:dyDescent="0.2">
      <c r="A168" s="12">
        <v>304</v>
      </c>
      <c r="B168" s="12">
        <f t="array" ref="B168">_xlfn.RANK.EQ(V168,$V$2:$V$607)</f>
        <v>167</v>
      </c>
      <c r="C168" s="13" t="s">
        <v>316</v>
      </c>
      <c r="D168" s="13" t="s">
        <v>317</v>
      </c>
      <c r="E168" t="s">
        <v>958</v>
      </c>
      <c r="F168" s="12">
        <v>67.147898937924694</v>
      </c>
      <c r="G168" s="12">
        <v>22.382632979308202</v>
      </c>
      <c r="H168" s="12">
        <v>350.34152871629999</v>
      </c>
      <c r="I168" s="12">
        <v>233.5610191442</v>
      </c>
      <c r="J168" s="14"/>
      <c r="K168" s="12"/>
      <c r="L168" t="s">
        <v>958</v>
      </c>
      <c r="M168" s="12" t="s">
        <v>958</v>
      </c>
      <c r="N168" s="12" t="s">
        <v>958</v>
      </c>
      <c r="O168" s="12"/>
      <c r="P168" s="12"/>
      <c r="Q168" s="12"/>
      <c r="R168" s="12"/>
      <c r="S168" s="15"/>
      <c r="T168" s="14">
        <f t="array" ref="T168">SUM(J168:S168)</f>
        <v>0</v>
      </c>
      <c r="U168" s="12">
        <f t="array" ref="U168">IF(S168="",0,S168)+IF((COUNT(J168:R168)&lt;6),SUM(J168:R168),(MAX(J168:R168)+LARGE(J168:R168,2)+LARGE(J168:R168,3)+LARGE(J168:R168,4)+LARGE(J168:R168,5)))</f>
        <v>0</v>
      </c>
      <c r="V168" s="12">
        <f t="shared" si="2"/>
        <v>255.9436521235082</v>
      </c>
      <c r="W168" s="12">
        <f t="array" ref="W168">COUNT(J168:S168)</f>
        <v>0</v>
      </c>
      <c r="X168" s="12"/>
      <c r="Y168" s="12"/>
      <c r="Z168" s="16"/>
      <c r="AA168" s="12"/>
      <c r="AB168" s="12"/>
      <c r="AC168" s="16"/>
      <c r="AD168" s="16"/>
    </row>
    <row r="169" spans="1:31" s="19" customFormat="1" ht="16.5" customHeight="1" x14ac:dyDescent="0.2">
      <c r="A169" s="12">
        <v>239</v>
      </c>
      <c r="B169" s="12">
        <f t="array" ref="B169">_xlfn.RANK.EQ(V169,$V$2:$V$607)</f>
        <v>168</v>
      </c>
      <c r="C169" s="13" t="s">
        <v>451</v>
      </c>
      <c r="D169" s="13" t="s">
        <v>399</v>
      </c>
      <c r="E169" s="13" t="s">
        <v>869</v>
      </c>
      <c r="F169" s="12">
        <v>2.41979546256024</v>
      </c>
      <c r="G169" s="12">
        <v>0.80659848752008101</v>
      </c>
      <c r="H169" s="12">
        <v>201.93426730820201</v>
      </c>
      <c r="I169" s="12">
        <v>134.622844872135</v>
      </c>
      <c r="J169" s="14"/>
      <c r="K169" s="12"/>
      <c r="L169" s="12">
        <v>118.73779933019726</v>
      </c>
      <c r="M169" s="12" t="s">
        <v>958</v>
      </c>
      <c r="N169" s="12" t="s">
        <v>958</v>
      </c>
      <c r="O169" s="12"/>
      <c r="P169" s="12"/>
      <c r="Q169" s="12"/>
      <c r="R169" s="12"/>
      <c r="S169" s="15"/>
      <c r="T169" s="14">
        <f t="array" ref="T169">SUM(J169:S169)</f>
        <v>118.73779933019726</v>
      </c>
      <c r="U169" s="12">
        <f t="array" ref="U169">IF(S169="",0,S169)+IF((COUNT(J169:R169)&lt;6),SUM(J169:R169),(MAX(J169:R169)+LARGE(J169:R169,2)+LARGE(J169:R169,3)+LARGE(J169:R169,4)+LARGE(J169:R169,5)))</f>
        <v>118.73779933019726</v>
      </c>
      <c r="V169" s="12">
        <f t="shared" si="2"/>
        <v>254.16724268985234</v>
      </c>
      <c r="W169" s="12">
        <f t="array" ref="W169">COUNT(J169:S169)</f>
        <v>1</v>
      </c>
      <c r="X169" s="12"/>
      <c r="Y169" s="12"/>
      <c r="Z169" s="16"/>
      <c r="AA169" s="12"/>
      <c r="AB169" s="12"/>
      <c r="AC169" s="16"/>
      <c r="AD169" s="16"/>
    </row>
    <row r="170" spans="1:31" s="19" customFormat="1" ht="16.5" customHeight="1" x14ac:dyDescent="0.2">
      <c r="A170" s="12">
        <v>21</v>
      </c>
      <c r="B170" s="12">
        <f t="array" ref="B170">_xlfn.RANK.EQ(V170,$V$2:$V$607)</f>
        <v>169</v>
      </c>
      <c r="C170" s="13" t="s">
        <v>318</v>
      </c>
      <c r="D170" s="13" t="s">
        <v>319</v>
      </c>
      <c r="E170" s="13" t="s">
        <v>87</v>
      </c>
      <c r="F170" s="12">
        <v>67.261061089448205</v>
      </c>
      <c r="G170" s="12">
        <v>22.420353696482699</v>
      </c>
      <c r="H170" s="12">
        <v>134.03481666032201</v>
      </c>
      <c r="I170" s="12">
        <v>89.356544440214506</v>
      </c>
      <c r="J170" s="14">
        <v>142.253660526207</v>
      </c>
      <c r="K170" s="12"/>
      <c r="L170" t="s">
        <v>958</v>
      </c>
      <c r="M170" s="12" t="s">
        <v>958</v>
      </c>
      <c r="N170" s="12" t="s">
        <v>958</v>
      </c>
      <c r="O170" s="12"/>
      <c r="P170" s="12"/>
      <c r="Q170" s="12"/>
      <c r="R170" s="12"/>
      <c r="S170" s="15"/>
      <c r="T170" s="14">
        <f t="array" ref="T170">SUM(J170:S170)</f>
        <v>142.253660526207</v>
      </c>
      <c r="U170" s="12">
        <f t="array" ref="U170">IF(S170="",0,S170)+IF((COUNT(J170:R170)&lt;6),SUM(J170:R170),(MAX(J170:R170)+LARGE(J170:R170,2)+LARGE(J170:R170,3)+LARGE(J170:R170,4)+LARGE(J170:R170,5)))</f>
        <v>142.253660526207</v>
      </c>
      <c r="V170" s="12">
        <f t="shared" si="2"/>
        <v>254.03055866290418</v>
      </c>
      <c r="W170" s="12">
        <f t="array" ref="W170">COUNT(J170:S170)</f>
        <v>1</v>
      </c>
      <c r="X170" s="12"/>
      <c r="Y170" s="12"/>
      <c r="Z170" s="16"/>
      <c r="AA170" s="12"/>
      <c r="AB170" s="12"/>
      <c r="AC170" s="16"/>
      <c r="AD170" s="16"/>
    </row>
    <row r="171" spans="1:31" s="19" customFormat="1" ht="16.5" customHeight="1" x14ac:dyDescent="0.2">
      <c r="A171" s="12">
        <v>38</v>
      </c>
      <c r="B171" s="12">
        <f t="array" ref="B171">_xlfn.RANK.EQ(V171,$V$2:$V$607)</f>
        <v>170</v>
      </c>
      <c r="C171" s="13" t="s">
        <v>275</v>
      </c>
      <c r="D171" s="13" t="s">
        <v>165</v>
      </c>
      <c r="E171" t="s">
        <v>958</v>
      </c>
      <c r="F171" s="12">
        <v>337.38650816217302</v>
      </c>
      <c r="G171" s="12">
        <v>112.462169387391</v>
      </c>
      <c r="H171" s="12">
        <v>0</v>
      </c>
      <c r="I171" s="12">
        <v>0</v>
      </c>
      <c r="J171" s="14">
        <v>138.13390245210499</v>
      </c>
      <c r="K171" s="12"/>
      <c r="L171" t="s">
        <v>958</v>
      </c>
      <c r="M171" s="12" t="s">
        <v>958</v>
      </c>
      <c r="N171" s="12" t="s">
        <v>958</v>
      </c>
      <c r="O171" s="12"/>
      <c r="P171" s="12"/>
      <c r="Q171" s="12"/>
      <c r="R171" s="12"/>
      <c r="S171" s="15"/>
      <c r="T171" s="14">
        <f t="array" ref="T171">SUM(J171:S171)</f>
        <v>138.13390245210499</v>
      </c>
      <c r="U171" s="12">
        <f t="array" ref="U171">IF(S171="",0,S171)+IF((COUNT(J171:R171)&lt;6),SUM(J171:R171),(MAX(J171:R171)+LARGE(J171:R171,2)+LARGE(J171:R171,3)+LARGE(J171:R171,4)+LARGE(J171:R171,5)))</f>
        <v>138.13390245210499</v>
      </c>
      <c r="V171" s="12">
        <f t="shared" si="2"/>
        <v>250.59607183949601</v>
      </c>
      <c r="W171" s="12">
        <f t="array" ref="W171">COUNT(J171:S171)</f>
        <v>1</v>
      </c>
      <c r="X171" s="12"/>
      <c r="Y171" s="12"/>
      <c r="Z171" s="16"/>
      <c r="AA171" s="12"/>
      <c r="AB171" s="12"/>
      <c r="AC171" s="16"/>
      <c r="AD171" s="16"/>
    </row>
    <row r="172" spans="1:31" s="19" customFormat="1" ht="16.5" customHeight="1" x14ac:dyDescent="0.2">
      <c r="A172" s="12">
        <v>178</v>
      </c>
      <c r="B172" s="12">
        <f t="array" ref="B172">_xlfn.RANK.EQ(V172,$V$2:$V$607)</f>
        <v>171</v>
      </c>
      <c r="C172" s="13" t="s">
        <v>320</v>
      </c>
      <c r="D172" s="13" t="s">
        <v>321</v>
      </c>
      <c r="E172" s="13" t="s">
        <v>42</v>
      </c>
      <c r="F172" s="12">
        <v>0</v>
      </c>
      <c r="G172" s="12">
        <v>0</v>
      </c>
      <c r="H172" s="12">
        <v>67.293019503949395</v>
      </c>
      <c r="I172" s="12">
        <v>44.862013002632899</v>
      </c>
      <c r="J172" s="14">
        <v>203.76932180020901</v>
      </c>
      <c r="K172" s="12"/>
      <c r="L172" t="s">
        <v>958</v>
      </c>
      <c r="M172" s="12" t="s">
        <v>958</v>
      </c>
      <c r="N172" s="12" t="s">
        <v>958</v>
      </c>
      <c r="O172" s="12"/>
      <c r="P172" s="12"/>
      <c r="Q172" s="12"/>
      <c r="R172" s="12"/>
      <c r="S172" s="15"/>
      <c r="T172" s="14">
        <f t="array" ref="T172">SUM(J172:S172)</f>
        <v>203.76932180020901</v>
      </c>
      <c r="U172" s="12">
        <f t="array" ref="U172">IF(S172="",0,S172)+IF((COUNT(J172:R172)&lt;6),SUM(J172:R172),(MAX(J172:R172)+LARGE(J172:R172,2)+LARGE(J172:R172,3)+LARGE(J172:R172,4)+LARGE(J172:R172,5)))</f>
        <v>203.76932180020901</v>
      </c>
      <c r="V172" s="12">
        <f t="shared" si="2"/>
        <v>248.63133480284191</v>
      </c>
      <c r="W172" s="12">
        <f t="array" ref="W172">COUNT(J172:S172)</f>
        <v>1</v>
      </c>
      <c r="X172" s="12"/>
      <c r="Y172" s="12"/>
      <c r="Z172" s="16"/>
      <c r="AA172" s="16"/>
      <c r="AC172" s="16"/>
      <c r="AD172" s="16"/>
    </row>
    <row r="173" spans="1:31" s="19" customFormat="1" ht="16.5" customHeight="1" x14ac:dyDescent="0.2">
      <c r="A173" s="12">
        <v>179</v>
      </c>
      <c r="B173" s="12">
        <f t="array" ref="B173">_xlfn.RANK.EQ(V173,$V$2:$V$607)</f>
        <v>172</v>
      </c>
      <c r="C173" s="13" t="s">
        <v>202</v>
      </c>
      <c r="D173" s="13" t="s">
        <v>322</v>
      </c>
      <c r="E173" s="13" t="s">
        <v>42</v>
      </c>
      <c r="F173" s="12">
        <v>142.51045879778999</v>
      </c>
      <c r="G173" s="12">
        <v>47.5034862659301</v>
      </c>
      <c r="H173" s="12">
        <v>187.336233298655</v>
      </c>
      <c r="I173" s="12">
        <v>124.890822199103</v>
      </c>
      <c r="J173" s="14">
        <v>75.576905415378405</v>
      </c>
      <c r="K173" s="12"/>
      <c r="L173" t="s">
        <v>958</v>
      </c>
      <c r="M173" s="12" t="s">
        <v>958</v>
      </c>
      <c r="N173" s="12" t="s">
        <v>958</v>
      </c>
      <c r="O173" s="12"/>
      <c r="P173" s="12"/>
      <c r="Q173" s="12"/>
      <c r="R173" s="12"/>
      <c r="S173" s="15"/>
      <c r="T173" s="14">
        <f t="array" ref="T173">SUM(J173:S173)</f>
        <v>75.576905415378405</v>
      </c>
      <c r="U173" s="12">
        <f t="array" ref="U173">IF(S173="",0,S173)+IF((COUNT(J173:R173)&lt;6),SUM(J173:R173),(MAX(J173:R173)+LARGE(J173:R173,2)+LARGE(J173:R173,3)+LARGE(J173:R173,4)+LARGE(J173:R173,5)))</f>
        <v>75.576905415378405</v>
      </c>
      <c r="V173" s="12">
        <f t="shared" si="2"/>
        <v>247.97121388041148</v>
      </c>
      <c r="W173" s="12">
        <f t="array" ref="W173">COUNT(J173:S173)</f>
        <v>1</v>
      </c>
      <c r="X173" s="12"/>
      <c r="Y173" s="12"/>
      <c r="Z173" s="16"/>
      <c r="AA173" s="12"/>
      <c r="AB173" s="12"/>
      <c r="AC173" s="16"/>
      <c r="AD173" s="16"/>
    </row>
    <row r="174" spans="1:31" s="19" customFormat="1" ht="16.5" customHeight="1" x14ac:dyDescent="0.2">
      <c r="A174" s="12">
        <v>388</v>
      </c>
      <c r="B174" s="12">
        <f t="array" ref="B174">_xlfn.RANK.EQ(V174,$V$2:$V$607)</f>
        <v>173</v>
      </c>
      <c r="C174" s="13" t="s">
        <v>266</v>
      </c>
      <c r="D174" s="13" t="s">
        <v>323</v>
      </c>
      <c r="E174" t="s">
        <v>958</v>
      </c>
      <c r="F174" s="12">
        <v>242.796700408048</v>
      </c>
      <c r="G174" s="12">
        <v>80.932233469349399</v>
      </c>
      <c r="H174" s="12">
        <v>248.03524105805499</v>
      </c>
      <c r="I174" s="12">
        <v>165.356827372037</v>
      </c>
      <c r="J174" s="14"/>
      <c r="K174" s="12"/>
      <c r="L174" t="s">
        <v>958</v>
      </c>
      <c r="M174" s="12" t="s">
        <v>958</v>
      </c>
      <c r="N174" s="12" t="s">
        <v>958</v>
      </c>
      <c r="O174" s="12"/>
      <c r="P174" s="12"/>
      <c r="Q174" s="12"/>
      <c r="R174" s="12"/>
      <c r="S174" s="15"/>
      <c r="T174" s="14">
        <f t="array" ref="T174">SUM(J174:S174)</f>
        <v>0</v>
      </c>
      <c r="U174" s="12">
        <f t="array" ref="U174">IF(S174="",0,S174)+IF((COUNT(J174:R174)&lt;6),SUM(J174:R174),(MAX(J174:R174)+LARGE(J174:R174,2)+LARGE(J174:R174,3)+LARGE(J174:R174,4)+LARGE(J174:R174,5)))</f>
        <v>0</v>
      </c>
      <c r="V174" s="12">
        <f t="shared" si="2"/>
        <v>246.2890608413864</v>
      </c>
      <c r="W174" s="12">
        <f t="array" ref="W174">COUNT(J174:S174)</f>
        <v>0</v>
      </c>
      <c r="X174" s="12"/>
      <c r="Y174" s="12"/>
      <c r="Z174" s="16"/>
      <c r="AA174" s="12"/>
      <c r="AB174" s="12"/>
      <c r="AC174" s="16"/>
      <c r="AD174" s="16"/>
    </row>
    <row r="175" spans="1:31" s="19" customFormat="1" ht="16.5" customHeight="1" x14ac:dyDescent="0.2">
      <c r="A175" s="12">
        <v>237</v>
      </c>
      <c r="B175" s="12">
        <f t="array" ref="B175">_xlfn.RANK.EQ(V175,$V$2:$V$607)</f>
        <v>174</v>
      </c>
      <c r="C175" s="13" t="s">
        <v>326</v>
      </c>
      <c r="D175" s="13" t="s">
        <v>327</v>
      </c>
      <c r="E175" t="s">
        <v>958</v>
      </c>
      <c r="F175" s="12">
        <v>267.65120321200402</v>
      </c>
      <c r="G175" s="12">
        <v>89.217067737334702</v>
      </c>
      <c r="H175" s="12">
        <v>228.16935030763401</v>
      </c>
      <c r="I175" s="12">
        <v>152.11290020509</v>
      </c>
      <c r="J175" s="14"/>
      <c r="K175" s="12"/>
      <c r="L175" t="s">
        <v>958</v>
      </c>
      <c r="M175" s="12" t="s">
        <v>958</v>
      </c>
      <c r="N175" s="12" t="s">
        <v>958</v>
      </c>
      <c r="O175" s="12"/>
      <c r="P175" s="12"/>
      <c r="Q175" s="12"/>
      <c r="R175" s="12"/>
      <c r="S175" s="15"/>
      <c r="T175" s="14">
        <f t="array" ref="T175">SUM(J175:S175)</f>
        <v>0</v>
      </c>
      <c r="U175" s="12">
        <f t="array" ref="U175">IF(S175="",0,S175)+IF((COUNT(J175:R175)&lt;6),SUM(J175:R175),(MAX(J175:R175)+LARGE(J175:R175,2)+LARGE(J175:R175,3)+LARGE(J175:R175,4)+LARGE(J175:R175,5)))</f>
        <v>0</v>
      </c>
      <c r="V175" s="12">
        <f t="shared" si="2"/>
        <v>241.3299679424247</v>
      </c>
      <c r="W175" s="12">
        <f t="array" ref="W175">COUNT(J175:S175)</f>
        <v>0</v>
      </c>
      <c r="X175" s="12"/>
      <c r="Y175" s="12"/>
      <c r="Z175" s="16"/>
      <c r="AA175" s="16"/>
      <c r="AC175" s="16"/>
      <c r="AD175" s="16"/>
    </row>
    <row r="176" spans="1:31" s="19" customFormat="1" ht="16.5" customHeight="1" x14ac:dyDescent="0.2">
      <c r="A176" s="12">
        <v>7</v>
      </c>
      <c r="B176" s="12">
        <f t="array" ref="B176">_xlfn.RANK.EQ(V176,$V$2:$V$607)</f>
        <v>175</v>
      </c>
      <c r="C176" s="13" t="s">
        <v>328</v>
      </c>
      <c r="D176" s="13" t="s">
        <v>329</v>
      </c>
      <c r="E176" t="s">
        <v>958</v>
      </c>
      <c r="F176" s="12">
        <v>244.81294871794901</v>
      </c>
      <c r="G176" s="12">
        <v>81.604316239316205</v>
      </c>
      <c r="H176" s="12">
        <v>237.95920724756101</v>
      </c>
      <c r="I176" s="12">
        <v>158.63947149837401</v>
      </c>
      <c r="J176" s="14"/>
      <c r="K176" s="12"/>
      <c r="L176" t="s">
        <v>958</v>
      </c>
      <c r="M176" s="12" t="s">
        <v>958</v>
      </c>
      <c r="N176" s="12" t="s">
        <v>958</v>
      </c>
      <c r="O176" s="12"/>
      <c r="P176" s="12"/>
      <c r="Q176" s="12"/>
      <c r="R176" s="12"/>
      <c r="S176" s="15"/>
      <c r="T176" s="14">
        <f t="array" ref="T176">SUM(J176:S176)</f>
        <v>0</v>
      </c>
      <c r="U176" s="12">
        <f t="array" ref="U176">IF(S176="",0,S176)+IF((COUNT(J176:R176)&lt;6),SUM(J176:R176),(MAX(J176:R176)+LARGE(J176:R176,2)+LARGE(J176:R176,3)+LARGE(J176:R176,4)+LARGE(J176:R176,5)))</f>
        <v>0</v>
      </c>
      <c r="V176" s="12">
        <f t="shared" si="2"/>
        <v>240.24378773769021</v>
      </c>
      <c r="W176" s="12">
        <f t="array" ref="W176">COUNT(J176:S176)</f>
        <v>0</v>
      </c>
      <c r="X176" s="12"/>
      <c r="Y176" s="12"/>
      <c r="Z176" s="16"/>
      <c r="AA176" s="16"/>
      <c r="AC176" s="16"/>
      <c r="AD176" s="16"/>
    </row>
    <row r="177" spans="1:256" s="19" customFormat="1" ht="16.5" customHeight="1" x14ac:dyDescent="0.2">
      <c r="A177" s="12">
        <v>418</v>
      </c>
      <c r="B177" s="12">
        <f t="array" ref="B177">_xlfn.RANK.EQ(V177,$V$2:$V$607)</f>
        <v>176</v>
      </c>
      <c r="C177" s="13" t="s">
        <v>330</v>
      </c>
      <c r="D177" s="13" t="s">
        <v>331</v>
      </c>
      <c r="E177" t="s">
        <v>958</v>
      </c>
      <c r="F177" s="12">
        <v>92.361006483482598</v>
      </c>
      <c r="G177" s="12">
        <v>30.787002161160899</v>
      </c>
      <c r="H177" s="12">
        <v>312.15716377871502</v>
      </c>
      <c r="I177" s="12">
        <v>208.10477585247699</v>
      </c>
      <c r="J177" s="14"/>
      <c r="K177" s="12"/>
      <c r="L177" t="s">
        <v>958</v>
      </c>
      <c r="M177" s="12" t="s">
        <v>958</v>
      </c>
      <c r="N177" s="12" t="s">
        <v>958</v>
      </c>
      <c r="O177" s="12"/>
      <c r="P177" s="12"/>
      <c r="Q177" s="12"/>
      <c r="R177" s="12"/>
      <c r="S177" s="15"/>
      <c r="T177" s="14">
        <f t="array" ref="T177">SUM(J177:S177)</f>
        <v>0</v>
      </c>
      <c r="U177" s="12">
        <f t="array" ref="U177">IF(S177="",0,S177)+IF((COUNT(J177:R177)&lt;6),SUM(J177:R177),(MAX(J177:R177)+LARGE(J177:R177,2)+LARGE(J177:R177,3)+LARGE(J177:R177,4)+LARGE(J177:R177,5)))</f>
        <v>0</v>
      </c>
      <c r="V177" s="12">
        <f t="shared" si="2"/>
        <v>238.89177801363789</v>
      </c>
      <c r="W177" s="12">
        <f t="array" ref="W177">COUNT(J177:S177)</f>
        <v>0</v>
      </c>
      <c r="X177" s="12"/>
      <c r="Y177" s="12"/>
      <c r="Z177" s="16"/>
      <c r="AA177" s="16"/>
      <c r="AC177" s="16"/>
      <c r="AD177" s="16"/>
    </row>
    <row r="178" spans="1:256" s="19" customFormat="1" ht="16.5" customHeight="1" x14ac:dyDescent="0.2">
      <c r="A178" s="12">
        <v>145</v>
      </c>
      <c r="B178" s="12">
        <f t="array" ref="B178">_xlfn.RANK.EQ(V178,$V$2:$V$607)</f>
        <v>177</v>
      </c>
      <c r="C178" s="13" t="s">
        <v>332</v>
      </c>
      <c r="D178" s="13" t="s">
        <v>333</v>
      </c>
      <c r="E178" s="13" t="s">
        <v>252</v>
      </c>
      <c r="F178" s="12">
        <v>285.13194627321201</v>
      </c>
      <c r="G178" s="12">
        <v>95.043982091070504</v>
      </c>
      <c r="H178" s="12">
        <v>0</v>
      </c>
      <c r="I178" s="12">
        <v>0</v>
      </c>
      <c r="J178" s="14">
        <v>142.14167532018001</v>
      </c>
      <c r="K178" s="12"/>
      <c r="L178" t="s">
        <v>958</v>
      </c>
      <c r="M178" s="12" t="s">
        <v>958</v>
      </c>
      <c r="N178" s="12" t="s">
        <v>958</v>
      </c>
      <c r="O178" s="12"/>
      <c r="P178" s="12"/>
      <c r="Q178" s="12"/>
      <c r="R178" s="12"/>
      <c r="S178" s="15"/>
      <c r="T178" s="14">
        <f t="array" ref="T178">SUM(J178:S178)</f>
        <v>142.14167532018001</v>
      </c>
      <c r="U178" s="12">
        <f t="array" ref="U178">IF(S178="",0,S178)+IF((COUNT(J178:R178)&lt;6),SUM(J178:R178),(MAX(J178:R178)+LARGE(J178:R178,2)+LARGE(J178:R178,3)+LARGE(J178:R178,4)+LARGE(J178:R178,5)))</f>
        <v>142.14167532018001</v>
      </c>
      <c r="V178" s="12">
        <f t="shared" si="2"/>
        <v>237.18565741125053</v>
      </c>
      <c r="W178" s="12">
        <f t="array" ref="W178">COUNT(J178:S178)</f>
        <v>1</v>
      </c>
      <c r="X178" s="12"/>
      <c r="Y178" s="12"/>
      <c r="Z178" s="16"/>
      <c r="AA178" s="12"/>
      <c r="AB178" s="12"/>
      <c r="AC178" s="16"/>
      <c r="AD178" s="16"/>
    </row>
    <row r="179" spans="1:256" s="19" customFormat="1" ht="16.5" customHeight="1" x14ac:dyDescent="0.2">
      <c r="A179" s="12">
        <v>14</v>
      </c>
      <c r="B179" s="12">
        <f t="array" ref="B179">_xlfn.RANK.EQ(V179,$V$2:$V$607)</f>
        <v>178</v>
      </c>
      <c r="C179" s="13" t="s">
        <v>334</v>
      </c>
      <c r="D179" s="13" t="s">
        <v>335</v>
      </c>
      <c r="E179" s="13" t="s">
        <v>42</v>
      </c>
      <c r="F179" s="12">
        <v>0</v>
      </c>
      <c r="G179" s="12">
        <v>0</v>
      </c>
      <c r="H179" s="12">
        <v>0</v>
      </c>
      <c r="I179" s="12">
        <v>0</v>
      </c>
      <c r="J179" s="14">
        <v>237.05477506346</v>
      </c>
      <c r="K179" s="12"/>
      <c r="L179" t="s">
        <v>958</v>
      </c>
      <c r="M179" s="12" t="s">
        <v>958</v>
      </c>
      <c r="N179" s="12" t="s">
        <v>958</v>
      </c>
      <c r="O179" s="12"/>
      <c r="P179" s="12"/>
      <c r="Q179" s="12"/>
      <c r="R179" s="12"/>
      <c r="S179" s="15"/>
      <c r="T179" s="14">
        <f t="array" ref="T179">SUM(J179:S179)</f>
        <v>237.05477506346</v>
      </c>
      <c r="U179" s="12">
        <f t="array" ref="U179">IF(S179="",0,S179)+IF((COUNT(J179:R179)&lt;6),SUM(J179:R179),(MAX(J179:R179)+LARGE(J179:R179,2)+LARGE(J179:R179,3)+LARGE(J179:R179,4)+LARGE(J179:R179,5)))</f>
        <v>237.05477506346</v>
      </c>
      <c r="V179" s="12">
        <f t="shared" si="2"/>
        <v>237.05477506346</v>
      </c>
      <c r="W179" s="12">
        <f t="array" ref="W179">COUNT(J179:S179)</f>
        <v>1</v>
      </c>
      <c r="X179" s="12"/>
      <c r="Y179" s="12"/>
      <c r="Z179" s="16"/>
      <c r="AA179" s="12"/>
      <c r="AB179" s="12"/>
      <c r="AC179" s="16"/>
      <c r="AD179" s="16"/>
    </row>
    <row r="180" spans="1:256" s="19" customFormat="1" ht="16.5" customHeight="1" x14ac:dyDescent="0.2">
      <c r="A180" s="12">
        <v>196</v>
      </c>
      <c r="B180" s="12">
        <f t="array" ref="B180">_xlfn.RANK.EQ(V180,$V$2:$V$607)</f>
        <v>179</v>
      </c>
      <c r="C180" s="13" t="s">
        <v>336</v>
      </c>
      <c r="D180" s="13" t="s">
        <v>337</v>
      </c>
      <c r="E180" s="13" t="s">
        <v>132</v>
      </c>
      <c r="F180" s="12">
        <v>67.249611453691003</v>
      </c>
      <c r="G180" s="12">
        <v>22.416537151230301</v>
      </c>
      <c r="H180" s="12">
        <v>100.50170543054899</v>
      </c>
      <c r="I180" s="12">
        <v>67.001136953699501</v>
      </c>
      <c r="J180" s="14">
        <v>145.42123433057</v>
      </c>
      <c r="K180" s="12"/>
      <c r="L180" t="s">
        <v>958</v>
      </c>
      <c r="M180" s="12" t="s">
        <v>958</v>
      </c>
      <c r="N180" s="12" t="s">
        <v>958</v>
      </c>
      <c r="O180" s="12"/>
      <c r="P180" s="12"/>
      <c r="Q180" s="12"/>
      <c r="R180" s="12"/>
      <c r="S180" s="15"/>
      <c r="T180" s="14">
        <f t="array" ref="T180">SUM(J180:S180)</f>
        <v>145.42123433057</v>
      </c>
      <c r="U180" s="12">
        <f t="array" ref="U180">IF(S180="",0,S180)+IF((COUNT(J180:R180)&lt;6),SUM(J180:R180),(MAX(J180:R180)+LARGE(J180:R180,2)+LARGE(J180:R180,3)+LARGE(J180:R180,4)+LARGE(J180:R180,5)))</f>
        <v>145.42123433057</v>
      </c>
      <c r="V180" s="12">
        <f t="shared" si="2"/>
        <v>234.8389084354998</v>
      </c>
      <c r="W180" s="12">
        <f t="array" ref="W180">COUNT(J180:S180)</f>
        <v>1</v>
      </c>
      <c r="X180" s="12"/>
      <c r="Y180" s="12"/>
      <c r="Z180" s="16"/>
      <c r="AA180" s="12"/>
      <c r="AB180" s="12"/>
      <c r="AC180" s="16"/>
      <c r="AD180" s="16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</row>
    <row r="181" spans="1:256" s="19" customFormat="1" ht="16.5" customHeight="1" x14ac:dyDescent="0.2">
      <c r="A181" s="12">
        <v>416</v>
      </c>
      <c r="B181" s="12">
        <f t="array" ref="B181">_xlfn.RANK.EQ(V181,$V$2:$V$607)</f>
        <v>180</v>
      </c>
      <c r="C181" s="13" t="s">
        <v>424</v>
      </c>
      <c r="D181" s="13" t="s">
        <v>425</v>
      </c>
      <c r="E181" t="s">
        <v>958</v>
      </c>
      <c r="F181" s="12">
        <v>116.732605636839</v>
      </c>
      <c r="G181" s="12">
        <v>38.910868545612999</v>
      </c>
      <c r="H181" s="12">
        <v>173.74135577183</v>
      </c>
      <c r="I181" s="12">
        <v>115.827570514553</v>
      </c>
      <c r="J181" s="14"/>
      <c r="K181" s="12"/>
      <c r="L181" t="s">
        <v>958</v>
      </c>
      <c r="M181" s="12" t="s">
        <v>958</v>
      </c>
      <c r="N181" s="12">
        <v>79.346324505897954</v>
      </c>
      <c r="O181" s="12"/>
      <c r="P181" s="12"/>
      <c r="Q181" s="12"/>
      <c r="R181" s="12"/>
      <c r="S181" s="15"/>
      <c r="T181" s="14">
        <f t="array" ref="T181">SUM(J181:S181)</f>
        <v>79.346324505897954</v>
      </c>
      <c r="U181" s="12">
        <f t="array" ref="U181">IF(S181="",0,S181)+IF((COUNT(J181:R181)&lt;6),SUM(J181:R181),(MAX(J181:R181)+LARGE(J181:R181,2)+LARGE(J181:R181,3)+LARGE(J181:R181,4)+LARGE(J181:R181,5)))</f>
        <v>79.346324505897954</v>
      </c>
      <c r="V181" s="12">
        <f t="shared" si="2"/>
        <v>234.08476356606394</v>
      </c>
      <c r="W181" s="12">
        <f t="array" ref="W181">COUNT(J181:S181)</f>
        <v>1</v>
      </c>
      <c r="X181" s="12"/>
      <c r="Y181" s="12"/>
      <c r="Z181" s="16"/>
      <c r="AA181" s="12"/>
      <c r="AB181" s="12"/>
      <c r="AC181" s="16"/>
      <c r="AD181" s="16"/>
    </row>
    <row r="182" spans="1:256" s="19" customFormat="1" ht="16.5" customHeight="1" x14ac:dyDescent="0.2">
      <c r="A182" s="12">
        <v>335</v>
      </c>
      <c r="B182" s="12">
        <f t="array" ref="B182">_xlfn.RANK.EQ(V182,$V$2:$V$607)</f>
        <v>181</v>
      </c>
      <c r="C182" s="13" t="s">
        <v>218</v>
      </c>
      <c r="D182" s="13" t="s">
        <v>197</v>
      </c>
      <c r="E182" s="13" t="s">
        <v>42</v>
      </c>
      <c r="F182" s="12">
        <v>104.294599018003</v>
      </c>
      <c r="G182" s="12">
        <v>34.764866339334397</v>
      </c>
      <c r="H182" s="12">
        <v>193.81282140678101</v>
      </c>
      <c r="I182" s="12">
        <v>129.20854760452099</v>
      </c>
      <c r="J182" s="14">
        <v>67.296879215626703</v>
      </c>
      <c r="K182" s="12"/>
      <c r="L182" t="s">
        <v>958</v>
      </c>
      <c r="M182" s="12" t="s">
        <v>958</v>
      </c>
      <c r="N182" s="12" t="s">
        <v>958</v>
      </c>
      <c r="O182" s="12"/>
      <c r="P182" s="12"/>
      <c r="Q182" s="12"/>
      <c r="R182" s="12"/>
      <c r="S182" s="15"/>
      <c r="T182" s="14">
        <f t="array" ref="T182">SUM(J182:S182)</f>
        <v>67.296879215626703</v>
      </c>
      <c r="U182" s="12">
        <f t="array" ref="U182">IF(S182="",0,S182)+IF((COUNT(J182:R182)&lt;6),SUM(J182:R182),(MAX(J182:R182)+LARGE(J182:R182,2)+LARGE(J182:R182,3)+LARGE(J182:R182,4)+LARGE(J182:R182,5)))</f>
        <v>67.296879215626703</v>
      </c>
      <c r="V182" s="12">
        <f t="shared" si="2"/>
        <v>231.27029315948209</v>
      </c>
      <c r="W182" s="12">
        <f t="array" ref="W182">COUNT(J182:S182)</f>
        <v>1</v>
      </c>
      <c r="X182" s="12"/>
      <c r="Y182" s="12"/>
      <c r="Z182" s="16"/>
      <c r="AA182" s="12"/>
      <c r="AB182" s="12"/>
      <c r="AC182" s="16"/>
      <c r="AD182" s="16"/>
    </row>
    <row r="183" spans="1:256" s="19" customFormat="1" ht="16.5" customHeight="1" x14ac:dyDescent="0.2">
      <c r="A183" s="12">
        <v>73</v>
      </c>
      <c r="B183" s="12">
        <f t="array" ref="B183">_xlfn.RANK.EQ(V183,$V$2:$V$607)</f>
        <v>182</v>
      </c>
      <c r="C183" s="13" t="s">
        <v>257</v>
      </c>
      <c r="D183" s="13" t="s">
        <v>338</v>
      </c>
      <c r="E183" s="13" t="s">
        <v>42</v>
      </c>
      <c r="F183" s="12">
        <v>105.272727272727</v>
      </c>
      <c r="G183" s="12">
        <v>35.090909090909101</v>
      </c>
      <c r="H183" s="12">
        <v>0</v>
      </c>
      <c r="I183" s="12">
        <v>0</v>
      </c>
      <c r="J183" s="14">
        <v>190.55973110809799</v>
      </c>
      <c r="K183" s="12"/>
      <c r="L183" t="s">
        <v>958</v>
      </c>
      <c r="M183" s="12" t="s">
        <v>958</v>
      </c>
      <c r="N183" s="12" t="s">
        <v>958</v>
      </c>
      <c r="O183" s="12"/>
      <c r="P183" s="12"/>
      <c r="Q183" s="12"/>
      <c r="R183" s="12"/>
      <c r="S183" s="15"/>
      <c r="T183" s="14">
        <f t="array" ref="T183">SUM(J183:S183)</f>
        <v>190.55973110809799</v>
      </c>
      <c r="U183" s="12">
        <f t="array" ref="U183">IF(S183="",0,S183)+IF((COUNT(J183:R183)&lt;6),SUM(J183:R183),(MAX(J183:R183)+LARGE(J183:R183,2)+LARGE(J183:R183,3)+LARGE(J183:R183,4)+LARGE(J183:R183,5)))</f>
        <v>190.55973110809799</v>
      </c>
      <c r="V183" s="12">
        <f t="shared" si="2"/>
        <v>225.65064019900709</v>
      </c>
      <c r="W183" s="12">
        <f t="array" ref="W183">COUNT(J183:S183)</f>
        <v>1</v>
      </c>
      <c r="X183" s="12"/>
      <c r="Y183" s="12"/>
      <c r="Z183" s="16"/>
      <c r="AA183" s="12"/>
      <c r="AB183" s="12"/>
      <c r="AC183" s="16"/>
      <c r="AD183" s="16"/>
    </row>
    <row r="184" spans="1:256" s="19" customFormat="1" ht="16.5" customHeight="1" x14ac:dyDescent="0.2">
      <c r="A184" s="12">
        <v>316</v>
      </c>
      <c r="B184" s="12">
        <f t="array" ref="B184">_xlfn.RANK.EQ(V184,$V$2:$V$607)</f>
        <v>183</v>
      </c>
      <c r="C184" s="13" t="s">
        <v>339</v>
      </c>
      <c r="D184" s="13" t="s">
        <v>273</v>
      </c>
      <c r="E184" t="s">
        <v>958</v>
      </c>
      <c r="F184" s="12">
        <v>0</v>
      </c>
      <c r="G184" s="12">
        <v>0</v>
      </c>
      <c r="H184" s="12">
        <v>337.74024464831803</v>
      </c>
      <c r="I184" s="12">
        <v>225.160163098879</v>
      </c>
      <c r="J184" s="14"/>
      <c r="K184" s="12"/>
      <c r="L184" t="s">
        <v>958</v>
      </c>
      <c r="M184" s="12" t="s">
        <v>958</v>
      </c>
      <c r="N184" s="12" t="s">
        <v>958</v>
      </c>
      <c r="O184" s="12"/>
      <c r="P184" s="12"/>
      <c r="Q184" s="12"/>
      <c r="R184" s="12"/>
      <c r="S184" s="15"/>
      <c r="T184" s="14">
        <f t="array" ref="T184">SUM(J184:S184)</f>
        <v>0</v>
      </c>
      <c r="U184" s="12">
        <f t="array" ref="U184">IF(S184="",0,S184)+IF((COUNT(J184:R184)&lt;6),SUM(J184:R184),(MAX(J184:R184)+LARGE(J184:R184,2)+LARGE(J184:R184,3)+LARGE(J184:R184,4)+LARGE(J184:R184,5)))</f>
        <v>0</v>
      </c>
      <c r="V184" s="12">
        <f t="shared" si="2"/>
        <v>225.160163098879</v>
      </c>
      <c r="W184" s="12">
        <f t="array" ref="W184">COUNT(J184:S184)</f>
        <v>0</v>
      </c>
      <c r="X184" s="12"/>
      <c r="Y184" s="12"/>
      <c r="Z184" s="16"/>
      <c r="AA184" s="16"/>
      <c r="AC184" s="16"/>
      <c r="AD184" s="16"/>
    </row>
    <row r="185" spans="1:256" s="19" customFormat="1" ht="16.5" customHeight="1" x14ac:dyDescent="0.2">
      <c r="A185" s="12">
        <v>161</v>
      </c>
      <c r="B185" s="12">
        <f t="array" ref="B185">_xlfn.RANK.EQ(V185,$V$2:$V$607)</f>
        <v>184</v>
      </c>
      <c r="C185" s="13" t="s">
        <v>340</v>
      </c>
      <c r="D185" s="13" t="s">
        <v>178</v>
      </c>
      <c r="E185" s="13" t="s">
        <v>42</v>
      </c>
      <c r="F185" s="12">
        <v>0</v>
      </c>
      <c r="G185" s="12">
        <v>0</v>
      </c>
      <c r="H185" s="12">
        <v>105.23715415019799</v>
      </c>
      <c r="I185" s="12">
        <v>70.158102766798393</v>
      </c>
      <c r="J185" s="14">
        <v>154.73578360504399</v>
      </c>
      <c r="K185" s="12"/>
      <c r="L185" t="s">
        <v>958</v>
      </c>
      <c r="M185" s="12" t="s">
        <v>958</v>
      </c>
      <c r="N185" s="12" t="s">
        <v>958</v>
      </c>
      <c r="O185" s="12"/>
      <c r="P185" s="12"/>
      <c r="Q185" s="12"/>
      <c r="R185" s="12"/>
      <c r="S185" s="15"/>
      <c r="T185" s="14">
        <f t="array" ref="T185">SUM(J185:S185)</f>
        <v>154.73578360504399</v>
      </c>
      <c r="U185" s="12">
        <f t="array" ref="U185">IF(S185="",0,S185)+IF((COUNT(J185:R185)&lt;6),SUM(J185:R185),(MAX(J185:R185)+LARGE(J185:R185,2)+LARGE(J185:R185,3)+LARGE(J185:R185,4)+LARGE(J185:R185,5)))</f>
        <v>154.73578360504399</v>
      </c>
      <c r="V185" s="12">
        <f t="shared" si="2"/>
        <v>224.89388637184237</v>
      </c>
      <c r="W185" s="12">
        <f t="array" ref="W185">COUNT(J185:S185)</f>
        <v>1</v>
      </c>
      <c r="X185" s="12"/>
      <c r="Y185" s="12"/>
      <c r="Z185" s="16"/>
      <c r="AA185" s="12"/>
      <c r="AB185" s="12"/>
      <c r="AC185" s="16"/>
      <c r="AD185" s="16"/>
      <c r="AE185" s="21"/>
    </row>
    <row r="186" spans="1:256" s="19" customFormat="1" ht="16.5" customHeight="1" x14ac:dyDescent="0.2">
      <c r="A186" s="12">
        <v>507</v>
      </c>
      <c r="B186" s="12">
        <f t="array" ref="B186">_xlfn.RANK.EQ(V186,$V$2:$V$607)</f>
        <v>185</v>
      </c>
      <c r="C186" s="13" t="s">
        <v>341</v>
      </c>
      <c r="D186" s="13" t="s">
        <v>144</v>
      </c>
      <c r="E186" t="s">
        <v>958</v>
      </c>
      <c r="F186" s="12">
        <v>0</v>
      </c>
      <c r="G186" s="12">
        <v>0</v>
      </c>
      <c r="H186" s="12">
        <v>336.64466795754402</v>
      </c>
      <c r="I186" s="12">
        <v>224.42977863836299</v>
      </c>
      <c r="J186" s="14"/>
      <c r="K186" s="12"/>
      <c r="L186" t="s">
        <v>958</v>
      </c>
      <c r="M186" s="12" t="s">
        <v>958</v>
      </c>
      <c r="N186" s="12" t="s">
        <v>958</v>
      </c>
      <c r="O186" s="12"/>
      <c r="P186" s="12"/>
      <c r="Q186" s="12"/>
      <c r="R186" s="12"/>
      <c r="S186" s="15"/>
      <c r="T186" s="14">
        <f t="array" ref="T186">SUM(J186:S186)</f>
        <v>0</v>
      </c>
      <c r="U186" s="12">
        <f t="array" ref="U186">IF(S186="",0,S186)+IF((COUNT(J186:R186)&lt;6),SUM(J186:R186),(MAX(J186:R186)+LARGE(J186:R186,2)+LARGE(J186:R186,3)+LARGE(J186:R186,4)+LARGE(J186:R186,5)))</f>
        <v>0</v>
      </c>
      <c r="V186" s="12">
        <f t="shared" si="2"/>
        <v>224.42977863836299</v>
      </c>
      <c r="W186" s="12">
        <f t="array" ref="W186">COUNT(J186:S186)</f>
        <v>0</v>
      </c>
      <c r="X186" s="12"/>
      <c r="Y186" s="12"/>
      <c r="Z186" s="16"/>
      <c r="AA186" s="12"/>
      <c r="AB186" s="12"/>
      <c r="AC186" s="16"/>
      <c r="AD186" s="16"/>
    </row>
    <row r="187" spans="1:256" s="19" customFormat="1" ht="16.5" customHeight="1" x14ac:dyDescent="0.2">
      <c r="A187" s="12">
        <v>542</v>
      </c>
      <c r="B187" s="12">
        <f t="array" ref="B187">_xlfn.RANK.EQ(V187,$V$2:$V$607)</f>
        <v>186</v>
      </c>
      <c r="C187" s="13" t="s">
        <v>342</v>
      </c>
      <c r="D187" s="13" t="s">
        <v>343</v>
      </c>
      <c r="E187" s="13" t="s">
        <v>76</v>
      </c>
      <c r="F187" s="12">
        <v>0</v>
      </c>
      <c r="G187" s="12">
        <v>0</v>
      </c>
      <c r="H187" s="12">
        <v>67.144883504668698</v>
      </c>
      <c r="I187" s="12">
        <v>44.763255669779099</v>
      </c>
      <c r="J187" s="14">
        <v>178.44527787252201</v>
      </c>
      <c r="K187" s="12"/>
      <c r="L187" t="s">
        <v>958</v>
      </c>
      <c r="M187" s="12" t="s">
        <v>958</v>
      </c>
      <c r="N187" s="12" t="s">
        <v>958</v>
      </c>
      <c r="O187" s="12"/>
      <c r="P187" s="12"/>
      <c r="Q187" s="12"/>
      <c r="R187" s="12"/>
      <c r="S187" s="15"/>
      <c r="T187" s="14">
        <f t="array" ref="T187">SUM(J187:S187)</f>
        <v>178.44527787252201</v>
      </c>
      <c r="U187" s="12">
        <f t="array" ref="U187">IF(S187="",0,S187)+IF((COUNT(J187:R187)&lt;6),SUM(J187:R187),(MAX(J187:R187)+LARGE(J187:R187,2)+LARGE(J187:R187,3)+LARGE(J187:R187,4)+LARGE(J187:R187,5)))</f>
        <v>178.44527787252201</v>
      </c>
      <c r="V187" s="12">
        <f t="shared" si="2"/>
        <v>223.2085335423011</v>
      </c>
      <c r="W187" s="12">
        <f t="array" ref="W187">COUNT(J187:S187)</f>
        <v>1</v>
      </c>
      <c r="X187" s="12"/>
      <c r="Y187" s="12"/>
      <c r="Z187" s="16"/>
      <c r="AA187" s="12"/>
      <c r="AB187" s="12"/>
      <c r="AC187" s="16"/>
      <c r="AD187" s="16"/>
    </row>
    <row r="188" spans="1:256" s="19" customFormat="1" ht="16.5" customHeight="1" x14ac:dyDescent="0.2">
      <c r="A188" s="12">
        <v>225</v>
      </c>
      <c r="B188" s="12">
        <f t="array" ref="B188">_xlfn.RANK.EQ(V188,$V$2:$V$607)</f>
        <v>187</v>
      </c>
      <c r="C188" s="13" t="s">
        <v>344</v>
      </c>
      <c r="D188" s="13" t="s">
        <v>345</v>
      </c>
      <c r="E188" t="s">
        <v>958</v>
      </c>
      <c r="F188" s="12">
        <v>0</v>
      </c>
      <c r="G188" s="12">
        <v>0</v>
      </c>
      <c r="H188" s="12">
        <v>334.78082769730401</v>
      </c>
      <c r="I188" s="12">
        <v>223.18721846486901</v>
      </c>
      <c r="J188" s="14"/>
      <c r="K188" s="12"/>
      <c r="L188" t="s">
        <v>958</v>
      </c>
      <c r="M188" s="12" t="s">
        <v>958</v>
      </c>
      <c r="N188" s="12" t="s">
        <v>958</v>
      </c>
      <c r="O188" s="12"/>
      <c r="P188" s="12"/>
      <c r="Q188" s="12"/>
      <c r="R188" s="12"/>
      <c r="S188" s="15"/>
      <c r="T188" s="14">
        <f t="array" ref="T188">SUM(J188:S188)</f>
        <v>0</v>
      </c>
      <c r="U188" s="12">
        <f t="array" ref="U188">IF(S188="",0,S188)+IF((COUNT(J188:R188)&lt;6),SUM(J188:R188),(MAX(J188:R188)+LARGE(J188:R188,2)+LARGE(J188:R188,3)+LARGE(J188:R188,4)+LARGE(J188:R188,5)))</f>
        <v>0</v>
      </c>
      <c r="V188" s="12">
        <f t="shared" si="2"/>
        <v>223.18721846486901</v>
      </c>
      <c r="W188" s="12">
        <f t="array" ref="W188">COUNT(J188:S188)</f>
        <v>0</v>
      </c>
      <c r="X188" s="12"/>
      <c r="Y188" s="12"/>
      <c r="Z188" s="16"/>
      <c r="AA188" s="16"/>
      <c r="AC188" s="16"/>
      <c r="AD188" s="16"/>
    </row>
    <row r="189" spans="1:256" s="19" customFormat="1" ht="16.5" customHeight="1" x14ac:dyDescent="0.2">
      <c r="A189" s="12">
        <v>120</v>
      </c>
      <c r="B189" s="12">
        <f t="array" ref="B189">_xlfn.RANK.EQ(V189,$V$2:$V$607)</f>
        <v>188</v>
      </c>
      <c r="C189" s="13" t="s">
        <v>346</v>
      </c>
      <c r="D189" s="13" t="s">
        <v>347</v>
      </c>
      <c r="E189" t="s">
        <v>958</v>
      </c>
      <c r="F189" s="12">
        <v>0</v>
      </c>
      <c r="G189" s="12">
        <v>0</v>
      </c>
      <c r="H189" s="12">
        <v>333.51577380952398</v>
      </c>
      <c r="I189" s="12">
        <v>222.34384920634901</v>
      </c>
      <c r="J189" s="14"/>
      <c r="K189" s="12"/>
      <c r="L189" t="s">
        <v>958</v>
      </c>
      <c r="M189" s="12" t="s">
        <v>958</v>
      </c>
      <c r="N189" s="12" t="s">
        <v>958</v>
      </c>
      <c r="O189" s="12"/>
      <c r="P189" s="12"/>
      <c r="Q189" s="12"/>
      <c r="R189" s="12"/>
      <c r="S189" s="15"/>
      <c r="T189" s="14">
        <f t="array" ref="T189">SUM(J189:S189)</f>
        <v>0</v>
      </c>
      <c r="U189" s="12">
        <f t="array" ref="U189">IF(S189="",0,S189)+IF((COUNT(J189:R189)&lt;6),SUM(J189:R189),(MAX(J189:R189)+LARGE(J189:R189,2)+LARGE(J189:R189,3)+LARGE(J189:R189,4)+LARGE(J189:R189,5)))</f>
        <v>0</v>
      </c>
      <c r="V189" s="12">
        <f t="shared" si="2"/>
        <v>222.34384920634901</v>
      </c>
      <c r="W189" s="12">
        <f t="array" ref="W189">COUNT(J189:S189)</f>
        <v>0</v>
      </c>
      <c r="X189" s="12"/>
      <c r="Y189" s="12"/>
      <c r="Z189" s="16"/>
      <c r="AA189" s="16"/>
      <c r="AC189" s="16"/>
      <c r="AD189" s="16"/>
    </row>
    <row r="190" spans="1:256" s="19" customFormat="1" ht="16.5" customHeight="1" x14ac:dyDescent="0.2">
      <c r="A190" s="12">
        <v>74</v>
      </c>
      <c r="B190" s="12">
        <f t="array" ref="B190">_xlfn.RANK.EQ(V190,$V$2:$V$607)</f>
        <v>189</v>
      </c>
      <c r="C190" s="13" t="s">
        <v>524</v>
      </c>
      <c r="D190" s="13" t="s">
        <v>525</v>
      </c>
      <c r="E190" s="13" t="s">
        <v>87</v>
      </c>
      <c r="F190" s="12">
        <v>0</v>
      </c>
      <c r="G190" s="12">
        <v>0</v>
      </c>
      <c r="H190" s="12">
        <v>0</v>
      </c>
      <c r="I190" s="12">
        <v>0</v>
      </c>
      <c r="J190" s="14">
        <v>100.744623655914</v>
      </c>
      <c r="K190" s="12"/>
      <c r="L190" t="s">
        <v>958</v>
      </c>
      <c r="M190" s="12">
        <v>2.6246093800650927</v>
      </c>
      <c r="N190" s="12">
        <v>115.63902547459207</v>
      </c>
      <c r="O190" s="12"/>
      <c r="P190" s="12"/>
      <c r="Q190" s="12"/>
      <c r="R190" s="12"/>
      <c r="S190" s="15"/>
      <c r="T190" s="14">
        <f t="array" ref="T190">SUM(J190:S190)</f>
        <v>219.00825851057118</v>
      </c>
      <c r="U190" s="12">
        <f t="array" ref="U190">IF(S190="",0,S190)+IF((COUNT(J190:R190)&lt;6),SUM(J190:R190),(MAX(J190:R190)+LARGE(J190:R190,2)+LARGE(J190:R190,3)+LARGE(J190:R190,4)+LARGE(J190:R190,5)))</f>
        <v>219.00825851057118</v>
      </c>
      <c r="V190" s="12">
        <f t="shared" si="2"/>
        <v>219.00825851057118</v>
      </c>
      <c r="W190" s="12">
        <f t="array" ref="W190">COUNT(J190:S190)</f>
        <v>3</v>
      </c>
      <c r="X190" s="12"/>
      <c r="Y190" s="12"/>
      <c r="Z190" s="16"/>
      <c r="AA190" s="12"/>
      <c r="AB190" s="12"/>
      <c r="AC190" s="16"/>
      <c r="AD190" s="16"/>
    </row>
    <row r="191" spans="1:256" s="19" customFormat="1" ht="16.5" customHeight="1" x14ac:dyDescent="0.2">
      <c r="A191" s="12">
        <v>160</v>
      </c>
      <c r="B191" s="12">
        <f t="array" ref="B191">_xlfn.RANK.EQ(V191,$V$2:$V$607)</f>
        <v>190</v>
      </c>
      <c r="C191" s="13" t="s">
        <v>348</v>
      </c>
      <c r="D191" s="13" t="s">
        <v>349</v>
      </c>
      <c r="E191" s="13" t="s">
        <v>42</v>
      </c>
      <c r="F191" s="12">
        <v>0</v>
      </c>
      <c r="G191" s="12">
        <v>0</v>
      </c>
      <c r="H191" s="12">
        <v>225.865639076577</v>
      </c>
      <c r="I191" s="12">
        <v>150.57709271771799</v>
      </c>
      <c r="J191" s="14">
        <v>67.147593030425497</v>
      </c>
      <c r="K191" s="12"/>
      <c r="L191" t="s">
        <v>958</v>
      </c>
      <c r="M191" s="12" t="s">
        <v>958</v>
      </c>
      <c r="N191" s="12" t="s">
        <v>958</v>
      </c>
      <c r="O191" s="12"/>
      <c r="P191" s="12"/>
      <c r="Q191" s="12"/>
      <c r="R191" s="12"/>
      <c r="S191" s="15"/>
      <c r="T191" s="14">
        <f t="array" ref="T191">SUM(J191:S191)</f>
        <v>67.147593030425497</v>
      </c>
      <c r="U191" s="12">
        <f t="array" ref="U191">IF(S191="",0,S191)+IF((COUNT(J191:R191)&lt;6),SUM(J191:R191),(MAX(J191:R191)+LARGE(J191:R191,2)+LARGE(J191:R191,3)+LARGE(J191:R191,4)+LARGE(J191:R191,5)))</f>
        <v>67.147593030425497</v>
      </c>
      <c r="V191" s="12">
        <f t="shared" si="2"/>
        <v>217.72468574814349</v>
      </c>
      <c r="W191" s="12">
        <f t="array" ref="W191">COUNT(J191:S191)</f>
        <v>1</v>
      </c>
      <c r="X191" s="12"/>
      <c r="Y191" s="12"/>
      <c r="Z191" s="16"/>
      <c r="AA191" s="12"/>
      <c r="AB191" s="12"/>
      <c r="AC191" s="16"/>
      <c r="AD191" s="16"/>
    </row>
    <row r="192" spans="1:256" s="19" customFormat="1" ht="16.5" customHeight="1" x14ac:dyDescent="0.2">
      <c r="A192" s="12">
        <v>443</v>
      </c>
      <c r="B192" s="12">
        <f t="array" ref="B192">_xlfn.RANK.EQ(V192,$V$2:$V$607)</f>
        <v>191</v>
      </c>
      <c r="C192" s="13" t="s">
        <v>350</v>
      </c>
      <c r="D192" s="13" t="s">
        <v>191</v>
      </c>
      <c r="E192" t="s">
        <v>958</v>
      </c>
      <c r="F192" s="12">
        <v>440.26389905544102</v>
      </c>
      <c r="G192" s="12">
        <v>146.75463301848001</v>
      </c>
      <c r="H192" s="12">
        <v>104.314960629921</v>
      </c>
      <c r="I192" s="12">
        <v>69.543307086614206</v>
      </c>
      <c r="J192" s="14"/>
      <c r="K192" s="12"/>
      <c r="L192" t="s">
        <v>958</v>
      </c>
      <c r="M192" s="12" t="s">
        <v>958</v>
      </c>
      <c r="N192" s="12" t="s">
        <v>958</v>
      </c>
      <c r="O192" s="12"/>
      <c r="P192" s="12"/>
      <c r="Q192" s="12"/>
      <c r="R192" s="12"/>
      <c r="S192" s="15"/>
      <c r="T192" s="14">
        <f t="array" ref="T192">SUM(J192:S192)</f>
        <v>0</v>
      </c>
      <c r="U192" s="12">
        <f t="array" ref="U192">IF(S192="",0,S192)+IF((COUNT(J192:R192)&lt;6),SUM(J192:R192),(MAX(J192:R192)+LARGE(J192:R192,2)+LARGE(J192:R192,3)+LARGE(J192:R192,4)+LARGE(J192:R192,5)))</f>
        <v>0</v>
      </c>
      <c r="V192" s="12">
        <f t="shared" si="2"/>
        <v>216.2979401050942</v>
      </c>
      <c r="W192" s="12">
        <f t="array" ref="W192">COUNT(J192:S192)</f>
        <v>0</v>
      </c>
      <c r="X192" s="12"/>
      <c r="Y192" s="12"/>
      <c r="Z192" s="16"/>
      <c r="AA192" s="12"/>
      <c r="AB192" s="12"/>
      <c r="AC192" s="16"/>
      <c r="AD192" s="16"/>
    </row>
    <row r="193" spans="1:256" s="19" customFormat="1" ht="16.5" customHeight="1" x14ac:dyDescent="0.2">
      <c r="A193" s="12">
        <v>170</v>
      </c>
      <c r="B193" s="12">
        <f t="array" ref="B193">_xlfn.RANK.EQ(V193,$V$2:$V$607)</f>
        <v>192</v>
      </c>
      <c r="C193" s="13" t="s">
        <v>351</v>
      </c>
      <c r="D193" s="13" t="s">
        <v>352</v>
      </c>
      <c r="E193" t="s">
        <v>958</v>
      </c>
      <c r="F193" s="12">
        <v>104.57376033057901</v>
      </c>
      <c r="G193" s="12">
        <v>34.857920110192801</v>
      </c>
      <c r="H193" s="12">
        <v>270.37384367207898</v>
      </c>
      <c r="I193" s="12">
        <v>180.24922911471899</v>
      </c>
      <c r="J193" s="14"/>
      <c r="K193" s="12"/>
      <c r="L193" t="s">
        <v>958</v>
      </c>
      <c r="M193" s="12" t="s">
        <v>958</v>
      </c>
      <c r="N193" s="12" t="s">
        <v>958</v>
      </c>
      <c r="O193" s="12"/>
      <c r="P193" s="12"/>
      <c r="Q193" s="12"/>
      <c r="R193" s="12"/>
      <c r="S193" s="15"/>
      <c r="T193" s="14">
        <f t="array" ref="T193">SUM(J193:S193)</f>
        <v>0</v>
      </c>
      <c r="U193" s="12">
        <f t="array" ref="U193">IF(S193="",0,S193)+IF((COUNT(J193:R193)&lt;6),SUM(J193:R193),(MAX(J193:R193)+LARGE(J193:R193,2)+LARGE(J193:R193,3)+LARGE(J193:R193,4)+LARGE(J193:R193,5)))</f>
        <v>0</v>
      </c>
      <c r="V193" s="12">
        <f t="shared" si="2"/>
        <v>215.10714922491178</v>
      </c>
      <c r="W193" s="12">
        <f t="array" ref="W193">COUNT(J193:S193)</f>
        <v>0</v>
      </c>
      <c r="X193" s="12"/>
      <c r="Y193" s="12"/>
      <c r="Z193" s="16"/>
      <c r="AA193" s="12"/>
      <c r="AB193" s="12"/>
      <c r="AC193" s="16"/>
      <c r="AD193" s="16"/>
    </row>
    <row r="194" spans="1:256" s="19" customFormat="1" ht="16.5" customHeight="1" x14ac:dyDescent="0.2">
      <c r="A194" s="12">
        <v>368</v>
      </c>
      <c r="B194" s="12">
        <f t="array" ref="B194">_xlfn.RANK.EQ(V194,$V$2:$V$607)</f>
        <v>193</v>
      </c>
      <c r="C194" s="13" t="s">
        <v>353</v>
      </c>
      <c r="D194" s="13" t="s">
        <v>354</v>
      </c>
      <c r="E194" s="13" t="s">
        <v>76</v>
      </c>
      <c r="F194" s="12">
        <v>100.404861111111</v>
      </c>
      <c r="G194" s="12">
        <v>33.468287037037001</v>
      </c>
      <c r="H194" s="12">
        <v>75.743559455430599</v>
      </c>
      <c r="I194" s="12">
        <v>50.495706303620402</v>
      </c>
      <c r="J194" s="14">
        <v>130.56566181770901</v>
      </c>
      <c r="K194" s="12"/>
      <c r="L194" t="s">
        <v>958</v>
      </c>
      <c r="M194" s="12" t="s">
        <v>958</v>
      </c>
      <c r="N194" s="12" t="s">
        <v>958</v>
      </c>
      <c r="O194" s="12"/>
      <c r="P194" s="12"/>
      <c r="Q194" s="12"/>
      <c r="R194" s="12"/>
      <c r="S194" s="15"/>
      <c r="T194" s="14">
        <f t="array" ref="T194">SUM(J194:S194)</f>
        <v>130.56566181770901</v>
      </c>
      <c r="U194" s="12">
        <f t="array" ref="U194">IF(S194="",0,S194)+IF((COUNT(J194:R194)&lt;6),SUM(J194:R194),(MAX(J194:R194)+LARGE(J194:R194,2)+LARGE(J194:R194,3)+LARGE(J194:R194,4)+LARGE(J194:R194,5)))</f>
        <v>130.56566181770901</v>
      </c>
      <c r="V194" s="12">
        <f t="shared" ref="V194:V257" si="3">U194+G194+I194</f>
        <v>214.52965515836644</v>
      </c>
      <c r="W194" s="12">
        <f t="array" ref="W194">COUNT(J194:S194)</f>
        <v>1</v>
      </c>
      <c r="X194" s="12"/>
      <c r="Y194" s="12"/>
      <c r="Z194" s="16"/>
      <c r="AA194" s="12"/>
      <c r="AB194" s="12"/>
      <c r="AC194" s="16"/>
      <c r="AD194" s="16"/>
    </row>
    <row r="195" spans="1:256" s="19" customFormat="1" ht="16.5" customHeight="1" x14ac:dyDescent="0.2">
      <c r="A195" s="12">
        <v>133</v>
      </c>
      <c r="B195" s="12">
        <f t="array" ref="B195">_xlfn.RANK.EQ(V195,$V$2:$V$607)</f>
        <v>194</v>
      </c>
      <c r="C195" s="13" t="s">
        <v>301</v>
      </c>
      <c r="D195" s="13" t="s">
        <v>355</v>
      </c>
      <c r="E195" t="s">
        <v>958</v>
      </c>
      <c r="F195" s="12">
        <v>84.0173612811097</v>
      </c>
      <c r="G195" s="12">
        <v>28.005787093703201</v>
      </c>
      <c r="H195" s="12">
        <v>278.75902853295997</v>
      </c>
      <c r="I195" s="12">
        <v>185.839352355307</v>
      </c>
      <c r="J195" s="14"/>
      <c r="K195" s="12"/>
      <c r="L195" t="s">
        <v>958</v>
      </c>
      <c r="M195" s="12" t="s">
        <v>958</v>
      </c>
      <c r="N195" s="12" t="s">
        <v>958</v>
      </c>
      <c r="O195" s="12"/>
      <c r="P195" s="12"/>
      <c r="Q195" s="12"/>
      <c r="R195" s="12"/>
      <c r="S195" s="15"/>
      <c r="T195" s="14">
        <f t="array" ref="T195">SUM(J195:S195)</f>
        <v>0</v>
      </c>
      <c r="U195" s="12">
        <f t="array" ref="U195">IF(S195="",0,S195)+IF((COUNT(J195:R195)&lt;6),SUM(J195:R195),(MAX(J195:R195)+LARGE(J195:R195,2)+LARGE(J195:R195,3)+LARGE(J195:R195,4)+LARGE(J195:R195,5)))</f>
        <v>0</v>
      </c>
      <c r="V195" s="12">
        <f t="shared" si="3"/>
        <v>213.84513944901019</v>
      </c>
      <c r="W195" s="12">
        <f t="array" ref="W195">COUNT(J195:S195)</f>
        <v>0</v>
      </c>
      <c r="X195" s="12"/>
      <c r="Y195" s="12"/>
      <c r="Z195" s="16"/>
      <c r="AA195" s="16"/>
      <c r="AC195" s="16"/>
      <c r="AD195" s="16"/>
    </row>
    <row r="196" spans="1:256" s="19" customFormat="1" ht="16.5" customHeight="1" x14ac:dyDescent="0.2">
      <c r="A196" s="12">
        <v>51</v>
      </c>
      <c r="B196" s="12">
        <f t="array" ref="B196">_xlfn.RANK.EQ(V196,$V$2:$V$607)</f>
        <v>195</v>
      </c>
      <c r="C196" s="13" t="s">
        <v>356</v>
      </c>
      <c r="D196" s="13" t="s">
        <v>357</v>
      </c>
      <c r="E196" s="13" t="s">
        <v>132</v>
      </c>
      <c r="F196" s="12">
        <v>50.505175001742501</v>
      </c>
      <c r="G196" s="12">
        <v>16.835058333914201</v>
      </c>
      <c r="H196" s="12">
        <v>67.070822520642693</v>
      </c>
      <c r="I196" s="12">
        <v>44.713881680428401</v>
      </c>
      <c r="J196" s="14">
        <v>150.61487125765501</v>
      </c>
      <c r="K196" s="12"/>
      <c r="L196" t="s">
        <v>958</v>
      </c>
      <c r="M196" s="12" t="s">
        <v>958</v>
      </c>
      <c r="N196" s="12" t="s">
        <v>958</v>
      </c>
      <c r="O196" s="12"/>
      <c r="P196" s="12"/>
      <c r="Q196" s="12"/>
      <c r="R196" s="12"/>
      <c r="S196" s="15"/>
      <c r="T196" s="14">
        <f t="array" ref="T196">SUM(J196:S196)</f>
        <v>150.61487125765501</v>
      </c>
      <c r="U196" s="12">
        <f t="array" ref="U196">IF(S196="",0,S196)+IF((COUNT(J196:R196)&lt;6),SUM(J196:R196),(MAX(J196:R196)+LARGE(J196:R196,2)+LARGE(J196:R196,3)+LARGE(J196:R196,4)+LARGE(J196:R196,5)))</f>
        <v>150.61487125765501</v>
      </c>
      <c r="V196" s="12">
        <f t="shared" si="3"/>
        <v>212.16381127199759</v>
      </c>
      <c r="W196" s="12">
        <f t="array" ref="W196">COUNT(J196:S196)</f>
        <v>1</v>
      </c>
      <c r="X196" s="12"/>
      <c r="Y196" s="12"/>
      <c r="Z196" s="16"/>
      <c r="AA196" s="12"/>
      <c r="AB196" s="12"/>
      <c r="AC196" s="16"/>
      <c r="AD196" s="16"/>
    </row>
    <row r="197" spans="1:256" s="19" customFormat="1" ht="16.5" customHeight="1" x14ac:dyDescent="0.2">
      <c r="A197" s="12">
        <v>318</v>
      </c>
      <c r="B197" s="12">
        <f t="array" ref="B197">_xlfn.RANK.EQ(V197,$V$2:$V$607)</f>
        <v>196</v>
      </c>
      <c r="C197" s="13" t="s">
        <v>358</v>
      </c>
      <c r="D197" s="13" t="s">
        <v>359</v>
      </c>
      <c r="E197" s="13" t="s">
        <v>360</v>
      </c>
      <c r="F197" s="12">
        <v>134.43174477324999</v>
      </c>
      <c r="G197" s="12">
        <v>44.810581591083199</v>
      </c>
      <c r="H197" s="12">
        <v>149.24279561597601</v>
      </c>
      <c r="I197" s="12">
        <v>99.4951970773174</v>
      </c>
      <c r="J197" s="14">
        <v>67.253857715997</v>
      </c>
      <c r="K197" s="12"/>
      <c r="L197" t="s">
        <v>958</v>
      </c>
      <c r="M197" s="12" t="s">
        <v>958</v>
      </c>
      <c r="N197" s="12" t="s">
        <v>958</v>
      </c>
      <c r="O197" s="12"/>
      <c r="P197" s="12"/>
      <c r="Q197" s="12"/>
      <c r="R197" s="12"/>
      <c r="S197" s="15"/>
      <c r="T197" s="14">
        <f t="array" ref="T197">SUM(J197:S197)</f>
        <v>67.253857715997</v>
      </c>
      <c r="U197" s="12">
        <f t="array" ref="U197">IF(S197="",0,S197)+IF((COUNT(J197:R197)&lt;6),SUM(J197:R197),(MAX(J197:R197)+LARGE(J197:R197,2)+LARGE(J197:R197,3)+LARGE(J197:R197,4)+LARGE(J197:R197,5)))</f>
        <v>67.253857715997</v>
      </c>
      <c r="V197" s="12">
        <f t="shared" si="3"/>
        <v>211.55963638439761</v>
      </c>
      <c r="W197" s="12">
        <f t="array" ref="W197">COUNT(J197:S197)</f>
        <v>1</v>
      </c>
      <c r="X197" s="12"/>
      <c r="Y197" s="12"/>
      <c r="Z197" s="16"/>
      <c r="AA197" s="12"/>
      <c r="AB197" s="12"/>
      <c r="AC197" s="16"/>
      <c r="AD197" s="16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</row>
    <row r="198" spans="1:256" s="19" customFormat="1" ht="16.5" customHeight="1" x14ac:dyDescent="0.2">
      <c r="A198" s="12">
        <v>167</v>
      </c>
      <c r="B198" s="12">
        <f t="array" ref="B198">_xlfn.RANK.EQ(V198,$V$2:$V$607)</f>
        <v>197</v>
      </c>
      <c r="C198" s="13" t="s">
        <v>361</v>
      </c>
      <c r="D198" s="13" t="s">
        <v>362</v>
      </c>
      <c r="E198" t="s">
        <v>958</v>
      </c>
      <c r="F198" s="12">
        <v>231.79940639269401</v>
      </c>
      <c r="G198" s="12">
        <v>77.266468797564698</v>
      </c>
      <c r="H198" s="12">
        <v>196.45978215333099</v>
      </c>
      <c r="I198" s="12">
        <v>130.97318810222001</v>
      </c>
      <c r="J198" s="14"/>
      <c r="K198" s="12"/>
      <c r="L198" t="s">
        <v>958</v>
      </c>
      <c r="M198" s="12" t="s">
        <v>958</v>
      </c>
      <c r="N198" s="12" t="s">
        <v>958</v>
      </c>
      <c r="O198" s="12"/>
      <c r="P198" s="12"/>
      <c r="Q198" s="12"/>
      <c r="R198" s="12"/>
      <c r="S198" s="15"/>
      <c r="T198" s="14">
        <f t="array" ref="T198">SUM(J198:S198)</f>
        <v>0</v>
      </c>
      <c r="U198" s="12">
        <f t="array" ref="U198">IF(S198="",0,S198)+IF((COUNT(J198:R198)&lt;6),SUM(J198:R198),(MAX(J198:R198)+LARGE(J198:R198,2)+LARGE(J198:R198,3)+LARGE(J198:R198,4)+LARGE(J198:R198,5)))</f>
        <v>0</v>
      </c>
      <c r="V198" s="12">
        <f t="shared" si="3"/>
        <v>208.23965689978471</v>
      </c>
      <c r="W198" s="12">
        <f t="array" ref="W198">COUNT(J198:S198)</f>
        <v>0</v>
      </c>
      <c r="X198" s="12"/>
      <c r="Y198" s="12"/>
      <c r="Z198" s="16"/>
      <c r="AA198" s="12"/>
      <c r="AB198" s="12"/>
      <c r="AC198" s="16"/>
      <c r="AD198" s="16"/>
      <c r="AE198" s="21"/>
    </row>
    <row r="199" spans="1:256" s="19" customFormat="1" ht="16.5" customHeight="1" x14ac:dyDescent="0.2">
      <c r="A199" s="12">
        <v>394</v>
      </c>
      <c r="B199" s="12">
        <f t="array" ref="B199">_xlfn.RANK.EQ(V199,$V$2:$V$607)</f>
        <v>198</v>
      </c>
      <c r="C199" s="13" t="s">
        <v>363</v>
      </c>
      <c r="D199" s="13" t="s">
        <v>364</v>
      </c>
      <c r="E199" t="s">
        <v>958</v>
      </c>
      <c r="F199" s="12">
        <v>100.69653377406</v>
      </c>
      <c r="G199" s="12">
        <v>33.565511258020003</v>
      </c>
      <c r="H199" s="12">
        <v>133.969003926722</v>
      </c>
      <c r="I199" s="12">
        <v>89.312669284481402</v>
      </c>
      <c r="J199" s="14">
        <v>84.008340785420799</v>
      </c>
      <c r="K199" s="12"/>
      <c r="L199" t="s">
        <v>958</v>
      </c>
      <c r="M199" s="12" t="s">
        <v>958</v>
      </c>
      <c r="N199" s="12" t="s">
        <v>958</v>
      </c>
      <c r="O199" s="12"/>
      <c r="P199" s="12"/>
      <c r="Q199" s="12"/>
      <c r="R199" s="12"/>
      <c r="S199" s="15"/>
      <c r="T199" s="14">
        <f t="array" ref="T199">SUM(J199:S199)</f>
        <v>84.008340785420799</v>
      </c>
      <c r="U199" s="12">
        <f t="array" ref="U199">IF(S199="",0,S199)+IF((COUNT(J199:R199)&lt;6),SUM(J199:R199),(MAX(J199:R199)+LARGE(J199:R199,2)+LARGE(J199:R199,3)+LARGE(J199:R199,4)+LARGE(J199:R199,5)))</f>
        <v>84.008340785420799</v>
      </c>
      <c r="V199" s="12">
        <f t="shared" si="3"/>
        <v>206.8865213279222</v>
      </c>
      <c r="W199" s="12">
        <f t="array" ref="W199">COUNT(J199:S199)</f>
        <v>1</v>
      </c>
      <c r="X199" s="12"/>
      <c r="Y199" s="12"/>
      <c r="Z199" s="16"/>
      <c r="AA199" s="12"/>
      <c r="AB199" s="12"/>
      <c r="AC199" s="16"/>
      <c r="AD199" s="16"/>
    </row>
    <row r="200" spans="1:256" s="19" customFormat="1" ht="16.5" customHeight="1" x14ac:dyDescent="0.2">
      <c r="A200" s="12">
        <v>40</v>
      </c>
      <c r="B200" s="12">
        <f t="array" ref="B200">_xlfn.RANK.EQ(V200,$V$2:$V$607)</f>
        <v>199</v>
      </c>
      <c r="C200" s="13" t="s">
        <v>251</v>
      </c>
      <c r="D200" s="13" t="s">
        <v>365</v>
      </c>
      <c r="E200" s="13" t="s">
        <v>252</v>
      </c>
      <c r="F200" s="12">
        <v>164.655411255411</v>
      </c>
      <c r="G200" s="12">
        <v>54.885137085137103</v>
      </c>
      <c r="H200" s="12">
        <v>0</v>
      </c>
      <c r="I200" s="12">
        <v>0</v>
      </c>
      <c r="J200" s="14">
        <v>150.74217425781001</v>
      </c>
      <c r="K200" s="12"/>
      <c r="L200" t="s">
        <v>958</v>
      </c>
      <c r="M200" s="12" t="s">
        <v>958</v>
      </c>
      <c r="N200" s="12" t="s">
        <v>958</v>
      </c>
      <c r="O200" s="12"/>
      <c r="P200" s="12"/>
      <c r="Q200" s="12"/>
      <c r="R200" s="12"/>
      <c r="S200" s="15"/>
      <c r="T200" s="14">
        <f t="array" ref="T200">SUM(J200:S200)</f>
        <v>150.74217425781001</v>
      </c>
      <c r="U200" s="12">
        <f t="array" ref="U200">IF(S200="",0,S200)+IF((COUNT(J200:R200)&lt;6),SUM(J200:R200),(MAX(J200:R200)+LARGE(J200:R200,2)+LARGE(J200:R200,3)+LARGE(J200:R200,4)+LARGE(J200:R200,5)))</f>
        <v>150.74217425781001</v>
      </c>
      <c r="V200" s="12">
        <f t="shared" si="3"/>
        <v>205.62731134294711</v>
      </c>
      <c r="W200" s="12">
        <f t="array" ref="W200">COUNT(J200:S200)</f>
        <v>1</v>
      </c>
      <c r="X200" s="12"/>
      <c r="Y200" s="12"/>
      <c r="Z200" s="16"/>
      <c r="AA200" s="16"/>
      <c r="AC200" s="16"/>
      <c r="AD200" s="16"/>
    </row>
    <row r="201" spans="1:256" s="19" customFormat="1" ht="16.5" customHeight="1" x14ac:dyDescent="0.2">
      <c r="A201" s="12">
        <v>139</v>
      </c>
      <c r="B201" s="12">
        <f t="array" ref="B201">_xlfn.RANK.EQ(V201,$V$2:$V$607)</f>
        <v>200</v>
      </c>
      <c r="C201" s="13" t="s">
        <v>366</v>
      </c>
      <c r="D201" s="13" t="s">
        <v>267</v>
      </c>
      <c r="E201" s="13" t="s">
        <v>42</v>
      </c>
      <c r="F201" s="12">
        <v>33.706053421842903</v>
      </c>
      <c r="G201" s="12">
        <v>11.2353511406143</v>
      </c>
      <c r="H201" s="12">
        <v>178.228415300546</v>
      </c>
      <c r="I201" s="12">
        <v>118.818943533698</v>
      </c>
      <c r="J201" s="14">
        <v>75.451008490370668</v>
      </c>
      <c r="K201" s="12"/>
      <c r="L201" t="s">
        <v>958</v>
      </c>
      <c r="M201" s="12" t="s">
        <v>958</v>
      </c>
      <c r="N201" s="12" t="s">
        <v>958</v>
      </c>
      <c r="O201" s="12"/>
      <c r="P201" s="12"/>
      <c r="Q201" s="12"/>
      <c r="R201" s="12"/>
      <c r="S201" s="15"/>
      <c r="T201" s="14">
        <f t="array" ref="T201">SUM(J201:S201)</f>
        <v>75.451008490370668</v>
      </c>
      <c r="U201" s="12">
        <f t="array" ref="U201">IF(S201="",0,S201)+IF((COUNT(J201:R201)&lt;6),SUM(J201:R201),(MAX(J201:R201)+LARGE(J201:R201,2)+LARGE(J201:R201,3)+LARGE(J201:R201,4)+LARGE(J201:R201,5)))</f>
        <v>75.451008490370668</v>
      </c>
      <c r="V201" s="12">
        <f t="shared" si="3"/>
        <v>205.50530316468297</v>
      </c>
      <c r="W201" s="12">
        <f t="array" ref="W201">COUNT(J201:S201)</f>
        <v>1</v>
      </c>
      <c r="X201" s="12"/>
      <c r="Y201" s="12"/>
      <c r="Z201" s="16"/>
      <c r="AA201" s="12"/>
      <c r="AB201" s="12"/>
      <c r="AC201" s="16"/>
      <c r="AD201" s="16"/>
    </row>
    <row r="202" spans="1:256" s="19" customFormat="1" ht="16.5" customHeight="1" x14ac:dyDescent="0.2">
      <c r="A202" s="12">
        <v>91</v>
      </c>
      <c r="B202" s="12">
        <f t="array" ref="B202">_xlfn.RANK.EQ(V202,$V$2:$V$607)</f>
        <v>201</v>
      </c>
      <c r="C202" s="13" t="s">
        <v>367</v>
      </c>
      <c r="D202" s="13" t="s">
        <v>118</v>
      </c>
      <c r="E202" s="13" t="s">
        <v>227</v>
      </c>
      <c r="F202" s="12">
        <v>83.979389771439202</v>
      </c>
      <c r="G202" s="12">
        <v>27.9931299238131</v>
      </c>
      <c r="H202" s="12">
        <v>33.967285005627602</v>
      </c>
      <c r="I202" s="12">
        <v>22.644856670418399</v>
      </c>
      <c r="J202" s="14">
        <v>154.73707003968099</v>
      </c>
      <c r="K202" s="12"/>
      <c r="L202" t="s">
        <v>958</v>
      </c>
      <c r="M202" s="12" t="s">
        <v>958</v>
      </c>
      <c r="N202" s="12" t="s">
        <v>958</v>
      </c>
      <c r="O202" s="12"/>
      <c r="P202" s="12"/>
      <c r="Q202" s="12"/>
      <c r="R202" s="12"/>
      <c r="S202" s="15"/>
      <c r="T202" s="14">
        <f t="array" ref="T202">SUM(J202:S202)</f>
        <v>154.73707003968099</v>
      </c>
      <c r="U202" s="12">
        <f t="array" ref="U202">IF(S202="",0,S202)+IF((COUNT(J202:R202)&lt;6),SUM(J202:R202),(MAX(J202:R202)+LARGE(J202:R202,2)+LARGE(J202:R202,3)+LARGE(J202:R202,4)+LARGE(J202:R202,5)))</f>
        <v>154.73707003968099</v>
      </c>
      <c r="V202" s="12">
        <f t="shared" si="3"/>
        <v>205.37505663391249</v>
      </c>
      <c r="W202" s="12">
        <f t="array" ref="W202">COUNT(J202:S202)</f>
        <v>1</v>
      </c>
      <c r="X202" s="12"/>
      <c r="Y202" s="12"/>
      <c r="Z202" s="16"/>
      <c r="AA202" s="12"/>
      <c r="AB202" s="12"/>
      <c r="AC202" s="16"/>
      <c r="AD202" s="16"/>
    </row>
    <row r="203" spans="1:256" s="19" customFormat="1" ht="16.5" customHeight="1" x14ac:dyDescent="0.2">
      <c r="A203" s="12">
        <v>124</v>
      </c>
      <c r="B203" s="12">
        <f t="array" ref="B203">_xlfn.RANK.EQ(V203,$V$2:$V$607)</f>
        <v>202</v>
      </c>
      <c r="C203" s="13" t="s">
        <v>368</v>
      </c>
      <c r="D203" s="13" t="s">
        <v>369</v>
      </c>
      <c r="E203" s="13" t="s">
        <v>132</v>
      </c>
      <c r="F203" s="12">
        <v>0</v>
      </c>
      <c r="G203" s="12">
        <v>0</v>
      </c>
      <c r="H203" s="12">
        <v>100.684737787324</v>
      </c>
      <c r="I203" s="12">
        <v>67.123158524882399</v>
      </c>
      <c r="J203" s="14">
        <v>138.086930091185</v>
      </c>
      <c r="K203" s="12"/>
      <c r="L203" t="s">
        <v>958</v>
      </c>
      <c r="M203" s="12" t="s">
        <v>958</v>
      </c>
      <c r="N203" s="12" t="s">
        <v>958</v>
      </c>
      <c r="O203" s="12"/>
      <c r="P203" s="12"/>
      <c r="Q203" s="12"/>
      <c r="R203" s="12"/>
      <c r="S203" s="15"/>
      <c r="T203" s="14">
        <f t="array" ref="T203">SUM(J203:S203)</f>
        <v>138.086930091185</v>
      </c>
      <c r="U203" s="12">
        <f t="array" ref="U203">IF(S203="",0,S203)+IF((COUNT(J203:R203)&lt;6),SUM(J203:R203),(MAX(J203:R203)+LARGE(J203:R203,2)+LARGE(J203:R203,3)+LARGE(J203:R203,4)+LARGE(J203:R203,5)))</f>
        <v>138.086930091185</v>
      </c>
      <c r="V203" s="12">
        <f t="shared" si="3"/>
        <v>205.2100886160674</v>
      </c>
      <c r="W203" s="12">
        <f t="array" ref="W203">COUNT(J203:S203)</f>
        <v>1</v>
      </c>
      <c r="X203" s="12"/>
      <c r="Y203" s="12"/>
      <c r="Z203" s="16"/>
      <c r="AA203" s="16"/>
      <c r="AC203" s="16"/>
      <c r="AD203" s="16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</row>
    <row r="204" spans="1:256" s="19" customFormat="1" ht="16.5" customHeight="1" x14ac:dyDescent="0.2">
      <c r="A204" s="12">
        <v>24</v>
      </c>
      <c r="B204" s="12">
        <f t="array" ref="B204">_xlfn.RANK.EQ(V204,$V$2:$V$607)</f>
        <v>203</v>
      </c>
      <c r="C204" s="13" t="s">
        <v>370</v>
      </c>
      <c r="D204" s="13" t="s">
        <v>200</v>
      </c>
      <c r="E204" s="13" t="s">
        <v>76</v>
      </c>
      <c r="F204" s="12">
        <v>0</v>
      </c>
      <c r="G204" s="12">
        <v>0</v>
      </c>
      <c r="H204" s="12">
        <v>150.641336190537</v>
      </c>
      <c r="I204" s="12">
        <v>100.427557460358</v>
      </c>
      <c r="J204" s="14">
        <v>104.4</v>
      </c>
      <c r="K204" s="12"/>
      <c r="L204" t="s">
        <v>958</v>
      </c>
      <c r="M204" s="12" t="s">
        <v>958</v>
      </c>
      <c r="N204" s="12" t="s">
        <v>958</v>
      </c>
      <c r="O204" s="12"/>
      <c r="P204" s="12"/>
      <c r="Q204" s="12"/>
      <c r="R204" s="12"/>
      <c r="S204" s="15"/>
      <c r="T204" s="14">
        <f t="array" ref="T204">SUM(J204:S204)</f>
        <v>104.4</v>
      </c>
      <c r="U204" s="12">
        <f t="array" ref="U204">IF(S204="",0,S204)+IF((COUNT(J204:R204)&lt;6),SUM(J204:R204),(MAX(J204:R204)+LARGE(J204:R204,2)+LARGE(J204:R204,3)+LARGE(J204:R204,4)+LARGE(J204:R204,5)))</f>
        <v>104.4</v>
      </c>
      <c r="V204" s="12">
        <f t="shared" si="3"/>
        <v>204.82755746035801</v>
      </c>
      <c r="W204" s="12">
        <f t="array" ref="W204">COUNT(J204:S204)</f>
        <v>1</v>
      </c>
      <c r="X204" s="12"/>
      <c r="Y204" s="12"/>
      <c r="Z204" s="16"/>
      <c r="AA204" s="12"/>
      <c r="AB204" s="12"/>
      <c r="AC204" s="16"/>
      <c r="AD204" s="16"/>
    </row>
    <row r="205" spans="1:256" s="19" customFormat="1" ht="16.5" customHeight="1" x14ac:dyDescent="0.2">
      <c r="A205" s="12">
        <v>250</v>
      </c>
      <c r="B205" s="12">
        <f t="array" ref="B205">_xlfn.RANK.EQ(V205,$V$2:$V$607)</f>
        <v>204</v>
      </c>
      <c r="C205" s="13" t="s">
        <v>293</v>
      </c>
      <c r="D205" s="13" t="s">
        <v>371</v>
      </c>
      <c r="E205" t="s">
        <v>958</v>
      </c>
      <c r="F205" s="12">
        <v>251.50337547128001</v>
      </c>
      <c r="G205" s="12">
        <v>83.834458490426599</v>
      </c>
      <c r="H205" s="12">
        <v>180.419777917452</v>
      </c>
      <c r="I205" s="12">
        <v>120.279851944968</v>
      </c>
      <c r="J205" s="14"/>
      <c r="K205" s="12"/>
      <c r="L205" t="s">
        <v>958</v>
      </c>
      <c r="M205" s="12" t="s">
        <v>958</v>
      </c>
      <c r="N205" s="12" t="s">
        <v>958</v>
      </c>
      <c r="O205" s="12"/>
      <c r="P205" s="12"/>
      <c r="Q205" s="12"/>
      <c r="R205" s="12"/>
      <c r="S205" s="15"/>
      <c r="T205" s="14">
        <f t="array" ref="T205">SUM(J205:S205)</f>
        <v>0</v>
      </c>
      <c r="U205" s="12">
        <f t="array" ref="U205">IF(S205="",0,S205)+IF((COUNT(J205:R205)&lt;6),SUM(J205:R205),(MAX(J205:R205)+LARGE(J205:R205,2)+LARGE(J205:R205,3)+LARGE(J205:R205,4)+LARGE(J205:R205,5)))</f>
        <v>0</v>
      </c>
      <c r="V205" s="12">
        <f t="shared" si="3"/>
        <v>204.1143104353946</v>
      </c>
      <c r="W205" s="12">
        <f t="array" ref="W205">COUNT(J205:S205)</f>
        <v>0</v>
      </c>
      <c r="X205" s="12"/>
      <c r="Y205" s="12"/>
      <c r="Z205" s="16"/>
      <c r="AA205" s="16"/>
      <c r="AC205" s="16"/>
      <c r="AD205" s="16"/>
    </row>
    <row r="206" spans="1:256" s="19" customFormat="1" ht="16.5" customHeight="1" x14ac:dyDescent="0.2">
      <c r="A206" s="12">
        <v>406</v>
      </c>
      <c r="B206" s="12">
        <f t="array" ref="B206">_xlfn.RANK.EQ(V206,$V$2:$V$607)</f>
        <v>205</v>
      </c>
      <c r="C206" s="13" t="s">
        <v>372</v>
      </c>
      <c r="D206" s="13" t="s">
        <v>62</v>
      </c>
      <c r="E206" t="s">
        <v>958</v>
      </c>
      <c r="F206" s="12">
        <v>0</v>
      </c>
      <c r="G206" s="12">
        <v>0</v>
      </c>
      <c r="H206" s="12">
        <v>305.498178770614</v>
      </c>
      <c r="I206" s="12">
        <v>203.66545251374299</v>
      </c>
      <c r="J206" s="14"/>
      <c r="K206" s="12"/>
      <c r="L206" t="s">
        <v>958</v>
      </c>
      <c r="M206" s="12" t="s">
        <v>958</v>
      </c>
      <c r="N206" s="12" t="s">
        <v>958</v>
      </c>
      <c r="O206" s="12"/>
      <c r="P206" s="12"/>
      <c r="Q206" s="12"/>
      <c r="R206" s="12"/>
      <c r="S206" s="15"/>
      <c r="T206" s="14">
        <f t="array" ref="T206">SUM(J206:S206)</f>
        <v>0</v>
      </c>
      <c r="U206" s="12">
        <f t="array" ref="U206">IF(S206="",0,S206)+IF((COUNT(J206:R206)&lt;6),SUM(J206:R206),(MAX(J206:R206)+LARGE(J206:R206,2)+LARGE(J206:R206,3)+LARGE(J206:R206,4)+LARGE(J206:R206,5)))</f>
        <v>0</v>
      </c>
      <c r="V206" s="12">
        <f t="shared" si="3"/>
        <v>203.66545251374299</v>
      </c>
      <c r="W206" s="12">
        <f t="array" ref="W206">COUNT(J206:S206)</f>
        <v>0</v>
      </c>
      <c r="X206" s="12"/>
      <c r="Y206" s="12"/>
      <c r="Z206" s="16"/>
      <c r="AA206" s="12"/>
      <c r="AB206" s="12"/>
      <c r="AC206" s="16"/>
      <c r="AD206" s="16"/>
    </row>
    <row r="207" spans="1:256" s="19" customFormat="1" ht="16.5" customHeight="1" x14ac:dyDescent="0.2">
      <c r="A207" s="12">
        <v>22</v>
      </c>
      <c r="B207" s="12">
        <f t="array" ref="B207">_xlfn.RANK.EQ(V207,$V$2:$V$607)</f>
        <v>206</v>
      </c>
      <c r="C207" s="13" t="s">
        <v>373</v>
      </c>
      <c r="D207" s="13" t="s">
        <v>138</v>
      </c>
      <c r="E207" s="13" t="s">
        <v>76</v>
      </c>
      <c r="F207" s="12">
        <v>331.81412244483602</v>
      </c>
      <c r="G207" s="12">
        <v>110.604707481612</v>
      </c>
      <c r="H207" s="12">
        <v>134.49020253912201</v>
      </c>
      <c r="I207" s="12">
        <v>89.660135026081207</v>
      </c>
      <c r="J207" s="14">
        <v>0.62244347931972199</v>
      </c>
      <c r="K207" s="12"/>
      <c r="L207" t="s">
        <v>958</v>
      </c>
      <c r="M207" s="12" t="s">
        <v>958</v>
      </c>
      <c r="N207" s="12" t="s">
        <v>958</v>
      </c>
      <c r="O207" s="12"/>
      <c r="P207" s="12"/>
      <c r="Q207" s="12"/>
      <c r="R207" s="12"/>
      <c r="S207" s="15"/>
      <c r="T207" s="14">
        <f t="array" ref="T207">SUM(J207:S207)</f>
        <v>0.62244347931972199</v>
      </c>
      <c r="U207" s="12">
        <f t="array" ref="U207">IF(S207="",0,S207)+IF((COUNT(J207:R207)&lt;6),SUM(J207:R207),(MAX(J207:R207)+LARGE(J207:R207,2)+LARGE(J207:R207,3)+LARGE(J207:R207,4)+LARGE(J207:R207,5)))</f>
        <v>0.62244347931972199</v>
      </c>
      <c r="V207" s="12">
        <f t="shared" si="3"/>
        <v>200.88728598701294</v>
      </c>
      <c r="W207" s="12">
        <f t="array" ref="W207">COUNT(J207:S207)</f>
        <v>1</v>
      </c>
      <c r="X207" s="12"/>
      <c r="Y207" s="12"/>
      <c r="Z207" s="16"/>
      <c r="AA207" s="12"/>
      <c r="AB207" s="12"/>
      <c r="AC207" s="16"/>
      <c r="AD207" s="16"/>
    </row>
    <row r="208" spans="1:256" s="19" customFormat="1" ht="16.5" customHeight="1" x14ac:dyDescent="0.2">
      <c r="A208" s="12">
        <v>320</v>
      </c>
      <c r="B208" s="12">
        <f t="array" ref="B208">_xlfn.RANK.EQ(V208,$V$2:$V$607)</f>
        <v>207</v>
      </c>
      <c r="C208" s="13" t="s">
        <v>374</v>
      </c>
      <c r="D208" s="13" t="s">
        <v>375</v>
      </c>
      <c r="E208" t="s">
        <v>958</v>
      </c>
      <c r="F208" s="12">
        <v>0</v>
      </c>
      <c r="G208" s="12">
        <v>0</v>
      </c>
      <c r="H208" s="12">
        <v>298.28333333333302</v>
      </c>
      <c r="I208" s="12">
        <v>198.85555555555601</v>
      </c>
      <c r="J208" s="14"/>
      <c r="K208" s="12"/>
      <c r="L208" t="s">
        <v>958</v>
      </c>
      <c r="M208" s="12" t="s">
        <v>958</v>
      </c>
      <c r="N208" s="12" t="s">
        <v>958</v>
      </c>
      <c r="O208" s="12"/>
      <c r="P208" s="12"/>
      <c r="Q208" s="12"/>
      <c r="R208" s="12"/>
      <c r="S208" s="15"/>
      <c r="T208" s="14">
        <f t="array" ref="T208">SUM(J208:S208)</f>
        <v>0</v>
      </c>
      <c r="U208" s="12">
        <f t="array" ref="U208">IF(S208="",0,S208)+IF((COUNT(J208:R208)&lt;6),SUM(J208:R208),(MAX(J208:R208)+LARGE(J208:R208,2)+LARGE(J208:R208,3)+LARGE(J208:R208,4)+LARGE(J208:R208,5)))</f>
        <v>0</v>
      </c>
      <c r="V208" s="12">
        <f t="shared" si="3"/>
        <v>198.85555555555601</v>
      </c>
      <c r="W208" s="12">
        <f t="array" ref="W208">COUNT(J208:S208)</f>
        <v>0</v>
      </c>
      <c r="X208" s="12"/>
      <c r="Y208" s="12"/>
      <c r="Z208" s="16"/>
      <c r="AA208" s="16"/>
      <c r="AC208" s="16"/>
      <c r="AD208" s="16"/>
    </row>
    <row r="209" spans="1:256" s="19" customFormat="1" ht="16.5" customHeight="1" x14ac:dyDescent="0.2">
      <c r="A209" s="12">
        <v>291</v>
      </c>
      <c r="B209" s="12">
        <f t="array" ref="B209">_xlfn.RANK.EQ(V209,$V$2:$V$607)</f>
        <v>208</v>
      </c>
      <c r="C209" s="13" t="s">
        <v>376</v>
      </c>
      <c r="D209" s="13" t="s">
        <v>126</v>
      </c>
      <c r="E209" t="s">
        <v>958</v>
      </c>
      <c r="F209" s="12">
        <v>0</v>
      </c>
      <c r="G209" s="12">
        <v>0</v>
      </c>
      <c r="H209" s="12">
        <v>296.22994652406402</v>
      </c>
      <c r="I209" s="12">
        <v>197.48663101604299</v>
      </c>
      <c r="J209" s="14"/>
      <c r="K209" s="12"/>
      <c r="L209" t="s">
        <v>958</v>
      </c>
      <c r="M209" s="12" t="s">
        <v>958</v>
      </c>
      <c r="N209" s="12" t="s">
        <v>958</v>
      </c>
      <c r="O209" s="12"/>
      <c r="P209" s="12"/>
      <c r="Q209" s="12"/>
      <c r="R209" s="12"/>
      <c r="S209" s="15"/>
      <c r="T209" s="14">
        <f t="array" ref="T209">SUM(J209:S209)</f>
        <v>0</v>
      </c>
      <c r="U209" s="12">
        <f t="array" ref="U209">IF(S209="",0,S209)+IF((COUNT(J209:R209)&lt;6),SUM(J209:R209),(MAX(J209:R209)+LARGE(J209:R209,2)+LARGE(J209:R209,3)+LARGE(J209:R209,4)+LARGE(J209:R209,5)))</f>
        <v>0</v>
      </c>
      <c r="V209" s="12">
        <f t="shared" si="3"/>
        <v>197.48663101604299</v>
      </c>
      <c r="W209" s="12">
        <f t="array" ref="W209">COUNT(J209:S209)</f>
        <v>0</v>
      </c>
      <c r="X209" s="12"/>
      <c r="Y209" s="12"/>
      <c r="Z209" s="16"/>
      <c r="AA209" s="16"/>
      <c r="AC209" s="16"/>
      <c r="AD209" s="16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</row>
    <row r="210" spans="1:256" s="19" customFormat="1" ht="16.5" customHeight="1" x14ac:dyDescent="0.2">
      <c r="A210" s="12">
        <v>313</v>
      </c>
      <c r="B210" s="12">
        <f t="array" ref="B210">_xlfn.RANK.EQ(V210,$V$2:$V$607)</f>
        <v>209</v>
      </c>
      <c r="C210" s="13" t="s">
        <v>377</v>
      </c>
      <c r="D210" s="13" t="s">
        <v>378</v>
      </c>
      <c r="E210" s="13" t="s">
        <v>30</v>
      </c>
      <c r="F210" s="12">
        <v>0</v>
      </c>
      <c r="G210" s="12">
        <v>0</v>
      </c>
      <c r="H210" s="12">
        <v>144.74956167339801</v>
      </c>
      <c r="I210" s="12">
        <v>96.499707782265105</v>
      </c>
      <c r="J210" s="14"/>
      <c r="K210" s="12">
        <v>100.930249923182</v>
      </c>
      <c r="L210" t="s">
        <v>958</v>
      </c>
      <c r="M210" s="12" t="s">
        <v>958</v>
      </c>
      <c r="N210" s="12" t="s">
        <v>958</v>
      </c>
      <c r="O210" s="12"/>
      <c r="P210" s="12"/>
      <c r="Q210" s="12"/>
      <c r="R210" s="12"/>
      <c r="S210" s="15"/>
      <c r="T210" s="14">
        <f t="array" ref="T210">SUM(J210:S210)</f>
        <v>100.930249923182</v>
      </c>
      <c r="U210" s="12">
        <f t="array" ref="U210">IF(S210="",0,S210)+IF((COUNT(J210:R210)&lt;6),SUM(J210:R210),(MAX(J210:R210)+LARGE(J210:R210,2)+LARGE(J210:R210,3)+LARGE(J210:R210,4)+LARGE(J210:R210,5)))</f>
        <v>100.930249923182</v>
      </c>
      <c r="V210" s="12">
        <f t="shared" si="3"/>
        <v>197.42995770544712</v>
      </c>
      <c r="W210" s="12">
        <f t="array" ref="W210">COUNT(J210:S210)</f>
        <v>1</v>
      </c>
      <c r="X210" s="12"/>
      <c r="Y210" s="12"/>
      <c r="Z210" s="16"/>
      <c r="AA210" s="16"/>
      <c r="AC210" s="16"/>
      <c r="AD210" s="16"/>
    </row>
    <row r="211" spans="1:256" s="19" customFormat="1" ht="16.5" customHeight="1" x14ac:dyDescent="0.2">
      <c r="A211" s="12">
        <v>409</v>
      </c>
      <c r="B211" s="12">
        <f t="array" ref="B211">_xlfn.RANK.EQ(V211,$V$2:$V$607)</f>
        <v>210</v>
      </c>
      <c r="C211" s="13" t="s">
        <v>157</v>
      </c>
      <c r="D211" s="13" t="s">
        <v>379</v>
      </c>
      <c r="E211" s="13" t="s">
        <v>42</v>
      </c>
      <c r="F211" s="12">
        <v>154.672624962181</v>
      </c>
      <c r="G211" s="12">
        <v>51.557541654060302</v>
      </c>
      <c r="H211" s="12">
        <v>117.28790939010899</v>
      </c>
      <c r="I211" s="12">
        <v>78.191939593406204</v>
      </c>
      <c r="J211" s="14">
        <v>67.359293384967799</v>
      </c>
      <c r="K211" s="12"/>
      <c r="L211" t="s">
        <v>958</v>
      </c>
      <c r="M211" s="12" t="s">
        <v>958</v>
      </c>
      <c r="N211" s="12" t="s">
        <v>958</v>
      </c>
      <c r="O211" s="12"/>
      <c r="P211" s="12"/>
      <c r="Q211" s="12"/>
      <c r="R211" s="12"/>
      <c r="S211" s="15"/>
      <c r="T211" s="14">
        <f t="array" ref="T211">SUM(J211:S211)</f>
        <v>67.359293384967799</v>
      </c>
      <c r="U211" s="12">
        <f t="array" ref="U211">IF(S211="",0,S211)+IF((COUNT(J211:R211)&lt;6),SUM(J211:R211),(MAX(J211:R211)+LARGE(J211:R211,2)+LARGE(J211:R211,3)+LARGE(J211:R211,4)+LARGE(J211:R211,5)))</f>
        <v>67.359293384967799</v>
      </c>
      <c r="V211" s="12">
        <f t="shared" si="3"/>
        <v>197.10877463243429</v>
      </c>
      <c r="W211" s="12">
        <f t="array" ref="W211">COUNT(J211:S211)</f>
        <v>1</v>
      </c>
      <c r="X211" s="12"/>
      <c r="Y211" s="12"/>
      <c r="Z211" s="16"/>
      <c r="AA211" s="16"/>
      <c r="AC211" s="16"/>
      <c r="AD211" s="16"/>
    </row>
    <row r="212" spans="1:256" s="19" customFormat="1" ht="16.5" customHeight="1" x14ac:dyDescent="0.2">
      <c r="A212" s="12">
        <v>155</v>
      </c>
      <c r="B212" s="12">
        <f t="array" ref="B212">_xlfn.RANK.EQ(V212,$V$2:$V$607)</f>
        <v>211</v>
      </c>
      <c r="C212" s="13" t="s">
        <v>380</v>
      </c>
      <c r="D212" s="13" t="s">
        <v>381</v>
      </c>
      <c r="E212" t="s">
        <v>958</v>
      </c>
      <c r="F212" s="12">
        <v>146.59294626941701</v>
      </c>
      <c r="G212" s="12">
        <v>48.864315423138997</v>
      </c>
      <c r="H212" s="12">
        <v>67.222497924657503</v>
      </c>
      <c r="I212" s="12">
        <v>44.814998616438302</v>
      </c>
      <c r="J212" s="14">
        <v>100.70969696969701</v>
      </c>
      <c r="K212" s="12"/>
      <c r="L212" t="s">
        <v>958</v>
      </c>
      <c r="M212" s="12" t="s">
        <v>958</v>
      </c>
      <c r="N212" s="12" t="s">
        <v>958</v>
      </c>
      <c r="O212" s="12"/>
      <c r="P212" s="12"/>
      <c r="Q212" s="12"/>
      <c r="R212" s="12"/>
      <c r="S212" s="15"/>
      <c r="T212" s="14">
        <f t="array" ref="T212">SUM(J212:S212)</f>
        <v>100.70969696969701</v>
      </c>
      <c r="U212" s="12">
        <f t="array" ref="U212">IF(S212="",0,S212)+IF((COUNT(J212:R212)&lt;6),SUM(J212:R212),(MAX(J212:R212)+LARGE(J212:R212,2)+LARGE(J212:R212,3)+LARGE(J212:R212,4)+LARGE(J212:R212,5)))</f>
        <v>100.70969696969701</v>
      </c>
      <c r="V212" s="12">
        <f t="shared" si="3"/>
        <v>194.38901100927433</v>
      </c>
      <c r="W212" s="12">
        <f t="array" ref="W212">COUNT(J212:S212)</f>
        <v>1</v>
      </c>
      <c r="X212" s="12"/>
      <c r="Y212" s="12"/>
      <c r="Z212" s="16"/>
      <c r="AA212" s="12"/>
      <c r="AB212" s="12"/>
      <c r="AC212" s="16"/>
      <c r="AD212" s="16"/>
    </row>
    <row r="213" spans="1:256" s="19" customFormat="1" ht="16.5" customHeight="1" x14ac:dyDescent="0.2">
      <c r="A213" s="12">
        <v>18</v>
      </c>
      <c r="B213" s="12">
        <f t="array" ref="B213">_xlfn.RANK.EQ(V213,$V$2:$V$607)</f>
        <v>212</v>
      </c>
      <c r="C213" s="13" t="s">
        <v>382</v>
      </c>
      <c r="D213" s="13" t="s">
        <v>383</v>
      </c>
      <c r="E213" s="13" t="s">
        <v>42</v>
      </c>
      <c r="F213" s="12">
        <v>0.37482049349954399</v>
      </c>
      <c r="G213" s="12">
        <v>0.124940164499848</v>
      </c>
      <c r="H213" s="12">
        <v>177.19900311526499</v>
      </c>
      <c r="I213" s="12">
        <v>118.13266874351</v>
      </c>
      <c r="J213" s="14">
        <v>75.397410929086902</v>
      </c>
      <c r="K213" s="12"/>
      <c r="L213" t="s">
        <v>958</v>
      </c>
      <c r="M213" s="12" t="s">
        <v>958</v>
      </c>
      <c r="N213" s="12" t="s">
        <v>958</v>
      </c>
      <c r="O213" s="12"/>
      <c r="P213" s="12"/>
      <c r="Q213" s="12"/>
      <c r="R213" s="12"/>
      <c r="S213" s="15"/>
      <c r="T213" s="14">
        <f t="array" ref="T213">SUM(J213:S213)</f>
        <v>75.397410929086902</v>
      </c>
      <c r="U213" s="12">
        <f t="array" ref="U213">IF(S213="",0,S213)+IF((COUNT(J213:R213)&lt;6),SUM(J213:R213),(MAX(J213:R213)+LARGE(J213:R213,2)+LARGE(J213:R213,3)+LARGE(J213:R213,4)+LARGE(J213:R213,5)))</f>
        <v>75.397410929086902</v>
      </c>
      <c r="V213" s="12">
        <f t="shared" si="3"/>
        <v>193.65501983709675</v>
      </c>
      <c r="W213" s="12">
        <f t="array" ref="W213">COUNT(J213:S213)</f>
        <v>1</v>
      </c>
      <c r="X213" s="12"/>
      <c r="Y213" s="12"/>
      <c r="Z213" s="16"/>
      <c r="AA213" s="16"/>
      <c r="AC213" s="16"/>
      <c r="AD213" s="16"/>
    </row>
    <row r="214" spans="1:256" s="19" customFormat="1" ht="16.5" customHeight="1" x14ac:dyDescent="0.2">
      <c r="A214" s="12">
        <v>152</v>
      </c>
      <c r="B214" s="12">
        <f t="array" ref="B214">_xlfn.RANK.EQ(V214,$V$2:$V$607)</f>
        <v>213</v>
      </c>
      <c r="C214" s="13" t="s">
        <v>384</v>
      </c>
      <c r="D214" s="13" t="s">
        <v>232</v>
      </c>
      <c r="E214" t="s">
        <v>958</v>
      </c>
      <c r="F214" s="12">
        <v>0</v>
      </c>
      <c r="G214" s="12">
        <v>0</v>
      </c>
      <c r="H214" s="12">
        <v>286.65516097500898</v>
      </c>
      <c r="I214" s="12">
        <v>191.10344065000601</v>
      </c>
      <c r="J214" s="14"/>
      <c r="K214" s="12"/>
      <c r="L214" t="s">
        <v>958</v>
      </c>
      <c r="M214" s="12" t="s">
        <v>958</v>
      </c>
      <c r="N214" s="12" t="s">
        <v>958</v>
      </c>
      <c r="O214" s="12"/>
      <c r="P214" s="12"/>
      <c r="Q214" s="12"/>
      <c r="R214" s="12"/>
      <c r="S214" s="15"/>
      <c r="T214" s="14">
        <f t="array" ref="T214">SUM(J214:S214)</f>
        <v>0</v>
      </c>
      <c r="U214" s="12">
        <f t="array" ref="U214">IF(S214="",0,S214)+IF((COUNT(J214:R214)&lt;6),SUM(J214:R214),(MAX(J214:R214)+LARGE(J214:R214,2)+LARGE(J214:R214,3)+LARGE(J214:R214,4)+LARGE(J214:R214,5)))</f>
        <v>0</v>
      </c>
      <c r="V214" s="12">
        <f t="shared" si="3"/>
        <v>191.10344065000601</v>
      </c>
      <c r="W214" s="12">
        <f t="array" ref="W214">COUNT(J214:S214)</f>
        <v>0</v>
      </c>
      <c r="X214" s="12"/>
      <c r="Y214" s="12"/>
      <c r="Z214" s="16"/>
      <c r="AA214" s="12"/>
      <c r="AB214" s="12"/>
      <c r="AC214" s="16"/>
      <c r="AD214" s="16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</row>
    <row r="215" spans="1:256" s="19" customFormat="1" ht="16.5" customHeight="1" x14ac:dyDescent="0.2">
      <c r="A215" s="12">
        <v>454</v>
      </c>
      <c r="B215" s="12">
        <f t="array" ref="B215">_xlfn.RANK.EQ(V215,$V$2:$V$607)</f>
        <v>214</v>
      </c>
      <c r="C215" s="13" t="s">
        <v>385</v>
      </c>
      <c r="D215" s="13" t="s">
        <v>386</v>
      </c>
      <c r="E215" t="s">
        <v>858</v>
      </c>
      <c r="F215" s="12">
        <v>0</v>
      </c>
      <c r="G215" s="12">
        <v>0</v>
      </c>
      <c r="H215" s="12">
        <v>286.11782256215503</v>
      </c>
      <c r="I215" s="12">
        <v>190.74521504143701</v>
      </c>
      <c r="J215" s="14"/>
      <c r="K215" s="12"/>
      <c r="L215" t="s">
        <v>958</v>
      </c>
      <c r="M215" s="12" t="s">
        <v>958</v>
      </c>
      <c r="N215" s="12" t="s">
        <v>958</v>
      </c>
      <c r="O215" s="12"/>
      <c r="P215" s="12"/>
      <c r="Q215" s="12"/>
      <c r="R215" s="12"/>
      <c r="S215" s="15"/>
      <c r="T215" s="14">
        <f t="array" ref="T215">SUM(J215:S215)</f>
        <v>0</v>
      </c>
      <c r="U215" s="12">
        <f t="array" ref="U215">IF(S215="",0,S215)+IF((COUNT(J215:R215)&lt;6),SUM(J215:R215),(MAX(J215:R215)+LARGE(J215:R215,2)+LARGE(J215:R215,3)+LARGE(J215:R215,4)+LARGE(J215:R215,5)))</f>
        <v>0</v>
      </c>
      <c r="V215" s="12">
        <f t="shared" si="3"/>
        <v>190.74521504143701</v>
      </c>
      <c r="W215" s="12">
        <f t="array" ref="W215">COUNT(J215:S215)</f>
        <v>0</v>
      </c>
      <c r="X215" s="12"/>
      <c r="Y215" s="12"/>
      <c r="Z215" s="24"/>
      <c r="AA215" s="12"/>
      <c r="AB215" s="12"/>
      <c r="AC215" s="24"/>
      <c r="AD215" s="24"/>
      <c r="AE215" s="25"/>
      <c r="AF215" s="25"/>
      <c r="AG215" s="25"/>
    </row>
    <row r="216" spans="1:256" s="19" customFormat="1" ht="16.5" customHeight="1" x14ac:dyDescent="0.2">
      <c r="A216" s="12">
        <v>373</v>
      </c>
      <c r="B216" s="12">
        <f t="array" ref="B216">_xlfn.RANK.EQ(V216,$V$2:$V$607)</f>
        <v>215</v>
      </c>
      <c r="C216" s="13" t="s">
        <v>387</v>
      </c>
      <c r="D216" s="13" t="s">
        <v>178</v>
      </c>
      <c r="E216" s="13" t="s">
        <v>42</v>
      </c>
      <c r="F216" s="12">
        <v>0.52001860573289105</v>
      </c>
      <c r="G216" s="12">
        <v>0.17333953524429699</v>
      </c>
      <c r="H216" s="12">
        <v>100.689341984428</v>
      </c>
      <c r="I216" s="12">
        <v>67.126227989618599</v>
      </c>
      <c r="J216" s="14">
        <v>121.2335790179</v>
      </c>
      <c r="K216" s="12"/>
      <c r="L216" t="s">
        <v>958</v>
      </c>
      <c r="M216" s="12" t="s">
        <v>958</v>
      </c>
      <c r="N216" s="12" t="s">
        <v>958</v>
      </c>
      <c r="O216" s="12"/>
      <c r="P216" s="12"/>
      <c r="Q216" s="12"/>
      <c r="R216" s="12"/>
      <c r="S216" s="15"/>
      <c r="T216" s="14">
        <f t="array" ref="T216">SUM(J216:S216)</f>
        <v>121.2335790179</v>
      </c>
      <c r="U216" s="12">
        <f t="array" ref="U216">IF(S216="",0,S216)+IF((COUNT(J216:R216)&lt;6),SUM(J216:R216),(MAX(J216:R216)+LARGE(J216:R216,2)+LARGE(J216:R216,3)+LARGE(J216:R216,4)+LARGE(J216:R216,5)))</f>
        <v>121.2335790179</v>
      </c>
      <c r="V216" s="12">
        <f t="shared" si="3"/>
        <v>188.53314654276289</v>
      </c>
      <c r="W216" s="12">
        <f t="array" ref="W216">COUNT(J216:S216)</f>
        <v>1</v>
      </c>
      <c r="X216" s="12"/>
      <c r="Y216" s="12"/>
      <c r="Z216" s="16"/>
      <c r="AA216" s="12"/>
      <c r="AB216" s="12"/>
      <c r="AC216" s="16"/>
      <c r="AD216" s="16"/>
    </row>
    <row r="217" spans="1:256" s="19" customFormat="1" ht="16.5" customHeight="1" x14ac:dyDescent="0.2">
      <c r="A217" s="12">
        <v>102</v>
      </c>
      <c r="B217" s="12">
        <f t="array" ref="B217">_xlfn.RANK.EQ(V217,$V$2:$V$607)</f>
        <v>216</v>
      </c>
      <c r="C217" s="13" t="s">
        <v>226</v>
      </c>
      <c r="D217" s="13" t="s">
        <v>93</v>
      </c>
      <c r="E217" s="13" t="s">
        <v>227</v>
      </c>
      <c r="F217" s="12">
        <v>238.69157790438399</v>
      </c>
      <c r="G217" s="12">
        <v>79.563859301461505</v>
      </c>
      <c r="H217" s="12">
        <v>0</v>
      </c>
      <c r="I217" s="12">
        <v>0</v>
      </c>
      <c r="J217" s="14">
        <v>104.623299698274</v>
      </c>
      <c r="K217" s="12"/>
      <c r="L217" t="s">
        <v>958</v>
      </c>
      <c r="M217" s="12" t="s">
        <v>958</v>
      </c>
      <c r="N217" s="12" t="s">
        <v>958</v>
      </c>
      <c r="O217" s="12"/>
      <c r="P217" s="12"/>
      <c r="Q217" s="12"/>
      <c r="R217" s="12"/>
      <c r="S217" s="15"/>
      <c r="T217" s="14">
        <f t="array" ref="T217">SUM(J217:S217)</f>
        <v>104.623299698274</v>
      </c>
      <c r="U217" s="12">
        <f t="array" ref="U217">IF(S217="",0,S217)+IF((COUNT(J217:R217)&lt;6),SUM(J217:R217),(MAX(J217:R217)+LARGE(J217:R217,2)+LARGE(J217:R217,3)+LARGE(J217:R217,4)+LARGE(J217:R217,5)))</f>
        <v>104.623299698274</v>
      </c>
      <c r="V217" s="12">
        <f t="shared" si="3"/>
        <v>184.18715899973552</v>
      </c>
      <c r="W217" s="12">
        <f t="array" ref="W217">COUNT(J217:S217)</f>
        <v>1</v>
      </c>
      <c r="X217" s="12"/>
      <c r="Y217" s="12"/>
      <c r="Z217" s="16"/>
      <c r="AA217" s="16"/>
      <c r="AC217" s="16"/>
      <c r="AD217" s="16"/>
    </row>
    <row r="218" spans="1:256" s="19" customFormat="1" ht="16.5" customHeight="1" x14ac:dyDescent="0.2">
      <c r="A218" s="12">
        <v>348</v>
      </c>
      <c r="B218" s="12">
        <f t="array" ref="B218">_xlfn.RANK.EQ(V218,$V$2:$V$607)</f>
        <v>217</v>
      </c>
      <c r="C218" s="13" t="s">
        <v>385</v>
      </c>
      <c r="D218" s="13" t="s">
        <v>811</v>
      </c>
      <c r="E218" s="13" t="s">
        <v>858</v>
      </c>
      <c r="F218" s="12">
        <v>0</v>
      </c>
      <c r="G218" s="12">
        <v>0</v>
      </c>
      <c r="H218" s="12">
        <v>0</v>
      </c>
      <c r="I218" s="12">
        <v>0</v>
      </c>
      <c r="J218" s="14"/>
      <c r="K218" s="12"/>
      <c r="L218" s="12">
        <v>182.61335236924845</v>
      </c>
      <c r="M218" s="12" t="s">
        <v>958</v>
      </c>
      <c r="N218" s="12" t="s">
        <v>958</v>
      </c>
      <c r="O218" s="12"/>
      <c r="P218" s="12"/>
      <c r="Q218" s="12"/>
      <c r="R218" s="12"/>
      <c r="S218" s="15"/>
      <c r="T218" s="14">
        <f t="array" ref="T218">SUM(J218:S218)</f>
        <v>182.61335236924845</v>
      </c>
      <c r="U218" s="12">
        <f t="array" ref="U218">IF(S218="",0,S218)+IF((COUNT(J218:R218)&lt;6),SUM(J218:R218),(MAX(J218:R218)+LARGE(J218:R218,2)+LARGE(J218:R218,3)+LARGE(J218:R218,4)+LARGE(J218:R218,5)))</f>
        <v>182.61335236924845</v>
      </c>
      <c r="V218" s="12">
        <f t="shared" si="3"/>
        <v>182.61335236924845</v>
      </c>
      <c r="W218" s="12">
        <f t="array" ref="W218">COUNT(J218:S218)</f>
        <v>1</v>
      </c>
      <c r="X218" s="12"/>
      <c r="Y218" s="12"/>
      <c r="Z218" s="16"/>
      <c r="AA218" s="12"/>
      <c r="AB218" s="12"/>
      <c r="AC218" s="16"/>
      <c r="AD218" s="16"/>
    </row>
    <row r="219" spans="1:256" s="19" customFormat="1" ht="16.5" customHeight="1" x14ac:dyDescent="0.2">
      <c r="A219" s="12">
        <v>165</v>
      </c>
      <c r="B219" s="12">
        <f t="array" ref="B219">_xlfn.RANK.EQ(V219,$V$2:$V$607)</f>
        <v>218</v>
      </c>
      <c r="C219" s="13" t="s">
        <v>175</v>
      </c>
      <c r="D219" s="13" t="s">
        <v>24</v>
      </c>
      <c r="E219" s="13" t="s">
        <v>42</v>
      </c>
      <c r="F219" s="12">
        <v>0</v>
      </c>
      <c r="G219" s="12">
        <v>0</v>
      </c>
      <c r="H219" s="12">
        <v>237.63584965758901</v>
      </c>
      <c r="I219" s="12">
        <v>158.42389977172601</v>
      </c>
      <c r="J219" s="14">
        <v>20.1428571428571</v>
      </c>
      <c r="K219" s="12"/>
      <c r="L219" t="s">
        <v>958</v>
      </c>
      <c r="M219" s="12" t="s">
        <v>958</v>
      </c>
      <c r="N219" s="12" t="s">
        <v>958</v>
      </c>
      <c r="O219" s="12"/>
      <c r="P219" s="12"/>
      <c r="Q219" s="12"/>
      <c r="R219" s="12"/>
      <c r="S219" s="15"/>
      <c r="T219" s="14">
        <f t="array" ref="T219">SUM(J219:S219)</f>
        <v>20.1428571428571</v>
      </c>
      <c r="U219" s="12">
        <f t="array" ref="U219">IF(S219="",0,S219)+IF((COUNT(J219:R219)&lt;6),SUM(J219:R219),(MAX(J219:R219)+LARGE(J219:R219,2)+LARGE(J219:R219,3)+LARGE(J219:R219,4)+LARGE(J219:R219,5)))</f>
        <v>20.1428571428571</v>
      </c>
      <c r="V219" s="12">
        <f t="shared" si="3"/>
        <v>178.56675691458312</v>
      </c>
      <c r="W219" s="12">
        <f t="array" ref="W219">COUNT(J219:S219)</f>
        <v>1</v>
      </c>
      <c r="X219" s="12"/>
      <c r="Y219" s="12"/>
      <c r="Z219" s="16"/>
      <c r="AA219" s="12"/>
      <c r="AB219" s="12"/>
      <c r="AC219" s="16"/>
      <c r="AD219" s="16"/>
    </row>
    <row r="220" spans="1:256" s="19" customFormat="1" ht="16.5" customHeight="1" x14ac:dyDescent="0.2">
      <c r="A220" s="12">
        <v>461</v>
      </c>
      <c r="B220" s="12">
        <f t="array" ref="B220">_xlfn.RANK.EQ(V220,$V$2:$V$607)</f>
        <v>219</v>
      </c>
      <c r="C220" s="13" t="s">
        <v>388</v>
      </c>
      <c r="D220" s="13" t="s">
        <v>389</v>
      </c>
      <c r="E220" t="s">
        <v>958</v>
      </c>
      <c r="F220" s="12">
        <v>0</v>
      </c>
      <c r="G220" s="12">
        <v>0</v>
      </c>
      <c r="H220" s="12">
        <v>267.42919605453102</v>
      </c>
      <c r="I220" s="12">
        <v>178.286130703021</v>
      </c>
      <c r="J220" s="14"/>
      <c r="K220" s="12"/>
      <c r="L220" t="s">
        <v>958</v>
      </c>
      <c r="M220" s="12" t="s">
        <v>958</v>
      </c>
      <c r="N220" s="12" t="s">
        <v>958</v>
      </c>
      <c r="O220" s="12"/>
      <c r="P220" s="12"/>
      <c r="Q220" s="12"/>
      <c r="R220" s="12"/>
      <c r="S220" s="15"/>
      <c r="T220" s="14">
        <f t="array" ref="T220">SUM(J220:S220)</f>
        <v>0</v>
      </c>
      <c r="U220" s="12">
        <f t="array" ref="U220">IF(S220="",0,S220)+IF((COUNT(J220:R220)&lt;6),SUM(J220:R220),(MAX(J220:R220)+LARGE(J220:R220,2)+LARGE(J220:R220,3)+LARGE(J220:R220,4)+LARGE(J220:R220,5)))</f>
        <v>0</v>
      </c>
      <c r="V220" s="12">
        <f t="shared" si="3"/>
        <v>178.286130703021</v>
      </c>
      <c r="W220" s="12">
        <f t="array" ref="W220">COUNT(J220:S220)</f>
        <v>0</v>
      </c>
      <c r="X220" s="12"/>
      <c r="Y220" s="12"/>
      <c r="Z220" s="16"/>
      <c r="AA220" s="16"/>
      <c r="AC220" s="16"/>
      <c r="AD220" s="16"/>
    </row>
    <row r="221" spans="1:256" s="19" customFormat="1" ht="16.5" customHeight="1" x14ac:dyDescent="0.2">
      <c r="A221" s="12">
        <v>308</v>
      </c>
      <c r="B221" s="12">
        <f t="array" ref="B221">_xlfn.RANK.EQ(V221,$V$2:$V$607)</f>
        <v>220</v>
      </c>
      <c r="C221" s="13" t="s">
        <v>613</v>
      </c>
      <c r="D221" s="13" t="s">
        <v>614</v>
      </c>
      <c r="E221" s="13" t="s">
        <v>63</v>
      </c>
      <c r="F221" s="12">
        <v>0</v>
      </c>
      <c r="G221" s="12">
        <v>0</v>
      </c>
      <c r="H221" s="12">
        <v>100.962964148813</v>
      </c>
      <c r="I221" s="12">
        <v>67.308642765875106</v>
      </c>
      <c r="J221" s="14"/>
      <c r="K221" s="12"/>
      <c r="L221" s="12">
        <v>109.70334253015997</v>
      </c>
      <c r="M221" s="12" t="s">
        <v>958</v>
      </c>
      <c r="N221" s="12" t="s">
        <v>958</v>
      </c>
      <c r="O221" s="12"/>
      <c r="P221" s="12"/>
      <c r="Q221" s="12"/>
      <c r="R221" s="12"/>
      <c r="S221" s="15"/>
      <c r="T221" s="14">
        <f t="array" ref="T221">SUM(J221:S221)</f>
        <v>109.70334253015997</v>
      </c>
      <c r="U221" s="12">
        <f t="array" ref="U221">IF(S221="",0,S221)+IF((COUNT(J221:R221)&lt;6),SUM(J221:R221),(MAX(J221:R221)+LARGE(J221:R221,2)+LARGE(J221:R221,3)+LARGE(J221:R221,4)+LARGE(J221:R221,5)))</f>
        <v>109.70334253015997</v>
      </c>
      <c r="V221" s="12">
        <f t="shared" si="3"/>
        <v>177.01198529603508</v>
      </c>
      <c r="W221" s="12">
        <f t="array" ref="W221">COUNT(J221:S221)</f>
        <v>1</v>
      </c>
      <c r="X221" s="12"/>
      <c r="Y221" s="12"/>
      <c r="Z221" s="16"/>
      <c r="AA221" s="16"/>
      <c r="AC221" s="16"/>
      <c r="AD221" s="16"/>
    </row>
    <row r="222" spans="1:256" s="19" customFormat="1" ht="16.5" customHeight="1" x14ac:dyDescent="0.2">
      <c r="A222" s="12">
        <v>240</v>
      </c>
      <c r="B222" s="12">
        <f t="array" ref="B222">_xlfn.RANK.EQ(V222,$V$2:$V$607)</f>
        <v>221</v>
      </c>
      <c r="C222" s="13" t="s">
        <v>390</v>
      </c>
      <c r="D222" s="13" t="s">
        <v>391</v>
      </c>
      <c r="E222" s="13" t="s">
        <v>132</v>
      </c>
      <c r="F222" s="12">
        <v>0</v>
      </c>
      <c r="G222" s="12">
        <v>0</v>
      </c>
      <c r="H222" s="12">
        <v>0</v>
      </c>
      <c r="I222" s="12">
        <v>0</v>
      </c>
      <c r="J222" s="14">
        <v>176.394610817559</v>
      </c>
      <c r="K222" s="12"/>
      <c r="L222" t="s">
        <v>958</v>
      </c>
      <c r="M222" s="12" t="s">
        <v>958</v>
      </c>
      <c r="N222" s="12" t="s">
        <v>958</v>
      </c>
      <c r="O222" s="12"/>
      <c r="P222" s="12"/>
      <c r="Q222" s="12"/>
      <c r="R222" s="12"/>
      <c r="S222" s="15"/>
      <c r="T222" s="14">
        <f t="array" ref="T222">SUM(J222:S222)</f>
        <v>176.394610817559</v>
      </c>
      <c r="U222" s="12">
        <f t="array" ref="U222">IF(S222="",0,S222)+IF((COUNT(J222:R222)&lt;6),SUM(J222:R222),(MAX(J222:R222)+LARGE(J222:R222,2)+LARGE(J222:R222,3)+LARGE(J222:R222,4)+LARGE(J222:R222,5)))</f>
        <v>176.394610817559</v>
      </c>
      <c r="V222" s="12">
        <f t="shared" si="3"/>
        <v>176.394610817559</v>
      </c>
      <c r="W222" s="12">
        <f t="array" ref="W222">COUNT(J222:S222)</f>
        <v>1</v>
      </c>
      <c r="X222" s="12"/>
      <c r="Y222" s="12"/>
      <c r="Z222" s="16"/>
      <c r="AA222" s="12"/>
      <c r="AB222" s="12"/>
      <c r="AC222" s="16"/>
      <c r="AD222" s="16"/>
      <c r="AE222" s="21"/>
    </row>
    <row r="223" spans="1:256" s="19" customFormat="1" ht="16.5" customHeight="1" x14ac:dyDescent="0.2">
      <c r="A223" s="12">
        <v>208</v>
      </c>
      <c r="B223" s="12">
        <f t="array" ref="B223">_xlfn.RANK.EQ(V223,$V$2:$V$607)</f>
        <v>222</v>
      </c>
      <c r="C223" s="13" t="s">
        <v>218</v>
      </c>
      <c r="D223" s="13" t="s">
        <v>392</v>
      </c>
      <c r="E223" s="13" t="s">
        <v>42</v>
      </c>
      <c r="F223" s="12">
        <v>0</v>
      </c>
      <c r="G223" s="12">
        <v>0</v>
      </c>
      <c r="H223" s="12">
        <v>0</v>
      </c>
      <c r="I223" s="12">
        <v>0</v>
      </c>
      <c r="J223" s="14">
        <v>175.33115942028999</v>
      </c>
      <c r="K223" s="12"/>
      <c r="L223" t="s">
        <v>958</v>
      </c>
      <c r="M223" s="12" t="s">
        <v>958</v>
      </c>
      <c r="N223" s="12" t="s">
        <v>958</v>
      </c>
      <c r="O223" s="12"/>
      <c r="P223" s="12"/>
      <c r="Q223" s="12"/>
      <c r="R223" s="12"/>
      <c r="S223" s="15"/>
      <c r="T223" s="14">
        <f t="array" ref="T223">SUM(J223:S223)</f>
        <v>175.33115942028999</v>
      </c>
      <c r="U223" s="12">
        <f t="array" ref="U223">IF(S223="",0,S223)+IF((COUNT(J223:R223)&lt;6),SUM(J223:R223),(MAX(J223:R223)+LARGE(J223:R223,2)+LARGE(J223:R223,3)+LARGE(J223:R223,4)+LARGE(J223:R223,5)))</f>
        <v>175.33115942028999</v>
      </c>
      <c r="V223" s="12">
        <f t="shared" si="3"/>
        <v>175.33115942028999</v>
      </c>
      <c r="W223" s="12">
        <f t="array" ref="W223">COUNT(J223:S223)</f>
        <v>1</v>
      </c>
      <c r="X223" s="12"/>
      <c r="Y223" s="12"/>
      <c r="Z223" s="16"/>
      <c r="AA223" s="16"/>
      <c r="AC223" s="16"/>
      <c r="AD223" s="16"/>
    </row>
    <row r="224" spans="1:256" s="19" customFormat="1" ht="16.5" customHeight="1" x14ac:dyDescent="0.2">
      <c r="A224" s="12">
        <v>357</v>
      </c>
      <c r="B224" s="12">
        <f t="array" ref="B224">_xlfn.RANK.EQ(V224,$V$2:$V$607)</f>
        <v>223</v>
      </c>
      <c r="C224" s="13" t="s">
        <v>393</v>
      </c>
      <c r="D224" s="13" t="s">
        <v>394</v>
      </c>
      <c r="E224" t="s">
        <v>958</v>
      </c>
      <c r="F224" s="12">
        <v>0</v>
      </c>
      <c r="G224" s="12">
        <v>0</v>
      </c>
      <c r="H224" s="12">
        <v>261.00673542820499</v>
      </c>
      <c r="I224" s="12">
        <v>174.00449028547001</v>
      </c>
      <c r="J224" s="14"/>
      <c r="K224" s="12"/>
      <c r="L224" t="s">
        <v>958</v>
      </c>
      <c r="M224" s="12" t="s">
        <v>958</v>
      </c>
      <c r="N224" s="12" t="s">
        <v>958</v>
      </c>
      <c r="O224" s="12"/>
      <c r="P224" s="12"/>
      <c r="Q224" s="12"/>
      <c r="R224" s="12"/>
      <c r="S224" s="15"/>
      <c r="T224" s="14">
        <f t="array" ref="T224">SUM(J224:S224)</f>
        <v>0</v>
      </c>
      <c r="U224" s="12">
        <f t="array" ref="U224">IF(S224="",0,S224)+IF((COUNT(J224:R224)&lt;6),SUM(J224:R224),(MAX(J224:R224)+LARGE(J224:R224,2)+LARGE(J224:R224,3)+LARGE(J224:R224,4)+LARGE(J224:R224,5)))</f>
        <v>0</v>
      </c>
      <c r="V224" s="12">
        <f t="shared" si="3"/>
        <v>174.00449028547001</v>
      </c>
      <c r="W224" s="12">
        <f t="array" ref="W224">COUNT(J224:S224)</f>
        <v>0</v>
      </c>
      <c r="X224" s="12"/>
      <c r="Y224" s="12"/>
      <c r="Z224" s="16"/>
      <c r="AA224" s="16"/>
      <c r="AC224" s="16"/>
      <c r="AD224" s="16"/>
    </row>
    <row r="225" spans="1:256" s="19" customFormat="1" ht="16.5" customHeight="1" x14ac:dyDescent="0.2">
      <c r="A225" s="12">
        <v>254</v>
      </c>
      <c r="B225" s="12">
        <f t="array" ref="B225">_xlfn.RANK.EQ(V225,$V$2:$V$607)</f>
        <v>224</v>
      </c>
      <c r="C225" s="13" t="s">
        <v>395</v>
      </c>
      <c r="D225" s="13" t="s">
        <v>396</v>
      </c>
      <c r="E225" t="s">
        <v>958</v>
      </c>
      <c r="F225" s="12">
        <v>0</v>
      </c>
      <c r="G225" s="12">
        <v>0</v>
      </c>
      <c r="H225" s="12">
        <v>0</v>
      </c>
      <c r="I225" s="12">
        <v>0</v>
      </c>
      <c r="J225" s="14">
        <v>173.25120218579201</v>
      </c>
      <c r="K225" s="12"/>
      <c r="L225" t="s">
        <v>958</v>
      </c>
      <c r="M225" s="12" t="s">
        <v>958</v>
      </c>
      <c r="N225" s="12" t="s">
        <v>958</v>
      </c>
      <c r="O225" s="12"/>
      <c r="P225" s="12"/>
      <c r="Q225" s="12"/>
      <c r="R225" s="12"/>
      <c r="S225" s="15"/>
      <c r="T225" s="14">
        <f t="array" ref="T225">SUM(J225:S225)</f>
        <v>173.25120218579201</v>
      </c>
      <c r="U225" s="12">
        <f t="array" ref="U225">IF(S225="",0,S225)+IF((COUNT(J225:R225)&lt;6),SUM(J225:R225),(MAX(J225:R225)+LARGE(J225:R225,2)+LARGE(J225:R225,3)+LARGE(J225:R225,4)+LARGE(J225:R225,5)))</f>
        <v>173.25120218579201</v>
      </c>
      <c r="V225" s="12">
        <f t="shared" si="3"/>
        <v>173.25120218579201</v>
      </c>
      <c r="W225" s="12">
        <f t="array" ref="W225">COUNT(J225:S225)</f>
        <v>1</v>
      </c>
      <c r="X225" s="12"/>
      <c r="Y225" s="12"/>
      <c r="Z225" s="16"/>
      <c r="AA225" s="12"/>
      <c r="AB225" s="12"/>
      <c r="AC225" s="16"/>
      <c r="AD225" s="16"/>
    </row>
    <row r="226" spans="1:256" s="19" customFormat="1" ht="16.5" customHeight="1" x14ac:dyDescent="0.2">
      <c r="A226" s="12">
        <v>503</v>
      </c>
      <c r="B226" s="12">
        <f t="array" ref="B226">_xlfn.RANK.EQ(V226,$V$2:$V$607)</f>
        <v>225</v>
      </c>
      <c r="C226" s="13" t="s">
        <v>397</v>
      </c>
      <c r="D226" s="13" t="s">
        <v>67</v>
      </c>
      <c r="E226" t="s">
        <v>958</v>
      </c>
      <c r="F226" s="12">
        <v>215.300378787879</v>
      </c>
      <c r="G226" s="12">
        <v>71.766792929292905</v>
      </c>
      <c r="H226" s="12">
        <v>151.75955275727301</v>
      </c>
      <c r="I226" s="12">
        <v>101.173035171515</v>
      </c>
      <c r="J226" s="14"/>
      <c r="K226" s="12"/>
      <c r="L226" t="s">
        <v>958</v>
      </c>
      <c r="M226" s="12" t="s">
        <v>958</v>
      </c>
      <c r="N226" s="12" t="s">
        <v>958</v>
      </c>
      <c r="O226" s="12"/>
      <c r="P226" s="12"/>
      <c r="Q226" s="12"/>
      <c r="R226" s="12"/>
      <c r="S226" s="15"/>
      <c r="T226" s="14">
        <f t="array" ref="T226">SUM(J226:S226)</f>
        <v>0</v>
      </c>
      <c r="U226" s="12">
        <f t="array" ref="U226">IF(S226="",0,S226)+IF((COUNT(J226:R226)&lt;6),SUM(J226:R226),(MAX(J226:R226)+LARGE(J226:R226,2)+LARGE(J226:R226,3)+LARGE(J226:R226,4)+LARGE(J226:R226,5)))</f>
        <v>0</v>
      </c>
      <c r="V226" s="12">
        <f t="shared" si="3"/>
        <v>172.93982810080792</v>
      </c>
      <c r="W226" s="12">
        <f t="array" ref="W226">COUNT(J226:S226)</f>
        <v>0</v>
      </c>
      <c r="X226" s="12"/>
      <c r="Y226" s="12"/>
      <c r="Z226" s="16"/>
      <c r="AA226" s="12"/>
      <c r="AB226" s="12"/>
      <c r="AC226" s="16"/>
      <c r="AD226" s="16"/>
    </row>
    <row r="227" spans="1:256" s="19" customFormat="1" ht="16.5" customHeight="1" x14ac:dyDescent="0.2">
      <c r="A227" s="12">
        <v>317</v>
      </c>
      <c r="B227" s="12">
        <f t="array" ref="B227">_xlfn.RANK.EQ(V227,$V$2:$V$607)</f>
        <v>226</v>
      </c>
      <c r="C227" s="13" t="s">
        <v>398</v>
      </c>
      <c r="D227" s="13" t="s">
        <v>399</v>
      </c>
      <c r="E227" t="s">
        <v>958</v>
      </c>
      <c r="F227" s="12">
        <v>0</v>
      </c>
      <c r="G227" s="12">
        <v>0</v>
      </c>
      <c r="H227" s="12">
        <v>258.54199983272002</v>
      </c>
      <c r="I227" s="12">
        <v>172.361333221813</v>
      </c>
      <c r="J227" s="14"/>
      <c r="K227" s="12"/>
      <c r="L227" t="s">
        <v>958</v>
      </c>
      <c r="M227" s="12" t="s">
        <v>958</v>
      </c>
      <c r="N227" s="12" t="s">
        <v>958</v>
      </c>
      <c r="O227" s="12"/>
      <c r="P227" s="12"/>
      <c r="Q227" s="12"/>
      <c r="R227" s="12"/>
      <c r="S227" s="15"/>
      <c r="T227" s="14">
        <f t="array" ref="T227">SUM(J227:S227)</f>
        <v>0</v>
      </c>
      <c r="U227" s="12">
        <f t="array" ref="U227">IF(S227="",0,S227)+IF((COUNT(J227:R227)&lt;6),SUM(J227:R227),(MAX(J227:R227)+LARGE(J227:R227,2)+LARGE(J227:R227,3)+LARGE(J227:R227,4)+LARGE(J227:R227,5)))</f>
        <v>0</v>
      </c>
      <c r="V227" s="12">
        <f t="shared" si="3"/>
        <v>172.361333221813</v>
      </c>
      <c r="W227" s="12">
        <f t="array" ref="W227">COUNT(J227:S227)</f>
        <v>0</v>
      </c>
      <c r="X227" s="12"/>
      <c r="Y227" s="12"/>
      <c r="Z227" s="16"/>
      <c r="AA227" s="12"/>
      <c r="AB227" s="12"/>
      <c r="AC227" s="16"/>
      <c r="AD227" s="16"/>
      <c r="AE227" s="21"/>
    </row>
    <row r="228" spans="1:256" s="19" customFormat="1" ht="16.5" customHeight="1" x14ac:dyDescent="0.2">
      <c r="A228" s="12">
        <v>137</v>
      </c>
      <c r="B228" s="12">
        <f t="array" ref="B228">_xlfn.RANK.EQ(V228,$V$2:$V$607)</f>
        <v>227</v>
      </c>
      <c r="C228" s="13" t="s">
        <v>400</v>
      </c>
      <c r="D228" s="13" t="s">
        <v>401</v>
      </c>
      <c r="E228" t="s">
        <v>958</v>
      </c>
      <c r="F228" s="12">
        <v>0</v>
      </c>
      <c r="G228" s="12">
        <v>0</v>
      </c>
      <c r="H228" s="12">
        <v>0</v>
      </c>
      <c r="I228" s="12">
        <v>0</v>
      </c>
      <c r="J228" s="14">
        <v>172.204120495773</v>
      </c>
      <c r="K228" s="12"/>
      <c r="L228" t="s">
        <v>958</v>
      </c>
      <c r="M228" s="12" t="s">
        <v>958</v>
      </c>
      <c r="N228" s="12" t="s">
        <v>958</v>
      </c>
      <c r="O228" s="12"/>
      <c r="P228" s="12"/>
      <c r="Q228" s="12"/>
      <c r="R228" s="12"/>
      <c r="S228" s="15"/>
      <c r="T228" s="14">
        <f t="array" ref="T228">SUM(J228:S228)</f>
        <v>172.204120495773</v>
      </c>
      <c r="U228" s="12">
        <f t="array" ref="U228">IF(S228="",0,S228)+IF((COUNT(J228:R228)&lt;6),SUM(J228:R228),(MAX(J228:R228)+LARGE(J228:R228,2)+LARGE(J228:R228,3)+LARGE(J228:R228,4)+LARGE(J228:R228,5)))</f>
        <v>172.204120495773</v>
      </c>
      <c r="V228" s="12">
        <f t="shared" si="3"/>
        <v>172.204120495773</v>
      </c>
      <c r="W228" s="12">
        <f t="array" ref="W228">COUNT(J228:S228)</f>
        <v>1</v>
      </c>
      <c r="X228" s="12"/>
      <c r="Y228" s="12"/>
      <c r="Z228" s="16"/>
      <c r="AA228" s="16"/>
      <c r="AC228" s="16"/>
      <c r="AD228" s="16"/>
    </row>
    <row r="229" spans="1:256" s="19" customFormat="1" ht="16.5" customHeight="1" x14ac:dyDescent="0.2">
      <c r="A229" s="12">
        <v>508</v>
      </c>
      <c r="B229" s="12">
        <f t="array" ref="B229">_xlfn.RANK.EQ(V229,$V$2:$V$607)</f>
        <v>228</v>
      </c>
      <c r="C229" s="13" t="s">
        <v>344</v>
      </c>
      <c r="D229" s="13" t="s">
        <v>402</v>
      </c>
      <c r="E229" t="s">
        <v>958</v>
      </c>
      <c r="F229" s="12">
        <v>0</v>
      </c>
      <c r="G229" s="12">
        <v>0</v>
      </c>
      <c r="H229" s="12">
        <v>257.40499999999997</v>
      </c>
      <c r="I229" s="12">
        <v>171.60333333333301</v>
      </c>
      <c r="J229" s="14"/>
      <c r="K229" s="12"/>
      <c r="L229" t="s">
        <v>958</v>
      </c>
      <c r="M229" s="12" t="s">
        <v>958</v>
      </c>
      <c r="N229" s="12" t="s">
        <v>958</v>
      </c>
      <c r="O229" s="12"/>
      <c r="P229" s="12"/>
      <c r="Q229" s="12"/>
      <c r="R229" s="12"/>
      <c r="S229" s="15"/>
      <c r="T229" s="14">
        <f t="array" ref="T229">SUM(J229:S229)</f>
        <v>0</v>
      </c>
      <c r="U229" s="12">
        <f t="array" ref="U229">IF(S229="",0,S229)+IF((COUNT(J229:R229)&lt;6),SUM(J229:R229),(MAX(J229:R229)+LARGE(J229:R229,2)+LARGE(J229:R229,3)+LARGE(J229:R229,4)+LARGE(J229:R229,5)))</f>
        <v>0</v>
      </c>
      <c r="V229" s="12">
        <f t="shared" si="3"/>
        <v>171.60333333333301</v>
      </c>
      <c r="W229" s="12">
        <f t="array" ref="W229">COUNT(J229:S229)</f>
        <v>0</v>
      </c>
      <c r="X229" s="12"/>
      <c r="Y229" s="12"/>
      <c r="Z229" s="16"/>
      <c r="AA229" s="12"/>
      <c r="AB229" s="12"/>
      <c r="AC229" s="16"/>
      <c r="AD229" s="16"/>
    </row>
    <row r="230" spans="1:256" s="19" customFormat="1" ht="16.5" customHeight="1" x14ac:dyDescent="0.2">
      <c r="A230" s="12">
        <v>315</v>
      </c>
      <c r="B230" s="12">
        <f t="array" ref="B230">_xlfn.RANK.EQ(V230,$V$2:$V$607)</f>
        <v>229</v>
      </c>
      <c r="C230" s="13" t="s">
        <v>403</v>
      </c>
      <c r="D230" s="13" t="s">
        <v>404</v>
      </c>
      <c r="E230" t="s">
        <v>958</v>
      </c>
      <c r="F230" s="12">
        <v>0</v>
      </c>
      <c r="G230" s="12">
        <v>0</v>
      </c>
      <c r="H230" s="12">
        <v>251.80846560846601</v>
      </c>
      <c r="I230" s="12">
        <v>167.87231040564399</v>
      </c>
      <c r="J230" s="14"/>
      <c r="K230" s="12"/>
      <c r="L230" t="s">
        <v>958</v>
      </c>
      <c r="M230" s="12" t="s">
        <v>958</v>
      </c>
      <c r="N230" s="12" t="s">
        <v>958</v>
      </c>
      <c r="O230" s="12"/>
      <c r="P230" s="12"/>
      <c r="Q230" s="12"/>
      <c r="R230" s="12"/>
      <c r="S230" s="15"/>
      <c r="T230" s="14">
        <f t="array" ref="T230">SUM(J230:S230)</f>
        <v>0</v>
      </c>
      <c r="U230" s="12">
        <f t="array" ref="U230">IF(S230="",0,S230)+IF((COUNT(J230:R230)&lt;6),SUM(J230:R230),(MAX(J230:R230)+LARGE(J230:R230,2)+LARGE(J230:R230,3)+LARGE(J230:R230,4)+LARGE(J230:R230,5)))</f>
        <v>0</v>
      </c>
      <c r="V230" s="12">
        <f t="shared" si="3"/>
        <v>167.87231040564399</v>
      </c>
      <c r="W230" s="12">
        <f t="array" ref="W230">COUNT(J230:S230)</f>
        <v>0</v>
      </c>
      <c r="X230" s="12"/>
      <c r="Y230" s="12"/>
      <c r="Z230" s="16"/>
      <c r="AA230" s="12"/>
      <c r="AB230" s="12"/>
      <c r="AC230" s="16"/>
      <c r="AD230" s="16"/>
    </row>
    <row r="231" spans="1:256" s="19" customFormat="1" ht="16.5" customHeight="1" x14ac:dyDescent="0.2">
      <c r="A231" s="12">
        <v>490</v>
      </c>
      <c r="B231" s="12">
        <f t="array" ref="B231">_xlfn.RANK.EQ(V231,$V$2:$V$607)</f>
        <v>230</v>
      </c>
      <c r="C231" s="13" t="s">
        <v>405</v>
      </c>
      <c r="D231" s="13" t="s">
        <v>406</v>
      </c>
      <c r="E231" t="s">
        <v>958</v>
      </c>
      <c r="F231" s="12">
        <v>0</v>
      </c>
      <c r="G231" s="12">
        <v>0</v>
      </c>
      <c r="H231" s="12">
        <v>249.59603758989201</v>
      </c>
      <c r="I231" s="12">
        <v>166.39735839326099</v>
      </c>
      <c r="J231" s="14"/>
      <c r="K231" s="12"/>
      <c r="L231" t="s">
        <v>958</v>
      </c>
      <c r="M231" s="12" t="s">
        <v>958</v>
      </c>
      <c r="N231" s="12" t="s">
        <v>958</v>
      </c>
      <c r="O231" s="12"/>
      <c r="P231" s="12"/>
      <c r="Q231" s="12"/>
      <c r="R231" s="12"/>
      <c r="S231" s="15"/>
      <c r="T231" s="14">
        <f t="array" ref="T231">SUM(J231:S231)</f>
        <v>0</v>
      </c>
      <c r="U231" s="12">
        <f t="array" ref="U231">IF(S231="",0,S231)+IF((COUNT(J231:R231)&lt;6),SUM(J231:R231),(MAX(J231:R231)+LARGE(J231:R231,2)+LARGE(J231:R231,3)+LARGE(J231:R231,4)+LARGE(J231:R231,5)))</f>
        <v>0</v>
      </c>
      <c r="V231" s="12">
        <f t="shared" si="3"/>
        <v>166.39735839326099</v>
      </c>
      <c r="W231" s="12">
        <f t="array" ref="W231">COUNT(J231:S231)</f>
        <v>0</v>
      </c>
      <c r="X231" s="12"/>
      <c r="Y231" s="12"/>
      <c r="Z231" s="16"/>
      <c r="AA231" s="12"/>
      <c r="AB231" s="12"/>
      <c r="AC231" s="16"/>
      <c r="AD231" s="16"/>
      <c r="AE231" s="21"/>
    </row>
    <row r="232" spans="1:256" s="19" customFormat="1" ht="16.5" customHeight="1" x14ac:dyDescent="0.2">
      <c r="A232" s="12">
        <v>99</v>
      </c>
      <c r="B232" s="12">
        <f t="array" ref="B232">_xlfn.RANK.EQ(V232,$V$2:$V$607)</f>
        <v>231</v>
      </c>
      <c r="C232" s="13" t="s">
        <v>407</v>
      </c>
      <c r="D232" s="13" t="s">
        <v>408</v>
      </c>
      <c r="E232" t="s">
        <v>958</v>
      </c>
      <c r="F232" s="12">
        <v>0</v>
      </c>
      <c r="G232" s="12">
        <v>0</v>
      </c>
      <c r="H232" s="12">
        <v>92.181086490019496</v>
      </c>
      <c r="I232" s="12">
        <v>61.454057660013</v>
      </c>
      <c r="J232" s="14">
        <v>104.25966850828701</v>
      </c>
      <c r="K232" s="12"/>
      <c r="L232" t="s">
        <v>958</v>
      </c>
      <c r="M232" s="12" t="s">
        <v>958</v>
      </c>
      <c r="N232" s="12" t="s">
        <v>958</v>
      </c>
      <c r="O232" s="12"/>
      <c r="P232" s="12"/>
      <c r="Q232" s="12"/>
      <c r="R232" s="12"/>
      <c r="S232" s="15"/>
      <c r="T232" s="14">
        <f t="array" ref="T232">SUM(J232:S232)</f>
        <v>104.25966850828701</v>
      </c>
      <c r="U232" s="12">
        <f t="array" ref="U232">IF(S232="",0,S232)+IF((COUNT(J232:R232)&lt;6),SUM(J232:R232),(MAX(J232:R232)+LARGE(J232:R232,2)+LARGE(J232:R232,3)+LARGE(J232:R232,4)+LARGE(J232:R232,5)))</f>
        <v>104.25966850828701</v>
      </c>
      <c r="V232" s="12">
        <f t="shared" si="3"/>
        <v>165.71372616830001</v>
      </c>
      <c r="W232" s="12">
        <f t="array" ref="W232">COUNT(J232:S232)</f>
        <v>1</v>
      </c>
      <c r="X232" s="12"/>
      <c r="Y232" s="12"/>
      <c r="Z232" s="16"/>
      <c r="AA232" s="12"/>
      <c r="AB232" s="12"/>
      <c r="AC232" s="16"/>
      <c r="AD232" s="16"/>
      <c r="AE232" s="21"/>
    </row>
    <row r="233" spans="1:256" s="19" customFormat="1" ht="16.5" customHeight="1" x14ac:dyDescent="0.2">
      <c r="A233" s="12">
        <v>76</v>
      </c>
      <c r="B233" s="12">
        <f t="array" ref="B233">_xlfn.RANK.EQ(V233,$V$2:$V$607)</f>
        <v>232</v>
      </c>
      <c r="C233" s="13" t="s">
        <v>346</v>
      </c>
      <c r="D233" s="13" t="s">
        <v>314</v>
      </c>
      <c r="E233" s="13" t="s">
        <v>76</v>
      </c>
      <c r="F233" s="12">
        <v>66.907590759075902</v>
      </c>
      <c r="G233" s="12">
        <v>22.302530253025299</v>
      </c>
      <c r="H233" s="12">
        <v>0</v>
      </c>
      <c r="I233" s="12">
        <v>0</v>
      </c>
      <c r="J233" s="14">
        <v>142.35840099383299</v>
      </c>
      <c r="K233" s="12"/>
      <c r="L233" t="s">
        <v>958</v>
      </c>
      <c r="M233" s="12" t="s">
        <v>958</v>
      </c>
      <c r="N233" s="12" t="s">
        <v>958</v>
      </c>
      <c r="O233" s="12"/>
      <c r="P233" s="12"/>
      <c r="Q233" s="12"/>
      <c r="R233" s="12"/>
      <c r="S233" s="15"/>
      <c r="T233" s="14">
        <f t="array" ref="T233">SUM(J233:S233)</f>
        <v>142.35840099383299</v>
      </c>
      <c r="U233" s="12">
        <f t="array" ref="U233">IF(S233="",0,S233)+IF((COUNT(J233:R233)&lt;6),SUM(J233:R233),(MAX(J233:R233)+LARGE(J233:R233,2)+LARGE(J233:R233,3)+LARGE(J233:R233,4)+LARGE(J233:R233,5)))</f>
        <v>142.35840099383299</v>
      </c>
      <c r="V233" s="12">
        <f t="shared" si="3"/>
        <v>164.6609312468583</v>
      </c>
      <c r="W233" s="12">
        <f t="array" ref="W233">COUNT(J233:S233)</f>
        <v>1</v>
      </c>
      <c r="X233" s="12"/>
      <c r="Y233" s="12"/>
      <c r="Z233" s="16"/>
      <c r="AA233" s="12"/>
      <c r="AB233" s="12"/>
      <c r="AC233" s="16"/>
      <c r="AD233" s="16"/>
      <c r="AE233" s="21"/>
    </row>
    <row r="234" spans="1:256" s="19" customFormat="1" ht="16.5" customHeight="1" x14ac:dyDescent="0.2">
      <c r="A234" s="12">
        <v>154</v>
      </c>
      <c r="B234" s="12">
        <f t="array" ref="B234">_xlfn.RANK.EQ(V234,$V$2:$V$607)</f>
        <v>233</v>
      </c>
      <c r="C234" s="13" t="s">
        <v>409</v>
      </c>
      <c r="D234" s="13" t="s">
        <v>410</v>
      </c>
      <c r="E234" s="13" t="s">
        <v>42</v>
      </c>
      <c r="F234" s="12">
        <v>133.775054081473</v>
      </c>
      <c r="G234" s="12">
        <v>44.591684693824398</v>
      </c>
      <c r="H234" s="12">
        <v>104.57481840193699</v>
      </c>
      <c r="I234" s="12">
        <v>69.716545601291401</v>
      </c>
      <c r="J234" s="14">
        <v>50.158385093167702</v>
      </c>
      <c r="K234" s="12"/>
      <c r="L234" t="s">
        <v>958</v>
      </c>
      <c r="M234" s="12" t="s">
        <v>958</v>
      </c>
      <c r="N234" s="12" t="s">
        <v>958</v>
      </c>
      <c r="O234" s="12"/>
      <c r="P234" s="12"/>
      <c r="Q234" s="12"/>
      <c r="R234" s="12"/>
      <c r="S234" s="15"/>
      <c r="T234" s="14">
        <f t="array" ref="T234">SUM(J234:S234)</f>
        <v>50.158385093167702</v>
      </c>
      <c r="U234" s="12">
        <f t="array" ref="U234">IF(S234="",0,S234)+IF((COUNT(J234:R234)&lt;6),SUM(J234:R234),(MAX(J234:R234)+LARGE(J234:R234,2)+LARGE(J234:R234,3)+LARGE(J234:R234,4)+LARGE(J234:R234,5)))</f>
        <v>50.158385093167702</v>
      </c>
      <c r="V234" s="12">
        <f t="shared" si="3"/>
        <v>164.46661538828351</v>
      </c>
      <c r="W234" s="12">
        <f t="array" ref="W234">COUNT(J234:S234)</f>
        <v>1</v>
      </c>
      <c r="X234" s="12"/>
      <c r="Y234" s="12"/>
      <c r="Z234" s="16"/>
      <c r="AA234" s="12"/>
      <c r="AB234" s="12"/>
      <c r="AC234" s="16"/>
      <c r="AD234" s="16"/>
      <c r="AE234" s="21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</row>
    <row r="235" spans="1:256" s="19" customFormat="1" ht="16.5" customHeight="1" x14ac:dyDescent="0.2">
      <c r="A235" s="12">
        <v>262</v>
      </c>
      <c r="B235" s="12">
        <f t="array" ref="B235">_xlfn.RANK.EQ(V235,$V$2:$V$607)</f>
        <v>234</v>
      </c>
      <c r="C235" s="13" t="s">
        <v>324</v>
      </c>
      <c r="D235" s="13" t="s">
        <v>411</v>
      </c>
      <c r="E235" t="s">
        <v>958</v>
      </c>
      <c r="F235" s="12">
        <v>215.11570175438601</v>
      </c>
      <c r="G235" s="12">
        <v>71.705233918128698</v>
      </c>
      <c r="H235" s="12">
        <v>137.276265658683</v>
      </c>
      <c r="I235" s="12">
        <v>91.517510439121693</v>
      </c>
      <c r="J235" s="14"/>
      <c r="K235" s="12"/>
      <c r="L235" t="s">
        <v>958</v>
      </c>
      <c r="M235" s="12" t="s">
        <v>958</v>
      </c>
      <c r="N235" s="12" t="s">
        <v>958</v>
      </c>
      <c r="O235" s="12"/>
      <c r="P235" s="12"/>
      <c r="Q235" s="12"/>
      <c r="R235" s="12"/>
      <c r="S235" s="15"/>
      <c r="T235" s="14">
        <f t="array" ref="T235">SUM(J235:S235)</f>
        <v>0</v>
      </c>
      <c r="U235" s="12">
        <f t="array" ref="U235">IF(S235="",0,S235)+IF((COUNT(J235:R235)&lt;6),SUM(J235:R235),(MAX(J235:R235)+LARGE(J235:R235,2)+LARGE(J235:R235,3)+LARGE(J235:R235,4)+LARGE(J235:R235,5)))</f>
        <v>0</v>
      </c>
      <c r="V235" s="12">
        <f t="shared" si="3"/>
        <v>163.22274435725041</v>
      </c>
      <c r="W235" s="12">
        <f t="array" ref="W235">COUNT(J235:S235)</f>
        <v>0</v>
      </c>
      <c r="X235" s="12"/>
      <c r="Y235" s="12"/>
      <c r="Z235" s="16"/>
      <c r="AA235" s="12"/>
      <c r="AB235" s="12"/>
      <c r="AC235" s="16"/>
      <c r="AD235" s="16"/>
    </row>
    <row r="236" spans="1:256" s="19" customFormat="1" ht="16.5" customHeight="1" x14ac:dyDescent="0.2">
      <c r="A236" s="12">
        <v>456</v>
      </c>
      <c r="B236" s="12">
        <f t="array" ref="B236">_xlfn.RANK.EQ(V236,$V$2:$V$607)</f>
        <v>235</v>
      </c>
      <c r="C236" s="13" t="s">
        <v>412</v>
      </c>
      <c r="D236" s="13" t="s">
        <v>413</v>
      </c>
      <c r="E236" t="s">
        <v>958</v>
      </c>
      <c r="F236" s="12">
        <v>133.355533063428</v>
      </c>
      <c r="G236" s="12">
        <v>44.451844354475902</v>
      </c>
      <c r="H236" s="12">
        <v>178.04128022415</v>
      </c>
      <c r="I236" s="12">
        <v>118.6941868161</v>
      </c>
      <c r="J236" s="14"/>
      <c r="K236" s="12"/>
      <c r="L236" t="s">
        <v>958</v>
      </c>
      <c r="M236" s="12" t="s">
        <v>958</v>
      </c>
      <c r="N236" s="12" t="s">
        <v>958</v>
      </c>
      <c r="O236" s="12"/>
      <c r="P236" s="12"/>
      <c r="Q236" s="12"/>
      <c r="R236" s="12"/>
      <c r="S236" s="15"/>
      <c r="T236" s="14">
        <f t="array" ref="T236">SUM(J236:S236)</f>
        <v>0</v>
      </c>
      <c r="U236" s="12">
        <f t="array" ref="U236">IF(S236="",0,S236)+IF((COUNT(J236:R236)&lt;6),SUM(J236:R236),(MAX(J236:R236)+LARGE(J236:R236,2)+LARGE(J236:R236,3)+LARGE(J236:R236,4)+LARGE(J236:R236,5)))</f>
        <v>0</v>
      </c>
      <c r="V236" s="12">
        <f t="shared" si="3"/>
        <v>163.1460311705759</v>
      </c>
      <c r="W236" s="12">
        <f t="array" ref="W236">COUNT(J236:S236)</f>
        <v>0</v>
      </c>
      <c r="X236" s="12"/>
      <c r="Y236" s="12"/>
      <c r="Z236" s="16"/>
      <c r="AA236" s="12"/>
      <c r="AB236" s="12"/>
      <c r="AC236" s="16"/>
      <c r="AD236" s="16"/>
    </row>
    <row r="237" spans="1:256" s="19" customFormat="1" ht="16.5" customHeight="1" x14ac:dyDescent="0.2">
      <c r="A237" s="12">
        <v>108</v>
      </c>
      <c r="B237" s="12">
        <f t="array" ref="B237">_xlfn.RANK.EQ(V237,$V$2:$V$607)</f>
        <v>236</v>
      </c>
      <c r="C237" s="13" t="s">
        <v>415</v>
      </c>
      <c r="D237" s="13" t="s">
        <v>153</v>
      </c>
      <c r="E237" t="s">
        <v>958</v>
      </c>
      <c r="F237" s="12">
        <v>105.61841712526299</v>
      </c>
      <c r="G237" s="12">
        <v>35.206139041754199</v>
      </c>
      <c r="H237" s="12">
        <v>191.38232041484599</v>
      </c>
      <c r="I237" s="12">
        <v>127.58821360989801</v>
      </c>
      <c r="J237" s="14"/>
      <c r="K237" s="12"/>
      <c r="L237" t="s">
        <v>958</v>
      </c>
      <c r="M237" s="12" t="s">
        <v>958</v>
      </c>
      <c r="N237" s="12" t="s">
        <v>958</v>
      </c>
      <c r="O237" s="12"/>
      <c r="P237" s="12"/>
      <c r="Q237" s="12"/>
      <c r="R237" s="12"/>
      <c r="S237" s="15"/>
      <c r="T237" s="14">
        <f t="array" ref="T237">SUM(J237:S237)</f>
        <v>0</v>
      </c>
      <c r="U237" s="12">
        <f t="array" ref="U237">IF(S237="",0,S237)+IF((COUNT(J237:R237)&lt;6),SUM(J237:R237),(MAX(J237:R237)+LARGE(J237:R237,2)+LARGE(J237:R237,3)+LARGE(J237:R237,4)+LARGE(J237:R237,5)))</f>
        <v>0</v>
      </c>
      <c r="V237" s="12">
        <f t="shared" si="3"/>
        <v>162.79435265165222</v>
      </c>
      <c r="W237" s="12">
        <f t="array" ref="W237">COUNT(J237:S237)</f>
        <v>0</v>
      </c>
      <c r="X237" s="12"/>
      <c r="Y237" s="12"/>
      <c r="Z237" s="16"/>
      <c r="AA237" s="16"/>
      <c r="AC237" s="16"/>
      <c r="AD237" s="16"/>
    </row>
    <row r="238" spans="1:256" s="19" customFormat="1" ht="16.5" customHeight="1" x14ac:dyDescent="0.2">
      <c r="A238" s="12">
        <v>166</v>
      </c>
      <c r="B238" s="12">
        <f t="array" ref="B238">_xlfn.RANK.EQ(V238,$V$2:$V$607)</f>
        <v>237</v>
      </c>
      <c r="C238" s="13" t="s">
        <v>416</v>
      </c>
      <c r="D238" s="13" t="s">
        <v>417</v>
      </c>
      <c r="E238" s="13" t="s">
        <v>42</v>
      </c>
      <c r="F238" s="12">
        <v>66.966666666666697</v>
      </c>
      <c r="G238" s="12">
        <v>22.322222222222202</v>
      </c>
      <c r="H238" s="12">
        <v>0.15384615384615399</v>
      </c>
      <c r="I238" s="12">
        <v>0.102564102564103</v>
      </c>
      <c r="J238" s="14">
        <v>138.81195984576499</v>
      </c>
      <c r="K238" s="12"/>
      <c r="L238" t="s">
        <v>958</v>
      </c>
      <c r="M238" s="12" t="s">
        <v>958</v>
      </c>
      <c r="N238" s="12" t="s">
        <v>958</v>
      </c>
      <c r="O238" s="12"/>
      <c r="P238" s="12"/>
      <c r="Q238" s="12"/>
      <c r="R238" s="12"/>
      <c r="S238" s="15"/>
      <c r="T238" s="14">
        <f t="array" ref="T238">SUM(J238:S238)</f>
        <v>138.81195984576499</v>
      </c>
      <c r="U238" s="12">
        <f t="array" ref="U238">IF(S238="",0,S238)+IF((COUNT(J238:R238)&lt;6),SUM(J238:R238),(MAX(J238:R238)+LARGE(J238:R238,2)+LARGE(J238:R238,3)+LARGE(J238:R238,4)+LARGE(J238:R238,5)))</f>
        <v>138.81195984576499</v>
      </c>
      <c r="V238" s="12">
        <f t="shared" si="3"/>
        <v>161.2367461705513</v>
      </c>
      <c r="W238" s="12">
        <f t="array" ref="W238">COUNT(J238:S238)</f>
        <v>1</v>
      </c>
      <c r="X238" s="12"/>
      <c r="Y238" s="12"/>
      <c r="Z238" s="16"/>
      <c r="AA238" s="12"/>
      <c r="AB238" s="12"/>
      <c r="AC238" s="16"/>
      <c r="AD238" s="16"/>
    </row>
    <row r="239" spans="1:256" s="19" customFormat="1" ht="16.5" customHeight="1" x14ac:dyDescent="0.2">
      <c r="A239" s="12">
        <v>527</v>
      </c>
      <c r="B239" s="12">
        <f t="array" ref="B239">_xlfn.RANK.EQ(V239,$V$2:$V$607)</f>
        <v>238</v>
      </c>
      <c r="C239" s="13" t="s">
        <v>418</v>
      </c>
      <c r="D239" s="13" t="s">
        <v>419</v>
      </c>
      <c r="E239" t="s">
        <v>958</v>
      </c>
      <c r="F239" s="12">
        <v>67.201894796380103</v>
      </c>
      <c r="G239" s="12">
        <v>22.400631598793399</v>
      </c>
      <c r="H239" s="12">
        <v>207.04187977781399</v>
      </c>
      <c r="I239" s="12">
        <v>138.02791985187599</v>
      </c>
      <c r="J239" s="14"/>
      <c r="K239" s="12"/>
      <c r="L239" t="s">
        <v>958</v>
      </c>
      <c r="M239" s="12" t="s">
        <v>958</v>
      </c>
      <c r="N239" s="12" t="s">
        <v>958</v>
      </c>
      <c r="O239" s="12"/>
      <c r="P239" s="12"/>
      <c r="Q239" s="12"/>
      <c r="R239" s="12"/>
      <c r="S239" s="15"/>
      <c r="T239" s="14">
        <f t="array" ref="T239">SUM(J239:S239)</f>
        <v>0</v>
      </c>
      <c r="U239" s="12">
        <f t="array" ref="U239">IF(S239="",0,S239)+IF((COUNT(J239:R239)&lt;6),SUM(J239:R239),(MAX(J239:R239)+LARGE(J239:R239,2)+LARGE(J239:R239,3)+LARGE(J239:R239,4)+LARGE(J239:R239,5)))</f>
        <v>0</v>
      </c>
      <c r="V239" s="12">
        <f t="shared" si="3"/>
        <v>160.4285514506694</v>
      </c>
      <c r="W239" s="12">
        <f t="array" ref="W239">COUNT(J239:S239)</f>
        <v>0</v>
      </c>
      <c r="X239" s="12"/>
      <c r="Y239" s="12"/>
      <c r="Z239" s="16"/>
      <c r="AA239" s="16"/>
      <c r="AC239" s="16"/>
      <c r="AD239" s="16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</row>
    <row r="240" spans="1:256" s="19" customFormat="1" ht="16.5" customHeight="1" x14ac:dyDescent="0.2">
      <c r="A240" s="12">
        <v>31</v>
      </c>
      <c r="B240" s="12">
        <f t="array" ref="B240">_xlfn.RANK.EQ(V240,$V$2:$V$607)</f>
        <v>239</v>
      </c>
      <c r="C240" s="13" t="s">
        <v>420</v>
      </c>
      <c r="D240" s="13" t="s">
        <v>419</v>
      </c>
      <c r="E240" s="13" t="s">
        <v>42</v>
      </c>
      <c r="F240" s="12">
        <v>0</v>
      </c>
      <c r="G240" s="12">
        <v>0</v>
      </c>
      <c r="H240" s="12">
        <v>0</v>
      </c>
      <c r="I240" s="12">
        <v>0</v>
      </c>
      <c r="J240" s="14">
        <v>159.66450216450201</v>
      </c>
      <c r="K240" s="12"/>
      <c r="L240" t="s">
        <v>958</v>
      </c>
      <c r="M240" s="12" t="s">
        <v>958</v>
      </c>
      <c r="N240" s="12" t="s">
        <v>958</v>
      </c>
      <c r="O240" s="12"/>
      <c r="P240" s="12"/>
      <c r="Q240" s="12"/>
      <c r="R240" s="12"/>
      <c r="S240" s="15"/>
      <c r="T240" s="14">
        <f t="array" ref="T240">SUM(J240:S240)</f>
        <v>159.66450216450201</v>
      </c>
      <c r="U240" s="12">
        <f t="array" ref="U240">IF(S240="",0,S240)+IF((COUNT(J240:R240)&lt;6),SUM(J240:R240),(MAX(J240:R240)+LARGE(J240:R240,2)+LARGE(J240:R240,3)+LARGE(J240:R240,4)+LARGE(J240:R240,5)))</f>
        <v>159.66450216450201</v>
      </c>
      <c r="V240" s="12">
        <f t="shared" si="3"/>
        <v>159.66450216450201</v>
      </c>
      <c r="W240" s="12">
        <f t="array" ref="W240">COUNT(J240:S240)</f>
        <v>1</v>
      </c>
      <c r="X240" s="12"/>
      <c r="Y240" s="12"/>
      <c r="Z240" s="16"/>
      <c r="AA240" s="16"/>
      <c r="AC240" s="16"/>
      <c r="AD240" s="16"/>
    </row>
    <row r="241" spans="1:31" s="19" customFormat="1" ht="16.5" customHeight="1" x14ac:dyDescent="0.2">
      <c r="A241" s="12">
        <v>49</v>
      </c>
      <c r="B241" s="12">
        <f t="array" ref="B241">_xlfn.RANK.EQ(V241,$V$2:$V$607)</f>
        <v>240</v>
      </c>
      <c r="C241" s="13" t="s">
        <v>421</v>
      </c>
      <c r="D241" s="13" t="s">
        <v>44</v>
      </c>
      <c r="E241" s="13" t="s">
        <v>422</v>
      </c>
      <c r="F241" s="12">
        <v>0</v>
      </c>
      <c r="G241" s="12">
        <v>0</v>
      </c>
      <c r="H241" s="12">
        <v>198.66776689015001</v>
      </c>
      <c r="I241" s="12">
        <v>132.44517792676601</v>
      </c>
      <c r="J241" s="14">
        <v>25.464242549229098</v>
      </c>
      <c r="K241" s="12"/>
      <c r="L241" t="s">
        <v>958</v>
      </c>
      <c r="M241" s="12" t="s">
        <v>958</v>
      </c>
      <c r="N241" s="12" t="s">
        <v>958</v>
      </c>
      <c r="O241" s="12"/>
      <c r="P241" s="12"/>
      <c r="Q241" s="12"/>
      <c r="R241" s="12"/>
      <c r="S241" s="15"/>
      <c r="T241" s="14">
        <f t="array" ref="T241">SUM(J241:S241)</f>
        <v>25.464242549229098</v>
      </c>
      <c r="U241" s="12">
        <f t="array" ref="U241">IF(S241="",0,S241)+IF((COUNT(J241:R241)&lt;6),SUM(J241:R241),(MAX(J241:R241)+LARGE(J241:R241,2)+LARGE(J241:R241,3)+LARGE(J241:R241,4)+LARGE(J241:R241,5)))</f>
        <v>25.464242549229098</v>
      </c>
      <c r="V241" s="12">
        <f t="shared" si="3"/>
        <v>157.90942047599509</v>
      </c>
      <c r="W241" s="12">
        <f t="array" ref="W241">COUNT(J241:S241)</f>
        <v>1</v>
      </c>
      <c r="X241" s="12"/>
      <c r="Y241" s="12"/>
      <c r="Z241" s="16"/>
      <c r="AA241" s="16"/>
      <c r="AC241" s="16"/>
      <c r="AD241" s="16"/>
    </row>
    <row r="242" spans="1:31" s="19" customFormat="1" ht="16.5" customHeight="1" x14ac:dyDescent="0.2">
      <c r="A242" s="12">
        <v>345</v>
      </c>
      <c r="B242" s="12">
        <f t="array" ref="B242">_xlfn.RANK.EQ(V242,$V$2:$V$607)</f>
        <v>241</v>
      </c>
      <c r="C242" s="13" t="s">
        <v>412</v>
      </c>
      <c r="D242" s="13" t="s">
        <v>267</v>
      </c>
      <c r="E242" t="s">
        <v>958</v>
      </c>
      <c r="F242" s="12">
        <v>235.84987593052099</v>
      </c>
      <c r="G242" s="12">
        <v>78.616625310173703</v>
      </c>
      <c r="H242" s="12">
        <v>117.69046839174599</v>
      </c>
      <c r="I242" s="12">
        <v>78.460312261163907</v>
      </c>
      <c r="J242" s="14"/>
      <c r="K242" s="12"/>
      <c r="L242" t="s">
        <v>958</v>
      </c>
      <c r="M242" s="12" t="s">
        <v>958</v>
      </c>
      <c r="N242" s="12" t="s">
        <v>958</v>
      </c>
      <c r="O242" s="12"/>
      <c r="P242" s="12"/>
      <c r="Q242" s="12"/>
      <c r="R242" s="12"/>
      <c r="S242" s="15"/>
      <c r="T242" s="14">
        <f t="array" ref="T242">SUM(J242:S242)</f>
        <v>0</v>
      </c>
      <c r="U242" s="12">
        <f t="array" ref="U242">IF(S242="",0,S242)+IF((COUNT(J242:R242)&lt;6),SUM(J242:R242),(MAX(J242:R242)+LARGE(J242:R242,2)+LARGE(J242:R242,3)+LARGE(J242:R242,4)+LARGE(J242:R242,5)))</f>
        <v>0</v>
      </c>
      <c r="V242" s="12">
        <f t="shared" si="3"/>
        <v>157.07693757133762</v>
      </c>
      <c r="W242" s="12">
        <f t="array" ref="W242">COUNT(J242:S242)</f>
        <v>0</v>
      </c>
      <c r="X242" s="12"/>
      <c r="Y242" s="12"/>
      <c r="Z242" s="16"/>
      <c r="AA242" s="16"/>
      <c r="AC242" s="16"/>
      <c r="AD242" s="16"/>
    </row>
    <row r="243" spans="1:31" s="19" customFormat="1" ht="16.5" customHeight="1" x14ac:dyDescent="0.2">
      <c r="A243" s="12">
        <v>349</v>
      </c>
      <c r="B243" s="12">
        <f t="array" ref="B243">_xlfn.RANK.EQ(V243,$V$2:$V$607)</f>
        <v>242</v>
      </c>
      <c r="C243" s="13" t="s">
        <v>812</v>
      </c>
      <c r="D243" s="13" t="s">
        <v>584</v>
      </c>
      <c r="E243" s="13" t="s">
        <v>63</v>
      </c>
      <c r="F243" s="12">
        <v>0</v>
      </c>
      <c r="G243" s="12">
        <v>0</v>
      </c>
      <c r="H243" s="12">
        <v>0</v>
      </c>
      <c r="I243" s="12">
        <v>0</v>
      </c>
      <c r="J243" s="14"/>
      <c r="K243" s="12"/>
      <c r="L243" s="12">
        <v>157.02602604400539</v>
      </c>
      <c r="M243" s="12" t="s">
        <v>958</v>
      </c>
      <c r="N243" s="12" t="s">
        <v>958</v>
      </c>
      <c r="O243" s="12"/>
      <c r="P243" s="12"/>
      <c r="Q243" s="12"/>
      <c r="R243" s="12"/>
      <c r="S243" s="15"/>
      <c r="T243" s="14">
        <f t="array" ref="T243">SUM(J243:S243)</f>
        <v>157.02602604400539</v>
      </c>
      <c r="U243" s="12">
        <f t="array" ref="U243">IF(S243="",0,S243)+IF((COUNT(J243:R243)&lt;6),SUM(J243:R243),(MAX(J243:R243)+LARGE(J243:R243,2)+LARGE(J243:R243,3)+LARGE(J243:R243,4)+LARGE(J243:R243,5)))</f>
        <v>157.02602604400539</v>
      </c>
      <c r="V243" s="12">
        <f t="shared" si="3"/>
        <v>157.02602604400539</v>
      </c>
      <c r="W243" s="12">
        <f t="array" ref="W243">COUNT(J243:S243)</f>
        <v>1</v>
      </c>
      <c r="X243" s="12"/>
      <c r="Y243" s="12"/>
      <c r="Z243" s="16"/>
      <c r="AA243" s="12"/>
      <c r="AB243" s="12"/>
      <c r="AC243" s="16"/>
      <c r="AD243" s="16"/>
    </row>
    <row r="244" spans="1:31" s="19" customFormat="1" ht="16.5" customHeight="1" x14ac:dyDescent="0.2">
      <c r="A244" s="12">
        <v>78</v>
      </c>
      <c r="B244" s="12">
        <f t="array" ref="B244">_xlfn.RANK.EQ(V244,$V$2:$V$607)</f>
        <v>243</v>
      </c>
      <c r="C244" s="13" t="s">
        <v>423</v>
      </c>
      <c r="D244" s="13" t="s">
        <v>126</v>
      </c>
      <c r="E244" s="13" t="s">
        <v>156</v>
      </c>
      <c r="F244" s="12">
        <v>0</v>
      </c>
      <c r="G244" s="12">
        <v>0</v>
      </c>
      <c r="H244" s="12">
        <v>0</v>
      </c>
      <c r="I244" s="12">
        <v>0</v>
      </c>
      <c r="J244" s="14">
        <v>156.63233552905899</v>
      </c>
      <c r="K244" s="12"/>
      <c r="L244" t="s">
        <v>958</v>
      </c>
      <c r="M244" s="12" t="s">
        <v>958</v>
      </c>
      <c r="N244" s="12" t="s">
        <v>958</v>
      </c>
      <c r="O244" s="12"/>
      <c r="P244" s="12"/>
      <c r="Q244" s="12"/>
      <c r="R244" s="12"/>
      <c r="S244" s="15"/>
      <c r="T244" s="14">
        <f t="array" ref="T244">SUM(J244:S244)</f>
        <v>156.63233552905899</v>
      </c>
      <c r="U244" s="12">
        <f t="array" ref="U244">IF(S244="",0,S244)+IF((COUNT(J244:R244)&lt;6),SUM(J244:R244),(MAX(J244:R244)+LARGE(J244:R244,2)+LARGE(J244:R244,3)+LARGE(J244:R244,4)+LARGE(J244:R244,5)))</f>
        <v>156.63233552905899</v>
      </c>
      <c r="V244" s="12">
        <f t="shared" si="3"/>
        <v>156.63233552905899</v>
      </c>
      <c r="W244" s="12">
        <f t="array" ref="W244">COUNT(J244:S244)</f>
        <v>1</v>
      </c>
      <c r="X244" s="12"/>
      <c r="Y244" s="12"/>
      <c r="Z244" s="16"/>
      <c r="AA244" s="12"/>
      <c r="AB244" s="12"/>
      <c r="AC244" s="16"/>
      <c r="AD244" s="16"/>
    </row>
    <row r="245" spans="1:31" s="19" customFormat="1" ht="16.5" customHeight="1" x14ac:dyDescent="0.2">
      <c r="A245" s="12">
        <v>87</v>
      </c>
      <c r="B245" s="12">
        <f t="array" ref="B245">_xlfn.RANK.EQ(V245,$V$2:$V$607)</f>
        <v>244</v>
      </c>
      <c r="C245" s="13" t="s">
        <v>426</v>
      </c>
      <c r="D245" s="13" t="s">
        <v>427</v>
      </c>
      <c r="E245" s="13" t="s">
        <v>42</v>
      </c>
      <c r="F245" s="12">
        <v>0</v>
      </c>
      <c r="G245" s="12">
        <v>0</v>
      </c>
      <c r="H245" s="12">
        <v>179.34056730472099</v>
      </c>
      <c r="I245" s="12">
        <v>119.560378203147</v>
      </c>
      <c r="J245" s="14">
        <v>33.5833333333333</v>
      </c>
      <c r="K245" s="12"/>
      <c r="L245" t="s">
        <v>958</v>
      </c>
      <c r="M245" s="12" t="s">
        <v>958</v>
      </c>
      <c r="N245" s="12" t="s">
        <v>958</v>
      </c>
      <c r="O245" s="12"/>
      <c r="P245" s="12"/>
      <c r="Q245" s="12"/>
      <c r="R245" s="12"/>
      <c r="S245" s="15"/>
      <c r="T245" s="14">
        <f t="array" ref="T245">SUM(J245:S245)</f>
        <v>33.5833333333333</v>
      </c>
      <c r="U245" s="12">
        <f t="array" ref="U245">IF(S245="",0,S245)+IF((COUNT(J245:R245)&lt;6),SUM(J245:R245),(MAX(J245:R245)+LARGE(J245:R245,2)+LARGE(J245:R245,3)+LARGE(J245:R245,4)+LARGE(J245:R245,5)))</f>
        <v>33.5833333333333</v>
      </c>
      <c r="V245" s="12">
        <f t="shared" si="3"/>
        <v>153.14371153648028</v>
      </c>
      <c r="W245" s="12">
        <f t="array" ref="W245">COUNT(J245:S245)</f>
        <v>1</v>
      </c>
      <c r="X245" s="12"/>
      <c r="Y245" s="12"/>
      <c r="Z245" s="16"/>
      <c r="AA245" s="12"/>
      <c r="AB245" s="12"/>
      <c r="AC245" s="16"/>
      <c r="AD245" s="16"/>
    </row>
    <row r="246" spans="1:31" s="19" customFormat="1" ht="16.5" customHeight="1" x14ac:dyDescent="0.2">
      <c r="A246" s="12">
        <v>470</v>
      </c>
      <c r="B246" s="12">
        <f t="array" ref="B246">_xlfn.RANK.EQ(V246,$V$2:$V$607)</f>
        <v>245</v>
      </c>
      <c r="C246" s="13" t="s">
        <v>428</v>
      </c>
      <c r="D246" s="13" t="s">
        <v>429</v>
      </c>
      <c r="E246" t="s">
        <v>958</v>
      </c>
      <c r="F246" s="12">
        <v>0</v>
      </c>
      <c r="G246" s="12">
        <v>0</v>
      </c>
      <c r="H246" s="12">
        <v>229.63589170392399</v>
      </c>
      <c r="I246" s="12">
        <v>153.09059446928299</v>
      </c>
      <c r="J246" s="14"/>
      <c r="K246" s="12"/>
      <c r="L246" t="s">
        <v>958</v>
      </c>
      <c r="M246" s="12" t="s">
        <v>958</v>
      </c>
      <c r="N246" s="12" t="s">
        <v>958</v>
      </c>
      <c r="O246" s="12"/>
      <c r="P246" s="12"/>
      <c r="Q246" s="12"/>
      <c r="R246" s="12"/>
      <c r="S246" s="15"/>
      <c r="T246" s="14">
        <f t="array" ref="T246">SUM(J246:S246)</f>
        <v>0</v>
      </c>
      <c r="U246" s="12">
        <f t="array" ref="U246">IF(S246="",0,S246)+IF((COUNT(J246:R246)&lt;6),SUM(J246:R246),(MAX(J246:R246)+LARGE(J246:R246,2)+LARGE(J246:R246,3)+LARGE(J246:R246,4)+LARGE(J246:R246,5)))</f>
        <v>0</v>
      </c>
      <c r="V246" s="12">
        <f t="shared" si="3"/>
        <v>153.09059446928299</v>
      </c>
      <c r="W246" s="12">
        <f t="array" ref="W246">COUNT(J246:S246)</f>
        <v>0</v>
      </c>
      <c r="X246" s="12"/>
      <c r="Y246" s="12"/>
      <c r="Z246" s="16"/>
      <c r="AA246" s="12"/>
      <c r="AB246" s="12"/>
      <c r="AC246" s="16"/>
      <c r="AD246" s="16"/>
    </row>
    <row r="247" spans="1:31" s="19" customFormat="1" ht="16.5" customHeight="1" x14ac:dyDescent="0.2">
      <c r="A247" s="12">
        <v>352</v>
      </c>
      <c r="B247" s="12">
        <f t="array" ref="B247">_xlfn.RANK.EQ(V247,$V$2:$V$607)</f>
        <v>246</v>
      </c>
      <c r="C247" s="13" t="s">
        <v>821</v>
      </c>
      <c r="D247" s="13" t="s">
        <v>822</v>
      </c>
      <c r="E247" t="s">
        <v>858</v>
      </c>
      <c r="F247" s="12">
        <v>0</v>
      </c>
      <c r="G247" s="12">
        <v>0</v>
      </c>
      <c r="H247" s="12">
        <v>0</v>
      </c>
      <c r="I247" s="12">
        <v>0</v>
      </c>
      <c r="J247" s="14"/>
      <c r="K247" s="12"/>
      <c r="L247" t="s">
        <v>958</v>
      </c>
      <c r="M247" s="12" t="s">
        <v>958</v>
      </c>
      <c r="N247" s="12">
        <v>151.07411994508533</v>
      </c>
      <c r="O247" s="12"/>
      <c r="P247" s="12"/>
      <c r="Q247" s="12"/>
      <c r="R247" s="12"/>
      <c r="S247" s="15"/>
      <c r="T247" s="14">
        <f t="array" ref="T247">SUM(J247:S247)</f>
        <v>151.07411994508533</v>
      </c>
      <c r="U247" s="12">
        <f t="array" ref="U247">IF(S247="",0,S247)+IF((COUNT(J247:R247)&lt;6),SUM(J247:R247),(MAX(J247:R247)+LARGE(J247:R247,2)+LARGE(J247:R247,3)+LARGE(J247:R247,4)+LARGE(J247:R247,5)))</f>
        <v>151.07411994508533</v>
      </c>
      <c r="V247" s="12">
        <f t="shared" si="3"/>
        <v>151.07411994508533</v>
      </c>
      <c r="W247" s="12">
        <f t="array" ref="W247">COUNT(J247:S247)</f>
        <v>1</v>
      </c>
      <c r="X247" s="12"/>
      <c r="Y247" s="12"/>
      <c r="Z247" s="16"/>
      <c r="AA247" s="12"/>
      <c r="AB247" s="12"/>
      <c r="AC247" s="16"/>
      <c r="AD247" s="16"/>
      <c r="AE247" s="21"/>
    </row>
    <row r="248" spans="1:31" s="19" customFormat="1" ht="16.5" customHeight="1" x14ac:dyDescent="0.2">
      <c r="A248" s="12">
        <v>123</v>
      </c>
      <c r="B248" s="12">
        <f t="array" ref="B248">_xlfn.RANK.EQ(V248,$V$2:$V$607)</f>
        <v>247</v>
      </c>
      <c r="C248" s="13" t="s">
        <v>177</v>
      </c>
      <c r="D248" s="13" t="s">
        <v>430</v>
      </c>
      <c r="E248" s="13" t="s">
        <v>132</v>
      </c>
      <c r="F248" s="12">
        <v>0</v>
      </c>
      <c r="G248" s="12">
        <v>0</v>
      </c>
      <c r="H248" s="12">
        <v>67.249065499162498</v>
      </c>
      <c r="I248" s="12">
        <v>44.832710332775001</v>
      </c>
      <c r="J248" s="14">
        <v>105.424994740164</v>
      </c>
      <c r="K248" s="12"/>
      <c r="L248" t="s">
        <v>958</v>
      </c>
      <c r="M248" s="12" t="s">
        <v>958</v>
      </c>
      <c r="N248" s="12" t="s">
        <v>958</v>
      </c>
      <c r="O248" s="12"/>
      <c r="P248" s="12"/>
      <c r="Q248" s="12"/>
      <c r="R248" s="12"/>
      <c r="S248" s="15"/>
      <c r="T248" s="14">
        <f t="array" ref="T248">SUM(J248:S248)</f>
        <v>105.424994740164</v>
      </c>
      <c r="U248" s="12">
        <f t="array" ref="U248">IF(S248="",0,S248)+IF((COUNT(J248:R248)&lt;6),SUM(J248:R248),(MAX(J248:R248)+LARGE(J248:R248,2)+LARGE(J248:R248,3)+LARGE(J248:R248,4)+LARGE(J248:R248,5)))</f>
        <v>105.424994740164</v>
      </c>
      <c r="V248" s="12">
        <f t="shared" si="3"/>
        <v>150.25770507293899</v>
      </c>
      <c r="W248" s="12">
        <f t="array" ref="W248">COUNT(J248:S248)</f>
        <v>1</v>
      </c>
      <c r="X248" s="12"/>
      <c r="Y248" s="12"/>
      <c r="Z248" s="16"/>
      <c r="AA248" s="16"/>
      <c r="AC248" s="16"/>
      <c r="AD248" s="16"/>
    </row>
    <row r="249" spans="1:31" s="19" customFormat="1" ht="16.5" customHeight="1" x14ac:dyDescent="0.2">
      <c r="A249" s="12">
        <v>26</v>
      </c>
      <c r="B249" s="12">
        <f t="array" ref="B249">_xlfn.RANK.EQ(V249,$V$2:$V$607)</f>
        <v>248</v>
      </c>
      <c r="C249" s="13" t="s">
        <v>431</v>
      </c>
      <c r="D249" s="13" t="s">
        <v>432</v>
      </c>
      <c r="E249" t="s">
        <v>958</v>
      </c>
      <c r="F249" s="12">
        <v>173.937492021053</v>
      </c>
      <c r="G249" s="12">
        <v>57.979164007017602</v>
      </c>
      <c r="H249" s="12">
        <v>138.202094890837</v>
      </c>
      <c r="I249" s="12">
        <v>92.134729927224399</v>
      </c>
      <c r="J249" s="14"/>
      <c r="K249" s="12"/>
      <c r="L249" t="s">
        <v>958</v>
      </c>
      <c r="M249" s="12" t="s">
        <v>958</v>
      </c>
      <c r="N249" s="12" t="s">
        <v>958</v>
      </c>
      <c r="O249" s="12"/>
      <c r="P249" s="12"/>
      <c r="Q249" s="12"/>
      <c r="R249" s="12"/>
      <c r="S249" s="15"/>
      <c r="T249" s="14">
        <f t="array" ref="T249">SUM(J249:S249)</f>
        <v>0</v>
      </c>
      <c r="U249" s="12">
        <f t="array" ref="U249">IF(S249="",0,S249)+IF((COUNT(J249:R249)&lt;6),SUM(J249:R249),(MAX(J249:R249)+LARGE(J249:R249,2)+LARGE(J249:R249,3)+LARGE(J249:R249,4)+LARGE(J249:R249,5)))</f>
        <v>0</v>
      </c>
      <c r="V249" s="12">
        <f t="shared" si="3"/>
        <v>150.11389393424201</v>
      </c>
      <c r="W249" s="12">
        <f t="array" ref="W249">COUNT(J249:S249)</f>
        <v>0</v>
      </c>
      <c r="X249" s="12"/>
      <c r="Y249" s="12"/>
      <c r="Z249" s="16"/>
      <c r="AA249" s="16"/>
      <c r="AC249" s="16"/>
      <c r="AD249" s="16"/>
    </row>
    <row r="250" spans="1:31" s="19" customFormat="1" ht="16.5" customHeight="1" x14ac:dyDescent="0.2">
      <c r="A250" s="12">
        <v>66</v>
      </c>
      <c r="B250" s="12">
        <f t="array" ref="B250">_xlfn.RANK.EQ(V250,$V$2:$V$607)</f>
        <v>249</v>
      </c>
      <c r="C250" s="13" t="s">
        <v>433</v>
      </c>
      <c r="D250" s="13" t="s">
        <v>434</v>
      </c>
      <c r="E250" s="13" t="s">
        <v>42</v>
      </c>
      <c r="F250" s="12">
        <v>0</v>
      </c>
      <c r="G250" s="12">
        <v>0</v>
      </c>
      <c r="H250" s="12">
        <v>66.843632958801507</v>
      </c>
      <c r="I250" s="12">
        <v>44.562421972534302</v>
      </c>
      <c r="J250" s="14">
        <v>104.731812997519</v>
      </c>
      <c r="K250" s="12"/>
      <c r="L250" t="s">
        <v>958</v>
      </c>
      <c r="M250" s="12" t="s">
        <v>958</v>
      </c>
      <c r="N250" s="12" t="s">
        <v>958</v>
      </c>
      <c r="O250" s="12"/>
      <c r="P250" s="12"/>
      <c r="Q250" s="12"/>
      <c r="R250" s="12"/>
      <c r="S250" s="15"/>
      <c r="T250" s="14">
        <f t="array" ref="T250">SUM(J250:S250)</f>
        <v>104.731812997519</v>
      </c>
      <c r="U250" s="12">
        <f t="array" ref="U250">IF(S250="",0,S250)+IF((COUNT(J250:R250)&lt;6),SUM(J250:R250),(MAX(J250:R250)+LARGE(J250:R250,2)+LARGE(J250:R250,3)+LARGE(J250:R250,4)+LARGE(J250:R250,5)))</f>
        <v>104.731812997519</v>
      </c>
      <c r="V250" s="12">
        <f t="shared" si="3"/>
        <v>149.29423497005331</v>
      </c>
      <c r="W250" s="12">
        <f t="array" ref="W250">COUNT(J250:S250)</f>
        <v>1</v>
      </c>
      <c r="X250" s="12"/>
      <c r="Y250" s="12"/>
      <c r="Z250" s="16"/>
      <c r="AA250" s="12"/>
      <c r="AB250" s="12"/>
      <c r="AC250" s="16"/>
      <c r="AD250" s="16"/>
    </row>
    <row r="251" spans="1:31" s="19" customFormat="1" ht="16.5" customHeight="1" x14ac:dyDescent="0.2">
      <c r="A251" s="12">
        <v>4</v>
      </c>
      <c r="B251" s="12">
        <f t="array" ref="B251">_xlfn.RANK.EQ(V251,$V$2:$V$607)</f>
        <v>250</v>
      </c>
      <c r="C251" s="13" t="s">
        <v>435</v>
      </c>
      <c r="D251" s="13" t="s">
        <v>299</v>
      </c>
      <c r="E251" t="s">
        <v>958</v>
      </c>
      <c r="F251" s="12">
        <v>446.948922821059</v>
      </c>
      <c r="G251" s="12">
        <v>148.98297427368601</v>
      </c>
      <c r="H251" s="12">
        <v>0</v>
      </c>
      <c r="I251" s="12">
        <v>0</v>
      </c>
      <c r="J251" s="14"/>
      <c r="K251" s="12"/>
      <c r="L251" t="s">
        <v>958</v>
      </c>
      <c r="M251" s="12" t="s">
        <v>958</v>
      </c>
      <c r="N251" s="12" t="s">
        <v>958</v>
      </c>
      <c r="O251" s="12"/>
      <c r="P251" s="12"/>
      <c r="Q251" s="12"/>
      <c r="R251" s="12"/>
      <c r="S251" s="15"/>
      <c r="T251" s="14">
        <f t="array" ref="T251">SUM(J251:S251)</f>
        <v>0</v>
      </c>
      <c r="U251" s="12">
        <f t="array" ref="U251">IF(S251="",0,S251)+IF((COUNT(J251:R251)&lt;6),SUM(J251:R251),(MAX(J251:R251)+LARGE(J251:R251,2)+LARGE(J251:R251,3)+LARGE(J251:R251,4)+LARGE(J251:R251,5)))</f>
        <v>0</v>
      </c>
      <c r="V251" s="12">
        <f t="shared" si="3"/>
        <v>148.98297427368601</v>
      </c>
      <c r="W251" s="12">
        <f t="array" ref="W251">COUNT(J251:S251)</f>
        <v>0</v>
      </c>
      <c r="X251" s="12"/>
      <c r="Y251" s="12"/>
      <c r="Z251" s="16"/>
      <c r="AA251" s="12"/>
      <c r="AB251" s="12"/>
      <c r="AC251" s="16"/>
      <c r="AD251" s="16"/>
    </row>
    <row r="252" spans="1:31" s="19" customFormat="1" ht="16.5" customHeight="1" x14ac:dyDescent="0.2">
      <c r="A252" s="12">
        <v>420</v>
      </c>
      <c r="B252" s="12">
        <f t="array" ref="B252">_xlfn.RANK.EQ(V252,$V$2:$V$607)</f>
        <v>251</v>
      </c>
      <c r="C252" s="13" t="s">
        <v>436</v>
      </c>
      <c r="D252" s="13" t="s">
        <v>437</v>
      </c>
      <c r="E252" s="13" t="s">
        <v>76</v>
      </c>
      <c r="F252" s="12">
        <v>0.17857142857142899</v>
      </c>
      <c r="G252" s="12">
        <v>5.95238095238095E-2</v>
      </c>
      <c r="H252" s="12">
        <v>66.896666666666704</v>
      </c>
      <c r="I252" s="12">
        <v>44.5977777777778</v>
      </c>
      <c r="J252" s="14">
        <v>100.45605536332199</v>
      </c>
      <c r="K252" s="12"/>
      <c r="L252" t="s">
        <v>958</v>
      </c>
      <c r="M252" s="12" t="s">
        <v>958</v>
      </c>
      <c r="N252" s="12" t="s">
        <v>958</v>
      </c>
      <c r="O252" s="12"/>
      <c r="P252" s="12"/>
      <c r="Q252" s="12"/>
      <c r="R252" s="12"/>
      <c r="S252" s="15"/>
      <c r="T252" s="14">
        <f t="array" ref="T252">SUM(J252:S252)</f>
        <v>100.45605536332199</v>
      </c>
      <c r="U252" s="12">
        <f t="array" ref="U252">IF(S252="",0,S252)+IF((COUNT(J252:R252)&lt;6),SUM(J252:R252),(MAX(J252:R252)+LARGE(J252:R252,2)+LARGE(J252:R252,3)+LARGE(J252:R252,4)+LARGE(J252:R252,5)))</f>
        <v>100.45605536332199</v>
      </c>
      <c r="V252" s="12">
        <f t="shared" si="3"/>
        <v>145.1133569506236</v>
      </c>
      <c r="W252" s="12">
        <f t="array" ref="W252">COUNT(J252:S252)</f>
        <v>1</v>
      </c>
      <c r="X252" s="12"/>
      <c r="Y252" s="12"/>
      <c r="Z252" s="16"/>
      <c r="AA252" s="12"/>
      <c r="AB252" s="12"/>
      <c r="AC252" s="16"/>
      <c r="AD252" s="16"/>
    </row>
    <row r="253" spans="1:31" s="19" customFormat="1" ht="16.5" customHeight="1" x14ac:dyDescent="0.2">
      <c r="A253" s="12">
        <v>502</v>
      </c>
      <c r="B253" s="12">
        <f t="array" ref="B253">_xlfn.RANK.EQ(V253,$V$2:$V$607)</f>
        <v>252</v>
      </c>
      <c r="C253" s="13" t="s">
        <v>438</v>
      </c>
      <c r="D253" s="13" t="s">
        <v>439</v>
      </c>
      <c r="E253" t="s">
        <v>958</v>
      </c>
      <c r="F253" s="12">
        <v>67.142947604573706</v>
      </c>
      <c r="G253" s="12">
        <v>22.3809825348579</v>
      </c>
      <c r="H253" s="12">
        <v>183.40636230289701</v>
      </c>
      <c r="I253" s="12">
        <v>122.27090820193099</v>
      </c>
      <c r="J253" s="14"/>
      <c r="K253" s="12"/>
      <c r="L253" t="s">
        <v>958</v>
      </c>
      <c r="M253" s="12" t="s">
        <v>958</v>
      </c>
      <c r="N253" s="12" t="s">
        <v>958</v>
      </c>
      <c r="O253" s="12"/>
      <c r="P253" s="12"/>
      <c r="Q253" s="12"/>
      <c r="R253" s="12"/>
      <c r="S253" s="15"/>
      <c r="T253" s="14">
        <f t="array" ref="T253">SUM(J253:S253)</f>
        <v>0</v>
      </c>
      <c r="U253" s="12">
        <f t="array" ref="U253">IF(S253="",0,S253)+IF((COUNT(J253:R253)&lt;6),SUM(J253:R253),(MAX(J253:R253)+LARGE(J253:R253,2)+LARGE(J253:R253,3)+LARGE(J253:R253,4)+LARGE(J253:R253,5)))</f>
        <v>0</v>
      </c>
      <c r="V253" s="12">
        <f t="shared" si="3"/>
        <v>144.65189073678889</v>
      </c>
      <c r="W253" s="12">
        <f t="array" ref="W253">COUNT(J253:S253)</f>
        <v>0</v>
      </c>
      <c r="X253" s="12"/>
      <c r="Y253" s="12"/>
      <c r="Z253" s="16"/>
      <c r="AA253" s="12"/>
      <c r="AB253" s="12"/>
      <c r="AC253" s="16"/>
      <c r="AD253" s="16"/>
      <c r="AE253" s="21"/>
    </row>
    <row r="254" spans="1:31" s="19" customFormat="1" ht="16.5" customHeight="1" x14ac:dyDescent="0.2">
      <c r="A254" s="12">
        <v>499</v>
      </c>
      <c r="B254" s="12">
        <f t="array" ref="B254">_xlfn.RANK.EQ(V254,$V$2:$V$607)</f>
        <v>253</v>
      </c>
      <c r="C254" s="13" t="s">
        <v>440</v>
      </c>
      <c r="D254" s="13" t="s">
        <v>441</v>
      </c>
      <c r="E254" s="13" t="s">
        <v>42</v>
      </c>
      <c r="F254" s="12">
        <v>331.863753764276</v>
      </c>
      <c r="G254" s="12">
        <v>110.621251254759</v>
      </c>
      <c r="H254" s="12">
        <v>0.21634615384615399</v>
      </c>
      <c r="I254" s="12">
        <v>0.144230769230769</v>
      </c>
      <c r="J254" s="14">
        <v>33.572807017543802</v>
      </c>
      <c r="K254" s="12"/>
      <c r="L254" t="s">
        <v>958</v>
      </c>
      <c r="M254" s="12" t="s">
        <v>958</v>
      </c>
      <c r="N254" s="12" t="s">
        <v>958</v>
      </c>
      <c r="O254" s="12"/>
      <c r="P254" s="12"/>
      <c r="Q254" s="12"/>
      <c r="R254" s="12"/>
      <c r="S254" s="15"/>
      <c r="T254" s="14">
        <f t="array" ref="T254">SUM(J254:S254)</f>
        <v>33.572807017543802</v>
      </c>
      <c r="U254" s="12">
        <f t="array" ref="U254">IF(S254="",0,S254)+IF((COUNT(J254:R254)&lt;6),SUM(J254:R254),(MAX(J254:R254)+LARGE(J254:R254,2)+LARGE(J254:R254,3)+LARGE(J254:R254,4)+LARGE(J254:R254,5)))</f>
        <v>33.572807017543802</v>
      </c>
      <c r="V254" s="12">
        <f t="shared" si="3"/>
        <v>144.33828904153359</v>
      </c>
      <c r="W254" s="12">
        <f t="array" ref="W254">COUNT(J254:S254)</f>
        <v>1</v>
      </c>
      <c r="X254" s="12"/>
      <c r="Y254" s="12"/>
      <c r="Z254" s="16"/>
      <c r="AA254" s="12"/>
      <c r="AB254" s="12"/>
      <c r="AC254" s="16"/>
      <c r="AD254" s="16"/>
    </row>
    <row r="255" spans="1:31" s="19" customFormat="1" ht="16.5" customHeight="1" x14ac:dyDescent="0.2">
      <c r="A255" s="12">
        <v>330</v>
      </c>
      <c r="B255" s="12">
        <f t="array" ref="B255">_xlfn.RANK.EQ(V255,$V$2:$V$607)</f>
        <v>254</v>
      </c>
      <c r="C255" s="13" t="s">
        <v>590</v>
      </c>
      <c r="D255" s="13" t="s">
        <v>219</v>
      </c>
      <c r="E255" s="13" t="s">
        <v>45</v>
      </c>
      <c r="F255" s="12">
        <v>0</v>
      </c>
      <c r="G255" s="12">
        <v>0</v>
      </c>
      <c r="H255" s="12">
        <v>0</v>
      </c>
      <c r="I255" s="12">
        <v>0</v>
      </c>
      <c r="J255" s="14"/>
      <c r="K255" s="12">
        <v>76.245214744130394</v>
      </c>
      <c r="L255" t="s">
        <v>958</v>
      </c>
      <c r="M255" s="12" t="s">
        <v>958</v>
      </c>
      <c r="N255" s="12">
        <v>67.87900729535022</v>
      </c>
      <c r="O255" s="12"/>
      <c r="P255" s="12"/>
      <c r="Q255" s="12"/>
      <c r="R255" s="12"/>
      <c r="S255" s="15"/>
      <c r="T255" s="14">
        <f t="array" ref="T255">SUM(J255:S255)</f>
        <v>144.12422203948063</v>
      </c>
      <c r="U255" s="12">
        <f t="array" ref="U255">IF(S255="",0,S255)+IF((COUNT(J255:R255)&lt;6),SUM(J255:R255),(MAX(J255:R255)+LARGE(J255:R255,2)+LARGE(J255:R255,3)+LARGE(J255:R255,4)+LARGE(J255:R255,5)))</f>
        <v>144.12422203948063</v>
      </c>
      <c r="V255" s="12">
        <f t="shared" si="3"/>
        <v>144.12422203948063</v>
      </c>
      <c r="W255" s="12">
        <f t="array" ref="W255">COUNT(J255:S255)</f>
        <v>2</v>
      </c>
      <c r="X255" s="12"/>
      <c r="Y255" s="12"/>
      <c r="Z255" s="16"/>
      <c r="AA255" s="12"/>
      <c r="AB255" s="12"/>
      <c r="AC255" s="16"/>
      <c r="AD255" s="16"/>
      <c r="AE255" s="21"/>
    </row>
    <row r="256" spans="1:31" s="19" customFormat="1" ht="16.5" customHeight="1" x14ac:dyDescent="0.2">
      <c r="A256" s="12">
        <v>558</v>
      </c>
      <c r="B256" s="12">
        <f t="array" ref="B256">_xlfn.RANK.EQ(V256,$V$2:$V$607)</f>
        <v>255</v>
      </c>
      <c r="C256" s="13" t="s">
        <v>442</v>
      </c>
      <c r="D256" s="13" t="s">
        <v>443</v>
      </c>
      <c r="E256" t="s">
        <v>958</v>
      </c>
      <c r="F256" s="12">
        <v>296.23999611250599</v>
      </c>
      <c r="G256" s="12">
        <v>98.746665370835402</v>
      </c>
      <c r="H256" s="12">
        <v>67.248952092523098</v>
      </c>
      <c r="I256" s="12">
        <v>44.832634728348701</v>
      </c>
      <c r="J256" s="14"/>
      <c r="K256" s="12"/>
      <c r="L256" t="s">
        <v>958</v>
      </c>
      <c r="M256" s="12" t="s">
        <v>958</v>
      </c>
      <c r="N256" s="12" t="s">
        <v>958</v>
      </c>
      <c r="O256" s="12"/>
      <c r="P256" s="12"/>
      <c r="Q256" s="12"/>
      <c r="R256" s="12"/>
      <c r="S256" s="15"/>
      <c r="T256" s="14">
        <f t="array" ref="T256">SUM(J256:S256)</f>
        <v>0</v>
      </c>
      <c r="U256" s="12">
        <f t="array" ref="U256">IF(S256="",0,S256)+IF((COUNT(J256:R256)&lt;6),SUM(J256:R256),(MAX(J256:R256)+LARGE(J256:R256,2)+LARGE(J256:R256,3)+LARGE(J256:R256,4)+LARGE(J256:R256,5)))</f>
        <v>0</v>
      </c>
      <c r="V256" s="12">
        <f t="shared" si="3"/>
        <v>143.57930009918411</v>
      </c>
      <c r="W256" s="12">
        <f t="array" ref="W256">COUNT(J256:S256)</f>
        <v>0</v>
      </c>
      <c r="X256" s="12"/>
      <c r="Y256" s="12"/>
      <c r="Z256" s="16"/>
      <c r="AA256" s="16"/>
      <c r="AC256" s="16"/>
      <c r="AD256" s="16"/>
    </row>
    <row r="257" spans="1:256" s="19" customFormat="1" ht="16.5" customHeight="1" x14ac:dyDescent="0.2">
      <c r="A257" s="12">
        <v>202</v>
      </c>
      <c r="B257" s="12">
        <f t="array" ref="B257">_xlfn.RANK.EQ(V257,$V$2:$V$607)</f>
        <v>256</v>
      </c>
      <c r="C257" s="13" t="s">
        <v>306</v>
      </c>
      <c r="D257" s="13" t="s">
        <v>338</v>
      </c>
      <c r="E257" s="13" t="s">
        <v>156</v>
      </c>
      <c r="F257" s="12">
        <v>0</v>
      </c>
      <c r="G257" s="12">
        <v>0</v>
      </c>
      <c r="H257" s="12">
        <v>0</v>
      </c>
      <c r="I257" s="12">
        <v>0</v>
      </c>
      <c r="J257" s="14">
        <v>142.360947241513</v>
      </c>
      <c r="K257" s="12"/>
      <c r="L257" t="s">
        <v>958</v>
      </c>
      <c r="M257" s="12" t="s">
        <v>958</v>
      </c>
      <c r="N257" s="12" t="s">
        <v>958</v>
      </c>
      <c r="O257" s="12"/>
      <c r="P257" s="12"/>
      <c r="Q257" s="12"/>
      <c r="R257" s="12"/>
      <c r="S257" s="15"/>
      <c r="T257" s="14">
        <f t="array" ref="T257">SUM(J257:S257)</f>
        <v>142.360947241513</v>
      </c>
      <c r="U257" s="12">
        <f t="array" ref="U257">IF(S257="",0,S257)+IF((COUNT(J257:R257)&lt;6),SUM(J257:R257),(MAX(J257:R257)+LARGE(J257:R257,2)+LARGE(J257:R257,3)+LARGE(J257:R257,4)+LARGE(J257:R257,5)))</f>
        <v>142.360947241513</v>
      </c>
      <c r="V257" s="12">
        <f t="shared" si="3"/>
        <v>142.360947241513</v>
      </c>
      <c r="W257" s="12">
        <f t="array" ref="W257">COUNT(J257:S257)</f>
        <v>1</v>
      </c>
      <c r="X257" s="12"/>
      <c r="Y257" s="12"/>
      <c r="Z257" s="16"/>
      <c r="AA257" s="12"/>
      <c r="AB257" s="12"/>
      <c r="AC257" s="16"/>
      <c r="AD257" s="16"/>
    </row>
    <row r="258" spans="1:256" s="19" customFormat="1" ht="16.5" customHeight="1" x14ac:dyDescent="0.2">
      <c r="A258" s="12">
        <v>226</v>
      </c>
      <c r="B258" s="12">
        <f t="array" ref="B258">_xlfn.RANK.EQ(V258,$V$2:$V$607)</f>
        <v>257</v>
      </c>
      <c r="C258" s="13" t="s">
        <v>444</v>
      </c>
      <c r="D258" s="13" t="s">
        <v>445</v>
      </c>
      <c r="E258" s="13" t="s">
        <v>42</v>
      </c>
      <c r="F258" s="12">
        <v>0</v>
      </c>
      <c r="G258" s="12">
        <v>0</v>
      </c>
      <c r="H258" s="12">
        <v>0</v>
      </c>
      <c r="I258" s="12">
        <v>0</v>
      </c>
      <c r="J258" s="14">
        <v>142.31219089738499</v>
      </c>
      <c r="K258" s="12"/>
      <c r="L258" t="s">
        <v>958</v>
      </c>
      <c r="M258" s="12" t="s">
        <v>958</v>
      </c>
      <c r="N258" s="12" t="s">
        <v>958</v>
      </c>
      <c r="O258" s="12"/>
      <c r="P258" s="12"/>
      <c r="Q258" s="12"/>
      <c r="R258" s="12"/>
      <c r="S258" s="15"/>
      <c r="T258" s="14">
        <f t="array" ref="T258">SUM(J258:S258)</f>
        <v>142.31219089738499</v>
      </c>
      <c r="U258" s="12">
        <f t="array" ref="U258">IF(S258="",0,S258)+IF((COUNT(J258:R258)&lt;6),SUM(J258:R258),(MAX(J258:R258)+LARGE(J258:R258,2)+LARGE(J258:R258,3)+LARGE(J258:R258,4)+LARGE(J258:R258,5)))</f>
        <v>142.31219089738499</v>
      </c>
      <c r="V258" s="12">
        <f t="shared" ref="V258:V321" si="4">U258+G258+I258</f>
        <v>142.31219089738499</v>
      </c>
      <c r="W258" s="12">
        <f t="array" ref="W258">COUNT(J258:S258)</f>
        <v>1</v>
      </c>
      <c r="X258" s="12"/>
      <c r="Y258" s="12"/>
      <c r="Z258" s="16"/>
      <c r="AA258" s="12"/>
      <c r="AB258" s="12"/>
      <c r="AC258" s="16"/>
      <c r="AD258" s="16"/>
    </row>
    <row r="259" spans="1:256" s="19" customFormat="1" ht="16.5" customHeight="1" x14ac:dyDescent="0.2">
      <c r="A259" s="12">
        <v>286</v>
      </c>
      <c r="B259" s="12">
        <f t="array" ref="B259">_xlfn.RANK.EQ(V259,$V$2:$V$607)</f>
        <v>258</v>
      </c>
      <c r="C259" s="13" t="s">
        <v>446</v>
      </c>
      <c r="D259" s="13" t="s">
        <v>80</v>
      </c>
      <c r="E259" s="13" t="s">
        <v>81</v>
      </c>
      <c r="F259" s="12">
        <v>0</v>
      </c>
      <c r="G259" s="12">
        <v>0</v>
      </c>
      <c r="H259" s="12">
        <v>0</v>
      </c>
      <c r="I259" s="12">
        <v>0</v>
      </c>
      <c r="J259" s="14">
        <v>138.981182795699</v>
      </c>
      <c r="K259" s="12"/>
      <c r="L259" t="s">
        <v>958</v>
      </c>
      <c r="M259" s="12" t="s">
        <v>958</v>
      </c>
      <c r="N259" s="12" t="s">
        <v>958</v>
      </c>
      <c r="O259" s="12"/>
      <c r="P259" s="12"/>
      <c r="Q259" s="12"/>
      <c r="R259" s="12"/>
      <c r="S259" s="15"/>
      <c r="T259" s="14">
        <f t="array" ref="T259">SUM(J259:S259)</f>
        <v>138.981182795699</v>
      </c>
      <c r="U259" s="12">
        <f t="array" ref="U259">IF(S259="",0,S259)+IF((COUNT(J259:R259)&lt;6),SUM(J259:R259),(MAX(J259:R259)+LARGE(J259:R259,2)+LARGE(J259:R259,3)+LARGE(J259:R259,4)+LARGE(J259:R259,5)))</f>
        <v>138.981182795699</v>
      </c>
      <c r="V259" s="12">
        <f t="shared" si="4"/>
        <v>138.981182795699</v>
      </c>
      <c r="W259" s="12">
        <f t="array" ref="W259">COUNT(J259:S259)</f>
        <v>1</v>
      </c>
      <c r="X259" s="12"/>
      <c r="Y259" s="12"/>
      <c r="Z259" s="16"/>
      <c r="AA259" s="16"/>
      <c r="AC259" s="16"/>
      <c r="AD259" s="16"/>
    </row>
    <row r="260" spans="1:256" s="19" customFormat="1" ht="16.5" customHeight="1" x14ac:dyDescent="0.2">
      <c r="A260" s="12">
        <v>344</v>
      </c>
      <c r="B260" s="12">
        <f t="array" ref="B260">_xlfn.RANK.EQ(V260,$V$2:$V$607)</f>
        <v>259</v>
      </c>
      <c r="C260" s="13" t="s">
        <v>447</v>
      </c>
      <c r="D260" s="13" t="s">
        <v>24</v>
      </c>
      <c r="E260" s="13" t="s">
        <v>76</v>
      </c>
      <c r="F260" s="12">
        <v>0.620874879913486</v>
      </c>
      <c r="G260" s="12">
        <v>0.206958293304495</v>
      </c>
      <c r="H260" s="12">
        <v>0</v>
      </c>
      <c r="I260" s="12">
        <v>0</v>
      </c>
      <c r="J260" s="14">
        <v>137.8779342723</v>
      </c>
      <c r="K260" s="12"/>
      <c r="L260" t="s">
        <v>958</v>
      </c>
      <c r="M260" s="12" t="s">
        <v>958</v>
      </c>
      <c r="N260" s="12" t="s">
        <v>958</v>
      </c>
      <c r="O260" s="12"/>
      <c r="P260" s="12"/>
      <c r="Q260" s="12"/>
      <c r="R260" s="12"/>
      <c r="S260" s="15"/>
      <c r="T260" s="14">
        <f t="array" ref="T260">SUM(J260:S260)</f>
        <v>137.8779342723</v>
      </c>
      <c r="U260" s="12">
        <f t="array" ref="U260">IF(S260="",0,S260)+IF((COUNT(J260:R260)&lt;6),SUM(J260:R260),(MAX(J260:R260)+LARGE(J260:R260,2)+LARGE(J260:R260,3)+LARGE(J260:R260,4)+LARGE(J260:R260,5)))</f>
        <v>137.8779342723</v>
      </c>
      <c r="V260" s="12">
        <f t="shared" si="4"/>
        <v>138.08489256560449</v>
      </c>
      <c r="W260" s="12">
        <f t="array" ref="W260">COUNT(J260:S260)</f>
        <v>1</v>
      </c>
      <c r="X260" s="12"/>
      <c r="Y260" s="12"/>
      <c r="Z260" s="16"/>
      <c r="AA260" s="12"/>
      <c r="AB260" s="12"/>
      <c r="AC260" s="16"/>
      <c r="AD260" s="16"/>
    </row>
    <row r="261" spans="1:256" s="19" customFormat="1" ht="16.5" customHeight="1" x14ac:dyDescent="0.2">
      <c r="A261" s="12">
        <v>419</v>
      </c>
      <c r="B261" s="12">
        <f t="array" ref="B261">_xlfn.RANK.EQ(V261,$V$2:$V$607)</f>
        <v>260</v>
      </c>
      <c r="C261" s="13" t="s">
        <v>448</v>
      </c>
      <c r="D261" s="13" t="s">
        <v>282</v>
      </c>
      <c r="E261" t="s">
        <v>958</v>
      </c>
      <c r="F261" s="12">
        <v>0</v>
      </c>
      <c r="G261" s="12">
        <v>0</v>
      </c>
      <c r="H261" s="12">
        <v>206.43565553275201</v>
      </c>
      <c r="I261" s="12">
        <v>137.62377035516801</v>
      </c>
      <c r="J261" s="14"/>
      <c r="K261" s="12"/>
      <c r="L261" t="s">
        <v>958</v>
      </c>
      <c r="M261" s="12" t="s">
        <v>958</v>
      </c>
      <c r="N261" s="12" t="s">
        <v>958</v>
      </c>
      <c r="O261" s="12"/>
      <c r="P261" s="12"/>
      <c r="Q261" s="12"/>
      <c r="R261" s="12"/>
      <c r="S261" s="15"/>
      <c r="T261" s="14">
        <f t="array" ref="T261">SUM(J261:S261)</f>
        <v>0</v>
      </c>
      <c r="U261" s="12">
        <f t="array" ref="U261">IF(S261="",0,S261)+IF((COUNT(J261:R261)&lt;6),SUM(J261:R261),(MAX(J261:R261)+LARGE(J261:R261,2)+LARGE(J261:R261,3)+LARGE(J261:R261,4)+LARGE(J261:R261,5)))</f>
        <v>0</v>
      </c>
      <c r="V261" s="12">
        <f t="shared" si="4"/>
        <v>137.62377035516801</v>
      </c>
      <c r="W261" s="12">
        <f t="array" ref="W261">COUNT(J261:S261)</f>
        <v>0</v>
      </c>
      <c r="X261" s="12"/>
      <c r="Y261" s="12"/>
      <c r="Z261" s="16"/>
      <c r="AA261" s="12"/>
      <c r="AB261" s="12"/>
      <c r="AC261" s="16"/>
      <c r="AD261" s="16"/>
    </row>
    <row r="262" spans="1:256" s="19" customFormat="1" ht="16.5" customHeight="1" x14ac:dyDescent="0.2">
      <c r="A262" s="12">
        <v>29</v>
      </c>
      <c r="B262" s="12">
        <f t="array" ref="B262">_xlfn.RANK.EQ(V262,$V$2:$V$607)</f>
        <v>261</v>
      </c>
      <c r="C262" s="13" t="s">
        <v>449</v>
      </c>
      <c r="D262" s="13" t="s">
        <v>450</v>
      </c>
      <c r="E262" s="13" t="s">
        <v>42</v>
      </c>
      <c r="F262" s="12">
        <v>0</v>
      </c>
      <c r="G262" s="12">
        <v>0</v>
      </c>
      <c r="H262" s="12">
        <v>104.303867403315</v>
      </c>
      <c r="I262" s="12">
        <v>69.535911602209893</v>
      </c>
      <c r="J262" s="14">
        <v>66.900273224043701</v>
      </c>
      <c r="K262" s="12"/>
      <c r="L262" t="s">
        <v>958</v>
      </c>
      <c r="M262" s="12" t="s">
        <v>958</v>
      </c>
      <c r="N262" s="12" t="s">
        <v>958</v>
      </c>
      <c r="O262" s="12"/>
      <c r="P262" s="12"/>
      <c r="Q262" s="12"/>
      <c r="R262" s="12"/>
      <c r="S262" s="15"/>
      <c r="T262" s="14">
        <f t="array" ref="T262">SUM(J262:S262)</f>
        <v>66.900273224043701</v>
      </c>
      <c r="U262" s="12">
        <f t="array" ref="U262">IF(S262="",0,S262)+IF((COUNT(J262:R262)&lt;6),SUM(J262:R262),(MAX(J262:R262)+LARGE(J262:R262,2)+LARGE(J262:R262,3)+LARGE(J262:R262,4)+LARGE(J262:R262,5)))</f>
        <v>66.900273224043701</v>
      </c>
      <c r="V262" s="12">
        <f t="shared" si="4"/>
        <v>136.43618482625359</v>
      </c>
      <c r="W262" s="12">
        <f t="array" ref="W262">COUNT(J262:S262)</f>
        <v>1</v>
      </c>
      <c r="X262" s="12"/>
      <c r="Y262" s="12"/>
      <c r="Z262" s="16"/>
      <c r="AA262" s="16"/>
      <c r="AC262" s="16"/>
      <c r="AD262" s="16"/>
    </row>
    <row r="263" spans="1:256" s="19" customFormat="1" ht="16.5" customHeight="1" x14ac:dyDescent="0.2">
      <c r="A263" s="12">
        <v>462</v>
      </c>
      <c r="B263" s="12">
        <f t="array" ref="B263">_xlfn.RANK.EQ(V263,$V$2:$V$607)</f>
        <v>262</v>
      </c>
      <c r="C263" s="13" t="s">
        <v>452</v>
      </c>
      <c r="D263" s="13" t="s">
        <v>453</v>
      </c>
      <c r="E263" t="s">
        <v>958</v>
      </c>
      <c r="F263" s="12">
        <v>56.625946615318703</v>
      </c>
      <c r="G263" s="12">
        <v>18.875315538439601</v>
      </c>
      <c r="H263" s="12">
        <v>174.70911367058901</v>
      </c>
      <c r="I263" s="12">
        <v>116.47274244706</v>
      </c>
      <c r="J263" s="14"/>
      <c r="K263" s="12"/>
      <c r="L263" t="s">
        <v>958</v>
      </c>
      <c r="M263" s="12" t="s">
        <v>958</v>
      </c>
      <c r="N263" s="12" t="s">
        <v>958</v>
      </c>
      <c r="O263" s="12"/>
      <c r="P263" s="12"/>
      <c r="Q263" s="12"/>
      <c r="R263" s="12"/>
      <c r="S263" s="15"/>
      <c r="T263" s="14">
        <f t="array" ref="T263">SUM(J263:S263)</f>
        <v>0</v>
      </c>
      <c r="U263" s="12">
        <f t="array" ref="U263">IF(S263="",0,S263)+IF((COUNT(J263:R263)&lt;6),SUM(J263:R263),(MAX(J263:R263)+LARGE(J263:R263,2)+LARGE(J263:R263,3)+LARGE(J263:R263,4)+LARGE(J263:R263,5)))</f>
        <v>0</v>
      </c>
      <c r="V263" s="12">
        <f t="shared" si="4"/>
        <v>135.34805798549959</v>
      </c>
      <c r="W263" s="12">
        <f t="array" ref="W263">COUNT(J263:S263)</f>
        <v>0</v>
      </c>
      <c r="X263" s="12"/>
      <c r="Y263" s="12"/>
      <c r="Z263" s="16"/>
      <c r="AA263" s="12"/>
      <c r="AB263" s="12"/>
      <c r="AC263" s="16"/>
      <c r="AD263" s="16"/>
    </row>
    <row r="264" spans="1:256" s="19" customFormat="1" ht="16.5" customHeight="1" x14ac:dyDescent="0.2">
      <c r="A264" s="12">
        <v>10</v>
      </c>
      <c r="B264" s="12">
        <f t="array" ref="B264">_xlfn.RANK.EQ(V264,$V$2:$V$607)</f>
        <v>263</v>
      </c>
      <c r="C264" s="13" t="s">
        <v>454</v>
      </c>
      <c r="D264" s="13" t="s">
        <v>455</v>
      </c>
      <c r="E264" s="13" t="s">
        <v>456</v>
      </c>
      <c r="F264" s="12">
        <v>0</v>
      </c>
      <c r="G264" s="12">
        <v>0</v>
      </c>
      <c r="H264" s="12">
        <v>50.555874376430097</v>
      </c>
      <c r="I264" s="12">
        <v>33.703916250953398</v>
      </c>
      <c r="J264" s="14">
        <v>100.630393996248</v>
      </c>
      <c r="K264" s="12"/>
      <c r="L264" t="s">
        <v>958</v>
      </c>
      <c r="M264" s="12" t="s">
        <v>958</v>
      </c>
      <c r="N264" s="12" t="s">
        <v>958</v>
      </c>
      <c r="O264" s="12"/>
      <c r="P264" s="12"/>
      <c r="Q264" s="12"/>
      <c r="R264" s="12"/>
      <c r="S264" s="15"/>
      <c r="T264" s="14">
        <f t="array" ref="T264">SUM(J264:S264)</f>
        <v>100.630393996248</v>
      </c>
      <c r="U264" s="12">
        <f t="array" ref="U264">IF(S264="",0,S264)+IF((COUNT(J264:R264)&lt;6),SUM(J264:R264),(MAX(J264:R264)+LARGE(J264:R264,2)+LARGE(J264:R264,3)+LARGE(J264:R264,4)+LARGE(J264:R264,5)))</f>
        <v>100.630393996248</v>
      </c>
      <c r="V264" s="12">
        <f t="shared" si="4"/>
        <v>134.33431024720142</v>
      </c>
      <c r="W264" s="12">
        <f t="array" ref="W264">COUNT(J264:S264)</f>
        <v>1</v>
      </c>
      <c r="X264" s="12"/>
      <c r="Y264" s="12"/>
      <c r="Z264" s="16"/>
      <c r="AA264" s="16"/>
      <c r="AC264" s="16"/>
      <c r="AD264" s="16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</row>
    <row r="265" spans="1:256" s="19" customFormat="1" ht="16.5" customHeight="1" x14ac:dyDescent="0.2">
      <c r="A265" s="12">
        <v>212</v>
      </c>
      <c r="B265" s="12">
        <f t="array" ref="B265">_xlfn.RANK.EQ(V265,$V$2:$V$607)</f>
        <v>264</v>
      </c>
      <c r="C265" s="13" t="s">
        <v>157</v>
      </c>
      <c r="D265" s="13" t="s">
        <v>457</v>
      </c>
      <c r="E265" s="13" t="s">
        <v>42</v>
      </c>
      <c r="F265" s="12">
        <v>0</v>
      </c>
      <c r="G265" s="12">
        <v>0</v>
      </c>
      <c r="H265" s="12">
        <v>0</v>
      </c>
      <c r="I265" s="12">
        <v>0</v>
      </c>
      <c r="J265" s="14">
        <v>134.17434006694899</v>
      </c>
      <c r="K265" s="12"/>
      <c r="L265" t="s">
        <v>958</v>
      </c>
      <c r="M265" s="12" t="s">
        <v>958</v>
      </c>
      <c r="N265" s="12" t="s">
        <v>958</v>
      </c>
      <c r="O265" s="12"/>
      <c r="P265" s="12"/>
      <c r="Q265" s="12"/>
      <c r="R265" s="12"/>
      <c r="S265" s="15"/>
      <c r="T265" s="14">
        <f t="array" ref="T265">SUM(J265:S265)</f>
        <v>134.17434006694899</v>
      </c>
      <c r="U265" s="12">
        <f t="array" ref="U265">IF(S265="",0,S265)+IF((COUNT(J265:R265)&lt;6),SUM(J265:R265),(MAX(J265:R265)+LARGE(J265:R265,2)+LARGE(J265:R265,3)+LARGE(J265:R265,4)+LARGE(J265:R265,5)))</f>
        <v>134.17434006694899</v>
      </c>
      <c r="V265" s="12">
        <f t="shared" si="4"/>
        <v>134.17434006694899</v>
      </c>
      <c r="W265" s="12">
        <f t="array" ref="W265">COUNT(J265:S265)</f>
        <v>1</v>
      </c>
      <c r="X265" s="12"/>
      <c r="Y265" s="12"/>
      <c r="Z265" s="16"/>
      <c r="AA265" s="12"/>
      <c r="AB265" s="12"/>
      <c r="AC265" s="16"/>
      <c r="AD265" s="16"/>
    </row>
    <row r="266" spans="1:256" s="19" customFormat="1" ht="16.5" customHeight="1" x14ac:dyDescent="0.2">
      <c r="A266" s="12">
        <v>84</v>
      </c>
      <c r="B266" s="12">
        <f t="array" ref="B266">_xlfn.RANK.EQ(V266,$V$2:$V$607)</f>
        <v>265</v>
      </c>
      <c r="C266" s="13" t="s">
        <v>458</v>
      </c>
      <c r="D266" s="13" t="s">
        <v>386</v>
      </c>
      <c r="E266" s="13" t="s">
        <v>132</v>
      </c>
      <c r="F266" s="12">
        <v>0</v>
      </c>
      <c r="G266" s="12">
        <v>0</v>
      </c>
      <c r="H266" s="12">
        <v>0</v>
      </c>
      <c r="I266" s="12">
        <v>0</v>
      </c>
      <c r="J266" s="14">
        <v>130.53404356060599</v>
      </c>
      <c r="K266" s="12"/>
      <c r="L266" t="s">
        <v>958</v>
      </c>
      <c r="M266" s="12" t="s">
        <v>958</v>
      </c>
      <c r="N266" s="12" t="s">
        <v>958</v>
      </c>
      <c r="O266" s="12"/>
      <c r="P266" s="12"/>
      <c r="Q266" s="12"/>
      <c r="R266" s="12"/>
      <c r="S266" s="15"/>
      <c r="T266" s="14">
        <f t="array" ref="T266">SUM(J266:S266)</f>
        <v>130.53404356060599</v>
      </c>
      <c r="U266" s="12">
        <f t="array" ref="U266">IF(S266="",0,S266)+IF((COUNT(J266:R266)&lt;6),SUM(J266:R266),(MAX(J266:R266)+LARGE(J266:R266,2)+LARGE(J266:R266,3)+LARGE(J266:R266,4)+LARGE(J266:R266,5)))</f>
        <v>130.53404356060599</v>
      </c>
      <c r="V266" s="12">
        <f t="shared" si="4"/>
        <v>130.53404356060599</v>
      </c>
      <c r="W266" s="12">
        <f t="array" ref="W266">COUNT(J266:S266)</f>
        <v>1</v>
      </c>
      <c r="X266" s="12"/>
      <c r="Y266" s="12"/>
      <c r="Z266" s="16"/>
      <c r="AA266" s="12"/>
      <c r="AB266" s="12"/>
      <c r="AC266" s="16"/>
      <c r="AD266" s="16"/>
    </row>
    <row r="267" spans="1:256" s="19" customFormat="1" ht="16.5" customHeight="1" x14ac:dyDescent="0.2">
      <c r="A267" s="12">
        <v>186</v>
      </c>
      <c r="B267" s="12">
        <f t="array" ref="B267">_xlfn.RANK.EQ(V267,$V$2:$V$607)</f>
        <v>266</v>
      </c>
      <c r="C267" s="13" t="s">
        <v>459</v>
      </c>
      <c r="D267" s="13" t="s">
        <v>181</v>
      </c>
      <c r="E267" s="13" t="s">
        <v>42</v>
      </c>
      <c r="F267" s="12">
        <v>0</v>
      </c>
      <c r="G267" s="12">
        <v>0</v>
      </c>
      <c r="H267" s="12">
        <v>0</v>
      </c>
      <c r="I267" s="12">
        <v>0</v>
      </c>
      <c r="J267" s="14">
        <v>129.505252594225</v>
      </c>
      <c r="K267" s="12"/>
      <c r="L267" t="s">
        <v>958</v>
      </c>
      <c r="M267" s="12" t="s">
        <v>958</v>
      </c>
      <c r="N267" s="12" t="s">
        <v>958</v>
      </c>
      <c r="O267" s="12"/>
      <c r="P267" s="12"/>
      <c r="Q267" s="12"/>
      <c r="R267" s="12"/>
      <c r="S267" s="15"/>
      <c r="T267" s="14">
        <f t="array" ref="T267">SUM(J267:S267)</f>
        <v>129.505252594225</v>
      </c>
      <c r="U267" s="12">
        <f t="array" ref="U267">IF(S267="",0,S267)+IF((COUNT(J267:R267)&lt;6),SUM(J267:R267),(MAX(J267:R267)+LARGE(J267:R267,2)+LARGE(J267:R267,3)+LARGE(J267:R267,4)+LARGE(J267:R267,5)))</f>
        <v>129.505252594225</v>
      </c>
      <c r="V267" s="12">
        <f t="shared" si="4"/>
        <v>129.505252594225</v>
      </c>
      <c r="W267" s="12">
        <f t="array" ref="W267">COUNT(J267:S267)</f>
        <v>1</v>
      </c>
      <c r="X267" s="12"/>
      <c r="Y267" s="12"/>
      <c r="Z267" s="16"/>
      <c r="AA267" s="12"/>
      <c r="AB267" s="12"/>
      <c r="AC267" s="16"/>
      <c r="AD267" s="16"/>
    </row>
    <row r="268" spans="1:256" s="19" customFormat="1" ht="16.5" customHeight="1" x14ac:dyDescent="0.2">
      <c r="A268" s="12">
        <v>198</v>
      </c>
      <c r="B268" s="12">
        <f t="array" ref="B268">_xlfn.RANK.EQ(V268,$V$2:$V$607)</f>
        <v>267</v>
      </c>
      <c r="C268" s="13" t="s">
        <v>460</v>
      </c>
      <c r="D268" s="13" t="s">
        <v>461</v>
      </c>
      <c r="E268" t="s">
        <v>958</v>
      </c>
      <c r="F268" s="12">
        <v>186.48011344899999</v>
      </c>
      <c r="G268" s="12">
        <v>62.160037816333201</v>
      </c>
      <c r="H268" s="12">
        <v>100.576647279101</v>
      </c>
      <c r="I268" s="12">
        <v>67.051098186067506</v>
      </c>
      <c r="J268" s="14"/>
      <c r="K268" s="12"/>
      <c r="L268" t="s">
        <v>958</v>
      </c>
      <c r="M268" s="12" t="s">
        <v>958</v>
      </c>
      <c r="N268" s="12" t="s">
        <v>958</v>
      </c>
      <c r="O268" s="12"/>
      <c r="P268" s="12"/>
      <c r="Q268" s="12"/>
      <c r="R268" s="12"/>
      <c r="S268" s="15"/>
      <c r="T268" s="14">
        <f t="array" ref="T268">SUM(J268:S268)</f>
        <v>0</v>
      </c>
      <c r="U268" s="12">
        <f t="array" ref="U268">IF(S268="",0,S268)+IF((COUNT(J268:R268)&lt;6),SUM(J268:R268),(MAX(J268:R268)+LARGE(J268:R268,2)+LARGE(J268:R268,3)+LARGE(J268:R268,4)+LARGE(J268:R268,5)))</f>
        <v>0</v>
      </c>
      <c r="V268" s="12">
        <f t="shared" si="4"/>
        <v>129.21113600240071</v>
      </c>
      <c r="W268" s="12">
        <f t="array" ref="W268">COUNT(J268:S268)</f>
        <v>0</v>
      </c>
      <c r="X268" s="12"/>
      <c r="Y268" s="12"/>
      <c r="Z268" s="16"/>
      <c r="AA268" s="12"/>
      <c r="AB268" s="12"/>
      <c r="AC268" s="16"/>
      <c r="AD268" s="16"/>
    </row>
    <row r="269" spans="1:256" s="19" customFormat="1" ht="16.5" customHeight="1" x14ac:dyDescent="0.2">
      <c r="A269" s="12">
        <v>56</v>
      </c>
      <c r="B269" s="12">
        <f t="array" ref="B269">_xlfn.RANK.EQ(V269,$V$2:$V$607)</f>
        <v>268</v>
      </c>
      <c r="C269" s="13" t="s">
        <v>462</v>
      </c>
      <c r="D269" s="13" t="s">
        <v>463</v>
      </c>
      <c r="E269" t="s">
        <v>958</v>
      </c>
      <c r="F269" s="12">
        <v>66.908285163776497</v>
      </c>
      <c r="G269" s="12">
        <v>22.302761721258801</v>
      </c>
      <c r="H269" s="12">
        <v>0.227848101265823</v>
      </c>
      <c r="I269" s="12">
        <v>0.151898734177215</v>
      </c>
      <c r="J269" s="14">
        <v>104.276572668113</v>
      </c>
      <c r="K269" s="12"/>
      <c r="L269" t="s">
        <v>958</v>
      </c>
      <c r="M269" s="12" t="s">
        <v>958</v>
      </c>
      <c r="N269" s="12" t="s">
        <v>958</v>
      </c>
      <c r="O269" s="12"/>
      <c r="P269" s="12"/>
      <c r="Q269" s="12"/>
      <c r="R269" s="12"/>
      <c r="S269" s="15"/>
      <c r="T269" s="14">
        <f t="array" ref="T269">SUM(J269:S269)</f>
        <v>104.276572668113</v>
      </c>
      <c r="U269" s="12">
        <f t="array" ref="U269">IF(S269="",0,S269)+IF((COUNT(J269:R269)&lt;6),SUM(J269:R269),(MAX(J269:R269)+LARGE(J269:R269,2)+LARGE(J269:R269,3)+LARGE(J269:R269,4)+LARGE(J269:R269,5)))</f>
        <v>104.276572668113</v>
      </c>
      <c r="V269" s="12">
        <f t="shared" si="4"/>
        <v>126.73123312354902</v>
      </c>
      <c r="W269" s="12">
        <f t="array" ref="W269">COUNT(J269:S269)</f>
        <v>1</v>
      </c>
      <c r="X269" s="12"/>
      <c r="Y269" s="12"/>
      <c r="Z269" s="16"/>
      <c r="AA269" s="12"/>
      <c r="AB269" s="12"/>
      <c r="AC269" s="16"/>
      <c r="AD269" s="16"/>
    </row>
    <row r="270" spans="1:256" s="19" customFormat="1" ht="16.5" customHeight="1" x14ac:dyDescent="0.2">
      <c r="A270" s="12">
        <v>428</v>
      </c>
      <c r="B270" s="12">
        <f t="array" ref="B270">_xlfn.RANK.EQ(V270,$V$2:$V$607)</f>
        <v>269</v>
      </c>
      <c r="C270" s="13" t="s">
        <v>464</v>
      </c>
      <c r="D270" s="13" t="s">
        <v>44</v>
      </c>
      <c r="E270" t="s">
        <v>958</v>
      </c>
      <c r="F270" s="12">
        <v>178.446853186293</v>
      </c>
      <c r="G270" s="12">
        <v>59.482284395430902</v>
      </c>
      <c r="H270" s="12">
        <v>100.739839240438</v>
      </c>
      <c r="I270" s="12">
        <v>67.159892826958696</v>
      </c>
      <c r="J270" s="14"/>
      <c r="K270" s="12"/>
      <c r="L270" t="s">
        <v>958</v>
      </c>
      <c r="M270" s="12" t="s">
        <v>958</v>
      </c>
      <c r="N270" s="12" t="s">
        <v>958</v>
      </c>
      <c r="O270" s="12"/>
      <c r="P270" s="12"/>
      <c r="Q270" s="12"/>
      <c r="R270" s="12"/>
      <c r="S270" s="15"/>
      <c r="T270" s="14">
        <f t="array" ref="T270">SUM(J270:S270)</f>
        <v>0</v>
      </c>
      <c r="U270" s="12">
        <f t="array" ref="U270">IF(S270="",0,S270)+IF((COUNT(J270:R270)&lt;6),SUM(J270:R270),(MAX(J270:R270)+LARGE(J270:R270,2)+LARGE(J270:R270,3)+LARGE(J270:R270,4)+LARGE(J270:R270,5)))</f>
        <v>0</v>
      </c>
      <c r="V270" s="12">
        <f t="shared" si="4"/>
        <v>126.64217722238959</v>
      </c>
      <c r="W270" s="12">
        <f t="array" ref="W270">COUNT(J270:S270)</f>
        <v>0</v>
      </c>
      <c r="X270" s="12"/>
      <c r="Y270" s="12"/>
      <c r="Z270" s="16"/>
      <c r="AA270" s="16"/>
      <c r="AC270" s="16"/>
      <c r="AD270" s="16"/>
    </row>
    <row r="271" spans="1:256" s="19" customFormat="1" ht="16.5" customHeight="1" x14ac:dyDescent="0.2">
      <c r="A271" s="12">
        <v>531</v>
      </c>
      <c r="B271" s="12">
        <f t="array" ref="B271">_xlfn.RANK.EQ(V271,$V$2:$V$607)</f>
        <v>270</v>
      </c>
      <c r="C271" s="13" t="s">
        <v>465</v>
      </c>
      <c r="D271" s="13" t="s">
        <v>466</v>
      </c>
      <c r="E271" t="s">
        <v>958</v>
      </c>
      <c r="F271" s="12">
        <v>379.04556671801998</v>
      </c>
      <c r="G271" s="12">
        <v>126.34852223934</v>
      </c>
      <c r="H271" s="12">
        <v>0</v>
      </c>
      <c r="I271" s="12">
        <v>0</v>
      </c>
      <c r="J271" s="14"/>
      <c r="K271" s="12"/>
      <c r="L271" t="s">
        <v>958</v>
      </c>
      <c r="M271" s="12" t="s">
        <v>958</v>
      </c>
      <c r="N271" s="12" t="s">
        <v>958</v>
      </c>
      <c r="O271" s="12"/>
      <c r="P271" s="12"/>
      <c r="Q271" s="12"/>
      <c r="R271" s="12"/>
      <c r="S271" s="15"/>
      <c r="T271" s="14">
        <f t="array" ref="T271">SUM(J271:S271)</f>
        <v>0</v>
      </c>
      <c r="U271" s="12">
        <f t="array" ref="U271">IF(S271="",0,S271)+IF((COUNT(J271:R271)&lt;6),SUM(J271:R271),(MAX(J271:R271)+LARGE(J271:R271,2)+LARGE(J271:R271,3)+LARGE(J271:R271,4)+LARGE(J271:R271,5)))</f>
        <v>0</v>
      </c>
      <c r="V271" s="12">
        <f t="shared" si="4"/>
        <v>126.34852223934</v>
      </c>
      <c r="W271" s="12">
        <f t="array" ref="W271">COUNT(J271:S271)</f>
        <v>0</v>
      </c>
      <c r="X271" s="12"/>
      <c r="Y271" s="12"/>
      <c r="Z271" s="16"/>
      <c r="AA271" s="12"/>
      <c r="AB271" s="12"/>
      <c r="AC271" s="16"/>
      <c r="AD271" s="16"/>
    </row>
    <row r="272" spans="1:256" s="19" customFormat="1" ht="16.5" customHeight="1" x14ac:dyDescent="0.2">
      <c r="A272" s="12">
        <v>571</v>
      </c>
      <c r="B272" s="12">
        <f t="array" ref="B272">_xlfn.RANK.EQ(V272,$V$2:$V$607)</f>
        <v>271</v>
      </c>
      <c r="C272" s="13" t="s">
        <v>341</v>
      </c>
      <c r="D272" s="13" t="s">
        <v>467</v>
      </c>
      <c r="E272" t="s">
        <v>958</v>
      </c>
      <c r="F272" s="12">
        <v>0</v>
      </c>
      <c r="G272" s="12">
        <v>0</v>
      </c>
      <c r="H272" s="12">
        <v>188.542857142857</v>
      </c>
      <c r="I272" s="12">
        <v>125.695238095238</v>
      </c>
      <c r="J272" s="14"/>
      <c r="K272" s="12"/>
      <c r="L272" t="s">
        <v>958</v>
      </c>
      <c r="M272" s="12" t="s">
        <v>958</v>
      </c>
      <c r="N272" s="12" t="s">
        <v>958</v>
      </c>
      <c r="O272" s="12"/>
      <c r="P272" s="12"/>
      <c r="Q272" s="12"/>
      <c r="R272" s="12"/>
      <c r="S272" s="15"/>
      <c r="T272" s="14">
        <f t="array" ref="T272">SUM(J272:S272)</f>
        <v>0</v>
      </c>
      <c r="U272" s="12">
        <f t="array" ref="U272">IF(S272="",0,S272)+IF((COUNT(J272:R272)&lt;6),SUM(J272:R272),(MAX(J272:R272)+LARGE(J272:R272,2)+LARGE(J272:R272,3)+LARGE(J272:R272,4)+LARGE(J272:R272,5)))</f>
        <v>0</v>
      </c>
      <c r="V272" s="12">
        <f t="shared" si="4"/>
        <v>125.695238095238</v>
      </c>
      <c r="W272" s="12">
        <f t="array" ref="W272">COUNT(J272:S272)</f>
        <v>0</v>
      </c>
      <c r="X272" s="12"/>
      <c r="Y272" s="12"/>
      <c r="Z272" s="16"/>
      <c r="AA272" s="12"/>
      <c r="AB272" s="12"/>
      <c r="AC272" s="16"/>
      <c r="AD272" s="16"/>
    </row>
    <row r="273" spans="1:256" s="19" customFormat="1" ht="16.5" customHeight="1" x14ac:dyDescent="0.2">
      <c r="A273" s="12">
        <v>449</v>
      </c>
      <c r="B273" s="12">
        <f t="array" ref="B273">_xlfn.RANK.EQ(V273,$V$2:$V$607)</f>
        <v>272</v>
      </c>
      <c r="C273" s="13" t="s">
        <v>469</v>
      </c>
      <c r="D273" s="13" t="s">
        <v>56</v>
      </c>
      <c r="E273" t="s">
        <v>958</v>
      </c>
      <c r="F273" s="12">
        <v>0</v>
      </c>
      <c r="G273" s="12">
        <v>0</v>
      </c>
      <c r="H273" s="12">
        <v>186.45847956009499</v>
      </c>
      <c r="I273" s="12">
        <v>124.30565304006301</v>
      </c>
      <c r="J273" s="14"/>
      <c r="K273" s="12"/>
      <c r="L273" t="s">
        <v>958</v>
      </c>
      <c r="M273" s="12" t="s">
        <v>958</v>
      </c>
      <c r="N273" s="12" t="s">
        <v>958</v>
      </c>
      <c r="O273" s="12"/>
      <c r="P273" s="12"/>
      <c r="Q273" s="12"/>
      <c r="R273" s="12"/>
      <c r="S273" s="15"/>
      <c r="T273" s="14">
        <f t="array" ref="T273">SUM(J273:S273)</f>
        <v>0</v>
      </c>
      <c r="U273" s="12">
        <f t="array" ref="U273">IF(S273="",0,S273)+IF((COUNT(J273:R273)&lt;6),SUM(J273:R273),(MAX(J273:R273)+LARGE(J273:R273,2)+LARGE(J273:R273,3)+LARGE(J273:R273,4)+LARGE(J273:R273,5)))</f>
        <v>0</v>
      </c>
      <c r="V273" s="12">
        <f t="shared" si="4"/>
        <v>124.30565304006301</v>
      </c>
      <c r="W273" s="12">
        <f t="array" ref="W273">COUNT(J273:S273)</f>
        <v>0</v>
      </c>
      <c r="X273" s="12"/>
      <c r="Y273" s="12"/>
      <c r="Z273" s="16"/>
      <c r="AA273" s="16"/>
      <c r="AC273" s="16"/>
      <c r="AD273" s="16"/>
    </row>
    <row r="274" spans="1:256" s="19" customFormat="1" ht="16.5" customHeight="1" x14ac:dyDescent="0.2">
      <c r="A274" s="12">
        <v>43</v>
      </c>
      <c r="B274" s="12">
        <f t="array" ref="B274">_xlfn.RANK.EQ(V274,$V$2:$V$607)</f>
        <v>273</v>
      </c>
      <c r="C274" s="13" t="s">
        <v>318</v>
      </c>
      <c r="D274" s="13" t="s">
        <v>262</v>
      </c>
      <c r="E274" s="13" t="s">
        <v>87</v>
      </c>
      <c r="F274" s="12">
        <v>80.453066471224105</v>
      </c>
      <c r="G274" s="12">
        <v>26.817688823741399</v>
      </c>
      <c r="H274" s="12">
        <v>0.23376623376623401</v>
      </c>
      <c r="I274" s="12">
        <v>0.15584415584415601</v>
      </c>
      <c r="J274" s="14">
        <v>95.564040438299401</v>
      </c>
      <c r="K274" s="12"/>
      <c r="L274" t="s">
        <v>958</v>
      </c>
      <c r="M274" s="12" t="s">
        <v>958</v>
      </c>
      <c r="N274" s="12" t="s">
        <v>958</v>
      </c>
      <c r="O274" s="12"/>
      <c r="P274" s="12"/>
      <c r="Q274" s="12"/>
      <c r="R274" s="12"/>
      <c r="S274" s="15"/>
      <c r="T274" s="14">
        <f t="array" ref="T274">SUM(J274:S274)</f>
        <v>95.564040438299401</v>
      </c>
      <c r="U274" s="12">
        <f t="array" ref="U274">IF(S274="",0,S274)+IF((COUNT(J274:R274)&lt;6),SUM(J274:R274),(MAX(J274:R274)+LARGE(J274:R274,2)+LARGE(J274:R274,3)+LARGE(J274:R274,4)+LARGE(J274:R274,5)))</f>
        <v>95.564040438299401</v>
      </c>
      <c r="V274" s="12">
        <f t="shared" si="4"/>
        <v>122.53757341788496</v>
      </c>
      <c r="W274" s="12">
        <f t="array" ref="W274">COUNT(J274:S274)</f>
        <v>1</v>
      </c>
      <c r="X274" s="12"/>
      <c r="Y274" s="12"/>
      <c r="Z274" s="16"/>
      <c r="AA274" s="16"/>
      <c r="AC274" s="16"/>
      <c r="AD274" s="16"/>
    </row>
    <row r="275" spans="1:256" s="19" customFormat="1" ht="16.5" customHeight="1" x14ac:dyDescent="0.2">
      <c r="A275" s="12">
        <v>204</v>
      </c>
      <c r="B275" s="12">
        <f t="array" ref="B275">_xlfn.RANK.EQ(V275,$V$2:$V$607)</f>
        <v>274</v>
      </c>
      <c r="C275" s="13" t="s">
        <v>470</v>
      </c>
      <c r="D275" s="13" t="s">
        <v>246</v>
      </c>
      <c r="E275" t="s">
        <v>958</v>
      </c>
      <c r="F275" s="12">
        <v>367.452054630362</v>
      </c>
      <c r="G275" s="12">
        <v>122.48401821012099</v>
      </c>
      <c r="H275" s="12">
        <v>0</v>
      </c>
      <c r="I275" s="12">
        <v>0</v>
      </c>
      <c r="J275" s="14"/>
      <c r="K275" s="12"/>
      <c r="L275" t="s">
        <v>958</v>
      </c>
      <c r="M275" s="12" t="s">
        <v>958</v>
      </c>
      <c r="N275" s="12" t="s">
        <v>958</v>
      </c>
      <c r="O275" s="12"/>
      <c r="P275" s="12"/>
      <c r="Q275" s="12"/>
      <c r="R275" s="12"/>
      <c r="S275" s="15"/>
      <c r="T275" s="14">
        <f t="array" ref="T275">SUM(J275:S275)</f>
        <v>0</v>
      </c>
      <c r="U275" s="12">
        <f t="array" ref="U275">IF(S275="",0,S275)+IF((COUNT(J275:R275)&lt;6),SUM(J275:R275),(MAX(J275:R275)+LARGE(J275:R275,2)+LARGE(J275:R275,3)+LARGE(J275:R275,4)+LARGE(J275:R275,5)))</f>
        <v>0</v>
      </c>
      <c r="V275" s="12">
        <f t="shared" si="4"/>
        <v>122.48401821012099</v>
      </c>
      <c r="W275" s="12">
        <f t="array" ref="W275">COUNT(J275:S275)</f>
        <v>0</v>
      </c>
      <c r="X275" s="12"/>
      <c r="Y275" s="12"/>
      <c r="Z275" s="16"/>
      <c r="AA275" s="12"/>
      <c r="AB275" s="12"/>
      <c r="AC275" s="16"/>
      <c r="AD275" s="16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</row>
    <row r="276" spans="1:256" s="19" customFormat="1" ht="16.5" customHeight="1" x14ac:dyDescent="0.2">
      <c r="A276" s="12">
        <v>180</v>
      </c>
      <c r="B276" s="12">
        <f t="array" ref="B276">_xlfn.RANK.EQ(V276,$V$2:$V$607)</f>
        <v>275</v>
      </c>
      <c r="C276" s="13" t="s">
        <v>471</v>
      </c>
      <c r="D276" s="13" t="s">
        <v>472</v>
      </c>
      <c r="E276" t="s">
        <v>958</v>
      </c>
      <c r="F276" s="12">
        <v>0</v>
      </c>
      <c r="G276" s="12">
        <v>0</v>
      </c>
      <c r="H276" s="12">
        <v>183.63939393939401</v>
      </c>
      <c r="I276" s="12">
        <v>122.426262626263</v>
      </c>
      <c r="J276" s="14"/>
      <c r="K276" s="12"/>
      <c r="L276" t="s">
        <v>958</v>
      </c>
      <c r="M276" s="12" t="s">
        <v>958</v>
      </c>
      <c r="N276" s="12" t="s">
        <v>958</v>
      </c>
      <c r="O276" s="12"/>
      <c r="P276" s="12"/>
      <c r="Q276" s="12"/>
      <c r="R276" s="12"/>
      <c r="S276" s="15"/>
      <c r="T276" s="14">
        <f t="array" ref="T276">SUM(J276:S276)</f>
        <v>0</v>
      </c>
      <c r="U276" s="12">
        <f t="array" ref="U276">IF(S276="",0,S276)+IF((COUNT(J276:R276)&lt;6),SUM(J276:R276),(MAX(J276:R276)+LARGE(J276:R276,2)+LARGE(J276:R276,3)+LARGE(J276:R276,4)+LARGE(J276:R276,5)))</f>
        <v>0</v>
      </c>
      <c r="V276" s="12">
        <f t="shared" si="4"/>
        <v>122.426262626263</v>
      </c>
      <c r="W276" s="12">
        <f t="array" ref="W276">COUNT(J276:S276)</f>
        <v>0</v>
      </c>
      <c r="X276" s="12"/>
      <c r="Y276" s="12"/>
      <c r="Z276" s="16"/>
      <c r="AA276" s="16"/>
      <c r="AC276" s="16"/>
      <c r="AD276" s="16"/>
    </row>
    <row r="277" spans="1:256" s="19" customFormat="1" ht="16.5" customHeight="1" x14ac:dyDescent="0.2">
      <c r="A277" s="12">
        <v>311</v>
      </c>
      <c r="B277" s="12">
        <f t="array" ref="B277">_xlfn.RANK.EQ(V277,$V$2:$V$607)</f>
        <v>276</v>
      </c>
      <c r="C277" s="13" t="s">
        <v>473</v>
      </c>
      <c r="D277" s="13" t="s">
        <v>112</v>
      </c>
      <c r="E277" t="s">
        <v>958</v>
      </c>
      <c r="F277" s="12">
        <v>0</v>
      </c>
      <c r="G277" s="12">
        <v>0</v>
      </c>
      <c r="H277" s="12">
        <v>182.538293929178</v>
      </c>
      <c r="I277" s="12">
        <v>121.692195952785</v>
      </c>
      <c r="J277" s="14"/>
      <c r="K277" s="12"/>
      <c r="L277" t="s">
        <v>958</v>
      </c>
      <c r="M277" s="12" t="s">
        <v>958</v>
      </c>
      <c r="N277" s="12" t="s">
        <v>958</v>
      </c>
      <c r="O277" s="12"/>
      <c r="P277" s="12"/>
      <c r="Q277" s="12"/>
      <c r="R277" s="12"/>
      <c r="S277" s="15"/>
      <c r="T277" s="14">
        <f t="array" ref="T277">SUM(J277:S277)</f>
        <v>0</v>
      </c>
      <c r="U277" s="12">
        <f t="array" ref="U277">IF(S277="",0,S277)+IF((COUNT(J277:R277)&lt;6),SUM(J277:R277),(MAX(J277:R277)+LARGE(J277:R277,2)+LARGE(J277:R277,3)+LARGE(J277:R277,4)+LARGE(J277:R277,5)))</f>
        <v>0</v>
      </c>
      <c r="V277" s="12">
        <f t="shared" si="4"/>
        <v>121.692195952785</v>
      </c>
      <c r="W277" s="12">
        <f t="array" ref="W277">COUNT(J277:S277)</f>
        <v>0</v>
      </c>
      <c r="X277" s="12"/>
      <c r="Y277" s="12"/>
      <c r="Z277" s="16"/>
      <c r="AA277" s="12"/>
      <c r="AB277" s="12"/>
      <c r="AC277" s="16"/>
      <c r="AD277" s="16"/>
    </row>
    <row r="278" spans="1:256" s="19" customFormat="1" ht="16.5" customHeight="1" x14ac:dyDescent="0.2">
      <c r="A278" s="12">
        <v>471</v>
      </c>
      <c r="B278" s="12">
        <f t="array" ref="B278">_xlfn.RANK.EQ(V278,$V$2:$V$607)</f>
        <v>277</v>
      </c>
      <c r="C278" s="13" t="s">
        <v>474</v>
      </c>
      <c r="D278" s="13" t="s">
        <v>475</v>
      </c>
      <c r="E278" s="13" t="s">
        <v>42</v>
      </c>
      <c r="F278" s="12">
        <v>294.32258319875899</v>
      </c>
      <c r="G278" s="12">
        <v>98.107527732919607</v>
      </c>
      <c r="H278" s="12">
        <v>33.537878787878803</v>
      </c>
      <c r="I278" s="12">
        <v>22.358585858585901</v>
      </c>
      <c r="J278" s="14">
        <v>0.31016799292661401</v>
      </c>
      <c r="K278" s="12"/>
      <c r="L278" t="s">
        <v>958</v>
      </c>
      <c r="M278" s="12" t="s">
        <v>958</v>
      </c>
      <c r="N278" s="12" t="s">
        <v>958</v>
      </c>
      <c r="O278" s="12"/>
      <c r="P278" s="12"/>
      <c r="Q278" s="12"/>
      <c r="R278" s="12"/>
      <c r="S278" s="15"/>
      <c r="T278" s="14">
        <f t="array" ref="T278">SUM(J278:S278)</f>
        <v>0.31016799292661401</v>
      </c>
      <c r="U278" s="12">
        <f t="array" ref="U278">IF(S278="",0,S278)+IF((COUNT(J278:R278)&lt;6),SUM(J278:R278),(MAX(J278:R278)+LARGE(J278:R278,2)+LARGE(J278:R278,3)+LARGE(J278:R278,4)+LARGE(J278:R278,5)))</f>
        <v>0.31016799292661401</v>
      </c>
      <c r="V278" s="12">
        <f t="shared" si="4"/>
        <v>120.77628158443211</v>
      </c>
      <c r="W278" s="12">
        <f t="array" ref="W278">COUNT(J278:S278)</f>
        <v>1</v>
      </c>
      <c r="X278" s="12"/>
      <c r="Y278" s="12"/>
      <c r="Z278" s="16"/>
      <c r="AA278" s="16"/>
      <c r="AC278" s="16"/>
      <c r="AD278" s="16"/>
    </row>
    <row r="279" spans="1:256" s="19" customFormat="1" ht="16.5" customHeight="1" x14ac:dyDescent="0.2">
      <c r="A279" s="12">
        <v>244</v>
      </c>
      <c r="B279" s="12">
        <f t="array" ref="B279">_xlfn.RANK.EQ(V279,$V$2:$V$607)</f>
        <v>278</v>
      </c>
      <c r="C279" s="13" t="s">
        <v>133</v>
      </c>
      <c r="D279" s="13" t="s">
        <v>476</v>
      </c>
      <c r="E279" s="13" t="s">
        <v>87</v>
      </c>
      <c r="F279" s="12">
        <v>0</v>
      </c>
      <c r="G279" s="12">
        <v>0</v>
      </c>
      <c r="H279" s="12">
        <v>0</v>
      </c>
      <c r="I279" s="12">
        <v>0</v>
      </c>
      <c r="J279" s="14">
        <v>120.509726400229</v>
      </c>
      <c r="K279" s="12"/>
      <c r="L279" t="s">
        <v>958</v>
      </c>
      <c r="M279" s="12" t="s">
        <v>958</v>
      </c>
      <c r="N279" s="12" t="s">
        <v>958</v>
      </c>
      <c r="O279" s="12"/>
      <c r="P279" s="12"/>
      <c r="Q279" s="12"/>
      <c r="R279" s="12"/>
      <c r="S279" s="15"/>
      <c r="T279" s="14">
        <f t="array" ref="T279">SUM(J279:S279)</f>
        <v>120.509726400229</v>
      </c>
      <c r="U279" s="12">
        <f t="array" ref="U279">IF(S279="",0,S279)+IF((COUNT(J279:R279)&lt;6),SUM(J279:R279),(MAX(J279:R279)+LARGE(J279:R279,2)+LARGE(J279:R279,3)+LARGE(J279:R279,4)+LARGE(J279:R279,5)))</f>
        <v>120.509726400229</v>
      </c>
      <c r="V279" s="12">
        <f t="shared" si="4"/>
        <v>120.509726400229</v>
      </c>
      <c r="W279" s="12">
        <f t="array" ref="W279">COUNT(J279:S279)</f>
        <v>1</v>
      </c>
      <c r="X279" s="12"/>
      <c r="Y279" s="12"/>
      <c r="Z279" s="16"/>
      <c r="AA279" s="12"/>
      <c r="AB279" s="12"/>
      <c r="AC279" s="16"/>
      <c r="AD279" s="16"/>
    </row>
    <row r="280" spans="1:256" s="19" customFormat="1" ht="16.5" customHeight="1" x14ac:dyDescent="0.2">
      <c r="A280" s="12">
        <v>399</v>
      </c>
      <c r="B280" s="12">
        <f t="array" ref="B280">_xlfn.RANK.EQ(V280,$V$2:$V$607)</f>
        <v>279</v>
      </c>
      <c r="C280" s="13" t="s">
        <v>477</v>
      </c>
      <c r="D280" s="13" t="s">
        <v>478</v>
      </c>
      <c r="E280" t="s">
        <v>958</v>
      </c>
      <c r="F280" s="12">
        <v>0</v>
      </c>
      <c r="G280" s="12">
        <v>0</v>
      </c>
      <c r="H280" s="12">
        <v>180.57694625019801</v>
      </c>
      <c r="I280" s="12">
        <v>120.384630833465</v>
      </c>
      <c r="J280" s="14"/>
      <c r="K280" s="12"/>
      <c r="L280" t="s">
        <v>958</v>
      </c>
      <c r="M280" s="12" t="s">
        <v>958</v>
      </c>
      <c r="N280" s="12" t="s">
        <v>958</v>
      </c>
      <c r="O280" s="12"/>
      <c r="P280" s="12"/>
      <c r="Q280" s="12"/>
      <c r="R280" s="12"/>
      <c r="S280" s="15"/>
      <c r="T280" s="14">
        <f t="array" ref="T280">SUM(J280:S280)</f>
        <v>0</v>
      </c>
      <c r="U280" s="12">
        <f t="array" ref="U280">IF(S280="",0,S280)+IF((COUNT(J280:R280)&lt;6),SUM(J280:R280),(MAX(J280:R280)+LARGE(J280:R280,2)+LARGE(J280:R280,3)+LARGE(J280:R280,4)+LARGE(J280:R280,5)))</f>
        <v>0</v>
      </c>
      <c r="V280" s="12">
        <f t="shared" si="4"/>
        <v>120.384630833465</v>
      </c>
      <c r="W280" s="12">
        <f t="array" ref="W280">COUNT(J280:S280)</f>
        <v>0</v>
      </c>
      <c r="X280" s="12"/>
      <c r="Y280" s="12"/>
      <c r="Z280" s="16"/>
      <c r="AA280" s="12"/>
      <c r="AB280" s="12"/>
      <c r="AC280" s="16"/>
      <c r="AD280" s="16"/>
      <c r="AE280" s="21"/>
    </row>
    <row r="281" spans="1:256" s="19" customFormat="1" ht="16.5" customHeight="1" x14ac:dyDescent="0.2">
      <c r="A281" s="12">
        <v>111</v>
      </c>
      <c r="B281" s="12">
        <f t="array" ref="B281">_xlfn.RANK.EQ(V281,$V$2:$V$607)</f>
        <v>280</v>
      </c>
      <c r="C281" s="13" t="s">
        <v>416</v>
      </c>
      <c r="D281" s="13" t="s">
        <v>479</v>
      </c>
      <c r="E281" s="13" t="s">
        <v>42</v>
      </c>
      <c r="F281" s="12">
        <v>104.4</v>
      </c>
      <c r="G281" s="12">
        <v>34.799999999999997</v>
      </c>
      <c r="H281" s="12">
        <v>50.230769230769198</v>
      </c>
      <c r="I281" s="12">
        <v>33.487179487179503</v>
      </c>
      <c r="J281" s="14">
        <v>50.316744330537396</v>
      </c>
      <c r="K281" s="12"/>
      <c r="L281" t="s">
        <v>958</v>
      </c>
      <c r="M281" s="12" t="s">
        <v>958</v>
      </c>
      <c r="N281" s="12" t="s">
        <v>958</v>
      </c>
      <c r="O281" s="12"/>
      <c r="P281" s="12"/>
      <c r="Q281" s="12"/>
      <c r="R281" s="12"/>
      <c r="S281" s="15"/>
      <c r="T281" s="14">
        <f t="array" ref="T281">SUM(J281:S281)</f>
        <v>50.316744330537396</v>
      </c>
      <c r="U281" s="12">
        <f t="array" ref="U281">IF(S281="",0,S281)+IF((COUNT(J281:R281)&lt;6),SUM(J281:R281),(MAX(J281:R281)+LARGE(J281:R281,2)+LARGE(J281:R281,3)+LARGE(J281:R281,4)+LARGE(J281:R281,5)))</f>
        <v>50.316744330537396</v>
      </c>
      <c r="V281" s="12">
        <f t="shared" si="4"/>
        <v>118.60392381771689</v>
      </c>
      <c r="W281" s="12">
        <f t="array" ref="W281">COUNT(J281:S281)</f>
        <v>1</v>
      </c>
      <c r="X281" s="12"/>
      <c r="Y281" s="12"/>
      <c r="Z281" s="16"/>
      <c r="AA281" s="12"/>
      <c r="AB281" s="12"/>
      <c r="AC281" s="16"/>
      <c r="AD281" s="16"/>
    </row>
    <row r="282" spans="1:256" s="19" customFormat="1" ht="16.5" customHeight="1" x14ac:dyDescent="0.2">
      <c r="A282" s="12">
        <v>65</v>
      </c>
      <c r="B282" s="12">
        <f t="array" ref="B282">_xlfn.RANK.EQ(V282,$V$2:$V$607)</f>
        <v>281</v>
      </c>
      <c r="C282" s="13" t="s">
        <v>480</v>
      </c>
      <c r="D282" s="13" t="s">
        <v>481</v>
      </c>
      <c r="E282" s="13" t="s">
        <v>42</v>
      </c>
      <c r="F282" s="12">
        <v>103.802117122383</v>
      </c>
      <c r="G282" s="12">
        <v>34.600705707461103</v>
      </c>
      <c r="H282" s="12">
        <v>0</v>
      </c>
      <c r="I282" s="12">
        <v>0</v>
      </c>
      <c r="J282" s="14">
        <v>83.954610081596897</v>
      </c>
      <c r="K282" s="12"/>
      <c r="L282" t="s">
        <v>958</v>
      </c>
      <c r="M282" s="12" t="s">
        <v>958</v>
      </c>
      <c r="N282" s="12" t="s">
        <v>958</v>
      </c>
      <c r="O282" s="12"/>
      <c r="P282" s="12"/>
      <c r="Q282" s="12"/>
      <c r="R282" s="12"/>
      <c r="S282" s="15"/>
      <c r="T282" s="14">
        <f t="array" ref="T282">SUM(J282:S282)</f>
        <v>83.954610081596897</v>
      </c>
      <c r="U282" s="12">
        <f t="array" ref="U282">IF(S282="",0,S282)+IF((COUNT(J282:R282)&lt;6),SUM(J282:R282),(MAX(J282:R282)+LARGE(J282:R282,2)+LARGE(J282:R282,3)+LARGE(J282:R282,4)+LARGE(J282:R282,5)))</f>
        <v>83.954610081596897</v>
      </c>
      <c r="V282" s="12">
        <f t="shared" si="4"/>
        <v>118.555315789058</v>
      </c>
      <c r="W282" s="12">
        <f t="array" ref="W282">COUNT(J282:S282)</f>
        <v>1</v>
      </c>
      <c r="X282" s="12"/>
      <c r="Y282" s="12"/>
      <c r="Z282" s="16"/>
      <c r="AA282" s="12"/>
      <c r="AB282" s="12"/>
      <c r="AC282" s="16"/>
      <c r="AD282" s="16"/>
    </row>
    <row r="283" spans="1:256" s="19" customFormat="1" ht="16.5" customHeight="1" x14ac:dyDescent="0.2">
      <c r="A283" s="12">
        <v>63</v>
      </c>
      <c r="B283" s="12">
        <f t="array" ref="B283">_xlfn.RANK.EQ(V283,$V$2:$V$607)</f>
        <v>282</v>
      </c>
      <c r="C283" s="13" t="s">
        <v>482</v>
      </c>
      <c r="D283" s="13" t="s">
        <v>319</v>
      </c>
      <c r="E283" s="13" t="s">
        <v>42</v>
      </c>
      <c r="F283" s="12">
        <v>134.07105786763299</v>
      </c>
      <c r="G283" s="12">
        <v>44.690352622544196</v>
      </c>
      <c r="H283" s="12">
        <v>58.5934543334062</v>
      </c>
      <c r="I283" s="12">
        <v>39.062302888937502</v>
      </c>
      <c r="J283" s="14">
        <v>33.719494047619001</v>
      </c>
      <c r="K283" s="12"/>
      <c r="L283" t="s">
        <v>958</v>
      </c>
      <c r="M283" s="12" t="s">
        <v>958</v>
      </c>
      <c r="N283" s="12" t="s">
        <v>958</v>
      </c>
      <c r="O283" s="12"/>
      <c r="P283" s="12"/>
      <c r="Q283" s="12"/>
      <c r="R283" s="12"/>
      <c r="S283" s="15"/>
      <c r="T283" s="14">
        <f t="array" ref="T283">SUM(J283:S283)</f>
        <v>33.719494047619001</v>
      </c>
      <c r="U283" s="12">
        <f t="array" ref="U283">IF(S283="",0,S283)+IF((COUNT(J283:R283)&lt;6),SUM(J283:R283),(MAX(J283:R283)+LARGE(J283:R283,2)+LARGE(J283:R283,3)+LARGE(J283:R283,4)+LARGE(J283:R283,5)))</f>
        <v>33.719494047619001</v>
      </c>
      <c r="V283" s="12">
        <f t="shared" si="4"/>
        <v>117.4721495591007</v>
      </c>
      <c r="W283" s="12">
        <f t="array" ref="W283">COUNT(J283:S283)</f>
        <v>1</v>
      </c>
      <c r="X283" s="12"/>
      <c r="Y283" s="12"/>
      <c r="Z283" s="16"/>
      <c r="AA283" s="12"/>
      <c r="AB283" s="12"/>
      <c r="AC283" s="16"/>
      <c r="AD283" s="16"/>
    </row>
    <row r="284" spans="1:256" s="19" customFormat="1" ht="16.5" customHeight="1" x14ac:dyDescent="0.2">
      <c r="A284" s="12">
        <v>54</v>
      </c>
      <c r="B284" s="12">
        <f t="array" ref="B284">_xlfn.RANK.EQ(V284,$V$2:$V$607)</f>
        <v>283</v>
      </c>
      <c r="C284" s="13" t="s">
        <v>483</v>
      </c>
      <c r="D284" s="13" t="s">
        <v>484</v>
      </c>
      <c r="E284" s="13" t="s">
        <v>30</v>
      </c>
      <c r="F284" s="12">
        <v>0</v>
      </c>
      <c r="G284" s="12">
        <v>0</v>
      </c>
      <c r="H284" s="12">
        <v>0</v>
      </c>
      <c r="I284" s="12">
        <v>0</v>
      </c>
      <c r="J284" s="14">
        <v>117.41838591821799</v>
      </c>
      <c r="K284" s="12"/>
      <c r="L284" t="s">
        <v>958</v>
      </c>
      <c r="M284" s="12" t="s">
        <v>958</v>
      </c>
      <c r="N284" s="12" t="s">
        <v>958</v>
      </c>
      <c r="O284" s="12"/>
      <c r="P284" s="12"/>
      <c r="Q284" s="12"/>
      <c r="R284" s="12"/>
      <c r="S284" s="15"/>
      <c r="T284" s="14">
        <f t="array" ref="T284">SUM(J284:S284)</f>
        <v>117.41838591821799</v>
      </c>
      <c r="U284" s="12">
        <f t="array" ref="U284">IF(S284="",0,S284)+IF((COUNT(J284:R284)&lt;6),SUM(J284:R284),(MAX(J284:R284)+LARGE(J284:R284,2)+LARGE(J284:R284,3)+LARGE(J284:R284,4)+LARGE(J284:R284,5)))</f>
        <v>117.41838591821799</v>
      </c>
      <c r="V284" s="12">
        <f t="shared" si="4"/>
        <v>117.41838591821799</v>
      </c>
      <c r="W284" s="12">
        <f t="array" ref="W284">COUNT(J284:S284)</f>
        <v>1</v>
      </c>
      <c r="X284" s="12"/>
      <c r="Y284" s="12"/>
      <c r="Z284" s="16"/>
      <c r="AA284" s="12"/>
      <c r="AB284" s="12"/>
      <c r="AC284" s="16"/>
      <c r="AD284" s="16"/>
    </row>
    <row r="285" spans="1:256" s="19" customFormat="1" ht="16.5" customHeight="1" x14ac:dyDescent="0.2">
      <c r="A285" s="12">
        <v>467</v>
      </c>
      <c r="B285" s="12">
        <f t="array" ref="B285">_xlfn.RANK.EQ(V285,$V$2:$V$607)</f>
        <v>284</v>
      </c>
      <c r="C285" s="13" t="s">
        <v>423</v>
      </c>
      <c r="D285" s="13" t="s">
        <v>232</v>
      </c>
      <c r="E285" s="13" t="s">
        <v>156</v>
      </c>
      <c r="F285" s="12">
        <v>0</v>
      </c>
      <c r="G285" s="12">
        <v>0</v>
      </c>
      <c r="H285" s="12">
        <v>174.35120756436501</v>
      </c>
      <c r="I285" s="12">
        <v>116.234138376244</v>
      </c>
      <c r="J285" s="14"/>
      <c r="K285" s="12"/>
      <c r="L285" t="s">
        <v>958</v>
      </c>
      <c r="M285" s="12" t="s">
        <v>958</v>
      </c>
      <c r="N285" s="12" t="s">
        <v>958</v>
      </c>
      <c r="O285" s="12"/>
      <c r="P285" s="12"/>
      <c r="Q285" s="12"/>
      <c r="R285" s="12"/>
      <c r="S285" s="15"/>
      <c r="T285" s="14">
        <f t="array" ref="T285">SUM(J285:S285)</f>
        <v>0</v>
      </c>
      <c r="U285" s="12">
        <f t="array" ref="U285">IF(S285="",0,S285)+IF((COUNT(J285:R285)&lt;6),SUM(J285:R285),(MAX(J285:R285)+LARGE(J285:R285,2)+LARGE(J285:R285,3)+LARGE(J285:R285,4)+LARGE(J285:R285,5)))</f>
        <v>0</v>
      </c>
      <c r="V285" s="12">
        <f t="shared" si="4"/>
        <v>116.234138376244</v>
      </c>
      <c r="W285" s="12">
        <f t="array" ref="W285">COUNT(J285:S285)</f>
        <v>0</v>
      </c>
      <c r="X285" s="12"/>
      <c r="Y285" s="12"/>
      <c r="Z285" s="16"/>
      <c r="AA285" s="12"/>
      <c r="AB285" s="12"/>
      <c r="AC285" s="16"/>
      <c r="AD285" s="16"/>
    </row>
    <row r="286" spans="1:256" s="19" customFormat="1" ht="16.5" customHeight="1" x14ac:dyDescent="0.2">
      <c r="A286" s="12">
        <v>112</v>
      </c>
      <c r="B286" s="12">
        <f t="array" ref="B286">_xlfn.RANK.EQ(V286,$V$2:$V$607)</f>
        <v>285</v>
      </c>
      <c r="C286" s="13" t="s">
        <v>376</v>
      </c>
      <c r="D286" s="13" t="s">
        <v>65</v>
      </c>
      <c r="E286" t="s">
        <v>958</v>
      </c>
      <c r="F286" s="12">
        <v>0</v>
      </c>
      <c r="G286" s="12">
        <v>0</v>
      </c>
      <c r="H286" s="12">
        <v>172.41174325310001</v>
      </c>
      <c r="I286" s="12">
        <v>114.941162168733</v>
      </c>
      <c r="J286" s="14"/>
      <c r="K286" s="12"/>
      <c r="L286" t="s">
        <v>958</v>
      </c>
      <c r="M286" s="12" t="s">
        <v>958</v>
      </c>
      <c r="N286" s="12" t="s">
        <v>958</v>
      </c>
      <c r="O286" s="12"/>
      <c r="P286" s="12"/>
      <c r="Q286" s="12"/>
      <c r="R286" s="12"/>
      <c r="S286" s="15"/>
      <c r="T286" s="14">
        <f t="array" ref="T286">SUM(J286:S286)</f>
        <v>0</v>
      </c>
      <c r="U286" s="12">
        <f t="array" ref="U286">IF(S286="",0,S286)+IF((COUNT(J286:R286)&lt;6),SUM(J286:R286),(MAX(J286:R286)+LARGE(J286:R286,2)+LARGE(J286:R286,3)+LARGE(J286:R286,4)+LARGE(J286:R286,5)))</f>
        <v>0</v>
      </c>
      <c r="V286" s="12">
        <f t="shared" si="4"/>
        <v>114.941162168733</v>
      </c>
      <c r="W286" s="12">
        <f t="array" ref="W286">COUNT(J286:S286)</f>
        <v>0</v>
      </c>
      <c r="X286" s="12"/>
      <c r="Y286" s="12"/>
      <c r="Z286" s="16"/>
      <c r="AA286" s="12"/>
      <c r="AB286" s="12"/>
      <c r="AC286" s="16"/>
      <c r="AD286" s="16"/>
    </row>
    <row r="287" spans="1:256" s="19" customFormat="1" ht="16.5" customHeight="1" x14ac:dyDescent="0.2">
      <c r="A287" s="12">
        <v>309</v>
      </c>
      <c r="B287" s="12">
        <f t="array" ref="B287">_xlfn.RANK.EQ(V287,$V$2:$V$607)</f>
        <v>286</v>
      </c>
      <c r="C287" s="13" t="s">
        <v>485</v>
      </c>
      <c r="D287" s="13" t="s">
        <v>109</v>
      </c>
      <c r="E287" t="s">
        <v>958</v>
      </c>
      <c r="F287" s="12">
        <v>0</v>
      </c>
      <c r="G287" s="12">
        <v>0</v>
      </c>
      <c r="H287" s="12">
        <v>172.33047619047599</v>
      </c>
      <c r="I287" s="12">
        <v>114.886984126984</v>
      </c>
      <c r="J287" s="14"/>
      <c r="K287" s="12"/>
      <c r="L287" t="s">
        <v>958</v>
      </c>
      <c r="M287" s="12" t="s">
        <v>958</v>
      </c>
      <c r="N287" s="12" t="s">
        <v>958</v>
      </c>
      <c r="O287" s="12"/>
      <c r="P287" s="12"/>
      <c r="Q287" s="12"/>
      <c r="R287" s="12"/>
      <c r="S287" s="15"/>
      <c r="T287" s="14">
        <f t="array" ref="T287">SUM(J287:S287)</f>
        <v>0</v>
      </c>
      <c r="U287" s="12">
        <f t="array" ref="U287">IF(S287="",0,S287)+IF((COUNT(J287:R287)&lt;6),SUM(J287:R287),(MAX(J287:R287)+LARGE(J287:R287,2)+LARGE(J287:R287,3)+LARGE(J287:R287,4)+LARGE(J287:R287,5)))</f>
        <v>0</v>
      </c>
      <c r="V287" s="12">
        <f t="shared" si="4"/>
        <v>114.886984126984</v>
      </c>
      <c r="W287" s="12">
        <f t="array" ref="W287">COUNT(J287:S287)</f>
        <v>0</v>
      </c>
      <c r="X287" s="12"/>
      <c r="Y287" s="12"/>
      <c r="Z287" s="16"/>
      <c r="AA287" s="12"/>
      <c r="AB287" s="12"/>
      <c r="AC287" s="16"/>
      <c r="AD287" s="16"/>
    </row>
    <row r="288" spans="1:256" s="19" customFormat="1" ht="16.5" customHeight="1" x14ac:dyDescent="0.2">
      <c r="A288" s="12">
        <v>172</v>
      </c>
      <c r="B288" s="12">
        <f t="array" ref="B288">_xlfn.RANK.EQ(V288,$V$2:$V$607)</f>
        <v>287</v>
      </c>
      <c r="C288" s="13" t="s">
        <v>486</v>
      </c>
      <c r="D288" s="13" t="s">
        <v>487</v>
      </c>
      <c r="E288" s="13" t="s">
        <v>42</v>
      </c>
      <c r="F288" s="12">
        <v>108.77847098435301</v>
      </c>
      <c r="G288" s="12">
        <v>36.259490328117799</v>
      </c>
      <c r="H288" s="12">
        <v>67.1587777777778</v>
      </c>
      <c r="I288" s="12">
        <v>44.772518518518503</v>
      </c>
      <c r="J288" s="14">
        <v>33.748934356351199</v>
      </c>
      <c r="K288" s="12"/>
      <c r="L288" t="s">
        <v>958</v>
      </c>
      <c r="M288" s="12" t="s">
        <v>958</v>
      </c>
      <c r="N288" s="12" t="s">
        <v>958</v>
      </c>
      <c r="O288" s="12"/>
      <c r="P288" s="12"/>
      <c r="Q288" s="12"/>
      <c r="R288" s="12"/>
      <c r="S288" s="15"/>
      <c r="T288" s="14">
        <f t="array" ref="T288">SUM(J288:S288)</f>
        <v>33.748934356351199</v>
      </c>
      <c r="U288" s="12">
        <f t="array" ref="U288">IF(S288="",0,S288)+IF((COUNT(J288:R288)&lt;6),SUM(J288:R288),(MAX(J288:R288)+LARGE(J288:R288,2)+LARGE(J288:R288,3)+LARGE(J288:R288,4)+LARGE(J288:R288,5)))</f>
        <v>33.748934356351199</v>
      </c>
      <c r="V288" s="12">
        <f t="shared" si="4"/>
        <v>114.78094320298749</v>
      </c>
      <c r="W288" s="12">
        <f t="array" ref="W288">COUNT(J288:S288)</f>
        <v>1</v>
      </c>
      <c r="X288" s="12"/>
      <c r="Y288" s="12"/>
      <c r="Z288" s="16"/>
      <c r="AA288" s="12"/>
      <c r="AB288" s="12"/>
      <c r="AC288" s="16"/>
      <c r="AD288" s="16"/>
    </row>
    <row r="289" spans="1:256" s="19" customFormat="1" ht="16.5" customHeight="1" x14ac:dyDescent="0.2">
      <c r="A289" s="12">
        <v>563</v>
      </c>
      <c r="B289" s="12">
        <f t="array" ref="B289">_xlfn.RANK.EQ(V289,$V$2:$V$607)</f>
        <v>288</v>
      </c>
      <c r="C289" s="13" t="s">
        <v>488</v>
      </c>
      <c r="D289" s="13" t="s">
        <v>489</v>
      </c>
      <c r="E289" t="s">
        <v>958</v>
      </c>
      <c r="F289" s="12">
        <v>342.90921985815601</v>
      </c>
      <c r="G289" s="12">
        <v>114.303073286052</v>
      </c>
      <c r="H289" s="12">
        <v>0</v>
      </c>
      <c r="I289" s="12">
        <v>0</v>
      </c>
      <c r="J289" s="14"/>
      <c r="K289" s="12"/>
      <c r="L289" t="s">
        <v>958</v>
      </c>
      <c r="M289" s="12" t="s">
        <v>958</v>
      </c>
      <c r="N289" s="12" t="s">
        <v>958</v>
      </c>
      <c r="O289" s="12"/>
      <c r="P289" s="12"/>
      <c r="Q289" s="12"/>
      <c r="R289" s="12"/>
      <c r="S289" s="15"/>
      <c r="T289" s="14">
        <f t="array" ref="T289">SUM(J289:S289)</f>
        <v>0</v>
      </c>
      <c r="U289" s="12">
        <f t="array" ref="U289">IF(S289="",0,S289)+IF((COUNT(J289:R289)&lt;6),SUM(J289:R289),(MAX(J289:R289)+LARGE(J289:R289,2)+LARGE(J289:R289,3)+LARGE(J289:R289,4)+LARGE(J289:R289,5)))</f>
        <v>0</v>
      </c>
      <c r="V289" s="12">
        <f t="shared" si="4"/>
        <v>114.303073286052</v>
      </c>
      <c r="W289" s="12">
        <f t="array" ref="W289">COUNT(J289:S289)</f>
        <v>0</v>
      </c>
      <c r="X289" s="12"/>
      <c r="Y289" s="12"/>
      <c r="Z289" s="16"/>
      <c r="AA289" s="12"/>
      <c r="AB289" s="12"/>
      <c r="AC289" s="16"/>
      <c r="AD289" s="16"/>
    </row>
    <row r="290" spans="1:256" s="19" customFormat="1" ht="16.5" customHeight="1" x14ac:dyDescent="0.2">
      <c r="A290" s="12">
        <v>211</v>
      </c>
      <c r="B290" s="12">
        <f t="array" ref="B290">_xlfn.RANK.EQ(V290,$V$2:$V$607)</f>
        <v>289</v>
      </c>
      <c r="C290" s="13" t="s">
        <v>490</v>
      </c>
      <c r="D290" s="13" t="s">
        <v>386</v>
      </c>
      <c r="E290" t="s">
        <v>958</v>
      </c>
      <c r="F290" s="12">
        <v>342.43470535312599</v>
      </c>
      <c r="G290" s="12">
        <v>114.14490178437499</v>
      </c>
      <c r="H290" s="12">
        <v>0</v>
      </c>
      <c r="I290" s="12">
        <v>0</v>
      </c>
      <c r="J290" s="14"/>
      <c r="K290" s="12"/>
      <c r="L290" t="s">
        <v>958</v>
      </c>
      <c r="M290" s="12" t="s">
        <v>958</v>
      </c>
      <c r="N290" s="12" t="s">
        <v>958</v>
      </c>
      <c r="O290" s="12"/>
      <c r="P290" s="12"/>
      <c r="Q290" s="12"/>
      <c r="R290" s="12"/>
      <c r="S290" s="15"/>
      <c r="T290" s="14">
        <f t="array" ref="T290">SUM(J290:S290)</f>
        <v>0</v>
      </c>
      <c r="U290" s="12">
        <f t="array" ref="U290">IF(S290="",0,S290)+IF((COUNT(J290:R290)&lt;6),SUM(J290:R290),(MAX(J290:R290)+LARGE(J290:R290,2)+LARGE(J290:R290,3)+LARGE(J290:R290,4)+LARGE(J290:R290,5)))</f>
        <v>0</v>
      </c>
      <c r="V290" s="12">
        <f t="shared" si="4"/>
        <v>114.14490178437499</v>
      </c>
      <c r="W290" s="12">
        <f t="array" ref="W290">COUNT(J290:S290)</f>
        <v>0</v>
      </c>
      <c r="X290" s="12"/>
      <c r="Y290" s="12"/>
      <c r="Z290" s="16"/>
      <c r="AA290" s="12"/>
      <c r="AB290" s="12"/>
      <c r="AC290" s="16"/>
      <c r="AD290" s="16"/>
    </row>
    <row r="291" spans="1:256" s="19" customFormat="1" ht="16.5" customHeight="1" x14ac:dyDescent="0.2">
      <c r="A291" s="12">
        <v>526</v>
      </c>
      <c r="B291" s="12">
        <f t="array" ref="B291">_xlfn.RANK.EQ(V291,$V$2:$V$607)</f>
        <v>290</v>
      </c>
      <c r="C291" s="13" t="s">
        <v>491</v>
      </c>
      <c r="D291" s="13" t="s">
        <v>492</v>
      </c>
      <c r="E291" t="s">
        <v>958</v>
      </c>
      <c r="F291" s="12">
        <v>339.87222222222198</v>
      </c>
      <c r="G291" s="12">
        <v>113.290740740741</v>
      </c>
      <c r="H291" s="12">
        <v>0</v>
      </c>
      <c r="I291" s="12">
        <v>0</v>
      </c>
      <c r="J291" s="14"/>
      <c r="K291" s="12"/>
      <c r="L291" t="s">
        <v>958</v>
      </c>
      <c r="M291" s="12" t="s">
        <v>958</v>
      </c>
      <c r="N291" s="12" t="s">
        <v>958</v>
      </c>
      <c r="O291" s="12"/>
      <c r="P291" s="12"/>
      <c r="Q291" s="12"/>
      <c r="R291" s="12"/>
      <c r="S291" s="15"/>
      <c r="T291" s="14">
        <f t="array" ref="T291">SUM(J291:S291)</f>
        <v>0</v>
      </c>
      <c r="U291" s="12">
        <f t="array" ref="U291">IF(S291="",0,S291)+IF((COUNT(J291:R291)&lt;6),SUM(J291:R291),(MAX(J291:R291)+LARGE(J291:R291,2)+LARGE(J291:R291,3)+LARGE(J291:R291,4)+LARGE(J291:R291,5)))</f>
        <v>0</v>
      </c>
      <c r="V291" s="12">
        <f t="shared" si="4"/>
        <v>113.290740740741</v>
      </c>
      <c r="W291" s="12">
        <f t="array" ref="W291">COUNT(J291:S291)</f>
        <v>0</v>
      </c>
      <c r="X291" s="12"/>
      <c r="Y291" s="12"/>
      <c r="Z291" s="16"/>
      <c r="AA291" s="12"/>
      <c r="AB291" s="12"/>
      <c r="AC291" s="16"/>
      <c r="AD291" s="16"/>
      <c r="AE291" s="21"/>
    </row>
    <row r="292" spans="1:256" s="19" customFormat="1" ht="16.5" customHeight="1" x14ac:dyDescent="0.2">
      <c r="A292" s="12">
        <v>279</v>
      </c>
      <c r="B292" s="12">
        <f t="array" ref="B292">_xlfn.RANK.EQ(V292,$V$2:$V$607)</f>
        <v>291</v>
      </c>
      <c r="C292" s="13" t="s">
        <v>493</v>
      </c>
      <c r="D292" s="13" t="s">
        <v>35</v>
      </c>
      <c r="E292" t="s">
        <v>958</v>
      </c>
      <c r="F292" s="12">
        <v>337.67584287780198</v>
      </c>
      <c r="G292" s="12">
        <v>112.55861429260101</v>
      </c>
      <c r="H292" s="12">
        <v>0</v>
      </c>
      <c r="I292" s="12">
        <v>0</v>
      </c>
      <c r="J292" s="14"/>
      <c r="K292" s="12"/>
      <c r="L292" t="s">
        <v>958</v>
      </c>
      <c r="M292" s="12" t="s">
        <v>958</v>
      </c>
      <c r="N292" s="12" t="s">
        <v>958</v>
      </c>
      <c r="O292" s="12"/>
      <c r="P292" s="12"/>
      <c r="Q292" s="12"/>
      <c r="R292" s="12"/>
      <c r="S292" s="15"/>
      <c r="T292" s="14">
        <f t="array" ref="T292">SUM(J292:S292)</f>
        <v>0</v>
      </c>
      <c r="U292" s="12">
        <f t="array" ref="U292">IF(S292="",0,S292)+IF((COUNT(J292:R292)&lt;6),SUM(J292:R292),(MAX(J292:R292)+LARGE(J292:R292,2)+LARGE(J292:R292,3)+LARGE(J292:R292,4)+LARGE(J292:R292,5)))</f>
        <v>0</v>
      </c>
      <c r="V292" s="12">
        <f t="shared" si="4"/>
        <v>112.55861429260101</v>
      </c>
      <c r="W292" s="12">
        <f t="array" ref="W292">COUNT(J292:S292)</f>
        <v>0</v>
      </c>
      <c r="X292" s="12"/>
      <c r="Y292" s="12"/>
      <c r="Z292" s="16"/>
      <c r="AA292" s="12"/>
      <c r="AB292" s="12"/>
      <c r="AC292" s="16"/>
      <c r="AD292" s="16"/>
    </row>
    <row r="293" spans="1:256" s="19" customFormat="1" ht="16.5" customHeight="1" x14ac:dyDescent="0.2">
      <c r="A293" s="12">
        <v>479</v>
      </c>
      <c r="B293" s="12">
        <f t="array" ref="B293">_xlfn.RANK.EQ(V293,$V$2:$V$607)</f>
        <v>292</v>
      </c>
      <c r="C293" s="13" t="s">
        <v>306</v>
      </c>
      <c r="D293" s="13" t="s">
        <v>494</v>
      </c>
      <c r="E293" s="13" t="s">
        <v>156</v>
      </c>
      <c r="F293" s="12">
        <v>0</v>
      </c>
      <c r="G293" s="12">
        <v>0</v>
      </c>
      <c r="H293" s="12">
        <v>130.57997509428901</v>
      </c>
      <c r="I293" s="12">
        <v>87.053316729526301</v>
      </c>
      <c r="J293" s="14">
        <v>25.219866425640198</v>
      </c>
      <c r="K293" s="12"/>
      <c r="L293" t="s">
        <v>958</v>
      </c>
      <c r="M293" s="12" t="s">
        <v>958</v>
      </c>
      <c r="N293" s="12" t="s">
        <v>958</v>
      </c>
      <c r="O293" s="12"/>
      <c r="P293" s="12"/>
      <c r="Q293" s="12"/>
      <c r="R293" s="12"/>
      <c r="S293" s="15"/>
      <c r="T293" s="14">
        <f t="array" ref="T293">SUM(J293:S293)</f>
        <v>25.219866425640198</v>
      </c>
      <c r="U293" s="12">
        <f t="array" ref="U293">IF(S293="",0,S293)+IF((COUNT(J293:R293)&lt;6),SUM(J293:R293),(MAX(J293:R293)+LARGE(J293:R293,2)+LARGE(J293:R293,3)+LARGE(J293:R293,4)+LARGE(J293:R293,5)))</f>
        <v>25.219866425640198</v>
      </c>
      <c r="V293" s="12">
        <f t="shared" si="4"/>
        <v>112.27318315516649</v>
      </c>
      <c r="W293" s="12">
        <f t="array" ref="W293">COUNT(J293:S293)</f>
        <v>1</v>
      </c>
      <c r="X293" s="12"/>
      <c r="Y293" s="12"/>
      <c r="Z293" s="16"/>
      <c r="AA293" s="16"/>
      <c r="AC293" s="16"/>
      <c r="AD293" s="16"/>
    </row>
    <row r="294" spans="1:256" s="19" customFormat="1" ht="16.5" customHeight="1" x14ac:dyDescent="0.2">
      <c r="A294" s="12">
        <v>438</v>
      </c>
      <c r="B294" s="12">
        <f t="array" ref="B294">_xlfn.RANK.EQ(V294,$V$2:$V$607)</f>
        <v>293</v>
      </c>
      <c r="C294" s="13" t="s">
        <v>495</v>
      </c>
      <c r="D294" s="13" t="s">
        <v>67</v>
      </c>
      <c r="E294" t="s">
        <v>958</v>
      </c>
      <c r="F294" s="12">
        <v>333.53239492323701</v>
      </c>
      <c r="G294" s="12">
        <v>111.177464974412</v>
      </c>
      <c r="H294" s="12">
        <v>0</v>
      </c>
      <c r="I294" s="12">
        <v>0</v>
      </c>
      <c r="J294" s="14"/>
      <c r="K294" s="12"/>
      <c r="L294" t="s">
        <v>958</v>
      </c>
      <c r="M294" s="12" t="s">
        <v>958</v>
      </c>
      <c r="N294" s="12" t="s">
        <v>958</v>
      </c>
      <c r="O294" s="12"/>
      <c r="P294" s="12"/>
      <c r="Q294" s="12"/>
      <c r="R294" s="12"/>
      <c r="S294" s="15"/>
      <c r="T294" s="14">
        <f t="array" ref="T294">SUM(J294:S294)</f>
        <v>0</v>
      </c>
      <c r="U294" s="12">
        <f t="array" ref="U294">IF(S294="",0,S294)+IF((COUNT(J294:R294)&lt;6),SUM(J294:R294),(MAX(J294:R294)+LARGE(J294:R294,2)+LARGE(J294:R294,3)+LARGE(J294:R294,4)+LARGE(J294:R294,5)))</f>
        <v>0</v>
      </c>
      <c r="V294" s="12">
        <f t="shared" si="4"/>
        <v>111.177464974412</v>
      </c>
      <c r="W294" s="12">
        <f t="array" ref="W294">COUNT(J294:S294)</f>
        <v>0</v>
      </c>
      <c r="X294" s="12"/>
      <c r="Y294" s="12"/>
      <c r="Z294" s="16"/>
      <c r="AA294" s="16"/>
      <c r="AC294" s="16"/>
      <c r="AD294" s="16"/>
    </row>
    <row r="295" spans="1:256" s="19" customFormat="1" ht="16.5" customHeight="1" x14ac:dyDescent="0.2">
      <c r="A295" s="12">
        <v>321</v>
      </c>
      <c r="B295" s="12">
        <f t="array" ref="B295">_xlfn.RANK.EQ(V295,$V$2:$V$607)</f>
        <v>294</v>
      </c>
      <c r="C295" s="13" t="s">
        <v>496</v>
      </c>
      <c r="D295" s="13" t="s">
        <v>80</v>
      </c>
      <c r="E295" t="s">
        <v>958</v>
      </c>
      <c r="F295" s="12">
        <v>160.79801980197999</v>
      </c>
      <c r="G295" s="12">
        <v>53.599339933993399</v>
      </c>
      <c r="H295" s="12">
        <v>83.912358202443301</v>
      </c>
      <c r="I295" s="12">
        <v>55.9415721349622</v>
      </c>
      <c r="J295" s="14"/>
      <c r="K295" s="12"/>
      <c r="L295" t="s">
        <v>958</v>
      </c>
      <c r="M295" s="12" t="s">
        <v>958</v>
      </c>
      <c r="N295" s="12" t="s">
        <v>958</v>
      </c>
      <c r="O295" s="12"/>
      <c r="P295" s="12"/>
      <c r="Q295" s="12"/>
      <c r="R295" s="12"/>
      <c r="S295" s="15"/>
      <c r="T295" s="14">
        <f t="array" ref="T295">SUM(J295:S295)</f>
        <v>0</v>
      </c>
      <c r="U295" s="12">
        <f t="array" ref="U295">IF(S295="",0,S295)+IF((COUNT(J295:R295)&lt;6),SUM(J295:R295),(MAX(J295:R295)+LARGE(J295:R295,2)+LARGE(J295:R295,3)+LARGE(J295:R295,4)+LARGE(J295:R295,5)))</f>
        <v>0</v>
      </c>
      <c r="V295" s="12">
        <f t="shared" si="4"/>
        <v>109.54091206895561</v>
      </c>
      <c r="W295" s="12">
        <f t="array" ref="W295">COUNT(J295:S295)</f>
        <v>0</v>
      </c>
      <c r="X295" s="12"/>
      <c r="Y295" s="12"/>
      <c r="Z295" s="16"/>
      <c r="AA295" s="16"/>
      <c r="AC295" s="16"/>
      <c r="AD295" s="16"/>
    </row>
    <row r="296" spans="1:256" s="19" customFormat="1" ht="16.5" customHeight="1" x14ac:dyDescent="0.2">
      <c r="A296" s="12">
        <v>2</v>
      </c>
      <c r="B296" s="12">
        <f t="array" ref="B296">_xlfn.RANK.EQ(V296,$V$2:$V$607)</f>
        <v>295</v>
      </c>
      <c r="C296" s="13" t="s">
        <v>368</v>
      </c>
      <c r="D296" s="13" t="s">
        <v>24</v>
      </c>
      <c r="E296" s="13" t="s">
        <v>132</v>
      </c>
      <c r="F296" s="12">
        <v>0</v>
      </c>
      <c r="G296" s="12">
        <v>0</v>
      </c>
      <c r="H296" s="12">
        <v>0</v>
      </c>
      <c r="I296" s="12">
        <v>0</v>
      </c>
      <c r="J296" s="14">
        <v>109.018823284162</v>
      </c>
      <c r="K296" s="12"/>
      <c r="L296" t="s">
        <v>958</v>
      </c>
      <c r="M296" s="12" t="s">
        <v>958</v>
      </c>
      <c r="N296" s="12" t="s">
        <v>958</v>
      </c>
      <c r="O296" s="12"/>
      <c r="P296" s="12"/>
      <c r="Q296" s="12"/>
      <c r="R296" s="12"/>
      <c r="S296" s="15"/>
      <c r="T296" s="14">
        <f t="array" ref="T296">SUM(J296:S296)</f>
        <v>109.018823284162</v>
      </c>
      <c r="U296" s="12">
        <f t="array" ref="U296">IF(S296="",0,S296)+IF((COUNT(J296:R296)&lt;6),SUM(J296:R296),(MAX(J296:R296)+LARGE(J296:R296,2)+LARGE(J296:R296,3)+LARGE(J296:R296,4)+LARGE(J296:R296,5)))</f>
        <v>109.018823284162</v>
      </c>
      <c r="V296" s="12">
        <f t="shared" si="4"/>
        <v>109.018823284162</v>
      </c>
      <c r="W296" s="12">
        <f t="array" ref="W296">COUNT(J296:S296)</f>
        <v>1</v>
      </c>
      <c r="X296" s="12"/>
      <c r="Y296" s="12"/>
      <c r="Z296" s="16"/>
      <c r="AA296" s="12"/>
      <c r="AB296" s="12"/>
      <c r="AC296" s="16"/>
      <c r="AD296" s="16"/>
    </row>
    <row r="297" spans="1:256" s="19" customFormat="1" ht="16.5" customHeight="1" x14ac:dyDescent="0.2">
      <c r="A297" s="12">
        <v>261</v>
      </c>
      <c r="B297" s="12">
        <f t="array" ref="B297">_xlfn.RANK.EQ(V297,$V$2:$V$607)</f>
        <v>296</v>
      </c>
      <c r="C297" s="13" t="s">
        <v>497</v>
      </c>
      <c r="D297" s="13" t="s">
        <v>498</v>
      </c>
      <c r="E297" s="13" t="s">
        <v>87</v>
      </c>
      <c r="F297" s="12">
        <v>0</v>
      </c>
      <c r="G297" s="12">
        <v>0</v>
      </c>
      <c r="H297" s="12">
        <v>0</v>
      </c>
      <c r="I297" s="12">
        <v>0</v>
      </c>
      <c r="J297" s="14">
        <v>108.97529439050101</v>
      </c>
      <c r="K297" s="12"/>
      <c r="L297" t="s">
        <v>958</v>
      </c>
      <c r="M297" s="12" t="s">
        <v>958</v>
      </c>
      <c r="N297" s="12" t="s">
        <v>958</v>
      </c>
      <c r="O297" s="12"/>
      <c r="P297" s="12"/>
      <c r="Q297" s="12"/>
      <c r="R297" s="12"/>
      <c r="S297" s="15"/>
      <c r="T297" s="14">
        <f t="array" ref="T297">SUM(J297:S297)</f>
        <v>108.97529439050101</v>
      </c>
      <c r="U297" s="12">
        <f t="array" ref="U297">IF(S297="",0,S297)+IF((COUNT(J297:R297)&lt;6),SUM(J297:R297),(MAX(J297:R297)+LARGE(J297:R297,2)+LARGE(J297:R297,3)+LARGE(J297:R297,4)+LARGE(J297:R297,5)))</f>
        <v>108.97529439050101</v>
      </c>
      <c r="V297" s="12">
        <f t="shared" si="4"/>
        <v>108.97529439050101</v>
      </c>
      <c r="W297" s="12">
        <f t="array" ref="W297">COUNT(J297:S297)</f>
        <v>1</v>
      </c>
      <c r="X297" s="12"/>
      <c r="Y297" s="12"/>
      <c r="Z297" s="16"/>
      <c r="AA297" s="16"/>
      <c r="AC297" s="16"/>
      <c r="AD297" s="16"/>
    </row>
    <row r="298" spans="1:256" s="19" customFormat="1" ht="16.5" customHeight="1" x14ac:dyDescent="0.2">
      <c r="A298" s="12">
        <v>256</v>
      </c>
      <c r="B298" s="12">
        <f t="array" ref="B298">_xlfn.RANK.EQ(V298,$V$2:$V$607)</f>
        <v>297</v>
      </c>
      <c r="C298" s="13" t="s">
        <v>499</v>
      </c>
      <c r="D298" s="13" t="s">
        <v>500</v>
      </c>
      <c r="E298" s="13" t="s">
        <v>42</v>
      </c>
      <c r="F298" s="12">
        <v>0</v>
      </c>
      <c r="G298" s="12">
        <v>0</v>
      </c>
      <c r="H298" s="12">
        <v>0</v>
      </c>
      <c r="I298" s="12">
        <v>0</v>
      </c>
      <c r="J298" s="14">
        <v>108.81034996507699</v>
      </c>
      <c r="K298" s="12"/>
      <c r="L298" t="s">
        <v>958</v>
      </c>
      <c r="M298" s="12" t="s">
        <v>958</v>
      </c>
      <c r="N298" s="12" t="s">
        <v>958</v>
      </c>
      <c r="O298" s="12"/>
      <c r="P298" s="12"/>
      <c r="Q298" s="12"/>
      <c r="R298" s="12"/>
      <c r="S298" s="15"/>
      <c r="T298" s="14">
        <f t="array" ref="T298">SUM(J298:S298)</f>
        <v>108.81034996507699</v>
      </c>
      <c r="U298" s="12">
        <f t="array" ref="U298">IF(S298="",0,S298)+IF((COUNT(J298:R298)&lt;6),SUM(J298:R298),(MAX(J298:R298)+LARGE(J298:R298,2)+LARGE(J298:R298,3)+LARGE(J298:R298,4)+LARGE(J298:R298,5)))</f>
        <v>108.81034996507699</v>
      </c>
      <c r="V298" s="12">
        <f t="shared" si="4"/>
        <v>108.81034996507699</v>
      </c>
      <c r="W298" s="12">
        <f t="array" ref="W298">COUNT(J298:S298)</f>
        <v>1</v>
      </c>
      <c r="X298" s="12"/>
      <c r="Y298" s="12"/>
      <c r="Z298" s="16"/>
      <c r="AA298" s="16"/>
      <c r="AC298" s="16"/>
      <c r="AD298" s="16"/>
    </row>
    <row r="299" spans="1:256" s="19" customFormat="1" ht="16.5" customHeight="1" x14ac:dyDescent="0.2">
      <c r="A299" s="12">
        <v>493</v>
      </c>
      <c r="B299" s="12">
        <f t="array" ref="B299">_xlfn.RANK.EQ(V299,$V$2:$V$607)</f>
        <v>298</v>
      </c>
      <c r="C299" s="13" t="s">
        <v>501</v>
      </c>
      <c r="D299" s="13" t="s">
        <v>502</v>
      </c>
      <c r="E299" t="s">
        <v>958</v>
      </c>
      <c r="F299" s="12">
        <v>190.42060384078701</v>
      </c>
      <c r="G299" s="12">
        <v>63.473534613595803</v>
      </c>
      <c r="H299" s="12">
        <v>67.090500110956398</v>
      </c>
      <c r="I299" s="12">
        <v>44.727000073970999</v>
      </c>
      <c r="J299" s="14"/>
      <c r="K299" s="12"/>
      <c r="L299" t="s">
        <v>958</v>
      </c>
      <c r="M299" s="12" t="s">
        <v>958</v>
      </c>
      <c r="N299" s="12" t="s">
        <v>958</v>
      </c>
      <c r="O299" s="12"/>
      <c r="P299" s="12"/>
      <c r="Q299" s="12"/>
      <c r="R299" s="12"/>
      <c r="S299" s="15"/>
      <c r="T299" s="14">
        <f t="array" ref="T299">SUM(J299:S299)</f>
        <v>0</v>
      </c>
      <c r="U299" s="12">
        <f t="array" ref="U299">IF(S299="",0,S299)+IF((COUNT(J299:R299)&lt;6),SUM(J299:R299),(MAX(J299:R299)+LARGE(J299:R299,2)+LARGE(J299:R299,3)+LARGE(J299:R299,4)+LARGE(J299:R299,5)))</f>
        <v>0</v>
      </c>
      <c r="V299" s="12">
        <f t="shared" si="4"/>
        <v>108.2005346875668</v>
      </c>
      <c r="W299" s="12">
        <f t="array" ref="W299">COUNT(J299:S299)</f>
        <v>0</v>
      </c>
      <c r="X299" s="12"/>
      <c r="Y299" s="12"/>
      <c r="Z299" s="16"/>
      <c r="AA299" s="12"/>
      <c r="AB299" s="12"/>
      <c r="AC299" s="16"/>
      <c r="AD299" s="16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</row>
    <row r="300" spans="1:256" s="19" customFormat="1" ht="16.5" customHeight="1" x14ac:dyDescent="0.2">
      <c r="A300" s="12">
        <v>550</v>
      </c>
      <c r="B300" s="12">
        <f t="array" ref="B300">_xlfn.RANK.EQ(V300,$V$2:$V$607)</f>
        <v>299</v>
      </c>
      <c r="C300" s="13" t="s">
        <v>503</v>
      </c>
      <c r="D300" s="13" t="s">
        <v>504</v>
      </c>
      <c r="E300" t="s">
        <v>958</v>
      </c>
      <c r="F300" s="12">
        <v>214.18585858585899</v>
      </c>
      <c r="G300" s="12">
        <v>71.395286195286204</v>
      </c>
      <c r="H300" s="12">
        <v>53.923644899701202</v>
      </c>
      <c r="I300" s="12">
        <v>35.949096599800797</v>
      </c>
      <c r="J300" s="14"/>
      <c r="K300" s="12"/>
      <c r="L300" t="s">
        <v>958</v>
      </c>
      <c r="M300" s="12" t="s">
        <v>958</v>
      </c>
      <c r="N300" s="12" t="s">
        <v>958</v>
      </c>
      <c r="O300" s="12"/>
      <c r="P300" s="12"/>
      <c r="Q300" s="12"/>
      <c r="R300" s="12"/>
      <c r="S300" s="15"/>
      <c r="T300" s="14">
        <f t="array" ref="T300">SUM(J300:S300)</f>
        <v>0</v>
      </c>
      <c r="U300" s="12">
        <f t="array" ref="U300">IF(S300="",0,S300)+IF((COUNT(J300:R300)&lt;6),SUM(J300:R300),(MAX(J300:R300)+LARGE(J300:R300,2)+LARGE(J300:R300,3)+LARGE(J300:R300,4)+LARGE(J300:R300,5)))</f>
        <v>0</v>
      </c>
      <c r="V300" s="12">
        <f t="shared" si="4"/>
        <v>107.344382795087</v>
      </c>
      <c r="W300" s="12">
        <f t="array" ref="W300">COUNT(J300:S300)</f>
        <v>0</v>
      </c>
      <c r="X300" s="12"/>
      <c r="Y300" s="12"/>
      <c r="Z300" s="16"/>
      <c r="AA300" s="12"/>
      <c r="AB300" s="12"/>
      <c r="AC300" s="16"/>
      <c r="AD300" s="16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</row>
    <row r="301" spans="1:256" s="19" customFormat="1" ht="16.5" customHeight="1" x14ac:dyDescent="0.2">
      <c r="A301" s="12">
        <v>95</v>
      </c>
      <c r="B301" s="12">
        <f t="array" ref="B301">_xlfn.RANK.EQ(V301,$V$2:$V$607)</f>
        <v>300</v>
      </c>
      <c r="C301" s="13" t="s">
        <v>255</v>
      </c>
      <c r="D301" s="13" t="s">
        <v>505</v>
      </c>
      <c r="E301" s="13" t="s">
        <v>42</v>
      </c>
      <c r="F301" s="12">
        <v>67.200051406112806</v>
      </c>
      <c r="G301" s="12">
        <v>22.400017135370899</v>
      </c>
      <c r="H301" s="12">
        <v>0</v>
      </c>
      <c r="I301" s="12">
        <v>0</v>
      </c>
      <c r="J301" s="14">
        <v>83.988417120041703</v>
      </c>
      <c r="K301" s="12"/>
      <c r="L301" t="s">
        <v>958</v>
      </c>
      <c r="M301" s="12" t="s">
        <v>958</v>
      </c>
      <c r="N301" s="12" t="s">
        <v>958</v>
      </c>
      <c r="O301" s="12"/>
      <c r="P301" s="12"/>
      <c r="Q301" s="12"/>
      <c r="R301" s="12"/>
      <c r="S301" s="15"/>
      <c r="T301" s="14">
        <f t="array" ref="T301">SUM(J301:S301)</f>
        <v>83.988417120041703</v>
      </c>
      <c r="U301" s="12">
        <f t="array" ref="U301">IF(S301="",0,S301)+IF((COUNT(J301:R301)&lt;6),SUM(J301:R301),(MAX(J301:R301)+LARGE(J301:R301,2)+LARGE(J301:R301,3)+LARGE(J301:R301,4)+LARGE(J301:R301,5)))</f>
        <v>83.988417120041703</v>
      </c>
      <c r="V301" s="12">
        <f t="shared" si="4"/>
        <v>106.38843425541261</v>
      </c>
      <c r="W301" s="12">
        <f t="array" ref="W301">COUNT(J301:S301)</f>
        <v>1</v>
      </c>
      <c r="X301" s="12"/>
      <c r="Y301" s="12"/>
      <c r="Z301" s="16"/>
      <c r="AA301" s="16"/>
      <c r="AC301" s="16"/>
      <c r="AD301" s="16"/>
    </row>
    <row r="302" spans="1:256" s="19" customFormat="1" ht="16.5" customHeight="1" x14ac:dyDescent="0.2">
      <c r="A302" s="12">
        <v>405</v>
      </c>
      <c r="B302" s="12">
        <f t="array" ref="B302">_xlfn.RANK.EQ(V302,$V$2:$V$607)</f>
        <v>301</v>
      </c>
      <c r="C302" s="13" t="s">
        <v>506</v>
      </c>
      <c r="D302" s="13" t="s">
        <v>507</v>
      </c>
      <c r="E302" t="s">
        <v>958</v>
      </c>
      <c r="F302" s="12">
        <v>0</v>
      </c>
      <c r="G302" s="12">
        <v>0</v>
      </c>
      <c r="H302" s="12">
        <v>159.10684357520901</v>
      </c>
      <c r="I302" s="12">
        <v>106.07122905014</v>
      </c>
      <c r="J302" s="14"/>
      <c r="K302" s="12"/>
      <c r="L302" t="s">
        <v>958</v>
      </c>
      <c r="M302" s="12" t="s">
        <v>958</v>
      </c>
      <c r="N302" s="12" t="s">
        <v>958</v>
      </c>
      <c r="O302" s="12"/>
      <c r="P302" s="12"/>
      <c r="Q302" s="12"/>
      <c r="R302" s="12"/>
      <c r="S302" s="15"/>
      <c r="T302" s="14">
        <f t="array" ref="T302">SUM(J302:S302)</f>
        <v>0</v>
      </c>
      <c r="U302" s="12">
        <f t="array" ref="U302">IF(S302="",0,S302)+IF((COUNT(J302:R302)&lt;6),SUM(J302:R302),(MAX(J302:R302)+LARGE(J302:R302,2)+LARGE(J302:R302,3)+LARGE(J302:R302,4)+LARGE(J302:R302,5)))</f>
        <v>0</v>
      </c>
      <c r="V302" s="12">
        <f t="shared" si="4"/>
        <v>106.07122905014</v>
      </c>
      <c r="W302" s="12">
        <f t="array" ref="W302">COUNT(J302:S302)</f>
        <v>0</v>
      </c>
      <c r="X302" s="12"/>
      <c r="Y302" s="12"/>
      <c r="Z302" s="16"/>
      <c r="AA302" s="16"/>
      <c r="AC302" s="16"/>
      <c r="AD302" s="16"/>
    </row>
    <row r="303" spans="1:256" s="19" customFormat="1" ht="16.5" customHeight="1" x14ac:dyDescent="0.2">
      <c r="A303" s="12">
        <v>44</v>
      </c>
      <c r="B303" s="12">
        <f t="array" ref="B303">_xlfn.RANK.EQ(V303,$V$2:$V$607)</f>
        <v>302</v>
      </c>
      <c r="C303" s="13" t="s">
        <v>510</v>
      </c>
      <c r="D303" s="13" t="s">
        <v>511</v>
      </c>
      <c r="E303" s="13" t="s">
        <v>42</v>
      </c>
      <c r="F303" s="12">
        <v>0</v>
      </c>
      <c r="G303" s="12">
        <v>0</v>
      </c>
      <c r="H303" s="12">
        <v>0</v>
      </c>
      <c r="I303" s="12">
        <v>0</v>
      </c>
      <c r="J303" s="14">
        <v>105.238636363636</v>
      </c>
      <c r="K303" s="12"/>
      <c r="L303" t="s">
        <v>958</v>
      </c>
      <c r="M303" s="12" t="s">
        <v>958</v>
      </c>
      <c r="N303" s="12" t="s">
        <v>958</v>
      </c>
      <c r="O303" s="12"/>
      <c r="P303" s="12"/>
      <c r="Q303" s="12"/>
      <c r="R303" s="12"/>
      <c r="S303" s="15"/>
      <c r="T303" s="14">
        <f t="array" ref="T303">SUM(J303:S303)</f>
        <v>105.238636363636</v>
      </c>
      <c r="U303" s="12">
        <f t="array" ref="U303">IF(S303="",0,S303)+IF((COUNT(J303:R303)&lt;6),SUM(J303:R303),(MAX(J303:R303)+LARGE(J303:R303,2)+LARGE(J303:R303,3)+LARGE(J303:R303,4)+LARGE(J303:R303,5)))</f>
        <v>105.238636363636</v>
      </c>
      <c r="V303" s="12">
        <f t="shared" si="4"/>
        <v>105.238636363636</v>
      </c>
      <c r="W303" s="12">
        <f t="array" ref="W303">COUNT(J303:S303)</f>
        <v>1</v>
      </c>
      <c r="X303" s="12"/>
      <c r="Y303" s="12"/>
      <c r="Z303" s="16"/>
      <c r="AA303" s="16"/>
      <c r="AC303" s="16"/>
      <c r="AD303" s="16"/>
    </row>
    <row r="304" spans="1:256" s="19" customFormat="1" ht="16.5" customHeight="1" x14ac:dyDescent="0.2">
      <c r="A304" s="12">
        <v>42</v>
      </c>
      <c r="B304" s="12">
        <f t="array" ref="B304">_xlfn.RANK.EQ(V304,$V$2:$V$607)</f>
        <v>303</v>
      </c>
      <c r="C304" s="13" t="s">
        <v>512</v>
      </c>
      <c r="D304" s="13" t="s">
        <v>513</v>
      </c>
      <c r="E304" t="s">
        <v>958</v>
      </c>
      <c r="F304" s="12">
        <v>0</v>
      </c>
      <c r="G304" s="12">
        <v>0</v>
      </c>
      <c r="H304" s="12">
        <v>0</v>
      </c>
      <c r="I304" s="12">
        <v>0</v>
      </c>
      <c r="J304" s="14">
        <v>104.465954182503</v>
      </c>
      <c r="K304" s="12"/>
      <c r="L304" t="s">
        <v>958</v>
      </c>
      <c r="M304" s="12" t="s">
        <v>958</v>
      </c>
      <c r="N304" s="12" t="s">
        <v>958</v>
      </c>
      <c r="O304" s="12"/>
      <c r="P304" s="12"/>
      <c r="Q304" s="12"/>
      <c r="R304" s="12"/>
      <c r="S304" s="15"/>
      <c r="T304" s="14">
        <f t="array" ref="T304">SUM(J304:S304)</f>
        <v>104.465954182503</v>
      </c>
      <c r="U304" s="12">
        <f t="array" ref="U304">IF(S304="",0,S304)+IF((COUNT(J304:R304)&lt;6),SUM(J304:R304),(MAX(J304:R304)+LARGE(J304:R304,2)+LARGE(J304:R304,3)+LARGE(J304:R304,4)+LARGE(J304:R304,5)))</f>
        <v>104.465954182503</v>
      </c>
      <c r="V304" s="12">
        <f t="shared" si="4"/>
        <v>104.465954182503</v>
      </c>
      <c r="W304" s="12">
        <f t="array" ref="W304">COUNT(J304:S304)</f>
        <v>1</v>
      </c>
      <c r="X304" s="12"/>
      <c r="Y304" s="12"/>
      <c r="Z304" s="16"/>
      <c r="AA304" s="12"/>
      <c r="AB304" s="12"/>
      <c r="AC304" s="16"/>
      <c r="AD304" s="16"/>
    </row>
    <row r="305" spans="1:256" s="19" customFormat="1" ht="16.5" customHeight="1" x14ac:dyDescent="0.2">
      <c r="A305" s="12">
        <v>553</v>
      </c>
      <c r="B305" s="12">
        <f t="array" ref="B305">_xlfn.RANK.EQ(V305,$V$2:$V$607)</f>
        <v>304</v>
      </c>
      <c r="C305" s="13" t="s">
        <v>514</v>
      </c>
      <c r="D305" s="13" t="s">
        <v>234</v>
      </c>
      <c r="E305" s="13" t="s">
        <v>360</v>
      </c>
      <c r="F305" s="12">
        <v>92.749305910974797</v>
      </c>
      <c r="G305" s="12">
        <v>30.9164353036583</v>
      </c>
      <c r="H305" s="12">
        <v>59.314253517378397</v>
      </c>
      <c r="I305" s="12">
        <v>39.542835678252303</v>
      </c>
      <c r="J305" s="14">
        <v>33.945755770179403</v>
      </c>
      <c r="K305" s="12"/>
      <c r="L305" t="s">
        <v>958</v>
      </c>
      <c r="M305" s="12" t="s">
        <v>958</v>
      </c>
      <c r="N305" s="12" t="s">
        <v>958</v>
      </c>
      <c r="O305" s="12"/>
      <c r="P305" s="12"/>
      <c r="Q305" s="12"/>
      <c r="R305" s="12"/>
      <c r="S305" s="15"/>
      <c r="T305" s="14">
        <f t="array" ref="T305">SUM(J305:S305)</f>
        <v>33.945755770179403</v>
      </c>
      <c r="U305" s="12">
        <f t="array" ref="U305">IF(S305="",0,S305)+IF((COUNT(J305:R305)&lt;6),SUM(J305:R305),(MAX(J305:R305)+LARGE(J305:R305,2)+LARGE(J305:R305,3)+LARGE(J305:R305,4)+LARGE(J305:R305,5)))</f>
        <v>33.945755770179403</v>
      </c>
      <c r="V305" s="12">
        <f t="shared" si="4"/>
        <v>104.40502675209001</v>
      </c>
      <c r="W305" s="12">
        <f t="array" ref="W305">COUNT(J305:S305)</f>
        <v>1</v>
      </c>
      <c r="X305" s="12"/>
      <c r="Y305" s="12"/>
      <c r="Z305" s="16"/>
      <c r="AA305" s="12"/>
      <c r="AB305" s="12"/>
      <c r="AC305" s="16"/>
      <c r="AD305" s="16"/>
    </row>
    <row r="306" spans="1:256" s="19" customFormat="1" ht="16.5" customHeight="1" x14ac:dyDescent="0.2">
      <c r="A306" s="12">
        <v>97</v>
      </c>
      <c r="B306" s="12">
        <f t="array" ref="B306">_xlfn.RANK.EQ(V306,$V$2:$V$607)</f>
        <v>305</v>
      </c>
      <c r="C306" s="13" t="s">
        <v>515</v>
      </c>
      <c r="D306" s="13" t="s">
        <v>391</v>
      </c>
      <c r="E306" t="s">
        <v>958</v>
      </c>
      <c r="F306" s="12">
        <v>0</v>
      </c>
      <c r="G306" s="12">
        <v>0</v>
      </c>
      <c r="H306" s="12">
        <v>0</v>
      </c>
      <c r="I306" s="12">
        <v>0</v>
      </c>
      <c r="J306" s="14">
        <v>104.4</v>
      </c>
      <c r="K306" s="12"/>
      <c r="L306" t="s">
        <v>958</v>
      </c>
      <c r="M306" s="12" t="s">
        <v>958</v>
      </c>
      <c r="N306" s="12" t="s">
        <v>958</v>
      </c>
      <c r="O306" s="12"/>
      <c r="P306" s="12"/>
      <c r="Q306" s="12"/>
      <c r="R306" s="12"/>
      <c r="S306" s="15"/>
      <c r="T306" s="14">
        <f t="array" ref="T306">SUM(J306:S306)</f>
        <v>104.4</v>
      </c>
      <c r="U306" s="12">
        <f t="array" ref="U306">IF(S306="",0,S306)+IF((COUNT(J306:R306)&lt;6),SUM(J306:R306),(MAX(J306:R306)+LARGE(J306:R306,2)+LARGE(J306:R306,3)+LARGE(J306:R306,4)+LARGE(J306:R306,5)))</f>
        <v>104.4</v>
      </c>
      <c r="V306" s="12">
        <f t="shared" si="4"/>
        <v>104.4</v>
      </c>
      <c r="W306" s="12">
        <f t="array" ref="W306">COUNT(J306:S306)</f>
        <v>1</v>
      </c>
      <c r="X306" s="12"/>
      <c r="Y306" s="12"/>
      <c r="Z306" s="16"/>
      <c r="AA306" s="12"/>
      <c r="AB306" s="12"/>
      <c r="AC306" s="16"/>
      <c r="AD306" s="16"/>
    </row>
    <row r="307" spans="1:256" s="19" customFormat="1" ht="16.5" customHeight="1" x14ac:dyDescent="0.2">
      <c r="A307" s="12">
        <v>234</v>
      </c>
      <c r="B307" s="12">
        <f t="array" ref="B307">_xlfn.RANK.EQ(V307,$V$2:$V$607)</f>
        <v>306</v>
      </c>
      <c r="C307" s="13" t="s">
        <v>516</v>
      </c>
      <c r="D307" s="13" t="s">
        <v>517</v>
      </c>
      <c r="E307" s="13" t="s">
        <v>42</v>
      </c>
      <c r="F307" s="12">
        <v>0</v>
      </c>
      <c r="G307" s="12">
        <v>0</v>
      </c>
      <c r="H307" s="12">
        <v>0</v>
      </c>
      <c r="I307" s="12">
        <v>0</v>
      </c>
      <c r="J307" s="14">
        <v>104.324675324675</v>
      </c>
      <c r="K307" s="12"/>
      <c r="L307" t="s">
        <v>958</v>
      </c>
      <c r="M307" s="12" t="s">
        <v>958</v>
      </c>
      <c r="N307" s="12" t="s">
        <v>958</v>
      </c>
      <c r="O307" s="12"/>
      <c r="P307" s="12"/>
      <c r="Q307" s="12"/>
      <c r="R307" s="12"/>
      <c r="S307" s="15"/>
      <c r="T307" s="14">
        <f t="array" ref="T307">SUM(J307:S307)</f>
        <v>104.324675324675</v>
      </c>
      <c r="U307" s="12">
        <f t="array" ref="U307">IF(S307="",0,S307)+IF((COUNT(J307:R307)&lt;6),SUM(J307:R307),(MAX(J307:R307)+LARGE(J307:R307,2)+LARGE(J307:R307,3)+LARGE(J307:R307,4)+LARGE(J307:R307,5)))</f>
        <v>104.324675324675</v>
      </c>
      <c r="V307" s="12">
        <f t="shared" si="4"/>
        <v>104.324675324675</v>
      </c>
      <c r="W307" s="12">
        <f t="array" ref="W307">COUNT(J307:S307)</f>
        <v>1</v>
      </c>
      <c r="X307" s="12"/>
      <c r="Y307" s="12"/>
      <c r="Z307" s="16"/>
      <c r="AA307" s="12"/>
      <c r="AB307" s="12"/>
      <c r="AC307" s="16"/>
      <c r="AD307" s="16"/>
    </row>
    <row r="308" spans="1:256" s="19" customFormat="1" ht="16.5" customHeight="1" x14ac:dyDescent="0.2">
      <c r="A308" s="12">
        <v>492</v>
      </c>
      <c r="B308" s="12">
        <f t="array" ref="B308">_xlfn.RANK.EQ(V308,$V$2:$V$607)</f>
        <v>307</v>
      </c>
      <c r="C308" s="13" t="s">
        <v>405</v>
      </c>
      <c r="D308" s="13" t="s">
        <v>518</v>
      </c>
      <c r="E308" t="s">
        <v>958</v>
      </c>
      <c r="F308" s="12">
        <v>0</v>
      </c>
      <c r="G308" s="12">
        <v>0</v>
      </c>
      <c r="H308" s="12">
        <v>156.44074074074101</v>
      </c>
      <c r="I308" s="12">
        <v>104.293827160494</v>
      </c>
      <c r="J308" s="14"/>
      <c r="K308" s="12"/>
      <c r="L308" t="s">
        <v>958</v>
      </c>
      <c r="M308" s="12" t="s">
        <v>958</v>
      </c>
      <c r="N308" s="12" t="s">
        <v>958</v>
      </c>
      <c r="O308" s="12"/>
      <c r="P308" s="12"/>
      <c r="Q308" s="12"/>
      <c r="R308" s="12"/>
      <c r="S308" s="15"/>
      <c r="T308" s="14">
        <f t="array" ref="T308">SUM(J308:S308)</f>
        <v>0</v>
      </c>
      <c r="U308" s="12">
        <f t="array" ref="U308">IF(S308="",0,S308)+IF((COUNT(J308:R308)&lt;6),SUM(J308:R308),(MAX(J308:R308)+LARGE(J308:R308,2)+LARGE(J308:R308,3)+LARGE(J308:R308,4)+LARGE(J308:R308,5)))</f>
        <v>0</v>
      </c>
      <c r="V308" s="12">
        <f t="shared" si="4"/>
        <v>104.293827160494</v>
      </c>
      <c r="W308" s="12">
        <f t="array" ref="W308">COUNT(J308:S308)</f>
        <v>0</v>
      </c>
      <c r="X308" s="12"/>
      <c r="Y308" s="12"/>
      <c r="Z308" s="16"/>
      <c r="AA308" s="12"/>
      <c r="AB308" s="12"/>
      <c r="AC308" s="16"/>
      <c r="AD308" s="16"/>
    </row>
    <row r="309" spans="1:256" s="19" customFormat="1" ht="16.5" customHeight="1" x14ac:dyDescent="0.2">
      <c r="A309" s="12">
        <v>496</v>
      </c>
      <c r="B309" s="12">
        <f t="array" ref="B309">_xlfn.RANK.EQ(V309,$V$2:$V$607)</f>
        <v>308</v>
      </c>
      <c r="C309" s="13" t="s">
        <v>519</v>
      </c>
      <c r="D309" s="13" t="s">
        <v>86</v>
      </c>
      <c r="E309" t="s">
        <v>958</v>
      </c>
      <c r="F309" s="12">
        <v>177.708431319987</v>
      </c>
      <c r="G309" s="12">
        <v>59.236143773328997</v>
      </c>
      <c r="H309" s="12">
        <v>67.304008627139396</v>
      </c>
      <c r="I309" s="12">
        <v>44.869339084759602</v>
      </c>
      <c r="J309" s="14"/>
      <c r="K309" s="12"/>
      <c r="L309" t="s">
        <v>958</v>
      </c>
      <c r="M309" s="12" t="s">
        <v>958</v>
      </c>
      <c r="N309" s="12" t="s">
        <v>958</v>
      </c>
      <c r="O309" s="12"/>
      <c r="P309" s="12"/>
      <c r="Q309" s="12"/>
      <c r="R309" s="12"/>
      <c r="S309" s="15"/>
      <c r="T309" s="14">
        <f t="array" ref="T309">SUM(J309:S309)</f>
        <v>0</v>
      </c>
      <c r="U309" s="12">
        <f t="array" ref="U309">IF(S309="",0,S309)+IF((COUNT(J309:R309)&lt;6),SUM(J309:R309),(MAX(J309:R309)+LARGE(J309:R309,2)+LARGE(J309:R309,3)+LARGE(J309:R309,4)+LARGE(J309:R309,5)))</f>
        <v>0</v>
      </c>
      <c r="V309" s="12">
        <f t="shared" si="4"/>
        <v>104.10548285808861</v>
      </c>
      <c r="W309" s="12">
        <f t="array" ref="W309">COUNT(J309:S309)</f>
        <v>0</v>
      </c>
      <c r="X309" s="12"/>
      <c r="Y309" s="12"/>
      <c r="Z309" s="16"/>
      <c r="AA309" s="12"/>
      <c r="AB309" s="12"/>
      <c r="AC309" s="16"/>
      <c r="AD309" s="16"/>
    </row>
    <row r="310" spans="1:256" s="19" customFormat="1" ht="16.5" customHeight="1" x14ac:dyDescent="0.2">
      <c r="A310" s="12">
        <v>143</v>
      </c>
      <c r="B310" s="12">
        <f t="array" ref="B310">_xlfn.RANK.EQ(V310,$V$2:$V$607)</f>
        <v>309</v>
      </c>
      <c r="C310" s="13" t="s">
        <v>520</v>
      </c>
      <c r="D310" s="13" t="s">
        <v>167</v>
      </c>
      <c r="E310" t="s">
        <v>958</v>
      </c>
      <c r="F310" s="12">
        <v>58.6957415565345</v>
      </c>
      <c r="G310" s="12">
        <v>19.565247185511499</v>
      </c>
      <c r="H310" s="12">
        <v>125.42834645669301</v>
      </c>
      <c r="I310" s="12">
        <v>83.6188976377953</v>
      </c>
      <c r="J310" s="14"/>
      <c r="K310" s="12"/>
      <c r="L310" t="s">
        <v>958</v>
      </c>
      <c r="M310" s="12" t="s">
        <v>958</v>
      </c>
      <c r="N310" s="12" t="s">
        <v>958</v>
      </c>
      <c r="O310" s="12"/>
      <c r="P310" s="12"/>
      <c r="Q310" s="12"/>
      <c r="R310" s="12"/>
      <c r="S310" s="15"/>
      <c r="T310" s="14">
        <f t="array" ref="T310">SUM(J310:S310)</f>
        <v>0</v>
      </c>
      <c r="U310" s="12">
        <f t="array" ref="U310">IF(S310="",0,S310)+IF((COUNT(J310:R310)&lt;6),SUM(J310:R310),(MAX(J310:R310)+LARGE(J310:R310,2)+LARGE(J310:R310,3)+LARGE(J310:R310,4)+LARGE(J310:R310,5)))</f>
        <v>0</v>
      </c>
      <c r="V310" s="12">
        <f t="shared" si="4"/>
        <v>103.1841448233068</v>
      </c>
      <c r="W310" s="12">
        <f t="array" ref="W310">COUNT(J310:S310)</f>
        <v>0</v>
      </c>
      <c r="X310" s="12"/>
      <c r="Y310" s="12"/>
      <c r="Z310" s="16"/>
      <c r="AA310" s="12"/>
      <c r="AB310" s="12"/>
      <c r="AC310" s="16"/>
      <c r="AD310" s="16"/>
    </row>
    <row r="311" spans="1:256" s="19" customFormat="1" ht="16.5" customHeight="1" x14ac:dyDescent="0.2">
      <c r="A311" s="12">
        <v>92</v>
      </c>
      <c r="B311" s="12">
        <f t="array" ref="B311">_xlfn.RANK.EQ(V311,$V$2:$V$607)</f>
        <v>310</v>
      </c>
      <c r="C311" s="13" t="s">
        <v>521</v>
      </c>
      <c r="D311" s="13" t="s">
        <v>481</v>
      </c>
      <c r="E311" t="s">
        <v>958</v>
      </c>
      <c r="F311" s="12">
        <v>0</v>
      </c>
      <c r="G311" s="12">
        <v>0</v>
      </c>
      <c r="H311" s="12">
        <v>154.583507780449</v>
      </c>
      <c r="I311" s="12">
        <v>103.055671853633</v>
      </c>
      <c r="J311" s="14"/>
      <c r="K311" s="12"/>
      <c r="L311" t="s">
        <v>958</v>
      </c>
      <c r="M311" s="12" t="s">
        <v>958</v>
      </c>
      <c r="N311" s="12" t="s">
        <v>958</v>
      </c>
      <c r="O311" s="12"/>
      <c r="P311" s="12"/>
      <c r="Q311" s="12"/>
      <c r="R311" s="12"/>
      <c r="S311" s="15"/>
      <c r="T311" s="14">
        <f t="array" ref="T311">SUM(J311:S311)</f>
        <v>0</v>
      </c>
      <c r="U311" s="12">
        <f t="array" ref="U311">IF(S311="",0,S311)+IF((COUNT(J311:R311)&lt;6),SUM(J311:R311),(MAX(J311:R311)+LARGE(J311:R311,2)+LARGE(J311:R311,3)+LARGE(J311:R311,4)+LARGE(J311:R311,5)))</f>
        <v>0</v>
      </c>
      <c r="V311" s="12">
        <f t="shared" si="4"/>
        <v>103.055671853633</v>
      </c>
      <c r="W311" s="12">
        <f t="array" ref="W311">COUNT(J311:S311)</f>
        <v>0</v>
      </c>
      <c r="X311" s="12"/>
      <c r="Y311" s="12"/>
      <c r="Z311" s="16"/>
      <c r="AA311" s="12"/>
      <c r="AB311" s="12"/>
      <c r="AC311" s="16"/>
      <c r="AD311" s="16"/>
    </row>
    <row r="312" spans="1:256" s="19" customFormat="1" ht="16.5" customHeight="1" x14ac:dyDescent="0.2">
      <c r="A312" s="12">
        <v>81</v>
      </c>
      <c r="B312" s="12">
        <f t="array" ref="B312">_xlfn.RANK.EQ(V312,$V$2:$V$607)</f>
        <v>311</v>
      </c>
      <c r="C312" s="13" t="s">
        <v>522</v>
      </c>
      <c r="D312" s="13" t="s">
        <v>523</v>
      </c>
      <c r="E312" s="13" t="s">
        <v>42</v>
      </c>
      <c r="F312" s="12">
        <v>105.333333333333</v>
      </c>
      <c r="G312" s="12">
        <v>35.1111111111111</v>
      </c>
      <c r="H312" s="12">
        <v>50.25</v>
      </c>
      <c r="I312" s="12">
        <v>33.5</v>
      </c>
      <c r="J312" s="14">
        <v>33.5250525052505</v>
      </c>
      <c r="K312" s="12"/>
      <c r="L312" t="s">
        <v>958</v>
      </c>
      <c r="M312" s="12" t="s">
        <v>958</v>
      </c>
      <c r="N312" s="12" t="s">
        <v>958</v>
      </c>
      <c r="O312" s="12"/>
      <c r="P312" s="12"/>
      <c r="Q312" s="12"/>
      <c r="R312" s="12"/>
      <c r="S312" s="15"/>
      <c r="T312" s="14">
        <f t="array" ref="T312">SUM(J312:S312)</f>
        <v>33.5250525052505</v>
      </c>
      <c r="U312" s="12">
        <f t="array" ref="U312">IF(S312="",0,S312)+IF((COUNT(J312:R312)&lt;6),SUM(J312:R312),(MAX(J312:R312)+LARGE(J312:R312,2)+LARGE(J312:R312,3)+LARGE(J312:R312,4)+LARGE(J312:R312,5)))</f>
        <v>33.5250525052505</v>
      </c>
      <c r="V312" s="12">
        <f t="shared" si="4"/>
        <v>102.1361636163616</v>
      </c>
      <c r="W312" s="12">
        <f t="array" ref="W312">COUNT(J312:S312)</f>
        <v>1</v>
      </c>
      <c r="X312" s="12"/>
      <c r="Y312" s="12"/>
      <c r="Z312" s="16"/>
      <c r="AA312" s="16"/>
      <c r="AC312" s="16"/>
      <c r="AD312" s="16"/>
    </row>
    <row r="313" spans="1:256" s="19" customFormat="1" ht="16.5" customHeight="1" x14ac:dyDescent="0.2">
      <c r="A313" s="12">
        <v>106</v>
      </c>
      <c r="B313" s="12">
        <f t="array" ref="B313">_xlfn.RANK.EQ(V313,$V$2:$V$607)</f>
        <v>312</v>
      </c>
      <c r="C313" s="13" t="s">
        <v>526</v>
      </c>
      <c r="D313" s="13" t="s">
        <v>527</v>
      </c>
      <c r="E313" s="13" t="s">
        <v>87</v>
      </c>
      <c r="F313" s="12">
        <v>0</v>
      </c>
      <c r="G313" s="12">
        <v>0</v>
      </c>
      <c r="H313" s="12">
        <v>0</v>
      </c>
      <c r="I313" s="12">
        <v>0</v>
      </c>
      <c r="J313" s="14">
        <v>100.71329020874001</v>
      </c>
      <c r="K313" s="12"/>
      <c r="L313" t="s">
        <v>958</v>
      </c>
      <c r="M313" s="12" t="s">
        <v>958</v>
      </c>
      <c r="N313" s="12" t="s">
        <v>958</v>
      </c>
      <c r="O313" s="12"/>
      <c r="P313" s="12"/>
      <c r="Q313" s="12"/>
      <c r="R313" s="12"/>
      <c r="S313" s="15"/>
      <c r="T313" s="14">
        <f t="array" ref="T313">SUM(J313:S313)</f>
        <v>100.71329020874001</v>
      </c>
      <c r="U313" s="12">
        <f t="array" ref="U313">IF(S313="",0,S313)+IF((COUNT(J313:R313)&lt;6),SUM(J313:R313),(MAX(J313:R313)+LARGE(J313:R313,2)+LARGE(J313:R313,3)+LARGE(J313:R313,4)+LARGE(J313:R313,5)))</f>
        <v>100.71329020874001</v>
      </c>
      <c r="V313" s="12">
        <f t="shared" si="4"/>
        <v>100.71329020874001</v>
      </c>
      <c r="W313" s="12">
        <f t="array" ref="W313">COUNT(J313:S313)</f>
        <v>1</v>
      </c>
      <c r="X313" s="12"/>
      <c r="Y313" s="12"/>
      <c r="Z313" s="16"/>
      <c r="AA313" s="16"/>
      <c r="AC313" s="16"/>
      <c r="AD313" s="16"/>
    </row>
    <row r="314" spans="1:256" s="19" customFormat="1" ht="16.5" customHeight="1" x14ac:dyDescent="0.2">
      <c r="A314" s="12">
        <v>219</v>
      </c>
      <c r="B314" s="12">
        <f t="array" ref="B314">_xlfn.RANK.EQ(V314,$V$2:$V$607)</f>
        <v>313</v>
      </c>
      <c r="C314" s="13" t="s">
        <v>528</v>
      </c>
      <c r="D314" s="13" t="s">
        <v>313</v>
      </c>
      <c r="E314" s="13" t="s">
        <v>132</v>
      </c>
      <c r="F314" s="12">
        <v>0</v>
      </c>
      <c r="G314" s="12">
        <v>0</v>
      </c>
      <c r="H314" s="12">
        <v>0</v>
      </c>
      <c r="I314" s="12">
        <v>0</v>
      </c>
      <c r="J314" s="14">
        <v>100.57587336244499</v>
      </c>
      <c r="K314" s="12"/>
      <c r="L314" t="s">
        <v>958</v>
      </c>
      <c r="M314" s="12" t="s">
        <v>958</v>
      </c>
      <c r="N314" s="12" t="s">
        <v>958</v>
      </c>
      <c r="O314" s="12"/>
      <c r="P314" s="12"/>
      <c r="Q314" s="12"/>
      <c r="R314" s="12"/>
      <c r="S314" s="15"/>
      <c r="T314" s="14">
        <f t="array" ref="T314">SUM(J314:S314)</f>
        <v>100.57587336244499</v>
      </c>
      <c r="U314" s="12">
        <f t="array" ref="U314">IF(S314="",0,S314)+IF((COUNT(J314:R314)&lt;6),SUM(J314:R314),(MAX(J314:R314)+LARGE(J314:R314,2)+LARGE(J314:R314,3)+LARGE(J314:R314,4)+LARGE(J314:R314,5)))</f>
        <v>100.57587336244499</v>
      </c>
      <c r="V314" s="12">
        <f t="shared" si="4"/>
        <v>100.57587336244499</v>
      </c>
      <c r="W314" s="12">
        <f t="array" ref="W314">COUNT(J314:S314)</f>
        <v>1</v>
      </c>
      <c r="X314" s="12"/>
      <c r="Y314" s="12"/>
      <c r="Z314" s="16"/>
      <c r="AA314" s="16"/>
      <c r="AC314" s="16"/>
      <c r="AD314" s="16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</row>
    <row r="315" spans="1:256" s="19" customFormat="1" ht="16.5" customHeight="1" x14ac:dyDescent="0.2">
      <c r="A315" s="12">
        <v>184</v>
      </c>
      <c r="B315" s="12">
        <f t="array" ref="B315">_xlfn.RANK.EQ(V315,$V$2:$V$607)</f>
        <v>314</v>
      </c>
      <c r="C315" s="13" t="s">
        <v>257</v>
      </c>
      <c r="D315" s="13" t="s">
        <v>529</v>
      </c>
      <c r="E315" s="13" t="s">
        <v>42</v>
      </c>
      <c r="F315" s="12">
        <v>33.459259259259298</v>
      </c>
      <c r="G315" s="12">
        <v>11.1530864197531</v>
      </c>
      <c r="H315" s="12">
        <v>33.473559962228499</v>
      </c>
      <c r="I315" s="12">
        <v>22.315706641485701</v>
      </c>
      <c r="J315" s="14">
        <v>67.0631163708087</v>
      </c>
      <c r="K315" s="12"/>
      <c r="L315" t="s">
        <v>958</v>
      </c>
      <c r="M315" s="12" t="s">
        <v>958</v>
      </c>
      <c r="N315" s="12" t="s">
        <v>958</v>
      </c>
      <c r="O315" s="12"/>
      <c r="P315" s="12"/>
      <c r="Q315" s="12"/>
      <c r="R315" s="12"/>
      <c r="S315" s="15"/>
      <c r="T315" s="14">
        <f t="array" ref="T315">SUM(J315:S315)</f>
        <v>67.0631163708087</v>
      </c>
      <c r="U315" s="12">
        <f t="array" ref="U315">IF(S315="",0,S315)+IF((COUNT(J315:R315)&lt;6),SUM(J315:R315),(MAX(J315:R315)+LARGE(J315:R315,2)+LARGE(J315:R315,3)+LARGE(J315:R315,4)+LARGE(J315:R315,5)))</f>
        <v>67.0631163708087</v>
      </c>
      <c r="V315" s="12">
        <f t="shared" si="4"/>
        <v>100.5319094320475</v>
      </c>
      <c r="W315" s="12">
        <f t="array" ref="W315">COUNT(J315:S315)</f>
        <v>1</v>
      </c>
      <c r="X315" s="12"/>
      <c r="Y315" s="12"/>
      <c r="Z315" s="16"/>
      <c r="AA315" s="12"/>
      <c r="AB315" s="12"/>
      <c r="AC315" s="16"/>
      <c r="AD315" s="16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</row>
    <row r="316" spans="1:256" s="19" customFormat="1" ht="16.5" customHeight="1" x14ac:dyDescent="0.2">
      <c r="A316" s="12">
        <v>567</v>
      </c>
      <c r="B316" s="12">
        <f t="array" ref="B316">_xlfn.RANK.EQ(V316,$V$2:$V$607)</f>
        <v>315</v>
      </c>
      <c r="C316" s="13" t="s">
        <v>530</v>
      </c>
      <c r="D316" s="13" t="s">
        <v>73</v>
      </c>
      <c r="E316" t="s">
        <v>958</v>
      </c>
      <c r="F316" s="12">
        <v>295.23067286525298</v>
      </c>
      <c r="G316" s="12">
        <v>98.410224288417695</v>
      </c>
      <c r="H316" s="12">
        <v>0</v>
      </c>
      <c r="I316" s="12">
        <v>0</v>
      </c>
      <c r="J316" s="14"/>
      <c r="K316" s="12"/>
      <c r="L316" t="s">
        <v>958</v>
      </c>
      <c r="M316" s="12" t="s">
        <v>958</v>
      </c>
      <c r="N316" s="12" t="s">
        <v>958</v>
      </c>
      <c r="O316" s="12"/>
      <c r="P316" s="12"/>
      <c r="Q316" s="12"/>
      <c r="R316" s="12"/>
      <c r="S316" s="15"/>
      <c r="T316" s="14">
        <f t="array" ref="T316">SUM(J316:S316)</f>
        <v>0</v>
      </c>
      <c r="U316" s="12">
        <f t="array" ref="U316">IF(S316="",0,S316)+IF((COUNT(J316:R316)&lt;6),SUM(J316:R316),(MAX(J316:R316)+LARGE(J316:R316,2)+LARGE(J316:R316,3)+LARGE(J316:R316,4)+LARGE(J316:R316,5)))</f>
        <v>0</v>
      </c>
      <c r="V316" s="12">
        <f t="shared" si="4"/>
        <v>98.410224288417695</v>
      </c>
      <c r="W316" s="12">
        <f t="array" ref="W316">COUNT(J316:S316)</f>
        <v>0</v>
      </c>
      <c r="X316" s="12"/>
      <c r="Y316" s="12"/>
      <c r="Z316" s="16"/>
      <c r="AA316" s="12"/>
      <c r="AB316" s="12"/>
      <c r="AC316" s="16"/>
      <c r="AD316" s="16"/>
    </row>
    <row r="317" spans="1:256" s="19" customFormat="1" ht="16.5" customHeight="1" x14ac:dyDescent="0.2">
      <c r="A317" s="12">
        <v>480</v>
      </c>
      <c r="B317" s="12">
        <f t="array" ref="B317">_xlfn.RANK.EQ(V317,$V$2:$V$607)</f>
        <v>316</v>
      </c>
      <c r="C317" s="13" t="s">
        <v>531</v>
      </c>
      <c r="D317" s="13" t="s">
        <v>532</v>
      </c>
      <c r="E317" t="s">
        <v>958</v>
      </c>
      <c r="F317" s="12">
        <v>0</v>
      </c>
      <c r="G317" s="12">
        <v>0</v>
      </c>
      <c r="H317" s="12">
        <v>147.58240607646999</v>
      </c>
      <c r="I317" s="12">
        <v>98.388270717646904</v>
      </c>
      <c r="J317" s="14"/>
      <c r="K317" s="12"/>
      <c r="L317" t="s">
        <v>958</v>
      </c>
      <c r="M317" s="12" t="s">
        <v>958</v>
      </c>
      <c r="N317" s="12" t="s">
        <v>958</v>
      </c>
      <c r="O317" s="12"/>
      <c r="P317" s="12"/>
      <c r="Q317" s="12"/>
      <c r="R317" s="12"/>
      <c r="S317" s="15"/>
      <c r="T317" s="14">
        <f t="array" ref="T317">SUM(J317:S317)</f>
        <v>0</v>
      </c>
      <c r="U317" s="12">
        <f t="array" ref="U317">IF(S317="",0,S317)+IF((COUNT(J317:R317)&lt;6),SUM(J317:R317),(MAX(J317:R317)+LARGE(J317:R317,2)+LARGE(J317:R317,3)+LARGE(J317:R317,4)+LARGE(J317:R317,5)))</f>
        <v>0</v>
      </c>
      <c r="V317" s="12">
        <f t="shared" si="4"/>
        <v>98.388270717646904</v>
      </c>
      <c r="W317" s="12">
        <f t="array" ref="W317">COUNT(J317:S317)</f>
        <v>0</v>
      </c>
      <c r="X317" s="12"/>
      <c r="Y317" s="12"/>
      <c r="Z317" s="16"/>
      <c r="AA317" s="16"/>
      <c r="AC317" s="16"/>
      <c r="AD317" s="16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</row>
    <row r="318" spans="1:256" s="19" customFormat="1" ht="16.5" customHeight="1" x14ac:dyDescent="0.2">
      <c r="A318" s="12">
        <v>205</v>
      </c>
      <c r="B318" s="12">
        <f t="array" ref="B318">_xlfn.RANK.EQ(V318,$V$2:$V$607)</f>
        <v>317</v>
      </c>
      <c r="C318" s="13" t="s">
        <v>533</v>
      </c>
      <c r="D318" s="13" t="s">
        <v>44</v>
      </c>
      <c r="E318" t="s">
        <v>958</v>
      </c>
      <c r="F318" s="12">
        <v>288.11286605577499</v>
      </c>
      <c r="G318" s="12">
        <v>96.037622018591605</v>
      </c>
      <c r="H318" s="12">
        <v>0</v>
      </c>
      <c r="I318" s="12">
        <v>0</v>
      </c>
      <c r="J318" s="14"/>
      <c r="K318" s="12"/>
      <c r="L318" t="s">
        <v>958</v>
      </c>
      <c r="M318" s="12" t="s">
        <v>958</v>
      </c>
      <c r="N318" s="12" t="s">
        <v>958</v>
      </c>
      <c r="O318" s="12"/>
      <c r="P318" s="12"/>
      <c r="Q318" s="12"/>
      <c r="R318" s="12"/>
      <c r="S318" s="15"/>
      <c r="T318" s="14">
        <f t="array" ref="T318">SUM(J318:S318)</f>
        <v>0</v>
      </c>
      <c r="U318" s="12">
        <f t="array" ref="U318">IF(S318="",0,S318)+IF((COUNT(J318:R318)&lt;6),SUM(J318:R318),(MAX(J318:R318)+LARGE(J318:R318,2)+LARGE(J318:R318,3)+LARGE(J318:R318,4)+LARGE(J318:R318,5)))</f>
        <v>0</v>
      </c>
      <c r="V318" s="12">
        <f t="shared" si="4"/>
        <v>96.037622018591605</v>
      </c>
      <c r="W318" s="12">
        <f t="array" ref="W318">COUNT(J318:S318)</f>
        <v>0</v>
      </c>
      <c r="X318" s="12"/>
      <c r="Y318" s="12"/>
      <c r="Z318" s="16"/>
      <c r="AA318" s="12"/>
      <c r="AB318" s="12"/>
      <c r="AC318" s="16"/>
      <c r="AD318" s="16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</row>
    <row r="319" spans="1:256" s="19" customFormat="1" ht="16.5" customHeight="1" x14ac:dyDescent="0.2">
      <c r="A319" s="12">
        <v>457</v>
      </c>
      <c r="B319" s="12">
        <f t="array" ref="B319">_xlfn.RANK.EQ(V319,$V$2:$V$607)</f>
        <v>318</v>
      </c>
      <c r="C319" s="13" t="s">
        <v>534</v>
      </c>
      <c r="D319" s="13" t="s">
        <v>535</v>
      </c>
      <c r="E319" t="s">
        <v>958</v>
      </c>
      <c r="F319" s="12">
        <v>1.55062494854351</v>
      </c>
      <c r="G319" s="12">
        <v>0.51687498284783795</v>
      </c>
      <c r="H319" s="12">
        <v>142.4</v>
      </c>
      <c r="I319" s="12">
        <v>94.933333333333294</v>
      </c>
      <c r="J319" s="14"/>
      <c r="K319" s="12"/>
      <c r="L319" t="s">
        <v>958</v>
      </c>
      <c r="M319" s="12" t="s">
        <v>958</v>
      </c>
      <c r="N319" s="12" t="s">
        <v>958</v>
      </c>
      <c r="O319" s="12"/>
      <c r="P319" s="12"/>
      <c r="Q319" s="12"/>
      <c r="R319" s="12"/>
      <c r="S319" s="15"/>
      <c r="T319" s="14">
        <f t="array" ref="T319">SUM(J319:S319)</f>
        <v>0</v>
      </c>
      <c r="U319" s="12">
        <f t="array" ref="U319">IF(S319="",0,S319)+IF((COUNT(J319:R319)&lt;6),SUM(J319:R319),(MAX(J319:R319)+LARGE(J319:R319,2)+LARGE(J319:R319,3)+LARGE(J319:R319,4)+LARGE(J319:R319,5)))</f>
        <v>0</v>
      </c>
      <c r="V319" s="12">
        <f t="shared" si="4"/>
        <v>95.450208316181133</v>
      </c>
      <c r="W319" s="12">
        <f t="array" ref="W319">COUNT(J319:S319)</f>
        <v>0</v>
      </c>
      <c r="X319" s="12"/>
      <c r="Y319" s="12"/>
      <c r="Z319" s="16"/>
      <c r="AA319" s="12"/>
      <c r="AB319" s="12"/>
      <c r="AC319" s="16"/>
      <c r="AD319" s="16"/>
    </row>
    <row r="320" spans="1:256" s="19" customFormat="1" ht="16.5" customHeight="1" x14ac:dyDescent="0.2">
      <c r="A320" s="12">
        <v>422</v>
      </c>
      <c r="B320" s="12">
        <f t="array" ref="B320">_xlfn.RANK.EQ(V320,$V$2:$V$607)</f>
        <v>319</v>
      </c>
      <c r="C320" s="13" t="s">
        <v>536</v>
      </c>
      <c r="D320" s="13" t="s">
        <v>321</v>
      </c>
      <c r="E320" t="s">
        <v>958</v>
      </c>
      <c r="F320" s="12">
        <v>0</v>
      </c>
      <c r="G320" s="12">
        <v>0</v>
      </c>
      <c r="H320" s="12">
        <v>142.773322619444</v>
      </c>
      <c r="I320" s="12">
        <v>95.182215079629401</v>
      </c>
      <c r="J320" s="14"/>
      <c r="K320" s="12"/>
      <c r="L320" t="s">
        <v>958</v>
      </c>
      <c r="M320" s="12" t="s">
        <v>958</v>
      </c>
      <c r="N320" s="12" t="s">
        <v>958</v>
      </c>
      <c r="O320" s="12"/>
      <c r="P320" s="12"/>
      <c r="Q320" s="12"/>
      <c r="R320" s="12"/>
      <c r="S320" s="15"/>
      <c r="T320" s="14">
        <f t="array" ref="T320">SUM(J320:S320)</f>
        <v>0</v>
      </c>
      <c r="U320" s="12">
        <f t="array" ref="U320">IF(S320="",0,S320)+IF((COUNT(J320:R320)&lt;6),SUM(J320:R320),(MAX(J320:R320)+LARGE(J320:R320,2)+LARGE(J320:R320,3)+LARGE(J320:R320,4)+LARGE(J320:R320,5)))</f>
        <v>0</v>
      </c>
      <c r="V320" s="12">
        <f t="shared" si="4"/>
        <v>95.182215079629401</v>
      </c>
      <c r="W320" s="12">
        <f t="array" ref="W320">COUNT(J320:S320)</f>
        <v>0</v>
      </c>
      <c r="X320" s="12"/>
      <c r="Y320" s="12"/>
      <c r="Z320" s="16"/>
      <c r="AA320" s="16"/>
      <c r="AC320" s="16"/>
      <c r="AD320" s="16"/>
    </row>
    <row r="321" spans="1:256" s="19" customFormat="1" ht="16.5" customHeight="1" x14ac:dyDescent="0.2">
      <c r="A321" s="12">
        <v>551</v>
      </c>
      <c r="B321" s="12">
        <f t="array" ref="B321">_xlfn.RANK.EQ(V321,$V$2:$V$607)</f>
        <v>320</v>
      </c>
      <c r="C321" s="13" t="s">
        <v>537</v>
      </c>
      <c r="D321" s="13" t="s">
        <v>538</v>
      </c>
      <c r="E321" t="s">
        <v>958</v>
      </c>
      <c r="F321" s="12">
        <v>0</v>
      </c>
      <c r="G321" s="12">
        <v>0</v>
      </c>
      <c r="H321" s="12">
        <v>142.32233088079099</v>
      </c>
      <c r="I321" s="12">
        <v>94.881553920527296</v>
      </c>
      <c r="J321" s="14"/>
      <c r="K321" s="12"/>
      <c r="L321" t="s">
        <v>958</v>
      </c>
      <c r="M321" s="12" t="s">
        <v>958</v>
      </c>
      <c r="N321" s="12" t="s">
        <v>958</v>
      </c>
      <c r="O321" s="12"/>
      <c r="P321" s="12"/>
      <c r="Q321" s="12"/>
      <c r="R321" s="12"/>
      <c r="S321" s="15"/>
      <c r="T321" s="14">
        <f t="array" ref="T321">SUM(J321:S321)</f>
        <v>0</v>
      </c>
      <c r="U321" s="12">
        <f t="array" ref="U321">IF(S321="",0,S321)+IF((COUNT(J321:R321)&lt;6),SUM(J321:R321),(MAX(J321:R321)+LARGE(J321:R321,2)+LARGE(J321:R321,3)+LARGE(J321:R321,4)+LARGE(J321:R321,5)))</f>
        <v>0</v>
      </c>
      <c r="V321" s="12">
        <f t="shared" si="4"/>
        <v>94.881553920527296</v>
      </c>
      <c r="W321" s="12">
        <f t="array" ref="W321">COUNT(J321:S321)</f>
        <v>0</v>
      </c>
      <c r="X321" s="12"/>
      <c r="Y321" s="12"/>
      <c r="Z321" s="16"/>
      <c r="AA321" s="12"/>
      <c r="AB321" s="12"/>
      <c r="AC321" s="16"/>
      <c r="AD321" s="16"/>
    </row>
    <row r="322" spans="1:256" s="19" customFormat="1" ht="16.5" customHeight="1" x14ac:dyDescent="0.2">
      <c r="A322" s="12">
        <v>88</v>
      </c>
      <c r="B322" s="12">
        <f t="array" ref="B322">_xlfn.RANK.EQ(V322,$V$2:$V$607)</f>
        <v>321</v>
      </c>
      <c r="C322" s="13" t="s">
        <v>539</v>
      </c>
      <c r="D322" s="13" t="s">
        <v>540</v>
      </c>
      <c r="E322" t="s">
        <v>958</v>
      </c>
      <c r="F322" s="12">
        <v>33.586046511627899</v>
      </c>
      <c r="G322" s="12">
        <v>11.1953488372093</v>
      </c>
      <c r="H322" s="12">
        <v>125.478431372549</v>
      </c>
      <c r="I322" s="12">
        <v>83.652287581699298</v>
      </c>
      <c r="J322" s="14"/>
      <c r="K322" s="12"/>
      <c r="L322" t="s">
        <v>958</v>
      </c>
      <c r="M322" s="12" t="s">
        <v>958</v>
      </c>
      <c r="N322" s="12" t="s">
        <v>958</v>
      </c>
      <c r="O322" s="12"/>
      <c r="P322" s="12"/>
      <c r="Q322" s="12"/>
      <c r="R322" s="12"/>
      <c r="S322" s="15"/>
      <c r="T322" s="14">
        <f t="array" ref="T322">SUM(J322:S322)</f>
        <v>0</v>
      </c>
      <c r="U322" s="12">
        <f t="array" ref="U322">IF(S322="",0,S322)+IF((COUNT(J322:R322)&lt;6),SUM(J322:R322),(MAX(J322:R322)+LARGE(J322:R322,2)+LARGE(J322:R322,3)+LARGE(J322:R322,4)+LARGE(J322:R322,5)))</f>
        <v>0</v>
      </c>
      <c r="V322" s="12">
        <f t="shared" ref="V322:V385" si="5">U322+G322+I322</f>
        <v>94.847636418908593</v>
      </c>
      <c r="W322" s="12">
        <f t="array" ref="W322">COUNT(J322:S322)</f>
        <v>0</v>
      </c>
      <c r="X322" s="12"/>
      <c r="Y322" s="12"/>
      <c r="Z322" s="16"/>
      <c r="AA322" s="16"/>
      <c r="AC322" s="16"/>
      <c r="AD322" s="16"/>
    </row>
    <row r="323" spans="1:256" s="19" customFormat="1" ht="16.5" customHeight="1" x14ac:dyDescent="0.2">
      <c r="A323" s="12">
        <v>506</v>
      </c>
      <c r="B323" s="12">
        <f t="array" ref="B323">_xlfn.RANK.EQ(V323,$V$2:$V$607)</f>
        <v>322</v>
      </c>
      <c r="C323" s="13" t="s">
        <v>326</v>
      </c>
      <c r="D323" s="13" t="s">
        <v>541</v>
      </c>
      <c r="E323" t="s">
        <v>958</v>
      </c>
      <c r="F323" s="12">
        <v>0</v>
      </c>
      <c r="G323" s="12">
        <v>0</v>
      </c>
      <c r="H323" s="12">
        <v>142.19846800098799</v>
      </c>
      <c r="I323" s="12">
        <v>94.798978667325599</v>
      </c>
      <c r="J323" s="14"/>
      <c r="K323" s="12"/>
      <c r="L323" t="s">
        <v>958</v>
      </c>
      <c r="M323" s="12" t="s">
        <v>958</v>
      </c>
      <c r="N323" s="12" t="s">
        <v>958</v>
      </c>
      <c r="O323" s="12"/>
      <c r="P323" s="12"/>
      <c r="Q323" s="12"/>
      <c r="R323" s="12"/>
      <c r="S323" s="15"/>
      <c r="T323" s="14">
        <f t="array" ref="T323">SUM(J323:S323)</f>
        <v>0</v>
      </c>
      <c r="U323" s="12">
        <f t="array" ref="U323">IF(S323="",0,S323)+IF((COUNT(J323:R323)&lt;6),SUM(J323:R323),(MAX(J323:R323)+LARGE(J323:R323,2)+LARGE(J323:R323,3)+LARGE(J323:R323,4)+LARGE(J323:R323,5)))</f>
        <v>0</v>
      </c>
      <c r="V323" s="12">
        <f t="shared" si="5"/>
        <v>94.798978667325599</v>
      </c>
      <c r="W323" s="12">
        <f t="array" ref="W323">COUNT(J323:S323)</f>
        <v>0</v>
      </c>
      <c r="X323" s="12"/>
      <c r="Y323" s="12"/>
      <c r="Z323" s="16"/>
      <c r="AA323" s="12"/>
      <c r="AB323" s="12"/>
      <c r="AC323" s="16"/>
      <c r="AD323" s="16"/>
    </row>
    <row r="324" spans="1:256" s="19" customFormat="1" ht="16.5" customHeight="1" x14ac:dyDescent="0.2">
      <c r="A324" s="12">
        <v>378</v>
      </c>
      <c r="B324" s="12">
        <f t="array" ref="B324">_xlfn.RANK.EQ(V324,$V$2:$V$607)</f>
        <v>323</v>
      </c>
      <c r="C324" s="13" t="s">
        <v>542</v>
      </c>
      <c r="D324" s="13" t="s">
        <v>543</v>
      </c>
      <c r="E324" t="s">
        <v>958</v>
      </c>
      <c r="F324" s="12">
        <v>0</v>
      </c>
      <c r="G324" s="12">
        <v>0</v>
      </c>
      <c r="H324" s="12">
        <v>141.65081195584099</v>
      </c>
      <c r="I324" s="12">
        <v>94.433874637227603</v>
      </c>
      <c r="J324" s="14"/>
      <c r="K324" s="12"/>
      <c r="L324" t="s">
        <v>958</v>
      </c>
      <c r="M324" s="12" t="s">
        <v>958</v>
      </c>
      <c r="N324" s="12" t="s">
        <v>958</v>
      </c>
      <c r="O324" s="12"/>
      <c r="P324" s="12"/>
      <c r="Q324" s="12"/>
      <c r="R324" s="12"/>
      <c r="S324" s="15"/>
      <c r="T324" s="14">
        <f t="array" ref="T324">SUM(J324:S324)</f>
        <v>0</v>
      </c>
      <c r="U324" s="12">
        <f t="array" ref="U324">IF(S324="",0,S324)+IF((COUNT(J324:R324)&lt;6),SUM(J324:R324),(MAX(J324:R324)+LARGE(J324:R324,2)+LARGE(J324:R324,3)+LARGE(J324:R324,4)+LARGE(J324:R324,5)))</f>
        <v>0</v>
      </c>
      <c r="V324" s="12">
        <f t="shared" si="5"/>
        <v>94.433874637227603</v>
      </c>
      <c r="W324" s="12">
        <f t="array" ref="W324">COUNT(J324:S324)</f>
        <v>0</v>
      </c>
      <c r="X324" s="12"/>
      <c r="Y324" s="12"/>
      <c r="Z324" s="16"/>
      <c r="AA324" s="16"/>
      <c r="AC324" s="16"/>
      <c r="AD324" s="16"/>
    </row>
    <row r="325" spans="1:256" s="19" customFormat="1" ht="16.5" customHeight="1" x14ac:dyDescent="0.2">
      <c r="A325" s="12">
        <v>458</v>
      </c>
      <c r="B325" s="12">
        <f t="array" ref="B325">_xlfn.RANK.EQ(V325,$V$2:$V$607)</f>
        <v>324</v>
      </c>
      <c r="C325" s="13" t="s">
        <v>544</v>
      </c>
      <c r="D325" s="13" t="s">
        <v>545</v>
      </c>
      <c r="E325" t="s">
        <v>958</v>
      </c>
      <c r="F325" s="12">
        <v>277.224139246172</v>
      </c>
      <c r="G325" s="12">
        <v>92.4080464153907</v>
      </c>
      <c r="H325" s="12">
        <v>0</v>
      </c>
      <c r="I325" s="12">
        <v>0</v>
      </c>
      <c r="J325" s="14"/>
      <c r="K325" s="12"/>
      <c r="L325" t="s">
        <v>958</v>
      </c>
      <c r="M325" s="12" t="s">
        <v>958</v>
      </c>
      <c r="N325" s="12" t="s">
        <v>958</v>
      </c>
      <c r="O325" s="12"/>
      <c r="P325" s="12"/>
      <c r="Q325" s="12"/>
      <c r="R325" s="12"/>
      <c r="S325" s="15"/>
      <c r="T325" s="14">
        <f t="array" ref="T325">SUM(J325:S325)</f>
        <v>0</v>
      </c>
      <c r="U325" s="12">
        <f t="array" ref="U325">IF(S325="",0,S325)+IF((COUNT(J325:R325)&lt;6),SUM(J325:R325),(MAX(J325:R325)+LARGE(J325:R325,2)+LARGE(J325:R325,3)+LARGE(J325:R325,4)+LARGE(J325:R325,5)))</f>
        <v>0</v>
      </c>
      <c r="V325" s="12">
        <f t="shared" si="5"/>
        <v>92.4080464153907</v>
      </c>
      <c r="W325" s="12">
        <f t="array" ref="W325">COUNT(J325:S325)</f>
        <v>0</v>
      </c>
      <c r="X325" s="12"/>
      <c r="Y325" s="12"/>
      <c r="Z325" s="16"/>
      <c r="AA325" s="12"/>
      <c r="AB325" s="12"/>
      <c r="AC325" s="16"/>
      <c r="AD325" s="16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</row>
    <row r="326" spans="1:256" s="19" customFormat="1" ht="16.5" customHeight="1" x14ac:dyDescent="0.2">
      <c r="A326" s="12">
        <v>34</v>
      </c>
      <c r="B326" s="12">
        <f t="array" ref="B326">_xlfn.RANK.EQ(V326,$V$2:$V$607)</f>
        <v>325</v>
      </c>
      <c r="C326" s="13" t="s">
        <v>512</v>
      </c>
      <c r="D326" s="13" t="s">
        <v>153</v>
      </c>
      <c r="E326" s="13" t="s">
        <v>42</v>
      </c>
      <c r="F326" s="12">
        <v>0</v>
      </c>
      <c r="G326" s="12">
        <v>0</v>
      </c>
      <c r="H326" s="12">
        <v>0</v>
      </c>
      <c r="I326" s="12">
        <v>0</v>
      </c>
      <c r="J326" s="14">
        <v>92.3192567460584</v>
      </c>
      <c r="K326" s="12"/>
      <c r="L326" t="s">
        <v>958</v>
      </c>
      <c r="M326" s="12" t="s">
        <v>958</v>
      </c>
      <c r="N326" s="12" t="s">
        <v>958</v>
      </c>
      <c r="O326" s="12"/>
      <c r="P326" s="12"/>
      <c r="Q326" s="12"/>
      <c r="R326" s="12"/>
      <c r="S326" s="15"/>
      <c r="T326" s="14">
        <f t="array" ref="T326">SUM(J326:S326)</f>
        <v>92.3192567460584</v>
      </c>
      <c r="U326" s="12">
        <f t="array" ref="U326">IF(S326="",0,S326)+IF((COUNT(J326:R326)&lt;6),SUM(J326:R326),(MAX(J326:R326)+LARGE(J326:R326,2)+LARGE(J326:R326,3)+LARGE(J326:R326,4)+LARGE(J326:R326,5)))</f>
        <v>92.3192567460584</v>
      </c>
      <c r="V326" s="12">
        <f t="shared" si="5"/>
        <v>92.3192567460584</v>
      </c>
      <c r="W326" s="12">
        <f t="array" ref="W326">COUNT(J326:S326)</f>
        <v>1</v>
      </c>
      <c r="X326" s="12"/>
      <c r="Y326" s="12"/>
      <c r="Z326" s="16"/>
      <c r="AA326" s="12"/>
      <c r="AB326" s="12"/>
      <c r="AC326" s="16"/>
      <c r="AD326" s="16"/>
    </row>
    <row r="327" spans="1:256" s="19" customFormat="1" ht="16.5" customHeight="1" x14ac:dyDescent="0.2">
      <c r="A327" s="12">
        <v>104</v>
      </c>
      <c r="B327" s="12">
        <f t="array" ref="B327">_xlfn.RANK.EQ(V327,$V$2:$V$607)</f>
        <v>326</v>
      </c>
      <c r="C327" s="13" t="s">
        <v>546</v>
      </c>
      <c r="D327" s="13" t="s">
        <v>547</v>
      </c>
      <c r="E327" s="13" t="s">
        <v>87</v>
      </c>
      <c r="F327" s="12">
        <v>0</v>
      </c>
      <c r="G327" s="12">
        <v>0</v>
      </c>
      <c r="H327" s="12">
        <v>0</v>
      </c>
      <c r="I327" s="12">
        <v>0</v>
      </c>
      <c r="J327" s="14">
        <v>92.231174418299602</v>
      </c>
      <c r="K327" s="12"/>
      <c r="L327" t="s">
        <v>958</v>
      </c>
      <c r="M327" s="12" t="s">
        <v>958</v>
      </c>
      <c r="N327" s="12" t="s">
        <v>958</v>
      </c>
      <c r="O327" s="12"/>
      <c r="P327" s="12"/>
      <c r="Q327" s="12"/>
      <c r="R327" s="12"/>
      <c r="S327" s="15"/>
      <c r="T327" s="14">
        <f t="array" ref="T327">SUM(J327:S327)</f>
        <v>92.231174418299602</v>
      </c>
      <c r="U327" s="12">
        <f t="array" ref="U327">IF(S327="",0,S327)+IF((COUNT(J327:R327)&lt;6),SUM(J327:R327),(MAX(J327:R327)+LARGE(J327:R327,2)+LARGE(J327:R327,3)+LARGE(J327:R327,4)+LARGE(J327:R327,5)))</f>
        <v>92.231174418299602</v>
      </c>
      <c r="V327" s="12">
        <f t="shared" si="5"/>
        <v>92.231174418299602</v>
      </c>
      <c r="W327" s="12">
        <f t="array" ref="W327">COUNT(J327:S327)</f>
        <v>1</v>
      </c>
      <c r="X327" s="12"/>
      <c r="Y327" s="12"/>
      <c r="Z327" s="16"/>
      <c r="AA327" s="12"/>
      <c r="AB327" s="12"/>
      <c r="AC327" s="16"/>
      <c r="AD327" s="16"/>
    </row>
    <row r="328" spans="1:256" s="19" customFormat="1" ht="16.5" customHeight="1" x14ac:dyDescent="0.2">
      <c r="A328" s="12">
        <v>469</v>
      </c>
      <c r="B328" s="12">
        <f t="array" ref="B328">_xlfn.RANK.EQ(V328,$V$2:$V$607)</f>
        <v>327</v>
      </c>
      <c r="C328" s="13" t="s">
        <v>530</v>
      </c>
      <c r="D328" s="13" t="s">
        <v>313</v>
      </c>
      <c r="E328" t="s">
        <v>958</v>
      </c>
      <c r="F328" s="12">
        <v>0</v>
      </c>
      <c r="G328" s="12">
        <v>0</v>
      </c>
      <c r="H328" s="12">
        <v>138.08978704471201</v>
      </c>
      <c r="I328" s="12">
        <v>92.059858029807899</v>
      </c>
      <c r="J328" s="14"/>
      <c r="K328" s="12"/>
      <c r="L328" t="s">
        <v>958</v>
      </c>
      <c r="M328" s="12" t="s">
        <v>958</v>
      </c>
      <c r="N328" s="12" t="s">
        <v>958</v>
      </c>
      <c r="O328" s="12"/>
      <c r="P328" s="12"/>
      <c r="Q328" s="12"/>
      <c r="R328" s="12"/>
      <c r="S328" s="15"/>
      <c r="T328" s="14">
        <f t="array" ref="T328">SUM(J328:S328)</f>
        <v>0</v>
      </c>
      <c r="U328" s="12">
        <f t="array" ref="U328">IF(S328="",0,S328)+IF((COUNT(J328:R328)&lt;6),SUM(J328:R328),(MAX(J328:R328)+LARGE(J328:R328,2)+LARGE(J328:R328,3)+LARGE(J328:R328,4)+LARGE(J328:R328,5)))</f>
        <v>0</v>
      </c>
      <c r="V328" s="12">
        <f t="shared" si="5"/>
        <v>92.059858029807899</v>
      </c>
      <c r="W328" s="12">
        <f t="array" ref="W328">COUNT(J328:S328)</f>
        <v>0</v>
      </c>
      <c r="X328" s="12"/>
      <c r="Y328" s="12"/>
      <c r="Z328" s="16"/>
      <c r="AA328" s="12"/>
      <c r="AB328" s="12"/>
      <c r="AC328" s="16"/>
      <c r="AD328" s="16"/>
      <c r="AE328" s="21"/>
    </row>
    <row r="329" spans="1:256" s="19" customFormat="1" ht="16.5" customHeight="1" x14ac:dyDescent="0.2">
      <c r="A329" s="12">
        <v>57</v>
      </c>
      <c r="B329" s="12">
        <f t="array" ref="B329">_xlfn.RANK.EQ(V329,$V$2:$V$607)</f>
        <v>328</v>
      </c>
      <c r="C329" s="13" t="s">
        <v>548</v>
      </c>
      <c r="D329" s="13" t="s">
        <v>549</v>
      </c>
      <c r="E329" t="s">
        <v>958</v>
      </c>
      <c r="F329" s="12">
        <v>0</v>
      </c>
      <c r="G329" s="12">
        <v>0</v>
      </c>
      <c r="H329" s="12">
        <v>138.025040899505</v>
      </c>
      <c r="I329" s="12">
        <v>92.016693933003594</v>
      </c>
      <c r="J329" s="14"/>
      <c r="K329" s="12"/>
      <c r="L329" t="s">
        <v>958</v>
      </c>
      <c r="M329" s="12" t="s">
        <v>958</v>
      </c>
      <c r="N329" s="12" t="s">
        <v>958</v>
      </c>
      <c r="O329" s="12"/>
      <c r="P329" s="12"/>
      <c r="Q329" s="12"/>
      <c r="R329" s="12"/>
      <c r="S329" s="15"/>
      <c r="T329" s="14">
        <f t="array" ref="T329">SUM(J329:S329)</f>
        <v>0</v>
      </c>
      <c r="U329" s="12">
        <f t="array" ref="U329">IF(S329="",0,S329)+IF((COUNT(J329:R329)&lt;6),SUM(J329:R329),(MAX(J329:R329)+LARGE(J329:R329,2)+LARGE(J329:R329,3)+LARGE(J329:R329,4)+LARGE(J329:R329,5)))</f>
        <v>0</v>
      </c>
      <c r="V329" s="12">
        <f t="shared" si="5"/>
        <v>92.016693933003594</v>
      </c>
      <c r="W329" s="12">
        <f t="array" ref="W329">COUNT(J329:S329)</f>
        <v>0</v>
      </c>
      <c r="X329" s="12"/>
      <c r="Y329" s="12"/>
      <c r="Z329" s="16"/>
      <c r="AA329" s="16"/>
      <c r="AC329" s="16"/>
      <c r="AD329" s="16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  <c r="IV329" s="20"/>
    </row>
    <row r="330" spans="1:256" s="19" customFormat="1" ht="16.5" customHeight="1" x14ac:dyDescent="0.2">
      <c r="A330" s="12">
        <v>491</v>
      </c>
      <c r="B330" s="12">
        <f t="array" ref="B330">_xlfn.RANK.EQ(V330,$V$2:$V$607)</f>
        <v>329</v>
      </c>
      <c r="C330" s="13" t="s">
        <v>550</v>
      </c>
      <c r="D330" s="13" t="s">
        <v>551</v>
      </c>
      <c r="E330" t="s">
        <v>958</v>
      </c>
      <c r="F330" s="12">
        <v>0</v>
      </c>
      <c r="G330" s="12">
        <v>0</v>
      </c>
      <c r="H330" s="12">
        <v>137.80077252700801</v>
      </c>
      <c r="I330" s="12">
        <v>91.867181684672204</v>
      </c>
      <c r="J330" s="14"/>
      <c r="K330" s="12"/>
      <c r="L330" t="s">
        <v>958</v>
      </c>
      <c r="M330" s="12" t="s">
        <v>958</v>
      </c>
      <c r="N330" s="12" t="s">
        <v>958</v>
      </c>
      <c r="O330" s="12"/>
      <c r="P330" s="12"/>
      <c r="Q330" s="12"/>
      <c r="R330" s="12"/>
      <c r="S330" s="15"/>
      <c r="T330" s="14">
        <f t="array" ref="T330">SUM(J330:S330)</f>
        <v>0</v>
      </c>
      <c r="U330" s="12">
        <f t="array" ref="U330">IF(S330="",0,S330)+IF((COUNT(J330:R330)&lt;6),SUM(J330:R330),(MAX(J330:R330)+LARGE(J330:R330,2)+LARGE(J330:R330,3)+LARGE(J330:R330,4)+LARGE(J330:R330,5)))</f>
        <v>0</v>
      </c>
      <c r="V330" s="12">
        <f t="shared" si="5"/>
        <v>91.867181684672204</v>
      </c>
      <c r="W330" s="12">
        <f t="array" ref="W330">COUNT(J330:S330)</f>
        <v>0</v>
      </c>
      <c r="X330" s="12"/>
      <c r="Y330" s="12"/>
      <c r="Z330" s="16"/>
      <c r="AA330" s="16"/>
      <c r="AC330" s="16"/>
      <c r="AD330" s="16"/>
    </row>
    <row r="331" spans="1:256" s="19" customFormat="1" ht="16.5" customHeight="1" x14ac:dyDescent="0.2">
      <c r="A331" s="12">
        <v>107</v>
      </c>
      <c r="B331" s="12">
        <f t="array" ref="B331">_xlfn.RANK.EQ(V331,$V$2:$V$607)</f>
        <v>330</v>
      </c>
      <c r="C331" s="13" t="s">
        <v>552</v>
      </c>
      <c r="D331" s="13" t="s">
        <v>553</v>
      </c>
      <c r="E331" t="s">
        <v>958</v>
      </c>
      <c r="F331" s="12">
        <v>275.57242997198898</v>
      </c>
      <c r="G331" s="12">
        <v>91.857476657329599</v>
      </c>
      <c r="H331" s="12">
        <v>0</v>
      </c>
      <c r="I331" s="12">
        <v>0</v>
      </c>
      <c r="J331" s="14"/>
      <c r="K331" s="12"/>
      <c r="L331" t="s">
        <v>958</v>
      </c>
      <c r="M331" s="12" t="s">
        <v>958</v>
      </c>
      <c r="N331" s="12" t="s">
        <v>958</v>
      </c>
      <c r="O331" s="12"/>
      <c r="P331" s="12"/>
      <c r="Q331" s="12"/>
      <c r="R331" s="12"/>
      <c r="S331" s="15"/>
      <c r="T331" s="14">
        <f t="array" ref="T331">SUM(J331:S331)</f>
        <v>0</v>
      </c>
      <c r="U331" s="12">
        <f t="array" ref="U331">IF(S331="",0,S331)+IF((COUNT(J331:R331)&lt;6),SUM(J331:R331),(MAX(J331:R331)+LARGE(J331:R331,2)+LARGE(J331:R331,3)+LARGE(J331:R331,4)+LARGE(J331:R331,5)))</f>
        <v>0</v>
      </c>
      <c r="V331" s="12">
        <f t="shared" si="5"/>
        <v>91.857476657329599</v>
      </c>
      <c r="W331" s="12">
        <f t="array" ref="W331">COUNT(J331:S331)</f>
        <v>0</v>
      </c>
      <c r="X331" s="12"/>
      <c r="Y331" s="12"/>
      <c r="Z331" s="16"/>
      <c r="AA331" s="12"/>
      <c r="AB331" s="12"/>
      <c r="AC331" s="16"/>
      <c r="AD331" s="16"/>
    </row>
    <row r="332" spans="1:256" s="19" customFormat="1" ht="16.5" customHeight="1" x14ac:dyDescent="0.2">
      <c r="A332" s="12">
        <v>386</v>
      </c>
      <c r="B332" s="12">
        <f t="array" ref="B332">_xlfn.RANK.EQ(V332,$V$2:$V$607)</f>
        <v>331</v>
      </c>
      <c r="C332" s="13" t="s">
        <v>91</v>
      </c>
      <c r="D332" s="13" t="s">
        <v>554</v>
      </c>
      <c r="E332" t="s">
        <v>958</v>
      </c>
      <c r="F332" s="12">
        <v>0</v>
      </c>
      <c r="G332" s="12">
        <v>0</v>
      </c>
      <c r="H332" s="12">
        <v>137.41176470588201</v>
      </c>
      <c r="I332" s="12">
        <v>91.607843137254903</v>
      </c>
      <c r="J332" s="14"/>
      <c r="K332" s="12"/>
      <c r="L332" t="s">
        <v>958</v>
      </c>
      <c r="M332" s="12" t="s">
        <v>958</v>
      </c>
      <c r="N332" s="12" t="s">
        <v>958</v>
      </c>
      <c r="O332" s="12"/>
      <c r="P332" s="12"/>
      <c r="Q332" s="12"/>
      <c r="R332" s="12"/>
      <c r="S332" s="15"/>
      <c r="T332" s="14">
        <f t="array" ref="T332">SUM(J332:S332)</f>
        <v>0</v>
      </c>
      <c r="U332" s="12">
        <f t="array" ref="U332">IF(S332="",0,S332)+IF((COUNT(J332:R332)&lt;6),SUM(J332:R332),(MAX(J332:R332)+LARGE(J332:R332,2)+LARGE(J332:R332,3)+LARGE(J332:R332,4)+LARGE(J332:R332,5)))</f>
        <v>0</v>
      </c>
      <c r="V332" s="12">
        <f t="shared" si="5"/>
        <v>91.607843137254903</v>
      </c>
      <c r="W332" s="12">
        <f t="array" ref="W332">COUNT(J332:S332)</f>
        <v>0</v>
      </c>
      <c r="X332" s="12"/>
      <c r="Y332" s="12"/>
      <c r="Z332" s="16"/>
      <c r="AA332" s="16"/>
      <c r="AC332" s="16"/>
      <c r="AD332" s="16"/>
    </row>
    <row r="333" spans="1:256" s="19" customFormat="1" ht="16.5" customHeight="1" x14ac:dyDescent="0.2">
      <c r="A333" s="12">
        <v>52</v>
      </c>
      <c r="B333" s="12">
        <f t="array" ref="B333">_xlfn.RANK.EQ(V333,$V$2:$V$607)</f>
        <v>332</v>
      </c>
      <c r="C333" s="13" t="s">
        <v>555</v>
      </c>
      <c r="D333" s="13" t="s">
        <v>556</v>
      </c>
      <c r="E333" t="s">
        <v>958</v>
      </c>
      <c r="F333" s="12">
        <v>0</v>
      </c>
      <c r="G333" s="12">
        <v>0</v>
      </c>
      <c r="H333" s="12">
        <v>134.10930864563301</v>
      </c>
      <c r="I333" s="12">
        <v>89.406205763755196</v>
      </c>
      <c r="J333" s="14"/>
      <c r="K333" s="12"/>
      <c r="L333" t="s">
        <v>958</v>
      </c>
      <c r="M333" s="12" t="s">
        <v>958</v>
      </c>
      <c r="N333" s="12" t="s">
        <v>958</v>
      </c>
      <c r="O333" s="12"/>
      <c r="P333" s="12"/>
      <c r="Q333" s="12"/>
      <c r="R333" s="12"/>
      <c r="S333" s="15"/>
      <c r="T333" s="14">
        <f t="array" ref="T333">SUM(J333:S333)</f>
        <v>0</v>
      </c>
      <c r="U333" s="12">
        <f t="array" ref="U333">IF(S333="",0,S333)+IF((COUNT(J333:R333)&lt;6),SUM(J333:R333),(MAX(J333:R333)+LARGE(J333:R333,2)+LARGE(J333:R333,3)+LARGE(J333:R333,4)+LARGE(J333:R333,5)))</f>
        <v>0</v>
      </c>
      <c r="V333" s="12">
        <f t="shared" si="5"/>
        <v>89.406205763755196</v>
      </c>
      <c r="W333" s="12">
        <f t="array" ref="W333">COUNT(J333:S333)</f>
        <v>0</v>
      </c>
      <c r="X333" s="12"/>
      <c r="Y333" s="12"/>
      <c r="Z333" s="16"/>
      <c r="AA333" s="12"/>
      <c r="AB333" s="12"/>
      <c r="AC333" s="16"/>
      <c r="AD333" s="16"/>
    </row>
    <row r="334" spans="1:256" s="19" customFormat="1" ht="16.5" customHeight="1" x14ac:dyDescent="0.2">
      <c r="A334" s="12">
        <v>223</v>
      </c>
      <c r="B334" s="12">
        <f t="array" ref="B334">_xlfn.RANK.EQ(V334,$V$2:$V$607)</f>
        <v>333</v>
      </c>
      <c r="C334" s="13" t="s">
        <v>557</v>
      </c>
      <c r="D334" s="13" t="s">
        <v>396</v>
      </c>
      <c r="E334" t="s">
        <v>958</v>
      </c>
      <c r="F334" s="12">
        <v>266.540960689489</v>
      </c>
      <c r="G334" s="12">
        <v>88.846986896496205</v>
      </c>
      <c r="H334" s="12">
        <v>0</v>
      </c>
      <c r="I334" s="12">
        <v>0</v>
      </c>
      <c r="J334" s="14"/>
      <c r="K334" s="12"/>
      <c r="L334" t="s">
        <v>958</v>
      </c>
      <c r="M334" s="12" t="s">
        <v>958</v>
      </c>
      <c r="N334" s="12" t="s">
        <v>958</v>
      </c>
      <c r="O334" s="12"/>
      <c r="P334" s="12"/>
      <c r="Q334" s="12"/>
      <c r="R334" s="12"/>
      <c r="S334" s="15"/>
      <c r="T334" s="14">
        <f t="array" ref="T334">SUM(J334:S334)</f>
        <v>0</v>
      </c>
      <c r="U334" s="12">
        <f t="array" ref="U334">IF(S334="",0,S334)+IF((COUNT(J334:R334)&lt;6),SUM(J334:R334),(MAX(J334:R334)+LARGE(J334:R334,2)+LARGE(J334:R334,3)+LARGE(J334:R334,4)+LARGE(J334:R334,5)))</f>
        <v>0</v>
      </c>
      <c r="V334" s="12">
        <f t="shared" si="5"/>
        <v>88.846986896496205</v>
      </c>
      <c r="W334" s="12">
        <f t="array" ref="W334">COUNT(J334:S334)</f>
        <v>0</v>
      </c>
      <c r="X334" s="12"/>
      <c r="Y334" s="12"/>
      <c r="Z334" s="16"/>
      <c r="AA334" s="16"/>
      <c r="AC334" s="16"/>
      <c r="AD334" s="16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</row>
    <row r="335" spans="1:256" s="19" customFormat="1" ht="16.5" customHeight="1" x14ac:dyDescent="0.2">
      <c r="A335" s="12">
        <v>295</v>
      </c>
      <c r="B335" s="12">
        <f t="array" ref="B335">_xlfn.RANK.EQ(V335,$V$2:$V$607)</f>
        <v>334</v>
      </c>
      <c r="C335" s="13" t="s">
        <v>558</v>
      </c>
      <c r="D335" s="13" t="s">
        <v>472</v>
      </c>
      <c r="E335" s="13" t="s">
        <v>252</v>
      </c>
      <c r="F335" s="12">
        <v>0</v>
      </c>
      <c r="G335" s="12">
        <v>0</v>
      </c>
      <c r="H335" s="12">
        <v>0</v>
      </c>
      <c r="I335" s="12">
        <v>0</v>
      </c>
      <c r="J335" s="14">
        <v>87.781655713132693</v>
      </c>
      <c r="K335" s="12"/>
      <c r="L335" t="s">
        <v>958</v>
      </c>
      <c r="M335" s="12" t="s">
        <v>958</v>
      </c>
      <c r="N335" s="12" t="s">
        <v>958</v>
      </c>
      <c r="O335" s="12"/>
      <c r="P335" s="12"/>
      <c r="Q335" s="12"/>
      <c r="R335" s="12"/>
      <c r="S335" s="15"/>
      <c r="T335" s="14">
        <f t="array" ref="T335">SUM(J335:S335)</f>
        <v>87.781655713132693</v>
      </c>
      <c r="U335" s="12">
        <f t="array" ref="U335">IF(S335="",0,S335)+IF((COUNT(J335:R335)&lt;6),SUM(J335:R335),(MAX(J335:R335)+LARGE(J335:R335,2)+LARGE(J335:R335,3)+LARGE(J335:R335,4)+LARGE(J335:R335,5)))</f>
        <v>87.781655713132693</v>
      </c>
      <c r="V335" s="12">
        <f t="shared" si="5"/>
        <v>87.781655713132693</v>
      </c>
      <c r="W335" s="12">
        <f t="array" ref="W335">COUNT(J335:S335)</f>
        <v>1</v>
      </c>
      <c r="X335" s="12"/>
      <c r="Y335" s="12"/>
      <c r="Z335" s="16"/>
      <c r="AA335" s="12"/>
      <c r="AB335" s="12"/>
      <c r="AC335" s="16"/>
      <c r="AD335" s="16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  <c r="IV335" s="20"/>
    </row>
    <row r="336" spans="1:256" s="19" customFormat="1" ht="16.5" customHeight="1" x14ac:dyDescent="0.2">
      <c r="A336" s="12">
        <v>341</v>
      </c>
      <c r="B336" s="12">
        <f t="array" ref="B336">_xlfn.RANK.EQ(V336,$V$2:$V$607)</f>
        <v>335</v>
      </c>
      <c r="C336" s="13" t="s">
        <v>559</v>
      </c>
      <c r="D336" s="13" t="s">
        <v>560</v>
      </c>
      <c r="E336" t="s">
        <v>958</v>
      </c>
      <c r="F336" s="12">
        <v>0</v>
      </c>
      <c r="G336" s="12">
        <v>0</v>
      </c>
      <c r="H336" s="12">
        <v>131.56929292727801</v>
      </c>
      <c r="I336" s="12">
        <v>87.712861951518903</v>
      </c>
      <c r="J336" s="14"/>
      <c r="K336" s="12"/>
      <c r="L336" t="s">
        <v>958</v>
      </c>
      <c r="M336" s="12" t="s">
        <v>958</v>
      </c>
      <c r="N336" s="12" t="s">
        <v>958</v>
      </c>
      <c r="O336" s="12"/>
      <c r="P336" s="12"/>
      <c r="Q336" s="12"/>
      <c r="R336" s="12"/>
      <c r="S336" s="15"/>
      <c r="T336" s="14">
        <f t="array" ref="T336">SUM(J336:S336)</f>
        <v>0</v>
      </c>
      <c r="U336" s="12">
        <f t="array" ref="U336">IF(S336="",0,S336)+IF((COUNT(J336:R336)&lt;6),SUM(J336:R336),(MAX(J336:R336)+LARGE(J336:R336,2)+LARGE(J336:R336,3)+LARGE(J336:R336,4)+LARGE(J336:R336,5)))</f>
        <v>0</v>
      </c>
      <c r="V336" s="12">
        <f t="shared" si="5"/>
        <v>87.712861951518903</v>
      </c>
      <c r="W336" s="12">
        <f t="array" ref="W336">COUNT(J336:S336)</f>
        <v>0</v>
      </c>
      <c r="X336" s="12"/>
      <c r="Y336" s="12"/>
      <c r="Z336" s="16"/>
      <c r="AA336" s="12"/>
      <c r="AB336" s="12"/>
      <c r="AC336" s="16"/>
      <c r="AD336" s="16"/>
      <c r="AE336" s="21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</row>
    <row r="337" spans="1:256" s="19" customFormat="1" ht="16.5" customHeight="1" x14ac:dyDescent="0.2">
      <c r="A337" s="12">
        <v>290</v>
      </c>
      <c r="B337" s="12">
        <f t="array" ref="B337">_xlfn.RANK.EQ(V337,$V$2:$V$607)</f>
        <v>336</v>
      </c>
      <c r="C337" s="13" t="s">
        <v>561</v>
      </c>
      <c r="D337" s="13" t="s">
        <v>472</v>
      </c>
      <c r="E337" t="s">
        <v>958</v>
      </c>
      <c r="F337" s="12">
        <v>0</v>
      </c>
      <c r="G337" s="12">
        <v>0</v>
      </c>
      <c r="H337" s="12">
        <v>0</v>
      </c>
      <c r="I337" s="12">
        <v>0</v>
      </c>
      <c r="J337" s="14">
        <v>87.588435374149697</v>
      </c>
      <c r="K337" s="12"/>
      <c r="L337" t="s">
        <v>958</v>
      </c>
      <c r="M337" s="12" t="s">
        <v>958</v>
      </c>
      <c r="N337" s="12" t="s">
        <v>958</v>
      </c>
      <c r="O337" s="12"/>
      <c r="P337" s="12"/>
      <c r="Q337" s="12"/>
      <c r="R337" s="12"/>
      <c r="S337" s="15"/>
      <c r="T337" s="14">
        <f t="array" ref="T337">SUM(J337:S337)</f>
        <v>87.588435374149697</v>
      </c>
      <c r="U337" s="12">
        <f t="array" ref="U337">IF(S337="",0,S337)+IF((COUNT(J337:R337)&lt;6),SUM(J337:R337),(MAX(J337:R337)+LARGE(J337:R337,2)+LARGE(J337:R337,3)+LARGE(J337:R337,4)+LARGE(J337:R337,5)))</f>
        <v>87.588435374149697</v>
      </c>
      <c r="V337" s="12">
        <f t="shared" si="5"/>
        <v>87.588435374149697</v>
      </c>
      <c r="W337" s="12">
        <f t="array" ref="W337">COUNT(J337:S337)</f>
        <v>1</v>
      </c>
      <c r="X337" s="12"/>
      <c r="Y337" s="12"/>
      <c r="Z337" s="16"/>
      <c r="AA337" s="12"/>
      <c r="AB337" s="12"/>
      <c r="AC337" s="17"/>
      <c r="AD337" s="17"/>
      <c r="AE337" s="18"/>
    </row>
    <row r="338" spans="1:256" s="19" customFormat="1" ht="16.5" customHeight="1" x14ac:dyDescent="0.2">
      <c r="A338" s="12">
        <v>148</v>
      </c>
      <c r="B338" s="12">
        <f t="array" ref="B338">_xlfn.RANK.EQ(V338,$V$2:$V$607)</f>
        <v>337</v>
      </c>
      <c r="C338" s="13" t="s">
        <v>562</v>
      </c>
      <c r="D338" s="13" t="s">
        <v>563</v>
      </c>
      <c r="E338" s="13" t="s">
        <v>42</v>
      </c>
      <c r="F338" s="12">
        <v>33.581395348837198</v>
      </c>
      <c r="G338" s="12">
        <v>11.1937984496124</v>
      </c>
      <c r="H338" s="12">
        <v>0</v>
      </c>
      <c r="I338" s="12">
        <v>0</v>
      </c>
      <c r="J338" s="14">
        <v>75.241379310344797</v>
      </c>
      <c r="K338" s="12"/>
      <c r="L338" t="s">
        <v>958</v>
      </c>
      <c r="M338" s="12" t="s">
        <v>958</v>
      </c>
      <c r="N338" s="12" t="s">
        <v>958</v>
      </c>
      <c r="O338" s="12"/>
      <c r="P338" s="12"/>
      <c r="Q338" s="12"/>
      <c r="R338" s="12"/>
      <c r="S338" s="15"/>
      <c r="T338" s="14">
        <f t="array" ref="T338">SUM(J338:S338)</f>
        <v>75.241379310344797</v>
      </c>
      <c r="U338" s="12">
        <f t="array" ref="U338">IF(S338="",0,S338)+IF((COUNT(J338:R338)&lt;6),SUM(J338:R338),(MAX(J338:R338)+LARGE(J338:R338,2)+LARGE(J338:R338,3)+LARGE(J338:R338,4)+LARGE(J338:R338,5)))</f>
        <v>75.241379310344797</v>
      </c>
      <c r="V338" s="12">
        <f t="shared" si="5"/>
        <v>86.435177759957199</v>
      </c>
      <c r="W338" s="12">
        <f t="array" ref="W338">COUNT(J338:S338)</f>
        <v>1</v>
      </c>
      <c r="X338" s="12"/>
      <c r="Y338" s="12"/>
      <c r="Z338" s="16"/>
      <c r="AA338" s="12"/>
      <c r="AB338" s="12"/>
      <c r="AC338" s="16"/>
      <c r="AD338" s="16"/>
    </row>
    <row r="339" spans="1:256" s="19" customFormat="1" ht="16.5" customHeight="1" x14ac:dyDescent="0.2">
      <c r="A339" s="12">
        <v>338</v>
      </c>
      <c r="B339" s="12">
        <f t="array" ref="B339">_xlfn.RANK.EQ(V339,$V$2:$V$607)</f>
        <v>338</v>
      </c>
      <c r="C339" s="13" t="s">
        <v>564</v>
      </c>
      <c r="D339" s="13" t="s">
        <v>565</v>
      </c>
      <c r="E339" t="s">
        <v>958</v>
      </c>
      <c r="F339" s="12">
        <v>0</v>
      </c>
      <c r="G339" s="12">
        <v>0</v>
      </c>
      <c r="H339" s="12">
        <v>128.34538846443101</v>
      </c>
      <c r="I339" s="12">
        <v>85.563592309620802</v>
      </c>
      <c r="J339" s="14"/>
      <c r="K339" s="12"/>
      <c r="L339" t="s">
        <v>958</v>
      </c>
      <c r="M339" s="12" t="s">
        <v>958</v>
      </c>
      <c r="N339" s="12" t="s">
        <v>958</v>
      </c>
      <c r="O339" s="12"/>
      <c r="P339" s="12"/>
      <c r="Q339" s="12"/>
      <c r="R339" s="12"/>
      <c r="S339" s="15"/>
      <c r="T339" s="14">
        <f t="array" ref="T339">SUM(J339:S339)</f>
        <v>0</v>
      </c>
      <c r="U339" s="12">
        <f t="array" ref="U339">IF(S339="",0,S339)+IF((COUNT(J339:R339)&lt;6),SUM(J339:R339),(MAX(J339:R339)+LARGE(J339:R339,2)+LARGE(J339:R339,3)+LARGE(J339:R339,4)+LARGE(J339:R339,5)))</f>
        <v>0</v>
      </c>
      <c r="V339" s="12">
        <f t="shared" si="5"/>
        <v>85.563592309620802</v>
      </c>
      <c r="W339" s="12">
        <f t="array" ref="W339">COUNT(J339:S339)</f>
        <v>0</v>
      </c>
      <c r="X339" s="12"/>
      <c r="Y339" s="12"/>
      <c r="Z339" s="16"/>
      <c r="AA339" s="12"/>
      <c r="AB339" s="12"/>
      <c r="AC339" s="16"/>
      <c r="AD339" s="16"/>
    </row>
    <row r="340" spans="1:256" s="19" customFormat="1" ht="16.5" customHeight="1" x14ac:dyDescent="0.2">
      <c r="A340" s="12">
        <v>570</v>
      </c>
      <c r="B340" s="12">
        <f t="array" ref="B340">_xlfn.RANK.EQ(V340,$V$2:$V$607)</f>
        <v>339</v>
      </c>
      <c r="C340" s="13" t="s">
        <v>566</v>
      </c>
      <c r="D340" s="13" t="s">
        <v>369</v>
      </c>
      <c r="E340" t="s">
        <v>958</v>
      </c>
      <c r="F340" s="12">
        <v>252.67930630525299</v>
      </c>
      <c r="G340" s="12">
        <v>84.226435435084397</v>
      </c>
      <c r="H340" s="12">
        <v>0</v>
      </c>
      <c r="I340" s="12">
        <v>0</v>
      </c>
      <c r="J340" s="14"/>
      <c r="K340" s="12"/>
      <c r="L340" t="s">
        <v>958</v>
      </c>
      <c r="M340" s="12" t="s">
        <v>958</v>
      </c>
      <c r="N340" s="12" t="s">
        <v>958</v>
      </c>
      <c r="O340" s="12"/>
      <c r="P340" s="12"/>
      <c r="Q340" s="12"/>
      <c r="R340" s="12"/>
      <c r="S340" s="15"/>
      <c r="T340" s="14">
        <f t="array" ref="T340">SUM(J340:S340)</f>
        <v>0</v>
      </c>
      <c r="U340" s="12">
        <f t="array" ref="U340">IF(S340="",0,S340)+IF((COUNT(J340:R340)&lt;6),SUM(J340:R340),(MAX(J340:R340)+LARGE(J340:R340,2)+LARGE(J340:R340,3)+LARGE(J340:R340,4)+LARGE(J340:R340,5)))</f>
        <v>0</v>
      </c>
      <c r="V340" s="12">
        <f t="shared" si="5"/>
        <v>84.226435435084397</v>
      </c>
      <c r="W340" s="12">
        <f t="array" ref="W340">COUNT(J340:S340)</f>
        <v>0</v>
      </c>
      <c r="X340" s="12"/>
      <c r="Y340" s="12"/>
      <c r="Z340" s="16"/>
      <c r="AA340" s="12"/>
      <c r="AB340" s="12"/>
      <c r="AC340" s="16"/>
      <c r="AD340" s="16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</row>
    <row r="341" spans="1:256" s="19" customFormat="1" ht="16.5" customHeight="1" x14ac:dyDescent="0.2">
      <c r="A341" s="12">
        <v>11</v>
      </c>
      <c r="B341" s="12">
        <f t="array" ref="B341">_xlfn.RANK.EQ(V341,$V$2:$V$607)</f>
        <v>340</v>
      </c>
      <c r="C341" s="13" t="s">
        <v>368</v>
      </c>
      <c r="D341" s="13" t="s">
        <v>92</v>
      </c>
      <c r="E341" s="13" t="s">
        <v>132</v>
      </c>
      <c r="F341" s="12">
        <v>0</v>
      </c>
      <c r="G341" s="12">
        <v>0</v>
      </c>
      <c r="H341" s="12">
        <v>0</v>
      </c>
      <c r="I341" s="12">
        <v>0</v>
      </c>
      <c r="J341" s="14">
        <v>84.021393981321395</v>
      </c>
      <c r="K341" s="12"/>
      <c r="L341" t="s">
        <v>958</v>
      </c>
      <c r="M341" s="12" t="s">
        <v>958</v>
      </c>
      <c r="N341" s="12" t="s">
        <v>958</v>
      </c>
      <c r="O341" s="12"/>
      <c r="P341" s="12"/>
      <c r="Q341" s="12"/>
      <c r="R341" s="12"/>
      <c r="S341" s="15"/>
      <c r="T341" s="14">
        <f t="array" ref="T341">SUM(J341:S341)</f>
        <v>84.021393981321395</v>
      </c>
      <c r="U341" s="12">
        <f t="array" ref="U341">IF(S341="",0,S341)+IF((COUNT(J341:R341)&lt;6),SUM(J341:R341),(MAX(J341:R341)+LARGE(J341:R341,2)+LARGE(J341:R341,3)+LARGE(J341:R341,4)+LARGE(J341:R341,5)))</f>
        <v>84.021393981321395</v>
      </c>
      <c r="V341" s="12">
        <f t="shared" si="5"/>
        <v>84.021393981321395</v>
      </c>
      <c r="W341" s="12">
        <f t="array" ref="W341">COUNT(J341:S341)</f>
        <v>1</v>
      </c>
      <c r="X341" s="12"/>
      <c r="Y341" s="12"/>
      <c r="Z341" s="16"/>
      <c r="AA341" s="16"/>
      <c r="AC341" s="16"/>
      <c r="AD341" s="16"/>
    </row>
    <row r="342" spans="1:256" s="19" customFormat="1" ht="16.5" customHeight="1" x14ac:dyDescent="0.2">
      <c r="A342" s="12">
        <v>241</v>
      </c>
      <c r="B342" s="12">
        <f t="array" ref="B342">_xlfn.RANK.EQ(V342,$V$2:$V$607)</f>
        <v>341</v>
      </c>
      <c r="C342" s="13" t="s">
        <v>567</v>
      </c>
      <c r="D342" s="13" t="s">
        <v>568</v>
      </c>
      <c r="E342" s="13" t="s">
        <v>42</v>
      </c>
      <c r="F342" s="12">
        <v>0</v>
      </c>
      <c r="G342" s="12">
        <v>0</v>
      </c>
      <c r="H342" s="12">
        <v>0</v>
      </c>
      <c r="I342" s="12">
        <v>0</v>
      </c>
      <c r="J342" s="14">
        <v>84.008735907152598</v>
      </c>
      <c r="K342" s="12"/>
      <c r="L342" t="s">
        <v>958</v>
      </c>
      <c r="M342" s="12" t="s">
        <v>958</v>
      </c>
      <c r="N342" s="12" t="s">
        <v>958</v>
      </c>
      <c r="O342" s="12"/>
      <c r="P342" s="12"/>
      <c r="Q342" s="12"/>
      <c r="R342" s="12"/>
      <c r="S342" s="15"/>
      <c r="T342" s="14">
        <f t="array" ref="T342">SUM(J342:S342)</f>
        <v>84.008735907152598</v>
      </c>
      <c r="U342" s="12">
        <f t="array" ref="U342">IF(S342="",0,S342)+IF((COUNT(J342:R342)&lt;6),SUM(J342:R342),(MAX(J342:R342)+LARGE(J342:R342,2)+LARGE(J342:R342,3)+LARGE(J342:R342,4)+LARGE(J342:R342,5)))</f>
        <v>84.008735907152598</v>
      </c>
      <c r="V342" s="12">
        <f t="shared" si="5"/>
        <v>84.008735907152598</v>
      </c>
      <c r="W342" s="12">
        <f t="array" ref="W342">COUNT(J342:S342)</f>
        <v>1</v>
      </c>
      <c r="X342" s="12"/>
      <c r="Y342" s="12"/>
      <c r="Z342" s="16"/>
      <c r="AA342" s="12"/>
      <c r="AB342" s="12"/>
      <c r="AC342" s="16"/>
      <c r="AD342" s="16"/>
    </row>
    <row r="343" spans="1:256" s="19" customFormat="1" ht="16.5" customHeight="1" x14ac:dyDescent="0.2">
      <c r="A343" s="12">
        <v>75</v>
      </c>
      <c r="B343" s="12">
        <f t="array" ref="B343">_xlfn.RANK.EQ(V343,$V$2:$V$607)</f>
        <v>342</v>
      </c>
      <c r="C343" s="13" t="s">
        <v>569</v>
      </c>
      <c r="D343" s="13" t="s">
        <v>570</v>
      </c>
      <c r="E343" t="s">
        <v>958</v>
      </c>
      <c r="F343" s="12">
        <v>0</v>
      </c>
      <c r="G343" s="12">
        <v>0</v>
      </c>
      <c r="H343" s="12">
        <v>0</v>
      </c>
      <c r="I343" s="12">
        <v>0</v>
      </c>
      <c r="J343" s="14">
        <v>83.968241668241703</v>
      </c>
      <c r="K343" s="12"/>
      <c r="L343" t="s">
        <v>958</v>
      </c>
      <c r="M343" s="12" t="s">
        <v>958</v>
      </c>
      <c r="N343" s="12" t="s">
        <v>958</v>
      </c>
      <c r="O343" s="12"/>
      <c r="P343" s="12"/>
      <c r="Q343" s="12"/>
      <c r="R343" s="12"/>
      <c r="S343" s="15"/>
      <c r="T343" s="14">
        <f t="array" ref="T343">SUM(J343:S343)</f>
        <v>83.968241668241703</v>
      </c>
      <c r="U343" s="12">
        <f t="array" ref="U343">IF(S343="",0,S343)+IF((COUNT(J343:R343)&lt;6),SUM(J343:R343),(MAX(J343:R343)+LARGE(J343:R343,2)+LARGE(J343:R343,3)+LARGE(J343:R343,4)+LARGE(J343:R343,5)))</f>
        <v>83.968241668241703</v>
      </c>
      <c r="V343" s="12">
        <f t="shared" si="5"/>
        <v>83.968241668241703</v>
      </c>
      <c r="W343" s="12">
        <f t="array" ref="W343">COUNT(J343:S343)</f>
        <v>1</v>
      </c>
      <c r="X343" s="12"/>
      <c r="Y343" s="12"/>
      <c r="Z343" s="16"/>
      <c r="AA343" s="12"/>
      <c r="AB343" s="12"/>
      <c r="AC343" s="16"/>
      <c r="AD343" s="16"/>
    </row>
    <row r="344" spans="1:256" s="19" customFormat="1" ht="16.5" customHeight="1" x14ac:dyDescent="0.2">
      <c r="A344" s="12">
        <v>222</v>
      </c>
      <c r="B344" s="12">
        <f t="array" ref="B344">_xlfn.RANK.EQ(V344,$V$2:$V$607)</f>
        <v>343</v>
      </c>
      <c r="C344" s="13" t="s">
        <v>571</v>
      </c>
      <c r="D344" s="13" t="s">
        <v>572</v>
      </c>
      <c r="E344" s="13" t="s">
        <v>42</v>
      </c>
      <c r="F344" s="12">
        <v>0</v>
      </c>
      <c r="G344" s="12">
        <v>0</v>
      </c>
      <c r="H344" s="12">
        <v>0</v>
      </c>
      <c r="I344" s="12">
        <v>0</v>
      </c>
      <c r="J344" s="14">
        <v>83.957533871779702</v>
      </c>
      <c r="K344" s="12"/>
      <c r="L344" t="s">
        <v>958</v>
      </c>
      <c r="M344" s="12" t="s">
        <v>958</v>
      </c>
      <c r="N344" s="12" t="s">
        <v>958</v>
      </c>
      <c r="O344" s="12"/>
      <c r="P344" s="12"/>
      <c r="Q344" s="12"/>
      <c r="R344" s="12"/>
      <c r="S344" s="15"/>
      <c r="T344" s="14">
        <f t="array" ref="T344">SUM(J344:S344)</f>
        <v>83.957533871779702</v>
      </c>
      <c r="U344" s="12">
        <f t="array" ref="U344">IF(S344="",0,S344)+IF((COUNT(J344:R344)&lt;6),SUM(J344:R344),(MAX(J344:R344)+LARGE(J344:R344,2)+LARGE(J344:R344,3)+LARGE(J344:R344,4)+LARGE(J344:R344,5)))</f>
        <v>83.957533871779702</v>
      </c>
      <c r="V344" s="12">
        <f t="shared" si="5"/>
        <v>83.957533871779702</v>
      </c>
      <c r="W344" s="12">
        <f t="array" ref="W344">COUNT(J344:S344)</f>
        <v>1</v>
      </c>
      <c r="X344" s="12"/>
      <c r="Y344" s="12"/>
      <c r="Z344" s="16"/>
      <c r="AA344" s="12"/>
      <c r="AB344" s="12"/>
      <c r="AC344" s="16"/>
      <c r="AD344" s="16"/>
    </row>
    <row r="345" spans="1:256" s="19" customFormat="1" ht="16.5" customHeight="1" x14ac:dyDescent="0.2">
      <c r="A345" s="12">
        <v>277</v>
      </c>
      <c r="B345" s="12">
        <f t="array" ref="B345">_xlfn.RANK.EQ(V345,$V$2:$V$607)</f>
        <v>344</v>
      </c>
      <c r="C345" s="13" t="s">
        <v>573</v>
      </c>
      <c r="D345" s="13" t="s">
        <v>44</v>
      </c>
      <c r="E345" t="s">
        <v>958</v>
      </c>
      <c r="F345" s="12">
        <v>33.9535325201524</v>
      </c>
      <c r="G345" s="12">
        <v>11.317844173384101</v>
      </c>
      <c r="H345" s="12">
        <v>108.888403060323</v>
      </c>
      <c r="I345" s="12">
        <v>72.592268706881896</v>
      </c>
      <c r="J345" s="14"/>
      <c r="K345" s="12"/>
      <c r="L345" t="s">
        <v>958</v>
      </c>
      <c r="M345" s="12" t="s">
        <v>958</v>
      </c>
      <c r="N345" s="12" t="s">
        <v>958</v>
      </c>
      <c r="O345" s="12"/>
      <c r="P345" s="12"/>
      <c r="Q345" s="12"/>
      <c r="R345" s="12"/>
      <c r="S345" s="15"/>
      <c r="T345" s="14">
        <f t="array" ref="T345">SUM(J345:S345)</f>
        <v>0</v>
      </c>
      <c r="U345" s="12">
        <f t="array" ref="U345">IF(S345="",0,S345)+IF((COUNT(J345:R345)&lt;6),SUM(J345:R345),(MAX(J345:R345)+LARGE(J345:R345,2)+LARGE(J345:R345,3)+LARGE(J345:R345,4)+LARGE(J345:R345,5)))</f>
        <v>0</v>
      </c>
      <c r="V345" s="12">
        <f t="shared" si="5"/>
        <v>83.910112880265999</v>
      </c>
      <c r="W345" s="12">
        <f t="array" ref="W345">COUNT(J345:S345)</f>
        <v>0</v>
      </c>
      <c r="X345" s="12"/>
      <c r="Y345" s="12"/>
      <c r="Z345" s="16"/>
      <c r="AA345" s="12"/>
      <c r="AB345" s="12"/>
      <c r="AC345" s="16"/>
      <c r="AD345" s="16"/>
    </row>
    <row r="346" spans="1:256" s="19" customFormat="1" ht="16.5" customHeight="1" x14ac:dyDescent="0.2">
      <c r="A346" s="12">
        <v>339</v>
      </c>
      <c r="B346" s="12">
        <f t="array" ref="B346">_xlfn.RANK.EQ(V346,$V$2:$V$607)</f>
        <v>345</v>
      </c>
      <c r="C346" s="13" t="s">
        <v>574</v>
      </c>
      <c r="D346" s="13" t="s">
        <v>575</v>
      </c>
      <c r="E346" t="s">
        <v>958</v>
      </c>
      <c r="F346" s="12">
        <v>250.73426633963399</v>
      </c>
      <c r="G346" s="12">
        <v>83.578088779877802</v>
      </c>
      <c r="H346" s="12">
        <v>0</v>
      </c>
      <c r="I346" s="12">
        <v>0</v>
      </c>
      <c r="J346" s="14"/>
      <c r="K346" s="12"/>
      <c r="L346" t="s">
        <v>958</v>
      </c>
      <c r="M346" s="12" t="s">
        <v>958</v>
      </c>
      <c r="N346" s="12" t="s">
        <v>958</v>
      </c>
      <c r="O346" s="12"/>
      <c r="P346" s="12"/>
      <c r="Q346" s="12"/>
      <c r="R346" s="12"/>
      <c r="S346" s="15"/>
      <c r="T346" s="14">
        <f t="array" ref="T346">SUM(J346:S346)</f>
        <v>0</v>
      </c>
      <c r="U346" s="12">
        <f t="array" ref="U346">IF(S346="",0,S346)+IF((COUNT(J346:R346)&lt;6),SUM(J346:R346),(MAX(J346:R346)+LARGE(J346:R346,2)+LARGE(J346:R346,3)+LARGE(J346:R346,4)+LARGE(J346:R346,5)))</f>
        <v>0</v>
      </c>
      <c r="V346" s="12">
        <f t="shared" si="5"/>
        <v>83.578088779877802</v>
      </c>
      <c r="W346" s="12">
        <f t="array" ref="W346">COUNT(J346:S346)</f>
        <v>0</v>
      </c>
      <c r="X346" s="12"/>
      <c r="Y346" s="12"/>
      <c r="Z346" s="16"/>
      <c r="AA346" s="12"/>
      <c r="AB346" s="12"/>
      <c r="AC346" s="16"/>
      <c r="AD346" s="16"/>
    </row>
    <row r="347" spans="1:256" s="19" customFormat="1" ht="16.5" customHeight="1" x14ac:dyDescent="0.2">
      <c r="A347" s="12">
        <v>151</v>
      </c>
      <c r="B347" s="12">
        <f t="array" ref="B347">_xlfn.RANK.EQ(V347,$V$2:$V$607)</f>
        <v>346</v>
      </c>
      <c r="C347" s="13" t="s">
        <v>576</v>
      </c>
      <c r="D347" s="13" t="s">
        <v>577</v>
      </c>
      <c r="E347" t="s">
        <v>958</v>
      </c>
      <c r="F347" s="12">
        <v>0</v>
      </c>
      <c r="G347" s="12">
        <v>0</v>
      </c>
      <c r="H347" s="12">
        <v>124.652597402597</v>
      </c>
      <c r="I347" s="12">
        <v>83.101731601731601</v>
      </c>
      <c r="J347" s="14"/>
      <c r="K347" s="12"/>
      <c r="L347" t="s">
        <v>958</v>
      </c>
      <c r="M347" s="12" t="s">
        <v>958</v>
      </c>
      <c r="N347" s="12" t="s">
        <v>958</v>
      </c>
      <c r="O347" s="12"/>
      <c r="P347" s="12"/>
      <c r="Q347" s="12"/>
      <c r="R347" s="12"/>
      <c r="S347" s="15"/>
      <c r="T347" s="14">
        <f t="array" ref="T347">SUM(J347:S347)</f>
        <v>0</v>
      </c>
      <c r="U347" s="12">
        <f t="array" ref="U347">IF(S347="",0,S347)+IF((COUNT(J347:R347)&lt;6),SUM(J347:R347),(MAX(J347:R347)+LARGE(J347:R347,2)+LARGE(J347:R347,3)+LARGE(J347:R347,4)+LARGE(J347:R347,5)))</f>
        <v>0</v>
      </c>
      <c r="V347" s="12">
        <f t="shared" si="5"/>
        <v>83.101731601731601</v>
      </c>
      <c r="W347" s="12">
        <f t="array" ref="W347">COUNT(J347:S347)</f>
        <v>0</v>
      </c>
      <c r="X347" s="12"/>
      <c r="Y347" s="12"/>
      <c r="Z347" s="16"/>
      <c r="AA347" s="12"/>
      <c r="AB347" s="12"/>
      <c r="AC347" s="16"/>
      <c r="AD347" s="16"/>
    </row>
    <row r="348" spans="1:256" s="19" customFormat="1" ht="16.5" customHeight="1" x14ac:dyDescent="0.2">
      <c r="A348" s="12">
        <v>395</v>
      </c>
      <c r="B348" s="12">
        <f t="array" ref="B348">_xlfn.RANK.EQ(V348,$V$2:$V$607)</f>
        <v>347</v>
      </c>
      <c r="C348" s="13" t="s">
        <v>578</v>
      </c>
      <c r="D348" s="13" t="s">
        <v>579</v>
      </c>
      <c r="E348" t="s">
        <v>958</v>
      </c>
      <c r="F348" s="12">
        <v>0</v>
      </c>
      <c r="G348" s="12">
        <v>0</v>
      </c>
      <c r="H348" s="12">
        <v>124.530560293566</v>
      </c>
      <c r="I348" s="12">
        <v>83.020373529043994</v>
      </c>
      <c r="J348" s="14"/>
      <c r="K348" s="12"/>
      <c r="L348" t="s">
        <v>958</v>
      </c>
      <c r="M348" s="12" t="s">
        <v>958</v>
      </c>
      <c r="N348" s="12" t="s">
        <v>958</v>
      </c>
      <c r="O348" s="12"/>
      <c r="P348" s="12"/>
      <c r="Q348" s="12"/>
      <c r="R348" s="12"/>
      <c r="S348" s="15"/>
      <c r="T348" s="14">
        <f t="array" ref="T348">SUM(J348:S348)</f>
        <v>0</v>
      </c>
      <c r="U348" s="12">
        <f t="array" ref="U348">IF(S348="",0,S348)+IF((COUNT(J348:R348)&lt;6),SUM(J348:R348),(MAX(J348:R348)+LARGE(J348:R348,2)+LARGE(J348:R348,3)+LARGE(J348:R348,4)+LARGE(J348:R348,5)))</f>
        <v>0</v>
      </c>
      <c r="V348" s="12">
        <f t="shared" si="5"/>
        <v>83.020373529043994</v>
      </c>
      <c r="W348" s="12">
        <f t="array" ref="W348">COUNT(J348:S348)</f>
        <v>0</v>
      </c>
      <c r="X348" s="12"/>
      <c r="Y348" s="12"/>
      <c r="Z348" s="12"/>
      <c r="AA348" s="12"/>
      <c r="AC348" s="12"/>
      <c r="AD348" s="12"/>
    </row>
    <row r="349" spans="1:256" s="19" customFormat="1" ht="16.5" customHeight="1" x14ac:dyDescent="0.2">
      <c r="A349" s="12">
        <v>273</v>
      </c>
      <c r="B349" s="12">
        <f t="array" ref="B349">_xlfn.RANK.EQ(V349,$V$2:$V$607)</f>
        <v>348</v>
      </c>
      <c r="C349" s="13" t="s">
        <v>588</v>
      </c>
      <c r="D349" s="13" t="s">
        <v>589</v>
      </c>
      <c r="E349" t="s">
        <v>958</v>
      </c>
      <c r="F349" s="12">
        <v>76.138332470043807</v>
      </c>
      <c r="G349" s="12">
        <v>25.379444156681298</v>
      </c>
      <c r="H349" s="12">
        <v>76.2154695359648</v>
      </c>
      <c r="I349" s="12">
        <v>50.810313023976498</v>
      </c>
      <c r="J349" s="14"/>
      <c r="K349" s="12">
        <v>1.46901142623954</v>
      </c>
      <c r="L349" s="12">
        <v>1.4726510067114094</v>
      </c>
      <c r="M349" s="12">
        <v>1.280392156862745</v>
      </c>
      <c r="N349" s="12">
        <v>1.2842952345027034</v>
      </c>
      <c r="O349" s="12"/>
      <c r="P349" s="12"/>
      <c r="Q349" s="12"/>
      <c r="R349" s="12"/>
      <c r="S349" s="15"/>
      <c r="T349" s="14">
        <f t="array" ref="T349">SUM(J349:S349)</f>
        <v>5.5063498243163984</v>
      </c>
      <c r="U349" s="12">
        <f t="array" ref="U349">IF(S349="",0,S349)+IF((COUNT(J349:R349)&lt;6),SUM(J349:R349),(MAX(J349:R349)+LARGE(J349:R349,2)+LARGE(J349:R349,3)+LARGE(J349:R349,4)+LARGE(J349:R349,5)))</f>
        <v>5.5063498243163984</v>
      </c>
      <c r="V349" s="12">
        <f t="shared" si="5"/>
        <v>81.696107004974195</v>
      </c>
      <c r="W349" s="12">
        <f t="array" ref="W349">COUNT(J349:S349)</f>
        <v>4</v>
      </c>
      <c r="X349" s="12"/>
      <c r="Y349" s="12"/>
      <c r="Z349" s="16"/>
      <c r="AA349" s="16"/>
      <c r="AC349" s="16"/>
      <c r="AD349" s="16"/>
    </row>
    <row r="350" spans="1:256" s="19" customFormat="1" ht="16.5" customHeight="1" x14ac:dyDescent="0.2">
      <c r="A350" s="12">
        <v>436</v>
      </c>
      <c r="B350" s="12">
        <f t="array" ref="B350">_xlfn.RANK.EQ(V350,$V$2:$V$607)</f>
        <v>349</v>
      </c>
      <c r="C350" s="13" t="s">
        <v>580</v>
      </c>
      <c r="D350" s="13" t="s">
        <v>178</v>
      </c>
      <c r="E350" t="s">
        <v>958</v>
      </c>
      <c r="F350" s="12">
        <v>0</v>
      </c>
      <c r="G350" s="12">
        <v>0</v>
      </c>
      <c r="H350" s="12">
        <v>121.210843373494</v>
      </c>
      <c r="I350" s="12">
        <v>80.807228915662606</v>
      </c>
      <c r="J350" s="14"/>
      <c r="K350" s="12"/>
      <c r="L350" t="s">
        <v>958</v>
      </c>
      <c r="M350" s="12" t="s">
        <v>958</v>
      </c>
      <c r="N350" s="12" t="s">
        <v>958</v>
      </c>
      <c r="O350" s="12"/>
      <c r="P350" s="12"/>
      <c r="Q350" s="12"/>
      <c r="R350" s="12"/>
      <c r="S350" s="15"/>
      <c r="T350" s="14">
        <f t="array" ref="T350">SUM(J350:S350)</f>
        <v>0</v>
      </c>
      <c r="U350" s="12">
        <f t="array" ref="U350">IF(S350="",0,S350)+IF((COUNT(J350:R350)&lt;6),SUM(J350:R350),(MAX(J350:R350)+LARGE(J350:R350,2)+LARGE(J350:R350,3)+LARGE(J350:R350,4)+LARGE(J350:R350,5)))</f>
        <v>0</v>
      </c>
      <c r="V350" s="12">
        <f t="shared" si="5"/>
        <v>80.807228915662606</v>
      </c>
      <c r="W350" s="12">
        <f t="array" ref="W350">COUNT(J350:S350)</f>
        <v>0</v>
      </c>
      <c r="X350" s="12"/>
      <c r="Y350" s="12"/>
      <c r="Z350" s="16"/>
      <c r="AA350" s="16"/>
      <c r="AC350" s="16"/>
      <c r="AD350" s="16"/>
    </row>
    <row r="351" spans="1:256" s="19" customFormat="1" ht="16.5" customHeight="1" x14ac:dyDescent="0.2">
      <c r="A351" s="12">
        <v>324</v>
      </c>
      <c r="B351" s="12">
        <f t="array" ref="B351">_xlfn.RANK.EQ(V351,$V$2:$V$607)</f>
        <v>350</v>
      </c>
      <c r="C351" s="13" t="s">
        <v>581</v>
      </c>
      <c r="D351" s="13" t="s">
        <v>582</v>
      </c>
      <c r="E351" t="s">
        <v>958</v>
      </c>
      <c r="F351" s="12">
        <v>0</v>
      </c>
      <c r="G351" s="12">
        <v>0</v>
      </c>
      <c r="H351" s="12">
        <v>117.224354817368</v>
      </c>
      <c r="I351" s="12">
        <v>78.1495698782456</v>
      </c>
      <c r="J351" s="14"/>
      <c r="K351" s="12"/>
      <c r="L351" t="s">
        <v>958</v>
      </c>
      <c r="M351" s="12" t="s">
        <v>958</v>
      </c>
      <c r="N351" s="12" t="s">
        <v>958</v>
      </c>
      <c r="O351" s="12"/>
      <c r="P351" s="12"/>
      <c r="Q351" s="12"/>
      <c r="R351" s="12"/>
      <c r="S351" s="15"/>
      <c r="T351" s="14">
        <f t="array" ref="T351">SUM(J351:S351)</f>
        <v>0</v>
      </c>
      <c r="U351" s="12">
        <f t="array" ref="U351">IF(S351="",0,S351)+IF((COUNT(J351:R351)&lt;6),SUM(J351:R351),(MAX(J351:R351)+LARGE(J351:R351,2)+LARGE(J351:R351,3)+LARGE(J351:R351,4)+LARGE(J351:R351,5)))</f>
        <v>0</v>
      </c>
      <c r="V351" s="12">
        <f t="shared" si="5"/>
        <v>78.1495698782456</v>
      </c>
      <c r="W351" s="12">
        <f t="array" ref="W351">COUNT(J351:S351)</f>
        <v>0</v>
      </c>
      <c r="X351" s="12"/>
      <c r="Y351" s="12"/>
      <c r="Z351" s="16"/>
      <c r="AA351" s="12"/>
      <c r="AB351" s="12"/>
      <c r="AC351" s="16"/>
      <c r="AD351" s="16"/>
    </row>
    <row r="352" spans="1:256" s="19" customFormat="1" ht="16.5" customHeight="1" x14ac:dyDescent="0.2">
      <c r="A352" s="12">
        <v>362</v>
      </c>
      <c r="B352" s="12">
        <f t="array" ref="B352">_xlfn.RANK.EQ(V352,$V$2:$V$607)</f>
        <v>351</v>
      </c>
      <c r="C352" s="13" t="s">
        <v>586</v>
      </c>
      <c r="D352" s="13" t="s">
        <v>587</v>
      </c>
      <c r="E352" t="s">
        <v>958</v>
      </c>
      <c r="F352" s="12">
        <v>0</v>
      </c>
      <c r="G352" s="12">
        <v>0</v>
      </c>
      <c r="H352" s="12">
        <v>116.68102877334501</v>
      </c>
      <c r="I352" s="12">
        <v>77.7873525155632</v>
      </c>
      <c r="J352" s="14"/>
      <c r="K352" s="12"/>
      <c r="L352" t="s">
        <v>958</v>
      </c>
      <c r="M352" s="12" t="s">
        <v>958</v>
      </c>
      <c r="N352" s="12" t="s">
        <v>958</v>
      </c>
      <c r="O352" s="12"/>
      <c r="P352" s="12"/>
      <c r="Q352" s="12"/>
      <c r="R352" s="12"/>
      <c r="S352" s="15"/>
      <c r="T352" s="14">
        <f t="array" ref="T352">SUM(J352:S352)</f>
        <v>0</v>
      </c>
      <c r="U352" s="12">
        <f t="array" ref="U352">IF(S352="",0,S352)+IF((COUNT(J352:R352)&lt;6),SUM(J352:R352),(MAX(J352:R352)+LARGE(J352:R352,2)+LARGE(J352:R352,3)+LARGE(J352:R352,4)+LARGE(J352:R352,5)))</f>
        <v>0</v>
      </c>
      <c r="V352" s="12">
        <f t="shared" si="5"/>
        <v>77.7873525155632</v>
      </c>
      <c r="W352" s="12">
        <f t="array" ref="W352">COUNT(J352:S352)</f>
        <v>0</v>
      </c>
      <c r="X352" s="12"/>
      <c r="Y352" s="12"/>
      <c r="Z352" s="16"/>
      <c r="AA352" s="12"/>
      <c r="AB352" s="12"/>
      <c r="AC352" s="16"/>
      <c r="AD352" s="16"/>
    </row>
    <row r="353" spans="1:256" s="19" customFormat="1" ht="16.5" customHeight="1" x14ac:dyDescent="0.2">
      <c r="A353" s="12">
        <v>1</v>
      </c>
      <c r="B353" s="12">
        <f t="array" ref="B353">_xlfn.RANK.EQ(V353,$V$2:$V$607)</f>
        <v>352</v>
      </c>
      <c r="C353" s="13" t="s">
        <v>218</v>
      </c>
      <c r="D353" s="13" t="s">
        <v>345</v>
      </c>
      <c r="E353" s="13" t="s">
        <v>42</v>
      </c>
      <c r="F353" s="12">
        <v>157.322584060525</v>
      </c>
      <c r="G353" s="12">
        <v>52.440861353508197</v>
      </c>
      <c r="H353" s="12">
        <v>0.158102766798419</v>
      </c>
      <c r="I353" s="12">
        <v>0.10540184453227899</v>
      </c>
      <c r="J353" s="14">
        <v>25.197183098591498</v>
      </c>
      <c r="K353" s="12"/>
      <c r="L353" t="s">
        <v>958</v>
      </c>
      <c r="M353" s="12" t="s">
        <v>958</v>
      </c>
      <c r="N353" s="12" t="s">
        <v>958</v>
      </c>
      <c r="O353" s="12"/>
      <c r="P353" s="12"/>
      <c r="Q353" s="12"/>
      <c r="R353" s="12"/>
      <c r="S353" s="15"/>
      <c r="T353" s="14">
        <f t="array" ref="T353">SUM(J353:S353)</f>
        <v>25.197183098591498</v>
      </c>
      <c r="U353" s="12">
        <f t="array" ref="U353">IF(S353="",0,S353)+IF((COUNT(J353:R353)&lt;6),SUM(J353:R353),(MAX(J353:R353)+LARGE(J353:R353,2)+LARGE(J353:R353,3)+LARGE(J353:R353,4)+LARGE(J353:R353,5)))</f>
        <v>25.197183098591498</v>
      </c>
      <c r="V353" s="12">
        <f t="shared" si="5"/>
        <v>77.743446296631973</v>
      </c>
      <c r="W353" s="12">
        <f t="array" ref="W353">COUNT(J353:S353)</f>
        <v>1</v>
      </c>
      <c r="X353" s="12"/>
      <c r="Y353" s="12"/>
      <c r="Z353" s="16"/>
      <c r="AA353" s="12"/>
      <c r="AB353" s="12"/>
      <c r="AC353" s="16"/>
      <c r="AD353" s="16"/>
    </row>
    <row r="354" spans="1:256" s="19" customFormat="1" ht="16.5" customHeight="1" x14ac:dyDescent="0.2">
      <c r="A354" s="12">
        <v>402</v>
      </c>
      <c r="B354" s="12">
        <f t="array" ref="B354">_xlfn.RANK.EQ(V354,$V$2:$V$607)</f>
        <v>353</v>
      </c>
      <c r="C354" s="13" t="s">
        <v>591</v>
      </c>
      <c r="D354" s="13" t="s">
        <v>264</v>
      </c>
      <c r="E354" t="s">
        <v>958</v>
      </c>
      <c r="F354" s="12">
        <v>226.29102098466501</v>
      </c>
      <c r="G354" s="12">
        <v>75.430340328221703</v>
      </c>
      <c r="H354" s="12">
        <v>0</v>
      </c>
      <c r="I354" s="12">
        <v>0</v>
      </c>
      <c r="J354" s="14"/>
      <c r="K354" s="12"/>
      <c r="L354" t="s">
        <v>958</v>
      </c>
      <c r="M354" s="12" t="s">
        <v>958</v>
      </c>
      <c r="N354" s="12" t="s">
        <v>958</v>
      </c>
      <c r="O354" s="12"/>
      <c r="P354" s="12"/>
      <c r="Q354" s="12"/>
      <c r="R354" s="12"/>
      <c r="S354" s="15"/>
      <c r="T354" s="14">
        <f t="array" ref="T354">SUM(J354:S354)</f>
        <v>0</v>
      </c>
      <c r="U354" s="12">
        <f t="array" ref="U354">IF(S354="",0,S354)+IF((COUNT(J354:R354)&lt;6),SUM(J354:R354),(MAX(J354:R354)+LARGE(J354:R354,2)+LARGE(J354:R354,3)+LARGE(J354:R354,4)+LARGE(J354:R354,5)))</f>
        <v>0</v>
      </c>
      <c r="V354" s="12">
        <f t="shared" si="5"/>
        <v>75.430340328221703</v>
      </c>
      <c r="W354" s="12">
        <f t="array" ref="W354">COUNT(J354:S354)</f>
        <v>0</v>
      </c>
      <c r="X354" s="12"/>
      <c r="Y354" s="12"/>
      <c r="Z354" s="16"/>
      <c r="AA354" s="12"/>
      <c r="AB354" s="12"/>
      <c r="AC354" s="16"/>
      <c r="AD354" s="16"/>
    </row>
    <row r="355" spans="1:256" s="19" customFormat="1" ht="16.5" customHeight="1" x14ac:dyDescent="0.2">
      <c r="A355" s="12">
        <v>197</v>
      </c>
      <c r="B355" s="12">
        <f t="array" ref="B355">_xlfn.RANK.EQ(V355,$V$2:$V$607)</f>
        <v>354</v>
      </c>
      <c r="C355" s="13" t="s">
        <v>202</v>
      </c>
      <c r="D355" s="13" t="s">
        <v>592</v>
      </c>
      <c r="E355" s="13" t="s">
        <v>42</v>
      </c>
      <c r="F355" s="12">
        <v>0</v>
      </c>
      <c r="G355" s="12">
        <v>0</v>
      </c>
      <c r="H355" s="12">
        <v>0</v>
      </c>
      <c r="I355" s="12">
        <v>0</v>
      </c>
      <c r="J355" s="14">
        <v>75.390954095409498</v>
      </c>
      <c r="K355" s="12"/>
      <c r="L355" t="s">
        <v>958</v>
      </c>
      <c r="M355" s="12" t="s">
        <v>958</v>
      </c>
      <c r="N355" s="12" t="s">
        <v>958</v>
      </c>
      <c r="O355" s="12"/>
      <c r="P355" s="12"/>
      <c r="Q355" s="12"/>
      <c r="R355" s="12"/>
      <c r="S355" s="15"/>
      <c r="T355" s="14">
        <f t="array" ref="T355">SUM(J355:S355)</f>
        <v>75.390954095409498</v>
      </c>
      <c r="U355" s="12">
        <f t="array" ref="U355">IF(S355="",0,S355)+IF((COUNT(J355:R355)&lt;6),SUM(J355:R355),(MAX(J355:R355)+LARGE(J355:R355,2)+LARGE(J355:R355,3)+LARGE(J355:R355,4)+LARGE(J355:R355,5)))</f>
        <v>75.390954095409498</v>
      </c>
      <c r="V355" s="12">
        <f t="shared" si="5"/>
        <v>75.390954095409498</v>
      </c>
      <c r="W355" s="12">
        <f t="array" ref="W355">COUNT(J355:S355)</f>
        <v>1</v>
      </c>
      <c r="X355" s="12"/>
      <c r="Y355" s="12"/>
      <c r="Z355" s="16"/>
      <c r="AA355" s="12"/>
      <c r="AB355" s="12"/>
      <c r="AC355" s="16"/>
      <c r="AD355" s="16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</row>
    <row r="356" spans="1:256" s="19" customFormat="1" ht="16.5" customHeight="1" x14ac:dyDescent="0.2">
      <c r="A356" s="12">
        <v>455</v>
      </c>
      <c r="B356" s="12">
        <f t="array" ref="B356">_xlfn.RANK.EQ(V356,$V$2:$V$607)</f>
        <v>355</v>
      </c>
      <c r="C356" s="13" t="s">
        <v>595</v>
      </c>
      <c r="D356" s="13" t="s">
        <v>596</v>
      </c>
      <c r="E356" t="s">
        <v>958</v>
      </c>
      <c r="F356" s="12">
        <v>220.42529941322999</v>
      </c>
      <c r="G356" s="12">
        <v>73.475099804410206</v>
      </c>
      <c r="H356" s="12">
        <v>0</v>
      </c>
      <c r="I356" s="12">
        <v>0</v>
      </c>
      <c r="J356" s="14"/>
      <c r="K356" s="12"/>
      <c r="L356" t="s">
        <v>958</v>
      </c>
      <c r="M356" s="12" t="s">
        <v>958</v>
      </c>
      <c r="N356" s="12" t="s">
        <v>958</v>
      </c>
      <c r="O356" s="12"/>
      <c r="P356" s="12"/>
      <c r="Q356" s="12"/>
      <c r="R356" s="12"/>
      <c r="S356" s="15"/>
      <c r="T356" s="14">
        <f t="array" ref="T356">SUM(J356:S356)</f>
        <v>0</v>
      </c>
      <c r="U356" s="12">
        <f t="array" ref="U356">IF(S356="",0,S356)+IF((COUNT(J356:R356)&lt;6),SUM(J356:R356),(MAX(J356:R356)+LARGE(J356:R356,2)+LARGE(J356:R356,3)+LARGE(J356:R356,4)+LARGE(J356:R356,5)))</f>
        <v>0</v>
      </c>
      <c r="V356" s="12">
        <f t="shared" si="5"/>
        <v>73.475099804410206</v>
      </c>
      <c r="W356" s="12">
        <f t="array" ref="W356">COUNT(J356:S356)</f>
        <v>0</v>
      </c>
      <c r="X356" s="12"/>
      <c r="Y356" s="12"/>
      <c r="Z356" s="16"/>
      <c r="AA356" s="12"/>
      <c r="AB356" s="12"/>
      <c r="AC356" s="16"/>
      <c r="AD356" s="16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</row>
    <row r="357" spans="1:256" s="19" customFormat="1" ht="16.5" customHeight="1" x14ac:dyDescent="0.2">
      <c r="A357" s="12">
        <v>342</v>
      </c>
      <c r="B357" s="12">
        <f t="array" ref="B357">_xlfn.RANK.EQ(V357,$V$2:$V$607)</f>
        <v>356</v>
      </c>
      <c r="C357" s="13" t="s">
        <v>807</v>
      </c>
      <c r="D357" s="13" t="s">
        <v>808</v>
      </c>
      <c r="E357" t="s">
        <v>958</v>
      </c>
      <c r="F357" s="12">
        <v>0</v>
      </c>
      <c r="G357" s="12">
        <v>0</v>
      </c>
      <c r="H357" s="12">
        <v>0</v>
      </c>
      <c r="I357" s="12">
        <v>0</v>
      </c>
      <c r="J357" s="14"/>
      <c r="K357" s="12"/>
      <c r="L357" s="12">
        <v>73.029092451229857</v>
      </c>
      <c r="M357" s="12" t="s">
        <v>958</v>
      </c>
      <c r="N357" s="12" t="s">
        <v>958</v>
      </c>
      <c r="O357" s="12"/>
      <c r="P357" s="12"/>
      <c r="Q357" s="12"/>
      <c r="R357" s="12"/>
      <c r="S357" s="15"/>
      <c r="T357" s="14">
        <f t="array" ref="T357">SUM(J357:S357)</f>
        <v>73.029092451229857</v>
      </c>
      <c r="U357" s="12">
        <f t="array" ref="U357">IF(S357="",0,S357)+IF((COUNT(J357:R357)&lt;6),SUM(J357:R357),(MAX(J357:R357)+LARGE(J357:R357,2)+LARGE(J357:R357,3)+LARGE(J357:R357,4)+LARGE(J357:R357,5)))</f>
        <v>73.029092451229857</v>
      </c>
      <c r="V357" s="12">
        <f t="shared" si="5"/>
        <v>73.029092451229857</v>
      </c>
      <c r="W357" s="12">
        <f t="array" ref="W357">COUNT(J357:S357)</f>
        <v>1</v>
      </c>
      <c r="X357" s="12"/>
      <c r="Y357" s="12"/>
      <c r="Z357" s="16"/>
      <c r="AA357" s="12"/>
      <c r="AB357" s="12"/>
      <c r="AC357" s="16"/>
      <c r="AD357" s="16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</row>
    <row r="358" spans="1:256" s="19" customFormat="1" ht="16.5" customHeight="1" x14ac:dyDescent="0.2">
      <c r="A358" s="12">
        <v>3</v>
      </c>
      <c r="B358" s="12">
        <f t="array" ref="B358">_xlfn.RANK.EQ(V358,$V$2:$V$607)</f>
        <v>357</v>
      </c>
      <c r="C358" s="13" t="s">
        <v>597</v>
      </c>
      <c r="D358" s="13" t="s">
        <v>598</v>
      </c>
      <c r="E358" t="s">
        <v>958</v>
      </c>
      <c r="F358" s="12">
        <v>217.082639264932</v>
      </c>
      <c r="G358" s="12">
        <v>72.360879754977404</v>
      </c>
      <c r="H358" s="12">
        <v>0</v>
      </c>
      <c r="I358" s="12">
        <v>0</v>
      </c>
      <c r="J358" s="14"/>
      <c r="K358" s="12"/>
      <c r="L358" t="s">
        <v>958</v>
      </c>
      <c r="M358" s="12" t="s">
        <v>958</v>
      </c>
      <c r="N358" s="12" t="s">
        <v>958</v>
      </c>
      <c r="O358" s="12"/>
      <c r="P358" s="12"/>
      <c r="Q358" s="12"/>
      <c r="R358" s="12"/>
      <c r="S358" s="15"/>
      <c r="T358" s="14">
        <f t="array" ref="T358">SUM(J358:S358)</f>
        <v>0</v>
      </c>
      <c r="U358" s="12">
        <f t="array" ref="U358">IF(S358="",0,S358)+IF((COUNT(J358:R358)&lt;6),SUM(J358:R358),(MAX(J358:R358)+LARGE(J358:R358,2)+LARGE(J358:R358,3)+LARGE(J358:R358,4)+LARGE(J358:R358,5)))</f>
        <v>0</v>
      </c>
      <c r="V358" s="12">
        <f t="shared" si="5"/>
        <v>72.360879754977404</v>
      </c>
      <c r="W358" s="12">
        <f t="array" ref="W358">COUNT(J358:S358)</f>
        <v>0</v>
      </c>
      <c r="X358" s="12"/>
      <c r="Y358" s="12"/>
      <c r="Z358" s="16"/>
      <c r="AA358" s="16"/>
      <c r="AC358" s="16"/>
      <c r="AD358" s="16"/>
    </row>
    <row r="359" spans="1:256" s="19" customFormat="1" ht="16.5" customHeight="1" x14ac:dyDescent="0.2">
      <c r="A359" s="12">
        <v>213</v>
      </c>
      <c r="B359" s="12">
        <f t="array" ref="B359">_xlfn.RANK.EQ(V359,$V$2:$V$607)</f>
        <v>358</v>
      </c>
      <c r="C359" s="13" t="s">
        <v>599</v>
      </c>
      <c r="D359" s="13" t="s">
        <v>126</v>
      </c>
      <c r="E359" t="s">
        <v>958</v>
      </c>
      <c r="F359" s="12">
        <v>215.254938287024</v>
      </c>
      <c r="G359" s="12">
        <v>71.751646095674801</v>
      </c>
      <c r="H359" s="12">
        <v>0</v>
      </c>
      <c r="I359" s="12">
        <v>0</v>
      </c>
      <c r="J359" s="14"/>
      <c r="K359" s="12"/>
      <c r="L359" t="s">
        <v>958</v>
      </c>
      <c r="M359" s="12" t="s">
        <v>958</v>
      </c>
      <c r="N359" s="12" t="s">
        <v>958</v>
      </c>
      <c r="O359" s="12"/>
      <c r="P359" s="12"/>
      <c r="Q359" s="12"/>
      <c r="R359" s="12"/>
      <c r="S359" s="15"/>
      <c r="T359" s="14">
        <f t="array" ref="T359">SUM(J359:S359)</f>
        <v>0</v>
      </c>
      <c r="U359" s="12">
        <f t="array" ref="U359">IF(S359="",0,S359)+IF((COUNT(J359:R359)&lt;6),SUM(J359:R359),(MAX(J359:R359)+LARGE(J359:R359,2)+LARGE(J359:R359,3)+LARGE(J359:R359,4)+LARGE(J359:R359,5)))</f>
        <v>0</v>
      </c>
      <c r="V359" s="12">
        <f t="shared" si="5"/>
        <v>71.751646095674801</v>
      </c>
      <c r="W359" s="12">
        <f t="array" ref="W359">COUNT(J359:S359)</f>
        <v>0</v>
      </c>
      <c r="X359" s="12"/>
      <c r="Y359" s="12"/>
      <c r="Z359" s="16"/>
      <c r="AA359" s="16"/>
      <c r="AC359" s="16"/>
      <c r="AD359" s="16"/>
    </row>
    <row r="360" spans="1:256" s="19" customFormat="1" ht="16.5" customHeight="1" x14ac:dyDescent="0.2">
      <c r="A360" s="12">
        <v>280</v>
      </c>
      <c r="B360" s="12">
        <f t="array" ref="B360">_xlfn.RANK.EQ(V360,$V$2:$V$607)</f>
        <v>359</v>
      </c>
      <c r="C360" s="13" t="s">
        <v>600</v>
      </c>
      <c r="D360" s="13" t="s">
        <v>224</v>
      </c>
      <c r="E360" t="s">
        <v>958</v>
      </c>
      <c r="F360" s="12">
        <v>214.15722970703899</v>
      </c>
      <c r="G360" s="12">
        <v>71.385743235679797</v>
      </c>
      <c r="H360" s="12">
        <v>0</v>
      </c>
      <c r="I360" s="12">
        <v>0</v>
      </c>
      <c r="J360" s="14"/>
      <c r="K360" s="12"/>
      <c r="L360" t="s">
        <v>958</v>
      </c>
      <c r="M360" s="12" t="s">
        <v>958</v>
      </c>
      <c r="N360" s="12" t="s">
        <v>958</v>
      </c>
      <c r="O360" s="12"/>
      <c r="P360" s="12"/>
      <c r="Q360" s="12"/>
      <c r="R360" s="12"/>
      <c r="S360" s="15"/>
      <c r="T360" s="14">
        <f t="array" ref="T360">SUM(J360:S360)</f>
        <v>0</v>
      </c>
      <c r="U360" s="12">
        <f t="array" ref="U360">IF(S360="",0,S360)+IF((COUNT(J360:R360)&lt;6),SUM(J360:R360),(MAX(J360:R360)+LARGE(J360:R360,2)+LARGE(J360:R360,3)+LARGE(J360:R360,4)+LARGE(J360:R360,5)))</f>
        <v>0</v>
      </c>
      <c r="V360" s="12">
        <f t="shared" si="5"/>
        <v>71.385743235679797</v>
      </c>
      <c r="W360" s="12">
        <f t="array" ref="W360">COUNT(J360:S360)</f>
        <v>0</v>
      </c>
      <c r="X360" s="12"/>
      <c r="Y360" s="12"/>
      <c r="Z360" s="12"/>
      <c r="AA360" s="12"/>
      <c r="AC360" s="12"/>
      <c r="AD360" s="12"/>
    </row>
    <row r="361" spans="1:256" s="19" customFormat="1" ht="16.5" customHeight="1" x14ac:dyDescent="0.2">
      <c r="A361" s="12">
        <v>103</v>
      </c>
      <c r="B361" s="12">
        <f t="array" ref="B361">_xlfn.RANK.EQ(V361,$V$2:$V$607)</f>
        <v>360</v>
      </c>
      <c r="C361" s="13" t="s">
        <v>601</v>
      </c>
      <c r="D361" s="13" t="s">
        <v>602</v>
      </c>
      <c r="E361" t="s">
        <v>958</v>
      </c>
      <c r="F361" s="12">
        <v>142.364105369729</v>
      </c>
      <c r="G361" s="12">
        <v>47.454701789909798</v>
      </c>
      <c r="H361" s="12">
        <v>33.781385113268598</v>
      </c>
      <c r="I361" s="12">
        <v>22.5209234088457</v>
      </c>
      <c r="J361" s="14"/>
      <c r="K361" s="12"/>
      <c r="L361" t="s">
        <v>958</v>
      </c>
      <c r="M361" s="12" t="s">
        <v>958</v>
      </c>
      <c r="N361" s="12" t="s">
        <v>958</v>
      </c>
      <c r="O361" s="12"/>
      <c r="P361" s="12"/>
      <c r="Q361" s="12"/>
      <c r="R361" s="12"/>
      <c r="S361" s="15"/>
      <c r="T361" s="14">
        <f t="array" ref="T361">SUM(J361:S361)</f>
        <v>0</v>
      </c>
      <c r="U361" s="12">
        <f t="array" ref="U361">IF(S361="",0,S361)+IF((COUNT(J361:R361)&lt;6),SUM(J361:R361),(MAX(J361:R361)+LARGE(J361:R361,2)+LARGE(J361:R361,3)+LARGE(J361:R361,4)+LARGE(J361:R361,5)))</f>
        <v>0</v>
      </c>
      <c r="V361" s="12">
        <f t="shared" si="5"/>
        <v>69.975625198755495</v>
      </c>
      <c r="W361" s="12">
        <f t="array" ref="W361">COUNT(J361:S361)</f>
        <v>0</v>
      </c>
      <c r="X361" s="12"/>
      <c r="Y361" s="12"/>
      <c r="Z361" s="16"/>
      <c r="AA361" s="12"/>
      <c r="AB361" s="12"/>
      <c r="AC361" s="16"/>
      <c r="AD361" s="16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</row>
    <row r="362" spans="1:256" s="19" customFormat="1" ht="16.5" customHeight="1" x14ac:dyDescent="0.2">
      <c r="A362" s="12">
        <v>169</v>
      </c>
      <c r="B362" s="12">
        <f t="array" ref="B362">_xlfn.RANK.EQ(V362,$V$2:$V$607)</f>
        <v>361</v>
      </c>
      <c r="C362" s="13" t="s">
        <v>603</v>
      </c>
      <c r="D362" s="13" t="s">
        <v>604</v>
      </c>
      <c r="E362" t="s">
        <v>958</v>
      </c>
      <c r="F362" s="12">
        <v>58.927338697984602</v>
      </c>
      <c r="G362" s="12">
        <v>19.642446232661499</v>
      </c>
      <c r="H362" s="12">
        <v>75.481109972829699</v>
      </c>
      <c r="I362" s="12">
        <v>50.320739981886497</v>
      </c>
      <c r="J362" s="14"/>
      <c r="K362" s="12"/>
      <c r="L362" t="s">
        <v>958</v>
      </c>
      <c r="M362" s="12" t="s">
        <v>958</v>
      </c>
      <c r="N362" s="12" t="s">
        <v>958</v>
      </c>
      <c r="O362" s="12"/>
      <c r="P362" s="12"/>
      <c r="Q362" s="12"/>
      <c r="R362" s="12"/>
      <c r="S362" s="15"/>
      <c r="T362" s="14">
        <f t="array" ref="T362">SUM(J362:S362)</f>
        <v>0</v>
      </c>
      <c r="U362" s="12">
        <f t="array" ref="U362">IF(S362="",0,S362)+IF((COUNT(J362:R362)&lt;6),SUM(J362:R362),(MAX(J362:R362)+LARGE(J362:R362,2)+LARGE(J362:R362,3)+LARGE(J362:R362,4)+LARGE(J362:R362,5)))</f>
        <v>0</v>
      </c>
      <c r="V362" s="12">
        <f t="shared" si="5"/>
        <v>69.963186214547989</v>
      </c>
      <c r="W362" s="12">
        <f t="array" ref="W362">COUNT(J362:S362)</f>
        <v>0</v>
      </c>
      <c r="X362" s="12"/>
      <c r="Y362" s="12"/>
      <c r="Z362" s="16"/>
      <c r="AA362" s="16"/>
      <c r="AC362" s="16"/>
      <c r="AD362" s="16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</row>
    <row r="363" spans="1:256" s="19" customFormat="1" ht="16.5" customHeight="1" x14ac:dyDescent="0.2">
      <c r="A363" s="12">
        <v>452</v>
      </c>
      <c r="B363" s="12">
        <f t="array" ref="B363">_xlfn.RANK.EQ(V363,$V$2:$V$607)</f>
        <v>362</v>
      </c>
      <c r="C363" s="13" t="s">
        <v>605</v>
      </c>
      <c r="D363" s="13" t="s">
        <v>606</v>
      </c>
      <c r="E363" t="s">
        <v>958</v>
      </c>
      <c r="F363" s="12">
        <v>0</v>
      </c>
      <c r="G363" s="12">
        <v>0</v>
      </c>
      <c r="H363" s="12">
        <v>104.672791653975</v>
      </c>
      <c r="I363" s="12">
        <v>69.781861102649998</v>
      </c>
      <c r="J363" s="14"/>
      <c r="K363" s="12"/>
      <c r="L363" t="s">
        <v>958</v>
      </c>
      <c r="M363" s="12" t="s">
        <v>958</v>
      </c>
      <c r="N363" s="12" t="s">
        <v>958</v>
      </c>
      <c r="O363" s="12"/>
      <c r="P363" s="12"/>
      <c r="Q363" s="12"/>
      <c r="R363" s="12"/>
      <c r="S363" s="15"/>
      <c r="T363" s="14">
        <f t="array" ref="T363">SUM(J363:S363)</f>
        <v>0</v>
      </c>
      <c r="U363" s="12">
        <f t="array" ref="U363">IF(S363="",0,S363)+IF((COUNT(J363:R363)&lt;6),SUM(J363:R363),(MAX(J363:R363)+LARGE(J363:R363,2)+LARGE(J363:R363,3)+LARGE(J363:R363,4)+LARGE(J363:R363,5)))</f>
        <v>0</v>
      </c>
      <c r="V363" s="12">
        <f t="shared" si="5"/>
        <v>69.781861102649998</v>
      </c>
      <c r="W363" s="12">
        <f t="array" ref="W363">COUNT(J363:S363)</f>
        <v>0</v>
      </c>
      <c r="X363" s="12"/>
      <c r="Y363" s="12"/>
      <c r="Z363" s="16"/>
      <c r="AA363" s="12"/>
      <c r="AB363" s="12"/>
      <c r="AC363" s="16"/>
      <c r="AD363" s="16"/>
    </row>
    <row r="364" spans="1:256" s="19" customFormat="1" ht="16.5" customHeight="1" x14ac:dyDescent="0.2">
      <c r="A364" s="12">
        <v>79</v>
      </c>
      <c r="B364" s="12">
        <f t="array" ref="B364">_xlfn.RANK.EQ(V364,$V$2:$V$607)</f>
        <v>363</v>
      </c>
      <c r="C364" s="13" t="s">
        <v>607</v>
      </c>
      <c r="D364" s="13" t="s">
        <v>608</v>
      </c>
      <c r="E364" t="s">
        <v>958</v>
      </c>
      <c r="F364" s="12">
        <v>0</v>
      </c>
      <c r="G364" s="12">
        <v>0</v>
      </c>
      <c r="H364" s="12">
        <v>104.662921348315</v>
      </c>
      <c r="I364" s="12">
        <v>69.775280898876403</v>
      </c>
      <c r="J364" s="14"/>
      <c r="K364" s="12"/>
      <c r="L364" t="s">
        <v>958</v>
      </c>
      <c r="M364" s="12" t="s">
        <v>958</v>
      </c>
      <c r="N364" s="12" t="s">
        <v>958</v>
      </c>
      <c r="O364" s="12"/>
      <c r="P364" s="12"/>
      <c r="Q364" s="12"/>
      <c r="R364" s="12"/>
      <c r="S364" s="15"/>
      <c r="T364" s="14">
        <f t="array" ref="T364">SUM(J364:S364)</f>
        <v>0</v>
      </c>
      <c r="U364" s="12">
        <f t="array" ref="U364">IF(S364="",0,S364)+IF((COUNT(J364:R364)&lt;6),SUM(J364:R364),(MAX(J364:R364)+LARGE(J364:R364,2)+LARGE(J364:R364,3)+LARGE(J364:R364,4)+LARGE(J364:R364,5)))</f>
        <v>0</v>
      </c>
      <c r="V364" s="12">
        <f t="shared" si="5"/>
        <v>69.775280898876403</v>
      </c>
      <c r="W364" s="12">
        <f t="array" ref="W364">COUNT(J364:S364)</f>
        <v>0</v>
      </c>
      <c r="X364" s="12"/>
      <c r="Y364" s="12"/>
      <c r="Z364" s="16"/>
      <c r="AA364" s="12"/>
      <c r="AB364" s="12"/>
      <c r="AC364" s="16"/>
      <c r="AD364" s="16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</row>
    <row r="365" spans="1:256" s="19" customFormat="1" ht="16.5" customHeight="1" x14ac:dyDescent="0.2">
      <c r="A365" s="12">
        <v>486</v>
      </c>
      <c r="B365" s="12">
        <f t="array" ref="B365">_xlfn.RANK.EQ(V365,$V$2:$V$607)</f>
        <v>364</v>
      </c>
      <c r="C365" s="13" t="s">
        <v>609</v>
      </c>
      <c r="D365" s="13" t="s">
        <v>610</v>
      </c>
      <c r="E365" t="s">
        <v>958</v>
      </c>
      <c r="F365" s="12">
        <v>0</v>
      </c>
      <c r="G365" s="12">
        <v>0</v>
      </c>
      <c r="H365" s="12">
        <v>104.551578947368</v>
      </c>
      <c r="I365" s="12">
        <v>69.701052631579003</v>
      </c>
      <c r="J365" s="14"/>
      <c r="K365" s="12"/>
      <c r="L365" t="s">
        <v>958</v>
      </c>
      <c r="M365" s="12" t="s">
        <v>958</v>
      </c>
      <c r="N365" s="12" t="s">
        <v>958</v>
      </c>
      <c r="O365" s="12"/>
      <c r="P365" s="12"/>
      <c r="Q365" s="12"/>
      <c r="R365" s="12"/>
      <c r="S365" s="15"/>
      <c r="T365" s="14">
        <f t="array" ref="T365">SUM(J365:S365)</f>
        <v>0</v>
      </c>
      <c r="U365" s="12">
        <f t="array" ref="U365">IF(S365="",0,S365)+IF((COUNT(J365:R365)&lt;6),SUM(J365:R365),(MAX(J365:R365)+LARGE(J365:R365,2)+LARGE(J365:R365,3)+LARGE(J365:R365,4)+LARGE(J365:R365,5)))</f>
        <v>0</v>
      </c>
      <c r="V365" s="12">
        <f t="shared" si="5"/>
        <v>69.701052631579003</v>
      </c>
      <c r="W365" s="12">
        <f t="array" ref="W365">COUNT(J365:S365)</f>
        <v>0</v>
      </c>
      <c r="X365" s="12"/>
      <c r="Y365" s="12"/>
      <c r="Z365" s="16"/>
      <c r="AA365" s="12"/>
      <c r="AB365" s="12"/>
      <c r="AC365" s="16"/>
      <c r="AD365" s="16"/>
    </row>
    <row r="366" spans="1:256" s="19" customFormat="1" ht="16.5" customHeight="1" x14ac:dyDescent="0.2">
      <c r="A366" s="12">
        <v>53</v>
      </c>
      <c r="B366" s="12">
        <f t="array" ref="B366">_xlfn.RANK.EQ(V366,$V$2:$V$607)</f>
        <v>365</v>
      </c>
      <c r="C366" s="13" t="s">
        <v>93</v>
      </c>
      <c r="D366" s="13" t="s">
        <v>224</v>
      </c>
      <c r="E366" t="s">
        <v>958</v>
      </c>
      <c r="F366" s="12">
        <v>104.26140567201</v>
      </c>
      <c r="G366" s="12">
        <v>34.753801890669997</v>
      </c>
      <c r="H366" s="12">
        <v>0.223826714801444</v>
      </c>
      <c r="I366" s="12">
        <v>0.149217809867629</v>
      </c>
      <c r="J366" s="14">
        <v>33.574114244396199</v>
      </c>
      <c r="K366" s="12"/>
      <c r="L366" t="s">
        <v>958</v>
      </c>
      <c r="M366" s="12" t="s">
        <v>958</v>
      </c>
      <c r="N366" s="12" t="s">
        <v>958</v>
      </c>
      <c r="O366" s="12"/>
      <c r="P366" s="12"/>
      <c r="Q366" s="12"/>
      <c r="R366" s="12"/>
      <c r="S366" s="15"/>
      <c r="T366" s="14">
        <f t="array" ref="T366">SUM(J366:S366)</f>
        <v>33.574114244396199</v>
      </c>
      <c r="U366" s="12">
        <f t="array" ref="U366">IF(S366="",0,S366)+IF((COUNT(J366:R366)&lt;6),SUM(J366:R366),(MAX(J366:R366)+LARGE(J366:R366,2)+LARGE(J366:R366,3)+LARGE(J366:R366,4)+LARGE(J366:R366,5)))</f>
        <v>33.574114244396199</v>
      </c>
      <c r="V366" s="12">
        <f t="shared" si="5"/>
        <v>68.477133944933826</v>
      </c>
      <c r="W366" s="12">
        <f t="array" ref="W366">COUNT(J366:S366)</f>
        <v>1</v>
      </c>
      <c r="X366" s="12"/>
      <c r="Y366" s="12"/>
      <c r="Z366" s="16"/>
      <c r="AA366" s="16"/>
      <c r="AC366" s="16"/>
      <c r="AD366" s="16"/>
    </row>
    <row r="367" spans="1:256" s="19" customFormat="1" ht="16.5" customHeight="1" x14ac:dyDescent="0.2">
      <c r="A367" s="12">
        <v>23</v>
      </c>
      <c r="B367" s="12">
        <f t="array" ref="B367">_xlfn.RANK.EQ(V367,$V$2:$V$607)</f>
        <v>366</v>
      </c>
      <c r="C367" s="13" t="s">
        <v>611</v>
      </c>
      <c r="D367" s="13" t="s">
        <v>612</v>
      </c>
      <c r="E367" s="13" t="s">
        <v>225</v>
      </c>
      <c r="F367" s="12">
        <v>0</v>
      </c>
      <c r="G367" s="12">
        <v>0</v>
      </c>
      <c r="H367" s="12">
        <v>0</v>
      </c>
      <c r="I367" s="12">
        <v>0</v>
      </c>
      <c r="J367" s="14">
        <v>67.311423724140695</v>
      </c>
      <c r="K367" s="12"/>
      <c r="L367" t="s">
        <v>958</v>
      </c>
      <c r="M367" s="12" t="s">
        <v>958</v>
      </c>
      <c r="N367" s="12" t="s">
        <v>958</v>
      </c>
      <c r="O367" s="12"/>
      <c r="P367" s="12"/>
      <c r="Q367" s="12"/>
      <c r="R367" s="12"/>
      <c r="S367" s="15"/>
      <c r="T367" s="14">
        <f t="array" ref="T367">SUM(J367:S367)</f>
        <v>67.311423724140695</v>
      </c>
      <c r="U367" s="12">
        <f t="array" ref="U367">IF(S367="",0,S367)+IF((COUNT(J367:R367)&lt;6),SUM(J367:R367),(MAX(J367:R367)+LARGE(J367:R367,2)+LARGE(J367:R367,3)+LARGE(J367:R367,4)+LARGE(J367:R367,5)))</f>
        <v>67.311423724140695</v>
      </c>
      <c r="V367" s="12">
        <f t="shared" si="5"/>
        <v>67.311423724140695</v>
      </c>
      <c r="W367" s="12">
        <f t="array" ref="W367">COUNT(J367:S367)</f>
        <v>1</v>
      </c>
      <c r="X367" s="12"/>
      <c r="Y367" s="12"/>
      <c r="Z367" s="16"/>
      <c r="AA367" s="12"/>
      <c r="AB367" s="12"/>
      <c r="AC367" s="16"/>
      <c r="AD367" s="16"/>
    </row>
    <row r="368" spans="1:256" s="19" customFormat="1" ht="16.5" customHeight="1" x14ac:dyDescent="0.2">
      <c r="A368" s="12">
        <v>16</v>
      </c>
      <c r="B368" s="12">
        <f t="array" ref="B368">_xlfn.RANK.EQ(V368,$V$2:$V$607)</f>
        <v>367</v>
      </c>
      <c r="C368" s="13" t="s">
        <v>615</v>
      </c>
      <c r="D368" s="13" t="s">
        <v>256</v>
      </c>
      <c r="E368" t="s">
        <v>958</v>
      </c>
      <c r="F368" s="12">
        <v>0</v>
      </c>
      <c r="G368" s="12">
        <v>0</v>
      </c>
      <c r="H368" s="12">
        <v>0</v>
      </c>
      <c r="I368" s="12">
        <v>0</v>
      </c>
      <c r="J368" s="14">
        <v>67.140918353341107</v>
      </c>
      <c r="K368" s="12"/>
      <c r="L368" t="s">
        <v>958</v>
      </c>
      <c r="M368" s="12" t="s">
        <v>958</v>
      </c>
      <c r="N368" s="12" t="s">
        <v>958</v>
      </c>
      <c r="O368" s="12"/>
      <c r="P368" s="12"/>
      <c r="Q368" s="12"/>
      <c r="R368" s="12"/>
      <c r="S368" s="15"/>
      <c r="T368" s="14">
        <f t="array" ref="T368">SUM(J368:S368)</f>
        <v>67.140918353341107</v>
      </c>
      <c r="U368" s="12">
        <f t="array" ref="U368">IF(S368="",0,S368)+IF((COUNT(J368:R368)&lt;6),SUM(J368:R368),(MAX(J368:R368)+LARGE(J368:R368,2)+LARGE(J368:R368,3)+LARGE(J368:R368,4)+LARGE(J368:R368,5)))</f>
        <v>67.140918353341107</v>
      </c>
      <c r="V368" s="12">
        <f t="shared" si="5"/>
        <v>67.140918353341107</v>
      </c>
      <c r="W368" s="12">
        <f t="array" ref="W368">COUNT(J368:S368)</f>
        <v>1</v>
      </c>
      <c r="X368" s="12"/>
      <c r="Y368" s="12"/>
      <c r="Z368" s="16"/>
      <c r="AA368" s="16"/>
      <c r="AC368" s="16"/>
      <c r="AD368" s="16"/>
    </row>
    <row r="369" spans="1:30" s="19" customFormat="1" ht="16.5" customHeight="1" x14ac:dyDescent="0.2">
      <c r="A369" s="12">
        <v>206</v>
      </c>
      <c r="B369" s="12">
        <f t="array" ref="B369">_xlfn.RANK.EQ(V369,$V$2:$V$607)</f>
        <v>368</v>
      </c>
      <c r="C369" s="13" t="s">
        <v>616</v>
      </c>
      <c r="D369" s="13" t="s">
        <v>138</v>
      </c>
      <c r="E369" t="s">
        <v>958</v>
      </c>
      <c r="F369" s="12">
        <v>201.33562395609599</v>
      </c>
      <c r="G369" s="12">
        <v>67.1118746520321</v>
      </c>
      <c r="H369" s="12">
        <v>0</v>
      </c>
      <c r="I369" s="12">
        <v>0</v>
      </c>
      <c r="J369" s="14"/>
      <c r="K369" s="12"/>
      <c r="L369" t="s">
        <v>958</v>
      </c>
      <c r="M369" s="12" t="s">
        <v>958</v>
      </c>
      <c r="N369" s="12" t="s">
        <v>958</v>
      </c>
      <c r="O369" s="12"/>
      <c r="P369" s="12"/>
      <c r="Q369" s="12"/>
      <c r="R369" s="12"/>
      <c r="S369" s="15"/>
      <c r="T369" s="14">
        <f t="array" ref="T369">SUM(J369:S369)</f>
        <v>0</v>
      </c>
      <c r="U369" s="12">
        <f t="array" ref="U369">IF(S369="",0,S369)+IF((COUNT(J369:R369)&lt;6),SUM(J369:R369),(MAX(J369:R369)+LARGE(J369:R369,2)+LARGE(J369:R369,3)+LARGE(J369:R369,4)+LARGE(J369:R369,5)))</f>
        <v>0</v>
      </c>
      <c r="V369" s="12">
        <f t="shared" si="5"/>
        <v>67.1118746520321</v>
      </c>
      <c r="W369" s="12">
        <f t="array" ref="W369">COUNT(J369:S369)</f>
        <v>0</v>
      </c>
      <c r="X369" s="12"/>
      <c r="Y369" s="12"/>
      <c r="Z369" s="16"/>
      <c r="AA369" s="12"/>
      <c r="AB369" s="12"/>
      <c r="AC369" s="16"/>
      <c r="AD369" s="16"/>
    </row>
    <row r="370" spans="1:30" s="19" customFormat="1" ht="16.5" customHeight="1" x14ac:dyDescent="0.2">
      <c r="A370" s="12">
        <v>484</v>
      </c>
      <c r="B370" s="12">
        <f t="array" ref="B370">_xlfn.RANK.EQ(V370,$V$2:$V$607)</f>
        <v>369</v>
      </c>
      <c r="C370" s="13" t="s">
        <v>617</v>
      </c>
      <c r="D370" s="13" t="s">
        <v>618</v>
      </c>
      <c r="E370" t="s">
        <v>958</v>
      </c>
      <c r="F370" s="12">
        <v>0</v>
      </c>
      <c r="G370" s="12">
        <v>0</v>
      </c>
      <c r="H370" s="12">
        <v>100.612635018478</v>
      </c>
      <c r="I370" s="12">
        <v>67.075090012318697</v>
      </c>
      <c r="J370" s="14"/>
      <c r="K370" s="12"/>
      <c r="L370" t="s">
        <v>958</v>
      </c>
      <c r="M370" s="12" t="s">
        <v>958</v>
      </c>
      <c r="N370" s="12" t="s">
        <v>958</v>
      </c>
      <c r="O370" s="12"/>
      <c r="P370" s="12"/>
      <c r="Q370" s="12"/>
      <c r="R370" s="12"/>
      <c r="S370" s="15"/>
      <c r="T370" s="14">
        <f t="array" ref="T370">SUM(J370:S370)</f>
        <v>0</v>
      </c>
      <c r="U370" s="12">
        <f t="array" ref="U370">IF(S370="",0,S370)+IF((COUNT(J370:R370)&lt;6),SUM(J370:R370),(MAX(J370:R370)+LARGE(J370:R370,2)+LARGE(J370:R370,3)+LARGE(J370:R370,4)+LARGE(J370:R370,5)))</f>
        <v>0</v>
      </c>
      <c r="V370" s="12">
        <f t="shared" si="5"/>
        <v>67.075090012318697</v>
      </c>
      <c r="W370" s="12">
        <f t="array" ref="W370">COUNT(J370:S370)</f>
        <v>0</v>
      </c>
      <c r="X370" s="12"/>
      <c r="Y370" s="12"/>
      <c r="Z370" s="16"/>
      <c r="AA370" s="16"/>
      <c r="AC370" s="16"/>
      <c r="AD370" s="16"/>
    </row>
    <row r="371" spans="1:30" s="19" customFormat="1" ht="16.5" customHeight="1" x14ac:dyDescent="0.2">
      <c r="A371" s="12">
        <v>439</v>
      </c>
      <c r="B371" s="12">
        <f t="array" ref="B371">_xlfn.RANK.EQ(V371,$V$2:$V$607)</f>
        <v>370</v>
      </c>
      <c r="C371" s="13" t="s">
        <v>580</v>
      </c>
      <c r="D371" s="13" t="s">
        <v>56</v>
      </c>
      <c r="E371" t="s">
        <v>958</v>
      </c>
      <c r="F371" s="12">
        <v>0</v>
      </c>
      <c r="G371" s="12">
        <v>0</v>
      </c>
      <c r="H371" s="12">
        <v>100.52172572643499</v>
      </c>
      <c r="I371" s="12">
        <v>67.0144838176234</v>
      </c>
      <c r="J371" s="14"/>
      <c r="K371" s="12"/>
      <c r="L371" t="s">
        <v>958</v>
      </c>
      <c r="M371" s="12" t="s">
        <v>958</v>
      </c>
      <c r="N371" s="12" t="s">
        <v>958</v>
      </c>
      <c r="O371" s="12"/>
      <c r="P371" s="12"/>
      <c r="Q371" s="12"/>
      <c r="R371" s="12"/>
      <c r="S371" s="15"/>
      <c r="T371" s="14">
        <f t="array" ref="T371">SUM(J371:S371)</f>
        <v>0</v>
      </c>
      <c r="U371" s="12">
        <f t="array" ref="U371">IF(S371="",0,S371)+IF((COUNT(J371:R371)&lt;6),SUM(J371:R371),(MAX(J371:R371)+LARGE(J371:R371,2)+LARGE(J371:R371,3)+LARGE(J371:R371,4)+LARGE(J371:R371,5)))</f>
        <v>0</v>
      </c>
      <c r="V371" s="12">
        <f t="shared" si="5"/>
        <v>67.0144838176234</v>
      </c>
      <c r="W371" s="12">
        <f t="array" ref="W371">COUNT(J371:S371)</f>
        <v>0</v>
      </c>
      <c r="X371" s="12"/>
      <c r="Y371" s="12"/>
      <c r="Z371" s="16"/>
      <c r="AA371" s="12"/>
      <c r="AB371" s="12"/>
      <c r="AC371" s="16"/>
      <c r="AD371" s="16"/>
    </row>
    <row r="372" spans="1:30" s="19" customFormat="1" ht="16.5" customHeight="1" x14ac:dyDescent="0.2">
      <c r="A372" s="12">
        <v>64</v>
      </c>
      <c r="B372" s="12">
        <f t="array" ref="B372">_xlfn.RANK.EQ(V372,$V$2:$V$607)</f>
        <v>371</v>
      </c>
      <c r="C372" s="13" t="s">
        <v>619</v>
      </c>
      <c r="D372" s="13" t="s">
        <v>620</v>
      </c>
      <c r="E372" t="s">
        <v>958</v>
      </c>
      <c r="F372" s="12">
        <v>0</v>
      </c>
      <c r="G372" s="12">
        <v>0</v>
      </c>
      <c r="H372" s="12">
        <v>100.499826513999</v>
      </c>
      <c r="I372" s="12">
        <v>66.999884342665993</v>
      </c>
      <c r="J372" s="14"/>
      <c r="K372" s="12"/>
      <c r="L372" t="s">
        <v>958</v>
      </c>
      <c r="M372" s="12" t="s">
        <v>958</v>
      </c>
      <c r="N372" s="12" t="s">
        <v>958</v>
      </c>
      <c r="O372" s="12"/>
      <c r="P372" s="12"/>
      <c r="Q372" s="12"/>
      <c r="R372" s="12"/>
      <c r="S372" s="15"/>
      <c r="T372" s="14">
        <f t="array" ref="T372">SUM(J372:S372)</f>
        <v>0</v>
      </c>
      <c r="U372" s="12">
        <f t="array" ref="U372">IF(S372="",0,S372)+IF((COUNT(J372:R372)&lt;6),SUM(J372:R372),(MAX(J372:R372)+LARGE(J372:R372,2)+LARGE(J372:R372,3)+LARGE(J372:R372,4)+LARGE(J372:R372,5)))</f>
        <v>0</v>
      </c>
      <c r="V372" s="12">
        <f t="shared" si="5"/>
        <v>66.999884342665993</v>
      </c>
      <c r="W372" s="12">
        <f t="array" ref="W372">COUNT(J372:S372)</f>
        <v>0</v>
      </c>
      <c r="X372" s="12"/>
      <c r="Y372" s="12"/>
      <c r="Z372" s="16"/>
      <c r="AA372" s="12"/>
      <c r="AB372" s="12"/>
      <c r="AC372" s="16"/>
      <c r="AD372" s="16"/>
    </row>
    <row r="373" spans="1:30" s="19" customFormat="1" ht="16.5" customHeight="1" x14ac:dyDescent="0.2">
      <c r="A373" s="12">
        <v>147</v>
      </c>
      <c r="B373" s="12">
        <f t="array" ref="B373">_xlfn.RANK.EQ(V373,$V$2:$V$607)</f>
        <v>372</v>
      </c>
      <c r="C373" s="13" t="s">
        <v>621</v>
      </c>
      <c r="D373" s="13" t="s">
        <v>622</v>
      </c>
      <c r="E373" t="s">
        <v>958</v>
      </c>
      <c r="F373" s="12">
        <v>0</v>
      </c>
      <c r="G373" s="12">
        <v>0</v>
      </c>
      <c r="H373" s="12">
        <v>0</v>
      </c>
      <c r="I373" s="12">
        <v>0</v>
      </c>
      <c r="J373" s="14">
        <v>66.966666666666697</v>
      </c>
      <c r="K373" s="12"/>
      <c r="L373" t="s">
        <v>958</v>
      </c>
      <c r="M373" s="12" t="s">
        <v>958</v>
      </c>
      <c r="N373" s="12" t="s">
        <v>958</v>
      </c>
      <c r="O373" s="12"/>
      <c r="P373" s="12"/>
      <c r="Q373" s="12"/>
      <c r="R373" s="12"/>
      <c r="S373" s="15"/>
      <c r="T373" s="14">
        <f t="array" ref="T373">SUM(J373:S373)</f>
        <v>66.966666666666697</v>
      </c>
      <c r="U373" s="12">
        <f t="array" ref="U373">IF(S373="",0,S373)+IF((COUNT(J373:R373)&lt;6),SUM(J373:R373),(MAX(J373:R373)+LARGE(J373:R373,2)+LARGE(J373:R373,3)+LARGE(J373:R373,4)+LARGE(J373:R373,5)))</f>
        <v>66.966666666666697</v>
      </c>
      <c r="V373" s="12">
        <f t="shared" si="5"/>
        <v>66.966666666666697</v>
      </c>
      <c r="W373" s="12">
        <f t="array" ref="W373">COUNT(J373:S373)</f>
        <v>1</v>
      </c>
      <c r="X373" s="12"/>
      <c r="Y373" s="12"/>
      <c r="Z373" s="16"/>
      <c r="AA373" s="16"/>
      <c r="AC373" s="16"/>
      <c r="AD373" s="16"/>
    </row>
    <row r="374" spans="1:30" s="19" customFormat="1" ht="16.5" customHeight="1" x14ac:dyDescent="0.2">
      <c r="A374" s="12">
        <v>182</v>
      </c>
      <c r="B374" s="12">
        <f t="array" ref="B374">_xlfn.RANK.EQ(V374,$V$2:$V$607)</f>
        <v>372</v>
      </c>
      <c r="C374" s="13" t="s">
        <v>623</v>
      </c>
      <c r="D374" s="13" t="s">
        <v>624</v>
      </c>
      <c r="E374" t="s">
        <v>958</v>
      </c>
      <c r="F374" s="12">
        <v>0</v>
      </c>
      <c r="G374" s="12">
        <v>0</v>
      </c>
      <c r="H374" s="12">
        <v>0</v>
      </c>
      <c r="I374" s="12">
        <v>0</v>
      </c>
      <c r="J374" s="14">
        <v>66.966666666666697</v>
      </c>
      <c r="K374" s="12"/>
      <c r="L374" t="s">
        <v>958</v>
      </c>
      <c r="M374" s="12" t="s">
        <v>958</v>
      </c>
      <c r="N374" s="12" t="s">
        <v>958</v>
      </c>
      <c r="O374" s="12"/>
      <c r="P374" s="12"/>
      <c r="Q374" s="12"/>
      <c r="R374" s="12"/>
      <c r="S374" s="15"/>
      <c r="T374" s="14">
        <f t="array" ref="T374">SUM(J374:S374)</f>
        <v>66.966666666666697</v>
      </c>
      <c r="U374" s="12">
        <f t="array" ref="U374">IF(S374="",0,S374)+IF((COUNT(J374:R374)&lt;6),SUM(J374:R374),(MAX(J374:R374)+LARGE(J374:R374,2)+LARGE(J374:R374,3)+LARGE(J374:R374,4)+LARGE(J374:R374,5)))</f>
        <v>66.966666666666697</v>
      </c>
      <c r="V374" s="12">
        <f t="shared" si="5"/>
        <v>66.966666666666697</v>
      </c>
      <c r="W374" s="12">
        <f t="array" ref="W374">COUNT(J374:S374)</f>
        <v>1</v>
      </c>
      <c r="X374" s="12"/>
      <c r="Y374" s="12"/>
      <c r="Z374" s="16"/>
      <c r="AA374" s="16"/>
      <c r="AC374" s="16"/>
      <c r="AD374" s="16"/>
    </row>
    <row r="375" spans="1:30" s="19" customFormat="1" ht="16.5" customHeight="1" x14ac:dyDescent="0.2">
      <c r="A375" s="12">
        <v>236</v>
      </c>
      <c r="B375" s="12">
        <f t="array" ref="B375">_xlfn.RANK.EQ(V375,$V$2:$V$607)</f>
        <v>374</v>
      </c>
      <c r="C375" s="13" t="s">
        <v>474</v>
      </c>
      <c r="D375" s="13" t="s">
        <v>262</v>
      </c>
      <c r="E375" s="13" t="s">
        <v>42</v>
      </c>
      <c r="F375" s="12">
        <v>0</v>
      </c>
      <c r="G375" s="12">
        <v>0</v>
      </c>
      <c r="H375" s="12">
        <v>0</v>
      </c>
      <c r="I375" s="12">
        <v>0</v>
      </c>
      <c r="J375" s="14">
        <v>66.963963963964005</v>
      </c>
      <c r="K375" s="12"/>
      <c r="L375" t="s">
        <v>958</v>
      </c>
      <c r="M375" s="12" t="s">
        <v>958</v>
      </c>
      <c r="N375" s="12" t="s">
        <v>958</v>
      </c>
      <c r="O375" s="12"/>
      <c r="P375" s="12"/>
      <c r="Q375" s="12"/>
      <c r="R375" s="12"/>
      <c r="S375" s="15"/>
      <c r="T375" s="14">
        <f t="array" ref="T375">SUM(J375:S375)</f>
        <v>66.963963963964005</v>
      </c>
      <c r="U375" s="12">
        <f t="array" ref="U375">IF(S375="",0,S375)+IF((COUNT(J375:R375)&lt;6),SUM(J375:R375),(MAX(J375:R375)+LARGE(J375:R375,2)+LARGE(J375:R375,3)+LARGE(J375:R375,4)+LARGE(J375:R375,5)))</f>
        <v>66.963963963964005</v>
      </c>
      <c r="V375" s="12">
        <f t="shared" si="5"/>
        <v>66.963963963964005</v>
      </c>
      <c r="W375" s="12">
        <f t="array" ref="W375">COUNT(J375:S375)</f>
        <v>1</v>
      </c>
      <c r="X375" s="12"/>
      <c r="Y375" s="12"/>
      <c r="Z375" s="16"/>
      <c r="AA375" s="16"/>
      <c r="AC375" s="16"/>
      <c r="AD375" s="16"/>
    </row>
    <row r="376" spans="1:30" s="19" customFormat="1" ht="16.5" customHeight="1" x14ac:dyDescent="0.2">
      <c r="A376" s="12">
        <v>441</v>
      </c>
      <c r="B376" s="12">
        <f t="array" ref="B376">_xlfn.RANK.EQ(V376,$V$2:$V$607)</f>
        <v>375</v>
      </c>
      <c r="C376" s="13" t="s">
        <v>625</v>
      </c>
      <c r="D376" s="13" t="s">
        <v>24</v>
      </c>
      <c r="E376" t="s">
        <v>958</v>
      </c>
      <c r="F376" s="12">
        <v>0</v>
      </c>
      <c r="G376" s="12">
        <v>0</v>
      </c>
      <c r="H376" s="12">
        <v>100.40849673202599</v>
      </c>
      <c r="I376" s="12">
        <v>66.938997821350796</v>
      </c>
      <c r="J376" s="14"/>
      <c r="K376" s="12"/>
      <c r="L376" t="s">
        <v>958</v>
      </c>
      <c r="M376" s="12" t="s">
        <v>958</v>
      </c>
      <c r="N376" s="12" t="s">
        <v>958</v>
      </c>
      <c r="O376" s="12"/>
      <c r="P376" s="12"/>
      <c r="Q376" s="12"/>
      <c r="R376" s="12"/>
      <c r="S376" s="15"/>
      <c r="T376" s="14">
        <f t="array" ref="T376">SUM(J376:S376)</f>
        <v>0</v>
      </c>
      <c r="U376" s="12">
        <f t="array" ref="U376">IF(S376="",0,S376)+IF((COUNT(J376:R376)&lt;6),SUM(J376:R376),(MAX(J376:R376)+LARGE(J376:R376,2)+LARGE(J376:R376,3)+LARGE(J376:R376,4)+LARGE(J376:R376,5)))</f>
        <v>0</v>
      </c>
      <c r="V376" s="12">
        <f t="shared" si="5"/>
        <v>66.938997821350796</v>
      </c>
      <c r="W376" s="12">
        <f t="array" ref="W376">COUNT(J376:S376)</f>
        <v>0</v>
      </c>
      <c r="X376" s="12"/>
      <c r="Y376" s="12"/>
      <c r="Z376" s="16"/>
      <c r="AA376" s="12"/>
      <c r="AB376" s="12"/>
      <c r="AC376" s="16"/>
      <c r="AD376" s="16"/>
    </row>
    <row r="377" spans="1:30" s="19" customFormat="1" ht="16.5" customHeight="1" x14ac:dyDescent="0.2">
      <c r="A377" s="12">
        <v>171</v>
      </c>
      <c r="B377" s="12">
        <f t="array" ref="B377">_xlfn.RANK.EQ(V377,$V$2:$V$607)</f>
        <v>376</v>
      </c>
      <c r="C377" s="13" t="s">
        <v>626</v>
      </c>
      <c r="D377" s="13" t="s">
        <v>627</v>
      </c>
      <c r="E377" s="13" t="s">
        <v>42</v>
      </c>
      <c r="F377" s="12">
        <v>0</v>
      </c>
      <c r="G377" s="12">
        <v>0</v>
      </c>
      <c r="H377" s="12">
        <v>0</v>
      </c>
      <c r="I377" s="12">
        <v>0</v>
      </c>
      <c r="J377" s="14">
        <v>66.936796536796507</v>
      </c>
      <c r="K377" s="12"/>
      <c r="L377" t="s">
        <v>958</v>
      </c>
      <c r="M377" s="12" t="s">
        <v>958</v>
      </c>
      <c r="N377" s="12" t="s">
        <v>958</v>
      </c>
      <c r="O377" s="12"/>
      <c r="P377" s="12"/>
      <c r="Q377" s="12"/>
      <c r="R377" s="12"/>
      <c r="S377" s="15"/>
      <c r="T377" s="14">
        <f t="array" ref="T377">SUM(J377:S377)</f>
        <v>66.936796536796507</v>
      </c>
      <c r="U377" s="12">
        <f t="array" ref="U377">IF(S377="",0,S377)+IF((COUNT(J377:R377)&lt;6),SUM(J377:R377),(MAX(J377:R377)+LARGE(J377:R377,2)+LARGE(J377:R377,3)+LARGE(J377:R377,4)+LARGE(J377:R377,5)))</f>
        <v>66.936796536796507</v>
      </c>
      <c r="V377" s="12">
        <f t="shared" si="5"/>
        <v>66.936796536796507</v>
      </c>
      <c r="W377" s="12">
        <f t="array" ref="W377">COUNT(J377:S377)</f>
        <v>1</v>
      </c>
      <c r="X377" s="12"/>
      <c r="Y377" s="12"/>
      <c r="Z377" s="16"/>
      <c r="AA377" s="12"/>
      <c r="AB377" s="12"/>
      <c r="AC377" s="16"/>
      <c r="AD377" s="16"/>
    </row>
    <row r="378" spans="1:30" s="19" customFormat="1" ht="16.5" customHeight="1" x14ac:dyDescent="0.2">
      <c r="A378" s="12">
        <v>329</v>
      </c>
      <c r="B378" s="12">
        <f t="array" ref="B378">_xlfn.RANK.EQ(V378,$V$2:$V$607)</f>
        <v>377</v>
      </c>
      <c r="C378" s="13" t="s">
        <v>209</v>
      </c>
      <c r="D378" s="13" t="s">
        <v>628</v>
      </c>
      <c r="E378" s="13" t="s">
        <v>42</v>
      </c>
      <c r="F378" s="12">
        <v>0</v>
      </c>
      <c r="G378" s="12">
        <v>0</v>
      </c>
      <c r="H378" s="12">
        <v>0</v>
      </c>
      <c r="I378" s="12">
        <v>0</v>
      </c>
      <c r="J378" s="14">
        <v>66.921212121212108</v>
      </c>
      <c r="K378" s="12"/>
      <c r="L378" t="s">
        <v>958</v>
      </c>
      <c r="M378" s="12" t="s">
        <v>958</v>
      </c>
      <c r="N378" s="12" t="s">
        <v>958</v>
      </c>
      <c r="O378" s="12"/>
      <c r="P378" s="12"/>
      <c r="Q378" s="12"/>
      <c r="R378" s="12"/>
      <c r="S378" s="15"/>
      <c r="T378" s="14">
        <f t="array" ref="T378">SUM(J378:S378)</f>
        <v>66.921212121212108</v>
      </c>
      <c r="U378" s="12">
        <f t="array" ref="U378">IF(S378="",0,S378)+IF((COUNT(J378:R378)&lt;6),SUM(J378:R378),(MAX(J378:R378)+LARGE(J378:R378,2)+LARGE(J378:R378,3)+LARGE(J378:R378,4)+LARGE(J378:R378,5)))</f>
        <v>66.921212121212108</v>
      </c>
      <c r="V378" s="12">
        <f t="shared" si="5"/>
        <v>66.921212121212108</v>
      </c>
      <c r="W378" s="12">
        <f t="array" ref="W378">COUNT(J378:S378)</f>
        <v>1</v>
      </c>
      <c r="X378" s="12"/>
      <c r="Y378" s="12"/>
      <c r="Z378" s="16"/>
      <c r="AA378" s="16"/>
      <c r="AC378" s="16"/>
      <c r="AD378" s="16"/>
    </row>
    <row r="379" spans="1:30" s="19" customFormat="1" ht="16.5" customHeight="1" x14ac:dyDescent="0.2">
      <c r="A379" s="12">
        <v>281</v>
      </c>
      <c r="B379" s="12">
        <f t="array" ref="B379">_xlfn.RANK.EQ(V379,$V$2:$V$607)</f>
        <v>378</v>
      </c>
      <c r="C379" s="13" t="s">
        <v>629</v>
      </c>
      <c r="D379" s="13" t="s">
        <v>321</v>
      </c>
      <c r="E379" t="s">
        <v>958</v>
      </c>
      <c r="F379" s="12">
        <v>117.21434550989299</v>
      </c>
      <c r="G379" s="12">
        <v>39.071448503297802</v>
      </c>
      <c r="H379" s="12">
        <v>40.423970809539703</v>
      </c>
      <c r="I379" s="12">
        <v>26.949313873026501</v>
      </c>
      <c r="J379" s="14"/>
      <c r="K379" s="12"/>
      <c r="L379" t="s">
        <v>958</v>
      </c>
      <c r="M379" s="12" t="s">
        <v>958</v>
      </c>
      <c r="N379" s="12" t="s">
        <v>958</v>
      </c>
      <c r="O379" s="12"/>
      <c r="P379" s="12"/>
      <c r="Q379" s="12"/>
      <c r="R379" s="12"/>
      <c r="S379" s="15"/>
      <c r="T379" s="14">
        <f t="array" ref="T379">SUM(J379:S379)</f>
        <v>0</v>
      </c>
      <c r="U379" s="12">
        <f t="array" ref="U379">IF(S379="",0,S379)+IF((COUNT(J379:R379)&lt;6),SUM(J379:R379),(MAX(J379:R379)+LARGE(J379:R379,2)+LARGE(J379:R379,3)+LARGE(J379:R379,4)+LARGE(J379:R379,5)))</f>
        <v>0</v>
      </c>
      <c r="V379" s="12">
        <f t="shared" si="5"/>
        <v>66.020762376324299</v>
      </c>
      <c r="W379" s="12">
        <f t="array" ref="W379">COUNT(J379:S379)</f>
        <v>0</v>
      </c>
      <c r="X379" s="12"/>
      <c r="Y379" s="12"/>
      <c r="Z379" s="16"/>
      <c r="AA379" s="12"/>
      <c r="AB379" s="12"/>
      <c r="AC379" s="16"/>
      <c r="AD379" s="16"/>
    </row>
    <row r="380" spans="1:30" s="19" customFormat="1" ht="16.5" customHeight="1" x14ac:dyDescent="0.2">
      <c r="A380" s="12">
        <v>355</v>
      </c>
      <c r="B380" s="12">
        <f t="array" ref="B380">_xlfn.RANK.EQ(V380,$V$2:$V$607)</f>
        <v>379</v>
      </c>
      <c r="C380" s="13" t="s">
        <v>728</v>
      </c>
      <c r="D380" s="13" t="s">
        <v>729</v>
      </c>
      <c r="E380" s="13" t="s">
        <v>932</v>
      </c>
      <c r="F380" s="12">
        <v>0</v>
      </c>
      <c r="G380" s="12">
        <v>0</v>
      </c>
      <c r="H380" s="12">
        <v>38.879715807242398</v>
      </c>
      <c r="I380" s="12">
        <v>25.919810538161599</v>
      </c>
      <c r="J380" s="14"/>
      <c r="K380" s="12"/>
      <c r="L380" t="s">
        <v>958</v>
      </c>
      <c r="M380" s="12">
        <v>39.897161451523864</v>
      </c>
      <c r="N380" s="12" t="s">
        <v>958</v>
      </c>
      <c r="O380" s="12"/>
      <c r="P380" s="12"/>
      <c r="Q380" s="12"/>
      <c r="R380" s="12"/>
      <c r="S380" s="15"/>
      <c r="T380" s="14">
        <f t="array" ref="T380">SUM(J380:S380)</f>
        <v>39.897161451523864</v>
      </c>
      <c r="U380" s="12">
        <f t="array" ref="U380">IF(S380="",0,S380)+IF((COUNT(J380:R380)&lt;6),SUM(J380:R380),(MAX(J380:R380)+LARGE(J380:R380,2)+LARGE(J380:R380,3)+LARGE(J380:R380,4)+LARGE(J380:R380,5)))</f>
        <v>39.897161451523864</v>
      </c>
      <c r="V380" s="12">
        <f t="shared" si="5"/>
        <v>65.81697198968547</v>
      </c>
      <c r="W380" s="12">
        <f t="array" ref="W380">COUNT(J380:S380)</f>
        <v>1</v>
      </c>
      <c r="X380" s="12"/>
      <c r="Y380" s="12"/>
      <c r="Z380" s="16"/>
      <c r="AA380" s="12"/>
      <c r="AB380" s="12"/>
      <c r="AC380" s="16"/>
      <c r="AD380" s="16"/>
    </row>
    <row r="381" spans="1:30" s="19" customFormat="1" ht="16.5" customHeight="1" x14ac:dyDescent="0.2">
      <c r="A381" s="12">
        <v>62</v>
      </c>
      <c r="B381" s="12">
        <f t="array" ref="B381">_xlfn.RANK.EQ(V381,$V$2:$V$607)</f>
        <v>380</v>
      </c>
      <c r="C381" s="13" t="s">
        <v>157</v>
      </c>
      <c r="D381" s="13" t="s">
        <v>630</v>
      </c>
      <c r="E381" t="s">
        <v>958</v>
      </c>
      <c r="F381" s="12">
        <v>196.74313746362901</v>
      </c>
      <c r="G381" s="12">
        <v>65.581045821209699</v>
      </c>
      <c r="H381" s="12">
        <v>0</v>
      </c>
      <c r="I381" s="12">
        <v>0</v>
      </c>
      <c r="J381" s="14"/>
      <c r="K381" s="12"/>
      <c r="L381" t="s">
        <v>958</v>
      </c>
      <c r="M381" s="12" t="s">
        <v>958</v>
      </c>
      <c r="N381" s="12" t="s">
        <v>958</v>
      </c>
      <c r="O381" s="12"/>
      <c r="P381" s="12"/>
      <c r="Q381" s="12"/>
      <c r="R381" s="12"/>
      <c r="S381" s="15"/>
      <c r="T381" s="14">
        <f t="array" ref="T381">SUM(J381:S381)</f>
        <v>0</v>
      </c>
      <c r="U381" s="12">
        <f t="array" ref="U381">IF(S381="",0,S381)+IF((COUNT(J381:R381)&lt;6),SUM(J381:R381),(MAX(J381:R381)+LARGE(J381:R381,2)+LARGE(J381:R381,3)+LARGE(J381:R381,4)+LARGE(J381:R381,5)))</f>
        <v>0</v>
      </c>
      <c r="V381" s="12">
        <f t="shared" si="5"/>
        <v>65.581045821209699</v>
      </c>
      <c r="W381" s="12">
        <f t="array" ref="W381">COUNT(J381:S381)</f>
        <v>0</v>
      </c>
      <c r="X381" s="12"/>
      <c r="Y381" s="12"/>
      <c r="Z381" s="12"/>
      <c r="AA381" s="12"/>
      <c r="AC381" s="12"/>
      <c r="AD381" s="12"/>
    </row>
    <row r="382" spans="1:30" s="19" customFormat="1" ht="16.5" customHeight="1" x14ac:dyDescent="0.2">
      <c r="A382" s="12">
        <v>149</v>
      </c>
      <c r="B382" s="12">
        <f t="array" ref="B382">_xlfn.RANK.EQ(V382,$V$2:$V$607)</f>
        <v>381</v>
      </c>
      <c r="C382" s="13" t="s">
        <v>631</v>
      </c>
      <c r="D382" s="13" t="s">
        <v>632</v>
      </c>
      <c r="E382" t="s">
        <v>958</v>
      </c>
      <c r="F382" s="12">
        <v>196.47530293523999</v>
      </c>
      <c r="G382" s="12">
        <v>65.491767645079904</v>
      </c>
      <c r="H382" s="12">
        <v>0</v>
      </c>
      <c r="I382" s="12">
        <v>0</v>
      </c>
      <c r="J382" s="14"/>
      <c r="K382" s="12"/>
      <c r="L382" t="s">
        <v>958</v>
      </c>
      <c r="M382" s="12" t="s">
        <v>958</v>
      </c>
      <c r="N382" s="12" t="s">
        <v>958</v>
      </c>
      <c r="O382" s="12"/>
      <c r="P382" s="12"/>
      <c r="Q382" s="12"/>
      <c r="R382" s="12"/>
      <c r="S382" s="15"/>
      <c r="T382" s="14">
        <f t="array" ref="T382">SUM(J382:S382)</f>
        <v>0</v>
      </c>
      <c r="U382" s="12">
        <f t="array" ref="U382">IF(S382="",0,S382)+IF((COUNT(J382:R382)&lt;6),SUM(J382:R382),(MAX(J382:R382)+LARGE(J382:R382,2)+LARGE(J382:R382,3)+LARGE(J382:R382,4)+LARGE(J382:R382,5)))</f>
        <v>0</v>
      </c>
      <c r="V382" s="12">
        <f t="shared" si="5"/>
        <v>65.491767645079904</v>
      </c>
      <c r="W382" s="12">
        <f t="array" ref="W382">COUNT(J382:S382)</f>
        <v>0</v>
      </c>
      <c r="X382" s="12"/>
      <c r="Y382" s="12"/>
      <c r="Z382" s="16"/>
      <c r="AA382" s="12"/>
      <c r="AB382" s="12"/>
      <c r="AC382" s="16"/>
      <c r="AD382" s="16"/>
    </row>
    <row r="383" spans="1:30" s="19" customFormat="1" ht="16.5" customHeight="1" x14ac:dyDescent="0.2">
      <c r="A383" s="12">
        <v>174</v>
      </c>
      <c r="B383" s="12">
        <f t="array" ref="B383">_xlfn.RANK.EQ(V383,$V$2:$V$607)</f>
        <v>382</v>
      </c>
      <c r="C383" s="13" t="s">
        <v>633</v>
      </c>
      <c r="D383" s="13" t="s">
        <v>634</v>
      </c>
      <c r="E383" t="s">
        <v>958</v>
      </c>
      <c r="F383" s="12">
        <v>195.867670401494</v>
      </c>
      <c r="G383" s="12">
        <v>65.289223467164604</v>
      </c>
      <c r="H383" s="12">
        <v>0</v>
      </c>
      <c r="I383" s="12">
        <v>0</v>
      </c>
      <c r="J383" s="14"/>
      <c r="K383" s="12"/>
      <c r="L383" t="s">
        <v>958</v>
      </c>
      <c r="M383" s="12" t="s">
        <v>958</v>
      </c>
      <c r="N383" s="12" t="s">
        <v>958</v>
      </c>
      <c r="O383" s="12"/>
      <c r="P383" s="12"/>
      <c r="Q383" s="12"/>
      <c r="R383" s="12"/>
      <c r="S383" s="15"/>
      <c r="T383" s="14">
        <f t="array" ref="T383">SUM(J383:S383)</f>
        <v>0</v>
      </c>
      <c r="U383" s="12">
        <f t="array" ref="U383">IF(S383="",0,S383)+IF((COUNT(J383:R383)&lt;6),SUM(J383:R383),(MAX(J383:R383)+LARGE(J383:R383,2)+LARGE(J383:R383,3)+LARGE(J383:R383,4)+LARGE(J383:R383,5)))</f>
        <v>0</v>
      </c>
      <c r="V383" s="12">
        <f t="shared" si="5"/>
        <v>65.289223467164604</v>
      </c>
      <c r="W383" s="12">
        <f t="array" ref="W383">COUNT(J383:S383)</f>
        <v>0</v>
      </c>
      <c r="X383" s="12"/>
      <c r="Y383" s="12"/>
      <c r="Z383" s="16"/>
      <c r="AA383" s="16"/>
      <c r="AC383" s="16"/>
      <c r="AD383" s="16"/>
    </row>
    <row r="384" spans="1:30" s="19" customFormat="1" ht="16.5" customHeight="1" x14ac:dyDescent="0.2">
      <c r="A384" s="12">
        <v>566</v>
      </c>
      <c r="B384" s="12">
        <f t="array" ref="B384">_xlfn.RANK.EQ(V384,$V$2:$V$607)</f>
        <v>383</v>
      </c>
      <c r="C384" s="13" t="s">
        <v>635</v>
      </c>
      <c r="D384" s="13" t="s">
        <v>636</v>
      </c>
      <c r="E384" t="s">
        <v>958</v>
      </c>
      <c r="F384" s="12">
        <v>37.952248578756397</v>
      </c>
      <c r="G384" s="12">
        <v>12.650749526252101</v>
      </c>
      <c r="H384" s="12">
        <v>78.249361406786093</v>
      </c>
      <c r="I384" s="12">
        <v>52.166240937857403</v>
      </c>
      <c r="J384" s="14"/>
      <c r="K384" s="12"/>
      <c r="L384" t="s">
        <v>958</v>
      </c>
      <c r="M384" s="12" t="s">
        <v>958</v>
      </c>
      <c r="N384" s="12" t="s">
        <v>958</v>
      </c>
      <c r="O384" s="12"/>
      <c r="P384" s="12"/>
      <c r="Q384" s="12"/>
      <c r="R384" s="12"/>
      <c r="S384" s="15"/>
      <c r="T384" s="14">
        <f t="array" ref="T384">SUM(J384:S384)</f>
        <v>0</v>
      </c>
      <c r="U384" s="12">
        <f t="array" ref="U384">IF(S384="",0,S384)+IF((COUNT(J384:R384)&lt;6),SUM(J384:R384),(MAX(J384:R384)+LARGE(J384:R384,2)+LARGE(J384:R384,3)+LARGE(J384:R384,4)+LARGE(J384:R384,5)))</f>
        <v>0</v>
      </c>
      <c r="V384" s="12">
        <f t="shared" si="5"/>
        <v>64.816990464109509</v>
      </c>
      <c r="W384" s="12">
        <f t="array" ref="W384">COUNT(J384:S384)</f>
        <v>0</v>
      </c>
      <c r="X384" s="12"/>
      <c r="Y384" s="12"/>
      <c r="Z384" s="16"/>
      <c r="AA384" s="12"/>
      <c r="AB384" s="12"/>
      <c r="AC384" s="16"/>
      <c r="AD384" s="16"/>
    </row>
    <row r="385" spans="1:31" s="19" customFormat="1" ht="16.5" customHeight="1" x14ac:dyDescent="0.2">
      <c r="A385" s="12">
        <v>363</v>
      </c>
      <c r="B385" s="12">
        <f t="array" ref="B385">_xlfn.RANK.EQ(V385,$V$2:$V$607)</f>
        <v>384</v>
      </c>
      <c r="C385" s="13" t="s">
        <v>637</v>
      </c>
      <c r="D385" s="13" t="s">
        <v>638</v>
      </c>
      <c r="E385" t="s">
        <v>958</v>
      </c>
      <c r="F385" s="12">
        <v>193.45847181118</v>
      </c>
      <c r="G385" s="12">
        <v>64.486157270393505</v>
      </c>
      <c r="H385" s="12">
        <v>0</v>
      </c>
      <c r="I385" s="12">
        <v>0</v>
      </c>
      <c r="J385" s="14"/>
      <c r="K385" s="12"/>
      <c r="L385" t="s">
        <v>958</v>
      </c>
      <c r="M385" s="12" t="s">
        <v>958</v>
      </c>
      <c r="N385" s="12" t="s">
        <v>958</v>
      </c>
      <c r="O385" s="12"/>
      <c r="P385" s="12"/>
      <c r="Q385" s="12"/>
      <c r="R385" s="12"/>
      <c r="S385" s="15"/>
      <c r="T385" s="14">
        <f t="array" ref="T385">SUM(J385:S385)</f>
        <v>0</v>
      </c>
      <c r="U385" s="12">
        <f t="array" ref="U385">IF(S385="",0,S385)+IF((COUNT(J385:R385)&lt;6),SUM(J385:R385),(MAX(J385:R385)+LARGE(J385:R385,2)+LARGE(J385:R385,3)+LARGE(J385:R385,4)+LARGE(J385:R385,5)))</f>
        <v>0</v>
      </c>
      <c r="V385" s="12">
        <f t="shared" si="5"/>
        <v>64.486157270393505</v>
      </c>
      <c r="W385" s="12">
        <f t="array" ref="W385">COUNT(J385:S385)</f>
        <v>0</v>
      </c>
      <c r="X385" s="12"/>
      <c r="Y385" s="12"/>
      <c r="Z385" s="16"/>
      <c r="AA385" s="12"/>
      <c r="AB385" s="12"/>
      <c r="AC385" s="16"/>
      <c r="AD385" s="16"/>
      <c r="AE385" s="21"/>
    </row>
    <row r="386" spans="1:31" s="19" customFormat="1" ht="16.5" customHeight="1" x14ac:dyDescent="0.2">
      <c r="A386" s="12">
        <v>519</v>
      </c>
      <c r="B386" s="12">
        <f t="array" ref="B386">_xlfn.RANK.EQ(V386,$V$2:$V$607)</f>
        <v>385</v>
      </c>
      <c r="C386" s="13" t="s">
        <v>639</v>
      </c>
      <c r="D386" s="13" t="s">
        <v>32</v>
      </c>
      <c r="E386" t="s">
        <v>958</v>
      </c>
      <c r="F386" s="12">
        <v>189.06523304041099</v>
      </c>
      <c r="G386" s="12">
        <v>63.021744346803501</v>
      </c>
      <c r="H386" s="12">
        <v>0</v>
      </c>
      <c r="I386" s="12">
        <v>0</v>
      </c>
      <c r="J386" s="14"/>
      <c r="K386" s="12"/>
      <c r="L386" t="s">
        <v>958</v>
      </c>
      <c r="M386" s="12" t="s">
        <v>958</v>
      </c>
      <c r="N386" s="12" t="s">
        <v>958</v>
      </c>
      <c r="O386" s="12"/>
      <c r="P386" s="12"/>
      <c r="Q386" s="12"/>
      <c r="R386" s="12"/>
      <c r="S386" s="15"/>
      <c r="T386" s="14">
        <f t="array" ref="T386">SUM(J386:S386)</f>
        <v>0</v>
      </c>
      <c r="U386" s="12">
        <f t="array" ref="U386">IF(S386="",0,S386)+IF((COUNT(J386:R386)&lt;6),SUM(J386:R386),(MAX(J386:R386)+LARGE(J386:R386,2)+LARGE(J386:R386,3)+LARGE(J386:R386,4)+LARGE(J386:R386,5)))</f>
        <v>0</v>
      </c>
      <c r="V386" s="12">
        <f t="shared" ref="V386:V449" si="6">U386+G386+I386</f>
        <v>63.021744346803501</v>
      </c>
      <c r="W386" s="12">
        <f t="array" ref="W386">COUNT(J386:S386)</f>
        <v>0</v>
      </c>
      <c r="X386" s="12"/>
      <c r="Y386" s="12"/>
      <c r="Z386" s="16"/>
      <c r="AA386" s="12"/>
      <c r="AB386" s="12"/>
      <c r="AC386" s="16"/>
      <c r="AD386" s="16"/>
    </row>
    <row r="387" spans="1:31" s="19" customFormat="1" ht="16.5" customHeight="1" x14ac:dyDescent="0.2">
      <c r="A387" s="12">
        <v>426</v>
      </c>
      <c r="B387" s="12">
        <f t="array" ref="B387">_xlfn.RANK.EQ(V387,$V$2:$V$607)</f>
        <v>386</v>
      </c>
      <c r="C387" s="13" t="s">
        <v>640</v>
      </c>
      <c r="D387" s="13" t="s">
        <v>641</v>
      </c>
      <c r="E387" t="s">
        <v>958</v>
      </c>
      <c r="F387" s="12">
        <v>188.40995525727101</v>
      </c>
      <c r="G387" s="12">
        <v>62.803318419090203</v>
      </c>
      <c r="H387" s="12">
        <v>0</v>
      </c>
      <c r="I387" s="12">
        <v>0</v>
      </c>
      <c r="J387" s="14"/>
      <c r="K387" s="12"/>
      <c r="L387" t="s">
        <v>958</v>
      </c>
      <c r="M387" s="12" t="s">
        <v>958</v>
      </c>
      <c r="N387" s="12" t="s">
        <v>958</v>
      </c>
      <c r="O387" s="12"/>
      <c r="P387" s="12"/>
      <c r="Q387" s="12"/>
      <c r="R387" s="12"/>
      <c r="S387" s="15"/>
      <c r="T387" s="14">
        <f t="array" ref="T387">SUM(J387:S387)</f>
        <v>0</v>
      </c>
      <c r="U387" s="12">
        <f t="array" ref="U387">IF(S387="",0,S387)+IF((COUNT(J387:R387)&lt;6),SUM(J387:R387),(MAX(J387:R387)+LARGE(J387:R387,2)+LARGE(J387:R387,3)+LARGE(J387:R387,4)+LARGE(J387:R387,5)))</f>
        <v>0</v>
      </c>
      <c r="V387" s="12">
        <f t="shared" si="6"/>
        <v>62.803318419090203</v>
      </c>
      <c r="W387" s="12">
        <f t="array" ref="W387">COUNT(J387:S387)</f>
        <v>0</v>
      </c>
      <c r="X387" s="12"/>
      <c r="Y387" s="12"/>
      <c r="Z387" s="16"/>
      <c r="AA387" s="12"/>
      <c r="AB387" s="12"/>
      <c r="AC387" s="16"/>
      <c r="AD387" s="16"/>
    </row>
    <row r="388" spans="1:31" s="19" customFormat="1" ht="16.5" customHeight="1" x14ac:dyDescent="0.2">
      <c r="A388" s="12">
        <v>459</v>
      </c>
      <c r="B388" s="12">
        <f t="array" ref="B388">_xlfn.RANK.EQ(V388,$V$2:$V$607)</f>
        <v>387</v>
      </c>
      <c r="C388" s="13" t="s">
        <v>642</v>
      </c>
      <c r="D388" s="13" t="s">
        <v>643</v>
      </c>
      <c r="E388" t="s">
        <v>958</v>
      </c>
      <c r="F388" s="12">
        <v>186.368357749393</v>
      </c>
      <c r="G388" s="12">
        <v>62.122785916464203</v>
      </c>
      <c r="H388" s="12">
        <v>0</v>
      </c>
      <c r="I388" s="12">
        <v>0</v>
      </c>
      <c r="J388" s="14"/>
      <c r="K388" s="12"/>
      <c r="L388" t="s">
        <v>958</v>
      </c>
      <c r="M388" s="12" t="s">
        <v>958</v>
      </c>
      <c r="N388" s="12" t="s">
        <v>958</v>
      </c>
      <c r="O388" s="12"/>
      <c r="P388" s="12"/>
      <c r="Q388" s="12"/>
      <c r="R388" s="12"/>
      <c r="S388" s="15"/>
      <c r="T388" s="14">
        <f t="array" ref="T388">SUM(J388:S388)</f>
        <v>0</v>
      </c>
      <c r="U388" s="12">
        <f t="array" ref="U388">IF(S388="",0,S388)+IF((COUNT(J388:R388)&lt;6),SUM(J388:R388),(MAX(J388:R388)+LARGE(J388:R388,2)+LARGE(J388:R388,3)+LARGE(J388:R388,4)+LARGE(J388:R388,5)))</f>
        <v>0</v>
      </c>
      <c r="V388" s="12">
        <f t="shared" si="6"/>
        <v>62.122785916464203</v>
      </c>
      <c r="W388" s="12">
        <f t="array" ref="W388">COUNT(J388:S388)</f>
        <v>0</v>
      </c>
      <c r="X388" s="12"/>
      <c r="Y388" s="12"/>
      <c r="Z388" s="16"/>
      <c r="AA388" s="16"/>
      <c r="AC388" s="16"/>
      <c r="AD388" s="16"/>
    </row>
    <row r="389" spans="1:31" s="19" customFormat="1" ht="16.5" customHeight="1" x14ac:dyDescent="0.2">
      <c r="A389" s="12">
        <v>560</v>
      </c>
      <c r="B389" s="12">
        <f t="array" ref="B389">_xlfn.RANK.EQ(V389,$V$2:$V$607)</f>
        <v>388</v>
      </c>
      <c r="C389" s="13" t="s">
        <v>644</v>
      </c>
      <c r="D389" s="13" t="s">
        <v>540</v>
      </c>
      <c r="E389" t="s">
        <v>958</v>
      </c>
      <c r="F389" s="12">
        <v>0.59359942833809698</v>
      </c>
      <c r="G389" s="12">
        <v>0.197866476112699</v>
      </c>
      <c r="H389" s="12">
        <v>92.282994559080194</v>
      </c>
      <c r="I389" s="12">
        <v>61.521996372720103</v>
      </c>
      <c r="J389" s="14"/>
      <c r="K389" s="12"/>
      <c r="L389" t="s">
        <v>958</v>
      </c>
      <c r="M389" s="12" t="s">
        <v>958</v>
      </c>
      <c r="N389" s="12" t="s">
        <v>958</v>
      </c>
      <c r="O389" s="12"/>
      <c r="P389" s="12"/>
      <c r="Q389" s="12"/>
      <c r="R389" s="12"/>
      <c r="S389" s="15"/>
      <c r="T389" s="14">
        <f t="array" ref="T389">SUM(J389:S389)</f>
        <v>0</v>
      </c>
      <c r="U389" s="12">
        <f t="array" ref="U389">IF(S389="",0,S389)+IF((COUNT(J389:R389)&lt;6),SUM(J389:R389),(MAX(J389:R389)+LARGE(J389:R389,2)+LARGE(J389:R389,3)+LARGE(J389:R389,4)+LARGE(J389:R389,5)))</f>
        <v>0</v>
      </c>
      <c r="V389" s="12">
        <f t="shared" si="6"/>
        <v>61.719862848832804</v>
      </c>
      <c r="W389" s="12">
        <f t="array" ref="W389">COUNT(J389:S389)</f>
        <v>0</v>
      </c>
      <c r="X389" s="12"/>
      <c r="Y389" s="12"/>
      <c r="Z389" s="16"/>
      <c r="AA389" s="12"/>
      <c r="AB389" s="12"/>
      <c r="AC389" s="16"/>
      <c r="AD389" s="16"/>
    </row>
    <row r="390" spans="1:31" s="19" customFormat="1" ht="16.5" customHeight="1" x14ac:dyDescent="0.2">
      <c r="A390" s="12">
        <v>494</v>
      </c>
      <c r="B390" s="12">
        <f t="array" ref="B390">_xlfn.RANK.EQ(V390,$V$2:$V$607)</f>
        <v>389</v>
      </c>
      <c r="C390" s="13" t="s">
        <v>370</v>
      </c>
      <c r="D390" s="13" t="s">
        <v>645</v>
      </c>
      <c r="E390" t="s">
        <v>958</v>
      </c>
      <c r="F390" s="12">
        <v>0</v>
      </c>
      <c r="G390" s="12">
        <v>0</v>
      </c>
      <c r="H390" s="12">
        <v>92.264858418615006</v>
      </c>
      <c r="I390" s="12">
        <v>61.509905612410002</v>
      </c>
      <c r="J390" s="14"/>
      <c r="K390" s="12"/>
      <c r="L390" t="s">
        <v>958</v>
      </c>
      <c r="M390" s="12" t="s">
        <v>958</v>
      </c>
      <c r="N390" s="12" t="s">
        <v>958</v>
      </c>
      <c r="O390" s="12"/>
      <c r="P390" s="12"/>
      <c r="Q390" s="12"/>
      <c r="R390" s="12"/>
      <c r="S390" s="15"/>
      <c r="T390" s="14">
        <f t="array" ref="T390">SUM(J390:S390)</f>
        <v>0</v>
      </c>
      <c r="U390" s="12">
        <f t="array" ref="U390">IF(S390="",0,S390)+IF((COUNT(J390:R390)&lt;6),SUM(J390:R390),(MAX(J390:R390)+LARGE(J390:R390,2)+LARGE(J390:R390,3)+LARGE(J390:R390,4)+LARGE(J390:R390,5)))</f>
        <v>0</v>
      </c>
      <c r="V390" s="12">
        <f t="shared" si="6"/>
        <v>61.509905612410002</v>
      </c>
      <c r="W390" s="12">
        <f t="array" ref="W390">COUNT(J390:S390)</f>
        <v>0</v>
      </c>
      <c r="X390" s="12"/>
      <c r="Y390" s="12"/>
      <c r="Z390" s="16"/>
      <c r="AA390" s="16"/>
      <c r="AC390" s="16"/>
      <c r="AD390" s="16"/>
    </row>
    <row r="391" spans="1:31" s="19" customFormat="1" ht="16.5" customHeight="1" x14ac:dyDescent="0.2">
      <c r="A391" s="12">
        <v>413</v>
      </c>
      <c r="B391" s="12">
        <f t="array" ref="B391">_xlfn.RANK.EQ(V391,$V$2:$V$607)</f>
        <v>390</v>
      </c>
      <c r="C391" s="13" t="s">
        <v>646</v>
      </c>
      <c r="D391" s="13" t="s">
        <v>647</v>
      </c>
      <c r="E391" t="s">
        <v>958</v>
      </c>
      <c r="F391" s="12">
        <v>0</v>
      </c>
      <c r="G391" s="12">
        <v>0</v>
      </c>
      <c r="H391" s="12">
        <v>92.260810574229694</v>
      </c>
      <c r="I391" s="12">
        <v>61.507207049486503</v>
      </c>
      <c r="J391" s="14"/>
      <c r="K391" s="12"/>
      <c r="L391" t="s">
        <v>958</v>
      </c>
      <c r="M391" s="12" t="s">
        <v>958</v>
      </c>
      <c r="N391" s="12" t="s">
        <v>958</v>
      </c>
      <c r="O391" s="12"/>
      <c r="P391" s="12"/>
      <c r="Q391" s="12"/>
      <c r="R391" s="12"/>
      <c r="S391" s="15"/>
      <c r="T391" s="14">
        <f t="array" ref="T391">SUM(J391:S391)</f>
        <v>0</v>
      </c>
      <c r="U391" s="12">
        <f t="array" ref="U391">IF(S391="",0,S391)+IF((COUNT(J391:R391)&lt;6),SUM(J391:R391),(MAX(J391:R391)+LARGE(J391:R391,2)+LARGE(J391:R391,3)+LARGE(J391:R391,4)+LARGE(J391:R391,5)))</f>
        <v>0</v>
      </c>
      <c r="V391" s="12">
        <f t="shared" si="6"/>
        <v>61.507207049486503</v>
      </c>
      <c r="W391" s="12">
        <f t="array" ref="W391">COUNT(J391:S391)</f>
        <v>0</v>
      </c>
      <c r="X391" s="12"/>
      <c r="Y391" s="12"/>
      <c r="Z391" s="16"/>
      <c r="AA391" s="12"/>
      <c r="AB391" s="12"/>
      <c r="AC391" s="16"/>
      <c r="AD391" s="16"/>
    </row>
    <row r="392" spans="1:31" s="19" customFormat="1" ht="16.5" customHeight="1" x14ac:dyDescent="0.2">
      <c r="A392" s="12">
        <v>466</v>
      </c>
      <c r="B392" s="12">
        <f t="array" ref="B392">_xlfn.RANK.EQ(V392,$V$2:$V$607)</f>
        <v>391</v>
      </c>
      <c r="C392" s="13" t="s">
        <v>503</v>
      </c>
      <c r="D392" s="13" t="s">
        <v>648</v>
      </c>
      <c r="E392" t="s">
        <v>958</v>
      </c>
      <c r="F392" s="12">
        <v>177.401327997089</v>
      </c>
      <c r="G392" s="12">
        <v>59.133775999029801</v>
      </c>
      <c r="H392" s="12">
        <v>0.53438574027899499</v>
      </c>
      <c r="I392" s="12">
        <v>0.35625716018599601</v>
      </c>
      <c r="J392" s="14"/>
      <c r="K392" s="12"/>
      <c r="L392" t="s">
        <v>958</v>
      </c>
      <c r="M392" s="12" t="s">
        <v>958</v>
      </c>
      <c r="N392" s="12" t="s">
        <v>958</v>
      </c>
      <c r="O392" s="12"/>
      <c r="P392" s="12"/>
      <c r="Q392" s="12"/>
      <c r="R392" s="12"/>
      <c r="S392" s="15"/>
      <c r="T392" s="14">
        <f t="array" ref="T392">SUM(J392:S392)</f>
        <v>0</v>
      </c>
      <c r="U392" s="12">
        <f t="array" ref="U392">IF(S392="",0,S392)+IF((COUNT(J392:R392)&lt;6),SUM(J392:R392),(MAX(J392:R392)+LARGE(J392:R392,2)+LARGE(J392:R392,3)+LARGE(J392:R392,4)+LARGE(J392:R392,5)))</f>
        <v>0</v>
      </c>
      <c r="V392" s="12">
        <f t="shared" si="6"/>
        <v>59.490033159215798</v>
      </c>
      <c r="W392" s="12">
        <f t="array" ref="W392">COUNT(J392:S392)</f>
        <v>0</v>
      </c>
      <c r="X392" s="12"/>
      <c r="Y392" s="12"/>
      <c r="Z392" s="16"/>
      <c r="AA392" s="12"/>
      <c r="AB392" s="12"/>
      <c r="AC392" s="16"/>
      <c r="AD392" s="16"/>
    </row>
    <row r="393" spans="1:31" s="19" customFormat="1" ht="16.5" customHeight="1" x14ac:dyDescent="0.2">
      <c r="A393" s="12">
        <v>578</v>
      </c>
      <c r="B393" s="12">
        <f t="array" ref="B393">_xlfn.RANK.EQ(V393,$V$2:$V$607)</f>
        <v>392</v>
      </c>
      <c r="C393" s="13" t="s">
        <v>649</v>
      </c>
      <c r="D393" s="13" t="s">
        <v>502</v>
      </c>
      <c r="E393" t="s">
        <v>958</v>
      </c>
      <c r="F393" s="12">
        <v>33.9248311234943</v>
      </c>
      <c r="G393" s="12">
        <v>11.3082770411648</v>
      </c>
      <c r="H393" s="12">
        <v>67.352576256858498</v>
      </c>
      <c r="I393" s="12">
        <v>44.901717504572296</v>
      </c>
      <c r="J393" s="14"/>
      <c r="K393" s="12"/>
      <c r="L393" t="s">
        <v>958</v>
      </c>
      <c r="M393" s="12" t="s">
        <v>958</v>
      </c>
      <c r="N393" s="12" t="s">
        <v>958</v>
      </c>
      <c r="O393" s="12"/>
      <c r="P393" s="12"/>
      <c r="Q393" s="12"/>
      <c r="R393" s="12"/>
      <c r="S393" s="15"/>
      <c r="T393" s="14">
        <f t="array" ref="T393">SUM(J393:S393)</f>
        <v>0</v>
      </c>
      <c r="U393" s="12">
        <f t="array" ref="U393">IF(S393="",0,S393)+IF((COUNT(J393:R393)&lt;6),SUM(J393:R393),(MAX(J393:R393)+LARGE(J393:R393,2)+LARGE(J393:R393,3)+LARGE(J393:R393,4)+LARGE(J393:R393,5)))</f>
        <v>0</v>
      </c>
      <c r="V393" s="12">
        <f t="shared" si="6"/>
        <v>56.209994545737096</v>
      </c>
      <c r="W393" s="12">
        <f t="array" ref="W393">COUNT(J393:S393)</f>
        <v>0</v>
      </c>
      <c r="X393" s="12"/>
      <c r="Y393" s="12"/>
      <c r="Z393" s="16"/>
      <c r="AA393" s="12"/>
      <c r="AB393" s="12"/>
      <c r="AC393" s="16"/>
      <c r="AD393" s="16"/>
    </row>
    <row r="394" spans="1:31" s="19" customFormat="1" ht="16.5" customHeight="1" x14ac:dyDescent="0.2">
      <c r="A394" s="12">
        <v>302</v>
      </c>
      <c r="B394" s="12">
        <f t="array" ref="B394">_xlfn.RANK.EQ(V394,$V$2:$V$607)</f>
        <v>393</v>
      </c>
      <c r="C394" s="13" t="s">
        <v>650</v>
      </c>
      <c r="D394" s="13" t="s">
        <v>232</v>
      </c>
      <c r="E394" t="s">
        <v>958</v>
      </c>
      <c r="F394" s="12">
        <v>166.08508064516101</v>
      </c>
      <c r="G394" s="12">
        <v>55.361693548387102</v>
      </c>
      <c r="H394" s="12">
        <v>0</v>
      </c>
      <c r="I394" s="12">
        <v>0</v>
      </c>
      <c r="J394" s="14"/>
      <c r="K394" s="12"/>
      <c r="L394" t="s">
        <v>958</v>
      </c>
      <c r="M394" s="12" t="s">
        <v>958</v>
      </c>
      <c r="N394" s="12" t="s">
        <v>958</v>
      </c>
      <c r="O394" s="12"/>
      <c r="P394" s="12"/>
      <c r="Q394" s="12"/>
      <c r="R394" s="12"/>
      <c r="S394" s="15"/>
      <c r="T394" s="14">
        <f t="array" ref="T394">SUM(J394:S394)</f>
        <v>0</v>
      </c>
      <c r="U394" s="12">
        <f t="array" ref="U394">IF(S394="",0,S394)+IF((COUNT(J394:R394)&lt;6),SUM(J394:R394),(MAX(J394:R394)+LARGE(J394:R394,2)+LARGE(J394:R394,3)+LARGE(J394:R394,4)+LARGE(J394:R394,5)))</f>
        <v>0</v>
      </c>
      <c r="V394" s="12">
        <f t="shared" si="6"/>
        <v>55.361693548387102</v>
      </c>
      <c r="W394" s="12">
        <f t="array" ref="W394">COUNT(J394:S394)</f>
        <v>0</v>
      </c>
      <c r="X394" s="12"/>
      <c r="Y394" s="12"/>
      <c r="Z394" s="16"/>
      <c r="AA394" s="16"/>
      <c r="AC394" s="16"/>
      <c r="AD394" s="16"/>
    </row>
    <row r="395" spans="1:31" s="19" customFormat="1" ht="16.5" customHeight="1" x14ac:dyDescent="0.2">
      <c r="A395" s="12">
        <v>364</v>
      </c>
      <c r="B395" s="12">
        <f t="array" ref="B395">_xlfn.RANK.EQ(V395,$V$2:$V$607)</f>
        <v>394</v>
      </c>
      <c r="C395" s="13" t="s">
        <v>651</v>
      </c>
      <c r="D395" s="13" t="s">
        <v>652</v>
      </c>
      <c r="E395" t="s">
        <v>958</v>
      </c>
      <c r="F395" s="12">
        <v>164.36081812035201</v>
      </c>
      <c r="G395" s="12">
        <v>54.786939373450501</v>
      </c>
      <c r="H395" s="12">
        <v>0</v>
      </c>
      <c r="I395" s="12">
        <v>0</v>
      </c>
      <c r="J395" s="14"/>
      <c r="K395" s="12"/>
      <c r="L395" t="s">
        <v>958</v>
      </c>
      <c r="M395" s="12" t="s">
        <v>958</v>
      </c>
      <c r="N395" s="12" t="s">
        <v>958</v>
      </c>
      <c r="O395" s="12"/>
      <c r="P395" s="12"/>
      <c r="Q395" s="12"/>
      <c r="R395" s="12"/>
      <c r="S395" s="15"/>
      <c r="T395" s="14">
        <f t="array" ref="T395">SUM(J395:S395)</f>
        <v>0</v>
      </c>
      <c r="U395" s="12">
        <f t="array" ref="U395">IF(S395="",0,S395)+IF((COUNT(J395:R395)&lt;6),SUM(J395:R395),(MAX(J395:R395)+LARGE(J395:R395,2)+LARGE(J395:R395,3)+LARGE(J395:R395,4)+LARGE(J395:R395,5)))</f>
        <v>0</v>
      </c>
      <c r="V395" s="12">
        <f t="shared" si="6"/>
        <v>54.786939373450501</v>
      </c>
      <c r="W395" s="12">
        <f t="array" ref="W395">COUNT(J395:S395)</f>
        <v>0</v>
      </c>
      <c r="X395" s="12"/>
      <c r="Y395" s="12"/>
      <c r="Z395" s="16"/>
      <c r="AA395" s="12"/>
      <c r="AB395" s="12"/>
      <c r="AC395" s="16"/>
      <c r="AD395" s="16"/>
    </row>
    <row r="396" spans="1:31" s="19" customFormat="1" ht="16.5" customHeight="1" x14ac:dyDescent="0.2">
      <c r="A396" s="12">
        <v>497</v>
      </c>
      <c r="B396" s="12">
        <f t="array" ref="B396">_xlfn.RANK.EQ(V396,$V$2:$V$607)</f>
        <v>395</v>
      </c>
      <c r="C396" s="13" t="s">
        <v>653</v>
      </c>
      <c r="D396" s="13" t="s">
        <v>654</v>
      </c>
      <c r="E396" t="s">
        <v>958</v>
      </c>
      <c r="F396" s="12">
        <v>163.06370166207299</v>
      </c>
      <c r="G396" s="12">
        <v>54.354567220691003</v>
      </c>
      <c r="H396" s="12">
        <v>0</v>
      </c>
      <c r="I396" s="12">
        <v>0</v>
      </c>
      <c r="J396" s="14"/>
      <c r="K396" s="12"/>
      <c r="L396" t="s">
        <v>958</v>
      </c>
      <c r="M396" s="12" t="s">
        <v>958</v>
      </c>
      <c r="N396" s="12" t="s">
        <v>958</v>
      </c>
      <c r="O396" s="12"/>
      <c r="P396" s="12"/>
      <c r="Q396" s="12"/>
      <c r="R396" s="12"/>
      <c r="S396" s="15"/>
      <c r="T396" s="14">
        <f t="array" ref="T396">SUM(J396:S396)</f>
        <v>0</v>
      </c>
      <c r="U396" s="12">
        <f t="array" ref="U396">IF(S396="",0,S396)+IF((COUNT(J396:R396)&lt;6),SUM(J396:R396),(MAX(J396:R396)+LARGE(J396:R396,2)+LARGE(J396:R396,3)+LARGE(J396:R396,4)+LARGE(J396:R396,5)))</f>
        <v>0</v>
      </c>
      <c r="V396" s="12">
        <f t="shared" si="6"/>
        <v>54.354567220691003</v>
      </c>
      <c r="W396" s="12">
        <f t="array" ref="W396">COUNT(J396:S396)</f>
        <v>0</v>
      </c>
      <c r="X396" s="12"/>
      <c r="Y396" s="12"/>
      <c r="Z396" s="16"/>
      <c r="AA396" s="12"/>
      <c r="AB396" s="12"/>
      <c r="AC396" s="16"/>
      <c r="AD396" s="16"/>
    </row>
    <row r="397" spans="1:31" s="19" customFormat="1" ht="16.5" customHeight="1" x14ac:dyDescent="0.2">
      <c r="A397" s="12">
        <v>267</v>
      </c>
      <c r="B397" s="12">
        <f t="array" ref="B397">_xlfn.RANK.EQ(V397,$V$2:$V$607)</f>
        <v>396</v>
      </c>
      <c r="C397" s="13" t="s">
        <v>416</v>
      </c>
      <c r="D397" s="13" t="s">
        <v>72</v>
      </c>
      <c r="E397" s="13" t="s">
        <v>42</v>
      </c>
      <c r="F397" s="12">
        <v>0</v>
      </c>
      <c r="G397" s="12">
        <v>0</v>
      </c>
      <c r="H397" s="12">
        <v>0.15964523281596499</v>
      </c>
      <c r="I397" s="12">
        <v>0.106430155210643</v>
      </c>
      <c r="J397" s="14">
        <v>50.3632193494579</v>
      </c>
      <c r="K397" s="12"/>
      <c r="L397" t="s">
        <v>958</v>
      </c>
      <c r="M397" s="12" t="s">
        <v>958</v>
      </c>
      <c r="N397" s="12" t="s">
        <v>958</v>
      </c>
      <c r="O397" s="12"/>
      <c r="P397" s="12"/>
      <c r="Q397" s="12"/>
      <c r="R397" s="12"/>
      <c r="S397" s="15"/>
      <c r="T397" s="14">
        <f t="array" ref="T397">SUM(J397:S397)</f>
        <v>50.3632193494579</v>
      </c>
      <c r="U397" s="12">
        <f t="array" ref="U397">IF(S397="",0,S397)+IF((COUNT(J397:R397)&lt;6),SUM(J397:R397),(MAX(J397:R397)+LARGE(J397:R397,2)+LARGE(J397:R397,3)+LARGE(J397:R397,4)+LARGE(J397:R397,5)))</f>
        <v>50.3632193494579</v>
      </c>
      <c r="V397" s="12">
        <f t="shared" si="6"/>
        <v>50.469649504668546</v>
      </c>
      <c r="W397" s="12">
        <f t="array" ref="W397">COUNT(J397:S397)</f>
        <v>1</v>
      </c>
      <c r="X397" s="12"/>
      <c r="Y397" s="12"/>
      <c r="Z397" s="16"/>
      <c r="AA397" s="12"/>
      <c r="AB397" s="12"/>
      <c r="AC397" s="16"/>
      <c r="AD397" s="16"/>
    </row>
    <row r="398" spans="1:31" s="19" customFormat="1" ht="16.5" customHeight="1" x14ac:dyDescent="0.2">
      <c r="A398" s="12">
        <v>6</v>
      </c>
      <c r="B398" s="12">
        <f t="array" ref="B398">_xlfn.RANK.EQ(V398,$V$2:$V$607)</f>
        <v>397</v>
      </c>
      <c r="C398" s="13" t="s">
        <v>655</v>
      </c>
      <c r="D398" s="13" t="s">
        <v>624</v>
      </c>
      <c r="E398" s="13" t="s">
        <v>42</v>
      </c>
      <c r="F398" s="12">
        <v>0</v>
      </c>
      <c r="G398" s="12">
        <v>0</v>
      </c>
      <c r="H398" s="12">
        <v>75.459359145527401</v>
      </c>
      <c r="I398" s="12">
        <v>50.306239430351603</v>
      </c>
      <c r="J398" s="14"/>
      <c r="K398" s="12"/>
      <c r="L398" t="s">
        <v>958</v>
      </c>
      <c r="M398" s="12" t="s">
        <v>958</v>
      </c>
      <c r="N398" s="12" t="s">
        <v>958</v>
      </c>
      <c r="O398" s="12"/>
      <c r="P398" s="12"/>
      <c r="Q398" s="12"/>
      <c r="R398" s="12"/>
      <c r="S398" s="15"/>
      <c r="T398" s="14">
        <f t="array" ref="T398">SUM(J398:S398)</f>
        <v>0</v>
      </c>
      <c r="U398" s="12">
        <f t="array" ref="U398">IF(S398="",0,S398)+IF((COUNT(J398:R398)&lt;6),SUM(J398:R398),(MAX(J398:R398)+LARGE(J398:R398,2)+LARGE(J398:R398,3)+LARGE(J398:R398,4)+LARGE(J398:R398,5)))</f>
        <v>0</v>
      </c>
      <c r="V398" s="12">
        <f t="shared" si="6"/>
        <v>50.306239430351603</v>
      </c>
      <c r="W398" s="12">
        <f t="array" ref="W398">COUNT(J398:S398)</f>
        <v>0</v>
      </c>
      <c r="X398" s="12"/>
      <c r="Y398" s="12"/>
      <c r="Z398" s="16"/>
      <c r="AA398" s="12"/>
      <c r="AB398" s="12"/>
      <c r="AC398" s="16"/>
      <c r="AD398" s="16"/>
    </row>
    <row r="399" spans="1:31" s="19" customFormat="1" ht="16.5" customHeight="1" x14ac:dyDescent="0.2">
      <c r="A399" s="12">
        <v>303</v>
      </c>
      <c r="B399" s="12">
        <f t="array" ref="B399">_xlfn.RANK.EQ(V399,$V$2:$V$607)</f>
        <v>398</v>
      </c>
      <c r="C399" s="13" t="s">
        <v>656</v>
      </c>
      <c r="D399" s="13" t="s">
        <v>234</v>
      </c>
      <c r="E399" t="s">
        <v>958</v>
      </c>
      <c r="F399" s="12">
        <v>0</v>
      </c>
      <c r="G399" s="12">
        <v>0</v>
      </c>
      <c r="H399" s="12">
        <v>0</v>
      </c>
      <c r="I399" s="12">
        <v>0</v>
      </c>
      <c r="J399" s="14">
        <v>50.304770547057302</v>
      </c>
      <c r="K399" s="12"/>
      <c r="L399" t="s">
        <v>958</v>
      </c>
      <c r="M399" s="12" t="s">
        <v>958</v>
      </c>
      <c r="N399" s="12" t="s">
        <v>958</v>
      </c>
      <c r="O399" s="12"/>
      <c r="P399" s="12"/>
      <c r="Q399" s="12"/>
      <c r="R399" s="12"/>
      <c r="S399" s="15"/>
      <c r="T399" s="14">
        <f t="array" ref="T399">SUM(J399:S399)</f>
        <v>50.304770547057302</v>
      </c>
      <c r="U399" s="12">
        <f t="array" ref="U399">IF(S399="",0,S399)+IF((COUNT(J399:R399)&lt;6),SUM(J399:R399),(MAX(J399:R399)+LARGE(J399:R399,2)+LARGE(J399:R399,3)+LARGE(J399:R399,4)+LARGE(J399:R399,5)))</f>
        <v>50.304770547057302</v>
      </c>
      <c r="V399" s="12">
        <f t="shared" si="6"/>
        <v>50.304770547057302</v>
      </c>
      <c r="W399" s="12">
        <f t="array" ref="W399">COUNT(J399:S399)</f>
        <v>1</v>
      </c>
      <c r="X399" s="12"/>
      <c r="Y399" s="12"/>
      <c r="Z399" s="16"/>
      <c r="AA399" s="12"/>
      <c r="AB399" s="12"/>
      <c r="AC399" s="16"/>
      <c r="AD399" s="16"/>
    </row>
    <row r="400" spans="1:31" s="19" customFormat="1" ht="16.5" customHeight="1" x14ac:dyDescent="0.2">
      <c r="A400" s="12">
        <v>365</v>
      </c>
      <c r="B400" s="12">
        <f t="array" ref="B400">_xlfn.RANK.EQ(V400,$V$2:$V$607)</f>
        <v>399</v>
      </c>
      <c r="C400" s="13" t="s">
        <v>657</v>
      </c>
      <c r="D400" s="13" t="s">
        <v>116</v>
      </c>
      <c r="E400" t="s">
        <v>958</v>
      </c>
      <c r="F400" s="12">
        <v>0</v>
      </c>
      <c r="G400" s="12">
        <v>0</v>
      </c>
      <c r="H400" s="12">
        <v>75.260327583095801</v>
      </c>
      <c r="I400" s="12">
        <v>50.173551722063799</v>
      </c>
      <c r="J400" s="14"/>
      <c r="K400" s="12"/>
      <c r="L400" t="s">
        <v>958</v>
      </c>
      <c r="M400" s="12" t="s">
        <v>958</v>
      </c>
      <c r="N400" s="12" t="s">
        <v>958</v>
      </c>
      <c r="O400" s="12"/>
      <c r="P400" s="12"/>
      <c r="Q400" s="12"/>
      <c r="R400" s="12"/>
      <c r="S400" s="15"/>
      <c r="T400" s="14">
        <f t="array" ref="T400">SUM(J400:S400)</f>
        <v>0</v>
      </c>
      <c r="U400" s="12">
        <f t="array" ref="U400">IF(S400="",0,S400)+IF((COUNT(J400:R400)&lt;6),SUM(J400:R400),(MAX(J400:R400)+LARGE(J400:R400,2)+LARGE(J400:R400,3)+LARGE(J400:R400,4)+LARGE(J400:R400,5)))</f>
        <v>0</v>
      </c>
      <c r="V400" s="12">
        <f t="shared" si="6"/>
        <v>50.173551722063799</v>
      </c>
      <c r="W400" s="12">
        <f t="array" ref="W400">COUNT(J400:S400)</f>
        <v>0</v>
      </c>
      <c r="X400" s="12"/>
      <c r="Y400" s="12"/>
      <c r="Z400" s="16"/>
      <c r="AA400" s="16"/>
      <c r="AC400" s="16"/>
      <c r="AD400" s="16"/>
    </row>
    <row r="401" spans="1:256" s="19" customFormat="1" ht="16.5" customHeight="1" x14ac:dyDescent="0.2">
      <c r="A401" s="12">
        <v>498</v>
      </c>
      <c r="B401" s="12">
        <f t="array" ref="B401">_xlfn.RANK.EQ(V401,$V$2:$V$607)</f>
        <v>400</v>
      </c>
      <c r="C401" s="13" t="s">
        <v>658</v>
      </c>
      <c r="D401" s="13" t="s">
        <v>659</v>
      </c>
      <c r="E401" t="s">
        <v>958</v>
      </c>
      <c r="F401" s="12">
        <v>0</v>
      </c>
      <c r="G401" s="12">
        <v>0</v>
      </c>
      <c r="H401" s="12">
        <v>75.2222222222222</v>
      </c>
      <c r="I401" s="12">
        <v>50.148148148148202</v>
      </c>
      <c r="J401" s="14"/>
      <c r="K401" s="12"/>
      <c r="L401" t="s">
        <v>958</v>
      </c>
      <c r="M401" s="12" t="s">
        <v>958</v>
      </c>
      <c r="N401" s="12" t="s">
        <v>958</v>
      </c>
      <c r="O401" s="12"/>
      <c r="P401" s="12"/>
      <c r="Q401" s="12"/>
      <c r="R401" s="12"/>
      <c r="S401" s="15"/>
      <c r="T401" s="14">
        <f t="array" ref="T401">SUM(J401:S401)</f>
        <v>0</v>
      </c>
      <c r="U401" s="12">
        <f t="array" ref="U401">IF(S401="",0,S401)+IF((COUNT(J401:R401)&lt;6),SUM(J401:R401),(MAX(J401:R401)+LARGE(J401:R401,2)+LARGE(J401:R401,3)+LARGE(J401:R401,4)+LARGE(J401:R401,5)))</f>
        <v>0</v>
      </c>
      <c r="V401" s="12">
        <f t="shared" si="6"/>
        <v>50.148148148148202</v>
      </c>
      <c r="W401" s="12">
        <f t="array" ref="W401">COUNT(J401:S401)</f>
        <v>0</v>
      </c>
      <c r="X401" s="12"/>
      <c r="Y401" s="12"/>
      <c r="Z401" s="16"/>
      <c r="AA401" s="12"/>
      <c r="AB401" s="12"/>
      <c r="AC401" s="16"/>
      <c r="AD401" s="16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/>
      <c r="IT401" s="20"/>
      <c r="IU401" s="20"/>
      <c r="IV401" s="20"/>
    </row>
    <row r="402" spans="1:256" s="19" customFormat="1" ht="16.5" customHeight="1" x14ac:dyDescent="0.2">
      <c r="A402" s="12">
        <v>350</v>
      </c>
      <c r="B402" s="12">
        <f t="array" ref="B402">_xlfn.RANK.EQ(V402,$V$2:$V$607)</f>
        <v>401</v>
      </c>
      <c r="C402" s="13" t="s">
        <v>559</v>
      </c>
      <c r="D402" s="13" t="s">
        <v>660</v>
      </c>
      <c r="E402" t="s">
        <v>958</v>
      </c>
      <c r="F402" s="12">
        <v>0</v>
      </c>
      <c r="G402" s="12">
        <v>0</v>
      </c>
      <c r="H402" s="12">
        <v>75.196886446886396</v>
      </c>
      <c r="I402" s="12">
        <v>50.131257631257597</v>
      </c>
      <c r="J402" s="14"/>
      <c r="K402" s="12"/>
      <c r="L402" t="s">
        <v>958</v>
      </c>
      <c r="M402" s="12" t="s">
        <v>958</v>
      </c>
      <c r="N402" s="12" t="s">
        <v>958</v>
      </c>
      <c r="O402" s="12"/>
      <c r="P402" s="12"/>
      <c r="Q402" s="12"/>
      <c r="R402" s="12"/>
      <c r="S402" s="15"/>
      <c r="T402" s="14">
        <f t="array" ref="T402">SUM(J402:S402)</f>
        <v>0</v>
      </c>
      <c r="U402" s="12">
        <f t="array" ref="U402">IF(S402="",0,S402)+IF((COUNT(J402:R402)&lt;6),SUM(J402:R402),(MAX(J402:R402)+LARGE(J402:R402,2)+LARGE(J402:R402,3)+LARGE(J402:R402,4)+LARGE(J402:R402,5)))</f>
        <v>0</v>
      </c>
      <c r="V402" s="12">
        <f t="shared" si="6"/>
        <v>50.131257631257597</v>
      </c>
      <c r="W402" s="12">
        <f t="array" ref="W402">COUNT(J402:S402)</f>
        <v>0</v>
      </c>
      <c r="X402" s="12"/>
      <c r="Y402" s="12"/>
      <c r="Z402" s="16"/>
      <c r="AA402" s="12"/>
      <c r="AB402" s="12"/>
      <c r="AC402" s="16"/>
      <c r="AD402" s="16"/>
    </row>
    <row r="403" spans="1:256" s="19" customFormat="1" ht="16.5" customHeight="1" x14ac:dyDescent="0.2">
      <c r="A403" s="12">
        <v>298</v>
      </c>
      <c r="B403" s="12">
        <f t="array" ref="B403">_xlfn.RANK.EQ(V403,$V$2:$V$607)</f>
        <v>402</v>
      </c>
      <c r="C403" s="13" t="s">
        <v>661</v>
      </c>
      <c r="D403" s="13" t="s">
        <v>466</v>
      </c>
      <c r="E403" t="s">
        <v>958</v>
      </c>
      <c r="F403" s="12">
        <v>150.29338467827401</v>
      </c>
      <c r="G403" s="12">
        <v>50.097794892758003</v>
      </c>
      <c r="H403" s="12">
        <v>0</v>
      </c>
      <c r="I403" s="12">
        <v>0</v>
      </c>
      <c r="J403" s="14"/>
      <c r="K403" s="12"/>
      <c r="L403" t="s">
        <v>958</v>
      </c>
      <c r="M403" s="12" t="s">
        <v>958</v>
      </c>
      <c r="N403" s="12" t="s">
        <v>958</v>
      </c>
      <c r="O403" s="12"/>
      <c r="P403" s="12"/>
      <c r="Q403" s="12"/>
      <c r="R403" s="12"/>
      <c r="S403" s="15"/>
      <c r="T403" s="14">
        <f t="array" ref="T403">SUM(J403:S403)</f>
        <v>0</v>
      </c>
      <c r="U403" s="12">
        <f t="array" ref="U403">IF(S403="",0,S403)+IF((COUNT(J403:R403)&lt;6),SUM(J403:R403),(MAX(J403:R403)+LARGE(J403:R403,2)+LARGE(J403:R403,3)+LARGE(J403:R403,4)+LARGE(J403:R403,5)))</f>
        <v>0</v>
      </c>
      <c r="V403" s="12">
        <f t="shared" si="6"/>
        <v>50.097794892758003</v>
      </c>
      <c r="W403" s="12">
        <f t="array" ref="W403">COUNT(J403:S403)</f>
        <v>0</v>
      </c>
      <c r="X403" s="12"/>
      <c r="Y403" s="12"/>
      <c r="Z403" s="16"/>
      <c r="AA403" s="12"/>
      <c r="AB403" s="12"/>
      <c r="AC403" s="16"/>
      <c r="AD403" s="16"/>
    </row>
    <row r="404" spans="1:256" s="19" customFormat="1" ht="16.5" customHeight="1" x14ac:dyDescent="0.2">
      <c r="A404" s="12">
        <v>586</v>
      </c>
      <c r="B404" s="12">
        <f t="array" ref="B404">_xlfn.RANK.EQ(V404,$V$2:$V$607)</f>
        <v>403</v>
      </c>
      <c r="C404" s="13" t="s">
        <v>662</v>
      </c>
      <c r="D404" s="13" t="s">
        <v>663</v>
      </c>
      <c r="E404" t="s">
        <v>958</v>
      </c>
      <c r="F404" s="12">
        <v>0</v>
      </c>
      <c r="G404" s="12">
        <v>0</v>
      </c>
      <c r="H404" s="12">
        <v>75.097133549714101</v>
      </c>
      <c r="I404" s="12">
        <v>50.064755699809403</v>
      </c>
      <c r="J404" s="14"/>
      <c r="K404" s="12"/>
      <c r="L404" t="s">
        <v>958</v>
      </c>
      <c r="M404" s="12" t="s">
        <v>958</v>
      </c>
      <c r="N404" s="12" t="s">
        <v>958</v>
      </c>
      <c r="O404" s="12"/>
      <c r="P404" s="12"/>
      <c r="Q404" s="12"/>
      <c r="R404" s="12"/>
      <c r="S404" s="15"/>
      <c r="T404" s="14">
        <f t="array" ref="T404">SUM(J404:S404)</f>
        <v>0</v>
      </c>
      <c r="U404" s="12">
        <f t="array" ref="U404">IF(S404="",0,S404)+IF((COUNT(J404:R404)&lt;6),SUM(J404:R404),(MAX(J404:R404)+LARGE(J404:R404,2)+LARGE(J404:R404,3)+LARGE(J404:R404,4)+LARGE(J404:R404,5)))</f>
        <v>0</v>
      </c>
      <c r="V404" s="12">
        <f t="shared" si="6"/>
        <v>50.064755699809403</v>
      </c>
      <c r="W404" s="12">
        <f t="array" ref="W404">COUNT(J404:S404)</f>
        <v>0</v>
      </c>
      <c r="X404" s="12"/>
      <c r="Y404" s="12"/>
      <c r="Z404" s="16"/>
      <c r="AA404" s="12"/>
      <c r="AB404" s="12"/>
      <c r="AC404" s="16"/>
      <c r="AD404" s="16"/>
    </row>
    <row r="405" spans="1:256" s="19" customFormat="1" ht="16.5" customHeight="1" x14ac:dyDescent="0.2">
      <c r="A405" s="12">
        <v>220</v>
      </c>
      <c r="B405" s="12">
        <f t="array" ref="B405">_xlfn.RANK.EQ(V405,$V$2:$V$607)</f>
        <v>404</v>
      </c>
      <c r="C405" s="13" t="s">
        <v>664</v>
      </c>
      <c r="D405" s="13" t="s">
        <v>262</v>
      </c>
      <c r="E405" t="s">
        <v>958</v>
      </c>
      <c r="F405" s="12">
        <v>139.379951690821</v>
      </c>
      <c r="G405" s="12">
        <v>46.4599838969404</v>
      </c>
      <c r="H405" s="12">
        <v>0</v>
      </c>
      <c r="I405" s="12">
        <v>0</v>
      </c>
      <c r="J405" s="14"/>
      <c r="K405" s="12"/>
      <c r="L405" t="s">
        <v>958</v>
      </c>
      <c r="M405" s="12" t="s">
        <v>958</v>
      </c>
      <c r="N405" s="12" t="s">
        <v>958</v>
      </c>
      <c r="O405" s="12"/>
      <c r="P405" s="12"/>
      <c r="Q405" s="12"/>
      <c r="R405" s="12"/>
      <c r="S405" s="15"/>
      <c r="T405" s="14">
        <f t="array" ref="T405">SUM(J405:S405)</f>
        <v>0</v>
      </c>
      <c r="U405" s="12">
        <f t="array" ref="U405">IF(S405="",0,S405)+IF((COUNT(J405:R405)&lt;6),SUM(J405:R405),(MAX(J405:R405)+LARGE(J405:R405,2)+LARGE(J405:R405,3)+LARGE(J405:R405,4)+LARGE(J405:R405,5)))</f>
        <v>0</v>
      </c>
      <c r="V405" s="12">
        <f t="shared" si="6"/>
        <v>46.4599838969404</v>
      </c>
      <c r="W405" s="12">
        <f t="array" ref="W405">COUNT(J405:S405)</f>
        <v>0</v>
      </c>
      <c r="X405" s="12"/>
      <c r="Y405" s="12"/>
      <c r="Z405" s="16"/>
      <c r="AA405" s="12"/>
      <c r="AB405" s="12"/>
      <c r="AC405" s="16"/>
      <c r="AD405" s="16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/>
      <c r="IT405" s="20"/>
      <c r="IU405" s="20"/>
      <c r="IV405" s="20"/>
    </row>
    <row r="406" spans="1:256" s="19" customFormat="1" ht="16.5" customHeight="1" x14ac:dyDescent="0.2">
      <c r="A406" s="12">
        <v>544</v>
      </c>
      <c r="B406" s="12">
        <f t="array" ref="B406">_xlfn.RANK.EQ(V406,$V$2:$V$607)</f>
        <v>405</v>
      </c>
      <c r="C406" s="13" t="s">
        <v>665</v>
      </c>
      <c r="D406" s="13" t="s">
        <v>666</v>
      </c>
      <c r="E406" t="s">
        <v>958</v>
      </c>
      <c r="F406" s="12">
        <v>138.19164419516099</v>
      </c>
      <c r="G406" s="12">
        <v>46.063881398386798</v>
      </c>
      <c r="H406" s="12">
        <v>0</v>
      </c>
      <c r="I406" s="12">
        <v>0</v>
      </c>
      <c r="J406" s="14"/>
      <c r="K406" s="12"/>
      <c r="L406" t="s">
        <v>958</v>
      </c>
      <c r="M406" s="12" t="s">
        <v>958</v>
      </c>
      <c r="N406" s="12" t="s">
        <v>958</v>
      </c>
      <c r="O406" s="12"/>
      <c r="P406" s="12"/>
      <c r="Q406" s="12"/>
      <c r="R406" s="12"/>
      <c r="S406" s="15"/>
      <c r="T406" s="14">
        <f t="array" ref="T406">SUM(J406:S406)</f>
        <v>0</v>
      </c>
      <c r="U406" s="12">
        <f t="array" ref="U406">IF(S406="",0,S406)+IF((COUNT(J406:R406)&lt;6),SUM(J406:R406),(MAX(J406:R406)+LARGE(J406:R406,2)+LARGE(J406:R406,3)+LARGE(J406:R406,4)+LARGE(J406:R406,5)))</f>
        <v>0</v>
      </c>
      <c r="V406" s="12">
        <f t="shared" si="6"/>
        <v>46.063881398386798</v>
      </c>
      <c r="W406" s="12">
        <f t="array" ref="W406">COUNT(J406:S406)</f>
        <v>0</v>
      </c>
      <c r="X406" s="12"/>
      <c r="Y406" s="12"/>
      <c r="Z406" s="16"/>
      <c r="AA406" s="16"/>
      <c r="AC406" s="16"/>
      <c r="AD406" s="16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/>
      <c r="IT406" s="20"/>
      <c r="IU406" s="20"/>
      <c r="IV406" s="20"/>
    </row>
    <row r="407" spans="1:256" s="25" customFormat="1" ht="16.5" customHeight="1" x14ac:dyDescent="0.2">
      <c r="A407" s="12">
        <v>282</v>
      </c>
      <c r="B407" s="12">
        <f t="array" ref="B407">_xlfn.RANK.EQ(V407,$V$2:$V$607)</f>
        <v>406</v>
      </c>
      <c r="C407" s="13" t="s">
        <v>667</v>
      </c>
      <c r="D407" s="13" t="s">
        <v>234</v>
      </c>
      <c r="E407" t="s">
        <v>958</v>
      </c>
      <c r="F407" s="12">
        <v>137.94183454203599</v>
      </c>
      <c r="G407" s="12">
        <v>45.980611514011997</v>
      </c>
      <c r="H407" s="12">
        <v>0</v>
      </c>
      <c r="I407" s="12">
        <v>0</v>
      </c>
      <c r="J407" s="14"/>
      <c r="K407" s="12"/>
      <c r="L407" t="s">
        <v>958</v>
      </c>
      <c r="M407" s="12" t="s">
        <v>958</v>
      </c>
      <c r="N407" s="12" t="s">
        <v>958</v>
      </c>
      <c r="O407" s="12"/>
      <c r="P407" s="12"/>
      <c r="Q407" s="12"/>
      <c r="R407" s="12"/>
      <c r="S407" s="15"/>
      <c r="T407" s="14">
        <f t="array" ref="T407">SUM(J407:S407)</f>
        <v>0</v>
      </c>
      <c r="U407" s="12">
        <f t="array" ref="U407">IF(S407="",0,S407)+IF((COUNT(J407:R407)&lt;6),SUM(J407:R407),(MAX(J407:R407)+LARGE(J407:R407,2)+LARGE(J407:R407,3)+LARGE(J407:R407,4)+LARGE(J407:R407,5)))</f>
        <v>0</v>
      </c>
      <c r="V407" s="12">
        <f t="shared" si="6"/>
        <v>45.980611514011997</v>
      </c>
      <c r="W407" s="12">
        <f t="array" ref="W407">COUNT(J407:S407)</f>
        <v>0</v>
      </c>
      <c r="X407" s="12"/>
      <c r="Y407" s="12"/>
      <c r="Z407" s="16"/>
      <c r="AA407" s="12"/>
      <c r="AB407" s="12"/>
      <c r="AC407" s="16"/>
      <c r="AD407" s="16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  <c r="IK407" s="19"/>
      <c r="IL407" s="19"/>
      <c r="IM407" s="19"/>
      <c r="IN407" s="19"/>
      <c r="IO407" s="19"/>
      <c r="IP407" s="19"/>
      <c r="IQ407" s="19"/>
      <c r="IR407" s="19"/>
      <c r="IS407" s="19"/>
      <c r="IT407" s="19"/>
      <c r="IU407" s="19"/>
      <c r="IV407" s="19"/>
    </row>
    <row r="408" spans="1:256" s="19" customFormat="1" ht="16.5" customHeight="1" x14ac:dyDescent="0.2">
      <c r="A408" s="12">
        <v>343</v>
      </c>
      <c r="B408" s="12">
        <f t="array" ref="B408">_xlfn.RANK.EQ(V408,$V$2:$V$607)</f>
        <v>407</v>
      </c>
      <c r="C408" s="13" t="s">
        <v>344</v>
      </c>
      <c r="D408" s="13" t="s">
        <v>670</v>
      </c>
      <c r="E408" t="s">
        <v>958</v>
      </c>
      <c r="F408" s="12">
        <v>134.008016877637</v>
      </c>
      <c r="G408" s="12">
        <v>44.669338959212403</v>
      </c>
      <c r="H408" s="12">
        <v>0.524612092027822</v>
      </c>
      <c r="I408" s="12">
        <v>0.34974139468521498</v>
      </c>
      <c r="J408" s="14"/>
      <c r="K408" s="12"/>
      <c r="L408" t="s">
        <v>958</v>
      </c>
      <c r="M408" s="12" t="s">
        <v>958</v>
      </c>
      <c r="N408" s="12" t="s">
        <v>958</v>
      </c>
      <c r="O408" s="12"/>
      <c r="P408" s="12"/>
      <c r="Q408" s="12"/>
      <c r="R408" s="12"/>
      <c r="S408" s="15"/>
      <c r="T408" s="14">
        <f t="array" ref="T408">SUM(J408:S408)</f>
        <v>0</v>
      </c>
      <c r="U408" s="12">
        <f t="array" ref="U408">IF(S408="",0,S408)+IF((COUNT(J408:R408)&lt;6),SUM(J408:R408),(MAX(J408:R408)+LARGE(J408:R408,2)+LARGE(J408:R408,3)+LARGE(J408:R408,4)+LARGE(J408:R408,5)))</f>
        <v>0</v>
      </c>
      <c r="V408" s="12">
        <f t="shared" si="6"/>
        <v>45.019080353897621</v>
      </c>
      <c r="W408" s="12">
        <f t="array" ref="W408">COUNT(J408:S408)</f>
        <v>0</v>
      </c>
      <c r="X408" s="12"/>
      <c r="Y408" s="12"/>
      <c r="Z408" s="16"/>
      <c r="AA408" s="12"/>
      <c r="AB408" s="12"/>
      <c r="AC408" s="16"/>
      <c r="AD408" s="16"/>
    </row>
    <row r="409" spans="1:256" s="19" customFormat="1" ht="16.5" customHeight="1" x14ac:dyDescent="0.2">
      <c r="A409" s="12">
        <v>194</v>
      </c>
      <c r="B409" s="12">
        <f t="array" ref="B409">_xlfn.RANK.EQ(V409,$V$2:$V$607)</f>
        <v>408</v>
      </c>
      <c r="C409" s="13" t="s">
        <v>184</v>
      </c>
      <c r="D409" s="13" t="s">
        <v>264</v>
      </c>
      <c r="E409" s="13" t="s">
        <v>42</v>
      </c>
      <c r="F409" s="12">
        <v>0</v>
      </c>
      <c r="G409" s="12">
        <v>0</v>
      </c>
      <c r="H409" s="12">
        <v>67.098343685300193</v>
      </c>
      <c r="I409" s="12">
        <v>44.7322291235335</v>
      </c>
      <c r="J409" s="14">
        <v>0.27840862451090376</v>
      </c>
      <c r="K409" s="12"/>
      <c r="L409" t="s">
        <v>958</v>
      </c>
      <c r="M409" s="12" t="s">
        <v>958</v>
      </c>
      <c r="N409" s="12" t="s">
        <v>958</v>
      </c>
      <c r="O409" s="12"/>
      <c r="P409" s="12"/>
      <c r="Q409" s="12"/>
      <c r="R409" s="12"/>
      <c r="S409" s="15"/>
      <c r="T409" s="14">
        <f t="array" ref="T409">SUM(J409:S409)</f>
        <v>0.27840862451090376</v>
      </c>
      <c r="U409" s="12">
        <f t="array" ref="U409">IF(S409="",0,S409)+IF((COUNT(J409:R409)&lt;6),SUM(J409:R409),(MAX(J409:R409)+LARGE(J409:R409,2)+LARGE(J409:R409,3)+LARGE(J409:R409,4)+LARGE(J409:R409,5)))</f>
        <v>0.27840862451090376</v>
      </c>
      <c r="V409" s="12">
        <f t="shared" si="6"/>
        <v>45.010637748044402</v>
      </c>
      <c r="W409" s="12">
        <f t="array" ref="W409">COUNT(J409:S409)</f>
        <v>1</v>
      </c>
      <c r="X409" s="12"/>
      <c r="Y409" s="12"/>
      <c r="Z409" s="16"/>
      <c r="AA409" s="16"/>
      <c r="AC409" s="16"/>
      <c r="AD409" s="16"/>
    </row>
    <row r="410" spans="1:256" s="19" customFormat="1" ht="16.5" customHeight="1" x14ac:dyDescent="0.2">
      <c r="A410" s="12">
        <v>412</v>
      </c>
      <c r="B410" s="12">
        <f t="array" ref="B410">_xlfn.RANK.EQ(V410,$V$2:$V$607)</f>
        <v>409</v>
      </c>
      <c r="C410" s="13" t="s">
        <v>671</v>
      </c>
      <c r="D410" s="13" t="s">
        <v>453</v>
      </c>
      <c r="E410" t="s">
        <v>958</v>
      </c>
      <c r="F410" s="12">
        <v>0</v>
      </c>
      <c r="G410" s="12">
        <v>0</v>
      </c>
      <c r="H410" s="12">
        <v>67.511729132932601</v>
      </c>
      <c r="I410" s="12">
        <v>45.007819421955098</v>
      </c>
      <c r="J410" s="14"/>
      <c r="K410" s="12"/>
      <c r="L410" t="s">
        <v>958</v>
      </c>
      <c r="M410" s="12" t="s">
        <v>958</v>
      </c>
      <c r="N410" s="12" t="s">
        <v>958</v>
      </c>
      <c r="O410" s="12"/>
      <c r="P410" s="12"/>
      <c r="Q410" s="12"/>
      <c r="R410" s="12"/>
      <c r="S410" s="15"/>
      <c r="T410" s="14">
        <f t="array" ref="T410">SUM(J410:S410)</f>
        <v>0</v>
      </c>
      <c r="U410" s="12">
        <f t="array" ref="U410">IF(S410="",0,S410)+IF((COUNT(J410:R410)&lt;6),SUM(J410:R410),(MAX(J410:R410)+LARGE(J410:R410,2)+LARGE(J410:R410,3)+LARGE(J410:R410,4)+LARGE(J410:R410,5)))</f>
        <v>0</v>
      </c>
      <c r="V410" s="12">
        <f t="shared" si="6"/>
        <v>45.007819421955098</v>
      </c>
      <c r="W410" s="12">
        <f t="array" ref="W410">COUNT(J410:S410)</f>
        <v>0</v>
      </c>
      <c r="X410" s="12"/>
      <c r="Y410" s="12"/>
      <c r="Z410" s="16"/>
      <c r="AA410" s="12"/>
      <c r="AB410" s="12"/>
      <c r="AC410" s="16"/>
      <c r="AD410" s="16"/>
    </row>
    <row r="411" spans="1:256" s="19" customFormat="1" ht="16.5" customHeight="1" x14ac:dyDescent="0.2">
      <c r="A411" s="12">
        <v>472</v>
      </c>
      <c r="B411" s="12">
        <f t="array" ref="B411">_xlfn.RANK.EQ(V411,$V$2:$V$607)</f>
        <v>410</v>
      </c>
      <c r="C411" s="13" t="s">
        <v>672</v>
      </c>
      <c r="D411" s="13" t="s">
        <v>24</v>
      </c>
      <c r="E411" t="s">
        <v>958</v>
      </c>
      <c r="F411" s="12">
        <v>0</v>
      </c>
      <c r="G411" s="12">
        <v>0</v>
      </c>
      <c r="H411" s="12">
        <v>67.388229678123295</v>
      </c>
      <c r="I411" s="12">
        <v>44.925486452082197</v>
      </c>
      <c r="J411" s="14"/>
      <c r="K411" s="12"/>
      <c r="L411" t="s">
        <v>958</v>
      </c>
      <c r="M411" s="12" t="s">
        <v>958</v>
      </c>
      <c r="N411" s="12" t="s">
        <v>958</v>
      </c>
      <c r="O411" s="12"/>
      <c r="P411" s="12"/>
      <c r="Q411" s="12"/>
      <c r="R411" s="12"/>
      <c r="S411" s="15"/>
      <c r="T411" s="14">
        <f t="array" ref="T411">SUM(J411:S411)</f>
        <v>0</v>
      </c>
      <c r="U411" s="12">
        <f t="array" ref="U411">IF(S411="",0,S411)+IF((COUNT(J411:R411)&lt;6),SUM(J411:R411),(MAX(J411:R411)+LARGE(J411:R411,2)+LARGE(J411:R411,3)+LARGE(J411:R411,4)+LARGE(J411:R411,5)))</f>
        <v>0</v>
      </c>
      <c r="V411" s="12">
        <f t="shared" si="6"/>
        <v>44.925486452082197</v>
      </c>
      <c r="W411" s="12">
        <f t="array" ref="W411">COUNT(J411:S411)</f>
        <v>0</v>
      </c>
      <c r="X411" s="12"/>
      <c r="Y411" s="12"/>
      <c r="Z411" s="16"/>
      <c r="AA411" s="12"/>
      <c r="AB411" s="12"/>
      <c r="AC411" s="16"/>
      <c r="AD411" s="16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</row>
    <row r="412" spans="1:256" s="19" customFormat="1" ht="16.5" customHeight="1" x14ac:dyDescent="0.2">
      <c r="A412" s="12">
        <v>483</v>
      </c>
      <c r="B412" s="12">
        <f t="array" ref="B412">_xlfn.RANK.EQ(V412,$V$2:$V$607)</f>
        <v>411</v>
      </c>
      <c r="C412" s="13" t="s">
        <v>673</v>
      </c>
      <c r="D412" s="13" t="s">
        <v>674</v>
      </c>
      <c r="E412" t="s">
        <v>958</v>
      </c>
      <c r="F412" s="12">
        <v>0</v>
      </c>
      <c r="G412" s="12">
        <v>0</v>
      </c>
      <c r="H412" s="12">
        <v>67.354441092676396</v>
      </c>
      <c r="I412" s="12">
        <v>44.9029607284509</v>
      </c>
      <c r="J412" s="14"/>
      <c r="K412" s="12"/>
      <c r="L412" t="s">
        <v>958</v>
      </c>
      <c r="M412" s="12" t="s">
        <v>958</v>
      </c>
      <c r="N412" s="12" t="s">
        <v>958</v>
      </c>
      <c r="O412" s="12"/>
      <c r="P412" s="12"/>
      <c r="Q412" s="12"/>
      <c r="R412" s="12"/>
      <c r="S412" s="15"/>
      <c r="T412" s="14">
        <f t="array" ref="T412">SUM(J412:S412)</f>
        <v>0</v>
      </c>
      <c r="U412" s="12">
        <f t="array" ref="U412">IF(S412="",0,S412)+IF((COUNT(J412:R412)&lt;6),SUM(J412:R412),(MAX(J412:R412)+LARGE(J412:R412,2)+LARGE(J412:R412,3)+LARGE(J412:R412,4)+LARGE(J412:R412,5)))</f>
        <v>0</v>
      </c>
      <c r="V412" s="12">
        <f t="shared" si="6"/>
        <v>44.9029607284509</v>
      </c>
      <c r="W412" s="12">
        <f t="array" ref="W412">COUNT(J412:S412)</f>
        <v>0</v>
      </c>
      <c r="X412" s="12"/>
      <c r="Y412" s="12"/>
      <c r="Z412" s="16"/>
      <c r="AA412" s="16"/>
      <c r="AC412" s="16"/>
      <c r="AD412" s="16"/>
    </row>
    <row r="413" spans="1:256" s="19" customFormat="1" ht="16.5" customHeight="1" x14ac:dyDescent="0.2">
      <c r="A413" s="12">
        <v>414</v>
      </c>
      <c r="B413" s="12">
        <f t="array" ref="B413">_xlfn.RANK.EQ(V413,$V$2:$V$607)</f>
        <v>412</v>
      </c>
      <c r="C413" s="13" t="s">
        <v>675</v>
      </c>
      <c r="D413" s="13" t="s">
        <v>676</v>
      </c>
      <c r="E413" t="s">
        <v>958</v>
      </c>
      <c r="F413" s="12">
        <v>0</v>
      </c>
      <c r="G413" s="12">
        <v>0</v>
      </c>
      <c r="H413" s="12">
        <v>67.289616248499996</v>
      </c>
      <c r="I413" s="12">
        <v>44.859744165666697</v>
      </c>
      <c r="J413" s="14"/>
      <c r="K413" s="12"/>
      <c r="L413" t="s">
        <v>958</v>
      </c>
      <c r="M413" s="12" t="s">
        <v>958</v>
      </c>
      <c r="N413" s="12" t="s">
        <v>958</v>
      </c>
      <c r="O413" s="12"/>
      <c r="P413" s="12"/>
      <c r="Q413" s="12"/>
      <c r="R413" s="12"/>
      <c r="S413" s="15"/>
      <c r="T413" s="14">
        <f t="array" ref="T413">SUM(J413:S413)</f>
        <v>0</v>
      </c>
      <c r="U413" s="12">
        <f t="array" ref="U413">IF(S413="",0,S413)+IF((COUNT(J413:R413)&lt;6),SUM(J413:R413),(MAX(J413:R413)+LARGE(J413:R413,2)+LARGE(J413:R413,3)+LARGE(J413:R413,4)+LARGE(J413:R413,5)))</f>
        <v>0</v>
      </c>
      <c r="V413" s="12">
        <f t="shared" si="6"/>
        <v>44.859744165666697</v>
      </c>
      <c r="W413" s="12">
        <f t="array" ref="W413">COUNT(J413:S413)</f>
        <v>0</v>
      </c>
      <c r="X413" s="12"/>
      <c r="Y413" s="12"/>
      <c r="Z413" s="16"/>
      <c r="AA413" s="12"/>
      <c r="AB413" s="12"/>
      <c r="AC413" s="16"/>
      <c r="AD413" s="16"/>
    </row>
    <row r="414" spans="1:256" s="19" customFormat="1" ht="16.5" customHeight="1" x14ac:dyDescent="0.2">
      <c r="A414" s="12">
        <v>463</v>
      </c>
      <c r="B414" s="12">
        <f t="array" ref="B414">_xlfn.RANK.EQ(V414,$V$2:$V$607)</f>
        <v>413</v>
      </c>
      <c r="C414" s="13" t="s">
        <v>677</v>
      </c>
      <c r="D414" s="13" t="s">
        <v>678</v>
      </c>
      <c r="E414" t="s">
        <v>958</v>
      </c>
      <c r="F414" s="12">
        <v>0</v>
      </c>
      <c r="G414" s="12">
        <v>0</v>
      </c>
      <c r="H414" s="12">
        <v>67.243565217391307</v>
      </c>
      <c r="I414" s="12">
        <v>44.8290434782609</v>
      </c>
      <c r="J414" s="14"/>
      <c r="K414" s="12"/>
      <c r="L414" t="s">
        <v>958</v>
      </c>
      <c r="M414" s="12" t="s">
        <v>958</v>
      </c>
      <c r="N414" s="12" t="s">
        <v>958</v>
      </c>
      <c r="O414" s="12"/>
      <c r="P414" s="12"/>
      <c r="Q414" s="12"/>
      <c r="R414" s="12"/>
      <c r="S414" s="15"/>
      <c r="T414" s="14">
        <f t="array" ref="T414">SUM(J414:S414)</f>
        <v>0</v>
      </c>
      <c r="U414" s="12">
        <f t="array" ref="U414">IF(S414="",0,S414)+IF((COUNT(J414:R414)&lt;6),SUM(J414:R414),(MAX(J414:R414)+LARGE(J414:R414,2)+LARGE(J414:R414,3)+LARGE(J414:R414,4)+LARGE(J414:R414,5)))</f>
        <v>0</v>
      </c>
      <c r="V414" s="12">
        <f t="shared" si="6"/>
        <v>44.8290434782609</v>
      </c>
      <c r="W414" s="12">
        <f t="array" ref="W414">COUNT(J414:S414)</f>
        <v>0</v>
      </c>
      <c r="X414" s="12"/>
      <c r="Y414" s="12"/>
      <c r="Z414" s="16"/>
      <c r="AA414" s="12"/>
      <c r="AB414" s="12"/>
      <c r="AC414" s="16"/>
      <c r="AD414" s="16"/>
    </row>
    <row r="415" spans="1:256" s="19" customFormat="1" ht="16.5" customHeight="1" x14ac:dyDescent="0.2">
      <c r="A415" s="12">
        <v>252</v>
      </c>
      <c r="B415" s="12">
        <f t="array" ref="B415">_xlfn.RANK.EQ(V415,$V$2:$V$607)</f>
        <v>414</v>
      </c>
      <c r="C415" s="13" t="s">
        <v>679</v>
      </c>
      <c r="D415" s="13" t="s">
        <v>680</v>
      </c>
      <c r="E415" t="s">
        <v>958</v>
      </c>
      <c r="F415" s="12">
        <v>0</v>
      </c>
      <c r="G415" s="12">
        <v>0</v>
      </c>
      <c r="H415" s="12">
        <v>66.958612975391503</v>
      </c>
      <c r="I415" s="12">
        <v>44.639075316927702</v>
      </c>
      <c r="J415" s="14"/>
      <c r="K415" s="12"/>
      <c r="L415" t="s">
        <v>958</v>
      </c>
      <c r="M415" s="12" t="s">
        <v>958</v>
      </c>
      <c r="N415" s="12" t="s">
        <v>958</v>
      </c>
      <c r="O415" s="12"/>
      <c r="P415" s="12"/>
      <c r="Q415" s="12"/>
      <c r="R415" s="12"/>
      <c r="S415" s="15"/>
      <c r="T415" s="14">
        <f t="array" ref="T415">SUM(J415:S415)</f>
        <v>0</v>
      </c>
      <c r="U415" s="12">
        <f t="array" ref="U415">IF(S415="",0,S415)+IF((COUNT(J415:R415)&lt;6),SUM(J415:R415),(MAX(J415:R415)+LARGE(J415:R415,2)+LARGE(J415:R415,3)+LARGE(J415:R415,4)+LARGE(J415:R415,5)))</f>
        <v>0</v>
      </c>
      <c r="V415" s="12">
        <f t="shared" si="6"/>
        <v>44.639075316927702</v>
      </c>
      <c r="W415" s="12">
        <f t="array" ref="W415">COUNT(J415:S415)</f>
        <v>0</v>
      </c>
      <c r="X415" s="12"/>
      <c r="Y415" s="12"/>
      <c r="Z415" s="16"/>
      <c r="AA415" s="12"/>
      <c r="AB415" s="12"/>
      <c r="AC415" s="16"/>
      <c r="AD415" s="16"/>
      <c r="AE415" s="21"/>
    </row>
    <row r="416" spans="1:256" s="19" customFormat="1" ht="16.5" customHeight="1" x14ac:dyDescent="0.2">
      <c r="A416" s="12">
        <v>450</v>
      </c>
      <c r="B416" s="12">
        <f t="array" ref="B416">_xlfn.RANK.EQ(V416,$V$2:$V$607)</f>
        <v>415</v>
      </c>
      <c r="C416" s="13" t="s">
        <v>681</v>
      </c>
      <c r="D416" s="13" t="s">
        <v>445</v>
      </c>
      <c r="E416" t="s">
        <v>958</v>
      </c>
      <c r="F416" s="12">
        <v>133.875700280112</v>
      </c>
      <c r="G416" s="12">
        <v>44.625233426704</v>
      </c>
      <c r="H416" s="12">
        <v>0</v>
      </c>
      <c r="I416" s="12">
        <v>0</v>
      </c>
      <c r="J416" s="14"/>
      <c r="K416" s="12"/>
      <c r="L416" t="s">
        <v>958</v>
      </c>
      <c r="M416" s="12" t="s">
        <v>958</v>
      </c>
      <c r="N416" s="12" t="s">
        <v>958</v>
      </c>
      <c r="O416" s="12"/>
      <c r="P416" s="12"/>
      <c r="Q416" s="12"/>
      <c r="R416" s="12"/>
      <c r="S416" s="15"/>
      <c r="T416" s="14">
        <f t="array" ref="T416">SUM(J416:S416)</f>
        <v>0</v>
      </c>
      <c r="U416" s="12">
        <f t="array" ref="U416">IF(S416="",0,S416)+IF((COUNT(J416:R416)&lt;6),SUM(J416:R416),(MAX(J416:R416)+LARGE(J416:R416,2)+LARGE(J416:R416,3)+LARGE(J416:R416,4)+LARGE(J416:R416,5)))</f>
        <v>0</v>
      </c>
      <c r="V416" s="12">
        <f t="shared" si="6"/>
        <v>44.625233426704</v>
      </c>
      <c r="W416" s="12">
        <f t="array" ref="W416">COUNT(J416:S416)</f>
        <v>0</v>
      </c>
      <c r="X416" s="12"/>
      <c r="Y416" s="12"/>
      <c r="Z416" s="16"/>
      <c r="AA416" s="16"/>
      <c r="AC416" s="16"/>
      <c r="AD416" s="16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  <c r="IV416" s="20"/>
    </row>
    <row r="417" spans="1:256" s="19" customFormat="1" ht="16.5" customHeight="1" x14ac:dyDescent="0.2">
      <c r="A417" s="12">
        <v>474</v>
      </c>
      <c r="B417" s="12">
        <f t="array" ref="B417">_xlfn.RANK.EQ(V417,$V$2:$V$607)</f>
        <v>416</v>
      </c>
      <c r="C417" s="13" t="s">
        <v>682</v>
      </c>
      <c r="D417" s="13" t="s">
        <v>683</v>
      </c>
      <c r="E417" t="s">
        <v>958</v>
      </c>
      <c r="F417" s="12">
        <v>0</v>
      </c>
      <c r="G417" s="12">
        <v>0</v>
      </c>
      <c r="H417" s="12">
        <v>66.936507936507894</v>
      </c>
      <c r="I417" s="12">
        <v>44.624338624338598</v>
      </c>
      <c r="J417" s="14"/>
      <c r="K417" s="12"/>
      <c r="L417" t="s">
        <v>958</v>
      </c>
      <c r="M417" s="12" t="s">
        <v>958</v>
      </c>
      <c r="N417" s="12" t="s">
        <v>958</v>
      </c>
      <c r="O417" s="12"/>
      <c r="P417" s="12"/>
      <c r="Q417" s="12"/>
      <c r="R417" s="12"/>
      <c r="S417" s="15"/>
      <c r="T417" s="14">
        <f t="array" ref="T417">SUM(J417:S417)</f>
        <v>0</v>
      </c>
      <c r="U417" s="12">
        <f t="array" ref="U417">IF(S417="",0,S417)+IF((COUNT(J417:R417)&lt;6),SUM(J417:R417),(MAX(J417:R417)+LARGE(J417:R417,2)+LARGE(J417:R417,3)+LARGE(J417:R417,4)+LARGE(J417:R417,5)))</f>
        <v>0</v>
      </c>
      <c r="V417" s="12">
        <f t="shared" si="6"/>
        <v>44.624338624338598</v>
      </c>
      <c r="W417" s="12">
        <f t="array" ref="W417">COUNT(J417:S417)</f>
        <v>0</v>
      </c>
      <c r="X417" s="12"/>
      <c r="Y417" s="12"/>
      <c r="Z417" s="16"/>
      <c r="AA417" s="12"/>
      <c r="AB417" s="12"/>
      <c r="AC417" s="16"/>
      <c r="AD417" s="16"/>
      <c r="AE417" s="21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</row>
    <row r="418" spans="1:256" s="19" customFormat="1" ht="16.5" customHeight="1" x14ac:dyDescent="0.2">
      <c r="A418" s="12">
        <v>94</v>
      </c>
      <c r="B418" s="12">
        <f t="array" ref="B418">_xlfn.RANK.EQ(V418,$V$2:$V$607)</f>
        <v>417</v>
      </c>
      <c r="C418" s="13" t="s">
        <v>166</v>
      </c>
      <c r="D418" s="13" t="s">
        <v>54</v>
      </c>
      <c r="E418" t="s">
        <v>958</v>
      </c>
      <c r="F418" s="12">
        <v>0</v>
      </c>
      <c r="G418" s="12">
        <v>0</v>
      </c>
      <c r="H418" s="12">
        <v>66.897544853635495</v>
      </c>
      <c r="I418" s="12">
        <v>44.598363235756999</v>
      </c>
      <c r="J418" s="14"/>
      <c r="K418" s="12"/>
      <c r="L418" t="s">
        <v>958</v>
      </c>
      <c r="M418" s="12" t="s">
        <v>958</v>
      </c>
      <c r="N418" s="12" t="s">
        <v>958</v>
      </c>
      <c r="O418" s="12"/>
      <c r="P418" s="12"/>
      <c r="Q418" s="12"/>
      <c r="R418" s="12"/>
      <c r="S418" s="15"/>
      <c r="T418" s="14">
        <f t="array" ref="T418">SUM(J418:S418)</f>
        <v>0</v>
      </c>
      <c r="U418" s="12">
        <f t="array" ref="U418">IF(S418="",0,S418)+IF((COUNT(J418:R418)&lt;6),SUM(J418:R418),(MAX(J418:R418)+LARGE(J418:R418,2)+LARGE(J418:R418,3)+LARGE(J418:R418,4)+LARGE(J418:R418,5)))</f>
        <v>0</v>
      </c>
      <c r="V418" s="12">
        <f t="shared" si="6"/>
        <v>44.598363235756999</v>
      </c>
      <c r="W418" s="12">
        <f t="array" ref="W418">COUNT(J418:S418)</f>
        <v>0</v>
      </c>
      <c r="X418" s="12"/>
      <c r="Y418" s="12"/>
      <c r="Z418" s="16"/>
      <c r="AA418" s="12"/>
      <c r="AB418" s="12"/>
      <c r="AC418" s="16"/>
      <c r="AD418" s="16"/>
      <c r="AE418" s="21"/>
    </row>
    <row r="419" spans="1:256" s="19" customFormat="1" ht="16.5" customHeight="1" x14ac:dyDescent="0.2">
      <c r="A419" s="12">
        <v>568</v>
      </c>
      <c r="B419" s="12">
        <f t="array" ref="B419">_xlfn.RANK.EQ(V419,$V$2:$V$607)</f>
        <v>418</v>
      </c>
      <c r="C419" s="13" t="s">
        <v>684</v>
      </c>
      <c r="D419" s="13" t="s">
        <v>685</v>
      </c>
      <c r="E419" t="s">
        <v>958</v>
      </c>
      <c r="F419" s="12">
        <v>127.105723400984</v>
      </c>
      <c r="G419" s="12">
        <v>42.368574466994701</v>
      </c>
      <c r="H419" s="12">
        <v>0</v>
      </c>
      <c r="I419" s="12">
        <v>0</v>
      </c>
      <c r="J419" s="14"/>
      <c r="K419" s="12"/>
      <c r="L419" t="s">
        <v>958</v>
      </c>
      <c r="M419" s="12" t="s">
        <v>958</v>
      </c>
      <c r="N419" s="12" t="s">
        <v>958</v>
      </c>
      <c r="O419" s="12"/>
      <c r="P419" s="12"/>
      <c r="Q419" s="12"/>
      <c r="R419" s="12"/>
      <c r="S419" s="15"/>
      <c r="T419" s="14">
        <f t="array" ref="T419">SUM(J419:S419)</f>
        <v>0</v>
      </c>
      <c r="U419" s="12">
        <f t="array" ref="U419">IF(S419="",0,S419)+IF((COUNT(J419:R419)&lt;6),SUM(J419:R419),(MAX(J419:R419)+LARGE(J419:R419,2)+LARGE(J419:R419,3)+LARGE(J419:R419,4)+LARGE(J419:R419,5)))</f>
        <v>0</v>
      </c>
      <c r="V419" s="12">
        <f t="shared" si="6"/>
        <v>42.368574466994701</v>
      </c>
      <c r="W419" s="12">
        <f t="array" ref="W419">COUNT(J419:S419)</f>
        <v>0</v>
      </c>
      <c r="X419" s="12"/>
      <c r="Y419" s="12"/>
      <c r="Z419" s="16"/>
      <c r="AA419" s="12"/>
      <c r="AB419" s="12"/>
      <c r="AC419" s="16"/>
      <c r="AD419" s="16"/>
    </row>
    <row r="420" spans="1:256" s="19" customFormat="1" ht="16.5" customHeight="1" x14ac:dyDescent="0.2">
      <c r="A420" s="12">
        <v>569</v>
      </c>
      <c r="B420" s="12">
        <f t="array" ref="B420">_xlfn.RANK.EQ(V420,$V$2:$V$607)</f>
        <v>419</v>
      </c>
      <c r="C420" s="13" t="s">
        <v>686</v>
      </c>
      <c r="D420" s="13" t="s">
        <v>138</v>
      </c>
      <c r="E420" t="s">
        <v>958</v>
      </c>
      <c r="F420" s="12">
        <v>125.666292905304</v>
      </c>
      <c r="G420" s="12">
        <v>41.8887643017678</v>
      </c>
      <c r="H420" s="12">
        <v>0</v>
      </c>
      <c r="I420" s="12">
        <v>0</v>
      </c>
      <c r="J420" s="14"/>
      <c r="K420" s="12"/>
      <c r="L420" t="s">
        <v>958</v>
      </c>
      <c r="M420" s="12" t="s">
        <v>958</v>
      </c>
      <c r="N420" s="12" t="s">
        <v>958</v>
      </c>
      <c r="O420" s="12"/>
      <c r="P420" s="12"/>
      <c r="Q420" s="12"/>
      <c r="R420" s="12"/>
      <c r="S420" s="15"/>
      <c r="T420" s="14">
        <f t="array" ref="T420">SUM(J420:S420)</f>
        <v>0</v>
      </c>
      <c r="U420" s="12">
        <f t="array" ref="U420">IF(S420="",0,S420)+IF((COUNT(J420:R420)&lt;6),SUM(J420:R420),(MAX(J420:R420)+LARGE(J420:R420,2)+LARGE(J420:R420,3)+LARGE(J420:R420,4)+LARGE(J420:R420,5)))</f>
        <v>0</v>
      </c>
      <c r="V420" s="12">
        <f t="shared" si="6"/>
        <v>41.8887643017678</v>
      </c>
      <c r="W420" s="12">
        <f t="array" ref="W420">COUNT(J420:S420)</f>
        <v>0</v>
      </c>
      <c r="X420" s="12"/>
      <c r="Y420" s="12"/>
      <c r="Z420" s="16"/>
      <c r="AA420" s="12"/>
      <c r="AB420" s="12"/>
      <c r="AC420" s="16"/>
      <c r="AD420" s="16"/>
    </row>
    <row r="421" spans="1:256" s="19" customFormat="1" ht="16.5" customHeight="1" x14ac:dyDescent="0.2">
      <c r="A421" s="12">
        <v>481</v>
      </c>
      <c r="B421" s="12">
        <f t="array" ref="B421">_xlfn.RANK.EQ(V421,$V$2:$V$607)</f>
        <v>420</v>
      </c>
      <c r="C421" s="13" t="s">
        <v>687</v>
      </c>
      <c r="D421" s="13" t="s">
        <v>329</v>
      </c>
      <c r="E421" t="s">
        <v>958</v>
      </c>
      <c r="F421" s="12">
        <v>125.647032493369</v>
      </c>
      <c r="G421" s="12">
        <v>41.8823441644562</v>
      </c>
      <c r="H421" s="12">
        <v>0</v>
      </c>
      <c r="I421" s="12">
        <v>0</v>
      </c>
      <c r="J421" s="14"/>
      <c r="K421" s="12"/>
      <c r="L421" t="s">
        <v>958</v>
      </c>
      <c r="M421" s="12" t="s">
        <v>958</v>
      </c>
      <c r="N421" s="12" t="s">
        <v>958</v>
      </c>
      <c r="O421" s="12"/>
      <c r="P421" s="12"/>
      <c r="Q421" s="12"/>
      <c r="R421" s="12"/>
      <c r="S421" s="15"/>
      <c r="T421" s="14">
        <f t="array" ref="T421">SUM(J421:S421)</f>
        <v>0</v>
      </c>
      <c r="U421" s="12">
        <f t="array" ref="U421">IF(S421="",0,S421)+IF((COUNT(J421:R421)&lt;6),SUM(J421:R421),(MAX(J421:R421)+LARGE(J421:R421,2)+LARGE(J421:R421,3)+LARGE(J421:R421,4)+LARGE(J421:R421,5)))</f>
        <v>0</v>
      </c>
      <c r="V421" s="12">
        <f t="shared" si="6"/>
        <v>41.8823441644562</v>
      </c>
      <c r="W421" s="12">
        <f t="array" ref="W421">COUNT(J421:S421)</f>
        <v>0</v>
      </c>
      <c r="X421" s="12"/>
      <c r="Y421" s="12"/>
      <c r="Z421" s="16"/>
      <c r="AA421" s="16"/>
      <c r="AC421" s="16"/>
      <c r="AD421" s="16"/>
    </row>
    <row r="422" spans="1:256" s="19" customFormat="1" ht="16.5" customHeight="1" x14ac:dyDescent="0.2">
      <c r="A422" s="12">
        <v>504</v>
      </c>
      <c r="B422" s="12">
        <f t="array" ref="B422">_xlfn.RANK.EQ(V422,$V$2:$V$607)</f>
        <v>421</v>
      </c>
      <c r="C422" s="13" t="s">
        <v>145</v>
      </c>
      <c r="D422" s="13" t="s">
        <v>688</v>
      </c>
      <c r="E422" t="s">
        <v>958</v>
      </c>
      <c r="F422" s="12">
        <v>125.583758941505</v>
      </c>
      <c r="G422" s="12">
        <v>41.861252980501703</v>
      </c>
      <c r="H422" s="12">
        <v>0</v>
      </c>
      <c r="I422" s="12">
        <v>0</v>
      </c>
      <c r="J422" s="14"/>
      <c r="K422" s="12"/>
      <c r="L422" t="s">
        <v>958</v>
      </c>
      <c r="M422" s="12" t="s">
        <v>958</v>
      </c>
      <c r="N422" s="12" t="s">
        <v>958</v>
      </c>
      <c r="O422" s="12"/>
      <c r="P422" s="12"/>
      <c r="Q422" s="12"/>
      <c r="R422" s="12"/>
      <c r="S422" s="15"/>
      <c r="T422" s="14">
        <f t="array" ref="T422">SUM(J422:S422)</f>
        <v>0</v>
      </c>
      <c r="U422" s="12">
        <f t="array" ref="U422">IF(S422="",0,S422)+IF((COUNT(J422:R422)&lt;6),SUM(J422:R422),(MAX(J422:R422)+LARGE(J422:R422,2)+LARGE(J422:R422,3)+LARGE(J422:R422,4)+LARGE(J422:R422,5)))</f>
        <v>0</v>
      </c>
      <c r="V422" s="12">
        <f t="shared" si="6"/>
        <v>41.861252980501703</v>
      </c>
      <c r="W422" s="12">
        <f t="array" ref="W422">COUNT(J422:S422)</f>
        <v>0</v>
      </c>
      <c r="X422" s="12"/>
      <c r="Y422" s="12"/>
      <c r="Z422" s="16"/>
      <c r="AA422" s="12"/>
      <c r="AB422" s="12"/>
      <c r="AC422" s="16"/>
      <c r="AD422" s="16"/>
      <c r="AE422" s="21"/>
    </row>
    <row r="423" spans="1:256" s="19" customFormat="1" ht="16.5" customHeight="1" x14ac:dyDescent="0.2">
      <c r="A423" s="12">
        <v>162</v>
      </c>
      <c r="B423" s="12">
        <f t="array" ref="B423">_xlfn.RANK.EQ(V423,$V$2:$V$607)</f>
        <v>422</v>
      </c>
      <c r="C423" s="13" t="s">
        <v>689</v>
      </c>
      <c r="D423" s="13" t="s">
        <v>690</v>
      </c>
      <c r="E423" t="s">
        <v>958</v>
      </c>
      <c r="F423" s="12">
        <v>121.24422252541299</v>
      </c>
      <c r="G423" s="12">
        <v>40.414740841804402</v>
      </c>
      <c r="H423" s="12">
        <v>0</v>
      </c>
      <c r="I423" s="12">
        <v>0</v>
      </c>
      <c r="J423" s="14"/>
      <c r="K423" s="12"/>
      <c r="L423" t="s">
        <v>958</v>
      </c>
      <c r="M423" s="12" t="s">
        <v>958</v>
      </c>
      <c r="N423" s="12" t="s">
        <v>958</v>
      </c>
      <c r="O423" s="12"/>
      <c r="P423" s="12"/>
      <c r="Q423" s="12"/>
      <c r="R423" s="12"/>
      <c r="S423" s="15"/>
      <c r="T423" s="14">
        <f t="array" ref="T423">SUM(J423:S423)</f>
        <v>0</v>
      </c>
      <c r="U423" s="12">
        <f t="array" ref="U423">IF(S423="",0,S423)+IF((COUNT(J423:R423)&lt;6),SUM(J423:R423),(MAX(J423:R423)+LARGE(J423:R423,2)+LARGE(J423:R423,3)+LARGE(J423:R423,4)+LARGE(J423:R423,5)))</f>
        <v>0</v>
      </c>
      <c r="V423" s="12">
        <f t="shared" si="6"/>
        <v>40.414740841804402</v>
      </c>
      <c r="W423" s="12">
        <f t="array" ref="W423">COUNT(J423:S423)</f>
        <v>0</v>
      </c>
      <c r="X423" s="12"/>
      <c r="Y423" s="12"/>
      <c r="Z423" s="16"/>
      <c r="AA423" s="16"/>
      <c r="AC423" s="16"/>
      <c r="AD423" s="16"/>
    </row>
    <row r="424" spans="1:256" s="19" customFormat="1" ht="16.5" customHeight="1" x14ac:dyDescent="0.2">
      <c r="A424" s="12">
        <v>72</v>
      </c>
      <c r="B424" s="12">
        <f t="array" ref="B424">_xlfn.RANK.EQ(V424,$V$2:$V$607)</f>
        <v>423</v>
      </c>
      <c r="C424" s="13" t="s">
        <v>691</v>
      </c>
      <c r="D424" s="13" t="s">
        <v>692</v>
      </c>
      <c r="E424" s="13" t="s">
        <v>132</v>
      </c>
      <c r="F424" s="12">
        <v>0</v>
      </c>
      <c r="G424" s="12">
        <v>0</v>
      </c>
      <c r="H424" s="12">
        <v>0</v>
      </c>
      <c r="I424" s="12">
        <v>0</v>
      </c>
      <c r="J424" s="14">
        <v>40.285701174141401</v>
      </c>
      <c r="K424" s="12"/>
      <c r="L424" t="s">
        <v>958</v>
      </c>
      <c r="M424" s="12" t="s">
        <v>958</v>
      </c>
      <c r="N424" s="12" t="s">
        <v>958</v>
      </c>
      <c r="O424" s="12"/>
      <c r="P424" s="12"/>
      <c r="Q424" s="12"/>
      <c r="R424" s="12"/>
      <c r="S424" s="15"/>
      <c r="T424" s="14">
        <f t="array" ref="T424">SUM(J424:S424)</f>
        <v>40.285701174141401</v>
      </c>
      <c r="U424" s="12">
        <f t="array" ref="U424">IF(S424="",0,S424)+IF((COUNT(J424:R424)&lt;6),SUM(J424:R424),(MAX(J424:R424)+LARGE(J424:R424,2)+LARGE(J424:R424,3)+LARGE(J424:R424,4)+LARGE(J424:R424,5)))</f>
        <v>40.285701174141401</v>
      </c>
      <c r="V424" s="12">
        <f t="shared" si="6"/>
        <v>40.285701174141401</v>
      </c>
      <c r="W424" s="12">
        <f t="array" ref="W424">COUNT(J424:S424)</f>
        <v>1</v>
      </c>
      <c r="X424" s="12"/>
      <c r="Y424" s="12"/>
      <c r="Z424" s="16"/>
      <c r="AA424" s="12"/>
      <c r="AB424" s="12"/>
      <c r="AC424" s="16"/>
      <c r="AD424" s="16"/>
    </row>
    <row r="425" spans="1:256" s="19" customFormat="1" ht="16.5" customHeight="1" x14ac:dyDescent="0.2">
      <c r="A425" s="12">
        <v>190</v>
      </c>
      <c r="B425" s="12">
        <f t="array" ref="B425">_xlfn.RANK.EQ(V425,$V$2:$V$607)</f>
        <v>424</v>
      </c>
      <c r="C425" s="13" t="s">
        <v>693</v>
      </c>
      <c r="D425" s="13" t="s">
        <v>694</v>
      </c>
      <c r="E425" t="s">
        <v>958</v>
      </c>
      <c r="F425" s="12">
        <v>116.449434603387</v>
      </c>
      <c r="G425" s="12">
        <v>38.816478201128902</v>
      </c>
      <c r="H425" s="12">
        <v>0</v>
      </c>
      <c r="I425" s="12">
        <v>0</v>
      </c>
      <c r="J425" s="14"/>
      <c r="K425" s="12"/>
      <c r="L425" t="s">
        <v>958</v>
      </c>
      <c r="M425" s="12" t="s">
        <v>958</v>
      </c>
      <c r="N425" s="12" t="s">
        <v>958</v>
      </c>
      <c r="O425" s="12"/>
      <c r="P425" s="12"/>
      <c r="Q425" s="12"/>
      <c r="R425" s="12"/>
      <c r="S425" s="15"/>
      <c r="T425" s="14">
        <f t="array" ref="T425">SUM(J425:S425)</f>
        <v>0</v>
      </c>
      <c r="U425" s="12">
        <f t="array" ref="U425">IF(S425="",0,S425)+IF((COUNT(J425:R425)&lt;6),SUM(J425:R425),(MAX(J425:R425)+LARGE(J425:R425,2)+LARGE(J425:R425,3)+LARGE(J425:R425,4)+LARGE(J425:R425,5)))</f>
        <v>0</v>
      </c>
      <c r="V425" s="12">
        <f t="shared" si="6"/>
        <v>38.816478201128902</v>
      </c>
      <c r="W425" s="12">
        <f t="array" ref="W425">COUNT(J425:S425)</f>
        <v>0</v>
      </c>
      <c r="X425" s="12"/>
      <c r="Y425" s="12"/>
      <c r="Z425" s="16"/>
      <c r="AA425" s="12"/>
      <c r="AB425" s="12"/>
      <c r="AC425" s="16"/>
      <c r="AD425" s="16"/>
    </row>
    <row r="426" spans="1:256" s="19" customFormat="1" ht="16.5" customHeight="1" x14ac:dyDescent="0.2">
      <c r="A426" s="12">
        <v>319</v>
      </c>
      <c r="B426" s="12">
        <f t="array" ref="B426">_xlfn.RANK.EQ(V426,$V$2:$V$607)</f>
        <v>425</v>
      </c>
      <c r="C426" s="13" t="s">
        <v>695</v>
      </c>
      <c r="D426" s="13" t="s">
        <v>414</v>
      </c>
      <c r="E426" t="s">
        <v>958</v>
      </c>
      <c r="F426" s="12">
        <v>114.707345634378</v>
      </c>
      <c r="G426" s="12">
        <v>38.235781878125998</v>
      </c>
      <c r="H426" s="12">
        <v>0</v>
      </c>
      <c r="I426" s="12">
        <v>0</v>
      </c>
      <c r="J426" s="14"/>
      <c r="K426" s="12"/>
      <c r="L426" t="s">
        <v>958</v>
      </c>
      <c r="M426" s="12" t="s">
        <v>958</v>
      </c>
      <c r="N426" s="12" t="s">
        <v>958</v>
      </c>
      <c r="O426" s="12"/>
      <c r="P426" s="12"/>
      <c r="Q426" s="12"/>
      <c r="R426" s="12"/>
      <c r="S426" s="15"/>
      <c r="T426" s="14">
        <f t="array" ref="T426">SUM(J426:S426)</f>
        <v>0</v>
      </c>
      <c r="U426" s="12">
        <f t="array" ref="U426">IF(S426="",0,S426)+IF((COUNT(J426:R426)&lt;6),SUM(J426:R426),(MAX(J426:R426)+LARGE(J426:R426,2)+LARGE(J426:R426,3)+LARGE(J426:R426,4)+LARGE(J426:R426,5)))</f>
        <v>0</v>
      </c>
      <c r="V426" s="12">
        <f t="shared" si="6"/>
        <v>38.235781878125998</v>
      </c>
      <c r="W426" s="12">
        <f t="array" ref="W426">COUNT(J426:S426)</f>
        <v>0</v>
      </c>
      <c r="X426" s="12"/>
      <c r="Y426" s="12"/>
      <c r="Z426" s="16"/>
      <c r="AA426" s="12"/>
      <c r="AB426" s="12"/>
      <c r="AC426" s="16"/>
      <c r="AD426" s="16"/>
    </row>
    <row r="427" spans="1:256" s="19" customFormat="1" ht="16.5" customHeight="1" x14ac:dyDescent="0.2">
      <c r="A427" s="12">
        <v>584</v>
      </c>
      <c r="B427" s="12">
        <f t="array" ref="B427">_xlfn.RANK.EQ(V427,$V$2:$V$607)</f>
        <v>426</v>
      </c>
      <c r="C427" s="13" t="s">
        <v>696</v>
      </c>
      <c r="D427" s="13" t="s">
        <v>697</v>
      </c>
      <c r="E427" t="s">
        <v>958</v>
      </c>
      <c r="F427" s="12">
        <v>0</v>
      </c>
      <c r="G427" s="12">
        <v>0</v>
      </c>
      <c r="H427" s="12">
        <v>0</v>
      </c>
      <c r="I427" s="12">
        <v>0</v>
      </c>
      <c r="J427" s="14"/>
      <c r="K427" s="12">
        <v>37.9841999870699</v>
      </c>
      <c r="L427" t="s">
        <v>958</v>
      </c>
      <c r="M427" s="12" t="s">
        <v>958</v>
      </c>
      <c r="N427" s="12" t="s">
        <v>958</v>
      </c>
      <c r="O427" s="12"/>
      <c r="P427" s="12"/>
      <c r="Q427" s="12"/>
      <c r="R427" s="12"/>
      <c r="S427" s="15"/>
      <c r="T427" s="14">
        <f t="array" ref="T427">SUM(J427:S427)</f>
        <v>37.9841999870699</v>
      </c>
      <c r="U427" s="12">
        <f t="array" ref="U427">IF(S427="",0,S427)+IF((COUNT(J427:R427)&lt;6),SUM(J427:R427),(MAX(J427:R427)+LARGE(J427:R427,2)+LARGE(J427:R427,3)+LARGE(J427:R427,4)+LARGE(J427:R427,5)))</f>
        <v>37.9841999870699</v>
      </c>
      <c r="V427" s="12">
        <f t="shared" si="6"/>
        <v>37.9841999870699</v>
      </c>
      <c r="W427" s="12">
        <f t="array" ref="W427">COUNT(J427:S427)</f>
        <v>1</v>
      </c>
      <c r="X427" s="12"/>
      <c r="Y427" s="12"/>
      <c r="Z427" s="16"/>
      <c r="AA427" s="12"/>
      <c r="AB427" s="12"/>
      <c r="AC427" s="16"/>
      <c r="AD427" s="16"/>
    </row>
    <row r="428" spans="1:256" s="19" customFormat="1" ht="16.5" customHeight="1" x14ac:dyDescent="0.2">
      <c r="A428" s="12">
        <v>253</v>
      </c>
      <c r="B428" s="12">
        <f t="array" ref="B428">_xlfn.RANK.EQ(V428,$V$2:$V$607)</f>
        <v>427</v>
      </c>
      <c r="C428" s="13" t="s">
        <v>698</v>
      </c>
      <c r="D428" s="13" t="s">
        <v>498</v>
      </c>
      <c r="E428" t="s">
        <v>958</v>
      </c>
      <c r="F428" s="12">
        <v>113.63160247847</v>
      </c>
      <c r="G428" s="12">
        <v>37.877200826156702</v>
      </c>
      <c r="H428" s="12">
        <v>0</v>
      </c>
      <c r="I428" s="12">
        <v>0</v>
      </c>
      <c r="J428" s="14"/>
      <c r="K428" s="12"/>
      <c r="L428" t="s">
        <v>958</v>
      </c>
      <c r="M428" s="12" t="s">
        <v>958</v>
      </c>
      <c r="N428" s="12" t="s">
        <v>958</v>
      </c>
      <c r="O428" s="12"/>
      <c r="P428" s="12"/>
      <c r="Q428" s="12"/>
      <c r="R428" s="12"/>
      <c r="S428" s="15"/>
      <c r="T428" s="14">
        <f t="array" ref="T428">SUM(J428:S428)</f>
        <v>0</v>
      </c>
      <c r="U428" s="12">
        <f t="array" ref="U428">IF(S428="",0,S428)+IF((COUNT(J428:R428)&lt;6),SUM(J428:R428),(MAX(J428:R428)+LARGE(J428:R428,2)+LARGE(J428:R428,3)+LARGE(J428:R428,4)+LARGE(J428:R428,5)))</f>
        <v>0</v>
      </c>
      <c r="V428" s="12">
        <f t="shared" si="6"/>
        <v>37.877200826156702</v>
      </c>
      <c r="W428" s="12">
        <f t="array" ref="W428">COUNT(J428:S428)</f>
        <v>0</v>
      </c>
      <c r="X428" s="12"/>
      <c r="Y428" s="12"/>
      <c r="Z428" s="16"/>
      <c r="AA428" s="16"/>
      <c r="AC428" s="16"/>
      <c r="AD428" s="16"/>
    </row>
    <row r="429" spans="1:256" s="19" customFormat="1" ht="16.5" customHeight="1" x14ac:dyDescent="0.2">
      <c r="A429" s="12">
        <v>588</v>
      </c>
      <c r="B429" s="12">
        <f t="array" ref="B429">_xlfn.RANK.EQ(V429,$V$2:$V$607)</f>
        <v>428</v>
      </c>
      <c r="C429" s="13" t="s">
        <v>701</v>
      </c>
      <c r="D429" s="13" t="s">
        <v>181</v>
      </c>
      <c r="E429" t="s">
        <v>958</v>
      </c>
      <c r="F429" s="12">
        <v>0</v>
      </c>
      <c r="G429" s="12">
        <v>0</v>
      </c>
      <c r="H429" s="12">
        <v>56.536171824911101</v>
      </c>
      <c r="I429" s="12">
        <v>37.690781216607398</v>
      </c>
      <c r="J429" s="14"/>
      <c r="K429" s="12"/>
      <c r="L429" t="s">
        <v>958</v>
      </c>
      <c r="M429" s="12" t="s">
        <v>958</v>
      </c>
      <c r="N429" s="12" t="s">
        <v>958</v>
      </c>
      <c r="O429" s="12"/>
      <c r="P429" s="12"/>
      <c r="Q429" s="12"/>
      <c r="R429" s="12"/>
      <c r="S429" s="15"/>
      <c r="T429" s="14">
        <f t="array" ref="T429">SUM(J429:S429)</f>
        <v>0</v>
      </c>
      <c r="U429" s="12">
        <f t="array" ref="U429">IF(S429="",0,S429)+IF((COUNT(J429:R429)&lt;6),SUM(J429:R429),(MAX(J429:R429)+LARGE(J429:R429,2)+LARGE(J429:R429,3)+LARGE(J429:R429,4)+LARGE(J429:R429,5)))</f>
        <v>0</v>
      </c>
      <c r="V429" s="12">
        <f t="shared" si="6"/>
        <v>37.690781216607398</v>
      </c>
      <c r="W429" s="12">
        <f t="array" ref="W429">COUNT(J429:S429)</f>
        <v>0</v>
      </c>
      <c r="X429" s="12"/>
      <c r="Y429" s="12"/>
      <c r="Z429" s="16"/>
      <c r="AA429" s="12"/>
      <c r="AB429" s="12"/>
      <c r="AC429" s="16"/>
      <c r="AD429" s="16"/>
    </row>
    <row r="430" spans="1:256" s="19" customFormat="1" ht="16.5" customHeight="1" x14ac:dyDescent="0.2">
      <c r="A430" s="12">
        <v>477</v>
      </c>
      <c r="B430" s="12">
        <f t="array" ref="B430">_xlfn.RANK.EQ(V430,$V$2:$V$607)</f>
        <v>429</v>
      </c>
      <c r="C430" s="13" t="s">
        <v>702</v>
      </c>
      <c r="D430" s="13" t="s">
        <v>703</v>
      </c>
      <c r="E430" t="s">
        <v>958</v>
      </c>
      <c r="F430" s="12">
        <v>0</v>
      </c>
      <c r="G430" s="12">
        <v>0</v>
      </c>
      <c r="H430" s="12">
        <v>53.875782649447601</v>
      </c>
      <c r="I430" s="12">
        <v>35.917188432965098</v>
      </c>
      <c r="J430" s="14"/>
      <c r="K430" s="12"/>
      <c r="L430" t="s">
        <v>958</v>
      </c>
      <c r="M430" s="12" t="s">
        <v>958</v>
      </c>
      <c r="N430" s="12" t="s">
        <v>958</v>
      </c>
      <c r="O430" s="12"/>
      <c r="P430" s="12"/>
      <c r="Q430" s="12"/>
      <c r="R430" s="12"/>
      <c r="S430" s="15"/>
      <c r="T430" s="14">
        <f t="array" ref="T430">SUM(J430:S430)</f>
        <v>0</v>
      </c>
      <c r="U430" s="12">
        <f t="array" ref="U430">IF(S430="",0,S430)+IF((COUNT(J430:R430)&lt;6),SUM(J430:R430),(MAX(J430:R430)+LARGE(J430:R430,2)+LARGE(J430:R430,3)+LARGE(J430:R430,4)+LARGE(J430:R430,5)))</f>
        <v>0</v>
      </c>
      <c r="V430" s="12">
        <f t="shared" si="6"/>
        <v>35.917188432965098</v>
      </c>
      <c r="W430" s="12">
        <f t="array" ref="W430">COUNT(J430:S430)</f>
        <v>0</v>
      </c>
      <c r="X430" s="12"/>
      <c r="Y430" s="12"/>
      <c r="Z430" s="16"/>
      <c r="AA430" s="12"/>
      <c r="AB430" s="12"/>
      <c r="AC430" s="16"/>
      <c r="AD430" s="16"/>
    </row>
    <row r="431" spans="1:256" s="19" customFormat="1" ht="16.5" customHeight="1" x14ac:dyDescent="0.2">
      <c r="A431" s="12">
        <v>574</v>
      </c>
      <c r="B431" s="12">
        <f t="array" ref="B431">_xlfn.RANK.EQ(V431,$V$2:$V$607)</f>
        <v>430</v>
      </c>
      <c r="C431" s="13" t="s">
        <v>704</v>
      </c>
      <c r="D431" s="13" t="s">
        <v>705</v>
      </c>
      <c r="E431" t="s">
        <v>958</v>
      </c>
      <c r="F431" s="12">
        <v>107.293754296157</v>
      </c>
      <c r="G431" s="12">
        <v>35.764584765385699</v>
      </c>
      <c r="H431" s="12">
        <v>0</v>
      </c>
      <c r="I431" s="12">
        <v>0</v>
      </c>
      <c r="J431" s="14"/>
      <c r="K431" s="12"/>
      <c r="L431" t="s">
        <v>958</v>
      </c>
      <c r="M431" s="12" t="s">
        <v>958</v>
      </c>
      <c r="N431" s="12" t="s">
        <v>958</v>
      </c>
      <c r="O431" s="12"/>
      <c r="P431" s="12"/>
      <c r="Q431" s="12"/>
      <c r="R431" s="12"/>
      <c r="S431" s="15"/>
      <c r="T431" s="14">
        <f t="array" ref="T431">SUM(J431:S431)</f>
        <v>0</v>
      </c>
      <c r="U431" s="12">
        <f t="array" ref="U431">IF(S431="",0,S431)+IF((COUNT(J431:R431)&lt;6),SUM(J431:R431),(MAX(J431:R431)+LARGE(J431:R431,2)+LARGE(J431:R431,3)+LARGE(J431:R431,4)+LARGE(J431:R431,5)))</f>
        <v>0</v>
      </c>
      <c r="V431" s="12">
        <f t="shared" si="6"/>
        <v>35.764584765385699</v>
      </c>
      <c r="W431" s="12">
        <f t="array" ref="W431">COUNT(J431:S431)</f>
        <v>0</v>
      </c>
      <c r="X431" s="12"/>
      <c r="Y431" s="12"/>
      <c r="Z431" s="16"/>
      <c r="AA431" s="12"/>
      <c r="AB431" s="12"/>
      <c r="AC431" s="16"/>
      <c r="AD431" s="16"/>
    </row>
    <row r="432" spans="1:256" s="19" customFormat="1" ht="16.5" customHeight="1" x14ac:dyDescent="0.2">
      <c r="A432" s="12">
        <v>157</v>
      </c>
      <c r="B432" s="12">
        <f t="array" ref="B432">_xlfn.RANK.EQ(V432,$V$2:$V$607)</f>
        <v>431</v>
      </c>
      <c r="C432" s="13" t="s">
        <v>57</v>
      </c>
      <c r="D432" s="13" t="s">
        <v>706</v>
      </c>
      <c r="E432" t="s">
        <v>958</v>
      </c>
      <c r="F432" s="12">
        <v>105.581286549708</v>
      </c>
      <c r="G432" s="12">
        <v>35.193762183235897</v>
      </c>
      <c r="H432" s="12">
        <v>0</v>
      </c>
      <c r="I432" s="12">
        <v>0</v>
      </c>
      <c r="J432" s="14"/>
      <c r="K432" s="12"/>
      <c r="L432" t="s">
        <v>958</v>
      </c>
      <c r="M432" s="12" t="s">
        <v>958</v>
      </c>
      <c r="N432" s="12" t="s">
        <v>958</v>
      </c>
      <c r="O432" s="12"/>
      <c r="P432" s="12"/>
      <c r="Q432" s="12"/>
      <c r="R432" s="12"/>
      <c r="S432" s="15"/>
      <c r="T432" s="14">
        <f t="array" ref="T432">SUM(J432:S432)</f>
        <v>0</v>
      </c>
      <c r="U432" s="12">
        <f t="array" ref="U432">IF(S432="",0,S432)+IF((COUNT(J432:R432)&lt;6),SUM(J432:R432),(MAX(J432:R432)+LARGE(J432:R432,2)+LARGE(J432:R432,3)+LARGE(J432:R432,4)+LARGE(J432:R432,5)))</f>
        <v>0</v>
      </c>
      <c r="V432" s="12">
        <f t="shared" si="6"/>
        <v>35.193762183235897</v>
      </c>
      <c r="W432" s="12">
        <f t="array" ref="W432">COUNT(J432:S432)</f>
        <v>0</v>
      </c>
      <c r="X432" s="12"/>
      <c r="Y432" s="12"/>
      <c r="Z432" s="16"/>
      <c r="AA432" s="12"/>
      <c r="AB432" s="12"/>
      <c r="AC432" s="16"/>
      <c r="AD432" s="16"/>
    </row>
    <row r="433" spans="1:256" s="19" customFormat="1" ht="16.5" customHeight="1" x14ac:dyDescent="0.2">
      <c r="A433" s="12">
        <v>59</v>
      </c>
      <c r="B433" s="12">
        <f t="array" ref="B433">_xlfn.RANK.EQ(V433,$V$2:$V$607)</f>
        <v>432</v>
      </c>
      <c r="C433" s="13" t="s">
        <v>707</v>
      </c>
      <c r="D433" s="13" t="s">
        <v>708</v>
      </c>
      <c r="E433" t="s">
        <v>958</v>
      </c>
      <c r="F433" s="12">
        <v>0</v>
      </c>
      <c r="G433" s="12">
        <v>0</v>
      </c>
      <c r="H433" s="12">
        <v>1.71041801335919</v>
      </c>
      <c r="I433" s="12">
        <v>1.1402786755727901</v>
      </c>
      <c r="J433" s="14">
        <v>33.993866229477298</v>
      </c>
      <c r="K433" s="12"/>
      <c r="L433" t="s">
        <v>958</v>
      </c>
      <c r="M433" s="12" t="s">
        <v>958</v>
      </c>
      <c r="N433" s="12" t="s">
        <v>958</v>
      </c>
      <c r="O433" s="12"/>
      <c r="P433" s="12"/>
      <c r="Q433" s="12"/>
      <c r="R433" s="12"/>
      <c r="S433" s="15"/>
      <c r="T433" s="14">
        <f t="array" ref="T433">SUM(J433:S433)</f>
        <v>33.993866229477298</v>
      </c>
      <c r="U433" s="12">
        <f t="array" ref="U433">IF(S433="",0,S433)+IF((COUNT(J433:R433)&lt;6),SUM(J433:R433),(MAX(J433:R433)+LARGE(J433:R433,2)+LARGE(J433:R433,3)+LARGE(J433:R433,4)+LARGE(J433:R433,5)))</f>
        <v>33.993866229477298</v>
      </c>
      <c r="V433" s="12">
        <f t="shared" si="6"/>
        <v>35.134144905050086</v>
      </c>
      <c r="W433" s="12">
        <f t="array" ref="W433">COUNT(J433:S433)</f>
        <v>1</v>
      </c>
      <c r="X433" s="12"/>
      <c r="Y433" s="12"/>
      <c r="Z433" s="16"/>
      <c r="AA433" s="12"/>
      <c r="AB433" s="12"/>
      <c r="AC433" s="16"/>
      <c r="AD433" s="16"/>
    </row>
    <row r="434" spans="1:256" s="19" customFormat="1" ht="16.5" customHeight="1" x14ac:dyDescent="0.2">
      <c r="A434" s="12">
        <v>442</v>
      </c>
      <c r="B434" s="12">
        <f t="array" ref="B434">_xlfn.RANK.EQ(V434,$V$2:$V$607)</f>
        <v>433</v>
      </c>
      <c r="C434" s="13" t="s">
        <v>464</v>
      </c>
      <c r="D434" s="13" t="s">
        <v>709</v>
      </c>
      <c r="E434" t="s">
        <v>958</v>
      </c>
      <c r="F434" s="12">
        <v>104.583832833833</v>
      </c>
      <c r="G434" s="12">
        <v>34.8612776112776</v>
      </c>
      <c r="H434" s="12">
        <v>0</v>
      </c>
      <c r="I434" s="12">
        <v>0</v>
      </c>
      <c r="J434" s="14"/>
      <c r="K434" s="12"/>
      <c r="L434" t="s">
        <v>958</v>
      </c>
      <c r="M434" s="12" t="s">
        <v>958</v>
      </c>
      <c r="N434" s="12" t="s">
        <v>958</v>
      </c>
      <c r="O434" s="12"/>
      <c r="P434" s="12"/>
      <c r="Q434" s="12"/>
      <c r="R434" s="12"/>
      <c r="S434" s="15"/>
      <c r="T434" s="14">
        <f t="array" ref="T434">SUM(J434:S434)</f>
        <v>0</v>
      </c>
      <c r="U434" s="12">
        <f t="array" ref="U434">IF(S434="",0,S434)+IF((COUNT(J434:R434)&lt;6),SUM(J434:R434),(MAX(J434:R434)+LARGE(J434:R434,2)+LARGE(J434:R434,3)+LARGE(J434:R434,4)+LARGE(J434:R434,5)))</f>
        <v>0</v>
      </c>
      <c r="V434" s="12">
        <f t="shared" si="6"/>
        <v>34.8612776112776</v>
      </c>
      <c r="W434" s="12">
        <f t="array" ref="W434">COUNT(J434:S434)</f>
        <v>0</v>
      </c>
      <c r="X434" s="12"/>
      <c r="Y434" s="12"/>
      <c r="Z434" s="16"/>
      <c r="AA434" s="16"/>
      <c r="AC434" s="16"/>
      <c r="AD434" s="16"/>
    </row>
    <row r="435" spans="1:256" s="19" customFormat="1" ht="16.5" customHeight="1" x14ac:dyDescent="0.2">
      <c r="A435" s="12">
        <v>67</v>
      </c>
      <c r="B435" s="12">
        <f t="array" ref="B435">_xlfn.RANK.EQ(V435,$V$2:$V$607)</f>
        <v>434</v>
      </c>
      <c r="C435" s="13" t="s">
        <v>710</v>
      </c>
      <c r="D435" s="13" t="s">
        <v>282</v>
      </c>
      <c r="E435" t="s">
        <v>958</v>
      </c>
      <c r="F435" s="12">
        <v>104.4</v>
      </c>
      <c r="G435" s="12">
        <v>34.799999999999997</v>
      </c>
      <c r="H435" s="12">
        <v>0</v>
      </c>
      <c r="I435" s="12">
        <v>0</v>
      </c>
      <c r="J435" s="14"/>
      <c r="K435" s="12"/>
      <c r="L435" t="s">
        <v>958</v>
      </c>
      <c r="M435" s="12" t="s">
        <v>958</v>
      </c>
      <c r="N435" s="12" t="s">
        <v>958</v>
      </c>
      <c r="O435" s="12"/>
      <c r="P435" s="12"/>
      <c r="Q435" s="12"/>
      <c r="R435" s="12"/>
      <c r="S435" s="15"/>
      <c r="T435" s="14">
        <f t="array" ref="T435">SUM(J435:S435)</f>
        <v>0</v>
      </c>
      <c r="U435" s="12">
        <f t="array" ref="U435">IF(S435="",0,S435)+IF((COUNT(J435:R435)&lt;6),SUM(J435:R435),(MAX(J435:R435)+LARGE(J435:R435,2)+LARGE(J435:R435,3)+LARGE(J435:R435,4)+LARGE(J435:R435,5)))</f>
        <v>0</v>
      </c>
      <c r="V435" s="12">
        <f t="shared" si="6"/>
        <v>34.799999999999997</v>
      </c>
      <c r="W435" s="12">
        <f t="array" ref="W435">COUNT(J435:S435)</f>
        <v>0</v>
      </c>
      <c r="X435" s="12"/>
      <c r="Y435" s="12"/>
      <c r="Z435" s="16"/>
      <c r="AA435" s="16"/>
      <c r="AC435" s="16"/>
      <c r="AD435" s="16"/>
    </row>
    <row r="436" spans="1:256" s="19" customFormat="1" ht="16.5" customHeight="1" x14ac:dyDescent="0.2">
      <c r="A436" s="12">
        <v>323</v>
      </c>
      <c r="B436" s="12">
        <f t="array" ref="B436">_xlfn.RANK.EQ(V436,$V$2:$V$607)</f>
        <v>435</v>
      </c>
      <c r="C436" s="13" t="s">
        <v>711</v>
      </c>
      <c r="D436" s="13" t="s">
        <v>128</v>
      </c>
      <c r="E436" t="s">
        <v>958</v>
      </c>
      <c r="F436" s="12">
        <v>103.118620861339</v>
      </c>
      <c r="G436" s="12">
        <v>34.372873620446398</v>
      </c>
      <c r="H436" s="12">
        <v>0</v>
      </c>
      <c r="I436" s="12">
        <v>0</v>
      </c>
      <c r="J436" s="14"/>
      <c r="K436" s="12"/>
      <c r="L436" t="s">
        <v>958</v>
      </c>
      <c r="M436" s="12" t="s">
        <v>958</v>
      </c>
      <c r="N436" s="12" t="s">
        <v>958</v>
      </c>
      <c r="O436" s="12"/>
      <c r="P436" s="12"/>
      <c r="Q436" s="12"/>
      <c r="R436" s="12"/>
      <c r="S436" s="15"/>
      <c r="T436" s="14">
        <f t="array" ref="T436">SUM(J436:S436)</f>
        <v>0</v>
      </c>
      <c r="U436" s="12">
        <f t="array" ref="U436">IF(S436="",0,S436)+IF((COUNT(J436:R436)&lt;6),SUM(J436:R436),(MAX(J436:R436)+LARGE(J436:R436,2)+LARGE(J436:R436,3)+LARGE(J436:R436,4)+LARGE(J436:R436,5)))</f>
        <v>0</v>
      </c>
      <c r="V436" s="12">
        <f t="shared" si="6"/>
        <v>34.372873620446398</v>
      </c>
      <c r="W436" s="12">
        <f t="array" ref="W436">COUNT(J436:S436)</f>
        <v>0</v>
      </c>
      <c r="X436" s="12"/>
      <c r="Y436" s="12"/>
      <c r="Z436" s="16"/>
      <c r="AA436" s="12"/>
      <c r="AB436" s="12"/>
      <c r="AC436" s="16"/>
      <c r="AD436" s="16"/>
    </row>
    <row r="437" spans="1:256" s="19" customFormat="1" ht="16.5" customHeight="1" x14ac:dyDescent="0.2">
      <c r="A437" s="12">
        <v>27</v>
      </c>
      <c r="B437" s="12">
        <f t="array" ref="B437">_xlfn.RANK.EQ(V437,$V$2:$V$607)</f>
        <v>436</v>
      </c>
      <c r="C437" s="13" t="s">
        <v>309</v>
      </c>
      <c r="D437" s="13" t="s">
        <v>712</v>
      </c>
      <c r="E437" s="13" t="s">
        <v>42</v>
      </c>
      <c r="F437" s="12">
        <v>0</v>
      </c>
      <c r="G437" s="12">
        <v>0</v>
      </c>
      <c r="H437" s="12">
        <v>0</v>
      </c>
      <c r="I437" s="12">
        <v>0</v>
      </c>
      <c r="J437" s="14">
        <v>33.814938923938598</v>
      </c>
      <c r="K437" s="12"/>
      <c r="L437" t="s">
        <v>958</v>
      </c>
      <c r="M437" s="12" t="s">
        <v>958</v>
      </c>
      <c r="N437" s="12" t="s">
        <v>958</v>
      </c>
      <c r="O437" s="12"/>
      <c r="P437" s="12"/>
      <c r="Q437" s="12"/>
      <c r="R437" s="12"/>
      <c r="S437" s="15"/>
      <c r="T437" s="14">
        <f t="array" ref="T437">SUM(J437:S437)</f>
        <v>33.814938923938598</v>
      </c>
      <c r="U437" s="12">
        <f t="array" ref="U437">IF(S437="",0,S437)+IF((COUNT(J437:R437)&lt;6),SUM(J437:R437),(MAX(J437:R437)+LARGE(J437:R437,2)+LARGE(J437:R437,3)+LARGE(J437:R437,4)+LARGE(J437:R437,5)))</f>
        <v>33.814938923938598</v>
      </c>
      <c r="V437" s="12">
        <f t="shared" si="6"/>
        <v>33.814938923938598</v>
      </c>
      <c r="W437" s="12">
        <f t="array" ref="W437">COUNT(J437:S437)</f>
        <v>1</v>
      </c>
      <c r="X437" s="12"/>
      <c r="Y437" s="12"/>
      <c r="Z437" s="16"/>
      <c r="AA437" s="12"/>
      <c r="AB437" s="12"/>
      <c r="AC437" s="16"/>
      <c r="AD437" s="16"/>
      <c r="AE437" s="21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20"/>
      <c r="IT437" s="20"/>
      <c r="IU437" s="20"/>
      <c r="IV437" s="20"/>
    </row>
    <row r="438" spans="1:256" s="19" customFormat="1" ht="16.5" customHeight="1" x14ac:dyDescent="0.2">
      <c r="A438" s="12">
        <v>292</v>
      </c>
      <c r="B438" s="12">
        <f t="array" ref="B438">_xlfn.RANK.EQ(V438,$V$2:$V$607)</f>
        <v>437</v>
      </c>
      <c r="C438" s="13" t="s">
        <v>713</v>
      </c>
      <c r="D438" s="13" t="s">
        <v>47</v>
      </c>
      <c r="E438" s="13" t="s">
        <v>252</v>
      </c>
      <c r="F438" s="12">
        <v>0</v>
      </c>
      <c r="G438" s="12">
        <v>0</v>
      </c>
      <c r="H438" s="12">
        <v>0</v>
      </c>
      <c r="I438" s="12">
        <v>0</v>
      </c>
      <c r="J438" s="14">
        <v>33.796658710726902</v>
      </c>
      <c r="K438" s="12"/>
      <c r="L438" t="s">
        <v>958</v>
      </c>
      <c r="M438" s="12" t="s">
        <v>958</v>
      </c>
      <c r="N438" s="12" t="s">
        <v>958</v>
      </c>
      <c r="O438" s="12"/>
      <c r="P438" s="12"/>
      <c r="Q438" s="12"/>
      <c r="R438" s="12"/>
      <c r="S438" s="15"/>
      <c r="T438" s="14">
        <f t="array" ref="T438">SUM(J438:S438)</f>
        <v>33.796658710726902</v>
      </c>
      <c r="U438" s="12">
        <f t="array" ref="U438">IF(S438="",0,S438)+IF((COUNT(J438:R438)&lt;6),SUM(J438:R438),(MAX(J438:R438)+LARGE(J438:R438,2)+LARGE(J438:R438,3)+LARGE(J438:R438,4)+LARGE(J438:R438,5)))</f>
        <v>33.796658710726902</v>
      </c>
      <c r="V438" s="12">
        <f t="shared" si="6"/>
        <v>33.796658710726902</v>
      </c>
      <c r="W438" s="12">
        <f t="array" ref="W438">COUNT(J438:S438)</f>
        <v>1</v>
      </c>
      <c r="X438" s="12"/>
      <c r="Y438" s="12"/>
      <c r="Z438" s="16"/>
      <c r="AA438" s="12"/>
      <c r="AB438" s="12"/>
      <c r="AC438" s="16"/>
      <c r="AD438" s="16"/>
      <c r="AE438" s="21"/>
    </row>
    <row r="439" spans="1:256" s="19" customFormat="1" ht="16.5" customHeight="1" x14ac:dyDescent="0.2">
      <c r="A439" s="12">
        <v>86</v>
      </c>
      <c r="B439" s="12">
        <f t="array" ref="B439">_xlfn.RANK.EQ(V439,$V$2:$V$607)</f>
        <v>438</v>
      </c>
      <c r="C439" s="13" t="s">
        <v>714</v>
      </c>
      <c r="D439" s="13" t="s">
        <v>193</v>
      </c>
      <c r="E439" t="s">
        <v>958</v>
      </c>
      <c r="F439" s="12">
        <v>0</v>
      </c>
      <c r="G439" s="12">
        <v>0</v>
      </c>
      <c r="H439" s="12">
        <v>0</v>
      </c>
      <c r="I439" s="12">
        <v>0</v>
      </c>
      <c r="J439" s="14">
        <v>33.669489572531397</v>
      </c>
      <c r="K439" s="12"/>
      <c r="L439" t="s">
        <v>958</v>
      </c>
      <c r="M439" s="12" t="s">
        <v>958</v>
      </c>
      <c r="N439" s="12" t="s">
        <v>958</v>
      </c>
      <c r="O439" s="12"/>
      <c r="P439" s="12"/>
      <c r="Q439" s="12"/>
      <c r="R439" s="12"/>
      <c r="S439" s="15"/>
      <c r="T439" s="14">
        <f t="array" ref="T439">SUM(J439:S439)</f>
        <v>33.669489572531397</v>
      </c>
      <c r="U439" s="12">
        <f t="array" ref="U439">IF(S439="",0,S439)+IF((COUNT(J439:R439)&lt;6),SUM(J439:R439),(MAX(J439:R439)+LARGE(J439:R439,2)+LARGE(J439:R439,3)+LARGE(J439:R439,4)+LARGE(J439:R439,5)))</f>
        <v>33.669489572531397</v>
      </c>
      <c r="V439" s="12">
        <f t="shared" si="6"/>
        <v>33.669489572531397</v>
      </c>
      <c r="W439" s="12">
        <f t="array" ref="W439">COUNT(J439:S439)</f>
        <v>1</v>
      </c>
      <c r="X439" s="12"/>
      <c r="Y439" s="12"/>
      <c r="Z439" s="16"/>
      <c r="AA439" s="16"/>
      <c r="AC439" s="16"/>
      <c r="AD439" s="16"/>
    </row>
    <row r="440" spans="1:256" s="19" customFormat="1" ht="16.5" customHeight="1" x14ac:dyDescent="0.2">
      <c r="A440" s="12">
        <v>39</v>
      </c>
      <c r="B440" s="12">
        <f t="array" ref="B440">_xlfn.RANK.EQ(V440,$V$2:$V$607)</f>
        <v>439</v>
      </c>
      <c r="C440" s="13" t="s">
        <v>449</v>
      </c>
      <c r="D440" s="13" t="s">
        <v>715</v>
      </c>
      <c r="E440" s="13" t="s">
        <v>42</v>
      </c>
      <c r="F440" s="12">
        <v>0.15</v>
      </c>
      <c r="G440" s="12">
        <v>0.05</v>
      </c>
      <c r="H440" s="12">
        <v>0</v>
      </c>
      <c r="I440" s="12">
        <v>0</v>
      </c>
      <c r="J440" s="14">
        <v>33.554644808743198</v>
      </c>
      <c r="K440" s="12"/>
      <c r="L440" t="s">
        <v>958</v>
      </c>
      <c r="M440" s="12" t="s">
        <v>958</v>
      </c>
      <c r="N440" s="12" t="s">
        <v>958</v>
      </c>
      <c r="O440" s="12"/>
      <c r="P440" s="12"/>
      <c r="Q440" s="12"/>
      <c r="R440" s="12"/>
      <c r="S440" s="15"/>
      <c r="T440" s="14">
        <f t="array" ref="T440">SUM(J440:S440)</f>
        <v>33.554644808743198</v>
      </c>
      <c r="U440" s="12">
        <f t="array" ref="U440">IF(S440="",0,S440)+IF((COUNT(J440:R440)&lt;6),SUM(J440:R440),(MAX(J440:R440)+LARGE(J440:R440,2)+LARGE(J440:R440,3)+LARGE(J440:R440,4)+LARGE(J440:R440,5)))</f>
        <v>33.554644808743198</v>
      </c>
      <c r="V440" s="12">
        <f t="shared" si="6"/>
        <v>33.604644808743195</v>
      </c>
      <c r="W440" s="12">
        <f t="array" ref="W440">COUNT(J440:S440)</f>
        <v>1</v>
      </c>
      <c r="X440" s="12"/>
      <c r="Y440" s="12"/>
      <c r="Z440" s="16"/>
      <c r="AA440" s="12"/>
      <c r="AB440" s="12"/>
      <c r="AC440" s="16"/>
      <c r="AD440" s="16"/>
    </row>
    <row r="441" spans="1:256" s="19" customFormat="1" ht="16.5" customHeight="1" x14ac:dyDescent="0.2">
      <c r="A441" s="12">
        <v>69</v>
      </c>
      <c r="B441" s="12">
        <f t="array" ref="B441">_xlfn.RANK.EQ(V441,$V$2:$V$607)</f>
        <v>440</v>
      </c>
      <c r="C441" s="13" t="s">
        <v>716</v>
      </c>
      <c r="D441" s="13" t="s">
        <v>391</v>
      </c>
      <c r="E441" t="s">
        <v>958</v>
      </c>
      <c r="F441" s="12">
        <v>0</v>
      </c>
      <c r="G441" s="12">
        <v>0</v>
      </c>
      <c r="H441" s="12">
        <v>0</v>
      </c>
      <c r="I441" s="12">
        <v>0</v>
      </c>
      <c r="J441" s="14">
        <v>33.579852579852599</v>
      </c>
      <c r="K441" s="12"/>
      <c r="L441" t="s">
        <v>958</v>
      </c>
      <c r="M441" s="12" t="s">
        <v>958</v>
      </c>
      <c r="N441" s="12" t="s">
        <v>958</v>
      </c>
      <c r="O441" s="12"/>
      <c r="P441" s="12"/>
      <c r="Q441" s="12"/>
      <c r="R441" s="12"/>
      <c r="S441" s="15"/>
      <c r="T441" s="14">
        <f t="array" ref="T441">SUM(J441:S441)</f>
        <v>33.579852579852599</v>
      </c>
      <c r="U441" s="12">
        <f t="array" ref="U441">IF(S441="",0,S441)+IF((COUNT(J441:R441)&lt;6),SUM(J441:R441),(MAX(J441:R441)+LARGE(J441:R441,2)+LARGE(J441:R441,3)+LARGE(J441:R441,4)+LARGE(J441:R441,5)))</f>
        <v>33.579852579852599</v>
      </c>
      <c r="V441" s="12">
        <f t="shared" si="6"/>
        <v>33.579852579852599</v>
      </c>
      <c r="W441" s="12">
        <f t="array" ref="W441">COUNT(J441:S441)</f>
        <v>1</v>
      </c>
      <c r="X441" s="12"/>
      <c r="Y441" s="12"/>
      <c r="Z441" s="16"/>
      <c r="AA441" s="12"/>
      <c r="AB441" s="12"/>
      <c r="AC441" s="16"/>
      <c r="AD441" s="16"/>
    </row>
    <row r="442" spans="1:256" s="19" customFormat="1" ht="16.5" customHeight="1" x14ac:dyDescent="0.2">
      <c r="A442" s="12">
        <v>144</v>
      </c>
      <c r="B442" s="12">
        <f t="array" ref="B442">_xlfn.RANK.EQ(V442,$V$2:$V$607)</f>
        <v>441</v>
      </c>
      <c r="C442" s="13" t="s">
        <v>717</v>
      </c>
      <c r="D442" s="13" t="s">
        <v>32</v>
      </c>
      <c r="E442" t="s">
        <v>958</v>
      </c>
      <c r="F442" s="12">
        <v>100.721135696837</v>
      </c>
      <c r="G442" s="12">
        <v>33.573711898945497</v>
      </c>
      <c r="H442" s="12">
        <v>0</v>
      </c>
      <c r="I442" s="12">
        <v>0</v>
      </c>
      <c r="J442" s="14"/>
      <c r="K442" s="12"/>
      <c r="L442" t="s">
        <v>958</v>
      </c>
      <c r="M442" s="12" t="s">
        <v>958</v>
      </c>
      <c r="N442" s="12" t="s">
        <v>958</v>
      </c>
      <c r="O442" s="12"/>
      <c r="P442" s="12"/>
      <c r="Q442" s="12"/>
      <c r="R442" s="12"/>
      <c r="S442" s="15"/>
      <c r="T442" s="14">
        <f t="array" ref="T442">SUM(J442:S442)</f>
        <v>0</v>
      </c>
      <c r="U442" s="12">
        <f t="array" ref="U442">IF(S442="",0,S442)+IF((COUNT(J442:R442)&lt;6),SUM(J442:R442),(MAX(J442:R442)+LARGE(J442:R442,2)+LARGE(J442:R442,3)+LARGE(J442:R442,4)+LARGE(J442:R442,5)))</f>
        <v>0</v>
      </c>
      <c r="V442" s="12">
        <f t="shared" si="6"/>
        <v>33.573711898945497</v>
      </c>
      <c r="W442" s="12">
        <f t="array" ref="W442">COUNT(J442:S442)</f>
        <v>0</v>
      </c>
      <c r="X442" s="12"/>
      <c r="Y442" s="12"/>
      <c r="Z442" s="16"/>
      <c r="AA442" s="12"/>
      <c r="AB442" s="12"/>
      <c r="AC442" s="16"/>
      <c r="AD442" s="16"/>
    </row>
    <row r="443" spans="1:256" s="19" customFormat="1" ht="16.5" customHeight="1" x14ac:dyDescent="0.2">
      <c r="A443" s="12">
        <v>312</v>
      </c>
      <c r="B443" s="12">
        <f t="array" ref="B443">_xlfn.RANK.EQ(V443,$V$2:$V$607)</f>
        <v>442</v>
      </c>
      <c r="C443" s="13" t="s">
        <v>718</v>
      </c>
      <c r="D443" s="13" t="s">
        <v>246</v>
      </c>
      <c r="E443" t="s">
        <v>958</v>
      </c>
      <c r="F443" s="12">
        <v>100.719253127123</v>
      </c>
      <c r="G443" s="12">
        <v>33.573084375707801</v>
      </c>
      <c r="H443" s="12">
        <v>0</v>
      </c>
      <c r="I443" s="12">
        <v>0</v>
      </c>
      <c r="J443" s="14"/>
      <c r="K443" s="12"/>
      <c r="L443" t="s">
        <v>958</v>
      </c>
      <c r="M443" s="12" t="s">
        <v>958</v>
      </c>
      <c r="N443" s="12" t="s">
        <v>958</v>
      </c>
      <c r="O443" s="12"/>
      <c r="P443" s="12"/>
      <c r="Q443" s="12"/>
      <c r="R443" s="12"/>
      <c r="S443" s="15"/>
      <c r="T443" s="14">
        <f t="array" ref="T443">SUM(J443:S443)</f>
        <v>0</v>
      </c>
      <c r="U443" s="12">
        <f t="array" ref="U443">IF(S443="",0,S443)+IF((COUNT(J443:R443)&lt;6),SUM(J443:R443),(MAX(J443:R443)+LARGE(J443:R443,2)+LARGE(J443:R443,3)+LARGE(J443:R443,4)+LARGE(J443:R443,5)))</f>
        <v>0</v>
      </c>
      <c r="V443" s="12">
        <f t="shared" si="6"/>
        <v>33.573084375707801</v>
      </c>
      <c r="W443" s="12">
        <f t="array" ref="W443">COUNT(J443:S443)</f>
        <v>0</v>
      </c>
      <c r="X443" s="12"/>
      <c r="Y443" s="12"/>
      <c r="Z443" s="16"/>
      <c r="AA443" s="12"/>
      <c r="AB443" s="12"/>
      <c r="AC443" s="16"/>
      <c r="AD443" s="16"/>
    </row>
    <row r="444" spans="1:256" s="19" customFormat="1" ht="16.5" customHeight="1" x14ac:dyDescent="0.2">
      <c r="A444" s="12">
        <v>156</v>
      </c>
      <c r="B444" s="12">
        <f t="array" ref="B444">_xlfn.RANK.EQ(V444,$V$2:$V$607)</f>
        <v>443</v>
      </c>
      <c r="C444" s="13" t="s">
        <v>719</v>
      </c>
      <c r="D444" s="13" t="s">
        <v>720</v>
      </c>
      <c r="E444" s="13" t="s">
        <v>42</v>
      </c>
      <c r="F444" s="12">
        <v>0</v>
      </c>
      <c r="G444" s="12">
        <v>0</v>
      </c>
      <c r="H444" s="12">
        <v>0</v>
      </c>
      <c r="I444" s="12">
        <v>0</v>
      </c>
      <c r="J444" s="14">
        <v>33.5463203463203</v>
      </c>
      <c r="K444" s="12"/>
      <c r="L444" t="s">
        <v>958</v>
      </c>
      <c r="M444" s="12" t="s">
        <v>958</v>
      </c>
      <c r="N444" s="12" t="s">
        <v>958</v>
      </c>
      <c r="O444" s="12"/>
      <c r="P444" s="12"/>
      <c r="Q444" s="12"/>
      <c r="R444" s="12"/>
      <c r="S444" s="15"/>
      <c r="T444" s="14">
        <f t="array" ref="T444">SUM(J444:S444)</f>
        <v>33.5463203463203</v>
      </c>
      <c r="U444" s="12">
        <f t="array" ref="U444">IF(S444="",0,S444)+IF((COUNT(J444:R444)&lt;6),SUM(J444:R444),(MAX(J444:R444)+LARGE(J444:R444,2)+LARGE(J444:R444,3)+LARGE(J444:R444,4)+LARGE(J444:R444,5)))</f>
        <v>33.5463203463203</v>
      </c>
      <c r="V444" s="12">
        <f t="shared" si="6"/>
        <v>33.5463203463203</v>
      </c>
      <c r="W444" s="12">
        <f t="array" ref="W444">COUNT(J444:S444)</f>
        <v>1</v>
      </c>
      <c r="X444" s="12"/>
      <c r="Y444" s="12"/>
      <c r="Z444" s="16"/>
      <c r="AA444" s="16"/>
      <c r="AC444" s="16"/>
      <c r="AD444" s="16"/>
    </row>
    <row r="445" spans="1:256" s="19" customFormat="1" ht="16.5" customHeight="1" x14ac:dyDescent="0.2">
      <c r="A445" s="12">
        <v>138</v>
      </c>
      <c r="B445" s="12">
        <f t="array" ref="B445">_xlfn.RANK.EQ(V445,$V$2:$V$607)</f>
        <v>444</v>
      </c>
      <c r="C445" s="13" t="s">
        <v>215</v>
      </c>
      <c r="D445" s="13" t="s">
        <v>721</v>
      </c>
      <c r="E445" t="s">
        <v>958</v>
      </c>
      <c r="F445" s="12">
        <v>0</v>
      </c>
      <c r="G445" s="12">
        <v>0</v>
      </c>
      <c r="H445" s="12">
        <v>0</v>
      </c>
      <c r="I445" s="12">
        <v>0</v>
      </c>
      <c r="J445" s="14">
        <v>33.533333333333303</v>
      </c>
      <c r="K445" s="12"/>
      <c r="L445" t="s">
        <v>958</v>
      </c>
      <c r="M445" s="12" t="s">
        <v>958</v>
      </c>
      <c r="N445" s="12" t="s">
        <v>958</v>
      </c>
      <c r="O445" s="12"/>
      <c r="P445" s="12"/>
      <c r="Q445" s="12"/>
      <c r="R445" s="12"/>
      <c r="S445" s="15"/>
      <c r="T445" s="14">
        <f t="array" ref="T445">SUM(J445:S445)</f>
        <v>33.533333333333303</v>
      </c>
      <c r="U445" s="12">
        <f t="array" ref="U445">IF(S445="",0,S445)+IF((COUNT(J445:R445)&lt;6),SUM(J445:R445),(MAX(J445:R445)+LARGE(J445:R445,2)+LARGE(J445:R445,3)+LARGE(J445:R445,4)+LARGE(J445:R445,5)))</f>
        <v>33.533333333333303</v>
      </c>
      <c r="V445" s="12">
        <f t="shared" si="6"/>
        <v>33.533333333333303</v>
      </c>
      <c r="W445" s="12">
        <f t="array" ref="W445">COUNT(J445:S445)</f>
        <v>1</v>
      </c>
      <c r="X445" s="12"/>
      <c r="Y445" s="12"/>
      <c r="Z445" s="16"/>
      <c r="AA445" s="16"/>
      <c r="AC445" s="16"/>
      <c r="AD445" s="16"/>
    </row>
    <row r="446" spans="1:256" s="19" customFormat="1" ht="16.5" customHeight="1" x14ac:dyDescent="0.2">
      <c r="A446" s="12">
        <v>473</v>
      </c>
      <c r="B446" s="12">
        <f t="array" ref="B446">_xlfn.RANK.EQ(V446,$V$2:$V$607)</f>
        <v>445</v>
      </c>
      <c r="C446" s="13" t="s">
        <v>722</v>
      </c>
      <c r="D446" s="13" t="s">
        <v>723</v>
      </c>
      <c r="E446" t="s">
        <v>958</v>
      </c>
      <c r="F446" s="12">
        <v>100.599013933118</v>
      </c>
      <c r="G446" s="12">
        <v>33.533004644372802</v>
      </c>
      <c r="H446" s="12">
        <v>0</v>
      </c>
      <c r="I446" s="12">
        <v>0</v>
      </c>
      <c r="J446" s="14"/>
      <c r="K446" s="12"/>
      <c r="L446" t="s">
        <v>958</v>
      </c>
      <c r="M446" s="12" t="s">
        <v>958</v>
      </c>
      <c r="N446" s="12" t="s">
        <v>958</v>
      </c>
      <c r="O446" s="12"/>
      <c r="P446" s="12"/>
      <c r="Q446" s="12"/>
      <c r="R446" s="12"/>
      <c r="S446" s="15"/>
      <c r="T446" s="14">
        <f t="array" ref="T446">SUM(J446:S446)</f>
        <v>0</v>
      </c>
      <c r="U446" s="12">
        <f t="array" ref="U446">IF(S446="",0,S446)+IF((COUNT(J446:R446)&lt;6),SUM(J446:R446),(MAX(J446:R446)+LARGE(J446:R446,2)+LARGE(J446:R446,3)+LARGE(J446:R446,4)+LARGE(J446:R446,5)))</f>
        <v>0</v>
      </c>
      <c r="V446" s="12">
        <f t="shared" si="6"/>
        <v>33.533004644372802</v>
      </c>
      <c r="W446" s="12">
        <f t="array" ref="W446">COUNT(J446:S446)</f>
        <v>0</v>
      </c>
      <c r="X446" s="12"/>
      <c r="Y446" s="12"/>
      <c r="Z446" s="16"/>
      <c r="AA446" s="16"/>
      <c r="AC446" s="16"/>
      <c r="AD446" s="16"/>
    </row>
    <row r="447" spans="1:256" s="19" customFormat="1" ht="16.5" customHeight="1" x14ac:dyDescent="0.2">
      <c r="A447" s="12">
        <v>188</v>
      </c>
      <c r="B447" s="12">
        <f t="array" ref="B447">_xlfn.RANK.EQ(V447,$V$2:$V$607)</f>
        <v>446</v>
      </c>
      <c r="C447" s="13" t="s">
        <v>724</v>
      </c>
      <c r="D447" s="13" t="s">
        <v>725</v>
      </c>
      <c r="E447" s="13" t="s">
        <v>42</v>
      </c>
      <c r="F447" s="12">
        <v>33.533333333333303</v>
      </c>
      <c r="G447" s="12">
        <v>11.1777777777778</v>
      </c>
      <c r="H447" s="12">
        <v>25.133333333333301</v>
      </c>
      <c r="I447" s="12">
        <v>16.755555555555599</v>
      </c>
      <c r="J447" s="14">
        <v>7.4999999999999997E-2</v>
      </c>
      <c r="K447" s="12"/>
      <c r="L447" t="s">
        <v>958</v>
      </c>
      <c r="M447" s="12" t="s">
        <v>958</v>
      </c>
      <c r="N447" s="12" t="s">
        <v>958</v>
      </c>
      <c r="O447" s="12"/>
      <c r="P447" s="12"/>
      <c r="Q447" s="12"/>
      <c r="R447" s="12"/>
      <c r="S447" s="15"/>
      <c r="T447" s="14">
        <f t="array" ref="T447">SUM(J447:S447)</f>
        <v>7.4999999999999997E-2</v>
      </c>
      <c r="U447" s="12">
        <f t="array" ref="U447">IF(S447="",0,S447)+IF((COUNT(J447:R447)&lt;6),SUM(J447:R447),(MAX(J447:R447)+LARGE(J447:R447,2)+LARGE(J447:R447,3)+LARGE(J447:R447,4)+LARGE(J447:R447,5)))</f>
        <v>7.4999999999999997E-2</v>
      </c>
      <c r="V447" s="12">
        <f t="shared" si="6"/>
        <v>28.008333333333397</v>
      </c>
      <c r="W447" s="12">
        <f t="array" ref="W447">COUNT(J447:S447)</f>
        <v>1</v>
      </c>
      <c r="X447" s="12"/>
      <c r="Y447" s="12"/>
      <c r="Z447" s="16"/>
      <c r="AA447" s="16"/>
      <c r="AC447" s="16"/>
      <c r="AD447" s="16"/>
    </row>
    <row r="448" spans="1:256" s="19" customFormat="1" ht="16.5" customHeight="1" x14ac:dyDescent="0.2">
      <c r="A448" s="12">
        <v>122</v>
      </c>
      <c r="B448" s="12">
        <f t="array" ref="B448">_xlfn.RANK.EQ(V448,$V$2:$V$607)</f>
        <v>447</v>
      </c>
      <c r="C448" s="13" t="s">
        <v>726</v>
      </c>
      <c r="D448" s="13" t="s">
        <v>24</v>
      </c>
      <c r="E448" t="s">
        <v>958</v>
      </c>
      <c r="F448" s="12">
        <v>80.397669706180395</v>
      </c>
      <c r="G448" s="12">
        <v>26.799223235393399</v>
      </c>
      <c r="H448" s="12">
        <v>0</v>
      </c>
      <c r="I448" s="12">
        <v>0</v>
      </c>
      <c r="J448" s="14"/>
      <c r="K448" s="12"/>
      <c r="L448" t="s">
        <v>958</v>
      </c>
      <c r="M448" s="12" t="s">
        <v>958</v>
      </c>
      <c r="N448" s="12" t="s">
        <v>958</v>
      </c>
      <c r="O448" s="12"/>
      <c r="P448" s="12"/>
      <c r="Q448" s="12"/>
      <c r="R448" s="12"/>
      <c r="S448" s="15"/>
      <c r="T448" s="14">
        <f t="array" ref="T448">SUM(J448:S448)</f>
        <v>0</v>
      </c>
      <c r="U448" s="12">
        <f t="array" ref="U448">IF(S448="",0,S448)+IF((COUNT(J448:R448)&lt;6),SUM(J448:R448),(MAX(J448:R448)+LARGE(J448:R448,2)+LARGE(J448:R448,3)+LARGE(J448:R448,4)+LARGE(J448:R448,5)))</f>
        <v>0</v>
      </c>
      <c r="V448" s="12">
        <f t="shared" si="6"/>
        <v>26.799223235393399</v>
      </c>
      <c r="W448" s="12">
        <f t="array" ref="W448">COUNT(J448:S448)</f>
        <v>0</v>
      </c>
      <c r="X448" s="12"/>
      <c r="Y448" s="12"/>
      <c r="Z448" s="16"/>
      <c r="AA448" s="16"/>
      <c r="AC448" s="16"/>
      <c r="AD448" s="16"/>
    </row>
    <row r="449" spans="1:256" s="19" customFormat="1" ht="16.5" customHeight="1" x14ac:dyDescent="0.2">
      <c r="A449" s="12">
        <v>218</v>
      </c>
      <c r="B449" s="12">
        <f t="array" ref="B449">_xlfn.RANK.EQ(V449,$V$2:$V$607)</f>
        <v>448</v>
      </c>
      <c r="C449" s="13" t="s">
        <v>727</v>
      </c>
      <c r="D449" s="13" t="s">
        <v>547</v>
      </c>
      <c r="E449" t="s">
        <v>958</v>
      </c>
      <c r="F449" s="12">
        <v>80.306994624753401</v>
      </c>
      <c r="G449" s="12">
        <v>26.768998208251102</v>
      </c>
      <c r="H449" s="12">
        <v>0</v>
      </c>
      <c r="I449" s="12">
        <v>0</v>
      </c>
      <c r="J449" s="14"/>
      <c r="K449" s="12"/>
      <c r="L449" t="s">
        <v>958</v>
      </c>
      <c r="M449" s="12" t="s">
        <v>958</v>
      </c>
      <c r="N449" s="12" t="s">
        <v>958</v>
      </c>
      <c r="O449" s="12"/>
      <c r="P449" s="12"/>
      <c r="Q449" s="12"/>
      <c r="R449" s="12"/>
      <c r="S449" s="15"/>
      <c r="T449" s="14">
        <f t="array" ref="T449">SUM(J449:S449)</f>
        <v>0</v>
      </c>
      <c r="U449" s="12">
        <f t="array" ref="U449">IF(S449="",0,S449)+IF((COUNT(J449:R449)&lt;6),SUM(J449:R449),(MAX(J449:R449)+LARGE(J449:R449,2)+LARGE(J449:R449,3)+LARGE(J449:R449,4)+LARGE(J449:R449,5)))</f>
        <v>0</v>
      </c>
      <c r="V449" s="12">
        <f t="shared" si="6"/>
        <v>26.768998208251102</v>
      </c>
      <c r="W449" s="12">
        <f t="array" ref="W449">COUNT(J449:S449)</f>
        <v>0</v>
      </c>
      <c r="X449" s="12"/>
      <c r="Y449" s="12"/>
      <c r="Z449" s="16"/>
      <c r="AA449" s="16"/>
      <c r="AC449" s="16"/>
      <c r="AD449" s="16"/>
      <c r="AG449" s="21"/>
    </row>
    <row r="450" spans="1:256" s="19" customFormat="1" ht="16.5" customHeight="1" x14ac:dyDescent="0.2">
      <c r="A450" s="12">
        <v>293</v>
      </c>
      <c r="B450" s="12">
        <f t="array" ref="B450">_xlfn.RANK.EQ(V450,$V$2:$V$607)</f>
        <v>449</v>
      </c>
      <c r="C450" s="13" t="s">
        <v>558</v>
      </c>
      <c r="D450" s="13" t="s">
        <v>685</v>
      </c>
      <c r="E450" t="s">
        <v>958</v>
      </c>
      <c r="F450" s="12">
        <v>0</v>
      </c>
      <c r="G450" s="12">
        <v>0</v>
      </c>
      <c r="H450" s="12">
        <v>0.21296296296296299</v>
      </c>
      <c r="I450" s="12">
        <v>0.141975308641975</v>
      </c>
      <c r="J450" s="14">
        <v>25.430061832601101</v>
      </c>
      <c r="K450" s="12"/>
      <c r="L450" t="s">
        <v>958</v>
      </c>
      <c r="M450" s="12" t="s">
        <v>958</v>
      </c>
      <c r="N450" s="12" t="s">
        <v>958</v>
      </c>
      <c r="O450" s="12"/>
      <c r="P450" s="12"/>
      <c r="Q450" s="12"/>
      <c r="R450" s="12"/>
      <c r="S450" s="15"/>
      <c r="T450" s="14">
        <f t="array" ref="T450">SUM(J450:S450)</f>
        <v>25.430061832601101</v>
      </c>
      <c r="U450" s="12">
        <f t="array" ref="U450">IF(S450="",0,S450)+IF((COUNT(J450:R450)&lt;6),SUM(J450:R450),(MAX(J450:R450)+LARGE(J450:R450,2)+LARGE(J450:R450,3)+LARGE(J450:R450,4)+LARGE(J450:R450,5)))</f>
        <v>25.430061832601101</v>
      </c>
      <c r="V450" s="12">
        <f t="shared" ref="V450:V513" si="7">U450+G450+I450</f>
        <v>25.572037141243076</v>
      </c>
      <c r="W450" s="12">
        <f t="array" ref="W450">COUNT(J450:S450)</f>
        <v>1</v>
      </c>
      <c r="X450" s="12"/>
      <c r="Y450" s="12"/>
      <c r="Z450" s="16"/>
      <c r="AA450" s="16"/>
      <c r="AC450" s="16"/>
      <c r="AD450" s="16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  <c r="IV450" s="20"/>
    </row>
    <row r="451" spans="1:256" s="19" customFormat="1" ht="16.5" customHeight="1" x14ac:dyDescent="0.2">
      <c r="A451" s="12">
        <v>243</v>
      </c>
      <c r="B451" s="12">
        <f t="array" ref="B451">_xlfn.RANK.EQ(V451,$V$2:$V$607)</f>
        <v>450</v>
      </c>
      <c r="C451" s="13" t="s">
        <v>730</v>
      </c>
      <c r="D451" s="13" t="s">
        <v>731</v>
      </c>
      <c r="E451" t="s">
        <v>958</v>
      </c>
      <c r="F451" s="12">
        <v>76.173076763502706</v>
      </c>
      <c r="G451" s="12">
        <v>25.3910255878342</v>
      </c>
      <c r="H451" s="12">
        <v>0</v>
      </c>
      <c r="I451" s="12">
        <v>0</v>
      </c>
      <c r="J451" s="14"/>
      <c r="K451" s="12"/>
      <c r="L451" t="s">
        <v>958</v>
      </c>
      <c r="M451" s="12" t="s">
        <v>958</v>
      </c>
      <c r="N451" s="12" t="s">
        <v>958</v>
      </c>
      <c r="O451" s="12"/>
      <c r="P451" s="12"/>
      <c r="Q451" s="12"/>
      <c r="R451" s="12"/>
      <c r="S451" s="15"/>
      <c r="T451" s="14">
        <f t="array" ref="T451">SUM(J451:S451)</f>
        <v>0</v>
      </c>
      <c r="U451" s="12">
        <f t="array" ref="U451">IF(S451="",0,S451)+IF((COUNT(J451:R451)&lt;6),SUM(J451:R451),(MAX(J451:R451)+LARGE(J451:R451,2)+LARGE(J451:R451,3)+LARGE(J451:R451,4)+LARGE(J451:R451,5)))</f>
        <v>0</v>
      </c>
      <c r="V451" s="12">
        <f t="shared" si="7"/>
        <v>25.3910255878342</v>
      </c>
      <c r="W451" s="12">
        <f t="array" ref="W451">COUNT(J451:S451)</f>
        <v>0</v>
      </c>
      <c r="X451" s="12"/>
      <c r="Y451" s="12"/>
      <c r="Z451" s="16"/>
      <c r="AA451" s="12"/>
      <c r="AB451" s="12"/>
      <c r="AC451" s="16"/>
      <c r="AD451" s="16"/>
    </row>
    <row r="452" spans="1:256" s="19" customFormat="1" ht="16.5" customHeight="1" x14ac:dyDescent="0.2">
      <c r="A452" s="12">
        <v>28</v>
      </c>
      <c r="B452" s="12">
        <f t="array" ref="B452">_xlfn.RANK.EQ(V452,$V$2:$V$607)</f>
        <v>451</v>
      </c>
      <c r="C452" s="13" t="s">
        <v>449</v>
      </c>
      <c r="D452" s="13" t="s">
        <v>44</v>
      </c>
      <c r="E452" s="13" t="s">
        <v>42</v>
      </c>
      <c r="F452" s="12">
        <v>75.227272727272705</v>
      </c>
      <c r="G452" s="12">
        <v>25.075757575757599</v>
      </c>
      <c r="H452" s="12">
        <v>0.17199999999999999</v>
      </c>
      <c r="I452" s="12">
        <v>0.114666666666667</v>
      </c>
      <c r="J452" s="14">
        <v>0.1875</v>
      </c>
      <c r="K452" s="12"/>
      <c r="L452" t="s">
        <v>958</v>
      </c>
      <c r="M452" s="12" t="s">
        <v>958</v>
      </c>
      <c r="N452" s="12" t="s">
        <v>958</v>
      </c>
      <c r="O452" s="12"/>
      <c r="P452" s="12"/>
      <c r="Q452" s="12"/>
      <c r="R452" s="12"/>
      <c r="S452" s="15"/>
      <c r="T452" s="14">
        <f t="array" ref="T452">SUM(J452:S452)</f>
        <v>0.1875</v>
      </c>
      <c r="U452" s="12">
        <f t="array" ref="U452">IF(S452="",0,S452)+IF((COUNT(J452:R452)&lt;6),SUM(J452:R452),(MAX(J452:R452)+LARGE(J452:R452,2)+LARGE(J452:R452,3)+LARGE(J452:R452,4)+LARGE(J452:R452,5)))</f>
        <v>0.1875</v>
      </c>
      <c r="V452" s="12">
        <f t="shared" si="7"/>
        <v>25.377924242424267</v>
      </c>
      <c r="W452" s="12">
        <f t="array" ref="W452">COUNT(J452:S452)</f>
        <v>1</v>
      </c>
      <c r="X452" s="12"/>
      <c r="Y452" s="12"/>
      <c r="Z452" s="16"/>
      <c r="AA452" s="16"/>
      <c r="AC452" s="16"/>
      <c r="AD452" s="16"/>
    </row>
    <row r="453" spans="1:256" s="19" customFormat="1" ht="16.5" customHeight="1" x14ac:dyDescent="0.2">
      <c r="A453" s="12">
        <v>453</v>
      </c>
      <c r="B453" s="12">
        <f t="array" ref="B453">_xlfn.RANK.EQ(V453,$V$2:$V$607)</f>
        <v>452</v>
      </c>
      <c r="C453" s="13" t="s">
        <v>732</v>
      </c>
      <c r="D453" s="13" t="s">
        <v>733</v>
      </c>
      <c r="E453" t="s">
        <v>958</v>
      </c>
      <c r="F453" s="12">
        <v>75.254629629629605</v>
      </c>
      <c r="G453" s="12">
        <v>25.084876543209901</v>
      </c>
      <c r="H453" s="12">
        <v>0</v>
      </c>
      <c r="I453" s="12">
        <v>0</v>
      </c>
      <c r="J453" s="14"/>
      <c r="K453" s="12"/>
      <c r="L453" t="s">
        <v>958</v>
      </c>
      <c r="M453" s="12" t="s">
        <v>958</v>
      </c>
      <c r="N453" s="12" t="s">
        <v>958</v>
      </c>
      <c r="O453" s="12"/>
      <c r="P453" s="12"/>
      <c r="Q453" s="12"/>
      <c r="R453" s="12"/>
      <c r="S453" s="15"/>
      <c r="T453" s="14">
        <f t="array" ref="T453">SUM(J453:S453)</f>
        <v>0</v>
      </c>
      <c r="U453" s="12">
        <f t="array" ref="U453">IF(S453="",0,S453)+IF((COUNT(J453:R453)&lt;6),SUM(J453:R453),(MAX(J453:R453)+LARGE(J453:R453,2)+LARGE(J453:R453,3)+LARGE(J453:R453,4)+LARGE(J453:R453,5)))</f>
        <v>0</v>
      </c>
      <c r="V453" s="12">
        <f t="shared" si="7"/>
        <v>25.084876543209901</v>
      </c>
      <c r="W453" s="12">
        <f t="array" ref="W453">COUNT(J453:S453)</f>
        <v>0</v>
      </c>
      <c r="X453" s="12"/>
      <c r="Y453" s="12"/>
      <c r="Z453" s="16"/>
      <c r="AA453" s="16"/>
      <c r="AC453" s="16"/>
      <c r="AD453" s="16"/>
    </row>
    <row r="454" spans="1:256" s="19" customFormat="1" ht="16.5" customHeight="1" x14ac:dyDescent="0.2">
      <c r="A454" s="12">
        <v>249</v>
      </c>
      <c r="B454" s="12">
        <f t="array" ref="B454">_xlfn.RANK.EQ(V454,$V$2:$V$607)</f>
        <v>453</v>
      </c>
      <c r="C454" s="13" t="s">
        <v>734</v>
      </c>
      <c r="D454" s="13" t="s">
        <v>269</v>
      </c>
      <c r="E454" t="s">
        <v>958</v>
      </c>
      <c r="F454" s="12">
        <v>75.086412275388597</v>
      </c>
      <c r="G454" s="12">
        <v>25.0288040917962</v>
      </c>
      <c r="H454" s="12">
        <v>0</v>
      </c>
      <c r="I454" s="12">
        <v>0</v>
      </c>
      <c r="J454" s="14"/>
      <c r="K454" s="12"/>
      <c r="L454" t="s">
        <v>958</v>
      </c>
      <c r="M454" s="12" t="s">
        <v>958</v>
      </c>
      <c r="N454" s="12" t="s">
        <v>958</v>
      </c>
      <c r="O454" s="12"/>
      <c r="P454" s="12"/>
      <c r="Q454" s="12"/>
      <c r="R454" s="12"/>
      <c r="S454" s="15"/>
      <c r="T454" s="14">
        <f t="array" ref="T454">SUM(J454:S454)</f>
        <v>0</v>
      </c>
      <c r="U454" s="12">
        <f t="array" ref="U454">IF(S454="",0,S454)+IF((COUNT(J454:R454)&lt;6),SUM(J454:R454),(MAX(J454:R454)+LARGE(J454:R454,2)+LARGE(J454:R454,3)+LARGE(J454:R454,4)+LARGE(J454:R454,5)))</f>
        <v>0</v>
      </c>
      <c r="V454" s="12">
        <f t="shared" si="7"/>
        <v>25.0288040917962</v>
      </c>
      <c r="W454" s="12">
        <f t="array" ref="W454">COUNT(J454:S454)</f>
        <v>0</v>
      </c>
      <c r="X454" s="12"/>
      <c r="Y454" s="12"/>
      <c r="Z454" s="16"/>
      <c r="AA454" s="12"/>
      <c r="AB454" s="12"/>
      <c r="AC454" s="16"/>
      <c r="AD454" s="16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20"/>
      <c r="IT454" s="20"/>
      <c r="IU454" s="20"/>
      <c r="IV454" s="20"/>
    </row>
    <row r="455" spans="1:256" s="19" customFormat="1" ht="16.5" customHeight="1" x14ac:dyDescent="0.2">
      <c r="A455" s="12">
        <v>518</v>
      </c>
      <c r="B455" s="12">
        <f t="array" ref="B455">_xlfn.RANK.EQ(V455,$V$2:$V$607)</f>
        <v>454</v>
      </c>
      <c r="C455" s="13" t="s">
        <v>735</v>
      </c>
      <c r="D455" s="13" t="s">
        <v>736</v>
      </c>
      <c r="E455" t="s">
        <v>958</v>
      </c>
      <c r="F455" s="12">
        <v>74.201226991549603</v>
      </c>
      <c r="G455" s="12">
        <v>24.733742330516499</v>
      </c>
      <c r="H455" s="12">
        <v>0</v>
      </c>
      <c r="I455" s="12">
        <v>0</v>
      </c>
      <c r="J455" s="14"/>
      <c r="K455" s="12"/>
      <c r="L455" t="s">
        <v>958</v>
      </c>
      <c r="M455" s="12" t="s">
        <v>958</v>
      </c>
      <c r="N455" s="12" t="s">
        <v>958</v>
      </c>
      <c r="O455" s="12"/>
      <c r="P455" s="12"/>
      <c r="Q455" s="12"/>
      <c r="R455" s="12"/>
      <c r="S455" s="15"/>
      <c r="T455" s="14">
        <f t="array" ref="T455">SUM(J455:S455)</f>
        <v>0</v>
      </c>
      <c r="U455" s="12">
        <f t="array" ref="U455">IF(S455="",0,S455)+IF((COUNT(J455:R455)&lt;6),SUM(J455:R455),(MAX(J455:R455)+LARGE(J455:R455,2)+LARGE(J455:R455,3)+LARGE(J455:R455,4)+LARGE(J455:R455,5)))</f>
        <v>0</v>
      </c>
      <c r="V455" s="12">
        <f t="shared" si="7"/>
        <v>24.733742330516499</v>
      </c>
      <c r="W455" s="12">
        <f t="array" ref="W455">COUNT(J455:S455)</f>
        <v>0</v>
      </c>
      <c r="X455" s="12"/>
      <c r="Y455" s="12"/>
      <c r="Z455" s="16"/>
      <c r="AA455" s="16"/>
      <c r="AC455" s="16"/>
      <c r="AD455" s="16"/>
    </row>
    <row r="456" spans="1:256" s="19" customFormat="1" ht="16.5" customHeight="1" x14ac:dyDescent="0.2">
      <c r="A456" s="12">
        <v>353</v>
      </c>
      <c r="B456" s="12">
        <f t="array" ref="B456">_xlfn.RANK.EQ(V456,$V$2:$V$607)</f>
        <v>455</v>
      </c>
      <c r="C456" s="13" t="s">
        <v>737</v>
      </c>
      <c r="D456" s="13" t="s">
        <v>262</v>
      </c>
      <c r="E456" t="s">
        <v>958</v>
      </c>
      <c r="F456" s="12">
        <v>73.923132183907995</v>
      </c>
      <c r="G456" s="12">
        <v>24.641044061302701</v>
      </c>
      <c r="H456" s="12">
        <v>0</v>
      </c>
      <c r="I456" s="12">
        <v>0</v>
      </c>
      <c r="J456" s="14"/>
      <c r="K456" s="12"/>
      <c r="L456" t="s">
        <v>958</v>
      </c>
      <c r="M456" s="12" t="s">
        <v>958</v>
      </c>
      <c r="N456" s="12" t="s">
        <v>958</v>
      </c>
      <c r="O456" s="12"/>
      <c r="P456" s="12"/>
      <c r="Q456" s="12"/>
      <c r="R456" s="12"/>
      <c r="S456" s="15"/>
      <c r="T456" s="14">
        <f t="array" ref="T456">SUM(J456:S456)</f>
        <v>0</v>
      </c>
      <c r="U456" s="12">
        <f t="array" ref="U456">IF(S456="",0,S456)+IF((COUNT(J456:R456)&lt;6),SUM(J456:R456),(MAX(J456:R456)+LARGE(J456:R456,2)+LARGE(J456:R456,3)+LARGE(J456:R456,4)+LARGE(J456:R456,5)))</f>
        <v>0</v>
      </c>
      <c r="V456" s="12">
        <f t="shared" si="7"/>
        <v>24.641044061302701</v>
      </c>
      <c r="W456" s="12">
        <f t="array" ref="W456">COUNT(J456:S456)</f>
        <v>0</v>
      </c>
      <c r="X456" s="12"/>
      <c r="Y456" s="12"/>
      <c r="Z456" s="16"/>
      <c r="AA456" s="12"/>
      <c r="AB456" s="12"/>
      <c r="AC456" s="16"/>
      <c r="AD456" s="16"/>
    </row>
    <row r="457" spans="1:256" s="19" customFormat="1" ht="16.5" customHeight="1" x14ac:dyDescent="0.2">
      <c r="A457" s="12">
        <v>232</v>
      </c>
      <c r="B457" s="12">
        <f t="array" ref="B457">_xlfn.RANK.EQ(V457,$V$2:$V$607)</f>
        <v>456</v>
      </c>
      <c r="C457" s="13" t="s">
        <v>738</v>
      </c>
      <c r="D457" s="13" t="s">
        <v>739</v>
      </c>
      <c r="E457" t="s">
        <v>958</v>
      </c>
      <c r="F457" s="12">
        <v>0</v>
      </c>
      <c r="G457" s="12">
        <v>0</v>
      </c>
      <c r="H457" s="12">
        <v>34.0685124241298</v>
      </c>
      <c r="I457" s="12">
        <v>22.712341616086501</v>
      </c>
      <c r="J457" s="14"/>
      <c r="K457" s="12"/>
      <c r="L457" t="s">
        <v>958</v>
      </c>
      <c r="M457" s="12" t="s">
        <v>958</v>
      </c>
      <c r="N457" s="12" t="s">
        <v>958</v>
      </c>
      <c r="O457" s="12"/>
      <c r="P457" s="12"/>
      <c r="Q457" s="12"/>
      <c r="R457" s="12"/>
      <c r="S457" s="15"/>
      <c r="T457" s="14">
        <f t="array" ref="T457">SUM(J457:S457)</f>
        <v>0</v>
      </c>
      <c r="U457" s="12">
        <f t="array" ref="U457">IF(S457="",0,S457)+IF((COUNT(J457:R457)&lt;6),SUM(J457:R457),(MAX(J457:R457)+LARGE(J457:R457,2)+LARGE(J457:R457,3)+LARGE(J457:R457,4)+LARGE(J457:R457,5)))</f>
        <v>0</v>
      </c>
      <c r="V457" s="12">
        <f t="shared" si="7"/>
        <v>22.712341616086501</v>
      </c>
      <c r="W457" s="12">
        <f t="array" ref="W457">COUNT(J457:S457)</f>
        <v>0</v>
      </c>
      <c r="X457" s="12"/>
      <c r="Y457" s="12"/>
      <c r="Z457" s="16"/>
      <c r="AA457" s="16"/>
      <c r="AC457" s="16"/>
      <c r="AD457" s="16"/>
    </row>
    <row r="458" spans="1:256" s="19" customFormat="1" ht="16.5" customHeight="1" x14ac:dyDescent="0.2">
      <c r="A458" s="12">
        <v>500</v>
      </c>
      <c r="B458" s="12">
        <f t="array" ref="B458">_xlfn.RANK.EQ(V458,$V$2:$V$607)</f>
        <v>457</v>
      </c>
      <c r="C458" s="13" t="s">
        <v>740</v>
      </c>
      <c r="D458" s="13" t="s">
        <v>741</v>
      </c>
      <c r="E458" t="s">
        <v>958</v>
      </c>
      <c r="F458" s="12">
        <v>0</v>
      </c>
      <c r="G458" s="12">
        <v>0</v>
      </c>
      <c r="H458" s="12">
        <v>33.890815172900098</v>
      </c>
      <c r="I458" s="12">
        <v>22.5938767819334</v>
      </c>
      <c r="J458" s="14"/>
      <c r="K458" s="12"/>
      <c r="L458" t="s">
        <v>958</v>
      </c>
      <c r="M458" s="12" t="s">
        <v>958</v>
      </c>
      <c r="N458" s="12" t="s">
        <v>958</v>
      </c>
      <c r="O458" s="12"/>
      <c r="P458" s="12"/>
      <c r="Q458" s="12"/>
      <c r="R458" s="12"/>
      <c r="S458" s="15"/>
      <c r="T458" s="14">
        <f t="array" ref="T458">SUM(J458:S458)</f>
        <v>0</v>
      </c>
      <c r="U458" s="12">
        <f t="array" ref="U458">IF(S458="",0,S458)+IF((COUNT(J458:R458)&lt;6),SUM(J458:R458),(MAX(J458:R458)+LARGE(J458:R458,2)+LARGE(J458:R458,3)+LARGE(J458:R458,4)+LARGE(J458:R458,5)))</f>
        <v>0</v>
      </c>
      <c r="V458" s="12">
        <f t="shared" si="7"/>
        <v>22.5938767819334</v>
      </c>
      <c r="W458" s="12">
        <f t="array" ref="W458">COUNT(J458:S458)</f>
        <v>0</v>
      </c>
      <c r="X458" s="12"/>
      <c r="Y458" s="12"/>
      <c r="Z458" s="16"/>
      <c r="AA458" s="12"/>
      <c r="AB458" s="12"/>
      <c r="AC458" s="16"/>
      <c r="AD458" s="16"/>
    </row>
    <row r="459" spans="1:256" s="19" customFormat="1" ht="16.5" customHeight="1" x14ac:dyDescent="0.2">
      <c r="A459" s="12">
        <v>427</v>
      </c>
      <c r="B459" s="12">
        <f t="array" ref="B459">_xlfn.RANK.EQ(V459,$V$2:$V$607)</f>
        <v>458</v>
      </c>
      <c r="C459" s="13" t="s">
        <v>742</v>
      </c>
      <c r="D459" s="13" t="s">
        <v>743</v>
      </c>
      <c r="E459" t="s">
        <v>958</v>
      </c>
      <c r="F459" s="12">
        <v>67.283011155446104</v>
      </c>
      <c r="G459" s="12">
        <v>22.427670385148701</v>
      </c>
      <c r="H459" s="12">
        <v>0</v>
      </c>
      <c r="I459" s="12">
        <v>0</v>
      </c>
      <c r="J459" s="14"/>
      <c r="K459" s="12"/>
      <c r="L459" t="s">
        <v>958</v>
      </c>
      <c r="M459" s="12" t="s">
        <v>958</v>
      </c>
      <c r="N459" s="12" t="s">
        <v>958</v>
      </c>
      <c r="O459" s="12"/>
      <c r="P459" s="12"/>
      <c r="Q459" s="12"/>
      <c r="R459" s="12"/>
      <c r="S459" s="15"/>
      <c r="T459" s="14">
        <f t="array" ref="T459">SUM(J459:S459)</f>
        <v>0</v>
      </c>
      <c r="U459" s="12">
        <f t="array" ref="U459">IF(S459="",0,S459)+IF((COUNT(J459:R459)&lt;6),SUM(J459:R459),(MAX(J459:R459)+LARGE(J459:R459,2)+LARGE(J459:R459,3)+LARGE(J459:R459,4)+LARGE(J459:R459,5)))</f>
        <v>0</v>
      </c>
      <c r="V459" s="12">
        <f t="shared" si="7"/>
        <v>22.427670385148701</v>
      </c>
      <c r="W459" s="12">
        <f t="array" ref="W459">COUNT(J459:S459)</f>
        <v>0</v>
      </c>
      <c r="X459" s="12"/>
      <c r="Y459" s="12"/>
      <c r="Z459" s="16"/>
      <c r="AA459" s="12"/>
      <c r="AB459" s="12"/>
      <c r="AC459" s="16"/>
      <c r="AD459" s="16"/>
    </row>
    <row r="460" spans="1:256" s="19" customFormat="1" ht="16.5" customHeight="1" x14ac:dyDescent="0.2">
      <c r="A460" s="12">
        <v>377</v>
      </c>
      <c r="B460" s="12">
        <f t="array" ref="B460">_xlfn.RANK.EQ(V460,$V$2:$V$607)</f>
        <v>459</v>
      </c>
      <c r="C460" s="13" t="s">
        <v>744</v>
      </c>
      <c r="D460" s="13" t="s">
        <v>697</v>
      </c>
      <c r="E460" t="s">
        <v>958</v>
      </c>
      <c r="F460" s="12">
        <v>67.275595238095207</v>
      </c>
      <c r="G460" s="12">
        <v>22.4251984126984</v>
      </c>
      <c r="H460" s="12">
        <v>0</v>
      </c>
      <c r="I460" s="12">
        <v>0</v>
      </c>
      <c r="J460" s="14"/>
      <c r="K460" s="12"/>
      <c r="L460" t="s">
        <v>958</v>
      </c>
      <c r="M460" s="12" t="s">
        <v>958</v>
      </c>
      <c r="N460" s="12" t="s">
        <v>958</v>
      </c>
      <c r="O460" s="12"/>
      <c r="P460" s="12"/>
      <c r="Q460" s="12"/>
      <c r="R460" s="12"/>
      <c r="S460" s="15"/>
      <c r="T460" s="14">
        <f t="array" ref="T460">SUM(J460:S460)</f>
        <v>0</v>
      </c>
      <c r="U460" s="12">
        <f t="array" ref="U460">IF(S460="",0,S460)+IF((COUNT(J460:R460)&lt;6),SUM(J460:R460),(MAX(J460:R460)+LARGE(J460:R460,2)+LARGE(J460:R460,3)+LARGE(J460:R460,4)+LARGE(J460:R460,5)))</f>
        <v>0</v>
      </c>
      <c r="V460" s="12">
        <f t="shared" si="7"/>
        <v>22.4251984126984</v>
      </c>
      <c r="W460" s="12">
        <f t="array" ref="W460">COUNT(J460:S460)</f>
        <v>0</v>
      </c>
      <c r="X460" s="12"/>
      <c r="Y460" s="12"/>
      <c r="Z460" s="16"/>
      <c r="AA460" s="12"/>
      <c r="AB460" s="12"/>
      <c r="AC460" s="16"/>
      <c r="AD460" s="16"/>
    </row>
    <row r="461" spans="1:256" s="19" customFormat="1" ht="16.5" customHeight="1" x14ac:dyDescent="0.2">
      <c r="A461" s="12">
        <v>325</v>
      </c>
      <c r="B461" s="12">
        <f t="array" ref="B461">_xlfn.RANK.EQ(V461,$V$2:$V$607)</f>
        <v>460</v>
      </c>
      <c r="C461" s="13" t="s">
        <v>745</v>
      </c>
      <c r="D461" s="13" t="s">
        <v>322</v>
      </c>
      <c r="E461" t="s">
        <v>958</v>
      </c>
      <c r="F461" s="12">
        <v>67.186194301222102</v>
      </c>
      <c r="G461" s="12">
        <v>22.395398100407402</v>
      </c>
      <c r="H461" s="12">
        <v>0</v>
      </c>
      <c r="I461" s="12">
        <v>0</v>
      </c>
      <c r="J461" s="14"/>
      <c r="K461" s="12"/>
      <c r="L461" t="s">
        <v>958</v>
      </c>
      <c r="M461" s="12" t="s">
        <v>958</v>
      </c>
      <c r="N461" s="12" t="s">
        <v>958</v>
      </c>
      <c r="O461" s="12"/>
      <c r="P461" s="12"/>
      <c r="Q461" s="12"/>
      <c r="R461" s="12"/>
      <c r="S461" s="15"/>
      <c r="T461" s="14">
        <f t="array" ref="T461">SUM(J461:S461)</f>
        <v>0</v>
      </c>
      <c r="U461" s="12">
        <f t="array" ref="U461">IF(S461="",0,S461)+IF((COUNT(J461:R461)&lt;6),SUM(J461:R461),(MAX(J461:R461)+LARGE(J461:R461,2)+LARGE(J461:R461,3)+LARGE(J461:R461,4)+LARGE(J461:R461,5)))</f>
        <v>0</v>
      </c>
      <c r="V461" s="12">
        <f t="shared" si="7"/>
        <v>22.395398100407402</v>
      </c>
      <c r="W461" s="12">
        <f t="array" ref="W461">COUNT(J461:S461)</f>
        <v>0</v>
      </c>
      <c r="X461" s="12"/>
      <c r="Y461" s="12"/>
      <c r="Z461" s="12"/>
      <c r="AA461" s="12"/>
      <c r="AB461" s="12"/>
      <c r="AC461" s="12"/>
      <c r="AD461" s="12"/>
      <c r="AE461" s="23"/>
      <c r="AF461" s="23"/>
      <c r="AG461" s="23"/>
    </row>
    <row r="462" spans="1:256" s="19" customFormat="1" ht="16.5" customHeight="1" x14ac:dyDescent="0.2">
      <c r="A462" s="12">
        <v>142</v>
      </c>
      <c r="B462" s="12">
        <f t="array" ref="B462">_xlfn.RANK.EQ(V462,$V$2:$V$607)</f>
        <v>461</v>
      </c>
      <c r="C462" s="13" t="s">
        <v>746</v>
      </c>
      <c r="D462" s="13" t="s">
        <v>747</v>
      </c>
      <c r="E462" t="s">
        <v>958</v>
      </c>
      <c r="F462" s="12">
        <v>0</v>
      </c>
      <c r="G462" s="12">
        <v>0</v>
      </c>
      <c r="H462" s="12">
        <v>33.588652482269502</v>
      </c>
      <c r="I462" s="12">
        <v>22.392434988179701</v>
      </c>
      <c r="J462" s="14"/>
      <c r="K462" s="12"/>
      <c r="L462" t="s">
        <v>958</v>
      </c>
      <c r="M462" s="12" t="s">
        <v>958</v>
      </c>
      <c r="N462" s="12" t="s">
        <v>958</v>
      </c>
      <c r="O462" s="12"/>
      <c r="P462" s="12"/>
      <c r="Q462" s="12"/>
      <c r="R462" s="12"/>
      <c r="S462" s="15"/>
      <c r="T462" s="14">
        <f t="array" ref="T462">SUM(J462:S462)</f>
        <v>0</v>
      </c>
      <c r="U462" s="12">
        <f t="array" ref="U462">IF(S462="",0,S462)+IF((COUNT(J462:R462)&lt;6),SUM(J462:R462),(MAX(J462:R462)+LARGE(J462:R462,2)+LARGE(J462:R462,3)+LARGE(J462:R462,4)+LARGE(J462:R462,5)))</f>
        <v>0</v>
      </c>
      <c r="V462" s="12">
        <f t="shared" si="7"/>
        <v>22.392434988179701</v>
      </c>
      <c r="W462" s="12">
        <f t="array" ref="W462">COUNT(J462:S462)</f>
        <v>0</v>
      </c>
      <c r="X462" s="12"/>
      <c r="Y462" s="12"/>
      <c r="Z462" s="16"/>
      <c r="AA462" s="12"/>
      <c r="AB462" s="12"/>
      <c r="AC462" s="16"/>
      <c r="AD462" s="16"/>
    </row>
    <row r="463" spans="1:256" s="19" customFormat="1" ht="16.5" customHeight="1" x14ac:dyDescent="0.2">
      <c r="A463" s="12">
        <v>512</v>
      </c>
      <c r="B463" s="12">
        <f t="array" ref="B463">_xlfn.RANK.EQ(V463,$V$2:$V$607)</f>
        <v>462</v>
      </c>
      <c r="C463" s="13" t="s">
        <v>748</v>
      </c>
      <c r="D463" s="13" t="s">
        <v>749</v>
      </c>
      <c r="E463" t="s">
        <v>958</v>
      </c>
      <c r="F463" s="12">
        <v>0</v>
      </c>
      <c r="G463" s="12">
        <v>0</v>
      </c>
      <c r="H463" s="12">
        <v>33.577777777777797</v>
      </c>
      <c r="I463" s="12">
        <v>22.3851851851852</v>
      </c>
      <c r="J463" s="14"/>
      <c r="K463" s="12"/>
      <c r="L463" t="s">
        <v>958</v>
      </c>
      <c r="M463" s="12" t="s">
        <v>958</v>
      </c>
      <c r="N463" s="12" t="s">
        <v>958</v>
      </c>
      <c r="O463" s="12"/>
      <c r="P463" s="12"/>
      <c r="Q463" s="12"/>
      <c r="R463" s="12"/>
      <c r="S463" s="15"/>
      <c r="T463" s="14">
        <f t="array" ref="T463">SUM(J463:S463)</f>
        <v>0</v>
      </c>
      <c r="U463" s="12">
        <f t="array" ref="U463">IF(S463="",0,S463)+IF((COUNT(J463:R463)&lt;6),SUM(J463:R463),(MAX(J463:R463)+LARGE(J463:R463,2)+LARGE(J463:R463,3)+LARGE(J463:R463,4)+LARGE(J463:R463,5)))</f>
        <v>0</v>
      </c>
      <c r="V463" s="12">
        <f t="shared" si="7"/>
        <v>22.3851851851852</v>
      </c>
      <c r="W463" s="12">
        <f t="array" ref="W463">COUNT(J463:S463)</f>
        <v>0</v>
      </c>
      <c r="X463" s="12"/>
      <c r="Y463" s="12"/>
      <c r="Z463" s="16"/>
      <c r="AA463" s="12"/>
      <c r="AB463" s="12"/>
      <c r="AC463" s="16"/>
      <c r="AD463" s="16"/>
    </row>
    <row r="464" spans="1:256" s="19" customFormat="1" ht="16.5" customHeight="1" x14ac:dyDescent="0.2">
      <c r="A464" s="12">
        <v>216</v>
      </c>
      <c r="B464" s="12">
        <f t="array" ref="B464">_xlfn.RANK.EQ(V464,$V$2:$V$607)</f>
        <v>463</v>
      </c>
      <c r="C464" s="13" t="s">
        <v>750</v>
      </c>
      <c r="D464" s="13" t="s">
        <v>751</v>
      </c>
      <c r="E464" t="s">
        <v>958</v>
      </c>
      <c r="F464" s="12">
        <v>54.836478136951897</v>
      </c>
      <c r="G464" s="12">
        <v>18.2788260456506</v>
      </c>
      <c r="H464" s="12">
        <v>0</v>
      </c>
      <c r="I464" s="12">
        <v>0</v>
      </c>
      <c r="J464" s="14"/>
      <c r="K464" s="12"/>
      <c r="L464" t="s">
        <v>958</v>
      </c>
      <c r="M464" s="12" t="s">
        <v>958</v>
      </c>
      <c r="N464" s="12" t="s">
        <v>958</v>
      </c>
      <c r="O464" s="12"/>
      <c r="P464" s="12"/>
      <c r="Q464" s="12"/>
      <c r="R464" s="12"/>
      <c r="S464" s="15"/>
      <c r="T464" s="14">
        <f t="array" ref="T464">SUM(J464:S464)</f>
        <v>0</v>
      </c>
      <c r="U464" s="12">
        <f t="array" ref="U464">IF(S464="",0,S464)+IF((COUNT(J464:R464)&lt;6),SUM(J464:R464),(MAX(J464:R464)+LARGE(J464:R464,2)+LARGE(J464:R464,3)+LARGE(J464:R464,4)+LARGE(J464:R464,5)))</f>
        <v>0</v>
      </c>
      <c r="V464" s="12">
        <f t="shared" si="7"/>
        <v>18.2788260456506</v>
      </c>
      <c r="W464" s="12">
        <f t="array" ref="W464">COUNT(J464:S464)</f>
        <v>0</v>
      </c>
      <c r="X464" s="12"/>
      <c r="Y464" s="12"/>
      <c r="Z464" s="16"/>
      <c r="AA464" s="16"/>
      <c r="AC464" s="16"/>
      <c r="AD464" s="16"/>
    </row>
    <row r="465" spans="1:256" s="19" customFormat="1" ht="16.5" customHeight="1" x14ac:dyDescent="0.2">
      <c r="A465" s="12">
        <v>68</v>
      </c>
      <c r="B465" s="12">
        <f t="array" ref="B465">_xlfn.RANK.EQ(V465,$V$2:$V$607)</f>
        <v>464</v>
      </c>
      <c r="C465" s="13" t="s">
        <v>562</v>
      </c>
      <c r="D465" s="13" t="s">
        <v>513</v>
      </c>
      <c r="E465" s="13" t="s">
        <v>42</v>
      </c>
      <c r="F465" s="12">
        <v>50.200534759358298</v>
      </c>
      <c r="G465" s="12">
        <v>16.733511586452799</v>
      </c>
      <c r="H465" s="12">
        <v>0.19047619047619099</v>
      </c>
      <c r="I465" s="12">
        <v>0.126984126984127</v>
      </c>
      <c r="J465" s="14">
        <v>4.67980295566503E-2</v>
      </c>
      <c r="K465" s="12"/>
      <c r="L465" t="s">
        <v>958</v>
      </c>
      <c r="M465" s="12" t="s">
        <v>958</v>
      </c>
      <c r="N465" s="12" t="s">
        <v>958</v>
      </c>
      <c r="O465" s="12"/>
      <c r="P465" s="12"/>
      <c r="Q465" s="12"/>
      <c r="R465" s="12"/>
      <c r="S465" s="15"/>
      <c r="T465" s="14">
        <f t="array" ref="T465">SUM(J465:S465)</f>
        <v>4.67980295566503E-2</v>
      </c>
      <c r="U465" s="12">
        <f t="array" ref="U465">IF(S465="",0,S465)+IF((COUNT(J465:R465)&lt;6),SUM(J465:R465),(MAX(J465:R465)+LARGE(J465:R465,2)+LARGE(J465:R465,3)+LARGE(J465:R465,4)+LARGE(J465:R465,5)))</f>
        <v>4.67980295566503E-2</v>
      </c>
      <c r="V465" s="12">
        <f t="shared" si="7"/>
        <v>16.907293742993577</v>
      </c>
      <c r="W465" s="12">
        <f t="array" ref="W465">COUNT(J465:S465)</f>
        <v>1</v>
      </c>
      <c r="X465" s="12"/>
      <c r="Y465" s="12"/>
      <c r="Z465" s="16"/>
      <c r="AA465" s="16"/>
      <c r="AC465" s="16"/>
      <c r="AD465" s="16"/>
    </row>
    <row r="466" spans="1:256" s="19" customFormat="1" ht="16.5" customHeight="1" x14ac:dyDescent="0.2">
      <c r="A466" s="12">
        <v>127</v>
      </c>
      <c r="B466" s="12">
        <f t="array" ref="B466">_xlfn.RANK.EQ(V466,$V$2:$V$607)</f>
        <v>465</v>
      </c>
      <c r="C466" s="13" t="s">
        <v>752</v>
      </c>
      <c r="D466" s="13" t="s">
        <v>697</v>
      </c>
      <c r="E466" t="s">
        <v>958</v>
      </c>
      <c r="F466" s="12">
        <v>0</v>
      </c>
      <c r="G466" s="12">
        <v>0</v>
      </c>
      <c r="H466" s="12">
        <v>25.1929046563193</v>
      </c>
      <c r="I466" s="12">
        <v>16.7952697708795</v>
      </c>
      <c r="J466" s="14"/>
      <c r="K466" s="12"/>
      <c r="L466" t="s">
        <v>958</v>
      </c>
      <c r="M466" s="12" t="s">
        <v>958</v>
      </c>
      <c r="N466" s="12" t="s">
        <v>958</v>
      </c>
      <c r="O466" s="12"/>
      <c r="P466" s="12"/>
      <c r="Q466" s="12"/>
      <c r="R466" s="12"/>
      <c r="S466" s="15"/>
      <c r="T466" s="14">
        <f t="array" ref="T466">SUM(J466:S466)</f>
        <v>0</v>
      </c>
      <c r="U466" s="12">
        <f t="array" ref="U466">IF(S466="",0,S466)+IF((COUNT(J466:R466)&lt;6),SUM(J466:R466),(MAX(J466:R466)+LARGE(J466:R466,2)+LARGE(J466:R466,3)+LARGE(J466:R466,4)+LARGE(J466:R466,5)))</f>
        <v>0</v>
      </c>
      <c r="V466" s="12">
        <f t="shared" si="7"/>
        <v>16.7952697708795</v>
      </c>
      <c r="W466" s="12">
        <f t="array" ref="W466">COUNT(J466:S466)</f>
        <v>0</v>
      </c>
      <c r="X466" s="12"/>
      <c r="Y466" s="12"/>
      <c r="Z466" s="16"/>
      <c r="AA466" s="12"/>
      <c r="AB466" s="12"/>
      <c r="AC466" s="16"/>
      <c r="AD466" s="16"/>
    </row>
    <row r="467" spans="1:256" s="19" customFormat="1" ht="16.5" customHeight="1" x14ac:dyDescent="0.2">
      <c r="A467" s="12">
        <v>119</v>
      </c>
      <c r="B467" s="12">
        <f t="array" ref="B467">_xlfn.RANK.EQ(V467,$V$2:$V$607)</f>
        <v>466</v>
      </c>
      <c r="C467" s="13" t="s">
        <v>753</v>
      </c>
      <c r="D467" s="13" t="s">
        <v>754</v>
      </c>
      <c r="E467" t="s">
        <v>958</v>
      </c>
      <c r="F467" s="12">
        <v>50.327906976744202</v>
      </c>
      <c r="G467" s="12">
        <v>16.775968992248099</v>
      </c>
      <c r="H467" s="12">
        <v>0</v>
      </c>
      <c r="I467" s="12">
        <v>0</v>
      </c>
      <c r="J467" s="14"/>
      <c r="K467" s="12"/>
      <c r="L467" t="s">
        <v>958</v>
      </c>
      <c r="M467" s="12" t="s">
        <v>958</v>
      </c>
      <c r="N467" s="12" t="s">
        <v>958</v>
      </c>
      <c r="O467" s="12"/>
      <c r="P467" s="12"/>
      <c r="Q467" s="12"/>
      <c r="R467" s="12"/>
      <c r="S467" s="15"/>
      <c r="T467" s="14">
        <f t="array" ref="T467">SUM(J467:S467)</f>
        <v>0</v>
      </c>
      <c r="U467" s="12">
        <f t="array" ref="U467">IF(S467="",0,S467)+IF((COUNT(J467:R467)&lt;6),SUM(J467:R467),(MAX(J467:R467)+LARGE(J467:R467,2)+LARGE(J467:R467,3)+LARGE(J467:R467,4)+LARGE(J467:R467,5)))</f>
        <v>0</v>
      </c>
      <c r="V467" s="12">
        <f t="shared" si="7"/>
        <v>16.775968992248099</v>
      </c>
      <c r="W467" s="12">
        <f t="array" ref="W467">COUNT(J467:S467)</f>
        <v>0</v>
      </c>
      <c r="X467" s="12"/>
      <c r="Y467" s="12"/>
      <c r="Z467" s="16"/>
      <c r="AA467" s="12"/>
      <c r="AB467" s="12"/>
      <c r="AC467" s="16"/>
      <c r="AD467" s="16"/>
      <c r="AE467" s="21"/>
    </row>
    <row r="468" spans="1:256" s="19" customFormat="1" ht="16.5" customHeight="1" x14ac:dyDescent="0.2">
      <c r="A468" s="12">
        <v>476</v>
      </c>
      <c r="B468" s="12">
        <f t="array" ref="B468">_xlfn.RANK.EQ(V468,$V$2:$V$607)</f>
        <v>467</v>
      </c>
      <c r="C468" s="13" t="s">
        <v>110</v>
      </c>
      <c r="D468" s="13" t="s">
        <v>396</v>
      </c>
      <c r="E468" t="s">
        <v>958</v>
      </c>
      <c r="F468" s="12">
        <v>0</v>
      </c>
      <c r="G468" s="12">
        <v>0</v>
      </c>
      <c r="H468" s="12">
        <v>25.1527777777778</v>
      </c>
      <c r="I468" s="12">
        <v>16.768518518518501</v>
      </c>
      <c r="J468" s="14"/>
      <c r="K468" s="12"/>
      <c r="L468" t="s">
        <v>958</v>
      </c>
      <c r="M468" s="12" t="s">
        <v>958</v>
      </c>
      <c r="N468" s="12" t="s">
        <v>958</v>
      </c>
      <c r="O468" s="12"/>
      <c r="P468" s="12"/>
      <c r="Q468" s="12"/>
      <c r="R468" s="12"/>
      <c r="S468" s="15"/>
      <c r="T468" s="14">
        <f t="array" ref="T468">SUM(J468:S468)</f>
        <v>0</v>
      </c>
      <c r="U468" s="12">
        <f t="array" ref="U468">IF(S468="",0,S468)+IF((COUNT(J468:R468)&lt;6),SUM(J468:R468),(MAX(J468:R468)+LARGE(J468:R468,2)+LARGE(J468:R468,3)+LARGE(J468:R468,4)+LARGE(J468:R468,5)))</f>
        <v>0</v>
      </c>
      <c r="V468" s="12">
        <f t="shared" si="7"/>
        <v>16.768518518518501</v>
      </c>
      <c r="W468" s="12">
        <f t="array" ref="W468">COUNT(J468:S468)</f>
        <v>0</v>
      </c>
      <c r="X468" s="12"/>
      <c r="Y468" s="12"/>
      <c r="Z468" s="16"/>
      <c r="AA468" s="16"/>
      <c r="AC468" s="16"/>
      <c r="AD468" s="16"/>
    </row>
    <row r="469" spans="1:256" s="19" customFormat="1" ht="16.5" customHeight="1" x14ac:dyDescent="0.2">
      <c r="A469" s="12">
        <v>100</v>
      </c>
      <c r="B469" s="12">
        <f t="array" ref="B469">_xlfn.RANK.EQ(V469,$V$2:$V$607)</f>
        <v>468</v>
      </c>
      <c r="C469" s="13" t="s">
        <v>281</v>
      </c>
      <c r="D469" s="13" t="s">
        <v>755</v>
      </c>
      <c r="E469" t="s">
        <v>958</v>
      </c>
      <c r="F469" s="12">
        <v>50.210526315789501</v>
      </c>
      <c r="G469" s="12">
        <v>16.7368421052632</v>
      </c>
      <c r="H469" s="12">
        <v>0</v>
      </c>
      <c r="I469" s="12">
        <v>0</v>
      </c>
      <c r="J469" s="14"/>
      <c r="K469" s="12"/>
      <c r="L469" t="s">
        <v>958</v>
      </c>
      <c r="M469" s="12" t="s">
        <v>958</v>
      </c>
      <c r="N469" s="12" t="s">
        <v>958</v>
      </c>
      <c r="O469" s="12"/>
      <c r="P469" s="12"/>
      <c r="Q469" s="12"/>
      <c r="R469" s="12"/>
      <c r="S469" s="15"/>
      <c r="T469" s="14">
        <f t="array" ref="T469">SUM(J469:S469)</f>
        <v>0</v>
      </c>
      <c r="U469" s="12">
        <f t="array" ref="U469">IF(S469="",0,S469)+IF((COUNT(J469:R469)&lt;6),SUM(J469:R469),(MAX(J469:R469)+LARGE(J469:R469,2)+LARGE(J469:R469,3)+LARGE(J469:R469,4)+LARGE(J469:R469,5)))</f>
        <v>0</v>
      </c>
      <c r="V469" s="12">
        <f t="shared" si="7"/>
        <v>16.7368421052632</v>
      </c>
      <c r="W469" s="12">
        <f t="array" ref="W469">COUNT(J469:S469)</f>
        <v>0</v>
      </c>
      <c r="X469" s="12"/>
      <c r="Y469" s="12"/>
      <c r="Z469" s="16"/>
      <c r="AA469" s="16"/>
      <c r="AC469" s="16"/>
      <c r="AD469" s="16"/>
    </row>
    <row r="470" spans="1:256" s="19" customFormat="1" ht="16.5" customHeight="1" x14ac:dyDescent="0.2">
      <c r="A470" s="12">
        <v>118</v>
      </c>
      <c r="B470" s="12">
        <f t="array" ref="B470">_xlfn.RANK.EQ(V470,$V$2:$V$607)</f>
        <v>469</v>
      </c>
      <c r="C470" s="13" t="s">
        <v>756</v>
      </c>
      <c r="D470" s="13" t="s">
        <v>757</v>
      </c>
      <c r="E470" t="s">
        <v>958</v>
      </c>
      <c r="F470" s="12">
        <v>50.2</v>
      </c>
      <c r="G470" s="12">
        <v>16.733333333333299</v>
      </c>
      <c r="H470" s="12">
        <v>0</v>
      </c>
      <c r="I470" s="12">
        <v>0</v>
      </c>
      <c r="J470" s="14"/>
      <c r="K470" s="12"/>
      <c r="L470" t="s">
        <v>958</v>
      </c>
      <c r="M470" s="12" t="s">
        <v>958</v>
      </c>
      <c r="N470" s="12" t="s">
        <v>958</v>
      </c>
      <c r="O470" s="12"/>
      <c r="P470" s="12"/>
      <c r="Q470" s="12"/>
      <c r="R470" s="12"/>
      <c r="S470" s="15"/>
      <c r="T470" s="14">
        <f t="array" ref="T470">SUM(J470:S470)</f>
        <v>0</v>
      </c>
      <c r="U470" s="12">
        <f t="array" ref="U470">IF(S470="",0,S470)+IF((COUNT(J470:R470)&lt;6),SUM(J470:R470),(MAX(J470:R470)+LARGE(J470:R470,2)+LARGE(J470:R470,3)+LARGE(J470:R470,4)+LARGE(J470:R470,5)))</f>
        <v>0</v>
      </c>
      <c r="V470" s="12">
        <f t="shared" si="7"/>
        <v>16.733333333333299</v>
      </c>
      <c r="W470" s="12">
        <f t="array" ref="W470">COUNT(J470:S470)</f>
        <v>0</v>
      </c>
      <c r="X470" s="12"/>
      <c r="Y470" s="12"/>
      <c r="Z470" s="16"/>
      <c r="AA470" s="12"/>
      <c r="AB470" s="12"/>
      <c r="AC470" s="16"/>
      <c r="AD470" s="16"/>
    </row>
    <row r="471" spans="1:256" s="19" customFormat="1" ht="16.5" customHeight="1" x14ac:dyDescent="0.2">
      <c r="A471" s="12">
        <v>207</v>
      </c>
      <c r="B471" s="12">
        <f t="array" ref="B471">_xlfn.RANK.EQ(V471,$V$2:$V$607)</f>
        <v>470</v>
      </c>
      <c r="C471" s="13" t="s">
        <v>758</v>
      </c>
      <c r="D471" s="13" t="s">
        <v>200</v>
      </c>
      <c r="E471" t="s">
        <v>958</v>
      </c>
      <c r="F471" s="12">
        <v>43.936486587636097</v>
      </c>
      <c r="G471" s="12">
        <v>14.645495529212001</v>
      </c>
      <c r="H471" s="12">
        <v>0</v>
      </c>
      <c r="I471" s="12">
        <v>0</v>
      </c>
      <c r="J471" s="14"/>
      <c r="K471" s="12"/>
      <c r="L471" t="s">
        <v>958</v>
      </c>
      <c r="M471" s="12" t="s">
        <v>958</v>
      </c>
      <c r="N471" s="12" t="s">
        <v>958</v>
      </c>
      <c r="O471" s="12"/>
      <c r="P471" s="12"/>
      <c r="Q471" s="12"/>
      <c r="R471" s="12"/>
      <c r="S471" s="15"/>
      <c r="T471" s="14">
        <f t="array" ref="T471">SUM(J471:S471)</f>
        <v>0</v>
      </c>
      <c r="U471" s="12">
        <f t="array" ref="U471">IF(S471="",0,S471)+IF((COUNT(J471:R471)&lt;6),SUM(J471:R471),(MAX(J471:R471)+LARGE(J471:R471,2)+LARGE(J471:R471,3)+LARGE(J471:R471,4)+LARGE(J471:R471,5)))</f>
        <v>0</v>
      </c>
      <c r="V471" s="12">
        <f t="shared" si="7"/>
        <v>14.645495529212001</v>
      </c>
      <c r="W471" s="12">
        <f t="array" ref="W471">COUNT(J471:S471)</f>
        <v>0</v>
      </c>
      <c r="X471" s="12"/>
      <c r="Y471" s="12"/>
      <c r="Z471" s="16"/>
      <c r="AA471" s="12"/>
      <c r="AB471" s="12"/>
      <c r="AC471" s="16"/>
      <c r="AD471" s="16"/>
    </row>
    <row r="472" spans="1:256" s="19" customFormat="1" ht="16.5" customHeight="1" x14ac:dyDescent="0.2">
      <c r="A472" s="12">
        <v>210</v>
      </c>
      <c r="B472" s="12">
        <f t="array" ref="B472">_xlfn.RANK.EQ(V472,$V$2:$V$607)</f>
        <v>471</v>
      </c>
      <c r="C472" s="13" t="s">
        <v>759</v>
      </c>
      <c r="D472" s="13" t="s">
        <v>760</v>
      </c>
      <c r="E472" t="s">
        <v>958</v>
      </c>
      <c r="F472" s="12">
        <v>41.811710649564503</v>
      </c>
      <c r="G472" s="12">
        <v>13.9372368831882</v>
      </c>
      <c r="H472" s="12">
        <v>0</v>
      </c>
      <c r="I472" s="12">
        <v>0</v>
      </c>
      <c r="J472" s="14"/>
      <c r="K472" s="12"/>
      <c r="L472" t="s">
        <v>958</v>
      </c>
      <c r="M472" s="12" t="s">
        <v>958</v>
      </c>
      <c r="N472" s="12" t="s">
        <v>958</v>
      </c>
      <c r="O472" s="12"/>
      <c r="P472" s="12"/>
      <c r="Q472" s="12"/>
      <c r="R472" s="12"/>
      <c r="S472" s="15"/>
      <c r="T472" s="14">
        <f t="array" ref="T472">SUM(J472:S472)</f>
        <v>0</v>
      </c>
      <c r="U472" s="12">
        <f t="array" ref="U472">IF(S472="",0,S472)+IF((COUNT(J472:R472)&lt;6),SUM(J472:R472),(MAX(J472:R472)+LARGE(J472:R472,2)+LARGE(J472:R472,3)+LARGE(J472:R472,4)+LARGE(J472:R472,5)))</f>
        <v>0</v>
      </c>
      <c r="V472" s="12">
        <f t="shared" si="7"/>
        <v>13.9372368831882</v>
      </c>
      <c r="W472" s="12">
        <f t="array" ref="W472">COUNT(J472:S472)</f>
        <v>0</v>
      </c>
      <c r="X472" s="12"/>
      <c r="Y472" s="12"/>
      <c r="Z472" s="16"/>
      <c r="AA472" s="16"/>
      <c r="AC472" s="16"/>
      <c r="AD472" s="16"/>
    </row>
    <row r="473" spans="1:256" s="19" customFormat="1" ht="16.5" customHeight="1" x14ac:dyDescent="0.2">
      <c r="A473" s="12">
        <v>392</v>
      </c>
      <c r="B473" s="12">
        <f t="array" ref="B473">_xlfn.RANK.EQ(V473,$V$2:$V$607)</f>
        <v>472</v>
      </c>
      <c r="C473" s="13" t="s">
        <v>761</v>
      </c>
      <c r="D473" s="13" t="s">
        <v>109</v>
      </c>
      <c r="E473" t="s">
        <v>958</v>
      </c>
      <c r="F473" s="12">
        <v>0</v>
      </c>
      <c r="G473" s="12">
        <v>0</v>
      </c>
      <c r="H473" s="12">
        <v>19.8735632183908</v>
      </c>
      <c r="I473" s="12">
        <v>13.249042145593901</v>
      </c>
      <c r="J473" s="14"/>
      <c r="K473" s="12"/>
      <c r="L473" t="s">
        <v>958</v>
      </c>
      <c r="M473" s="12" t="s">
        <v>958</v>
      </c>
      <c r="N473" s="12" t="s">
        <v>958</v>
      </c>
      <c r="O473" s="12"/>
      <c r="P473" s="12"/>
      <c r="Q473" s="12"/>
      <c r="R473" s="12"/>
      <c r="S473" s="15"/>
      <c r="T473" s="14">
        <f t="array" ref="T473">SUM(J473:S473)</f>
        <v>0</v>
      </c>
      <c r="U473" s="12">
        <f t="array" ref="U473">IF(S473="",0,S473)+IF((COUNT(J473:R473)&lt;6),SUM(J473:R473),(MAX(J473:R473)+LARGE(J473:R473,2)+LARGE(J473:R473,3)+LARGE(J473:R473,4)+LARGE(J473:R473,5)))</f>
        <v>0</v>
      </c>
      <c r="V473" s="12">
        <f t="shared" si="7"/>
        <v>13.249042145593901</v>
      </c>
      <c r="W473" s="12">
        <f t="array" ref="W473">COUNT(J473:S473)</f>
        <v>0</v>
      </c>
      <c r="X473" s="12"/>
      <c r="Y473" s="12"/>
      <c r="Z473" s="16"/>
      <c r="AA473" s="12"/>
      <c r="AB473" s="12"/>
      <c r="AC473" s="16"/>
      <c r="AD473" s="16"/>
    </row>
    <row r="474" spans="1:256" s="19" customFormat="1" ht="16.5" customHeight="1" x14ac:dyDescent="0.2">
      <c r="A474" s="12">
        <v>264</v>
      </c>
      <c r="B474" s="12">
        <f t="array" ref="B474">_xlfn.RANK.EQ(V474,$V$2:$V$607)</f>
        <v>473</v>
      </c>
      <c r="C474" s="13" t="s">
        <v>762</v>
      </c>
      <c r="D474" s="13" t="s">
        <v>763</v>
      </c>
      <c r="E474" t="s">
        <v>958</v>
      </c>
      <c r="F474" s="12">
        <v>38.913313424397202</v>
      </c>
      <c r="G474" s="12">
        <v>12.9711044747991</v>
      </c>
      <c r="H474" s="12">
        <v>0</v>
      </c>
      <c r="I474" s="12">
        <v>0</v>
      </c>
      <c r="J474" s="14"/>
      <c r="K474" s="12"/>
      <c r="L474" t="s">
        <v>958</v>
      </c>
      <c r="M474" s="12" t="s">
        <v>958</v>
      </c>
      <c r="N474" s="12" t="s">
        <v>958</v>
      </c>
      <c r="O474" s="12"/>
      <c r="P474" s="12"/>
      <c r="Q474" s="12"/>
      <c r="R474" s="12"/>
      <c r="S474" s="15"/>
      <c r="T474" s="14">
        <f t="array" ref="T474">SUM(J474:S474)</f>
        <v>0</v>
      </c>
      <c r="U474" s="12">
        <f t="array" ref="U474">IF(S474="",0,S474)+IF((COUNT(J474:R474)&lt;6),SUM(J474:R474),(MAX(J474:R474)+LARGE(J474:R474,2)+LARGE(J474:R474,3)+LARGE(J474:R474,4)+LARGE(J474:R474,5)))</f>
        <v>0</v>
      </c>
      <c r="V474" s="12">
        <f t="shared" si="7"/>
        <v>12.9711044747991</v>
      </c>
      <c r="W474" s="12">
        <f t="array" ref="W474">COUNT(J474:S474)</f>
        <v>0</v>
      </c>
      <c r="X474" s="12"/>
      <c r="Y474" s="12"/>
      <c r="Z474" s="16"/>
      <c r="AA474" s="12"/>
      <c r="AB474" s="12"/>
      <c r="AC474" s="16"/>
      <c r="AD474" s="16"/>
    </row>
    <row r="475" spans="1:256" s="19" customFormat="1" ht="16.5" customHeight="1" x14ac:dyDescent="0.2">
      <c r="A475" s="12">
        <v>257</v>
      </c>
      <c r="B475" s="12">
        <f t="array" ref="B475">_xlfn.RANK.EQ(V475,$V$2:$V$607)</f>
        <v>474</v>
      </c>
      <c r="C475" s="13" t="s">
        <v>764</v>
      </c>
      <c r="D475" s="13" t="s">
        <v>453</v>
      </c>
      <c r="E475" t="s">
        <v>958</v>
      </c>
      <c r="F475" s="12">
        <v>37.905055851512998</v>
      </c>
      <c r="G475" s="12">
        <v>12.635018617170999</v>
      </c>
      <c r="H475" s="12">
        <v>0</v>
      </c>
      <c r="I475" s="12">
        <v>0</v>
      </c>
      <c r="J475" s="14"/>
      <c r="K475" s="12"/>
      <c r="L475" t="s">
        <v>958</v>
      </c>
      <c r="M475" s="12" t="s">
        <v>958</v>
      </c>
      <c r="N475" s="12" t="s">
        <v>958</v>
      </c>
      <c r="O475" s="12"/>
      <c r="P475" s="12"/>
      <c r="Q475" s="12"/>
      <c r="R475" s="12"/>
      <c r="S475" s="15"/>
      <c r="T475" s="14">
        <f t="array" ref="T475">SUM(J475:S475)</f>
        <v>0</v>
      </c>
      <c r="U475" s="12">
        <f t="array" ref="U475">IF(S475="",0,S475)+IF((COUNT(J475:R475)&lt;6),SUM(J475:R475),(MAX(J475:R475)+LARGE(J475:R475,2)+LARGE(J475:R475,3)+LARGE(J475:R475,4)+LARGE(J475:R475,5)))</f>
        <v>0</v>
      </c>
      <c r="V475" s="12">
        <f t="shared" si="7"/>
        <v>12.635018617170999</v>
      </c>
      <c r="W475" s="12">
        <f t="array" ref="W475">COUNT(J475:S475)</f>
        <v>0</v>
      </c>
      <c r="X475" s="12"/>
      <c r="Y475" s="12"/>
      <c r="Z475" s="16"/>
      <c r="AA475" s="16"/>
      <c r="AB475" s="25"/>
      <c r="AC475" s="16"/>
      <c r="AD475" s="16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</row>
    <row r="476" spans="1:256" s="19" customFormat="1" ht="16.5" customHeight="1" x14ac:dyDescent="0.2">
      <c r="A476" s="12">
        <v>247</v>
      </c>
      <c r="B476" s="12">
        <f t="array" ref="B476">_xlfn.RANK.EQ(V476,$V$2:$V$607)</f>
        <v>475</v>
      </c>
      <c r="C476" s="13" t="s">
        <v>765</v>
      </c>
      <c r="D476" s="13" t="s">
        <v>766</v>
      </c>
      <c r="E476" t="s">
        <v>958</v>
      </c>
      <c r="F476" s="12">
        <v>37.214900913712498</v>
      </c>
      <c r="G476" s="12">
        <v>12.404966971237499</v>
      </c>
      <c r="H476" s="12">
        <v>0</v>
      </c>
      <c r="I476" s="12">
        <v>0</v>
      </c>
      <c r="J476" s="14"/>
      <c r="K476" s="12"/>
      <c r="L476" t="s">
        <v>958</v>
      </c>
      <c r="M476" s="12" t="s">
        <v>958</v>
      </c>
      <c r="N476" s="12" t="s">
        <v>958</v>
      </c>
      <c r="O476" s="12"/>
      <c r="P476" s="12"/>
      <c r="Q476" s="12"/>
      <c r="R476" s="12"/>
      <c r="S476" s="15"/>
      <c r="T476" s="14">
        <f t="array" ref="T476">SUM(J476:S476)</f>
        <v>0</v>
      </c>
      <c r="U476" s="12">
        <f t="array" ref="U476">IF(S476="",0,S476)+IF((COUNT(J476:R476)&lt;6),SUM(J476:R476),(MAX(J476:R476)+LARGE(J476:R476,2)+LARGE(J476:R476,3)+LARGE(J476:R476,4)+LARGE(J476:R476,5)))</f>
        <v>0</v>
      </c>
      <c r="V476" s="12">
        <f t="shared" si="7"/>
        <v>12.404966971237499</v>
      </c>
      <c r="W476" s="12">
        <f t="array" ref="W476">COUNT(J476:S476)</f>
        <v>0</v>
      </c>
      <c r="X476" s="12"/>
      <c r="Y476" s="12"/>
      <c r="Z476" s="16"/>
      <c r="AA476" s="12"/>
      <c r="AB476" s="12"/>
      <c r="AC476" s="16"/>
      <c r="AD476" s="16"/>
      <c r="AE476" s="21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</row>
    <row r="477" spans="1:256" s="19" customFormat="1" ht="16.5" customHeight="1" x14ac:dyDescent="0.2">
      <c r="A477" s="12">
        <v>270</v>
      </c>
      <c r="B477" s="12">
        <f t="array" ref="B477">_xlfn.RANK.EQ(V477,$V$2:$V$607)</f>
        <v>476</v>
      </c>
      <c r="C477" s="13" t="s">
        <v>767</v>
      </c>
      <c r="D477" s="13" t="s">
        <v>768</v>
      </c>
      <c r="E477" t="s">
        <v>958</v>
      </c>
      <c r="F477" s="12">
        <v>35.841611349733199</v>
      </c>
      <c r="G477" s="12">
        <v>11.947203783244399</v>
      </c>
      <c r="H477" s="12">
        <v>0</v>
      </c>
      <c r="I477" s="12">
        <v>0</v>
      </c>
      <c r="J477" s="14"/>
      <c r="K477" s="12"/>
      <c r="L477" t="s">
        <v>958</v>
      </c>
      <c r="M477" s="12" t="s">
        <v>958</v>
      </c>
      <c r="N477" s="12" t="s">
        <v>958</v>
      </c>
      <c r="O477" s="12"/>
      <c r="P477" s="12"/>
      <c r="Q477" s="12"/>
      <c r="R477" s="12"/>
      <c r="S477" s="15"/>
      <c r="T477" s="14">
        <f t="array" ref="T477">SUM(J477:S477)</f>
        <v>0</v>
      </c>
      <c r="U477" s="12">
        <f t="array" ref="U477">IF(S477="",0,S477)+IF((COUNT(J477:R477)&lt;6),SUM(J477:R477),(MAX(J477:R477)+LARGE(J477:R477,2)+LARGE(J477:R477,3)+LARGE(J477:R477,4)+LARGE(J477:R477,5)))</f>
        <v>0</v>
      </c>
      <c r="V477" s="12">
        <f t="shared" si="7"/>
        <v>11.947203783244399</v>
      </c>
      <c r="W477" s="12">
        <f t="array" ref="W477">COUNT(J477:S477)</f>
        <v>0</v>
      </c>
      <c r="X477" s="12"/>
      <c r="Y477" s="12"/>
      <c r="Z477" s="16"/>
      <c r="AA477" s="16"/>
      <c r="AC477" s="16"/>
      <c r="AD477" s="16"/>
    </row>
    <row r="478" spans="1:256" s="19" customFormat="1" ht="16.5" customHeight="1" x14ac:dyDescent="0.2">
      <c r="A478" s="12">
        <v>340</v>
      </c>
      <c r="B478" s="12">
        <f t="array" ref="B478">_xlfn.RANK.EQ(V478,$V$2:$V$607)</f>
        <v>477</v>
      </c>
      <c r="C478" s="13" t="s">
        <v>769</v>
      </c>
      <c r="D478" s="13" t="s">
        <v>770</v>
      </c>
      <c r="E478" t="s">
        <v>958</v>
      </c>
      <c r="F478" s="12">
        <v>35.5811965811966</v>
      </c>
      <c r="G478" s="12">
        <v>11.860398860398901</v>
      </c>
      <c r="H478" s="12">
        <v>0</v>
      </c>
      <c r="I478" s="12">
        <v>0</v>
      </c>
      <c r="J478" s="14"/>
      <c r="K478" s="12"/>
      <c r="L478" t="s">
        <v>958</v>
      </c>
      <c r="M478" s="12" t="s">
        <v>958</v>
      </c>
      <c r="N478" s="12" t="s">
        <v>958</v>
      </c>
      <c r="O478" s="12"/>
      <c r="P478" s="12"/>
      <c r="Q478" s="12"/>
      <c r="R478" s="12"/>
      <c r="S478" s="15"/>
      <c r="T478" s="14">
        <f t="array" ref="T478">SUM(J478:S478)</f>
        <v>0</v>
      </c>
      <c r="U478" s="12">
        <f t="array" ref="U478">IF(S478="",0,S478)+IF((COUNT(J478:R478)&lt;6),SUM(J478:R478),(MAX(J478:R478)+LARGE(J478:R478,2)+LARGE(J478:R478,3)+LARGE(J478:R478,4)+LARGE(J478:R478,5)))</f>
        <v>0</v>
      </c>
      <c r="V478" s="12">
        <f t="shared" si="7"/>
        <v>11.860398860398901</v>
      </c>
      <c r="W478" s="12">
        <f t="array" ref="W478">COUNT(J478:S478)</f>
        <v>0</v>
      </c>
      <c r="X478" s="12"/>
      <c r="Y478" s="12"/>
      <c r="Z478" s="16"/>
      <c r="AA478" s="12"/>
      <c r="AB478" s="12"/>
      <c r="AC478" s="16"/>
      <c r="AD478" s="16"/>
    </row>
    <row r="479" spans="1:256" s="19" customFormat="1" ht="16.5" customHeight="1" x14ac:dyDescent="0.2">
      <c r="A479" s="12">
        <v>379</v>
      </c>
      <c r="B479" s="12">
        <f t="array" ref="B479">_xlfn.RANK.EQ(V479,$V$2:$V$607)</f>
        <v>478</v>
      </c>
      <c r="C479" s="13" t="s">
        <v>771</v>
      </c>
      <c r="D479" s="13" t="s">
        <v>481</v>
      </c>
      <c r="E479" t="s">
        <v>958</v>
      </c>
      <c r="F479" s="12">
        <v>33.762607980254998</v>
      </c>
      <c r="G479" s="12">
        <v>11.254202660084999</v>
      </c>
      <c r="H479" s="12">
        <v>0</v>
      </c>
      <c r="I479" s="12">
        <v>0</v>
      </c>
      <c r="J479" s="14"/>
      <c r="K479" s="12"/>
      <c r="L479" t="s">
        <v>958</v>
      </c>
      <c r="M479" s="12" t="s">
        <v>958</v>
      </c>
      <c r="N479" s="12" t="s">
        <v>958</v>
      </c>
      <c r="O479" s="12"/>
      <c r="P479" s="12"/>
      <c r="Q479" s="12"/>
      <c r="R479" s="12"/>
      <c r="S479" s="15"/>
      <c r="T479" s="14">
        <f t="array" ref="T479">SUM(J479:S479)</f>
        <v>0</v>
      </c>
      <c r="U479" s="12">
        <f t="array" ref="U479">IF(S479="",0,S479)+IF((COUNT(J479:R479)&lt;6),SUM(J479:R479),(MAX(J479:R479)+LARGE(J479:R479,2)+LARGE(J479:R479,3)+LARGE(J479:R479,4)+LARGE(J479:R479,5)))</f>
        <v>0</v>
      </c>
      <c r="V479" s="12">
        <f t="shared" si="7"/>
        <v>11.254202660084999</v>
      </c>
      <c r="W479" s="12">
        <f t="array" ref="W479">COUNT(J479:S479)</f>
        <v>0</v>
      </c>
      <c r="X479" s="12"/>
      <c r="Y479" s="12"/>
      <c r="Z479" s="16"/>
      <c r="AA479" s="16"/>
      <c r="AC479" s="16"/>
      <c r="AD479" s="16"/>
    </row>
    <row r="480" spans="1:256" s="19" customFormat="1" ht="16.5" customHeight="1" x14ac:dyDescent="0.2">
      <c r="A480" s="12">
        <v>60</v>
      </c>
      <c r="B480" s="12">
        <f t="array" ref="B480">_xlfn.RANK.EQ(V480,$V$2:$V$607)</f>
        <v>479</v>
      </c>
      <c r="C480" s="13" t="s">
        <v>470</v>
      </c>
      <c r="D480" s="13" t="s">
        <v>24</v>
      </c>
      <c r="E480" t="s">
        <v>958</v>
      </c>
      <c r="F480" s="12">
        <v>33.639105302839901</v>
      </c>
      <c r="G480" s="12">
        <v>11.2130351009466</v>
      </c>
      <c r="H480" s="12">
        <v>0</v>
      </c>
      <c r="I480" s="12">
        <v>0</v>
      </c>
      <c r="J480" s="14"/>
      <c r="K480" s="12"/>
      <c r="L480" t="s">
        <v>958</v>
      </c>
      <c r="M480" s="12" t="s">
        <v>958</v>
      </c>
      <c r="N480" s="12" t="s">
        <v>958</v>
      </c>
      <c r="O480" s="12"/>
      <c r="P480" s="12"/>
      <c r="Q480" s="12"/>
      <c r="R480" s="12"/>
      <c r="S480" s="15"/>
      <c r="T480" s="14">
        <f t="array" ref="T480">SUM(J480:S480)</f>
        <v>0</v>
      </c>
      <c r="U480" s="12">
        <f t="array" ref="U480">IF(S480="",0,S480)+IF((COUNT(J480:R480)&lt;6),SUM(J480:R480),(MAX(J480:R480)+LARGE(J480:R480,2)+LARGE(J480:R480,3)+LARGE(J480:R480,4)+LARGE(J480:R480,5)))</f>
        <v>0</v>
      </c>
      <c r="V480" s="12">
        <f t="shared" si="7"/>
        <v>11.2130351009466</v>
      </c>
      <c r="W480" s="12">
        <f t="array" ref="W480">COUNT(J480:S480)</f>
        <v>0</v>
      </c>
      <c r="X480" s="12"/>
      <c r="Y480" s="12"/>
      <c r="Z480" s="16"/>
      <c r="AA480" s="16"/>
      <c r="AC480" s="16"/>
      <c r="AD480" s="16"/>
    </row>
    <row r="481" spans="1:256" s="19" customFormat="1" ht="16.5" customHeight="1" x14ac:dyDescent="0.2">
      <c r="A481" s="12">
        <v>13</v>
      </c>
      <c r="B481" s="12">
        <f t="array" ref="B481">_xlfn.RANK.EQ(V481,$V$2:$V$607)</f>
        <v>480</v>
      </c>
      <c r="C481" s="13" t="s">
        <v>772</v>
      </c>
      <c r="D481" s="13" t="s">
        <v>232</v>
      </c>
      <c r="E481" t="s">
        <v>958</v>
      </c>
      <c r="F481" s="12">
        <v>25.3171539961014</v>
      </c>
      <c r="G481" s="12">
        <v>8.4390513320337899</v>
      </c>
      <c r="H481" s="12">
        <v>0</v>
      </c>
      <c r="I481" s="12">
        <v>0</v>
      </c>
      <c r="J481" s="14"/>
      <c r="K481" s="12"/>
      <c r="L481" t="s">
        <v>958</v>
      </c>
      <c r="M481" s="12" t="s">
        <v>958</v>
      </c>
      <c r="N481" s="12" t="s">
        <v>958</v>
      </c>
      <c r="O481" s="12"/>
      <c r="P481" s="12"/>
      <c r="Q481" s="12"/>
      <c r="R481" s="12"/>
      <c r="S481" s="15"/>
      <c r="T481" s="14">
        <f t="array" ref="T481">SUM(J481:S481)</f>
        <v>0</v>
      </c>
      <c r="U481" s="12">
        <f t="array" ref="U481">IF(S481="",0,S481)+IF((COUNT(J481:R481)&lt;6),SUM(J481:R481),(MAX(J481:R481)+LARGE(J481:R481,2)+LARGE(J481:R481,3)+LARGE(J481:R481,4)+LARGE(J481:R481,5)))</f>
        <v>0</v>
      </c>
      <c r="V481" s="12">
        <f t="shared" si="7"/>
        <v>8.4390513320337899</v>
      </c>
      <c r="W481" s="12">
        <f t="array" ref="W481">COUNT(J481:S481)</f>
        <v>0</v>
      </c>
      <c r="X481" s="12"/>
      <c r="Y481" s="12"/>
      <c r="Z481" s="16"/>
      <c r="AA481" s="12"/>
      <c r="AB481" s="12"/>
      <c r="AC481" s="16"/>
      <c r="AD481" s="16"/>
    </row>
    <row r="482" spans="1:256" s="19" customFormat="1" ht="16.5" customHeight="1" x14ac:dyDescent="0.2">
      <c r="A482" s="12">
        <v>366</v>
      </c>
      <c r="B482" s="12">
        <f t="array" ref="B482">_xlfn.RANK.EQ(V482,$V$2:$V$607)</f>
        <v>481</v>
      </c>
      <c r="C482" s="13" t="s">
        <v>773</v>
      </c>
      <c r="D482" s="13" t="s">
        <v>504</v>
      </c>
      <c r="E482" t="s">
        <v>958</v>
      </c>
      <c r="F482" s="12">
        <v>20.5114792615901</v>
      </c>
      <c r="G482" s="12">
        <v>6.8371597538633502</v>
      </c>
      <c r="H482" s="12">
        <v>0</v>
      </c>
      <c r="I482" s="12">
        <v>0</v>
      </c>
      <c r="J482" s="14"/>
      <c r="K482" s="12"/>
      <c r="L482" t="s">
        <v>958</v>
      </c>
      <c r="M482" s="12" t="s">
        <v>958</v>
      </c>
      <c r="N482" s="12" t="s">
        <v>958</v>
      </c>
      <c r="O482" s="12"/>
      <c r="P482" s="12"/>
      <c r="Q482" s="12"/>
      <c r="R482" s="12"/>
      <c r="S482" s="15"/>
      <c r="T482" s="14">
        <f t="array" ref="T482">SUM(J482:S482)</f>
        <v>0</v>
      </c>
      <c r="U482" s="12">
        <f t="array" ref="U482">IF(S482="",0,S482)+IF((COUNT(J482:R482)&lt;6),SUM(J482:R482),(MAX(J482:R482)+LARGE(J482:R482,2)+LARGE(J482:R482,3)+LARGE(J482:R482,4)+LARGE(J482:R482,5)))</f>
        <v>0</v>
      </c>
      <c r="V482" s="12">
        <f t="shared" si="7"/>
        <v>6.8371597538633502</v>
      </c>
      <c r="W482" s="12">
        <f t="array" ref="W482">COUNT(J482:S482)</f>
        <v>0</v>
      </c>
      <c r="X482" s="12"/>
      <c r="Y482" s="12"/>
      <c r="Z482" s="16"/>
      <c r="AA482" s="12"/>
      <c r="AB482" s="12"/>
      <c r="AC482" s="16"/>
      <c r="AD482" s="16"/>
    </row>
    <row r="483" spans="1:256" s="19" customFormat="1" ht="16.5" customHeight="1" x14ac:dyDescent="0.2">
      <c r="A483" s="12">
        <v>451</v>
      </c>
      <c r="B483" s="12">
        <f t="array" ref="B483">_xlfn.RANK.EQ(V483,$V$2:$V$607)</f>
        <v>482</v>
      </c>
      <c r="C483" s="13" t="s">
        <v>774</v>
      </c>
      <c r="D483" s="13" t="s">
        <v>775</v>
      </c>
      <c r="E483" t="s">
        <v>958</v>
      </c>
      <c r="F483" s="12">
        <v>20.362661439114401</v>
      </c>
      <c r="G483" s="12">
        <v>6.7875538130381301</v>
      </c>
      <c r="H483" s="12">
        <v>0</v>
      </c>
      <c r="I483" s="12">
        <v>0</v>
      </c>
      <c r="J483" s="14"/>
      <c r="K483" s="12"/>
      <c r="L483" t="s">
        <v>958</v>
      </c>
      <c r="M483" s="12" t="s">
        <v>958</v>
      </c>
      <c r="N483" s="12" t="s">
        <v>958</v>
      </c>
      <c r="O483" s="12"/>
      <c r="P483" s="12"/>
      <c r="Q483" s="12"/>
      <c r="R483" s="12"/>
      <c r="S483" s="15"/>
      <c r="T483" s="14">
        <f t="array" ref="T483">SUM(J483:S483)</f>
        <v>0</v>
      </c>
      <c r="U483" s="12">
        <f t="array" ref="U483">IF(S483="",0,S483)+IF((COUNT(J483:R483)&lt;6),SUM(J483:R483),(MAX(J483:R483)+LARGE(J483:R483,2)+LARGE(J483:R483,3)+LARGE(J483:R483,4)+LARGE(J483:R483,5)))</f>
        <v>0</v>
      </c>
      <c r="V483" s="12">
        <f t="shared" si="7"/>
        <v>6.7875538130381301</v>
      </c>
      <c r="W483" s="12">
        <f t="array" ref="W483">COUNT(J483:S483)</f>
        <v>0</v>
      </c>
      <c r="X483" s="12"/>
      <c r="Y483" s="12"/>
      <c r="Z483" s="16"/>
      <c r="AA483" s="12"/>
      <c r="AB483" s="12"/>
      <c r="AC483" s="16"/>
      <c r="AD483" s="16"/>
    </row>
    <row r="484" spans="1:256" s="19" customFormat="1" ht="16.5" customHeight="1" x14ac:dyDescent="0.2">
      <c r="A484" s="12">
        <v>271</v>
      </c>
      <c r="B484" s="12">
        <f t="array" ref="B484">_xlfn.RANK.EQ(V484,$V$2:$V$607)</f>
        <v>483</v>
      </c>
      <c r="C484" s="13" t="s">
        <v>776</v>
      </c>
      <c r="D484" s="13" t="s">
        <v>105</v>
      </c>
      <c r="E484" t="s">
        <v>958</v>
      </c>
      <c r="F484" s="12">
        <v>18.122717049032801</v>
      </c>
      <c r="G484" s="12">
        <v>6.0409056830109504</v>
      </c>
      <c r="H484" s="12">
        <v>0</v>
      </c>
      <c r="I484" s="12">
        <v>0</v>
      </c>
      <c r="J484" s="14"/>
      <c r="K484" s="12"/>
      <c r="L484" t="s">
        <v>958</v>
      </c>
      <c r="M484" s="12" t="s">
        <v>958</v>
      </c>
      <c r="N484" s="12" t="s">
        <v>958</v>
      </c>
      <c r="O484" s="12"/>
      <c r="P484" s="12"/>
      <c r="Q484" s="12"/>
      <c r="R484" s="12"/>
      <c r="S484" s="15"/>
      <c r="T484" s="14">
        <f t="array" ref="T484">SUM(J484:S484)</f>
        <v>0</v>
      </c>
      <c r="U484" s="12">
        <f t="array" ref="U484">IF(S484="",0,S484)+IF((COUNT(J484:R484)&lt;6),SUM(J484:R484),(MAX(J484:R484)+LARGE(J484:R484,2)+LARGE(J484:R484,3)+LARGE(J484:R484,4)+LARGE(J484:R484,5)))</f>
        <v>0</v>
      </c>
      <c r="V484" s="12">
        <f t="shared" si="7"/>
        <v>6.0409056830109504</v>
      </c>
      <c r="W484" s="12">
        <f t="array" ref="W484">COUNT(J484:S484)</f>
        <v>0</v>
      </c>
      <c r="X484" s="12"/>
      <c r="Y484" s="12"/>
      <c r="Z484" s="16"/>
      <c r="AA484" s="12"/>
      <c r="AB484" s="12"/>
      <c r="AC484" s="16"/>
      <c r="AD484" s="16"/>
    </row>
    <row r="485" spans="1:256" s="19" customFormat="1" ht="16.5" customHeight="1" x14ac:dyDescent="0.2">
      <c r="A485" s="12">
        <v>489</v>
      </c>
      <c r="B485" s="12">
        <f t="array" ref="B485">_xlfn.RANK.EQ(V485,$V$2:$V$607)</f>
        <v>484</v>
      </c>
      <c r="C485" s="13" t="s">
        <v>777</v>
      </c>
      <c r="D485" s="13" t="s">
        <v>778</v>
      </c>
      <c r="E485" t="s">
        <v>958</v>
      </c>
      <c r="F485" s="12">
        <v>8.7286466933084501</v>
      </c>
      <c r="G485" s="12">
        <v>2.9095488977694801</v>
      </c>
      <c r="H485" s="12">
        <v>0.1648</v>
      </c>
      <c r="I485" s="12">
        <v>0.109866666666667</v>
      </c>
      <c r="J485" s="14"/>
      <c r="K485" s="12"/>
      <c r="L485" t="s">
        <v>958</v>
      </c>
      <c r="M485" s="12" t="s">
        <v>958</v>
      </c>
      <c r="N485" s="12" t="s">
        <v>958</v>
      </c>
      <c r="O485" s="12"/>
      <c r="P485" s="12"/>
      <c r="Q485" s="12"/>
      <c r="R485" s="12"/>
      <c r="S485" s="15"/>
      <c r="T485" s="14">
        <f t="array" ref="T485">SUM(J485:S485)</f>
        <v>0</v>
      </c>
      <c r="U485" s="12">
        <f t="array" ref="U485">IF(S485="",0,S485)+IF((COUNT(J485:R485)&lt;6),SUM(J485:R485),(MAX(J485:R485)+LARGE(J485:R485,2)+LARGE(J485:R485,3)+LARGE(J485:R485,4)+LARGE(J485:R485,5)))</f>
        <v>0</v>
      </c>
      <c r="V485" s="12">
        <f t="shared" si="7"/>
        <v>3.0194155644361471</v>
      </c>
      <c r="W485" s="12">
        <f t="array" ref="W485">COUNT(J485:S485)</f>
        <v>0</v>
      </c>
      <c r="X485" s="12"/>
      <c r="Y485" s="12"/>
      <c r="Z485" s="16"/>
      <c r="AA485" s="16"/>
      <c r="AC485" s="16"/>
      <c r="AD485" s="16"/>
    </row>
    <row r="486" spans="1:256" s="19" customFormat="1" ht="16.5" customHeight="1" x14ac:dyDescent="0.2">
      <c r="A486" s="12">
        <v>375</v>
      </c>
      <c r="B486" s="12">
        <f t="array" ref="B486">_xlfn.RANK.EQ(V486,$V$2:$V$607)</f>
        <v>485</v>
      </c>
      <c r="C486" s="13" t="s">
        <v>779</v>
      </c>
      <c r="D486" s="13" t="s">
        <v>780</v>
      </c>
      <c r="E486" t="s">
        <v>958</v>
      </c>
      <c r="F486" s="12">
        <v>0</v>
      </c>
      <c r="G486" s="12">
        <v>0</v>
      </c>
      <c r="H486" s="12">
        <v>2.4888988583607499</v>
      </c>
      <c r="I486" s="12">
        <v>1.6592659055738299</v>
      </c>
      <c r="J486" s="14"/>
      <c r="K486" s="12"/>
      <c r="L486" t="s">
        <v>958</v>
      </c>
      <c r="M486" s="12" t="s">
        <v>958</v>
      </c>
      <c r="N486" s="12" t="s">
        <v>958</v>
      </c>
      <c r="O486" s="12"/>
      <c r="P486" s="12"/>
      <c r="Q486" s="12"/>
      <c r="R486" s="12"/>
      <c r="S486" s="15"/>
      <c r="T486" s="14">
        <f t="array" ref="T486">SUM(J486:S486)</f>
        <v>0</v>
      </c>
      <c r="U486" s="12">
        <f t="array" ref="U486">IF(S486="",0,S486)+IF((COUNT(J486:R486)&lt;6),SUM(J486:R486),(MAX(J486:R486)+LARGE(J486:R486,2)+LARGE(J486:R486,3)+LARGE(J486:R486,4)+LARGE(J486:R486,5)))</f>
        <v>0</v>
      </c>
      <c r="V486" s="12">
        <f t="shared" si="7"/>
        <v>1.6592659055738299</v>
      </c>
      <c r="W486" s="12">
        <f t="array" ref="W486">COUNT(J486:S486)</f>
        <v>0</v>
      </c>
      <c r="X486" s="12"/>
      <c r="Y486" s="12"/>
      <c r="Z486" s="16"/>
      <c r="AA486" s="16"/>
      <c r="AC486" s="16"/>
      <c r="AD486" s="16"/>
    </row>
    <row r="487" spans="1:256" s="19" customFormat="1" ht="16.5" customHeight="1" x14ac:dyDescent="0.2">
      <c r="A487" s="12">
        <v>444</v>
      </c>
      <c r="B487" s="12">
        <f t="array" ref="B487">_xlfn.RANK.EQ(V487,$V$2:$V$607)</f>
        <v>486</v>
      </c>
      <c r="C487" s="13" t="s">
        <v>781</v>
      </c>
      <c r="D487" s="13" t="s">
        <v>768</v>
      </c>
      <c r="E487" t="s">
        <v>958</v>
      </c>
      <c r="F487" s="12">
        <v>0</v>
      </c>
      <c r="G487" s="12">
        <v>0</v>
      </c>
      <c r="H487" s="12">
        <v>1.53575585047911</v>
      </c>
      <c r="I487" s="12">
        <v>1.0238372336527399</v>
      </c>
      <c r="J487" s="14"/>
      <c r="K487" s="12"/>
      <c r="L487" t="s">
        <v>958</v>
      </c>
      <c r="M487" s="12" t="s">
        <v>958</v>
      </c>
      <c r="N487" s="12" t="s">
        <v>958</v>
      </c>
      <c r="O487" s="12"/>
      <c r="P487" s="12"/>
      <c r="Q487" s="12"/>
      <c r="R487" s="12"/>
      <c r="S487" s="15"/>
      <c r="T487" s="14">
        <f t="array" ref="T487">SUM(J487:S487)</f>
        <v>0</v>
      </c>
      <c r="U487" s="12">
        <f t="array" ref="U487">IF(S487="",0,S487)+IF((COUNT(J487:R487)&lt;6),SUM(J487:R487),(MAX(J487:R487)+LARGE(J487:R487,2)+LARGE(J487:R487,3)+LARGE(J487:R487,4)+LARGE(J487:R487,5)))</f>
        <v>0</v>
      </c>
      <c r="V487" s="12">
        <f t="shared" si="7"/>
        <v>1.0238372336527399</v>
      </c>
      <c r="W487" s="12">
        <f t="array" ref="W487">COUNT(J487:S487)</f>
        <v>0</v>
      </c>
      <c r="X487" s="12"/>
      <c r="Y487" s="12"/>
      <c r="Z487" s="16"/>
      <c r="AA487" s="12"/>
      <c r="AB487" s="12"/>
      <c r="AC487" s="16"/>
      <c r="AD487" s="16"/>
    </row>
    <row r="488" spans="1:256" s="19" customFormat="1" ht="16.5" customHeight="1" x14ac:dyDescent="0.2">
      <c r="A488" s="12">
        <v>301</v>
      </c>
      <c r="B488" s="12">
        <f t="array" ref="B488">_xlfn.RANK.EQ(V488,$V$2:$V$607)</f>
        <v>487</v>
      </c>
      <c r="C488" s="13" t="s">
        <v>96</v>
      </c>
      <c r="D488" s="13" t="s">
        <v>782</v>
      </c>
      <c r="E488" t="s">
        <v>958</v>
      </c>
      <c r="F488" s="12">
        <v>0</v>
      </c>
      <c r="G488" s="12">
        <v>0</v>
      </c>
      <c r="H488" s="12">
        <v>1.3299663245515601</v>
      </c>
      <c r="I488" s="12">
        <v>0.88664421636770496</v>
      </c>
      <c r="J488" s="14"/>
      <c r="K488" s="12"/>
      <c r="L488" t="s">
        <v>958</v>
      </c>
      <c r="M488" s="12" t="s">
        <v>958</v>
      </c>
      <c r="N488" s="12" t="s">
        <v>958</v>
      </c>
      <c r="O488" s="12"/>
      <c r="P488" s="12"/>
      <c r="Q488" s="12"/>
      <c r="R488" s="12"/>
      <c r="S488" s="15"/>
      <c r="T488" s="14">
        <f t="array" ref="T488">SUM(J488:S488)</f>
        <v>0</v>
      </c>
      <c r="U488" s="12">
        <f t="array" ref="U488">IF(S488="",0,S488)+IF((COUNT(J488:R488)&lt;6),SUM(J488:R488),(MAX(J488:R488)+LARGE(J488:R488,2)+LARGE(J488:R488,3)+LARGE(J488:R488,4)+LARGE(J488:R488,5)))</f>
        <v>0</v>
      </c>
      <c r="V488" s="12">
        <f t="shared" si="7"/>
        <v>0.88664421636770496</v>
      </c>
      <c r="W488" s="12">
        <f t="array" ref="W488">COUNT(J488:S488)</f>
        <v>0</v>
      </c>
      <c r="X488" s="12"/>
      <c r="Y488" s="12"/>
      <c r="Z488" s="16"/>
      <c r="AA488" s="12"/>
      <c r="AB488" s="12"/>
      <c r="AC488" s="16"/>
      <c r="AD488" s="16"/>
    </row>
    <row r="489" spans="1:256" s="19" customFormat="1" ht="16.5" customHeight="1" x14ac:dyDescent="0.2">
      <c r="A489" s="12">
        <v>268</v>
      </c>
      <c r="B489" s="12">
        <f t="array" ref="B489">_xlfn.RANK.EQ(V489,$V$2:$V$607)</f>
        <v>488</v>
      </c>
      <c r="C489" s="13" t="s">
        <v>591</v>
      </c>
      <c r="D489" s="13" t="s">
        <v>782</v>
      </c>
      <c r="E489" s="13" t="s">
        <v>87</v>
      </c>
      <c r="F489" s="12">
        <v>0</v>
      </c>
      <c r="G489" s="12">
        <v>0</v>
      </c>
      <c r="H489" s="12">
        <v>0</v>
      </c>
      <c r="I489" s="12">
        <v>0</v>
      </c>
      <c r="J489" s="14">
        <v>0.51784669447954701</v>
      </c>
      <c r="K489" s="12"/>
      <c r="L489" t="s">
        <v>958</v>
      </c>
      <c r="M489" s="12" t="s">
        <v>958</v>
      </c>
      <c r="N489" s="12" t="s">
        <v>958</v>
      </c>
      <c r="O489" s="12"/>
      <c r="P489" s="12"/>
      <c r="Q489" s="12"/>
      <c r="R489" s="12"/>
      <c r="S489" s="15"/>
      <c r="T489" s="14">
        <f t="array" ref="T489">SUM(J489:S489)</f>
        <v>0.51784669447954701</v>
      </c>
      <c r="U489" s="12">
        <f t="array" ref="U489">IF(S489="",0,S489)+IF((COUNT(J489:R489)&lt;6),SUM(J489:R489),(MAX(J489:R489)+LARGE(J489:R489,2)+LARGE(J489:R489,3)+LARGE(J489:R489,4)+LARGE(J489:R489,5)))</f>
        <v>0.51784669447954701</v>
      </c>
      <c r="V489" s="12">
        <f t="shared" si="7"/>
        <v>0.51784669447954701</v>
      </c>
      <c r="W489" s="12">
        <f t="array" ref="W489">COUNT(J489:S489)</f>
        <v>1</v>
      </c>
      <c r="X489" s="12"/>
      <c r="Y489" s="12"/>
      <c r="Z489" s="16"/>
      <c r="AA489" s="12"/>
      <c r="AB489" s="12"/>
      <c r="AC489" s="16"/>
      <c r="AD489" s="16"/>
    </row>
    <row r="490" spans="1:256" s="19" customFormat="1" ht="16.5" customHeight="1" x14ac:dyDescent="0.2">
      <c r="A490" s="12">
        <v>183</v>
      </c>
      <c r="B490" s="12">
        <f t="array" ref="B490">_xlfn.RANK.EQ(V490,$V$2:$V$607)</f>
        <v>489</v>
      </c>
      <c r="C490" s="13" t="s">
        <v>783</v>
      </c>
      <c r="D490" s="13" t="s">
        <v>685</v>
      </c>
      <c r="E490" t="s">
        <v>958</v>
      </c>
      <c r="F490" s="12">
        <v>1.3899419531744699</v>
      </c>
      <c r="G490" s="12">
        <v>0.46331398439148802</v>
      </c>
      <c r="H490" s="12">
        <v>0</v>
      </c>
      <c r="I490" s="12">
        <v>0</v>
      </c>
      <c r="J490" s="14"/>
      <c r="K490" s="12"/>
      <c r="L490" t="s">
        <v>958</v>
      </c>
      <c r="M490" s="12" t="s">
        <v>958</v>
      </c>
      <c r="N490" s="12" t="s">
        <v>958</v>
      </c>
      <c r="O490" s="12"/>
      <c r="P490" s="12"/>
      <c r="Q490" s="12"/>
      <c r="R490" s="12"/>
      <c r="S490" s="15"/>
      <c r="T490" s="14">
        <f t="array" ref="T490">SUM(J490:S490)</f>
        <v>0</v>
      </c>
      <c r="U490" s="12">
        <f t="array" ref="U490">IF(S490="",0,S490)+IF((COUNT(J490:R490)&lt;6),SUM(J490:R490),(MAX(J490:R490)+LARGE(J490:R490,2)+LARGE(J490:R490,3)+LARGE(J490:R490,4)+LARGE(J490:R490,5)))</f>
        <v>0</v>
      </c>
      <c r="V490" s="12">
        <f t="shared" si="7"/>
        <v>0.46331398439148802</v>
      </c>
      <c r="W490" s="12">
        <f t="array" ref="W490">COUNT(J490:S490)</f>
        <v>0</v>
      </c>
      <c r="X490" s="12"/>
      <c r="Y490" s="12"/>
      <c r="Z490" s="16"/>
      <c r="AA490" s="16"/>
      <c r="AC490" s="16"/>
      <c r="AD490" s="16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  <c r="IV490" s="20"/>
    </row>
    <row r="491" spans="1:256" s="19" customFormat="1" ht="16.5" customHeight="1" x14ac:dyDescent="0.2">
      <c r="A491" s="12">
        <v>245</v>
      </c>
      <c r="B491" s="12">
        <f t="array" ref="B491">_xlfn.RANK.EQ(V491,$V$2:$V$607)</f>
        <v>490</v>
      </c>
      <c r="C491" s="13" t="s">
        <v>784</v>
      </c>
      <c r="D491" s="13" t="s">
        <v>785</v>
      </c>
      <c r="E491" t="s">
        <v>958</v>
      </c>
      <c r="F491" s="12">
        <v>0</v>
      </c>
      <c r="G491" s="12">
        <v>0</v>
      </c>
      <c r="H491" s="12">
        <v>0</v>
      </c>
      <c r="I491" s="12">
        <v>0</v>
      </c>
      <c r="J491" s="14">
        <v>0.43634621741269503</v>
      </c>
      <c r="K491" s="12"/>
      <c r="L491" t="s">
        <v>958</v>
      </c>
      <c r="M491" s="12" t="s">
        <v>958</v>
      </c>
      <c r="N491" s="12" t="s">
        <v>958</v>
      </c>
      <c r="O491" s="12"/>
      <c r="P491" s="12"/>
      <c r="Q491" s="12"/>
      <c r="R491" s="12"/>
      <c r="S491" s="15"/>
      <c r="T491" s="14">
        <f t="array" ref="T491">SUM(J491:S491)</f>
        <v>0.43634621741269503</v>
      </c>
      <c r="U491" s="12">
        <f t="array" ref="U491">IF(S491="",0,S491)+IF((COUNT(J491:R491)&lt;6),SUM(J491:R491),(MAX(J491:R491)+LARGE(J491:R491,2)+LARGE(J491:R491,3)+LARGE(J491:R491,4)+LARGE(J491:R491,5)))</f>
        <v>0.43634621741269503</v>
      </c>
      <c r="V491" s="12">
        <f t="shared" si="7"/>
        <v>0.43634621741269503</v>
      </c>
      <c r="W491" s="12">
        <f t="array" ref="W491">COUNT(J491:S491)</f>
        <v>1</v>
      </c>
      <c r="X491" s="12"/>
      <c r="Y491" s="12"/>
      <c r="Z491" s="16"/>
      <c r="AA491" s="12"/>
      <c r="AB491" s="12"/>
      <c r="AC491" s="16"/>
      <c r="AD491" s="16"/>
    </row>
    <row r="492" spans="1:256" s="19" customFormat="1" ht="16.5" customHeight="1" x14ac:dyDescent="0.2">
      <c r="A492" s="12">
        <v>231</v>
      </c>
      <c r="B492" s="12">
        <f t="array" ref="B492">_xlfn.RANK.EQ(V492,$V$2:$V$607)</f>
        <v>491</v>
      </c>
      <c r="C492" s="13" t="s">
        <v>255</v>
      </c>
      <c r="D492" s="13" t="s">
        <v>786</v>
      </c>
      <c r="E492" s="13" t="s">
        <v>42</v>
      </c>
      <c r="F492" s="12">
        <v>0</v>
      </c>
      <c r="G492" s="12">
        <v>0</v>
      </c>
      <c r="H492" s="12">
        <v>0</v>
      </c>
      <c r="I492" s="12">
        <v>0</v>
      </c>
      <c r="J492" s="14">
        <v>0.43106654571372999</v>
      </c>
      <c r="K492" s="12"/>
      <c r="L492" t="s">
        <v>958</v>
      </c>
      <c r="M492" s="12" t="s">
        <v>958</v>
      </c>
      <c r="N492" s="12" t="s">
        <v>958</v>
      </c>
      <c r="O492" s="12"/>
      <c r="P492" s="12"/>
      <c r="Q492" s="12"/>
      <c r="R492" s="12"/>
      <c r="S492" s="15"/>
      <c r="T492" s="14">
        <f t="array" ref="T492">SUM(J492:S492)</f>
        <v>0.43106654571372999</v>
      </c>
      <c r="U492" s="12">
        <f t="array" ref="U492">IF(S492="",0,S492)+IF((COUNT(J492:R492)&lt;6),SUM(J492:R492),(MAX(J492:R492)+LARGE(J492:R492,2)+LARGE(J492:R492,3)+LARGE(J492:R492,4)+LARGE(J492:R492,5)))</f>
        <v>0.43106654571372999</v>
      </c>
      <c r="V492" s="12">
        <f t="shared" si="7"/>
        <v>0.43106654571372999</v>
      </c>
      <c r="W492" s="12">
        <f t="array" ref="W492">COUNT(J492:S492)</f>
        <v>1</v>
      </c>
      <c r="X492" s="12"/>
      <c r="Y492" s="12"/>
      <c r="Z492" s="16"/>
      <c r="AA492" s="12"/>
      <c r="AB492" s="12"/>
      <c r="AC492" s="16"/>
      <c r="AD492" s="16"/>
    </row>
    <row r="493" spans="1:256" s="19" customFormat="1" ht="16.5" customHeight="1" x14ac:dyDescent="0.2">
      <c r="A493" s="12">
        <v>90</v>
      </c>
      <c r="B493" s="12">
        <f t="array" ref="B493">_xlfn.RANK.EQ(V493,$V$2:$V$607)</f>
        <v>492</v>
      </c>
      <c r="C493" s="13" t="s">
        <v>787</v>
      </c>
      <c r="D493" s="13" t="s">
        <v>788</v>
      </c>
      <c r="E493" s="13" t="s">
        <v>260</v>
      </c>
      <c r="F493" s="12">
        <v>0</v>
      </c>
      <c r="G493" s="12">
        <v>0</v>
      </c>
      <c r="H493" s="12">
        <v>0</v>
      </c>
      <c r="I493" s="12">
        <v>0</v>
      </c>
      <c r="J493" s="14">
        <v>0.35247489871410997</v>
      </c>
      <c r="K493" s="12"/>
      <c r="L493" t="s">
        <v>958</v>
      </c>
      <c r="M493" s="12" t="s">
        <v>958</v>
      </c>
      <c r="N493" s="12" t="s">
        <v>958</v>
      </c>
      <c r="O493" s="12"/>
      <c r="P493" s="12"/>
      <c r="Q493" s="12"/>
      <c r="R493" s="12"/>
      <c r="S493" s="15"/>
      <c r="T493" s="14">
        <f t="array" ref="T493">SUM(J493:S493)</f>
        <v>0.35247489871410997</v>
      </c>
      <c r="U493" s="12">
        <f t="array" ref="U493">IF(S493="",0,S493)+IF((COUNT(J493:R493)&lt;6),SUM(J493:R493),(MAX(J493:R493)+LARGE(J493:R493,2)+LARGE(J493:R493,3)+LARGE(J493:R493,4)+LARGE(J493:R493,5)))</f>
        <v>0.35247489871410997</v>
      </c>
      <c r="V493" s="12">
        <f t="shared" si="7"/>
        <v>0.35247489871410997</v>
      </c>
      <c r="W493" s="12">
        <f t="array" ref="W493">COUNT(J493:S493)</f>
        <v>1</v>
      </c>
      <c r="X493" s="12"/>
      <c r="Y493" s="12"/>
      <c r="Z493" s="16"/>
      <c r="AA493" s="12"/>
      <c r="AB493" s="12"/>
      <c r="AC493" s="16"/>
      <c r="AD493" s="16"/>
    </row>
    <row r="494" spans="1:256" s="19" customFormat="1" ht="16.5" customHeight="1" x14ac:dyDescent="0.2">
      <c r="A494" s="12">
        <v>285</v>
      </c>
      <c r="B494" s="12">
        <f t="array" ref="B494">_xlfn.RANK.EQ(V494,$V$2:$V$607)</f>
        <v>493</v>
      </c>
      <c r="C494" s="13" t="s">
        <v>789</v>
      </c>
      <c r="D494" s="13" t="s">
        <v>790</v>
      </c>
      <c r="E494" t="s">
        <v>958</v>
      </c>
      <c r="F494" s="12">
        <v>0</v>
      </c>
      <c r="G494" s="12">
        <v>0</v>
      </c>
      <c r="H494" s="12">
        <v>0.42577030812324901</v>
      </c>
      <c r="I494" s="12">
        <v>0.28384687208216602</v>
      </c>
      <c r="J494" s="14"/>
      <c r="K494" s="12"/>
      <c r="L494" t="s">
        <v>958</v>
      </c>
      <c r="M494" s="12" t="s">
        <v>958</v>
      </c>
      <c r="N494" s="12" t="s">
        <v>958</v>
      </c>
      <c r="O494" s="12"/>
      <c r="P494" s="12"/>
      <c r="Q494" s="12"/>
      <c r="R494" s="12"/>
      <c r="S494" s="15"/>
      <c r="T494" s="14">
        <f t="array" ref="T494">SUM(J494:S494)</f>
        <v>0</v>
      </c>
      <c r="U494" s="12">
        <f t="array" ref="U494">IF(S494="",0,S494)+IF((COUNT(J494:R494)&lt;6),SUM(J494:R494),(MAX(J494:R494)+LARGE(J494:R494,2)+LARGE(J494:R494,3)+LARGE(J494:R494,4)+LARGE(J494:R494,5)))</f>
        <v>0</v>
      </c>
      <c r="V494" s="12">
        <f t="shared" si="7"/>
        <v>0.28384687208216602</v>
      </c>
      <c r="W494" s="12">
        <f t="array" ref="W494">COUNT(J494:S494)</f>
        <v>0</v>
      </c>
      <c r="X494" s="12"/>
      <c r="Y494" s="12"/>
      <c r="Z494" s="16"/>
      <c r="AA494" s="12"/>
      <c r="AB494" s="12"/>
      <c r="AC494" s="16"/>
      <c r="AD494" s="16"/>
      <c r="AE494" s="21"/>
    </row>
    <row r="495" spans="1:256" s="19" customFormat="1" ht="16.5" customHeight="1" x14ac:dyDescent="0.2">
      <c r="A495" s="12">
        <v>425</v>
      </c>
      <c r="B495" s="12">
        <f t="array" ref="B495">_xlfn.RANK.EQ(V495,$V$2:$V$607)</f>
        <v>494</v>
      </c>
      <c r="C495" s="13" t="s">
        <v>125</v>
      </c>
      <c r="D495" s="13" t="s">
        <v>791</v>
      </c>
      <c r="E495" t="s">
        <v>958</v>
      </c>
      <c r="F495" s="12">
        <v>0</v>
      </c>
      <c r="G495" s="12">
        <v>0</v>
      </c>
      <c r="H495" s="12">
        <v>0.31047008547008498</v>
      </c>
      <c r="I495" s="12">
        <v>0.206980056980057</v>
      </c>
      <c r="J495" s="14"/>
      <c r="K495" s="12"/>
      <c r="L495" t="s">
        <v>958</v>
      </c>
      <c r="M495" s="12" t="s">
        <v>958</v>
      </c>
      <c r="N495" s="12" t="s">
        <v>958</v>
      </c>
      <c r="O495" s="12"/>
      <c r="P495" s="12"/>
      <c r="Q495" s="12"/>
      <c r="R495" s="12"/>
      <c r="S495" s="15"/>
      <c r="T495" s="14">
        <f t="array" ref="T495">SUM(J495:S495)</f>
        <v>0</v>
      </c>
      <c r="U495" s="12">
        <f t="array" ref="U495">IF(S495="",0,S495)+IF((COUNT(J495:R495)&lt;6),SUM(J495:R495),(MAX(J495:R495)+LARGE(J495:R495,2)+LARGE(J495:R495,3)+LARGE(J495:R495,4)+LARGE(J495:R495,5)))</f>
        <v>0</v>
      </c>
      <c r="V495" s="12">
        <f t="shared" si="7"/>
        <v>0.206980056980057</v>
      </c>
      <c r="W495" s="12">
        <f t="array" ref="W495">COUNT(J495:S495)</f>
        <v>0</v>
      </c>
      <c r="X495" s="12"/>
      <c r="Y495" s="12"/>
      <c r="Z495" s="16"/>
      <c r="AA495" s="12"/>
      <c r="AB495" s="12"/>
      <c r="AC495" s="16"/>
      <c r="AD495" s="16"/>
    </row>
    <row r="496" spans="1:256" s="19" customFormat="1" ht="16.5" customHeight="1" x14ac:dyDescent="0.2">
      <c r="A496" s="12">
        <v>485</v>
      </c>
      <c r="B496" s="12">
        <f t="array" ref="B496">_xlfn.RANK.EQ(V496,$V$2:$V$607)</f>
        <v>495</v>
      </c>
      <c r="C496" s="13" t="s">
        <v>792</v>
      </c>
      <c r="D496" s="13" t="s">
        <v>540</v>
      </c>
      <c r="E496" t="s">
        <v>958</v>
      </c>
      <c r="F496" s="12">
        <v>0</v>
      </c>
      <c r="G496" s="12">
        <v>0</v>
      </c>
      <c r="H496" s="12">
        <v>0.30888888888888899</v>
      </c>
      <c r="I496" s="12">
        <v>0.20592592592592601</v>
      </c>
      <c r="J496" s="14"/>
      <c r="K496" s="12"/>
      <c r="L496" t="s">
        <v>958</v>
      </c>
      <c r="M496" s="12" t="s">
        <v>958</v>
      </c>
      <c r="N496" s="12" t="s">
        <v>958</v>
      </c>
      <c r="O496" s="12"/>
      <c r="P496" s="12"/>
      <c r="Q496" s="12"/>
      <c r="R496" s="12"/>
      <c r="S496" s="15"/>
      <c r="T496" s="14">
        <f t="array" ref="T496">SUM(J496:S496)</f>
        <v>0</v>
      </c>
      <c r="U496" s="12">
        <f t="array" ref="U496">IF(S496="",0,S496)+IF((COUNT(J496:R496)&lt;6),SUM(J496:R496),(MAX(J496:R496)+LARGE(J496:R496,2)+LARGE(J496:R496,3)+LARGE(J496:R496,4)+LARGE(J496:R496,5)))</f>
        <v>0</v>
      </c>
      <c r="V496" s="12">
        <f t="shared" si="7"/>
        <v>0.20592592592592601</v>
      </c>
      <c r="W496" s="12">
        <f t="array" ref="W496">COUNT(J496:S496)</f>
        <v>0</v>
      </c>
      <c r="X496" s="12"/>
      <c r="Y496" s="12"/>
      <c r="Z496" s="16"/>
      <c r="AA496" s="12"/>
      <c r="AB496" s="12"/>
      <c r="AC496" s="16"/>
      <c r="AD496" s="16"/>
    </row>
    <row r="497" spans="1:31" s="19" customFormat="1" ht="16.5" customHeight="1" x14ac:dyDescent="0.2">
      <c r="A497" s="12">
        <v>96</v>
      </c>
      <c r="B497" s="12">
        <f t="array" ref="B497">_xlfn.RANK.EQ(V497,$V$2:$V$607)</f>
        <v>496</v>
      </c>
      <c r="C497" s="13" t="s">
        <v>215</v>
      </c>
      <c r="D497" s="13" t="s">
        <v>793</v>
      </c>
      <c r="E497" t="s">
        <v>958</v>
      </c>
      <c r="F497" s="12">
        <v>0</v>
      </c>
      <c r="G497" s="12">
        <v>0</v>
      </c>
      <c r="H497" s="12">
        <v>0</v>
      </c>
      <c r="I497" s="12">
        <v>0</v>
      </c>
      <c r="J497" s="14">
        <v>0.195741195741196</v>
      </c>
      <c r="K497" s="12"/>
      <c r="L497" t="s">
        <v>958</v>
      </c>
      <c r="M497" s="12" t="s">
        <v>958</v>
      </c>
      <c r="N497" s="12" t="s">
        <v>958</v>
      </c>
      <c r="O497" s="12"/>
      <c r="P497" s="12"/>
      <c r="Q497" s="12"/>
      <c r="R497" s="12"/>
      <c r="S497" s="15"/>
      <c r="T497" s="14">
        <f t="array" ref="T497">SUM(J497:S497)</f>
        <v>0.195741195741196</v>
      </c>
      <c r="U497" s="12">
        <f t="array" ref="U497">IF(S497="",0,S497)+IF((COUNT(J497:R497)&lt;6),SUM(J497:R497),(MAX(J497:R497)+LARGE(J497:R497,2)+LARGE(J497:R497,3)+LARGE(J497:R497,4)+LARGE(J497:R497,5)))</f>
        <v>0.195741195741196</v>
      </c>
      <c r="V497" s="12">
        <f t="shared" si="7"/>
        <v>0.195741195741196</v>
      </c>
      <c r="W497" s="12">
        <f t="array" ref="W497">COUNT(J497:S497)</f>
        <v>1</v>
      </c>
      <c r="X497" s="12"/>
      <c r="Y497" s="12"/>
      <c r="Z497" s="16"/>
      <c r="AA497" s="16"/>
      <c r="AC497" s="16"/>
      <c r="AD497" s="16"/>
    </row>
    <row r="498" spans="1:31" s="19" customFormat="1" ht="16.5" customHeight="1" x14ac:dyDescent="0.2">
      <c r="A498" s="12">
        <v>235</v>
      </c>
      <c r="B498" s="12">
        <f t="array" ref="B498">_xlfn.RANK.EQ(V498,$V$2:$V$607)</f>
        <v>497</v>
      </c>
      <c r="C498" s="13" t="s">
        <v>340</v>
      </c>
      <c r="D498" s="13" t="s">
        <v>794</v>
      </c>
      <c r="E498" s="13" t="s">
        <v>42</v>
      </c>
      <c r="F498" s="12">
        <v>0</v>
      </c>
      <c r="G498" s="12">
        <v>0</v>
      </c>
      <c r="H498" s="12">
        <v>0</v>
      </c>
      <c r="I498" s="12">
        <v>0</v>
      </c>
      <c r="J498" s="14">
        <v>0.19220779220779199</v>
      </c>
      <c r="K498" s="12"/>
      <c r="L498" t="s">
        <v>958</v>
      </c>
      <c r="M498" s="12" t="s">
        <v>958</v>
      </c>
      <c r="N498" s="12" t="s">
        <v>958</v>
      </c>
      <c r="O498" s="12"/>
      <c r="P498" s="12"/>
      <c r="Q498" s="12"/>
      <c r="R498" s="12"/>
      <c r="S498" s="15"/>
      <c r="T498" s="14">
        <f t="array" ref="T498">SUM(J498:S498)</f>
        <v>0.19220779220779199</v>
      </c>
      <c r="U498" s="12">
        <f t="array" ref="U498">IF(S498="",0,S498)+IF((COUNT(J498:R498)&lt;6),SUM(J498:R498),(MAX(J498:R498)+LARGE(J498:R498,2)+LARGE(J498:R498,3)+LARGE(J498:R498,4)+LARGE(J498:R498,5)))</f>
        <v>0.19220779220779199</v>
      </c>
      <c r="V498" s="12">
        <f t="shared" si="7"/>
        <v>0.19220779220779199</v>
      </c>
      <c r="W498" s="12">
        <f t="array" ref="W498">COUNT(J498:S498)</f>
        <v>1</v>
      </c>
      <c r="X498" s="12"/>
      <c r="Y498" s="12"/>
      <c r="Z498" s="16"/>
      <c r="AA498" s="12"/>
      <c r="AB498" s="12"/>
      <c r="AC498" s="16"/>
      <c r="AD498" s="16"/>
    </row>
    <row r="499" spans="1:31" s="19" customFormat="1" ht="16.5" customHeight="1" x14ac:dyDescent="0.2">
      <c r="A499" s="12">
        <v>575</v>
      </c>
      <c r="B499" s="12">
        <f t="array" ref="B499">_xlfn.RANK.EQ(V499,$V$2:$V$607)</f>
        <v>498</v>
      </c>
      <c r="C499" s="13" t="s">
        <v>704</v>
      </c>
      <c r="D499" s="13" t="s">
        <v>683</v>
      </c>
      <c r="E499" t="s">
        <v>958</v>
      </c>
      <c r="F499" s="12">
        <v>0.55011383107897205</v>
      </c>
      <c r="G499" s="12">
        <v>0.183371277026324</v>
      </c>
      <c r="H499" s="12">
        <v>0</v>
      </c>
      <c r="I499" s="12">
        <v>0</v>
      </c>
      <c r="J499" s="14"/>
      <c r="K499" s="12"/>
      <c r="L499" t="s">
        <v>958</v>
      </c>
      <c r="M499" s="12" t="s">
        <v>958</v>
      </c>
      <c r="N499" s="12" t="s">
        <v>958</v>
      </c>
      <c r="O499" s="12"/>
      <c r="P499" s="12"/>
      <c r="Q499" s="12"/>
      <c r="R499" s="12"/>
      <c r="S499" s="15"/>
      <c r="T499" s="14">
        <f t="array" ref="T499">SUM(J499:S499)</f>
        <v>0</v>
      </c>
      <c r="U499" s="12">
        <f t="array" ref="U499">IF(S499="",0,S499)+IF((COUNT(J499:R499)&lt;6),SUM(J499:R499),(MAX(J499:R499)+LARGE(J499:R499,2)+LARGE(J499:R499,3)+LARGE(J499:R499,4)+LARGE(J499:R499,5)))</f>
        <v>0</v>
      </c>
      <c r="V499" s="12">
        <f t="shared" si="7"/>
        <v>0.183371277026324</v>
      </c>
      <c r="W499" s="12">
        <f t="array" ref="W499">COUNT(J499:S499)</f>
        <v>0</v>
      </c>
      <c r="X499" s="12"/>
      <c r="Y499" s="12"/>
      <c r="Z499" s="16"/>
      <c r="AA499" s="12"/>
      <c r="AB499" s="12"/>
      <c r="AC499" s="16"/>
      <c r="AD499" s="16"/>
      <c r="AE499" s="21"/>
    </row>
    <row r="500" spans="1:31" s="19" customFormat="1" ht="16.5" customHeight="1" x14ac:dyDescent="0.2">
      <c r="A500" s="12">
        <v>224</v>
      </c>
      <c r="B500" s="12">
        <f t="array" ref="B500">_xlfn.RANK.EQ(V500,$V$2:$V$607)</f>
        <v>499</v>
      </c>
      <c r="C500" s="13" t="s">
        <v>795</v>
      </c>
      <c r="D500" s="13" t="s">
        <v>796</v>
      </c>
      <c r="E500" s="13" t="s">
        <v>42</v>
      </c>
      <c r="F500" s="12">
        <v>0</v>
      </c>
      <c r="G500" s="12">
        <v>0</v>
      </c>
      <c r="H500" s="12">
        <v>0</v>
      </c>
      <c r="I500" s="12">
        <v>0</v>
      </c>
      <c r="J500" s="14">
        <v>0.17264573991031401</v>
      </c>
      <c r="K500" s="12"/>
      <c r="L500" t="s">
        <v>958</v>
      </c>
      <c r="M500" s="12" t="s">
        <v>958</v>
      </c>
      <c r="N500" s="12" t="s">
        <v>958</v>
      </c>
      <c r="O500" s="12"/>
      <c r="P500" s="12"/>
      <c r="Q500" s="12"/>
      <c r="R500" s="12"/>
      <c r="S500" s="15"/>
      <c r="T500" s="14">
        <f t="array" ref="T500">SUM(J500:S500)</f>
        <v>0.17264573991031401</v>
      </c>
      <c r="U500" s="12">
        <f t="array" ref="U500">IF(S500="",0,S500)+IF((COUNT(J500:R500)&lt;6),SUM(J500:R500),(MAX(J500:R500)+LARGE(J500:R500,2)+LARGE(J500:R500,3)+LARGE(J500:R500,4)+LARGE(J500:R500,5)))</f>
        <v>0.17264573991031401</v>
      </c>
      <c r="V500" s="12">
        <f t="shared" si="7"/>
        <v>0.17264573991031401</v>
      </c>
      <c r="W500" s="12">
        <f t="array" ref="W500">COUNT(J500:S500)</f>
        <v>1</v>
      </c>
      <c r="X500" s="12"/>
      <c r="Y500" s="12"/>
      <c r="Z500" s="16"/>
      <c r="AA500" s="12"/>
      <c r="AB500" s="12"/>
      <c r="AC500" s="16"/>
      <c r="AD500" s="16"/>
    </row>
    <row r="501" spans="1:31" s="19" customFormat="1" ht="16.5" customHeight="1" x14ac:dyDescent="0.2">
      <c r="A501" s="12">
        <v>47</v>
      </c>
      <c r="B501" s="12">
        <f t="array" ref="B501">_xlfn.RANK.EQ(V501,$V$2:$V$607)</f>
        <v>500</v>
      </c>
      <c r="C501" s="13" t="s">
        <v>797</v>
      </c>
      <c r="D501" s="13" t="s">
        <v>798</v>
      </c>
      <c r="E501" s="13" t="s">
        <v>42</v>
      </c>
      <c r="F501" s="12">
        <v>0</v>
      </c>
      <c r="G501" s="12">
        <v>0</v>
      </c>
      <c r="H501" s="12">
        <v>0</v>
      </c>
      <c r="I501" s="12">
        <v>0</v>
      </c>
      <c r="J501" s="14">
        <v>0.14772727272727301</v>
      </c>
      <c r="K501" s="12"/>
      <c r="L501" t="s">
        <v>958</v>
      </c>
      <c r="M501" s="12" t="s">
        <v>958</v>
      </c>
      <c r="N501" s="12" t="s">
        <v>958</v>
      </c>
      <c r="O501" s="12"/>
      <c r="P501" s="12"/>
      <c r="Q501" s="12"/>
      <c r="R501" s="12"/>
      <c r="S501" s="15"/>
      <c r="T501" s="14">
        <f t="array" ref="T501">SUM(J501:S501)</f>
        <v>0.14772727272727301</v>
      </c>
      <c r="U501" s="12">
        <f t="array" ref="U501">IF(S501="",0,S501)+IF((COUNT(J501:R501)&lt;6),SUM(J501:R501),(MAX(J501:R501)+LARGE(J501:R501,2)+LARGE(J501:R501,3)+LARGE(J501:R501,4)+LARGE(J501:R501,5)))</f>
        <v>0.14772727272727301</v>
      </c>
      <c r="V501" s="12">
        <f t="shared" si="7"/>
        <v>0.14772727272727301</v>
      </c>
      <c r="W501" s="12">
        <f t="array" ref="W501">COUNT(J501:S501)</f>
        <v>1</v>
      </c>
      <c r="X501" s="12"/>
      <c r="Y501" s="12"/>
      <c r="Z501" s="16"/>
      <c r="AA501" s="16"/>
      <c r="AC501" s="16"/>
      <c r="AD501" s="16"/>
    </row>
    <row r="502" spans="1:31" s="19" customFormat="1" ht="16.5" customHeight="1" x14ac:dyDescent="0.2">
      <c r="A502" s="12">
        <v>564</v>
      </c>
      <c r="B502" s="12">
        <f t="array" ref="B502">_xlfn.RANK.EQ(V502,$V$2:$V$607)</f>
        <v>501</v>
      </c>
      <c r="C502" s="13" t="s">
        <v>799</v>
      </c>
      <c r="D502" s="13" t="s">
        <v>513</v>
      </c>
      <c r="E502" t="s">
        <v>958</v>
      </c>
      <c r="F502" s="12">
        <v>0</v>
      </c>
      <c r="G502" s="12">
        <v>0</v>
      </c>
      <c r="H502" s="12">
        <v>0.17</v>
      </c>
      <c r="I502" s="12">
        <v>0.11333333333333299</v>
      </c>
      <c r="J502" s="14"/>
      <c r="K502" s="12"/>
      <c r="L502" t="s">
        <v>958</v>
      </c>
      <c r="M502" s="12" t="s">
        <v>958</v>
      </c>
      <c r="N502" s="12" t="s">
        <v>958</v>
      </c>
      <c r="O502" s="12"/>
      <c r="P502" s="12"/>
      <c r="Q502" s="12"/>
      <c r="R502" s="12"/>
      <c r="S502" s="15"/>
      <c r="T502" s="14">
        <f t="array" ref="T502">SUM(J502:S502)</f>
        <v>0</v>
      </c>
      <c r="U502" s="12">
        <f t="array" ref="U502">IF(S502="",0,S502)+IF((COUNT(J502:R502)&lt;6),SUM(J502:R502),(MAX(J502:R502)+LARGE(J502:R502,2)+LARGE(J502:R502,3)+LARGE(J502:R502,4)+LARGE(J502:R502,5)))</f>
        <v>0</v>
      </c>
      <c r="V502" s="12">
        <f t="shared" si="7"/>
        <v>0.11333333333333299</v>
      </c>
      <c r="W502" s="12">
        <f t="array" ref="W502">COUNT(J502:S502)</f>
        <v>0</v>
      </c>
      <c r="X502" s="12"/>
      <c r="Y502" s="12"/>
      <c r="Z502" s="16"/>
      <c r="AA502" s="16"/>
      <c r="AC502" s="16"/>
      <c r="AD502" s="16"/>
    </row>
    <row r="503" spans="1:31" s="19" customFormat="1" ht="16.5" customHeight="1" x14ac:dyDescent="0.2">
      <c r="A503" s="12">
        <v>173</v>
      </c>
      <c r="B503" s="12">
        <f t="array" ref="B503">_xlfn.RANK.EQ(V503,$V$2:$V$607)</f>
        <v>502</v>
      </c>
      <c r="C503" s="13" t="s">
        <v>800</v>
      </c>
      <c r="D503" s="13" t="s">
        <v>47</v>
      </c>
      <c r="E503" t="s">
        <v>958</v>
      </c>
      <c r="F503" s="12">
        <v>0.31705240299445703</v>
      </c>
      <c r="G503" s="12">
        <v>0.105684134331486</v>
      </c>
      <c r="H503" s="12">
        <v>0</v>
      </c>
      <c r="I503" s="12">
        <v>0</v>
      </c>
      <c r="J503" s="14"/>
      <c r="K503" s="12"/>
      <c r="L503" t="s">
        <v>958</v>
      </c>
      <c r="M503" s="12" t="s">
        <v>958</v>
      </c>
      <c r="N503" s="12" t="s">
        <v>958</v>
      </c>
      <c r="O503" s="12"/>
      <c r="P503" s="12"/>
      <c r="Q503" s="12"/>
      <c r="R503" s="12"/>
      <c r="S503" s="15"/>
      <c r="T503" s="14">
        <f t="array" ref="T503">SUM(J503:S503)</f>
        <v>0</v>
      </c>
      <c r="U503" s="12">
        <f t="array" ref="U503">IF(S503="",0,S503)+IF((COUNT(J503:R503)&lt;6),SUM(J503:R503),(MAX(J503:R503)+LARGE(J503:R503,2)+LARGE(J503:R503,3)+LARGE(J503:R503,4)+LARGE(J503:R503,5)))</f>
        <v>0</v>
      </c>
      <c r="V503" s="12">
        <f t="shared" si="7"/>
        <v>0.105684134331486</v>
      </c>
      <c r="W503" s="12">
        <f t="array" ref="W503">COUNT(J503:S503)</f>
        <v>0</v>
      </c>
      <c r="X503" s="12"/>
      <c r="Y503" s="12"/>
      <c r="Z503" s="16"/>
      <c r="AA503" s="16"/>
      <c r="AC503" s="16"/>
      <c r="AD503" s="16"/>
    </row>
    <row r="504" spans="1:31" s="19" customFormat="1" ht="16.5" customHeight="1" x14ac:dyDescent="0.2">
      <c r="A504" s="12">
        <v>101</v>
      </c>
      <c r="B504" s="12">
        <f t="array" ref="B504">_xlfn.RANK.EQ(V504,$V$2:$V$607)</f>
        <v>503</v>
      </c>
      <c r="C504" s="13" t="s">
        <v>801</v>
      </c>
      <c r="D504" s="13" t="s">
        <v>290</v>
      </c>
      <c r="E504" t="s">
        <v>958</v>
      </c>
      <c r="F504" s="12">
        <v>0</v>
      </c>
      <c r="G504" s="12">
        <v>0</v>
      </c>
      <c r="H504" s="12">
        <v>0</v>
      </c>
      <c r="I504" s="12">
        <v>0</v>
      </c>
      <c r="J504" s="14">
        <v>0.1</v>
      </c>
      <c r="K504" s="12"/>
      <c r="L504" t="s">
        <v>958</v>
      </c>
      <c r="M504" s="12" t="s">
        <v>958</v>
      </c>
      <c r="N504" s="12" t="s">
        <v>958</v>
      </c>
      <c r="O504" s="12"/>
      <c r="P504" s="12"/>
      <c r="Q504" s="12"/>
      <c r="R504" s="12"/>
      <c r="S504" s="15"/>
      <c r="T504" s="14">
        <f t="array" ref="T504">SUM(J504:S504)</f>
        <v>0.1</v>
      </c>
      <c r="U504" s="12">
        <f t="array" ref="U504">IF(S504="",0,S504)+IF((COUNT(J504:R504)&lt;6),SUM(J504:R504),(MAX(J504:R504)+LARGE(J504:R504,2)+LARGE(J504:R504,3)+LARGE(J504:R504,4)+LARGE(J504:R504,5)))</f>
        <v>0.1</v>
      </c>
      <c r="V504" s="12">
        <f t="shared" si="7"/>
        <v>0.1</v>
      </c>
      <c r="W504" s="12">
        <f t="array" ref="W504">COUNT(J504:S504)</f>
        <v>1</v>
      </c>
      <c r="X504" s="12"/>
      <c r="Y504" s="12"/>
      <c r="Z504" s="16"/>
      <c r="AA504" s="12"/>
      <c r="AB504" s="12"/>
      <c r="AC504" s="16"/>
      <c r="AD504" s="16"/>
    </row>
    <row r="505" spans="1:31" s="19" customFormat="1" ht="16.5" customHeight="1" x14ac:dyDescent="0.2">
      <c r="A505" s="12">
        <v>105</v>
      </c>
      <c r="B505" s="12">
        <f t="array" ref="B505">_xlfn.RANK.EQ(V505,$V$2:$V$607)</f>
        <v>503</v>
      </c>
      <c r="C505" s="13" t="s">
        <v>279</v>
      </c>
      <c r="D505" s="13" t="s">
        <v>802</v>
      </c>
      <c r="E505" t="s">
        <v>958</v>
      </c>
      <c r="F505" s="12">
        <v>0</v>
      </c>
      <c r="G505" s="12">
        <v>0</v>
      </c>
      <c r="H505" s="12">
        <v>0</v>
      </c>
      <c r="I505" s="12">
        <v>0</v>
      </c>
      <c r="J505" s="14">
        <v>0.1</v>
      </c>
      <c r="K505" s="12"/>
      <c r="L505" t="s">
        <v>958</v>
      </c>
      <c r="M505" s="12" t="s">
        <v>958</v>
      </c>
      <c r="N505" s="12" t="s">
        <v>958</v>
      </c>
      <c r="O505" s="12"/>
      <c r="P505" s="12"/>
      <c r="Q505" s="12"/>
      <c r="R505" s="12"/>
      <c r="S505" s="15"/>
      <c r="T505" s="14">
        <f t="array" ref="T505">SUM(J505:S505)</f>
        <v>0.1</v>
      </c>
      <c r="U505" s="12">
        <f t="array" ref="U505">IF(S505="",0,S505)+IF((COUNT(J505:R505)&lt;6),SUM(J505:R505),(MAX(J505:R505)+LARGE(J505:R505,2)+LARGE(J505:R505,3)+LARGE(J505:R505,4)+LARGE(J505:R505,5)))</f>
        <v>0.1</v>
      </c>
      <c r="V505" s="12">
        <f t="shared" si="7"/>
        <v>0.1</v>
      </c>
      <c r="W505" s="12">
        <f t="array" ref="W505">COUNT(J505:S505)</f>
        <v>1</v>
      </c>
      <c r="X505" s="12"/>
      <c r="Y505" s="12"/>
      <c r="Z505" s="16"/>
      <c r="AA505" s="12"/>
      <c r="AB505" s="12"/>
      <c r="AC505" s="16"/>
      <c r="AD505" s="16"/>
    </row>
    <row r="506" spans="1:31" s="19" customFormat="1" ht="16.5" customHeight="1" x14ac:dyDescent="0.2">
      <c r="A506" s="12">
        <v>36</v>
      </c>
      <c r="B506" s="12">
        <f t="array" ref="B506">_xlfn.RANK.EQ(V506,$V$2:$V$607)</f>
        <v>505</v>
      </c>
      <c r="C506" s="13" t="s">
        <v>803</v>
      </c>
      <c r="D506" s="13" t="s">
        <v>535</v>
      </c>
      <c r="E506" t="s">
        <v>958</v>
      </c>
      <c r="F506" s="12">
        <v>0.26614481409002</v>
      </c>
      <c r="G506" s="12">
        <v>8.8714938030006504E-2</v>
      </c>
      <c r="H506" s="12">
        <v>0</v>
      </c>
      <c r="I506" s="12">
        <v>0</v>
      </c>
      <c r="J506" s="14"/>
      <c r="K506" s="12"/>
      <c r="L506" t="s">
        <v>958</v>
      </c>
      <c r="M506" s="12" t="s">
        <v>958</v>
      </c>
      <c r="N506" s="12" t="s">
        <v>958</v>
      </c>
      <c r="O506" s="12"/>
      <c r="P506" s="12"/>
      <c r="Q506" s="12"/>
      <c r="R506" s="12"/>
      <c r="S506" s="15"/>
      <c r="T506" s="14">
        <f t="array" ref="T506">SUM(J506:S506)</f>
        <v>0</v>
      </c>
      <c r="U506" s="12">
        <f t="array" ref="U506">IF(S506="",0,S506)+IF((COUNT(J506:R506)&lt;6),SUM(J506:R506),(MAX(J506:R506)+LARGE(J506:R506,2)+LARGE(J506:R506,3)+LARGE(J506:R506,4)+LARGE(J506:R506,5)))</f>
        <v>0</v>
      </c>
      <c r="V506" s="12">
        <f t="shared" si="7"/>
        <v>8.8714938030006504E-2</v>
      </c>
      <c r="W506" s="12">
        <f t="array" ref="W506">COUNT(J506:S506)</f>
        <v>0</v>
      </c>
      <c r="X506" s="12"/>
      <c r="Y506" s="12"/>
      <c r="Z506" s="16"/>
      <c r="AA506" s="12"/>
      <c r="AB506" s="12"/>
      <c r="AC506" s="16"/>
      <c r="AD506" s="16"/>
    </row>
    <row r="507" spans="1:31" s="19" customFormat="1" ht="16.5" customHeight="1" x14ac:dyDescent="0.2">
      <c r="A507" s="12">
        <v>289</v>
      </c>
      <c r="B507" s="12">
        <f t="array" ref="B507">_xlfn.RANK.EQ(V507,$V$2:$V$607)</f>
        <v>506</v>
      </c>
      <c r="C507" s="13" t="s">
        <v>804</v>
      </c>
      <c r="D507" s="13" t="s">
        <v>697</v>
      </c>
      <c r="E507" t="s">
        <v>958</v>
      </c>
      <c r="F507" s="12">
        <v>0.25837104072398198</v>
      </c>
      <c r="G507" s="12">
        <v>8.6123680241327299E-2</v>
      </c>
      <c r="H507" s="12">
        <v>0</v>
      </c>
      <c r="I507" s="12">
        <v>0</v>
      </c>
      <c r="J507" s="14"/>
      <c r="K507" s="12"/>
      <c r="L507" t="s">
        <v>958</v>
      </c>
      <c r="M507" s="12" t="s">
        <v>958</v>
      </c>
      <c r="N507" s="12" t="s">
        <v>958</v>
      </c>
      <c r="O507" s="12"/>
      <c r="P507" s="12"/>
      <c r="Q507" s="12"/>
      <c r="R507" s="12"/>
      <c r="S507" s="15"/>
      <c r="T507" s="14">
        <f t="array" ref="T507">SUM(J507:S507)</f>
        <v>0</v>
      </c>
      <c r="U507" s="12">
        <f t="array" ref="U507">IF(S507="",0,S507)+IF((COUNT(J507:R507)&lt;6),SUM(J507:R507),(MAX(J507:R507)+LARGE(J507:R507,2)+LARGE(J507:R507,3)+LARGE(J507:R507,4)+LARGE(J507:R507,5)))</f>
        <v>0</v>
      </c>
      <c r="V507" s="12">
        <f t="shared" si="7"/>
        <v>8.6123680241327299E-2</v>
      </c>
      <c r="W507" s="12">
        <f t="array" ref="W507">COUNT(J507:S507)</f>
        <v>0</v>
      </c>
      <c r="X507" s="12"/>
      <c r="Y507" s="12"/>
      <c r="Z507" s="16"/>
      <c r="AA507" s="12"/>
      <c r="AB507" s="12"/>
      <c r="AC507" s="16"/>
      <c r="AD507" s="16"/>
      <c r="AE507" s="21"/>
    </row>
    <row r="508" spans="1:31" s="19" customFormat="1" ht="16.5" customHeight="1" x14ac:dyDescent="0.2">
      <c r="A508" s="12">
        <v>131</v>
      </c>
      <c r="B508" s="12">
        <f t="array" ref="B508">_xlfn.RANK.EQ(V508,$V$2:$V$607)</f>
        <v>507</v>
      </c>
      <c r="C508" s="13" t="s">
        <v>805</v>
      </c>
      <c r="D508" s="13" t="s">
        <v>806</v>
      </c>
      <c r="E508" t="s">
        <v>958</v>
      </c>
      <c r="F508" s="12">
        <v>0.170940170940171</v>
      </c>
      <c r="G508" s="12">
        <v>5.6980056980057002E-2</v>
      </c>
      <c r="H508" s="12">
        <v>0</v>
      </c>
      <c r="I508" s="12">
        <v>0</v>
      </c>
      <c r="J508" s="14"/>
      <c r="K508" s="12"/>
      <c r="L508" t="s">
        <v>958</v>
      </c>
      <c r="M508" s="12" t="s">
        <v>958</v>
      </c>
      <c r="N508" s="12" t="s">
        <v>958</v>
      </c>
      <c r="O508" s="12"/>
      <c r="P508" s="12"/>
      <c r="Q508" s="12"/>
      <c r="R508" s="12"/>
      <c r="S508" s="15"/>
      <c r="T508" s="14">
        <f t="array" ref="T508">SUM(J508:S508)</f>
        <v>0</v>
      </c>
      <c r="U508" s="12">
        <f t="array" ref="U508">IF(S508="",0,S508)+IF((COUNT(J508:R508)&lt;6),SUM(J508:R508),(MAX(J508:R508)+LARGE(J508:R508,2)+LARGE(J508:R508,3)+LARGE(J508:R508,4)+LARGE(J508:R508,5)))</f>
        <v>0</v>
      </c>
      <c r="V508" s="12">
        <f t="shared" si="7"/>
        <v>5.6980056980057002E-2</v>
      </c>
      <c r="W508" s="12">
        <f t="array" ref="W508">COUNT(J508:S508)</f>
        <v>0</v>
      </c>
      <c r="X508" s="12"/>
      <c r="Y508" s="12"/>
      <c r="Z508" s="16"/>
      <c r="AA508" s="12"/>
      <c r="AB508" s="12"/>
      <c r="AC508" s="16"/>
      <c r="AD508" s="16"/>
    </row>
    <row r="509" spans="1:31" s="19" customFormat="1" ht="16.5" customHeight="1" x14ac:dyDescent="0.2">
      <c r="A509" s="12">
        <v>164</v>
      </c>
      <c r="B509" s="12">
        <f t="array" ref="B509">_xlfn.RANK.EQ(V509,$V$2:$V$607)</f>
        <v>508</v>
      </c>
      <c r="C509" s="13" t="s">
        <v>576</v>
      </c>
      <c r="D509" s="13" t="s">
        <v>547</v>
      </c>
      <c r="E509" t="s">
        <v>958</v>
      </c>
      <c r="F509" s="12">
        <v>0.16763005780346801</v>
      </c>
      <c r="G509" s="12">
        <v>5.5876685934489398E-2</v>
      </c>
      <c r="H509" s="12">
        <v>0</v>
      </c>
      <c r="I509" s="12">
        <v>0</v>
      </c>
      <c r="J509" s="14"/>
      <c r="K509" s="12"/>
      <c r="L509" t="s">
        <v>958</v>
      </c>
      <c r="M509" s="12" t="s">
        <v>958</v>
      </c>
      <c r="N509" s="12" t="s">
        <v>958</v>
      </c>
      <c r="O509" s="12"/>
      <c r="P509" s="12"/>
      <c r="Q509" s="12"/>
      <c r="R509" s="12"/>
      <c r="S509" s="15"/>
      <c r="T509" s="14">
        <f t="array" ref="T509">SUM(J509:S509)</f>
        <v>0</v>
      </c>
      <c r="U509" s="12">
        <f t="array" ref="U509">IF(S509="",0,S509)+IF((COUNT(J509:R509)&lt;6),SUM(J509:R509),(MAX(J509:R509)+LARGE(J509:R509,2)+LARGE(J509:R509,3)+LARGE(J509:R509,4)+LARGE(J509:R509,5)))</f>
        <v>0</v>
      </c>
      <c r="V509" s="12">
        <f t="shared" si="7"/>
        <v>5.5876685934489398E-2</v>
      </c>
      <c r="W509" s="12">
        <f t="array" ref="W509">COUNT(J509:S509)</f>
        <v>0</v>
      </c>
      <c r="X509" s="12"/>
      <c r="Y509" s="12"/>
      <c r="Z509" s="16"/>
      <c r="AA509" s="12"/>
      <c r="AB509" s="12"/>
      <c r="AC509" s="16"/>
      <c r="AD509" s="16"/>
    </row>
    <row r="510" spans="1:31" s="19" customFormat="1" ht="16.5" customHeight="1" x14ac:dyDescent="0.2">
      <c r="A510" s="12">
        <v>17</v>
      </c>
      <c r="B510" s="12">
        <f t="array" ref="B510">_xlfn.RANK.EQ(V510,$V$2:$V$607)</f>
        <v>509</v>
      </c>
      <c r="C510" s="13" t="s">
        <v>820</v>
      </c>
      <c r="D510" s="13" t="s">
        <v>56</v>
      </c>
      <c r="E510" s="13" t="s">
        <v>76</v>
      </c>
      <c r="F510" s="12">
        <v>0</v>
      </c>
      <c r="G510" s="12">
        <v>0</v>
      </c>
      <c r="H510" s="12">
        <v>0</v>
      </c>
      <c r="I510" s="12">
        <v>0</v>
      </c>
      <c r="J510" s="14"/>
      <c r="K510" s="12"/>
      <c r="L510" t="s">
        <v>958</v>
      </c>
      <c r="M510" s="12" t="s">
        <v>958</v>
      </c>
      <c r="N510" s="12" t="s">
        <v>958</v>
      </c>
      <c r="O510" s="12"/>
      <c r="P510" s="12"/>
      <c r="Q510" s="12"/>
      <c r="R510" s="12"/>
      <c r="S510" s="15"/>
      <c r="T510" s="14">
        <f t="array" ref="T510">SUM(J510:S510)</f>
        <v>0</v>
      </c>
      <c r="U510" s="12">
        <f t="array" ref="U510">IF(S510="",0,S510)+IF((COUNT(J510:R510)&lt;6),SUM(J510:R510),(MAX(J510:R510)+LARGE(J510:R510,2)+LARGE(J510:R510,3)+LARGE(J510:R510,4)+LARGE(J510:R510,5)))</f>
        <v>0</v>
      </c>
      <c r="V510" s="12">
        <f t="shared" si="7"/>
        <v>0</v>
      </c>
      <c r="W510" s="12">
        <f t="array" ref="W510">COUNT(J510:S510)</f>
        <v>0</v>
      </c>
      <c r="X510" s="12"/>
      <c r="Y510" s="12"/>
      <c r="Z510" s="16"/>
      <c r="AA510" s="12"/>
      <c r="AB510" s="12"/>
      <c r="AC510" s="16"/>
      <c r="AD510" s="16"/>
    </row>
    <row r="511" spans="1:31" s="19" customFormat="1" ht="16.5" customHeight="1" x14ac:dyDescent="0.2">
      <c r="A511" s="12">
        <v>45</v>
      </c>
      <c r="B511" s="12">
        <f t="array" ref="B511">_xlfn.RANK.EQ(V511,$V$2:$V$607)</f>
        <v>509</v>
      </c>
      <c r="C511" s="13" t="s">
        <v>823</v>
      </c>
      <c r="D511" s="13" t="s">
        <v>107</v>
      </c>
      <c r="E511" s="13" t="s">
        <v>252</v>
      </c>
      <c r="F511" s="12">
        <v>0</v>
      </c>
      <c r="G511" s="12">
        <v>0</v>
      </c>
      <c r="H511" s="12">
        <v>0</v>
      </c>
      <c r="I511" s="12">
        <v>0</v>
      </c>
      <c r="J511" s="14"/>
      <c r="K511" s="12"/>
      <c r="L511" t="s">
        <v>958</v>
      </c>
      <c r="M511" s="12" t="s">
        <v>958</v>
      </c>
      <c r="N511" s="12" t="s">
        <v>958</v>
      </c>
      <c r="O511" s="12"/>
      <c r="P511" s="12"/>
      <c r="Q511" s="12"/>
      <c r="R511" s="12"/>
      <c r="S511" s="15"/>
      <c r="T511" s="14">
        <f t="array" ref="T511">SUM(J511:S511)</f>
        <v>0</v>
      </c>
      <c r="U511" s="12">
        <f t="array" ref="U511">IF(S511="",0,S511)+IF((COUNT(J511:R511)&lt;6),SUM(J511:R511),(MAX(J511:R511)+LARGE(J511:R511,2)+LARGE(J511:R511,3)+LARGE(J511:R511,4)+LARGE(J511:R511,5)))</f>
        <v>0</v>
      </c>
      <c r="V511" s="12">
        <f t="shared" si="7"/>
        <v>0</v>
      </c>
      <c r="W511" s="12">
        <f t="array" ref="W511">COUNT(J511:S511)</f>
        <v>0</v>
      </c>
      <c r="X511" s="12"/>
      <c r="Y511" s="12"/>
      <c r="Z511" s="16"/>
      <c r="AA511" s="12"/>
      <c r="AB511" s="12"/>
      <c r="AC511" s="16"/>
      <c r="AD511" s="16"/>
    </row>
    <row r="512" spans="1:31" s="19" customFormat="1" ht="16.5" customHeight="1" x14ac:dyDescent="0.2">
      <c r="A512" s="12">
        <v>77</v>
      </c>
      <c r="B512" s="12">
        <f t="array" ref="B512">_xlfn.RANK.EQ(V512,$V$2:$V$607)</f>
        <v>509</v>
      </c>
      <c r="C512" s="13" t="s">
        <v>423</v>
      </c>
      <c r="D512" s="13" t="s">
        <v>827</v>
      </c>
      <c r="E512" s="13" t="s">
        <v>156</v>
      </c>
      <c r="F512" s="12">
        <v>0</v>
      </c>
      <c r="G512" s="12">
        <v>0</v>
      </c>
      <c r="H512" s="12">
        <v>0</v>
      </c>
      <c r="I512" s="12">
        <v>0</v>
      </c>
      <c r="J512" s="14"/>
      <c r="K512" s="12"/>
      <c r="L512" t="s">
        <v>958</v>
      </c>
      <c r="M512" s="12" t="s">
        <v>958</v>
      </c>
      <c r="N512" s="12" t="s">
        <v>958</v>
      </c>
      <c r="O512" s="12"/>
      <c r="P512" s="12"/>
      <c r="Q512" s="12"/>
      <c r="R512" s="12"/>
      <c r="S512" s="15"/>
      <c r="T512" s="14">
        <f t="array" ref="T512">SUM(J512:S512)</f>
        <v>0</v>
      </c>
      <c r="U512" s="12">
        <f t="array" ref="U512">IF(S512="",0,S512)+IF((COUNT(J512:R512)&lt;6),SUM(J512:R512),(MAX(J512:R512)+LARGE(J512:R512,2)+LARGE(J512:R512,3)+LARGE(J512:R512,4)+LARGE(J512:R512,5)))</f>
        <v>0</v>
      </c>
      <c r="V512" s="12">
        <f t="shared" si="7"/>
        <v>0</v>
      </c>
      <c r="W512" s="12">
        <f t="array" ref="W512">COUNT(J512:S512)</f>
        <v>0</v>
      </c>
      <c r="X512" s="12"/>
      <c r="Y512" s="12"/>
      <c r="Z512" s="16"/>
      <c r="AA512" s="12"/>
      <c r="AB512" s="12"/>
      <c r="AC512" s="16"/>
      <c r="AD512" s="16"/>
    </row>
    <row r="513" spans="1:256" s="19" customFormat="1" ht="16.5" customHeight="1" x14ac:dyDescent="0.2">
      <c r="A513" s="12">
        <v>80</v>
      </c>
      <c r="B513" s="12">
        <f t="array" ref="B513">_xlfn.RANK.EQ(V513,$V$2:$V$607)</f>
        <v>509</v>
      </c>
      <c r="C513" s="13" t="s">
        <v>828</v>
      </c>
      <c r="D513" s="13" t="s">
        <v>97</v>
      </c>
      <c r="E513" t="s">
        <v>958</v>
      </c>
      <c r="F513" s="12">
        <v>0</v>
      </c>
      <c r="G513" s="12">
        <v>0</v>
      </c>
      <c r="H513" s="12">
        <v>0</v>
      </c>
      <c r="I513" s="12">
        <v>0</v>
      </c>
      <c r="J513" s="14"/>
      <c r="K513" s="12"/>
      <c r="L513" t="s">
        <v>958</v>
      </c>
      <c r="M513" s="12" t="s">
        <v>958</v>
      </c>
      <c r="N513" s="12" t="s">
        <v>958</v>
      </c>
      <c r="O513" s="12"/>
      <c r="P513" s="12"/>
      <c r="Q513" s="12"/>
      <c r="R513" s="12"/>
      <c r="S513" s="15"/>
      <c r="T513" s="14">
        <f t="array" ref="T513">SUM(J513:S513)</f>
        <v>0</v>
      </c>
      <c r="U513" s="12">
        <f t="array" ref="U513">IF(S513="",0,S513)+IF((COUNT(J513:R513)&lt;6),SUM(J513:R513),(MAX(J513:R513)+LARGE(J513:R513,2)+LARGE(J513:R513,3)+LARGE(J513:R513,4)+LARGE(J513:R513,5)))</f>
        <v>0</v>
      </c>
      <c r="V513" s="12">
        <f t="shared" si="7"/>
        <v>0</v>
      </c>
      <c r="W513" s="12">
        <f t="array" ref="W513">COUNT(J513:S513)</f>
        <v>0</v>
      </c>
      <c r="X513" s="12"/>
      <c r="Y513" s="12"/>
      <c r="Z513" s="16"/>
      <c r="AA513" s="12"/>
      <c r="AB513" s="12"/>
      <c r="AC513" s="16"/>
      <c r="AD513" s="16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  <c r="IV513" s="20"/>
    </row>
    <row r="514" spans="1:256" s="19" customFormat="1" ht="16.5" customHeight="1" x14ac:dyDescent="0.2">
      <c r="A514" s="12">
        <v>163</v>
      </c>
      <c r="B514" s="12">
        <f t="array" ref="B514">_xlfn.RANK.EQ(V514,$V$2:$V$607)</f>
        <v>509</v>
      </c>
      <c r="C514" s="13" t="s">
        <v>812</v>
      </c>
      <c r="D514" s="13" t="s">
        <v>826</v>
      </c>
      <c r="E514" t="s">
        <v>958</v>
      </c>
      <c r="F514" s="12">
        <v>0</v>
      </c>
      <c r="G514" s="12">
        <v>0</v>
      </c>
      <c r="H514" s="12">
        <v>0</v>
      </c>
      <c r="I514" s="12">
        <v>0</v>
      </c>
      <c r="J514" s="14"/>
      <c r="K514" s="12"/>
      <c r="L514" t="s">
        <v>958</v>
      </c>
      <c r="M514" s="12" t="s">
        <v>958</v>
      </c>
      <c r="N514" s="12" t="s">
        <v>958</v>
      </c>
      <c r="O514" s="12"/>
      <c r="P514" s="12"/>
      <c r="Q514" s="12"/>
      <c r="R514" s="12"/>
      <c r="S514" s="15"/>
      <c r="T514" s="14">
        <f t="array" ref="T514">SUM(J514:S514)</f>
        <v>0</v>
      </c>
      <c r="U514" s="12">
        <f t="array" ref="U514">IF(S514="",0,S514)+IF((COUNT(J514:R514)&lt;6),SUM(J514:R514),(MAX(J514:R514)+LARGE(J514:R514,2)+LARGE(J514:R514,3)+LARGE(J514:R514,4)+LARGE(J514:R514,5)))</f>
        <v>0</v>
      </c>
      <c r="V514" s="12">
        <f t="shared" ref="V514:V577" si="8">U514+G514+I514</f>
        <v>0</v>
      </c>
      <c r="W514" s="12">
        <f t="array" ref="W514">COUNT(J514:S514)</f>
        <v>0</v>
      </c>
      <c r="X514" s="12"/>
      <c r="Y514" s="12"/>
      <c r="Z514" s="16"/>
      <c r="AA514" s="12"/>
      <c r="AB514" s="12"/>
      <c r="AC514" s="16"/>
      <c r="AD514" s="16"/>
    </row>
    <row r="515" spans="1:256" s="19" customFormat="1" ht="16.5" customHeight="1" x14ac:dyDescent="0.2">
      <c r="A515" s="12">
        <v>187</v>
      </c>
      <c r="B515" s="12">
        <f t="array" ref="B515">_xlfn.RANK.EQ(V515,$V$2:$V$607)</f>
        <v>509</v>
      </c>
      <c r="C515" s="13" t="s">
        <v>825</v>
      </c>
      <c r="D515" s="13" t="s">
        <v>782</v>
      </c>
      <c r="E515" s="13" t="s">
        <v>42</v>
      </c>
      <c r="F515" s="12">
        <v>0</v>
      </c>
      <c r="G515" s="12">
        <v>0</v>
      </c>
      <c r="H515" s="12">
        <v>0</v>
      </c>
      <c r="I515" s="12">
        <v>0</v>
      </c>
      <c r="J515" s="14"/>
      <c r="K515" s="12"/>
      <c r="L515" t="s">
        <v>958</v>
      </c>
      <c r="M515" s="12" t="s">
        <v>958</v>
      </c>
      <c r="N515" s="12" t="s">
        <v>958</v>
      </c>
      <c r="O515" s="12"/>
      <c r="P515" s="12"/>
      <c r="Q515" s="12"/>
      <c r="R515" s="12"/>
      <c r="S515" s="15"/>
      <c r="T515" s="14">
        <f t="array" ref="T515">SUM(J515:S515)</f>
        <v>0</v>
      </c>
      <c r="U515" s="12">
        <f t="array" ref="U515">IF(S515="",0,S515)+IF((COUNT(J515:R515)&lt;6),SUM(J515:R515),(MAX(J515:R515)+LARGE(J515:R515,2)+LARGE(J515:R515,3)+LARGE(J515:R515,4)+LARGE(J515:R515,5)))</f>
        <v>0</v>
      </c>
      <c r="V515" s="12">
        <f t="shared" si="8"/>
        <v>0</v>
      </c>
      <c r="W515" s="12">
        <f t="array" ref="W515">COUNT(J515:S515)</f>
        <v>0</v>
      </c>
      <c r="X515" s="12"/>
      <c r="Y515" s="12"/>
      <c r="Z515" s="16"/>
      <c r="AA515" s="12"/>
      <c r="AB515" s="12"/>
      <c r="AC515" s="16"/>
      <c r="AD515" s="16"/>
      <c r="AE515" s="21"/>
    </row>
    <row r="516" spans="1:256" s="19" customFormat="1" ht="16.5" customHeight="1" x14ac:dyDescent="0.2">
      <c r="A516" s="12">
        <v>263</v>
      </c>
      <c r="B516" s="12">
        <f t="array" ref="B516">_xlfn.RANK.EQ(V516,$V$2:$V$607)</f>
        <v>509</v>
      </c>
      <c r="C516" s="13" t="s">
        <v>734</v>
      </c>
      <c r="D516" s="13" t="s">
        <v>817</v>
      </c>
      <c r="E516" t="s">
        <v>958</v>
      </c>
      <c r="F516" s="12">
        <v>0</v>
      </c>
      <c r="G516" s="12">
        <v>0</v>
      </c>
      <c r="H516" s="12">
        <v>0</v>
      </c>
      <c r="I516" s="12">
        <v>0</v>
      </c>
      <c r="J516" s="14"/>
      <c r="K516" s="12"/>
      <c r="L516" t="s">
        <v>958</v>
      </c>
      <c r="M516" s="12" t="s">
        <v>958</v>
      </c>
      <c r="N516" s="12" t="s">
        <v>958</v>
      </c>
      <c r="O516" s="12"/>
      <c r="P516" s="12"/>
      <c r="Q516" s="12"/>
      <c r="R516" s="12"/>
      <c r="S516" s="15"/>
      <c r="T516" s="14">
        <f t="array" ref="T516">SUM(J516:S516)</f>
        <v>0</v>
      </c>
      <c r="U516" s="12">
        <f t="array" ref="U516">IF(S516="",0,S516)+IF((COUNT(J516:R516)&lt;6),SUM(J516:R516),(MAX(J516:R516)+LARGE(J516:R516,2)+LARGE(J516:R516,3)+LARGE(J516:R516,4)+LARGE(J516:R516,5)))</f>
        <v>0</v>
      </c>
      <c r="V516" s="12">
        <f t="shared" si="8"/>
        <v>0</v>
      </c>
      <c r="W516" s="12">
        <f t="array" ref="W516">COUNT(J516:S516)</f>
        <v>0</v>
      </c>
      <c r="X516" s="12"/>
      <c r="Y516" s="12"/>
      <c r="Z516" s="16"/>
      <c r="AA516" s="12"/>
      <c r="AB516" s="12"/>
      <c r="AC516" s="16"/>
      <c r="AD516" s="16"/>
    </row>
    <row r="517" spans="1:256" s="19" customFormat="1" ht="16.5" customHeight="1" x14ac:dyDescent="0.2">
      <c r="A517" s="12">
        <v>310</v>
      </c>
      <c r="B517" s="12">
        <f t="array" ref="B517">_xlfn.RANK.EQ(V517,$V$2:$V$607)</f>
        <v>509</v>
      </c>
      <c r="C517" s="13" t="s">
        <v>656</v>
      </c>
      <c r="D517" s="13" t="s">
        <v>660</v>
      </c>
      <c r="E517" t="s">
        <v>958</v>
      </c>
      <c r="F517" s="12">
        <v>0</v>
      </c>
      <c r="G517" s="12">
        <v>0</v>
      </c>
      <c r="H517" s="12">
        <v>0</v>
      </c>
      <c r="I517" s="12">
        <v>0</v>
      </c>
      <c r="J517" s="14"/>
      <c r="K517" s="12"/>
      <c r="L517" t="s">
        <v>958</v>
      </c>
      <c r="M517" s="12" t="s">
        <v>958</v>
      </c>
      <c r="N517" s="12" t="s">
        <v>958</v>
      </c>
      <c r="O517" s="12"/>
      <c r="P517" s="12"/>
      <c r="Q517" s="12"/>
      <c r="R517" s="12"/>
      <c r="S517" s="15"/>
      <c r="T517" s="14">
        <f t="array" ref="T517">SUM(J517:S517)</f>
        <v>0</v>
      </c>
      <c r="U517" s="12">
        <f t="array" ref="U517">IF(S517="",0,S517)+IF((COUNT(J517:R517)&lt;6),SUM(J517:R517),(MAX(J517:R517)+LARGE(J517:R517,2)+LARGE(J517:R517,3)+LARGE(J517:R517,4)+LARGE(J517:R517,5)))</f>
        <v>0</v>
      </c>
      <c r="V517" s="12">
        <f t="shared" si="8"/>
        <v>0</v>
      </c>
      <c r="W517" s="12">
        <f t="array" ref="W517">COUNT(J517:S517)</f>
        <v>0</v>
      </c>
      <c r="X517" s="12"/>
      <c r="Y517" s="12"/>
      <c r="Z517" s="16"/>
      <c r="AA517" s="12"/>
      <c r="AB517" s="12"/>
      <c r="AC517" s="16"/>
      <c r="AD517" s="16"/>
    </row>
    <row r="518" spans="1:256" s="19" customFormat="1" ht="16.5" customHeight="1" x14ac:dyDescent="0.2">
      <c r="A518" s="12">
        <v>336</v>
      </c>
      <c r="B518" s="12">
        <f t="array" ref="B518">_xlfn.RANK.EQ(V518,$V$2:$V$607)</f>
        <v>509</v>
      </c>
      <c r="C518" s="13" t="s">
        <v>829</v>
      </c>
      <c r="D518" s="13" t="s">
        <v>577</v>
      </c>
      <c r="E518" t="s">
        <v>958</v>
      </c>
      <c r="F518" s="12">
        <v>0</v>
      </c>
      <c r="G518" s="12">
        <v>0</v>
      </c>
      <c r="H518" s="12">
        <v>0</v>
      </c>
      <c r="I518" s="12">
        <v>0</v>
      </c>
      <c r="J518" s="14"/>
      <c r="K518" s="12"/>
      <c r="L518" t="s">
        <v>958</v>
      </c>
      <c r="M518" s="12" t="s">
        <v>958</v>
      </c>
      <c r="N518" s="12" t="s">
        <v>958</v>
      </c>
      <c r="O518" s="12"/>
      <c r="P518" s="12"/>
      <c r="Q518" s="12"/>
      <c r="R518" s="12"/>
      <c r="S518" s="15"/>
      <c r="T518" s="14">
        <f t="array" ref="T518">SUM(J518:S518)</f>
        <v>0</v>
      </c>
      <c r="U518" s="12">
        <f t="array" ref="U518">IF(S518="",0,S518)+IF((COUNT(J518:R518)&lt;6),SUM(J518:R518),(MAX(J518:R518)+LARGE(J518:R518,2)+LARGE(J518:R518,3)+LARGE(J518:R518,4)+LARGE(J518:R518,5)))</f>
        <v>0</v>
      </c>
      <c r="V518" s="12">
        <f t="shared" si="8"/>
        <v>0</v>
      </c>
      <c r="W518" s="12">
        <f t="array" ref="W518">COUNT(J518:S518)</f>
        <v>0</v>
      </c>
      <c r="X518" s="12"/>
      <c r="Y518" s="12"/>
      <c r="Z518" s="16"/>
      <c r="AA518" s="12"/>
      <c r="AB518" s="12"/>
      <c r="AC518" s="16"/>
      <c r="AD518" s="16"/>
    </row>
    <row r="519" spans="1:256" s="19" customFormat="1" ht="16.5" customHeight="1" x14ac:dyDescent="0.2">
      <c r="A519" s="12">
        <v>351</v>
      </c>
      <c r="B519" s="12">
        <f t="array" ref="B519">_xlfn.RANK.EQ(V519,$V$2:$V$607)</f>
        <v>509</v>
      </c>
      <c r="C519" s="13" t="s">
        <v>813</v>
      </c>
      <c r="D519" s="13" t="s">
        <v>814</v>
      </c>
      <c r="E519" s="13" t="s">
        <v>63</v>
      </c>
      <c r="F519" s="12">
        <v>0</v>
      </c>
      <c r="G519" s="12">
        <v>0</v>
      </c>
      <c r="H519" s="12">
        <v>0</v>
      </c>
      <c r="I519" s="12">
        <v>0</v>
      </c>
      <c r="J519" s="14"/>
      <c r="K519" s="12"/>
      <c r="L519" s="12">
        <v>0</v>
      </c>
      <c r="M519" s="12" t="s">
        <v>958</v>
      </c>
      <c r="N519" s="12" t="s">
        <v>958</v>
      </c>
      <c r="O519" s="12"/>
      <c r="P519" s="12"/>
      <c r="Q519" s="12"/>
      <c r="R519" s="12"/>
      <c r="S519" s="15"/>
      <c r="T519" s="14">
        <f t="array" ref="T519">SUM(J519:S519)</f>
        <v>0</v>
      </c>
      <c r="U519" s="12">
        <f t="array" ref="U519">IF(S519="",0,S519)+IF((COUNT(J519:R519)&lt;6),SUM(J519:R519),(MAX(J519:R519)+LARGE(J519:R519,2)+LARGE(J519:R519,3)+LARGE(J519:R519,4)+LARGE(J519:R519,5)))</f>
        <v>0</v>
      </c>
      <c r="V519" s="12">
        <f t="shared" si="8"/>
        <v>0</v>
      </c>
      <c r="W519" s="12">
        <f t="array" ref="W519">COUNT(J519:S519)</f>
        <v>1</v>
      </c>
      <c r="X519" s="12"/>
      <c r="Y519" s="12"/>
      <c r="Z519" s="16"/>
      <c r="AA519" s="12"/>
      <c r="AB519" s="12"/>
      <c r="AC519" s="16"/>
      <c r="AD519" s="16"/>
    </row>
    <row r="520" spans="1:256" s="19" customFormat="1" ht="16.5" customHeight="1" x14ac:dyDescent="0.2">
      <c r="A520" s="12">
        <v>354</v>
      </c>
      <c r="B520" s="12">
        <f t="array" ref="B520">_xlfn.RANK.EQ(V520,$V$2:$V$607)</f>
        <v>509</v>
      </c>
      <c r="C520" s="13" t="s">
        <v>815</v>
      </c>
      <c r="D520" s="13" t="s">
        <v>816</v>
      </c>
      <c r="E520" s="13" t="s">
        <v>63</v>
      </c>
      <c r="F520" s="12">
        <v>0</v>
      </c>
      <c r="G520" s="12">
        <v>0</v>
      </c>
      <c r="H520" s="12">
        <v>0</v>
      </c>
      <c r="I520" s="12">
        <v>0</v>
      </c>
      <c r="J520" s="14"/>
      <c r="K520" s="12"/>
      <c r="L520" s="12">
        <v>0</v>
      </c>
      <c r="M520" s="12" t="s">
        <v>958</v>
      </c>
      <c r="N520" s="12" t="s">
        <v>958</v>
      </c>
      <c r="O520" s="12"/>
      <c r="P520" s="12"/>
      <c r="Q520" s="12"/>
      <c r="R520" s="12"/>
      <c r="S520" s="15"/>
      <c r="T520" s="14">
        <f t="array" ref="T520">SUM(J520:S520)</f>
        <v>0</v>
      </c>
      <c r="U520" s="12">
        <f t="array" ref="U520">IF(S520="",0,S520)+IF((COUNT(J520:R520)&lt;6),SUM(J520:R520),(MAX(J520:R520)+LARGE(J520:R520,2)+LARGE(J520:R520,3)+LARGE(J520:R520,4)+LARGE(J520:R520,5)))</f>
        <v>0</v>
      </c>
      <c r="V520" s="12">
        <f t="shared" si="8"/>
        <v>0</v>
      </c>
      <c r="W520" s="12">
        <f t="array" ref="W520">COUNT(J520:S520)</f>
        <v>1</v>
      </c>
      <c r="X520" s="12"/>
      <c r="Y520" s="12"/>
      <c r="Z520" s="16"/>
      <c r="AA520" s="12"/>
      <c r="AB520" s="12"/>
      <c r="AC520" s="16"/>
      <c r="AD520" s="16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  <c r="IV520" s="20"/>
    </row>
    <row r="521" spans="1:256" s="19" customFormat="1" ht="16.5" customHeight="1" x14ac:dyDescent="0.2">
      <c r="A521" s="12">
        <v>356</v>
      </c>
      <c r="B521" s="12">
        <f t="array" ref="B521">_xlfn.RANK.EQ(V521,$V$2:$V$607)</f>
        <v>509</v>
      </c>
      <c r="C521" s="13" t="s">
        <v>297</v>
      </c>
      <c r="D521" s="13" t="s">
        <v>959</v>
      </c>
      <c r="E521" t="s">
        <v>958</v>
      </c>
      <c r="F521" s="12">
        <v>0</v>
      </c>
      <c r="G521" s="12">
        <v>0</v>
      </c>
      <c r="H521" s="12">
        <v>0</v>
      </c>
      <c r="I521" s="12">
        <v>0</v>
      </c>
      <c r="J521" s="14"/>
      <c r="K521" s="12"/>
      <c r="L521" t="s">
        <v>958</v>
      </c>
      <c r="M521" s="12">
        <v>0</v>
      </c>
      <c r="N521" s="12" t="s">
        <v>958</v>
      </c>
      <c r="O521" s="12"/>
      <c r="P521" s="12"/>
      <c r="Q521" s="12"/>
      <c r="R521" s="12"/>
      <c r="S521" s="15"/>
      <c r="T521" s="14">
        <f t="array" ref="T521">SUM(J521:S521)</f>
        <v>0</v>
      </c>
      <c r="U521" s="12">
        <f t="array" ref="U521">IF(S521="",0,S521)+IF((COUNT(J521:R521)&lt;6),SUM(J521:R521),(MAX(J521:R521)+LARGE(J521:R521,2)+LARGE(J521:R521,3)+LARGE(J521:R521,4)+LARGE(J521:R521,5)))</f>
        <v>0</v>
      </c>
      <c r="V521" s="12">
        <f t="shared" si="8"/>
        <v>0</v>
      </c>
      <c r="W521" s="12">
        <f t="array" ref="W521">COUNT(J521:S521)</f>
        <v>1</v>
      </c>
      <c r="X521" s="12"/>
      <c r="Y521" s="12"/>
      <c r="Z521" s="16"/>
      <c r="AA521" s="12"/>
      <c r="AB521" s="12"/>
      <c r="AC521" s="16"/>
      <c r="AD521" s="16"/>
    </row>
    <row r="522" spans="1:256" s="19" customFormat="1" ht="16.5" customHeight="1" x14ac:dyDescent="0.2">
      <c r="A522" s="12">
        <v>358</v>
      </c>
      <c r="B522" s="12">
        <f t="array" ref="B522">_xlfn.RANK.EQ(V522,$V$2:$V$607)</f>
        <v>509</v>
      </c>
      <c r="C522" s="13" t="s">
        <v>967</v>
      </c>
      <c r="D522" s="13" t="s">
        <v>80</v>
      </c>
      <c r="E522" t="s">
        <v>958</v>
      </c>
      <c r="F522" s="12">
        <v>0</v>
      </c>
      <c r="G522" s="12">
        <v>0</v>
      </c>
      <c r="H522" s="12">
        <v>0</v>
      </c>
      <c r="I522" s="12">
        <v>0</v>
      </c>
      <c r="J522" s="14"/>
      <c r="K522" s="12"/>
      <c r="L522" t="s">
        <v>958</v>
      </c>
      <c r="M522" s="12" t="s">
        <v>958</v>
      </c>
      <c r="N522" s="12" t="s">
        <v>958</v>
      </c>
      <c r="O522" s="12"/>
      <c r="P522" s="12"/>
      <c r="Q522" s="12"/>
      <c r="R522" s="12"/>
      <c r="S522" s="15"/>
      <c r="T522" s="14">
        <f t="array" ref="T522">SUM(J522:S522)</f>
        <v>0</v>
      </c>
      <c r="U522" s="12">
        <f t="array" ref="U522">IF(S522="",0,S522)+IF((COUNT(J522:R522)&lt;6),SUM(J522:R522),(MAX(J522:R522)+LARGE(J522:R522,2)+LARGE(J522:R522,3)+LARGE(J522:R522,4)+LARGE(J522:R522,5)))</f>
        <v>0</v>
      </c>
      <c r="V522" s="12">
        <f t="shared" si="8"/>
        <v>0</v>
      </c>
      <c r="W522" s="12">
        <f t="array" ref="W522">COUNT(J522:S522)</f>
        <v>0</v>
      </c>
      <c r="X522" s="12"/>
      <c r="Y522" s="12"/>
      <c r="Z522" s="16"/>
      <c r="AA522" s="12"/>
      <c r="AB522" s="12"/>
      <c r="AC522" s="16"/>
      <c r="AD522" s="16"/>
    </row>
    <row r="523" spans="1:256" s="19" customFormat="1" ht="16.5" customHeight="1" x14ac:dyDescent="0.2">
      <c r="A523" s="12">
        <v>360</v>
      </c>
      <c r="B523" s="12">
        <f t="array" ref="B523">_xlfn.RANK.EQ(V523,$V$2:$V$607)</f>
        <v>509</v>
      </c>
      <c r="C523" s="13" t="s">
        <v>170</v>
      </c>
      <c r="D523" s="13" t="s">
        <v>968</v>
      </c>
      <c r="E523" t="s">
        <v>958</v>
      </c>
      <c r="F523" s="12">
        <v>0</v>
      </c>
      <c r="G523" s="12">
        <v>0</v>
      </c>
      <c r="H523" s="12">
        <v>0</v>
      </c>
      <c r="I523" s="12">
        <v>0</v>
      </c>
      <c r="J523" s="14"/>
      <c r="K523" s="12"/>
      <c r="L523" t="s">
        <v>958</v>
      </c>
      <c r="M523" s="12" t="s">
        <v>958</v>
      </c>
      <c r="N523" s="12" t="s">
        <v>958</v>
      </c>
      <c r="O523" s="12"/>
      <c r="P523" s="12"/>
      <c r="Q523" s="12"/>
      <c r="R523" s="12"/>
      <c r="S523" s="15"/>
      <c r="T523" s="14">
        <f t="array" ref="T523">SUM(J523:S523)</f>
        <v>0</v>
      </c>
      <c r="U523" s="12">
        <f t="array" ref="U523">IF(S523="",0,S523)+IF((COUNT(J523:R523)&lt;6),SUM(J523:R523),(MAX(J523:R523)+LARGE(J523:R523,2)+LARGE(J523:R523,3)+LARGE(J523:R523,4)+LARGE(J523:R523,5)))</f>
        <v>0</v>
      </c>
      <c r="V523" s="12">
        <f t="shared" si="8"/>
        <v>0</v>
      </c>
      <c r="W523" s="12">
        <f t="array" ref="W523">COUNT(J523:S523)</f>
        <v>0</v>
      </c>
      <c r="X523" s="12"/>
      <c r="Y523" s="12"/>
      <c r="Z523" s="16"/>
      <c r="AA523" s="12"/>
      <c r="AB523" s="12"/>
      <c r="AC523" s="16"/>
      <c r="AD523" s="16"/>
    </row>
    <row r="524" spans="1:256" s="19" customFormat="1" ht="16.5" customHeight="1" x14ac:dyDescent="0.2">
      <c r="A524" s="12">
        <v>361</v>
      </c>
      <c r="B524" s="12">
        <f t="array" ref="B524">_xlfn.RANK.EQ(V524,$V$2:$V$607)</f>
        <v>509</v>
      </c>
      <c r="C524" s="13" t="s">
        <v>969</v>
      </c>
      <c r="D524" s="13" t="s">
        <v>386</v>
      </c>
      <c r="E524" t="s">
        <v>360</v>
      </c>
      <c r="F524" s="12">
        <v>0</v>
      </c>
      <c r="G524" s="12">
        <v>0</v>
      </c>
      <c r="H524" s="12">
        <v>0</v>
      </c>
      <c r="I524" s="12">
        <v>0</v>
      </c>
      <c r="J524" s="14"/>
      <c r="K524" s="12"/>
      <c r="L524" t="s">
        <v>958</v>
      </c>
      <c r="M524" s="12" t="s">
        <v>958</v>
      </c>
      <c r="N524" s="12" t="s">
        <v>958</v>
      </c>
      <c r="O524" s="12"/>
      <c r="P524" s="12"/>
      <c r="Q524" s="12"/>
      <c r="R524" s="12"/>
      <c r="S524" s="15"/>
      <c r="T524" s="14">
        <f t="array" ref="T524">SUM(J524:S524)</f>
        <v>0</v>
      </c>
      <c r="U524" s="12">
        <f t="array" ref="U524">IF(S524="",0,S524)+IF((COUNT(J524:R524)&lt;6),SUM(J524:R524),(MAX(J524:R524)+LARGE(J524:R524,2)+LARGE(J524:R524,3)+LARGE(J524:R524,4)+LARGE(J524:R524,5)))</f>
        <v>0</v>
      </c>
      <c r="V524" s="12">
        <f t="shared" si="8"/>
        <v>0</v>
      </c>
      <c r="W524" s="12">
        <f t="array" ref="W524">COUNT(J524:S524)</f>
        <v>0</v>
      </c>
      <c r="X524" s="12"/>
      <c r="Y524" s="12"/>
      <c r="Z524" s="16"/>
      <c r="AA524" s="12"/>
      <c r="AB524" s="12"/>
      <c r="AC524" s="16"/>
      <c r="AD524" s="16"/>
    </row>
    <row r="525" spans="1:256" s="19" customFormat="1" ht="16.5" customHeight="1" x14ac:dyDescent="0.2">
      <c r="A525" s="12">
        <v>367</v>
      </c>
      <c r="B525" s="12">
        <f t="array" ref="B525">_xlfn.RANK.EQ(V525,$V$2:$V$607)</f>
        <v>509</v>
      </c>
      <c r="C525" s="13" t="s">
        <v>460</v>
      </c>
      <c r="D525" s="13" t="s">
        <v>971</v>
      </c>
      <c r="E525" t="s">
        <v>972</v>
      </c>
      <c r="F525" s="12">
        <v>0</v>
      </c>
      <c r="G525" s="12">
        <v>0</v>
      </c>
      <c r="H525" s="12">
        <v>0</v>
      </c>
      <c r="I525" s="12">
        <v>0</v>
      </c>
      <c r="J525" s="14"/>
      <c r="K525" s="12"/>
      <c r="L525" t="s">
        <v>958</v>
      </c>
      <c r="M525" s="12" t="s">
        <v>958</v>
      </c>
      <c r="N525" s="12" t="s">
        <v>958</v>
      </c>
      <c r="O525" s="12"/>
      <c r="P525" s="12"/>
      <c r="Q525" s="12"/>
      <c r="R525" s="12"/>
      <c r="S525" s="15"/>
      <c r="T525" s="14">
        <f t="array" ref="T525">SUM(J525:S525)</f>
        <v>0</v>
      </c>
      <c r="U525" s="12">
        <f t="array" ref="U525">IF(S525="",0,S525)+IF((COUNT(J525:R525)&lt;6),SUM(J525:R525),(MAX(J525:R525)+LARGE(J525:R525,2)+LARGE(J525:R525,3)+LARGE(J525:R525,4)+LARGE(J525:R525,5)))</f>
        <v>0</v>
      </c>
      <c r="V525" s="12">
        <f t="shared" si="8"/>
        <v>0</v>
      </c>
      <c r="W525" s="12">
        <f t="array" ref="W525">COUNT(J525:S525)</f>
        <v>0</v>
      </c>
      <c r="X525" s="12"/>
      <c r="Y525" s="12"/>
      <c r="Z525" s="16"/>
      <c r="AA525" s="12"/>
      <c r="AB525" s="12"/>
      <c r="AC525" s="16"/>
      <c r="AD525" s="16"/>
    </row>
    <row r="526" spans="1:256" s="19" customFormat="1" ht="16.5" customHeight="1" x14ac:dyDescent="0.2">
      <c r="A526" s="12">
        <v>371</v>
      </c>
      <c r="B526" s="12">
        <f t="array" ref="B526">_xlfn.RANK.EQ(V526,$V$2:$V$607)</f>
        <v>509</v>
      </c>
      <c r="C526" s="13" t="s">
        <v>824</v>
      </c>
      <c r="D526" s="13" t="s">
        <v>584</v>
      </c>
      <c r="E526" t="s">
        <v>958</v>
      </c>
      <c r="F526" s="12">
        <v>0</v>
      </c>
      <c r="G526" s="12">
        <v>0</v>
      </c>
      <c r="H526" s="12">
        <v>0</v>
      </c>
      <c r="I526" s="12">
        <v>0</v>
      </c>
      <c r="J526" s="14"/>
      <c r="K526" s="12"/>
      <c r="L526" t="s">
        <v>958</v>
      </c>
      <c r="M526" s="12" t="s">
        <v>958</v>
      </c>
      <c r="N526" s="12" t="s">
        <v>958</v>
      </c>
      <c r="O526" s="12"/>
      <c r="P526" s="12"/>
      <c r="Q526" s="12"/>
      <c r="R526" s="12"/>
      <c r="S526" s="15"/>
      <c r="T526" s="14">
        <f t="array" ref="T526">SUM(J526:S526)</f>
        <v>0</v>
      </c>
      <c r="U526" s="12">
        <f t="array" ref="U526">IF(S526="",0,S526)+IF((COUNT(J526:R526)&lt;6),SUM(J526:R526),(MAX(J526:R526)+LARGE(J526:R526,2)+LARGE(J526:R526,3)+LARGE(J526:R526,4)+LARGE(J526:R526,5)))</f>
        <v>0</v>
      </c>
      <c r="V526" s="12">
        <f t="shared" si="8"/>
        <v>0</v>
      </c>
      <c r="W526" s="12">
        <f t="array" ref="W526">COUNT(J526:S526)</f>
        <v>0</v>
      </c>
      <c r="X526" s="12"/>
      <c r="Y526" s="12"/>
      <c r="Z526" s="16"/>
      <c r="AA526" s="12"/>
      <c r="AB526" s="12"/>
      <c r="AC526" s="16"/>
      <c r="AD526" s="16"/>
    </row>
    <row r="527" spans="1:256" s="19" customFormat="1" ht="16.5" customHeight="1" x14ac:dyDescent="0.2">
      <c r="A527" s="12">
        <v>372</v>
      </c>
      <c r="B527" s="12">
        <f t="array" ref="B527">_xlfn.RANK.EQ(V527,$V$2:$V$607)</f>
        <v>509</v>
      </c>
      <c r="C527" s="13" t="s">
        <v>973</v>
      </c>
      <c r="D527" s="13" t="s">
        <v>138</v>
      </c>
      <c r="E527" t="s">
        <v>360</v>
      </c>
      <c r="F527" s="12">
        <v>0</v>
      </c>
      <c r="G527" s="12">
        <v>0</v>
      </c>
      <c r="H527" s="12">
        <v>0</v>
      </c>
      <c r="I527" s="12">
        <v>0</v>
      </c>
      <c r="J527" s="14"/>
      <c r="K527" s="12"/>
      <c r="L527" t="s">
        <v>958</v>
      </c>
      <c r="M527" s="12" t="s">
        <v>958</v>
      </c>
      <c r="N527" s="12" t="s">
        <v>958</v>
      </c>
      <c r="O527" s="12"/>
      <c r="P527" s="12"/>
      <c r="Q527" s="12"/>
      <c r="R527" s="12"/>
      <c r="S527" s="15"/>
      <c r="T527" s="14">
        <f t="array" ref="T527">SUM(J527:S527)</f>
        <v>0</v>
      </c>
      <c r="U527" s="12">
        <f t="array" ref="U527">IF(S527="",0,S527)+IF((COUNT(J527:R527)&lt;6),SUM(J527:R527),(MAX(J527:R527)+LARGE(J527:R527,2)+LARGE(J527:R527,3)+LARGE(J527:R527,4)+LARGE(J527:R527,5)))</f>
        <v>0</v>
      </c>
      <c r="V527" s="12">
        <f t="shared" si="8"/>
        <v>0</v>
      </c>
      <c r="W527" s="12">
        <f t="array" ref="W527">COUNT(J527:S527)</f>
        <v>0</v>
      </c>
      <c r="X527" s="12"/>
      <c r="Y527" s="12"/>
      <c r="Z527" s="16"/>
      <c r="AA527" s="12"/>
      <c r="AB527" s="12"/>
      <c r="AC527" s="16"/>
      <c r="AD527" s="16"/>
    </row>
    <row r="528" spans="1:256" s="19" customFormat="1" ht="16.5" customHeight="1" x14ac:dyDescent="0.2">
      <c r="A528" s="12">
        <v>374</v>
      </c>
      <c r="B528" s="12">
        <f t="array" ref="B528">_xlfn.RANK.EQ(V528,$V$2:$V$607)</f>
        <v>509</v>
      </c>
      <c r="C528" s="13" t="s">
        <v>974</v>
      </c>
      <c r="D528" s="13" t="s">
        <v>975</v>
      </c>
      <c r="E528" t="s">
        <v>146</v>
      </c>
      <c r="F528" s="12">
        <v>0</v>
      </c>
      <c r="G528" s="12">
        <v>0</v>
      </c>
      <c r="H528" s="12">
        <v>0</v>
      </c>
      <c r="I528" s="12">
        <v>0</v>
      </c>
      <c r="J528" s="14"/>
      <c r="K528" s="12"/>
      <c r="L528" t="s">
        <v>958</v>
      </c>
      <c r="M528" s="12" t="s">
        <v>958</v>
      </c>
      <c r="N528" s="12" t="s">
        <v>958</v>
      </c>
      <c r="O528" s="12"/>
      <c r="P528" s="12"/>
      <c r="Q528" s="12"/>
      <c r="R528" s="12"/>
      <c r="S528" s="15"/>
      <c r="T528" s="14">
        <f t="array" ref="T528">SUM(J528:S528)</f>
        <v>0</v>
      </c>
      <c r="U528" s="12">
        <f t="array" ref="U528">IF(S528="",0,S528)+IF((COUNT(J528:R528)&lt;6),SUM(J528:R528),(MAX(J528:R528)+LARGE(J528:R528,2)+LARGE(J528:R528,3)+LARGE(J528:R528,4)+LARGE(J528:R528,5)))</f>
        <v>0</v>
      </c>
      <c r="V528" s="12">
        <f t="shared" si="8"/>
        <v>0</v>
      </c>
      <c r="W528" s="12">
        <f t="array" ref="W528">COUNT(J528:S528)</f>
        <v>0</v>
      </c>
      <c r="X528" s="12"/>
      <c r="Y528" s="12"/>
      <c r="Z528" s="16"/>
      <c r="AA528" s="16"/>
      <c r="AC528" s="16"/>
      <c r="AD528" s="16"/>
    </row>
    <row r="529" spans="1:256" s="19" customFormat="1" ht="16.5" customHeight="1" x14ac:dyDescent="0.2">
      <c r="A529" s="12">
        <v>382</v>
      </c>
      <c r="B529" s="12">
        <f t="array" ref="B529">_xlfn.RANK.EQ(V529,$V$2:$V$607)</f>
        <v>509</v>
      </c>
      <c r="C529" s="13" t="s">
        <v>974</v>
      </c>
      <c r="D529" s="13" t="s">
        <v>976</v>
      </c>
      <c r="E529" t="s">
        <v>146</v>
      </c>
      <c r="F529" s="12">
        <v>0</v>
      </c>
      <c r="G529" s="12">
        <v>0</v>
      </c>
      <c r="H529" s="12">
        <v>0</v>
      </c>
      <c r="I529" s="12">
        <v>0</v>
      </c>
      <c r="J529" s="14"/>
      <c r="K529" s="12"/>
      <c r="L529" t="s">
        <v>958</v>
      </c>
      <c r="M529" s="12" t="s">
        <v>958</v>
      </c>
      <c r="N529" s="12" t="s">
        <v>958</v>
      </c>
      <c r="O529" s="12"/>
      <c r="P529" s="12"/>
      <c r="Q529" s="12"/>
      <c r="R529" s="12"/>
      <c r="S529" s="15"/>
      <c r="T529" s="14">
        <f t="array" ref="T529">SUM(J529:S529)</f>
        <v>0</v>
      </c>
      <c r="U529" s="12">
        <f t="array" ref="U529">IF(S529="",0,S529)+IF((COUNT(J529:R529)&lt;6),SUM(J529:R529),(MAX(J529:R529)+LARGE(J529:R529,2)+LARGE(J529:R529,3)+LARGE(J529:R529,4)+LARGE(J529:R529,5)))</f>
        <v>0</v>
      </c>
      <c r="V529" s="12">
        <f t="shared" si="8"/>
        <v>0</v>
      </c>
      <c r="W529" s="12">
        <f t="array" ref="W529">COUNT(J529:S529)</f>
        <v>0</v>
      </c>
      <c r="X529" s="12"/>
      <c r="Y529" s="12"/>
      <c r="Z529" s="16"/>
      <c r="AA529" s="12"/>
      <c r="AB529" s="12"/>
      <c r="AC529" s="16"/>
      <c r="AD529" s="16"/>
    </row>
    <row r="530" spans="1:256" s="19" customFormat="1" ht="16.5" customHeight="1" x14ac:dyDescent="0.2">
      <c r="A530" s="12">
        <v>383</v>
      </c>
      <c r="B530" s="12">
        <f t="array" ref="B530">_xlfn.RANK.EQ(V530,$V$2:$V$607)</f>
        <v>509</v>
      </c>
      <c r="C530" s="13" t="s">
        <v>977</v>
      </c>
      <c r="D530" s="13" t="s">
        <v>685</v>
      </c>
      <c r="E530" t="s">
        <v>360</v>
      </c>
      <c r="F530" s="12">
        <v>0</v>
      </c>
      <c r="G530" s="12">
        <v>0</v>
      </c>
      <c r="H530" s="12">
        <v>0</v>
      </c>
      <c r="I530" s="12">
        <v>0</v>
      </c>
      <c r="J530" s="14"/>
      <c r="K530" s="12"/>
      <c r="L530" t="s">
        <v>958</v>
      </c>
      <c r="M530" s="12" t="s">
        <v>958</v>
      </c>
      <c r="N530" s="12" t="s">
        <v>958</v>
      </c>
      <c r="O530" s="12"/>
      <c r="P530" s="12"/>
      <c r="Q530" s="12"/>
      <c r="R530" s="12"/>
      <c r="S530" s="15"/>
      <c r="T530" s="14">
        <f t="array" ref="T530">SUM(J530:S530)</f>
        <v>0</v>
      </c>
      <c r="U530" s="12">
        <f t="array" ref="U530">IF(S530="",0,S530)+IF((COUNT(J530:R530)&lt;6),SUM(J530:R530),(MAX(J530:R530)+LARGE(J530:R530,2)+LARGE(J530:R530,3)+LARGE(J530:R530,4)+LARGE(J530:R530,5)))</f>
        <v>0</v>
      </c>
      <c r="V530" s="12">
        <f t="shared" si="8"/>
        <v>0</v>
      </c>
      <c r="W530" s="12">
        <f t="array" ref="W530">COUNT(J530:S530)</f>
        <v>0</v>
      </c>
      <c r="X530" s="12"/>
      <c r="Y530" s="12"/>
      <c r="Z530" s="16"/>
      <c r="AA530" s="12"/>
      <c r="AB530" s="12"/>
      <c r="AC530" s="16"/>
      <c r="AD530" s="16"/>
    </row>
    <row r="531" spans="1:256" s="19" customFormat="1" ht="16.5" customHeight="1" x14ac:dyDescent="0.2">
      <c r="A531" s="12">
        <v>387</v>
      </c>
      <c r="B531" s="12">
        <f t="array" ref="B531">_xlfn.RANK.EQ(V531,$V$2:$V$607)</f>
        <v>509</v>
      </c>
      <c r="C531" s="13" t="s">
        <v>977</v>
      </c>
      <c r="D531" s="13" t="s">
        <v>978</v>
      </c>
      <c r="E531" t="s">
        <v>360</v>
      </c>
      <c r="F531" s="12">
        <v>0</v>
      </c>
      <c r="G531" s="12">
        <v>0</v>
      </c>
      <c r="H531" s="12">
        <v>0</v>
      </c>
      <c r="I531" s="12">
        <v>0</v>
      </c>
      <c r="J531" s="14"/>
      <c r="K531" s="12"/>
      <c r="L531" t="s">
        <v>958</v>
      </c>
      <c r="M531" s="12" t="s">
        <v>958</v>
      </c>
      <c r="N531" s="12" t="s">
        <v>958</v>
      </c>
      <c r="O531" s="12"/>
      <c r="P531" s="12"/>
      <c r="Q531" s="12"/>
      <c r="R531" s="12"/>
      <c r="S531" s="15"/>
      <c r="T531" s="14">
        <f t="array" ref="T531">SUM(J531:S531)</f>
        <v>0</v>
      </c>
      <c r="U531" s="12">
        <f t="array" ref="U531">IF(S531="",0,S531)+IF((COUNT(J531:R531)&lt;6),SUM(J531:R531),(MAX(J531:R531)+LARGE(J531:R531,2)+LARGE(J531:R531,3)+LARGE(J531:R531,4)+LARGE(J531:R531,5)))</f>
        <v>0</v>
      </c>
      <c r="V531" s="12">
        <f t="shared" si="8"/>
        <v>0</v>
      </c>
      <c r="W531" s="12">
        <f t="array" ref="W531">COUNT(J531:S531)</f>
        <v>0</v>
      </c>
      <c r="X531" s="12"/>
      <c r="Y531" s="12"/>
      <c r="Z531" s="16"/>
      <c r="AA531" s="12"/>
      <c r="AB531" s="12"/>
      <c r="AC531" s="16"/>
      <c r="AD531" s="16"/>
    </row>
    <row r="532" spans="1:256" s="19" customFormat="1" ht="16.5" customHeight="1" x14ac:dyDescent="0.2">
      <c r="A532" s="12">
        <v>390</v>
      </c>
      <c r="B532" s="12">
        <f t="array" ref="B532">_xlfn.RANK.EQ(V532,$V$2:$V$607)</f>
        <v>509</v>
      </c>
      <c r="C532" s="13" t="s">
        <v>977</v>
      </c>
      <c r="D532" s="13" t="s">
        <v>979</v>
      </c>
      <c r="E532" t="s">
        <v>360</v>
      </c>
      <c r="F532" s="12">
        <v>0</v>
      </c>
      <c r="G532" s="12">
        <v>0</v>
      </c>
      <c r="H532" s="12">
        <v>0</v>
      </c>
      <c r="I532" s="12">
        <v>0</v>
      </c>
      <c r="J532" s="14"/>
      <c r="K532" s="12"/>
      <c r="L532" t="s">
        <v>958</v>
      </c>
      <c r="M532" s="12" t="s">
        <v>958</v>
      </c>
      <c r="N532" s="12" t="s">
        <v>958</v>
      </c>
      <c r="O532" s="12"/>
      <c r="P532" s="12"/>
      <c r="Q532" s="12"/>
      <c r="R532" s="12"/>
      <c r="S532" s="15"/>
      <c r="T532" s="14">
        <f t="array" ref="T532">SUM(J532:S532)</f>
        <v>0</v>
      </c>
      <c r="U532" s="12">
        <f t="array" ref="U532">IF(S532="",0,S532)+IF((COUNT(J532:R532)&lt;6),SUM(J532:R532),(MAX(J532:R532)+LARGE(J532:R532,2)+LARGE(J532:R532,3)+LARGE(J532:R532,4)+LARGE(J532:R532,5)))</f>
        <v>0</v>
      </c>
      <c r="V532" s="12">
        <f t="shared" si="8"/>
        <v>0</v>
      </c>
      <c r="W532" s="12">
        <f t="array" ref="W532">COUNT(J532:S532)</f>
        <v>0</v>
      </c>
      <c r="X532" s="12"/>
      <c r="Y532" s="12"/>
      <c r="Z532" s="16"/>
      <c r="AA532" s="12"/>
      <c r="AB532" s="12"/>
      <c r="AC532" s="16"/>
      <c r="AD532" s="16"/>
    </row>
    <row r="533" spans="1:256" s="19" customFormat="1" ht="16.5" customHeight="1" x14ac:dyDescent="0.2">
      <c r="A533" s="12">
        <v>396</v>
      </c>
      <c r="B533" s="12">
        <f t="array" ref="B533">_xlfn.RANK.EQ(V533,$V$2:$V$607)</f>
        <v>509</v>
      </c>
      <c r="C533" s="13" t="s">
        <v>255</v>
      </c>
      <c r="D533" s="13" t="s">
        <v>165</v>
      </c>
      <c r="E533" t="s">
        <v>42</v>
      </c>
      <c r="F533" s="12">
        <v>0</v>
      </c>
      <c r="G533" s="12">
        <v>0</v>
      </c>
      <c r="H533" s="12">
        <v>0</v>
      </c>
      <c r="I533" s="12">
        <v>0</v>
      </c>
      <c r="J533" s="14"/>
      <c r="K533" s="12"/>
      <c r="L533" t="s">
        <v>958</v>
      </c>
      <c r="M533" s="12" t="s">
        <v>958</v>
      </c>
      <c r="N533" s="12" t="s">
        <v>958</v>
      </c>
      <c r="O533" s="12"/>
      <c r="P533" s="12"/>
      <c r="Q533" s="12"/>
      <c r="R533" s="12"/>
      <c r="S533" s="15"/>
      <c r="T533" s="14">
        <f t="array" ref="T533">SUM(J533:S533)</f>
        <v>0</v>
      </c>
      <c r="U533" s="12">
        <f t="array" ref="U533">IF(S533="",0,S533)+IF((COUNT(J533:R533)&lt;6),SUM(J533:R533),(MAX(J533:R533)+LARGE(J533:R533,2)+LARGE(J533:R533,3)+LARGE(J533:R533,4)+LARGE(J533:R533,5)))</f>
        <v>0</v>
      </c>
      <c r="V533" s="12">
        <f t="shared" si="8"/>
        <v>0</v>
      </c>
      <c r="W533" s="12">
        <f t="array" ref="W533">COUNT(J533:S533)</f>
        <v>0</v>
      </c>
      <c r="X533" s="12"/>
      <c r="Y533" s="12"/>
      <c r="Z533" s="16"/>
      <c r="AA533" s="16"/>
      <c r="AC533" s="16"/>
      <c r="AD533" s="16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20"/>
      <c r="IS533" s="20"/>
      <c r="IT533" s="20"/>
      <c r="IU533" s="20"/>
      <c r="IV533" s="20"/>
    </row>
    <row r="534" spans="1:256" s="19" customFormat="1" ht="16.5" customHeight="1" x14ac:dyDescent="0.2">
      <c r="A534" s="12">
        <v>403</v>
      </c>
      <c r="B534" s="12">
        <f t="array" ref="B534">_xlfn.RANK.EQ(V534,$V$2:$V$607)</f>
        <v>509</v>
      </c>
      <c r="C534" s="13" t="s">
        <v>980</v>
      </c>
      <c r="D534" s="13" t="s">
        <v>981</v>
      </c>
      <c r="E534" t="s">
        <v>45</v>
      </c>
      <c r="F534" s="12">
        <v>0</v>
      </c>
      <c r="G534" s="12">
        <v>0</v>
      </c>
      <c r="H534" s="12">
        <v>0</v>
      </c>
      <c r="I534" s="12">
        <v>0</v>
      </c>
      <c r="J534" s="14"/>
      <c r="K534" s="12"/>
      <c r="L534" t="s">
        <v>958</v>
      </c>
      <c r="M534" s="12" t="s">
        <v>958</v>
      </c>
      <c r="N534" s="12" t="s">
        <v>958</v>
      </c>
      <c r="O534" s="12"/>
      <c r="P534" s="12"/>
      <c r="Q534" s="12"/>
      <c r="R534" s="12"/>
      <c r="S534" s="15"/>
      <c r="T534" s="14">
        <f t="array" ref="T534">SUM(J534:S534)</f>
        <v>0</v>
      </c>
      <c r="U534" s="12">
        <f t="array" ref="U534">IF(S534="",0,S534)+IF((COUNT(J534:R534)&lt;6),SUM(J534:R534),(MAX(J534:R534)+LARGE(J534:R534,2)+LARGE(J534:R534,3)+LARGE(J534:R534,4)+LARGE(J534:R534,5)))</f>
        <v>0</v>
      </c>
      <c r="V534" s="12">
        <f t="shared" si="8"/>
        <v>0</v>
      </c>
      <c r="W534" s="12">
        <f t="array" ref="W534">COUNT(J534:S534)</f>
        <v>0</v>
      </c>
      <c r="X534" s="12"/>
      <c r="Y534" s="12"/>
      <c r="Z534" s="16"/>
      <c r="AA534" s="12"/>
      <c r="AB534" s="12"/>
      <c r="AC534" s="16"/>
      <c r="AD534" s="16"/>
    </row>
    <row r="535" spans="1:256" s="19" customFormat="1" ht="16.5" customHeight="1" x14ac:dyDescent="0.2">
      <c r="A535" s="12">
        <v>404</v>
      </c>
      <c r="B535" s="12">
        <f t="array" ref="B535">_xlfn.RANK.EQ(V535,$V$2:$V$607)</f>
        <v>509</v>
      </c>
      <c r="C535" s="13" t="s">
        <v>982</v>
      </c>
      <c r="D535" s="13" t="s">
        <v>445</v>
      </c>
      <c r="E535" t="s">
        <v>958</v>
      </c>
      <c r="F535" s="12">
        <v>0</v>
      </c>
      <c r="G535" s="12">
        <v>0</v>
      </c>
      <c r="H535" s="12">
        <v>0</v>
      </c>
      <c r="I535" s="12">
        <v>0</v>
      </c>
      <c r="J535" s="14"/>
      <c r="K535" s="12"/>
      <c r="L535" t="s">
        <v>958</v>
      </c>
      <c r="M535" s="12" t="s">
        <v>958</v>
      </c>
      <c r="N535" s="12" t="s">
        <v>958</v>
      </c>
      <c r="O535" s="12"/>
      <c r="P535" s="12"/>
      <c r="Q535" s="12"/>
      <c r="R535" s="12"/>
      <c r="S535" s="15"/>
      <c r="T535" s="14">
        <f t="array" ref="T535">SUM(J535:S535)</f>
        <v>0</v>
      </c>
      <c r="U535" s="12">
        <f t="array" ref="U535">IF(S535="",0,S535)+IF((COUNT(J535:R535)&lt;6),SUM(J535:R535),(MAX(J535:R535)+LARGE(J535:R535,2)+LARGE(J535:R535,3)+LARGE(J535:R535,4)+LARGE(J535:R535,5)))</f>
        <v>0</v>
      </c>
      <c r="V535" s="12">
        <f t="shared" si="8"/>
        <v>0</v>
      </c>
      <c r="W535" s="12">
        <f t="array" ref="W535">COUNT(J535:S535)</f>
        <v>0</v>
      </c>
      <c r="X535" s="12"/>
      <c r="Y535" s="12"/>
      <c r="Z535" s="16"/>
      <c r="AA535" s="12"/>
      <c r="AB535" s="12"/>
      <c r="AC535" s="16"/>
      <c r="AD535" s="16"/>
      <c r="AE535" s="21"/>
    </row>
    <row r="536" spans="1:256" s="19" customFormat="1" ht="16.5" customHeight="1" x14ac:dyDescent="0.2">
      <c r="A536" s="12">
        <v>411</v>
      </c>
      <c r="B536" s="12">
        <f t="array" ref="B536">_xlfn.RANK.EQ(V536,$V$2:$V$607)</f>
        <v>509</v>
      </c>
      <c r="C536" s="13" t="s">
        <v>983</v>
      </c>
      <c r="D536" s="13" t="s">
        <v>984</v>
      </c>
      <c r="E536" t="s">
        <v>958</v>
      </c>
      <c r="F536" s="12">
        <v>0</v>
      </c>
      <c r="G536" s="12">
        <v>0</v>
      </c>
      <c r="H536" s="12">
        <v>0</v>
      </c>
      <c r="I536" s="12">
        <v>0</v>
      </c>
      <c r="J536" s="14"/>
      <c r="K536" s="12"/>
      <c r="L536" t="s">
        <v>958</v>
      </c>
      <c r="M536" s="12" t="s">
        <v>958</v>
      </c>
      <c r="N536" s="12" t="s">
        <v>958</v>
      </c>
      <c r="O536" s="12"/>
      <c r="P536" s="12"/>
      <c r="Q536" s="12"/>
      <c r="R536" s="12"/>
      <c r="S536" s="15"/>
      <c r="T536" s="14">
        <f t="array" ref="T536">SUM(J536:S536)</f>
        <v>0</v>
      </c>
      <c r="U536" s="12">
        <f t="array" ref="U536">IF(S536="",0,S536)+IF((COUNT(J536:R536)&lt;6),SUM(J536:R536),(MAX(J536:R536)+LARGE(J536:R536,2)+LARGE(J536:R536,3)+LARGE(J536:R536,4)+LARGE(J536:R536,5)))</f>
        <v>0</v>
      </c>
      <c r="V536" s="12">
        <f t="shared" si="8"/>
        <v>0</v>
      </c>
      <c r="W536" s="12">
        <f t="array" ref="W536">COUNT(J536:S536)</f>
        <v>0</v>
      </c>
      <c r="X536" s="12"/>
      <c r="Y536" s="12"/>
      <c r="Z536" s="16"/>
      <c r="AA536" s="12"/>
      <c r="AB536" s="12"/>
      <c r="AC536" s="16"/>
      <c r="AD536" s="16"/>
    </row>
    <row r="537" spans="1:256" s="19" customFormat="1" ht="16.5" customHeight="1" x14ac:dyDescent="0.2">
      <c r="A537" s="12">
        <v>415</v>
      </c>
      <c r="B537" s="12">
        <f t="array" ref="B537">_xlfn.RANK.EQ(V537,$V$2:$V$607)</f>
        <v>509</v>
      </c>
      <c r="C537" s="13" t="s">
        <v>985</v>
      </c>
      <c r="D537" s="13" t="s">
        <v>654</v>
      </c>
      <c r="E537" t="s">
        <v>958</v>
      </c>
      <c r="F537" s="12">
        <v>0</v>
      </c>
      <c r="G537" s="12">
        <v>0</v>
      </c>
      <c r="H537" s="12">
        <v>0</v>
      </c>
      <c r="I537" s="12">
        <v>0</v>
      </c>
      <c r="J537" s="14"/>
      <c r="K537" s="12"/>
      <c r="L537" t="s">
        <v>958</v>
      </c>
      <c r="M537" s="12" t="s">
        <v>958</v>
      </c>
      <c r="N537" s="12" t="s">
        <v>958</v>
      </c>
      <c r="O537" s="12"/>
      <c r="P537" s="12"/>
      <c r="Q537" s="12"/>
      <c r="R537" s="12"/>
      <c r="S537" s="15"/>
      <c r="T537" s="14">
        <f t="array" ref="T537">SUM(J537:S537)</f>
        <v>0</v>
      </c>
      <c r="U537" s="12">
        <f t="array" ref="U537">IF(S537="",0,S537)+IF((COUNT(J537:R537)&lt;6),SUM(J537:R537),(MAX(J537:R537)+LARGE(J537:R537,2)+LARGE(J537:R537,3)+LARGE(J537:R537,4)+LARGE(J537:R537,5)))</f>
        <v>0</v>
      </c>
      <c r="V537" s="12">
        <f t="shared" si="8"/>
        <v>0</v>
      </c>
      <c r="W537" s="12">
        <f t="array" ref="W537">COUNT(J537:S537)</f>
        <v>0</v>
      </c>
      <c r="X537" s="12"/>
      <c r="Y537" s="12"/>
      <c r="Z537" s="12"/>
      <c r="AA537" s="12"/>
      <c r="AC537" s="12"/>
      <c r="AD537" s="12"/>
    </row>
    <row r="538" spans="1:256" s="19" customFormat="1" ht="16.5" customHeight="1" x14ac:dyDescent="0.2">
      <c r="A538" s="12">
        <v>417</v>
      </c>
      <c r="B538" s="12">
        <f t="array" ref="B538">_xlfn.RANK.EQ(V538,$V$2:$V$607)</f>
        <v>509</v>
      </c>
      <c r="C538" s="13" t="s">
        <v>986</v>
      </c>
      <c r="D538" s="13" t="s">
        <v>466</v>
      </c>
      <c r="E538" t="s">
        <v>958</v>
      </c>
      <c r="F538" s="12">
        <v>0</v>
      </c>
      <c r="G538" s="12">
        <v>0</v>
      </c>
      <c r="H538" s="12">
        <v>0</v>
      </c>
      <c r="I538" s="12">
        <v>0</v>
      </c>
      <c r="J538" s="14"/>
      <c r="K538" s="12"/>
      <c r="L538" t="s">
        <v>958</v>
      </c>
      <c r="M538" s="12" t="s">
        <v>958</v>
      </c>
      <c r="N538" s="12" t="s">
        <v>958</v>
      </c>
      <c r="O538" s="12"/>
      <c r="P538" s="12"/>
      <c r="Q538" s="12"/>
      <c r="R538" s="12"/>
      <c r="S538" s="15"/>
      <c r="T538" s="14">
        <f t="array" ref="T538">SUM(J538:S538)</f>
        <v>0</v>
      </c>
      <c r="U538" s="12">
        <f t="array" ref="U538">IF(S538="",0,S538)+IF((COUNT(J538:R538)&lt;6),SUM(J538:R538),(MAX(J538:R538)+LARGE(J538:R538,2)+LARGE(J538:R538,3)+LARGE(J538:R538,4)+LARGE(J538:R538,5)))</f>
        <v>0</v>
      </c>
      <c r="V538" s="12">
        <f t="shared" si="8"/>
        <v>0</v>
      </c>
      <c r="W538" s="12">
        <f t="array" ref="W538">COUNT(J538:S538)</f>
        <v>0</v>
      </c>
      <c r="X538" s="12"/>
      <c r="Y538" s="12"/>
      <c r="Z538" s="16"/>
      <c r="AA538" s="12"/>
      <c r="AB538" s="12"/>
      <c r="AC538" s="16"/>
      <c r="AD538" s="16"/>
      <c r="AE538" s="21"/>
    </row>
    <row r="539" spans="1:256" s="19" customFormat="1" ht="16.5" customHeight="1" x14ac:dyDescent="0.2">
      <c r="A539" s="12">
        <v>429</v>
      </c>
      <c r="B539" s="12">
        <f t="array" ref="B539">_xlfn.RANK.EQ(V539,$V$2:$V$607)</f>
        <v>509</v>
      </c>
      <c r="C539" s="13" t="s">
        <v>28</v>
      </c>
      <c r="D539" s="13" t="s">
        <v>987</v>
      </c>
      <c r="E539" t="s">
        <v>958</v>
      </c>
      <c r="F539" s="12">
        <v>0</v>
      </c>
      <c r="G539" s="12">
        <v>0</v>
      </c>
      <c r="H539" s="12">
        <v>0</v>
      </c>
      <c r="I539" s="12">
        <v>0</v>
      </c>
      <c r="J539" s="14"/>
      <c r="K539" s="12"/>
      <c r="L539" t="s">
        <v>958</v>
      </c>
      <c r="M539" s="12" t="s">
        <v>958</v>
      </c>
      <c r="N539" s="12" t="s">
        <v>958</v>
      </c>
      <c r="O539" s="12"/>
      <c r="P539" s="12"/>
      <c r="Q539" s="12"/>
      <c r="R539" s="12"/>
      <c r="S539" s="15"/>
      <c r="T539" s="14">
        <f t="array" ref="T539">SUM(J539:S539)</f>
        <v>0</v>
      </c>
      <c r="U539" s="12">
        <f t="array" ref="U539">IF(S539="",0,S539)+IF((COUNT(J539:R539)&lt;6),SUM(J539:R539),(MAX(J539:R539)+LARGE(J539:R539,2)+LARGE(J539:R539,3)+LARGE(J539:R539,4)+LARGE(J539:R539,5)))</f>
        <v>0</v>
      </c>
      <c r="V539" s="12">
        <f t="shared" si="8"/>
        <v>0</v>
      </c>
      <c r="W539" s="12">
        <f t="array" ref="W539">COUNT(J539:S539)</f>
        <v>0</v>
      </c>
      <c r="X539" s="12"/>
      <c r="Y539" s="12"/>
      <c r="Z539" s="16"/>
      <c r="AA539" s="16"/>
      <c r="AC539" s="16"/>
      <c r="AD539" s="16"/>
    </row>
    <row r="540" spans="1:256" s="19" customFormat="1" ht="16.5" customHeight="1" x14ac:dyDescent="0.2">
      <c r="A540" s="12">
        <v>430</v>
      </c>
      <c r="B540" s="12">
        <f t="array" ref="B540">_xlfn.RANK.EQ(V540,$V$2:$V$607)</f>
        <v>509</v>
      </c>
      <c r="C540" s="13" t="s">
        <v>988</v>
      </c>
      <c r="D540" s="13" t="s">
        <v>455</v>
      </c>
      <c r="E540" t="s">
        <v>958</v>
      </c>
      <c r="F540" s="12">
        <v>0</v>
      </c>
      <c r="G540" s="12">
        <v>0</v>
      </c>
      <c r="H540" s="12">
        <v>0</v>
      </c>
      <c r="I540" s="12">
        <v>0</v>
      </c>
      <c r="J540" s="14"/>
      <c r="K540" s="12"/>
      <c r="L540" t="s">
        <v>958</v>
      </c>
      <c r="M540" s="12" t="s">
        <v>958</v>
      </c>
      <c r="N540" s="12" t="s">
        <v>958</v>
      </c>
      <c r="O540" s="12"/>
      <c r="P540" s="12"/>
      <c r="Q540" s="12"/>
      <c r="R540" s="12"/>
      <c r="S540" s="15"/>
      <c r="T540" s="14">
        <f t="array" ref="T540">SUM(J540:S540)</f>
        <v>0</v>
      </c>
      <c r="U540" s="12">
        <f t="array" ref="U540">IF(S540="",0,S540)+IF((COUNT(J540:R540)&lt;6),SUM(J540:R540),(MAX(J540:R540)+LARGE(J540:R540,2)+LARGE(J540:R540,3)+LARGE(J540:R540,4)+LARGE(J540:R540,5)))</f>
        <v>0</v>
      </c>
      <c r="V540" s="12">
        <f t="shared" si="8"/>
        <v>0</v>
      </c>
      <c r="W540" s="12">
        <f t="array" ref="W540">COUNT(J540:S540)</f>
        <v>0</v>
      </c>
      <c r="X540" s="12"/>
      <c r="Y540" s="12"/>
      <c r="Z540" s="16"/>
      <c r="AA540" s="12"/>
      <c r="AB540" s="12"/>
      <c r="AC540" s="16"/>
      <c r="AD540" s="16"/>
    </row>
    <row r="541" spans="1:256" s="19" customFormat="1" ht="16.5" customHeight="1" x14ac:dyDescent="0.2">
      <c r="A541" s="12">
        <v>431</v>
      </c>
      <c r="B541" s="12">
        <f t="array" ref="B541">_xlfn.RANK.EQ(V541,$V$2:$V$607)</f>
        <v>509</v>
      </c>
      <c r="C541" s="13" t="s">
        <v>989</v>
      </c>
      <c r="D541" s="13" t="s">
        <v>697</v>
      </c>
      <c r="E541" t="s">
        <v>958</v>
      </c>
      <c r="F541" s="12">
        <v>0</v>
      </c>
      <c r="G541" s="12">
        <v>0</v>
      </c>
      <c r="H541" s="12">
        <v>0</v>
      </c>
      <c r="I541" s="12">
        <v>0</v>
      </c>
      <c r="J541" s="14"/>
      <c r="K541" s="12"/>
      <c r="L541" t="s">
        <v>958</v>
      </c>
      <c r="M541" s="12" t="s">
        <v>958</v>
      </c>
      <c r="N541" s="12" t="s">
        <v>958</v>
      </c>
      <c r="O541" s="12"/>
      <c r="P541" s="12"/>
      <c r="Q541" s="12"/>
      <c r="R541" s="12"/>
      <c r="S541" s="15"/>
      <c r="T541" s="14">
        <f t="array" ref="T541">SUM(J541:S541)</f>
        <v>0</v>
      </c>
      <c r="U541" s="12">
        <f t="array" ref="U541">IF(S541="",0,S541)+IF((COUNT(J541:R541)&lt;6),SUM(J541:R541),(MAX(J541:R541)+LARGE(J541:R541,2)+LARGE(J541:R541,3)+LARGE(J541:R541,4)+LARGE(J541:R541,5)))</f>
        <v>0</v>
      </c>
      <c r="V541" s="12">
        <f t="shared" si="8"/>
        <v>0</v>
      </c>
      <c r="W541" s="12">
        <f t="array" ref="W541">COUNT(J541:S541)</f>
        <v>0</v>
      </c>
      <c r="X541" s="12"/>
      <c r="Y541" s="12"/>
      <c r="Z541" s="16"/>
      <c r="AA541" s="12"/>
      <c r="AB541" s="12"/>
      <c r="AC541" s="16"/>
      <c r="AD541" s="16"/>
    </row>
    <row r="542" spans="1:256" s="19" customFormat="1" ht="16.5" customHeight="1" x14ac:dyDescent="0.2">
      <c r="A542" s="12">
        <v>432</v>
      </c>
      <c r="B542" s="12">
        <f t="array" ref="B542">_xlfn.RANK.EQ(V542,$V$2:$V$607)</f>
        <v>509</v>
      </c>
      <c r="C542" s="13" t="s">
        <v>346</v>
      </c>
      <c r="D542" s="13" t="s">
        <v>990</v>
      </c>
      <c r="E542" t="s">
        <v>958</v>
      </c>
      <c r="F542" s="12">
        <v>0</v>
      </c>
      <c r="G542" s="12">
        <v>0</v>
      </c>
      <c r="H542" s="12">
        <v>0</v>
      </c>
      <c r="I542" s="12">
        <v>0</v>
      </c>
      <c r="J542" s="14"/>
      <c r="K542" s="12"/>
      <c r="L542" t="s">
        <v>958</v>
      </c>
      <c r="M542" s="12" t="s">
        <v>958</v>
      </c>
      <c r="N542" s="12" t="s">
        <v>958</v>
      </c>
      <c r="O542" s="12"/>
      <c r="P542" s="12"/>
      <c r="Q542" s="12"/>
      <c r="R542" s="12"/>
      <c r="S542" s="15"/>
      <c r="T542" s="14">
        <f t="array" ref="T542">SUM(J542:S542)</f>
        <v>0</v>
      </c>
      <c r="U542" s="12">
        <f t="array" ref="U542">IF(S542="",0,S542)+IF((COUNT(J542:R542)&lt;6),SUM(J542:R542),(MAX(J542:R542)+LARGE(J542:R542,2)+LARGE(J542:R542,3)+LARGE(J542:R542,4)+LARGE(J542:R542,5)))</f>
        <v>0</v>
      </c>
      <c r="V542" s="12">
        <f t="shared" si="8"/>
        <v>0</v>
      </c>
      <c r="W542" s="12">
        <f t="array" ref="W542">COUNT(J542:S542)</f>
        <v>0</v>
      </c>
      <c r="X542" s="12"/>
      <c r="Y542" s="12"/>
      <c r="Z542" s="16"/>
      <c r="AA542" s="12"/>
      <c r="AB542" s="12"/>
      <c r="AC542" s="16"/>
      <c r="AD542" s="16"/>
      <c r="AE542" s="21"/>
    </row>
    <row r="543" spans="1:256" s="19" customFormat="1" ht="16.5" customHeight="1" x14ac:dyDescent="0.2">
      <c r="A543" s="12">
        <v>433</v>
      </c>
      <c r="B543" s="12">
        <f t="array" ref="B543">_xlfn.RANK.EQ(V543,$V$2:$V$607)</f>
        <v>509</v>
      </c>
      <c r="C543" s="13" t="s">
        <v>119</v>
      </c>
      <c r="D543" s="13" t="s">
        <v>991</v>
      </c>
      <c r="E543" t="s">
        <v>958</v>
      </c>
      <c r="F543" s="12">
        <v>0</v>
      </c>
      <c r="G543" s="12">
        <v>0</v>
      </c>
      <c r="H543" s="12">
        <v>0</v>
      </c>
      <c r="I543" s="12">
        <v>0</v>
      </c>
      <c r="J543" s="14"/>
      <c r="K543" s="12"/>
      <c r="L543" t="s">
        <v>958</v>
      </c>
      <c r="M543" s="12" t="s">
        <v>958</v>
      </c>
      <c r="N543" s="12" t="s">
        <v>958</v>
      </c>
      <c r="O543" s="12"/>
      <c r="P543" s="12"/>
      <c r="Q543" s="12"/>
      <c r="R543" s="12"/>
      <c r="S543" s="15"/>
      <c r="T543" s="14">
        <f t="array" ref="T543">SUM(J543:S543)</f>
        <v>0</v>
      </c>
      <c r="U543" s="12">
        <f t="array" ref="U543">IF(S543="",0,S543)+IF((COUNT(J543:R543)&lt;6),SUM(J543:R543),(MAX(J543:R543)+LARGE(J543:R543,2)+LARGE(J543:R543,3)+LARGE(J543:R543,4)+LARGE(J543:R543,5)))</f>
        <v>0</v>
      </c>
      <c r="V543" s="12">
        <f t="shared" si="8"/>
        <v>0</v>
      </c>
      <c r="W543" s="12">
        <f t="array" ref="W543">COUNT(J543:S543)</f>
        <v>0</v>
      </c>
      <c r="X543" s="12"/>
      <c r="Y543" s="12"/>
      <c r="Z543" s="16"/>
      <c r="AA543" s="16"/>
      <c r="AC543" s="16"/>
      <c r="AD543" s="16"/>
    </row>
    <row r="544" spans="1:256" s="19" customFormat="1" ht="16.5" customHeight="1" x14ac:dyDescent="0.2">
      <c r="A544" s="12">
        <v>437</v>
      </c>
      <c r="B544" s="12">
        <f t="array" ref="B544">_xlfn.RANK.EQ(V544,$V$2:$V$607)</f>
        <v>509</v>
      </c>
      <c r="C544" s="13" t="s">
        <v>992</v>
      </c>
      <c r="D544" s="13" t="s">
        <v>663</v>
      </c>
      <c r="E544" t="s">
        <v>958</v>
      </c>
      <c r="F544" s="12">
        <v>0</v>
      </c>
      <c r="G544" s="12">
        <v>0</v>
      </c>
      <c r="H544" s="12">
        <v>0</v>
      </c>
      <c r="I544" s="12">
        <v>0</v>
      </c>
      <c r="J544" s="14"/>
      <c r="K544" s="12"/>
      <c r="L544" t="s">
        <v>958</v>
      </c>
      <c r="M544" s="12" t="s">
        <v>958</v>
      </c>
      <c r="N544" s="12" t="s">
        <v>958</v>
      </c>
      <c r="O544" s="12"/>
      <c r="P544" s="12"/>
      <c r="Q544" s="12"/>
      <c r="R544" s="12"/>
      <c r="S544" s="15"/>
      <c r="T544" s="14">
        <f t="array" ref="T544">SUM(J544:S544)</f>
        <v>0</v>
      </c>
      <c r="U544" s="12">
        <f t="array" ref="U544">IF(S544="",0,S544)+IF((COUNT(J544:R544)&lt;6),SUM(J544:R544),(MAX(J544:R544)+LARGE(J544:R544,2)+LARGE(J544:R544,3)+LARGE(J544:R544,4)+LARGE(J544:R544,5)))</f>
        <v>0</v>
      </c>
      <c r="V544" s="12">
        <f t="shared" si="8"/>
        <v>0</v>
      </c>
      <c r="W544" s="12">
        <f t="array" ref="W544">COUNT(J544:S544)</f>
        <v>0</v>
      </c>
      <c r="X544" s="12"/>
      <c r="Y544" s="12"/>
      <c r="Z544" s="16"/>
      <c r="AA544" s="12"/>
      <c r="AB544" s="12"/>
      <c r="AC544" s="16"/>
      <c r="AD544" s="16"/>
    </row>
    <row r="545" spans="1:256" s="19" customFormat="1" ht="16.5" customHeight="1" x14ac:dyDescent="0.2">
      <c r="A545" s="12">
        <v>447</v>
      </c>
      <c r="B545" s="12">
        <f t="array" ref="B545">_xlfn.RANK.EQ(V545,$V$2:$V$607)</f>
        <v>509</v>
      </c>
      <c r="C545" s="13" t="s">
        <v>110</v>
      </c>
      <c r="D545" s="13" t="s">
        <v>993</v>
      </c>
      <c r="E545" t="s">
        <v>958</v>
      </c>
      <c r="F545" s="12">
        <v>0</v>
      </c>
      <c r="G545" s="12">
        <v>0</v>
      </c>
      <c r="H545" s="12">
        <v>0</v>
      </c>
      <c r="I545" s="12">
        <v>0</v>
      </c>
      <c r="J545" s="14"/>
      <c r="K545" s="12"/>
      <c r="L545" t="s">
        <v>958</v>
      </c>
      <c r="M545" s="12" t="s">
        <v>958</v>
      </c>
      <c r="N545" s="12" t="s">
        <v>958</v>
      </c>
      <c r="O545" s="12"/>
      <c r="P545" s="12"/>
      <c r="Q545" s="12"/>
      <c r="R545" s="12"/>
      <c r="S545" s="15"/>
      <c r="T545" s="14">
        <f t="array" ref="T545">SUM(J545:S545)</f>
        <v>0</v>
      </c>
      <c r="U545" s="12">
        <f t="array" ref="U545">IF(S545="",0,S545)+IF((COUNT(J545:R545)&lt;6),SUM(J545:R545),(MAX(J545:R545)+LARGE(J545:R545,2)+LARGE(J545:R545,3)+LARGE(J545:R545,4)+LARGE(J545:R545,5)))</f>
        <v>0</v>
      </c>
      <c r="V545" s="12">
        <f t="shared" si="8"/>
        <v>0</v>
      </c>
      <c r="W545" s="12">
        <f t="array" ref="W545">COUNT(J545:S545)</f>
        <v>0</v>
      </c>
      <c r="X545" s="12"/>
      <c r="Y545" s="12"/>
      <c r="Z545" s="16"/>
      <c r="AA545" s="12"/>
      <c r="AB545" s="12"/>
      <c r="AC545" s="16"/>
      <c r="AD545" s="16"/>
    </row>
    <row r="546" spans="1:256" s="19" customFormat="1" ht="16.5" customHeight="1" x14ac:dyDescent="0.2">
      <c r="A546" s="12">
        <v>448</v>
      </c>
      <c r="B546" s="12">
        <f t="array" ref="B546">_xlfn.RANK.EQ(V546,$V$2:$V$607)</f>
        <v>509</v>
      </c>
      <c r="C546" s="13" t="s">
        <v>994</v>
      </c>
      <c r="D546" s="13" t="s">
        <v>995</v>
      </c>
      <c r="E546" t="s">
        <v>958</v>
      </c>
      <c r="F546" s="12">
        <v>0</v>
      </c>
      <c r="G546" s="12">
        <v>0</v>
      </c>
      <c r="H546" s="12">
        <v>0</v>
      </c>
      <c r="I546" s="12">
        <v>0</v>
      </c>
      <c r="J546" s="14"/>
      <c r="K546" s="12"/>
      <c r="L546" t="s">
        <v>958</v>
      </c>
      <c r="M546" s="12" t="s">
        <v>958</v>
      </c>
      <c r="N546" s="12" t="s">
        <v>958</v>
      </c>
      <c r="O546" s="12"/>
      <c r="P546" s="12"/>
      <c r="Q546" s="12"/>
      <c r="R546" s="12"/>
      <c r="S546" s="15"/>
      <c r="T546" s="14">
        <f t="array" ref="T546">SUM(J546:S546)</f>
        <v>0</v>
      </c>
      <c r="U546" s="12">
        <f t="array" ref="U546">IF(S546="",0,S546)+IF((COUNT(J546:R546)&lt;6),SUM(J546:R546),(MAX(J546:R546)+LARGE(J546:R546,2)+LARGE(J546:R546,3)+LARGE(J546:R546,4)+LARGE(J546:R546,5)))</f>
        <v>0</v>
      </c>
      <c r="V546" s="12">
        <f t="shared" si="8"/>
        <v>0</v>
      </c>
      <c r="W546" s="12">
        <f t="array" ref="W546">COUNT(J546:S546)</f>
        <v>0</v>
      </c>
      <c r="X546" s="12"/>
      <c r="Y546" s="12"/>
      <c r="Z546" s="16"/>
      <c r="AA546" s="12"/>
      <c r="AB546" s="12"/>
      <c r="AC546" s="16"/>
      <c r="AD546" s="16"/>
    </row>
    <row r="547" spans="1:256" s="19" customFormat="1" ht="16.5" customHeight="1" x14ac:dyDescent="0.2">
      <c r="A547" s="12">
        <v>464</v>
      </c>
      <c r="B547" s="12">
        <f t="array" ref="B547">_xlfn.RANK.EQ(V547,$V$2:$V$607)</f>
        <v>509</v>
      </c>
      <c r="C547" s="13" t="s">
        <v>996</v>
      </c>
      <c r="D547" s="13" t="s">
        <v>997</v>
      </c>
      <c r="E547" t="s">
        <v>958</v>
      </c>
      <c r="F547" s="12">
        <v>0</v>
      </c>
      <c r="G547" s="12">
        <v>0</v>
      </c>
      <c r="H547" s="12">
        <v>0</v>
      </c>
      <c r="I547" s="12">
        <v>0</v>
      </c>
      <c r="J547" s="14"/>
      <c r="K547" s="12"/>
      <c r="L547" t="s">
        <v>958</v>
      </c>
      <c r="M547" s="12" t="s">
        <v>958</v>
      </c>
      <c r="N547" s="12" t="s">
        <v>958</v>
      </c>
      <c r="O547" s="12"/>
      <c r="P547" s="12"/>
      <c r="Q547" s="12"/>
      <c r="R547" s="12"/>
      <c r="S547" s="15"/>
      <c r="T547" s="14">
        <f t="array" ref="T547">SUM(J547:S547)</f>
        <v>0</v>
      </c>
      <c r="U547" s="12">
        <f t="array" ref="U547">IF(S547="",0,S547)+IF((COUNT(J547:R547)&lt;6),SUM(J547:R547),(MAX(J547:R547)+LARGE(J547:R547,2)+LARGE(J547:R547,3)+LARGE(J547:R547,4)+LARGE(J547:R547,5)))</f>
        <v>0</v>
      </c>
      <c r="V547" s="12">
        <f t="shared" si="8"/>
        <v>0</v>
      </c>
      <c r="W547" s="12">
        <f t="array" ref="W547">COUNT(J547:S547)</f>
        <v>0</v>
      </c>
      <c r="X547" s="12"/>
      <c r="Y547" s="12"/>
      <c r="Z547" s="16"/>
      <c r="AA547" s="12"/>
      <c r="AB547" s="12"/>
      <c r="AC547" s="16"/>
      <c r="AD547" s="16"/>
    </row>
    <row r="548" spans="1:256" s="19" customFormat="1" ht="16.5" customHeight="1" x14ac:dyDescent="0.2">
      <c r="A548" s="12">
        <v>465</v>
      </c>
      <c r="B548" s="12">
        <f t="array" ref="B548">_xlfn.RANK.EQ(V548,$V$2:$V$607)</f>
        <v>509</v>
      </c>
      <c r="C548" s="13" t="s">
        <v>998</v>
      </c>
      <c r="D548" s="13" t="s">
        <v>60</v>
      </c>
      <c r="E548" t="s">
        <v>958</v>
      </c>
      <c r="F548" s="12">
        <v>0</v>
      </c>
      <c r="G548" s="12">
        <v>0</v>
      </c>
      <c r="H548" s="12">
        <v>0</v>
      </c>
      <c r="I548" s="12">
        <v>0</v>
      </c>
      <c r="J548" s="14"/>
      <c r="K548" s="12"/>
      <c r="L548" t="s">
        <v>958</v>
      </c>
      <c r="M548" s="12" t="s">
        <v>958</v>
      </c>
      <c r="N548" s="12" t="s">
        <v>958</v>
      </c>
      <c r="O548" s="12"/>
      <c r="P548" s="12"/>
      <c r="Q548" s="12"/>
      <c r="R548" s="12"/>
      <c r="S548" s="15"/>
      <c r="T548" s="14">
        <f t="array" ref="T548">SUM(J548:S548)</f>
        <v>0</v>
      </c>
      <c r="U548" s="12">
        <f t="array" ref="U548">IF(S548="",0,S548)+IF((COUNT(J548:R548)&lt;6),SUM(J548:R548),(MAX(J548:R548)+LARGE(J548:R548,2)+LARGE(J548:R548,3)+LARGE(J548:R548,4)+LARGE(J548:R548,5)))</f>
        <v>0</v>
      </c>
      <c r="V548" s="12">
        <f t="shared" si="8"/>
        <v>0</v>
      </c>
      <c r="W548" s="12">
        <f t="array" ref="W548">COUNT(J548:S548)</f>
        <v>0</v>
      </c>
      <c r="X548" s="12"/>
      <c r="Y548" s="12"/>
      <c r="Z548" s="16"/>
      <c r="AA548" s="12"/>
      <c r="AB548" s="12"/>
      <c r="AC548" s="16"/>
      <c r="AD548" s="16"/>
    </row>
    <row r="549" spans="1:256" s="19" customFormat="1" ht="16.5" customHeight="1" x14ac:dyDescent="0.2">
      <c r="A549" s="12">
        <v>468</v>
      </c>
      <c r="B549" s="12">
        <f t="array" ref="B549">_xlfn.RANK.EQ(V549,$V$2:$V$607)</f>
        <v>509</v>
      </c>
      <c r="C549" s="13" t="s">
        <v>999</v>
      </c>
      <c r="D549" s="13" t="s">
        <v>1000</v>
      </c>
      <c r="E549" t="s">
        <v>146</v>
      </c>
      <c r="F549" s="12">
        <v>0</v>
      </c>
      <c r="G549" s="12">
        <v>0</v>
      </c>
      <c r="H549" s="12">
        <v>0</v>
      </c>
      <c r="I549" s="12">
        <v>0</v>
      </c>
      <c r="J549" s="14"/>
      <c r="K549" s="12"/>
      <c r="L549" t="s">
        <v>958</v>
      </c>
      <c r="M549" s="12" t="s">
        <v>958</v>
      </c>
      <c r="N549" s="12" t="s">
        <v>958</v>
      </c>
      <c r="O549" s="12"/>
      <c r="P549" s="12"/>
      <c r="Q549" s="12"/>
      <c r="R549" s="12"/>
      <c r="S549" s="15"/>
      <c r="T549" s="14">
        <f t="array" ref="T549">SUM(J549:S549)</f>
        <v>0</v>
      </c>
      <c r="U549" s="12">
        <f t="array" ref="U549">IF(S549="",0,S549)+IF((COUNT(J549:R549)&lt;6),SUM(J549:R549),(MAX(J549:R549)+LARGE(J549:R549,2)+LARGE(J549:R549,3)+LARGE(J549:R549,4)+LARGE(J549:R549,5)))</f>
        <v>0</v>
      </c>
      <c r="V549" s="12">
        <f t="shared" si="8"/>
        <v>0</v>
      </c>
      <c r="W549" s="12">
        <f t="array" ref="W549">COUNT(J549:S549)</f>
        <v>0</v>
      </c>
      <c r="X549" s="12"/>
      <c r="Y549" s="12"/>
      <c r="Z549" s="16"/>
      <c r="AA549" s="12"/>
      <c r="AB549" s="12"/>
      <c r="AC549" s="16"/>
      <c r="AD549" s="16"/>
    </row>
    <row r="550" spans="1:256" s="19" customFormat="1" ht="16.5" customHeight="1" x14ac:dyDescent="0.2">
      <c r="A550" s="12">
        <v>482</v>
      </c>
      <c r="B550" s="12">
        <f t="array" ref="B550">_xlfn.RANK.EQ(V550,$V$2:$V$607)</f>
        <v>509</v>
      </c>
      <c r="C550" s="13" t="s">
        <v>1001</v>
      </c>
      <c r="D550" s="13" t="s">
        <v>1002</v>
      </c>
      <c r="E550" t="s">
        <v>958</v>
      </c>
      <c r="F550" s="12">
        <v>0</v>
      </c>
      <c r="G550" s="12">
        <v>0</v>
      </c>
      <c r="H550" s="12">
        <v>0</v>
      </c>
      <c r="I550" s="12">
        <v>0</v>
      </c>
      <c r="J550" s="14"/>
      <c r="K550" s="12"/>
      <c r="L550" t="s">
        <v>958</v>
      </c>
      <c r="M550" s="12" t="s">
        <v>958</v>
      </c>
      <c r="N550" s="12" t="s">
        <v>958</v>
      </c>
      <c r="O550" s="12"/>
      <c r="P550" s="12"/>
      <c r="Q550" s="12"/>
      <c r="R550" s="12"/>
      <c r="S550" s="15"/>
      <c r="T550" s="14">
        <f t="array" ref="T550">SUM(J550:S550)</f>
        <v>0</v>
      </c>
      <c r="U550" s="12">
        <f t="array" ref="U550">IF(S550="",0,S550)+IF((COUNT(J550:R550)&lt;6),SUM(J550:R550),(MAX(J550:R550)+LARGE(J550:R550,2)+LARGE(J550:R550,3)+LARGE(J550:R550,4)+LARGE(J550:R550,5)))</f>
        <v>0</v>
      </c>
      <c r="V550" s="12">
        <f t="shared" si="8"/>
        <v>0</v>
      </c>
      <c r="W550" s="12">
        <f t="array" ref="W550">COUNT(J550:S550)</f>
        <v>0</v>
      </c>
      <c r="X550" s="12"/>
      <c r="Y550" s="12"/>
      <c r="Z550" s="16"/>
      <c r="AA550" s="16"/>
      <c r="AC550" s="16"/>
      <c r="AD550" s="16"/>
    </row>
    <row r="551" spans="1:256" s="19" customFormat="1" ht="16.5" customHeight="1" x14ac:dyDescent="0.2">
      <c r="A551" s="12">
        <v>487</v>
      </c>
      <c r="B551" s="12">
        <f t="array" ref="B551">_xlfn.RANK.EQ(V551,$V$2:$V$607)</f>
        <v>509</v>
      </c>
      <c r="C551" s="13" t="s">
        <v>830</v>
      </c>
      <c r="D551" s="13" t="s">
        <v>118</v>
      </c>
      <c r="E551" t="s">
        <v>958</v>
      </c>
      <c r="F551" s="12">
        <v>0</v>
      </c>
      <c r="G551" s="12">
        <v>0</v>
      </c>
      <c r="H551" s="12">
        <v>0</v>
      </c>
      <c r="I551" s="12">
        <v>0</v>
      </c>
      <c r="J551" s="14"/>
      <c r="K551" s="12"/>
      <c r="L551" t="s">
        <v>958</v>
      </c>
      <c r="M551" s="12" t="s">
        <v>958</v>
      </c>
      <c r="N551" s="12" t="s">
        <v>958</v>
      </c>
      <c r="O551" s="12"/>
      <c r="P551" s="12"/>
      <c r="Q551" s="12"/>
      <c r="R551" s="12"/>
      <c r="S551" s="15"/>
      <c r="T551" s="14">
        <f t="array" ref="T551">SUM(J551:S551)</f>
        <v>0</v>
      </c>
      <c r="U551" s="12">
        <f t="array" ref="U551">IF(S551="",0,S551)+IF((COUNT(J551:R551)&lt;6),SUM(J551:R551),(MAX(J551:R551)+LARGE(J551:R551,2)+LARGE(J551:R551,3)+LARGE(J551:R551,4)+LARGE(J551:R551,5)))</f>
        <v>0</v>
      </c>
      <c r="V551" s="12">
        <f t="shared" si="8"/>
        <v>0</v>
      </c>
      <c r="W551" s="12">
        <f t="array" ref="W551">COUNT(J551:S551)</f>
        <v>0</v>
      </c>
      <c r="X551" s="12"/>
      <c r="Y551" s="12"/>
      <c r="Z551" s="16"/>
      <c r="AA551" s="12"/>
      <c r="AB551" s="12"/>
      <c r="AC551" s="16"/>
      <c r="AD551" s="16"/>
    </row>
    <row r="552" spans="1:256" s="19" customFormat="1" ht="16.5" customHeight="1" x14ac:dyDescent="0.2">
      <c r="A552" s="12">
        <v>488</v>
      </c>
      <c r="B552" s="12">
        <f t="array" ref="B552">_xlfn.RANK.EQ(V552,$V$2:$V$607)</f>
        <v>509</v>
      </c>
      <c r="C552" s="13" t="s">
        <v>1003</v>
      </c>
      <c r="D552" s="13" t="s">
        <v>760</v>
      </c>
      <c r="E552" t="s">
        <v>958</v>
      </c>
      <c r="F552" s="12">
        <v>0</v>
      </c>
      <c r="G552" s="12">
        <v>0</v>
      </c>
      <c r="H552" s="12">
        <v>0</v>
      </c>
      <c r="I552" s="12">
        <v>0</v>
      </c>
      <c r="J552" s="14"/>
      <c r="K552" s="12"/>
      <c r="L552" t="s">
        <v>958</v>
      </c>
      <c r="M552" s="12" t="s">
        <v>958</v>
      </c>
      <c r="N552" s="12" t="s">
        <v>958</v>
      </c>
      <c r="O552" s="12"/>
      <c r="P552" s="12"/>
      <c r="Q552" s="12"/>
      <c r="R552" s="12"/>
      <c r="S552" s="15"/>
      <c r="T552" s="14">
        <f t="array" ref="T552">SUM(J552:S552)</f>
        <v>0</v>
      </c>
      <c r="U552" s="12">
        <f t="array" ref="U552">IF(S552="",0,S552)+IF((COUNT(J552:R552)&lt;6),SUM(J552:R552),(MAX(J552:R552)+LARGE(J552:R552,2)+LARGE(J552:R552,3)+LARGE(J552:R552,4)+LARGE(J552:R552,5)))</f>
        <v>0</v>
      </c>
      <c r="V552" s="12">
        <f t="shared" si="8"/>
        <v>0</v>
      </c>
      <c r="W552" s="12">
        <f t="array" ref="W552">COUNT(J552:S552)</f>
        <v>0</v>
      </c>
      <c r="X552" s="12"/>
      <c r="Y552" s="12"/>
      <c r="Z552" s="16"/>
      <c r="AA552" s="16"/>
      <c r="AC552" s="16"/>
      <c r="AD552" s="16"/>
      <c r="AG552" s="21"/>
    </row>
    <row r="553" spans="1:256" s="19" customFormat="1" ht="16.5" customHeight="1" x14ac:dyDescent="0.2">
      <c r="A553" s="12">
        <v>495</v>
      </c>
      <c r="B553" s="12">
        <f t="array" ref="B553">_xlfn.RANK.EQ(V553,$V$2:$V$607)</f>
        <v>509</v>
      </c>
      <c r="C553" s="13" t="s">
        <v>1004</v>
      </c>
      <c r="D553" s="13" t="s">
        <v>24</v>
      </c>
      <c r="E553" t="s">
        <v>958</v>
      </c>
      <c r="F553" s="12">
        <v>0</v>
      </c>
      <c r="G553" s="12">
        <v>0</v>
      </c>
      <c r="H553" s="12">
        <v>0</v>
      </c>
      <c r="I553" s="12">
        <v>0</v>
      </c>
      <c r="J553" s="14"/>
      <c r="K553" s="12"/>
      <c r="L553" t="s">
        <v>958</v>
      </c>
      <c r="M553" s="12" t="s">
        <v>958</v>
      </c>
      <c r="N553" s="12" t="s">
        <v>958</v>
      </c>
      <c r="O553" s="12"/>
      <c r="P553" s="12"/>
      <c r="Q553" s="12"/>
      <c r="R553" s="12"/>
      <c r="S553" s="15"/>
      <c r="T553" s="14">
        <f t="array" ref="T553">SUM(J553:S553)</f>
        <v>0</v>
      </c>
      <c r="U553" s="12">
        <f t="array" ref="U553">IF(S553="",0,S553)+IF((COUNT(J553:R553)&lt;6),SUM(J553:R553),(MAX(J553:R553)+LARGE(J553:R553,2)+LARGE(J553:R553,3)+LARGE(J553:R553,4)+LARGE(J553:R553,5)))</f>
        <v>0</v>
      </c>
      <c r="V553" s="12">
        <f t="shared" si="8"/>
        <v>0</v>
      </c>
      <c r="W553" s="12">
        <f t="array" ref="W553">COUNT(J553:S553)</f>
        <v>0</v>
      </c>
      <c r="X553" s="12"/>
      <c r="Y553" s="12"/>
      <c r="Z553" s="16"/>
      <c r="AA553" s="16"/>
      <c r="AC553" s="16"/>
      <c r="AD553" s="16"/>
    </row>
    <row r="554" spans="1:256" s="19" customFormat="1" ht="16.5" customHeight="1" x14ac:dyDescent="0.2">
      <c r="A554" s="12">
        <v>505</v>
      </c>
      <c r="B554" s="12">
        <f t="array" ref="B554">_xlfn.RANK.EQ(V554,$V$2:$V$607)</f>
        <v>509</v>
      </c>
      <c r="C554" s="13" t="s">
        <v>1005</v>
      </c>
      <c r="D554" s="13" t="s">
        <v>1006</v>
      </c>
      <c r="E554" t="s">
        <v>958</v>
      </c>
      <c r="F554" s="12">
        <v>0</v>
      </c>
      <c r="G554" s="12">
        <v>0</v>
      </c>
      <c r="H554" s="12">
        <v>0</v>
      </c>
      <c r="I554" s="12">
        <v>0</v>
      </c>
      <c r="J554" s="14"/>
      <c r="K554" s="12"/>
      <c r="L554" t="s">
        <v>958</v>
      </c>
      <c r="M554" s="12" t="s">
        <v>958</v>
      </c>
      <c r="N554" s="12" t="s">
        <v>958</v>
      </c>
      <c r="O554" s="12"/>
      <c r="P554" s="12"/>
      <c r="Q554" s="12"/>
      <c r="R554" s="12"/>
      <c r="S554" s="15"/>
      <c r="T554" s="14">
        <f t="array" ref="T554">SUM(J554:S554)</f>
        <v>0</v>
      </c>
      <c r="U554" s="12">
        <f t="array" ref="U554">IF(S554="",0,S554)+IF((COUNT(J554:R554)&lt;6),SUM(J554:R554),(MAX(J554:R554)+LARGE(J554:R554,2)+LARGE(J554:R554,3)+LARGE(J554:R554,4)+LARGE(J554:R554,5)))</f>
        <v>0</v>
      </c>
      <c r="V554" s="12">
        <f t="shared" si="8"/>
        <v>0</v>
      </c>
      <c r="W554" s="12">
        <f t="array" ref="W554">COUNT(J554:S554)</f>
        <v>0</v>
      </c>
      <c r="X554" s="12"/>
      <c r="Y554" s="12"/>
      <c r="Z554" s="16"/>
      <c r="AA554" s="16"/>
      <c r="AC554" s="16"/>
      <c r="AD554" s="16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20"/>
      <c r="IT554" s="20"/>
      <c r="IU554" s="20"/>
      <c r="IV554" s="20"/>
    </row>
    <row r="555" spans="1:256" s="19" customFormat="1" ht="16.5" customHeight="1" x14ac:dyDescent="0.2">
      <c r="A555" s="12">
        <v>514</v>
      </c>
      <c r="B555" s="12">
        <f t="array" ref="B555">_xlfn.RANK.EQ(V555,$V$2:$V$607)</f>
        <v>509</v>
      </c>
      <c r="C555" s="13" t="s">
        <v>186</v>
      </c>
      <c r="D555" s="13" t="s">
        <v>259</v>
      </c>
      <c r="E555" t="s">
        <v>958</v>
      </c>
      <c r="F555" s="12">
        <v>0</v>
      </c>
      <c r="G555" s="12">
        <v>0</v>
      </c>
      <c r="H555" s="12">
        <v>0</v>
      </c>
      <c r="I555" s="12">
        <v>0</v>
      </c>
      <c r="J555" s="14"/>
      <c r="K555" s="12"/>
      <c r="L555" t="s">
        <v>958</v>
      </c>
      <c r="M555" s="12" t="s">
        <v>958</v>
      </c>
      <c r="N555" s="12" t="s">
        <v>958</v>
      </c>
      <c r="O555" s="12"/>
      <c r="P555" s="12"/>
      <c r="Q555" s="12"/>
      <c r="R555" s="12"/>
      <c r="S555" s="15"/>
      <c r="T555" s="14">
        <f t="array" ref="T555">SUM(J555:S555)</f>
        <v>0</v>
      </c>
      <c r="U555" s="12">
        <f t="array" ref="U555">IF(S555="",0,S555)+IF((COUNT(J555:R555)&lt;6),SUM(J555:R555),(MAX(J555:R555)+LARGE(J555:R555,2)+LARGE(J555:R555,3)+LARGE(J555:R555,4)+LARGE(J555:R555,5)))</f>
        <v>0</v>
      </c>
      <c r="V555" s="12">
        <f t="shared" si="8"/>
        <v>0</v>
      </c>
      <c r="W555" s="12">
        <f t="array" ref="W555">COUNT(J555:S555)</f>
        <v>0</v>
      </c>
      <c r="X555" s="12"/>
      <c r="Y555" s="12"/>
      <c r="Z555" s="16"/>
      <c r="AA555" s="16"/>
      <c r="AC555" s="16"/>
      <c r="AD555" s="16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20"/>
      <c r="IT555" s="20"/>
      <c r="IU555" s="20"/>
      <c r="IV555" s="20"/>
    </row>
    <row r="556" spans="1:256" s="19" customFormat="1" ht="16.5" customHeight="1" x14ac:dyDescent="0.2">
      <c r="A556" s="12">
        <v>517</v>
      </c>
      <c r="B556" s="12">
        <f t="array" ref="B556">_xlfn.RANK.EQ(V556,$V$2:$V$607)</f>
        <v>509</v>
      </c>
      <c r="C556" s="13" t="s">
        <v>818</v>
      </c>
      <c r="D556" s="13" t="s">
        <v>302</v>
      </c>
      <c r="E556" t="s">
        <v>958</v>
      </c>
      <c r="F556" s="12">
        <v>0</v>
      </c>
      <c r="G556" s="12">
        <v>0</v>
      </c>
      <c r="H556" s="12">
        <v>0</v>
      </c>
      <c r="I556" s="12">
        <v>0</v>
      </c>
      <c r="J556" s="14"/>
      <c r="K556" s="12"/>
      <c r="L556" t="s">
        <v>958</v>
      </c>
      <c r="M556" s="12" t="s">
        <v>958</v>
      </c>
      <c r="N556" s="12" t="s">
        <v>958</v>
      </c>
      <c r="O556" s="12"/>
      <c r="P556" s="12"/>
      <c r="Q556" s="12"/>
      <c r="R556" s="12"/>
      <c r="S556" s="15"/>
      <c r="T556" s="14">
        <f t="array" ref="T556">SUM(J556:S556)</f>
        <v>0</v>
      </c>
      <c r="U556" s="12">
        <f t="array" ref="U556">IF(S556="",0,S556)+IF((COUNT(J556:R556)&lt;6),SUM(J556:R556),(MAX(J556:R556)+LARGE(J556:R556,2)+LARGE(J556:R556,3)+LARGE(J556:R556,4)+LARGE(J556:R556,5)))</f>
        <v>0</v>
      </c>
      <c r="V556" s="12">
        <f t="shared" si="8"/>
        <v>0</v>
      </c>
      <c r="W556" s="12">
        <f t="array" ref="W556">COUNT(J556:S556)</f>
        <v>0</v>
      </c>
      <c r="X556" s="12"/>
      <c r="Y556" s="12"/>
      <c r="Z556" s="16"/>
      <c r="AA556" s="12"/>
      <c r="AB556" s="12"/>
      <c r="AC556" s="16"/>
      <c r="AD556" s="16"/>
      <c r="AE556" s="21"/>
    </row>
    <row r="557" spans="1:256" s="19" customFormat="1" ht="16.5" customHeight="1" x14ac:dyDescent="0.2">
      <c r="A557" s="12">
        <v>520</v>
      </c>
      <c r="B557" s="12">
        <f t="array" ref="B557">_xlfn.RANK.EQ(V557,$V$2:$V$607)</f>
        <v>509</v>
      </c>
      <c r="C557" s="13" t="s">
        <v>1007</v>
      </c>
      <c r="D557" s="13" t="s">
        <v>1008</v>
      </c>
      <c r="E557" t="s">
        <v>958</v>
      </c>
      <c r="F557" s="12">
        <v>0</v>
      </c>
      <c r="G557" s="12">
        <v>0</v>
      </c>
      <c r="H557" s="12">
        <v>0</v>
      </c>
      <c r="I557" s="12">
        <v>0</v>
      </c>
      <c r="J557" s="14"/>
      <c r="K557" s="12"/>
      <c r="L557" t="s">
        <v>958</v>
      </c>
      <c r="M557" s="12" t="s">
        <v>958</v>
      </c>
      <c r="N557" s="12" t="s">
        <v>958</v>
      </c>
      <c r="O557" s="12"/>
      <c r="P557" s="12"/>
      <c r="Q557" s="12"/>
      <c r="R557" s="12"/>
      <c r="S557" s="15"/>
      <c r="T557" s="14">
        <f t="array" ref="T557">SUM(J557:S557)</f>
        <v>0</v>
      </c>
      <c r="U557" s="12">
        <f t="array" ref="U557">IF(S557="",0,S557)+IF((COUNT(J557:R557)&lt;6),SUM(J557:R557),(MAX(J557:R557)+LARGE(J557:R557,2)+LARGE(J557:R557,3)+LARGE(J557:R557,4)+LARGE(J557:R557,5)))</f>
        <v>0</v>
      </c>
      <c r="V557" s="12">
        <f t="shared" si="8"/>
        <v>0</v>
      </c>
      <c r="W557" s="12">
        <f t="array" ref="W557">COUNT(J557:S557)</f>
        <v>0</v>
      </c>
      <c r="X557" s="12"/>
      <c r="Y557" s="12"/>
      <c r="Z557" s="16"/>
      <c r="AA557" s="12"/>
      <c r="AB557" s="12"/>
      <c r="AC557" s="16"/>
      <c r="AD557" s="16"/>
    </row>
    <row r="558" spans="1:256" s="19" customFormat="1" ht="16.5" customHeight="1" x14ac:dyDescent="0.2">
      <c r="A558" s="12">
        <v>521</v>
      </c>
      <c r="B558" s="12">
        <f t="array" ref="B558">_xlfn.RANK.EQ(V558,$V$2:$V$607)</f>
        <v>509</v>
      </c>
      <c r="C558" t="s">
        <v>958</v>
      </c>
      <c r="D558" t="s">
        <v>958</v>
      </c>
      <c r="E558" t="s">
        <v>958</v>
      </c>
      <c r="F558" s="12">
        <v>0</v>
      </c>
      <c r="G558" s="12">
        <v>0</v>
      </c>
      <c r="H558" s="12">
        <v>0</v>
      </c>
      <c r="I558" s="12">
        <v>0</v>
      </c>
      <c r="J558" s="14"/>
      <c r="K558" s="12"/>
      <c r="L558" t="s">
        <v>958</v>
      </c>
      <c r="M558" s="12" t="s">
        <v>958</v>
      </c>
      <c r="N558" s="12" t="s">
        <v>958</v>
      </c>
      <c r="O558" s="12"/>
      <c r="P558" s="12"/>
      <c r="Q558" s="12"/>
      <c r="R558" s="12"/>
      <c r="S558" s="15"/>
      <c r="T558" s="14">
        <f t="array" ref="T558">SUM(J558:S558)</f>
        <v>0</v>
      </c>
      <c r="U558" s="12">
        <f t="array" ref="U558">IF(S558="",0,S558)+IF((COUNT(J558:R558)&lt;6),SUM(J558:R558),(MAX(J558:R558)+LARGE(J558:R558,2)+LARGE(J558:R558,3)+LARGE(J558:R558,4)+LARGE(J558:R558,5)))</f>
        <v>0</v>
      </c>
      <c r="V558" s="12">
        <f t="shared" si="8"/>
        <v>0</v>
      </c>
      <c r="W558" s="12">
        <f t="array" ref="W558">COUNT(J558:S558)</f>
        <v>0</v>
      </c>
      <c r="X558" s="12"/>
      <c r="Y558" s="12"/>
      <c r="Z558" s="12"/>
      <c r="AA558" s="12"/>
      <c r="AC558" s="12"/>
      <c r="AD558" s="12"/>
    </row>
    <row r="559" spans="1:256" s="19" customFormat="1" ht="16.5" customHeight="1" x14ac:dyDescent="0.2">
      <c r="A559" s="12">
        <v>522</v>
      </c>
      <c r="B559" s="12">
        <f t="array" ref="B559">_xlfn.RANK.EQ(V559,$V$2:$V$607)</f>
        <v>509</v>
      </c>
      <c r="C559" t="s">
        <v>958</v>
      </c>
      <c r="D559" t="s">
        <v>958</v>
      </c>
      <c r="E559" t="s">
        <v>958</v>
      </c>
      <c r="F559" s="12">
        <v>0</v>
      </c>
      <c r="G559" s="12">
        <v>0</v>
      </c>
      <c r="H559" s="12">
        <v>0</v>
      </c>
      <c r="I559" s="12">
        <v>0</v>
      </c>
      <c r="J559" s="14"/>
      <c r="K559" s="12"/>
      <c r="L559" t="s">
        <v>958</v>
      </c>
      <c r="M559" s="12" t="s">
        <v>958</v>
      </c>
      <c r="N559" s="12" t="s">
        <v>958</v>
      </c>
      <c r="O559" s="12"/>
      <c r="P559" s="12"/>
      <c r="Q559" s="12"/>
      <c r="R559" s="12"/>
      <c r="S559" s="15"/>
      <c r="T559" s="14">
        <f t="array" ref="T559">SUM(J559:S559)</f>
        <v>0</v>
      </c>
      <c r="U559" s="12">
        <f t="array" ref="U559">IF(S559="",0,S559)+IF((COUNT(J559:R559)&lt;6),SUM(J559:R559),(MAX(J559:R559)+LARGE(J559:R559,2)+LARGE(J559:R559,3)+LARGE(J559:R559,4)+LARGE(J559:R559,5)))</f>
        <v>0</v>
      </c>
      <c r="V559" s="12">
        <f t="shared" si="8"/>
        <v>0</v>
      </c>
      <c r="W559" s="12">
        <f t="array" ref="W559">COUNT(J559:S559)</f>
        <v>0</v>
      </c>
      <c r="X559" s="12"/>
      <c r="Y559" s="12"/>
      <c r="Z559" s="12"/>
      <c r="AA559" s="12"/>
      <c r="AC559" s="12"/>
      <c r="AD559" s="12"/>
    </row>
    <row r="560" spans="1:256" s="19" customFormat="1" ht="16.5" customHeight="1" x14ac:dyDescent="0.2">
      <c r="A560" s="12">
        <v>523</v>
      </c>
      <c r="B560" s="12">
        <f t="array" ref="B560">_xlfn.RANK.EQ(V560,$V$2:$V$607)</f>
        <v>509</v>
      </c>
      <c r="C560" t="s">
        <v>958</v>
      </c>
      <c r="D560" t="s">
        <v>958</v>
      </c>
      <c r="E560" t="s">
        <v>958</v>
      </c>
      <c r="F560" s="12">
        <v>0</v>
      </c>
      <c r="G560" s="12">
        <v>0</v>
      </c>
      <c r="H560" s="12">
        <v>0</v>
      </c>
      <c r="I560" s="12">
        <v>0</v>
      </c>
      <c r="J560" s="14"/>
      <c r="K560" s="12"/>
      <c r="L560" t="s">
        <v>958</v>
      </c>
      <c r="M560" s="12" t="s">
        <v>958</v>
      </c>
      <c r="N560" s="12" t="s">
        <v>958</v>
      </c>
      <c r="O560" s="12"/>
      <c r="P560" s="12"/>
      <c r="Q560" s="12"/>
      <c r="R560" s="12"/>
      <c r="S560" s="15"/>
      <c r="T560" s="14">
        <f t="array" ref="T560">SUM(J560:S560)</f>
        <v>0</v>
      </c>
      <c r="U560" s="12">
        <f t="array" ref="U560">IF(S560="",0,S560)+IF((COUNT(J560:R560)&lt;6),SUM(J560:R560),(MAX(J560:R560)+LARGE(J560:R560,2)+LARGE(J560:R560,3)+LARGE(J560:R560,4)+LARGE(J560:R560,5)))</f>
        <v>0</v>
      </c>
      <c r="V560" s="12">
        <f t="shared" si="8"/>
        <v>0</v>
      </c>
      <c r="W560" s="12">
        <f t="array" ref="W560">COUNT(J560:S560)</f>
        <v>0</v>
      </c>
      <c r="X560" s="12"/>
      <c r="Y560" s="12"/>
      <c r="Z560" s="12"/>
      <c r="AA560" s="12"/>
      <c r="AC560" s="12"/>
      <c r="AD560" s="12"/>
    </row>
    <row r="561" spans="1:256" s="19" customFormat="1" ht="16.5" customHeight="1" x14ac:dyDescent="0.2">
      <c r="A561" s="12">
        <v>524</v>
      </c>
      <c r="B561" s="12">
        <f t="array" ref="B561">_xlfn.RANK.EQ(V561,$V$2:$V$607)</f>
        <v>509</v>
      </c>
      <c r="C561" s="13" t="s">
        <v>818</v>
      </c>
      <c r="D561" s="13" t="s">
        <v>819</v>
      </c>
      <c r="E561" t="s">
        <v>958</v>
      </c>
      <c r="F561" s="12">
        <v>0</v>
      </c>
      <c r="G561" s="12">
        <v>0</v>
      </c>
      <c r="H561" s="12">
        <v>0</v>
      </c>
      <c r="I561" s="12">
        <v>0</v>
      </c>
      <c r="J561" s="14"/>
      <c r="K561" s="12"/>
      <c r="L561" t="s">
        <v>958</v>
      </c>
      <c r="M561" s="12" t="s">
        <v>958</v>
      </c>
      <c r="N561" s="12" t="s">
        <v>958</v>
      </c>
      <c r="O561" s="12"/>
      <c r="P561" s="12"/>
      <c r="Q561" s="12"/>
      <c r="R561" s="12"/>
      <c r="S561" s="15"/>
      <c r="T561" s="14">
        <f t="array" ref="T561">SUM(J561:S561)</f>
        <v>0</v>
      </c>
      <c r="U561" s="12">
        <f t="array" ref="U561">IF(S561="",0,S561)+IF((COUNT(J561:R561)&lt;6),SUM(J561:R561),(MAX(J561:R561)+LARGE(J561:R561,2)+LARGE(J561:R561,3)+LARGE(J561:R561,4)+LARGE(J561:R561,5)))</f>
        <v>0</v>
      </c>
      <c r="V561" s="12">
        <f t="shared" si="8"/>
        <v>0</v>
      </c>
      <c r="W561" s="12">
        <f t="array" ref="W561">COUNT(J561:S561)</f>
        <v>0</v>
      </c>
      <c r="X561" s="12"/>
      <c r="Y561" s="12"/>
      <c r="Z561" s="12"/>
      <c r="AA561" s="12"/>
      <c r="AC561" s="12"/>
      <c r="AD561" s="12"/>
      <c r="AE561" s="26"/>
      <c r="AF561" s="26"/>
      <c r="AG561" s="18"/>
    </row>
    <row r="562" spans="1:256" s="19" customFormat="1" ht="16.5" customHeight="1" x14ac:dyDescent="0.2">
      <c r="A562" s="12">
        <v>528</v>
      </c>
      <c r="B562" s="12">
        <f t="array" ref="B562">_xlfn.RANK.EQ(V562,$V$2:$V$607)</f>
        <v>509</v>
      </c>
      <c r="C562" t="s">
        <v>958</v>
      </c>
      <c r="D562" t="s">
        <v>958</v>
      </c>
      <c r="E562" t="s">
        <v>958</v>
      </c>
      <c r="F562" s="12">
        <v>0</v>
      </c>
      <c r="G562" s="12">
        <v>0</v>
      </c>
      <c r="H562" s="12">
        <v>0</v>
      </c>
      <c r="I562" s="12">
        <v>0</v>
      </c>
      <c r="J562" s="14"/>
      <c r="K562" s="12"/>
      <c r="L562" t="s">
        <v>958</v>
      </c>
      <c r="M562" s="12" t="s">
        <v>958</v>
      </c>
      <c r="N562" s="12" t="s">
        <v>958</v>
      </c>
      <c r="O562" s="12"/>
      <c r="P562" s="12"/>
      <c r="Q562" s="12"/>
      <c r="R562" s="12"/>
      <c r="S562" s="15"/>
      <c r="T562" s="14">
        <f t="array" ref="T562">SUM(J562:S562)</f>
        <v>0</v>
      </c>
      <c r="U562" s="12">
        <f t="array" ref="U562">IF(S562="",0,S562)+IF((COUNT(J562:R562)&lt;6),SUM(J562:R562),(MAX(J562:R562)+LARGE(J562:R562,2)+LARGE(J562:R562,3)+LARGE(J562:R562,4)+LARGE(J562:R562,5)))</f>
        <v>0</v>
      </c>
      <c r="V562" s="12">
        <f t="shared" si="8"/>
        <v>0</v>
      </c>
      <c r="W562" s="12">
        <f t="array" ref="W562">COUNT(J562:S562)</f>
        <v>0</v>
      </c>
      <c r="X562" s="12"/>
      <c r="Y562" s="12"/>
      <c r="Z562" s="16"/>
      <c r="AA562" s="12"/>
      <c r="AB562" s="12"/>
      <c r="AC562" s="16"/>
      <c r="AD562" s="16"/>
    </row>
    <row r="563" spans="1:256" s="19" customFormat="1" ht="16.5" customHeight="1" x14ac:dyDescent="0.2">
      <c r="A563" s="12">
        <v>529</v>
      </c>
      <c r="B563" s="12">
        <f t="array" ref="B563">_xlfn.RANK.EQ(V563,$V$2:$V$607)</f>
        <v>509</v>
      </c>
      <c r="C563" t="s">
        <v>958</v>
      </c>
      <c r="D563" t="s">
        <v>958</v>
      </c>
      <c r="E563" t="s">
        <v>958</v>
      </c>
      <c r="F563" s="12">
        <v>0</v>
      </c>
      <c r="G563" s="12">
        <v>0</v>
      </c>
      <c r="H563" s="12">
        <v>0</v>
      </c>
      <c r="I563" s="12">
        <v>0</v>
      </c>
      <c r="J563" s="14"/>
      <c r="K563" s="12"/>
      <c r="L563" t="s">
        <v>958</v>
      </c>
      <c r="M563" s="12" t="s">
        <v>958</v>
      </c>
      <c r="N563" s="12" t="s">
        <v>958</v>
      </c>
      <c r="O563" s="12"/>
      <c r="P563" s="12"/>
      <c r="Q563" s="12"/>
      <c r="R563" s="12"/>
      <c r="S563" s="15"/>
      <c r="T563" s="14">
        <f t="array" ref="T563">SUM(J563:S563)</f>
        <v>0</v>
      </c>
      <c r="U563" s="12">
        <f t="array" ref="U563">IF(S563="",0,S563)+IF((COUNT(J563:R563)&lt;6),SUM(J563:R563),(MAX(J563:R563)+LARGE(J563:R563,2)+LARGE(J563:R563,3)+LARGE(J563:R563,4)+LARGE(J563:R563,5)))</f>
        <v>0</v>
      </c>
      <c r="V563" s="12">
        <f t="shared" si="8"/>
        <v>0</v>
      </c>
      <c r="W563" s="12">
        <f t="array" ref="W563">COUNT(J563:S563)</f>
        <v>0</v>
      </c>
      <c r="X563" s="12"/>
      <c r="Y563" s="12"/>
      <c r="Z563" s="12"/>
      <c r="AA563" s="12"/>
      <c r="AC563" s="12"/>
      <c r="AD563" s="12"/>
    </row>
    <row r="564" spans="1:256" s="19" customFormat="1" ht="16.5" customHeight="1" x14ac:dyDescent="0.2">
      <c r="A564" s="12">
        <v>533</v>
      </c>
      <c r="B564" s="12">
        <f t="array" ref="B564">_xlfn.RANK.EQ(V564,$V$2:$V$607)</f>
        <v>509</v>
      </c>
      <c r="C564" t="s">
        <v>958</v>
      </c>
      <c r="D564" t="s">
        <v>958</v>
      </c>
      <c r="E564" t="s">
        <v>958</v>
      </c>
      <c r="F564" s="12">
        <v>0</v>
      </c>
      <c r="G564" s="12">
        <v>0</v>
      </c>
      <c r="H564" s="12">
        <v>0</v>
      </c>
      <c r="I564" s="12">
        <v>0</v>
      </c>
      <c r="J564" s="14"/>
      <c r="K564" s="12"/>
      <c r="L564" t="s">
        <v>958</v>
      </c>
      <c r="M564" s="12" t="s">
        <v>958</v>
      </c>
      <c r="N564" s="12" t="s">
        <v>958</v>
      </c>
      <c r="O564" s="12"/>
      <c r="P564" s="12"/>
      <c r="Q564" s="12"/>
      <c r="R564" s="12"/>
      <c r="S564" s="15"/>
      <c r="T564" s="14">
        <f t="array" ref="T564">SUM(J564:S564)</f>
        <v>0</v>
      </c>
      <c r="U564" s="12">
        <f t="array" ref="U564">IF(S564="",0,S564)+IF((COUNT(J564:R564)&lt;6),SUM(J564:R564),(MAX(J564:R564)+LARGE(J564:R564,2)+LARGE(J564:R564,3)+LARGE(J564:R564,4)+LARGE(J564:R564,5)))</f>
        <v>0</v>
      </c>
      <c r="V564" s="12">
        <f t="shared" si="8"/>
        <v>0</v>
      </c>
      <c r="W564" s="12">
        <f t="array" ref="W564">COUNT(J564:S564)</f>
        <v>0</v>
      </c>
      <c r="X564" s="12"/>
      <c r="Y564" s="12"/>
      <c r="Z564" s="16"/>
      <c r="AA564" s="12"/>
      <c r="AB564" s="12"/>
      <c r="AC564" s="16"/>
      <c r="AD564" s="16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20"/>
      <c r="IT564" s="20"/>
      <c r="IU564" s="20"/>
      <c r="IV564" s="20"/>
    </row>
    <row r="565" spans="1:256" s="19" customFormat="1" ht="16.5" customHeight="1" x14ac:dyDescent="0.2">
      <c r="A565" s="12">
        <v>537</v>
      </c>
      <c r="B565" s="12">
        <f t="array" ref="B565">_xlfn.RANK.EQ(V565,$V$2:$V$607)</f>
        <v>509</v>
      </c>
      <c r="C565" t="s">
        <v>958</v>
      </c>
      <c r="D565" t="s">
        <v>958</v>
      </c>
      <c r="E565" t="s">
        <v>958</v>
      </c>
      <c r="F565" s="12">
        <v>0</v>
      </c>
      <c r="G565" s="12">
        <v>0</v>
      </c>
      <c r="H565" s="12">
        <v>0</v>
      </c>
      <c r="I565" s="12">
        <v>0</v>
      </c>
      <c r="J565" s="14"/>
      <c r="K565" s="12"/>
      <c r="L565" t="s">
        <v>958</v>
      </c>
      <c r="M565" s="12" t="s">
        <v>958</v>
      </c>
      <c r="N565" s="12" t="s">
        <v>958</v>
      </c>
      <c r="O565" s="12"/>
      <c r="P565" s="12"/>
      <c r="Q565" s="12"/>
      <c r="R565" s="12"/>
      <c r="S565" s="15"/>
      <c r="T565" s="14">
        <f t="array" ref="T565">SUM(J565:S565)</f>
        <v>0</v>
      </c>
      <c r="U565" s="12">
        <f t="array" ref="U565">IF(S565="",0,S565)+IF((COUNT(J565:R565)&lt;6),SUM(J565:R565),(MAX(J565:R565)+LARGE(J565:R565,2)+LARGE(J565:R565,3)+LARGE(J565:R565,4)+LARGE(J565:R565,5)))</f>
        <v>0</v>
      </c>
      <c r="V565" s="12">
        <f t="shared" si="8"/>
        <v>0</v>
      </c>
      <c r="W565" s="12">
        <f t="array" ref="W565">COUNT(J565:S565)</f>
        <v>0</v>
      </c>
      <c r="X565" s="12"/>
      <c r="Y565" s="12"/>
      <c r="Z565" s="12"/>
      <c r="AA565" s="16"/>
      <c r="AC565" s="12"/>
      <c r="AD565" s="12"/>
    </row>
    <row r="566" spans="1:256" s="19" customFormat="1" ht="16.5" customHeight="1" x14ac:dyDescent="0.2">
      <c r="A566" s="12">
        <v>539</v>
      </c>
      <c r="B566" s="12">
        <f t="array" ref="B566">_xlfn.RANK.EQ(V566,$V$2:$V$607)</f>
        <v>509</v>
      </c>
      <c r="C566" t="s">
        <v>958</v>
      </c>
      <c r="D566" t="s">
        <v>958</v>
      </c>
      <c r="E566" t="s">
        <v>958</v>
      </c>
      <c r="F566" s="12">
        <v>0</v>
      </c>
      <c r="G566" s="12">
        <v>0</v>
      </c>
      <c r="H566" s="12">
        <v>0</v>
      </c>
      <c r="I566" s="12">
        <v>0</v>
      </c>
      <c r="J566" s="14"/>
      <c r="K566" s="12"/>
      <c r="L566" t="s">
        <v>958</v>
      </c>
      <c r="M566" s="12" t="s">
        <v>958</v>
      </c>
      <c r="N566" s="12" t="s">
        <v>958</v>
      </c>
      <c r="O566" s="12"/>
      <c r="P566" s="12"/>
      <c r="Q566" s="12"/>
      <c r="R566" s="12"/>
      <c r="S566" s="15"/>
      <c r="T566" s="14">
        <f t="array" ref="T566">SUM(J566:S566)</f>
        <v>0</v>
      </c>
      <c r="U566" s="12">
        <f t="array" ref="U566">IF(S566="",0,S566)+IF((COUNT(J566:R566)&lt;6),SUM(J566:R566),(MAX(J566:R566)+LARGE(J566:R566,2)+LARGE(J566:R566,3)+LARGE(J566:R566,4)+LARGE(J566:R566,5)))</f>
        <v>0</v>
      </c>
      <c r="V566" s="12">
        <f t="shared" si="8"/>
        <v>0</v>
      </c>
      <c r="W566" s="12">
        <f t="array" ref="W566">COUNT(J566:S566)</f>
        <v>0</v>
      </c>
      <c r="X566" s="12"/>
      <c r="Y566" s="12"/>
      <c r="Z566" s="16"/>
      <c r="AA566" s="12"/>
      <c r="AB566" s="12"/>
      <c r="AC566" s="16"/>
      <c r="AD566" s="16"/>
    </row>
    <row r="567" spans="1:256" s="19" customFormat="1" ht="16.5" customHeight="1" x14ac:dyDescent="0.2">
      <c r="A567" s="12">
        <v>540</v>
      </c>
      <c r="B567" s="12">
        <f t="array" ref="B567">_xlfn.RANK.EQ(V567,$V$2:$V$607)</f>
        <v>509</v>
      </c>
      <c r="C567" t="s">
        <v>958</v>
      </c>
      <c r="D567" t="s">
        <v>958</v>
      </c>
      <c r="E567" t="s">
        <v>958</v>
      </c>
      <c r="F567" s="12">
        <v>0</v>
      </c>
      <c r="G567" s="12">
        <v>0</v>
      </c>
      <c r="H567" s="12">
        <v>0</v>
      </c>
      <c r="I567" s="12">
        <v>0</v>
      </c>
      <c r="J567" s="14"/>
      <c r="K567" s="12"/>
      <c r="L567" t="s">
        <v>958</v>
      </c>
      <c r="M567" s="12" t="s">
        <v>958</v>
      </c>
      <c r="N567" s="12" t="s">
        <v>958</v>
      </c>
      <c r="O567" s="12"/>
      <c r="P567" s="12"/>
      <c r="Q567" s="12"/>
      <c r="R567" s="12"/>
      <c r="S567" s="15"/>
      <c r="T567" s="14">
        <f t="array" ref="T567">SUM(J567:S567)</f>
        <v>0</v>
      </c>
      <c r="U567" s="12">
        <f t="array" ref="U567">IF(S567="",0,S567)+IF((COUNT(J567:R567)&lt;6),SUM(J567:R567),(MAX(J567:R567)+LARGE(J567:R567,2)+LARGE(J567:R567,3)+LARGE(J567:R567,4)+LARGE(J567:R567,5)))</f>
        <v>0</v>
      </c>
      <c r="V567" s="12">
        <f t="shared" si="8"/>
        <v>0</v>
      </c>
      <c r="W567" s="12">
        <f t="array" ref="W567">COUNT(J567:S567)</f>
        <v>0</v>
      </c>
      <c r="X567" s="12"/>
      <c r="Y567" s="12"/>
      <c r="Z567" s="16"/>
      <c r="AA567" s="12"/>
      <c r="AB567" s="12"/>
      <c r="AC567" s="16"/>
      <c r="AD567" s="16"/>
    </row>
    <row r="568" spans="1:256" s="19" customFormat="1" ht="16.5" customHeight="1" x14ac:dyDescent="0.2">
      <c r="A568" s="12">
        <v>541</v>
      </c>
      <c r="B568" s="12">
        <f t="array" ref="B568">_xlfn.RANK.EQ(V568,$V$2:$V$607)</f>
        <v>509</v>
      </c>
      <c r="C568" t="s">
        <v>958</v>
      </c>
      <c r="D568" t="s">
        <v>958</v>
      </c>
      <c r="E568" t="s">
        <v>958</v>
      </c>
      <c r="F568" s="12">
        <v>0</v>
      </c>
      <c r="G568" s="12">
        <v>0</v>
      </c>
      <c r="H568" s="12">
        <v>0</v>
      </c>
      <c r="I568" s="12">
        <v>0</v>
      </c>
      <c r="J568" s="14"/>
      <c r="K568" s="12"/>
      <c r="L568" t="s">
        <v>958</v>
      </c>
      <c r="M568" s="12" t="s">
        <v>958</v>
      </c>
      <c r="N568" s="12" t="s">
        <v>958</v>
      </c>
      <c r="O568" s="12"/>
      <c r="P568" s="12"/>
      <c r="Q568" s="12"/>
      <c r="R568" s="12"/>
      <c r="S568" s="15"/>
      <c r="T568" s="14">
        <f t="array" ref="T568">SUM(J568:S568)</f>
        <v>0</v>
      </c>
      <c r="U568" s="12">
        <f t="array" ref="U568">IF(S568="",0,S568)+IF((COUNT(J568:R568)&lt;6),SUM(J568:R568),(MAX(J568:R568)+LARGE(J568:R568,2)+LARGE(J568:R568,3)+LARGE(J568:R568,4)+LARGE(J568:R568,5)))</f>
        <v>0</v>
      </c>
      <c r="V568" s="12">
        <f t="shared" si="8"/>
        <v>0</v>
      </c>
      <c r="W568" s="12">
        <f t="array" ref="W568">COUNT(J568:S568)</f>
        <v>0</v>
      </c>
      <c r="X568" s="12"/>
      <c r="Y568" s="12"/>
      <c r="Z568" s="16"/>
      <c r="AA568" s="12"/>
      <c r="AB568" s="12"/>
      <c r="AC568" s="16"/>
      <c r="AD568" s="16"/>
    </row>
    <row r="569" spans="1:256" s="19" customFormat="1" ht="16.5" customHeight="1" x14ac:dyDescent="0.2">
      <c r="A569" s="12">
        <v>543</v>
      </c>
      <c r="B569" s="12">
        <f t="array" ref="B569">_xlfn.RANK.EQ(V569,$V$2:$V$607)</f>
        <v>509</v>
      </c>
      <c r="C569" t="s">
        <v>958</v>
      </c>
      <c r="D569" t="s">
        <v>958</v>
      </c>
      <c r="E569" t="s">
        <v>958</v>
      </c>
      <c r="F569" s="12">
        <v>0</v>
      </c>
      <c r="G569" s="12">
        <v>0</v>
      </c>
      <c r="H569" s="12">
        <v>0</v>
      </c>
      <c r="I569" s="12">
        <v>0</v>
      </c>
      <c r="J569" s="14"/>
      <c r="K569" s="12"/>
      <c r="L569" t="s">
        <v>958</v>
      </c>
      <c r="M569" s="12" t="s">
        <v>958</v>
      </c>
      <c r="N569" s="12" t="s">
        <v>958</v>
      </c>
      <c r="O569" s="12"/>
      <c r="P569" s="12"/>
      <c r="Q569" s="12"/>
      <c r="R569" s="12"/>
      <c r="S569" s="15"/>
      <c r="T569" s="14">
        <f t="array" ref="T569">SUM(J569:S569)</f>
        <v>0</v>
      </c>
      <c r="U569" s="12">
        <f t="array" ref="U569">IF(S569="",0,S569)+IF((COUNT(J569:R569)&lt;6),SUM(J569:R569),(MAX(J569:R569)+LARGE(J569:R569,2)+LARGE(J569:R569,3)+LARGE(J569:R569,4)+LARGE(J569:R569,5)))</f>
        <v>0</v>
      </c>
      <c r="V569" s="12">
        <f t="shared" si="8"/>
        <v>0</v>
      </c>
      <c r="W569" s="12">
        <f t="array" ref="W569">COUNT(J569:S569)</f>
        <v>0</v>
      </c>
      <c r="X569" s="12"/>
      <c r="Y569" s="12"/>
      <c r="Z569" s="16"/>
      <c r="AA569" s="12"/>
      <c r="AB569" s="12"/>
      <c r="AC569" s="16"/>
      <c r="AD569" s="16"/>
    </row>
    <row r="570" spans="1:256" s="19" customFormat="1" ht="16.5" customHeight="1" x14ac:dyDescent="0.2">
      <c r="A570" s="12">
        <v>547</v>
      </c>
      <c r="B570" s="12">
        <f t="array" ref="B570">_xlfn.RANK.EQ(V570,$V$2:$V$607)</f>
        <v>509</v>
      </c>
      <c r="C570" t="s">
        <v>958</v>
      </c>
      <c r="D570" t="s">
        <v>958</v>
      </c>
      <c r="E570" t="s">
        <v>958</v>
      </c>
      <c r="F570" s="12">
        <v>0</v>
      </c>
      <c r="G570" s="12">
        <v>0</v>
      </c>
      <c r="H570" s="12">
        <v>0</v>
      </c>
      <c r="I570" s="12">
        <v>0</v>
      </c>
      <c r="J570" s="14"/>
      <c r="K570" s="12"/>
      <c r="L570" t="s">
        <v>958</v>
      </c>
      <c r="M570" s="12" t="s">
        <v>958</v>
      </c>
      <c r="N570" s="12" t="s">
        <v>958</v>
      </c>
      <c r="O570" s="12"/>
      <c r="P570" s="12"/>
      <c r="Q570" s="12"/>
      <c r="R570" s="12"/>
      <c r="S570" s="15"/>
      <c r="T570" s="14">
        <f t="array" ref="T570">SUM(J570:S570)</f>
        <v>0</v>
      </c>
      <c r="U570" s="12">
        <f t="array" ref="U570">IF(S570="",0,S570)+IF((COUNT(J570:R570)&lt;6),SUM(J570:R570),(MAX(J570:R570)+LARGE(J570:R570,2)+LARGE(J570:R570,3)+LARGE(J570:R570,4)+LARGE(J570:R570,5)))</f>
        <v>0</v>
      </c>
      <c r="V570" s="12">
        <f t="shared" si="8"/>
        <v>0</v>
      </c>
      <c r="W570" s="12">
        <f t="array" ref="W570">COUNT(J570:S570)</f>
        <v>0</v>
      </c>
      <c r="X570" s="12"/>
      <c r="Y570" s="12"/>
      <c r="Z570" s="16"/>
      <c r="AA570" s="16"/>
      <c r="AC570" s="16"/>
      <c r="AD570" s="16"/>
    </row>
    <row r="571" spans="1:256" s="19" customFormat="1" ht="16.5" customHeight="1" x14ac:dyDescent="0.2">
      <c r="A571" s="12">
        <v>548</v>
      </c>
      <c r="B571" s="12">
        <f t="array" ref="B571">_xlfn.RANK.EQ(V571,$V$2:$V$607)</f>
        <v>509</v>
      </c>
      <c r="C571" t="s">
        <v>958</v>
      </c>
      <c r="D571" t="s">
        <v>958</v>
      </c>
      <c r="E571" t="s">
        <v>958</v>
      </c>
      <c r="F571" s="12">
        <v>0</v>
      </c>
      <c r="G571" s="12">
        <v>0</v>
      </c>
      <c r="H571" s="12">
        <v>0</v>
      </c>
      <c r="I571" s="12">
        <v>0</v>
      </c>
      <c r="J571" s="14"/>
      <c r="K571" s="12"/>
      <c r="L571" t="s">
        <v>958</v>
      </c>
      <c r="M571" s="12" t="s">
        <v>958</v>
      </c>
      <c r="N571" s="12" t="s">
        <v>958</v>
      </c>
      <c r="O571" s="12"/>
      <c r="P571" s="12"/>
      <c r="Q571" s="12"/>
      <c r="R571" s="12"/>
      <c r="S571" s="15"/>
      <c r="T571" s="14">
        <f t="array" ref="T571">SUM(J571:S571)</f>
        <v>0</v>
      </c>
      <c r="U571" s="12">
        <f t="array" ref="U571">IF(S571="",0,S571)+IF((COUNT(J571:R571)&lt;6),SUM(J571:R571),(MAX(J571:R571)+LARGE(J571:R571,2)+LARGE(J571:R571,3)+LARGE(J571:R571,4)+LARGE(J571:R571,5)))</f>
        <v>0</v>
      </c>
      <c r="V571" s="12">
        <f t="shared" si="8"/>
        <v>0</v>
      </c>
      <c r="W571" s="12">
        <f t="array" ref="W571">COUNT(J571:S571)</f>
        <v>0</v>
      </c>
      <c r="X571" s="12"/>
      <c r="Y571" s="12"/>
      <c r="Z571" s="16"/>
      <c r="AA571" s="16"/>
      <c r="AC571" s="16"/>
      <c r="AD571" s="16"/>
    </row>
    <row r="572" spans="1:256" s="19" customFormat="1" ht="16.5" customHeight="1" x14ac:dyDescent="0.2">
      <c r="A572" s="12">
        <v>549</v>
      </c>
      <c r="B572" s="12">
        <f t="array" ref="B572">_xlfn.RANK.EQ(V572,$V$2:$V$607)</f>
        <v>509</v>
      </c>
      <c r="C572" t="s">
        <v>958</v>
      </c>
      <c r="D572" t="s">
        <v>958</v>
      </c>
      <c r="E572" t="s">
        <v>958</v>
      </c>
      <c r="F572" s="12">
        <v>0</v>
      </c>
      <c r="G572" s="12">
        <v>0</v>
      </c>
      <c r="H572" s="12">
        <v>0</v>
      </c>
      <c r="I572" s="12">
        <v>0</v>
      </c>
      <c r="J572" s="14"/>
      <c r="K572" s="12"/>
      <c r="L572" t="s">
        <v>958</v>
      </c>
      <c r="M572" s="12" t="s">
        <v>958</v>
      </c>
      <c r="N572" s="12" t="s">
        <v>958</v>
      </c>
      <c r="O572" s="12"/>
      <c r="P572" s="12"/>
      <c r="Q572" s="12"/>
      <c r="R572" s="12"/>
      <c r="S572" s="15"/>
      <c r="T572" s="14">
        <f t="array" ref="T572">SUM(J572:S572)</f>
        <v>0</v>
      </c>
      <c r="U572" s="12">
        <f t="array" ref="U572">IF(S572="",0,S572)+IF((COUNT(J572:R572)&lt;6),SUM(J572:R572),(MAX(J572:R572)+LARGE(J572:R572,2)+LARGE(J572:R572,3)+LARGE(J572:R572,4)+LARGE(J572:R572,5)))</f>
        <v>0</v>
      </c>
      <c r="V572" s="12">
        <f t="shared" si="8"/>
        <v>0</v>
      </c>
      <c r="W572" s="12">
        <f t="array" ref="W572">COUNT(J572:S572)</f>
        <v>0</v>
      </c>
      <c r="X572" s="12"/>
      <c r="Y572" s="12"/>
      <c r="Z572" s="16"/>
      <c r="AA572" s="12"/>
      <c r="AB572" s="12"/>
      <c r="AC572" s="16"/>
      <c r="AD572" s="16"/>
    </row>
    <row r="573" spans="1:256" s="19" customFormat="1" ht="16.5" customHeight="1" x14ac:dyDescent="0.2">
      <c r="A573" s="12">
        <v>552</v>
      </c>
      <c r="B573" s="12">
        <f t="array" ref="B573">_xlfn.RANK.EQ(V573,$V$2:$V$607)</f>
        <v>509</v>
      </c>
      <c r="C573" t="s">
        <v>958</v>
      </c>
      <c r="D573" t="s">
        <v>958</v>
      </c>
      <c r="E573" t="s">
        <v>958</v>
      </c>
      <c r="F573" s="12">
        <v>0</v>
      </c>
      <c r="G573" s="12">
        <v>0</v>
      </c>
      <c r="H573" s="12">
        <v>0</v>
      </c>
      <c r="I573" s="12">
        <v>0</v>
      </c>
      <c r="J573" s="14"/>
      <c r="K573" s="12"/>
      <c r="L573" t="s">
        <v>958</v>
      </c>
      <c r="M573" s="12" t="s">
        <v>958</v>
      </c>
      <c r="N573" s="12" t="s">
        <v>958</v>
      </c>
      <c r="O573" s="12"/>
      <c r="P573" s="12"/>
      <c r="Q573" s="12"/>
      <c r="R573" s="12"/>
      <c r="S573" s="15"/>
      <c r="T573" s="14">
        <f t="array" ref="T573">SUM(J573:S573)</f>
        <v>0</v>
      </c>
      <c r="U573" s="12">
        <f t="array" ref="U573">IF(S573="",0,S573)+IF((COUNT(J573:R573)&lt;6),SUM(J573:R573),(MAX(J573:R573)+LARGE(J573:R573,2)+LARGE(J573:R573,3)+LARGE(J573:R573,4)+LARGE(J573:R573,5)))</f>
        <v>0</v>
      </c>
      <c r="V573" s="12">
        <f t="shared" si="8"/>
        <v>0</v>
      </c>
      <c r="W573" s="12">
        <f t="array" ref="W573">COUNT(J573:S573)</f>
        <v>0</v>
      </c>
      <c r="X573" s="12"/>
      <c r="Y573" s="12"/>
      <c r="Z573" s="16"/>
      <c r="AA573" s="12"/>
      <c r="AB573" s="12"/>
      <c r="AC573" s="16"/>
      <c r="AD573" s="16"/>
    </row>
    <row r="574" spans="1:256" s="19" customFormat="1" ht="16.5" customHeight="1" x14ac:dyDescent="0.2">
      <c r="A574" s="12">
        <v>555</v>
      </c>
      <c r="B574" s="12">
        <f t="array" ref="B574">_xlfn.RANK.EQ(V574,$V$2:$V$607)</f>
        <v>509</v>
      </c>
      <c r="C574" t="s">
        <v>958</v>
      </c>
      <c r="D574" t="s">
        <v>958</v>
      </c>
      <c r="E574" t="s">
        <v>958</v>
      </c>
      <c r="F574" s="12">
        <v>0</v>
      </c>
      <c r="G574" s="12">
        <v>0</v>
      </c>
      <c r="H574" s="12">
        <v>0</v>
      </c>
      <c r="I574" s="12">
        <v>0</v>
      </c>
      <c r="J574" s="14"/>
      <c r="K574" s="12"/>
      <c r="L574" t="s">
        <v>958</v>
      </c>
      <c r="M574" s="12" t="s">
        <v>958</v>
      </c>
      <c r="N574" s="12" t="s">
        <v>958</v>
      </c>
      <c r="O574" s="12"/>
      <c r="P574" s="12"/>
      <c r="Q574" s="12"/>
      <c r="R574" s="12"/>
      <c r="S574" s="15"/>
      <c r="T574" s="14">
        <f t="array" ref="T574">SUM(J574:S574)</f>
        <v>0</v>
      </c>
      <c r="U574" s="12">
        <f t="array" ref="U574">IF(S574="",0,S574)+IF((COUNT(J574:R574)&lt;6),SUM(J574:R574),(MAX(J574:R574)+LARGE(J574:R574,2)+LARGE(J574:R574,3)+LARGE(J574:R574,4)+LARGE(J574:R574,5)))</f>
        <v>0</v>
      </c>
      <c r="V574" s="12">
        <f t="shared" si="8"/>
        <v>0</v>
      </c>
      <c r="W574" s="12">
        <f t="array" ref="W574">COUNT(J574:S574)</f>
        <v>0</v>
      </c>
      <c r="X574" s="12"/>
      <c r="Y574" s="12"/>
      <c r="Z574" s="12"/>
      <c r="AA574" s="12"/>
      <c r="AC574" s="12"/>
      <c r="AD574" s="12"/>
    </row>
    <row r="575" spans="1:256" s="19" customFormat="1" ht="16.5" customHeight="1" x14ac:dyDescent="0.2">
      <c r="A575" s="12">
        <v>556</v>
      </c>
      <c r="B575" s="12">
        <f t="array" ref="B575">_xlfn.RANK.EQ(V575,$V$2:$V$607)</f>
        <v>509</v>
      </c>
      <c r="C575" t="s">
        <v>958</v>
      </c>
      <c r="D575" t="s">
        <v>958</v>
      </c>
      <c r="E575" t="s">
        <v>958</v>
      </c>
      <c r="F575" s="12">
        <v>0</v>
      </c>
      <c r="G575" s="12">
        <v>0</v>
      </c>
      <c r="H575" s="12">
        <v>0</v>
      </c>
      <c r="I575" s="12">
        <v>0</v>
      </c>
      <c r="J575" s="14"/>
      <c r="K575" s="12"/>
      <c r="L575" t="s">
        <v>958</v>
      </c>
      <c r="M575" s="12" t="s">
        <v>958</v>
      </c>
      <c r="N575" s="12" t="s">
        <v>958</v>
      </c>
      <c r="O575" s="12"/>
      <c r="P575" s="12"/>
      <c r="Q575" s="12"/>
      <c r="R575" s="12"/>
      <c r="S575" s="15"/>
      <c r="T575" s="14">
        <f t="array" ref="T575">SUM(J575:S575)</f>
        <v>0</v>
      </c>
      <c r="U575" s="12">
        <f t="array" ref="U575">IF(S575="",0,S575)+IF((COUNT(J575:R575)&lt;6),SUM(J575:R575),(MAX(J575:R575)+LARGE(J575:R575,2)+LARGE(J575:R575,3)+LARGE(J575:R575,4)+LARGE(J575:R575,5)))</f>
        <v>0</v>
      </c>
      <c r="V575" s="12">
        <f t="shared" si="8"/>
        <v>0</v>
      </c>
      <c r="W575" s="12">
        <f t="array" ref="W575">COUNT(J575:S575)</f>
        <v>0</v>
      </c>
      <c r="X575" s="12"/>
      <c r="Y575" s="12"/>
      <c r="Z575" s="12"/>
      <c r="AA575" s="12"/>
      <c r="AC575" s="12"/>
      <c r="AD575" s="12"/>
    </row>
    <row r="576" spans="1:256" s="19" customFormat="1" ht="16.5" customHeight="1" x14ac:dyDescent="0.2">
      <c r="A576" s="12">
        <v>557</v>
      </c>
      <c r="B576" s="12">
        <f t="array" ref="B576">_xlfn.RANK.EQ(V576,$V$2:$V$607)</f>
        <v>509</v>
      </c>
      <c r="C576" t="s">
        <v>958</v>
      </c>
      <c r="D576" t="s">
        <v>958</v>
      </c>
      <c r="E576" t="s">
        <v>958</v>
      </c>
      <c r="F576" s="12">
        <v>0</v>
      </c>
      <c r="G576" s="12">
        <v>0</v>
      </c>
      <c r="H576" s="12">
        <v>0</v>
      </c>
      <c r="I576" s="12">
        <v>0</v>
      </c>
      <c r="J576" s="14"/>
      <c r="K576" s="12"/>
      <c r="L576" t="s">
        <v>958</v>
      </c>
      <c r="M576" s="12" t="s">
        <v>958</v>
      </c>
      <c r="N576" s="12" t="s">
        <v>958</v>
      </c>
      <c r="O576" s="12"/>
      <c r="P576" s="12"/>
      <c r="Q576" s="12"/>
      <c r="R576" s="12"/>
      <c r="S576" s="15"/>
      <c r="T576" s="14">
        <f t="array" ref="T576">SUM(J576:S576)</f>
        <v>0</v>
      </c>
      <c r="U576" s="12">
        <f t="array" ref="U576">IF(S576="",0,S576)+IF((COUNT(J576:R576)&lt;6),SUM(J576:R576),(MAX(J576:R576)+LARGE(J576:R576,2)+LARGE(J576:R576,3)+LARGE(J576:R576,4)+LARGE(J576:R576,5)))</f>
        <v>0</v>
      </c>
      <c r="V576" s="12">
        <f t="shared" si="8"/>
        <v>0</v>
      </c>
      <c r="W576" s="12">
        <f t="array" ref="W576">COUNT(J576:S576)</f>
        <v>0</v>
      </c>
      <c r="X576" s="12"/>
      <c r="Y576" s="12"/>
      <c r="Z576" s="16"/>
      <c r="AA576" s="12"/>
      <c r="AB576" s="12"/>
      <c r="AC576" s="16"/>
      <c r="AD576" s="16"/>
    </row>
    <row r="577" spans="1:256" s="19" customFormat="1" ht="16.5" customHeight="1" x14ac:dyDescent="0.2">
      <c r="A577" s="12">
        <v>559</v>
      </c>
      <c r="B577" s="12">
        <f t="array" ref="B577">_xlfn.RANK.EQ(V577,$V$2:$V$607)</f>
        <v>509</v>
      </c>
      <c r="C577" t="s">
        <v>958</v>
      </c>
      <c r="D577" t="s">
        <v>958</v>
      </c>
      <c r="E577" t="s">
        <v>958</v>
      </c>
      <c r="F577" s="12">
        <v>0</v>
      </c>
      <c r="G577" s="12">
        <v>0</v>
      </c>
      <c r="H577" s="12">
        <v>0</v>
      </c>
      <c r="I577" s="12">
        <v>0</v>
      </c>
      <c r="J577" s="14"/>
      <c r="K577" s="12"/>
      <c r="L577" t="s">
        <v>958</v>
      </c>
      <c r="M577" s="12" t="s">
        <v>958</v>
      </c>
      <c r="N577" s="12" t="s">
        <v>958</v>
      </c>
      <c r="O577" s="12"/>
      <c r="P577" s="12"/>
      <c r="Q577" s="12"/>
      <c r="R577" s="12"/>
      <c r="S577" s="15"/>
      <c r="T577" s="14">
        <f t="array" ref="T577">SUM(J577:S577)</f>
        <v>0</v>
      </c>
      <c r="U577" s="12">
        <f t="array" ref="U577">IF(S577="",0,S577)+IF((COUNT(J577:R577)&lt;6),SUM(J577:R577),(MAX(J577:R577)+LARGE(J577:R577,2)+LARGE(J577:R577,3)+LARGE(J577:R577,4)+LARGE(J577:R577,5)))</f>
        <v>0</v>
      </c>
      <c r="V577" s="12">
        <f t="shared" si="8"/>
        <v>0</v>
      </c>
      <c r="W577" s="12">
        <f t="array" ref="W577">COUNT(J577:S577)</f>
        <v>0</v>
      </c>
      <c r="X577" s="12"/>
      <c r="Y577" s="12"/>
      <c r="Z577" s="12"/>
      <c r="AA577" s="12"/>
      <c r="AC577" s="12"/>
      <c r="AD577" s="12"/>
    </row>
    <row r="578" spans="1:256" s="19" customFormat="1" ht="16.5" customHeight="1" x14ac:dyDescent="0.2">
      <c r="A578" s="12">
        <v>561</v>
      </c>
      <c r="B578" s="12">
        <f t="array" ref="B578">_xlfn.RANK.EQ(V578,$V$2:$V$607)</f>
        <v>509</v>
      </c>
      <c r="C578" t="s">
        <v>958</v>
      </c>
      <c r="D578" t="s">
        <v>958</v>
      </c>
      <c r="E578" t="s">
        <v>958</v>
      </c>
      <c r="F578" s="12">
        <v>0</v>
      </c>
      <c r="G578" s="12">
        <v>0</v>
      </c>
      <c r="H578" s="12">
        <v>0</v>
      </c>
      <c r="I578" s="12">
        <v>0</v>
      </c>
      <c r="J578" s="14"/>
      <c r="K578" s="12"/>
      <c r="L578" t="s">
        <v>958</v>
      </c>
      <c r="M578" s="12" t="s">
        <v>958</v>
      </c>
      <c r="N578" s="12" t="s">
        <v>958</v>
      </c>
      <c r="O578" s="12"/>
      <c r="P578" s="12"/>
      <c r="Q578" s="12"/>
      <c r="R578" s="12"/>
      <c r="S578" s="15"/>
      <c r="T578" s="14">
        <f t="array" ref="T578">SUM(J578:S578)</f>
        <v>0</v>
      </c>
      <c r="U578" s="12">
        <f t="array" ref="U578">IF(S578="",0,S578)+IF((COUNT(J578:R578)&lt;6),SUM(J578:R578),(MAX(J578:R578)+LARGE(J578:R578,2)+LARGE(J578:R578,3)+LARGE(J578:R578,4)+LARGE(J578:R578,5)))</f>
        <v>0</v>
      </c>
      <c r="V578" s="12">
        <f t="shared" ref="V578:V601" si="9">U578+G578+I578</f>
        <v>0</v>
      </c>
      <c r="W578" s="12">
        <f t="array" ref="W578">COUNT(J578:S578)</f>
        <v>0</v>
      </c>
      <c r="X578" s="12"/>
      <c r="Y578" s="12"/>
      <c r="Z578" s="12"/>
      <c r="AA578" s="12"/>
      <c r="AC578" s="12"/>
      <c r="AD578" s="12"/>
    </row>
    <row r="579" spans="1:256" s="19" customFormat="1" ht="16.5" customHeight="1" x14ac:dyDescent="0.2">
      <c r="A579" s="12">
        <v>562</v>
      </c>
      <c r="B579" s="12">
        <f t="array" ref="B579">_xlfn.RANK.EQ(V579,$V$2:$V$607)</f>
        <v>509</v>
      </c>
      <c r="C579" t="s">
        <v>958</v>
      </c>
      <c r="D579" t="s">
        <v>958</v>
      </c>
      <c r="E579" t="s">
        <v>958</v>
      </c>
      <c r="F579" s="12">
        <v>0</v>
      </c>
      <c r="G579" s="12">
        <v>0</v>
      </c>
      <c r="H579" s="12">
        <v>0</v>
      </c>
      <c r="I579" s="12">
        <v>0</v>
      </c>
      <c r="J579" s="14"/>
      <c r="K579" s="12"/>
      <c r="L579" t="s">
        <v>958</v>
      </c>
      <c r="M579" s="12" t="s">
        <v>958</v>
      </c>
      <c r="N579" s="12" t="s">
        <v>958</v>
      </c>
      <c r="O579" s="12"/>
      <c r="P579" s="12"/>
      <c r="Q579" s="12"/>
      <c r="R579" s="12"/>
      <c r="S579" s="15"/>
      <c r="T579" s="14">
        <f t="array" ref="T579">SUM(J579:S579)</f>
        <v>0</v>
      </c>
      <c r="U579" s="12">
        <f t="array" ref="U579">IF(S579="",0,S579)+IF((COUNT(J579:R579)&lt;6),SUM(J579:R579),(MAX(J579:R579)+LARGE(J579:R579,2)+LARGE(J579:R579,3)+LARGE(J579:R579,4)+LARGE(J579:R579,5)))</f>
        <v>0</v>
      </c>
      <c r="V579" s="12">
        <f t="shared" si="9"/>
        <v>0</v>
      </c>
      <c r="W579" s="12">
        <f t="array" ref="W579">COUNT(J579:S579)</f>
        <v>0</v>
      </c>
      <c r="X579" s="12"/>
      <c r="Y579" s="12"/>
      <c r="Z579" s="16"/>
      <c r="AA579" s="12"/>
      <c r="AB579" s="12"/>
      <c r="AC579" s="16"/>
      <c r="AD579" s="16"/>
    </row>
    <row r="580" spans="1:256" s="19" customFormat="1" ht="16.5" customHeight="1" x14ac:dyDescent="0.2">
      <c r="A580" s="12">
        <v>565</v>
      </c>
      <c r="B580" s="12">
        <f t="array" ref="B580">_xlfn.RANK.EQ(V580,$V$2:$V$607)</f>
        <v>509</v>
      </c>
      <c r="C580" t="s">
        <v>958</v>
      </c>
      <c r="D580" t="s">
        <v>958</v>
      </c>
      <c r="E580" t="s">
        <v>958</v>
      </c>
      <c r="F580" s="12">
        <v>0</v>
      </c>
      <c r="G580" s="12">
        <v>0</v>
      </c>
      <c r="H580" s="12">
        <v>0</v>
      </c>
      <c r="I580" s="12">
        <v>0</v>
      </c>
      <c r="J580" s="14"/>
      <c r="K580" s="12"/>
      <c r="L580" t="s">
        <v>958</v>
      </c>
      <c r="M580" s="12" t="s">
        <v>958</v>
      </c>
      <c r="N580" s="12" t="s">
        <v>958</v>
      </c>
      <c r="O580" s="12"/>
      <c r="P580" s="12"/>
      <c r="Q580" s="12"/>
      <c r="R580" s="12"/>
      <c r="S580" s="15"/>
      <c r="T580" s="14">
        <f t="array" ref="T580">SUM(J580:S580)</f>
        <v>0</v>
      </c>
      <c r="U580" s="12">
        <f t="array" ref="U580">IF(S580="",0,S580)+IF((COUNT(J580:R580)&lt;6),SUM(J580:R580),(MAX(J580:R580)+LARGE(J580:R580,2)+LARGE(J580:R580,3)+LARGE(J580:R580,4)+LARGE(J580:R580,5)))</f>
        <v>0</v>
      </c>
      <c r="V580" s="12">
        <f t="shared" si="9"/>
        <v>0</v>
      </c>
      <c r="W580" s="12">
        <f t="array" ref="W580">COUNT(J580:S580)</f>
        <v>0</v>
      </c>
      <c r="X580" s="12"/>
      <c r="Y580" s="12"/>
      <c r="Z580" s="16"/>
      <c r="AA580" s="12"/>
      <c r="AB580" s="12"/>
      <c r="AC580" s="16"/>
      <c r="AD580" s="16"/>
      <c r="AE580" s="21"/>
    </row>
    <row r="581" spans="1:256" s="19" customFormat="1" ht="16.5" customHeight="1" x14ac:dyDescent="0.2">
      <c r="A581" s="12">
        <v>572</v>
      </c>
      <c r="B581" s="12">
        <f t="array" ref="B581">_xlfn.RANK.EQ(V581,$V$2:$V$607)</f>
        <v>509</v>
      </c>
      <c r="C581" t="s">
        <v>958</v>
      </c>
      <c r="D581" t="s">
        <v>958</v>
      </c>
      <c r="E581" t="s">
        <v>958</v>
      </c>
      <c r="F581" s="12">
        <v>0</v>
      </c>
      <c r="G581" s="12">
        <v>0</v>
      </c>
      <c r="H581" s="12">
        <v>0</v>
      </c>
      <c r="I581" s="12">
        <v>0</v>
      </c>
      <c r="J581" s="14"/>
      <c r="K581" s="12"/>
      <c r="L581" t="s">
        <v>958</v>
      </c>
      <c r="M581" s="12" t="s">
        <v>958</v>
      </c>
      <c r="N581" s="12" t="s">
        <v>958</v>
      </c>
      <c r="O581" s="12"/>
      <c r="P581" s="12"/>
      <c r="Q581" s="12"/>
      <c r="R581" s="12"/>
      <c r="S581" s="15"/>
      <c r="T581" s="14">
        <f t="array" ref="T581">SUM(J581:S581)</f>
        <v>0</v>
      </c>
      <c r="U581" s="12">
        <f t="array" ref="U581">IF(S581="",0,S581)+IF((COUNT(J581:R581)&lt;6),SUM(J581:R581),(MAX(J581:R581)+LARGE(J581:R581,2)+LARGE(J581:R581,3)+LARGE(J581:R581,4)+LARGE(J581:R581,5)))</f>
        <v>0</v>
      </c>
      <c r="V581" s="12">
        <f t="shared" si="9"/>
        <v>0</v>
      </c>
      <c r="W581" s="12">
        <f t="array" ref="W581">COUNT(J581:S581)</f>
        <v>0</v>
      </c>
      <c r="X581" s="12"/>
      <c r="Y581" s="12"/>
      <c r="Z581" s="16"/>
      <c r="AA581" s="16"/>
      <c r="AC581" s="16"/>
      <c r="AD581" s="16"/>
    </row>
    <row r="582" spans="1:256" s="19" customFormat="1" ht="16.5" customHeight="1" x14ac:dyDescent="0.2">
      <c r="A582" s="12">
        <v>573</v>
      </c>
      <c r="B582" s="12">
        <f t="array" ref="B582">_xlfn.RANK.EQ(V582,$V$2:$V$607)</f>
        <v>509</v>
      </c>
      <c r="C582" t="s">
        <v>958</v>
      </c>
      <c r="D582" t="s">
        <v>958</v>
      </c>
      <c r="E582" t="s">
        <v>958</v>
      </c>
      <c r="F582" s="12">
        <v>0</v>
      </c>
      <c r="G582" s="12">
        <v>0</v>
      </c>
      <c r="H582" s="12">
        <v>0</v>
      </c>
      <c r="I582" s="12">
        <v>0</v>
      </c>
      <c r="J582" s="14"/>
      <c r="K582" s="12"/>
      <c r="L582" t="s">
        <v>958</v>
      </c>
      <c r="M582" s="12" t="s">
        <v>958</v>
      </c>
      <c r="N582" s="12" t="s">
        <v>958</v>
      </c>
      <c r="O582" s="12"/>
      <c r="P582" s="12"/>
      <c r="Q582" s="12"/>
      <c r="R582" s="12"/>
      <c r="S582" s="15"/>
      <c r="T582" s="14">
        <f t="array" ref="T582">SUM(J582:S582)</f>
        <v>0</v>
      </c>
      <c r="U582" s="12">
        <f t="array" ref="U582">IF(S582="",0,S582)+IF((COUNT(J582:R582)&lt;6),SUM(J582:R582),(MAX(J582:R582)+LARGE(J582:R582,2)+LARGE(J582:R582,3)+LARGE(J582:R582,4)+LARGE(J582:R582,5)))</f>
        <v>0</v>
      </c>
      <c r="V582" s="12">
        <f t="shared" si="9"/>
        <v>0</v>
      </c>
      <c r="W582" s="12">
        <f t="array" ref="W582">COUNT(J582:S582)</f>
        <v>0</v>
      </c>
      <c r="X582" s="12"/>
      <c r="Y582" s="12"/>
      <c r="Z582" s="16"/>
      <c r="AA582" s="16"/>
      <c r="AC582" s="16"/>
      <c r="AD582" s="16"/>
    </row>
    <row r="583" spans="1:256" s="19" customFormat="1" ht="16.5" customHeight="1" x14ac:dyDescent="0.2">
      <c r="A583" s="12">
        <v>576</v>
      </c>
      <c r="B583" s="12">
        <f t="array" ref="B583">_xlfn.RANK.EQ(V583,$V$2:$V$607)</f>
        <v>509</v>
      </c>
      <c r="C583" t="s">
        <v>958</v>
      </c>
      <c r="D583" t="s">
        <v>958</v>
      </c>
      <c r="E583" t="s">
        <v>958</v>
      </c>
      <c r="F583" s="12">
        <v>0</v>
      </c>
      <c r="G583" s="12">
        <v>0</v>
      </c>
      <c r="H583" s="12">
        <v>0</v>
      </c>
      <c r="I583" s="12">
        <v>0</v>
      </c>
      <c r="J583" s="14"/>
      <c r="K583" s="12"/>
      <c r="L583" t="s">
        <v>958</v>
      </c>
      <c r="M583" s="12" t="s">
        <v>958</v>
      </c>
      <c r="N583" s="12" t="s">
        <v>958</v>
      </c>
      <c r="O583" s="12"/>
      <c r="P583" s="12"/>
      <c r="Q583" s="12"/>
      <c r="R583" s="12"/>
      <c r="S583" s="15"/>
      <c r="T583" s="14">
        <f t="array" ref="T583">SUM(J583:S583)</f>
        <v>0</v>
      </c>
      <c r="U583" s="12">
        <f t="array" ref="U583">IF(S583="",0,S583)+IF((COUNT(J583:R583)&lt;6),SUM(J583:R583),(MAX(J583:R583)+LARGE(J583:R583,2)+LARGE(J583:R583,3)+LARGE(J583:R583,4)+LARGE(J583:R583,5)))</f>
        <v>0</v>
      </c>
      <c r="V583" s="12">
        <f t="shared" si="9"/>
        <v>0</v>
      </c>
      <c r="W583" s="12">
        <f t="array" ref="W583">COUNT(J583:S583)</f>
        <v>0</v>
      </c>
      <c r="X583" s="12"/>
      <c r="Y583" s="12"/>
      <c r="Z583" s="16"/>
      <c r="AA583" s="12"/>
      <c r="AB583" s="12"/>
      <c r="AC583" s="16"/>
      <c r="AD583" s="16"/>
    </row>
    <row r="584" spans="1:256" s="19" customFormat="1" ht="16.5" customHeight="1" x14ac:dyDescent="0.2">
      <c r="A584" s="12">
        <v>577</v>
      </c>
      <c r="B584" s="12">
        <f t="array" ref="B584">_xlfn.RANK.EQ(V584,$V$2:$V$607)</f>
        <v>509</v>
      </c>
      <c r="C584" t="s">
        <v>958</v>
      </c>
      <c r="D584" t="s">
        <v>958</v>
      </c>
      <c r="E584" t="s">
        <v>958</v>
      </c>
      <c r="F584" s="12">
        <v>0</v>
      </c>
      <c r="G584" s="12">
        <v>0</v>
      </c>
      <c r="H584" s="12">
        <v>0</v>
      </c>
      <c r="I584" s="12">
        <v>0</v>
      </c>
      <c r="J584" s="14"/>
      <c r="K584" s="12"/>
      <c r="L584" t="s">
        <v>958</v>
      </c>
      <c r="M584" s="12" t="s">
        <v>958</v>
      </c>
      <c r="N584" s="12" t="s">
        <v>958</v>
      </c>
      <c r="O584" s="12"/>
      <c r="P584" s="12"/>
      <c r="Q584" s="12"/>
      <c r="R584" s="12"/>
      <c r="S584" s="15"/>
      <c r="T584" s="14">
        <f t="array" ref="T584">SUM(J584:S584)</f>
        <v>0</v>
      </c>
      <c r="U584" s="12">
        <f t="array" ref="U584">IF(S584="",0,S584)+IF((COUNT(J584:R584)&lt;6),SUM(J584:R584),(MAX(J584:R584)+LARGE(J584:R584,2)+LARGE(J584:R584,3)+LARGE(J584:R584,4)+LARGE(J584:R584,5)))</f>
        <v>0</v>
      </c>
      <c r="V584" s="12">
        <f t="shared" si="9"/>
        <v>0</v>
      </c>
      <c r="W584" s="12">
        <f t="array" ref="W584">COUNT(J584:S584)</f>
        <v>0</v>
      </c>
      <c r="X584" s="12"/>
      <c r="Y584" s="12"/>
      <c r="Z584" s="16"/>
      <c r="AA584" s="12"/>
      <c r="AB584" s="12"/>
      <c r="AC584" s="16"/>
      <c r="AD584" s="16"/>
    </row>
    <row r="585" spans="1:256" s="19" customFormat="1" ht="16.5" customHeight="1" x14ac:dyDescent="0.2">
      <c r="A585" s="12">
        <v>579</v>
      </c>
      <c r="B585" s="12">
        <f t="array" ref="B585">_xlfn.RANK.EQ(V585,$V$2:$V$607)</f>
        <v>509</v>
      </c>
      <c r="C585" t="s">
        <v>958</v>
      </c>
      <c r="D585" t="s">
        <v>958</v>
      </c>
      <c r="E585" t="s">
        <v>958</v>
      </c>
      <c r="F585" s="12">
        <v>0</v>
      </c>
      <c r="G585" s="12">
        <v>0</v>
      </c>
      <c r="H585" s="12">
        <v>0</v>
      </c>
      <c r="I585" s="12">
        <v>0</v>
      </c>
      <c r="J585" s="14"/>
      <c r="K585" s="12"/>
      <c r="L585" t="s">
        <v>958</v>
      </c>
      <c r="M585" s="12" t="s">
        <v>958</v>
      </c>
      <c r="N585" s="12" t="s">
        <v>958</v>
      </c>
      <c r="O585" s="12"/>
      <c r="P585" s="12"/>
      <c r="Q585" s="12"/>
      <c r="R585" s="12"/>
      <c r="S585" s="15"/>
      <c r="T585" s="14">
        <f t="array" ref="T585">SUM(J585:S585)</f>
        <v>0</v>
      </c>
      <c r="U585" s="12">
        <f t="array" ref="U585">IF(S585="",0,S585)+IF((COUNT(J585:R585)&lt;6),SUM(J585:R585),(MAX(J585:R585)+LARGE(J585:R585,2)+LARGE(J585:R585,3)+LARGE(J585:R585,4)+LARGE(J585:R585,5)))</f>
        <v>0</v>
      </c>
      <c r="V585" s="12">
        <f t="shared" si="9"/>
        <v>0</v>
      </c>
      <c r="W585" s="12">
        <f t="array" ref="W585">COUNT(J585:S585)</f>
        <v>0</v>
      </c>
      <c r="X585" s="12"/>
      <c r="Y585" s="12"/>
      <c r="Z585" s="16"/>
      <c r="AA585" s="12"/>
      <c r="AB585" s="12"/>
      <c r="AC585" s="16"/>
      <c r="AD585" s="16"/>
    </row>
    <row r="586" spans="1:256" s="19" customFormat="1" ht="16.5" customHeight="1" x14ac:dyDescent="0.2">
      <c r="A586" s="12">
        <v>580</v>
      </c>
      <c r="B586" s="12">
        <f t="array" ref="B586">_xlfn.RANK.EQ(V586,$V$2:$V$607)</f>
        <v>509</v>
      </c>
      <c r="C586" t="s">
        <v>958</v>
      </c>
      <c r="D586" t="s">
        <v>958</v>
      </c>
      <c r="E586" t="s">
        <v>958</v>
      </c>
      <c r="F586" s="12">
        <v>0</v>
      </c>
      <c r="G586" s="12">
        <v>0</v>
      </c>
      <c r="H586" s="12">
        <v>0</v>
      </c>
      <c r="I586" s="12">
        <v>0</v>
      </c>
      <c r="J586" s="14"/>
      <c r="K586" s="12"/>
      <c r="L586" t="s">
        <v>958</v>
      </c>
      <c r="M586" s="12" t="s">
        <v>958</v>
      </c>
      <c r="N586" s="12" t="s">
        <v>958</v>
      </c>
      <c r="O586" s="12"/>
      <c r="P586" s="12"/>
      <c r="Q586" s="12"/>
      <c r="R586" s="12"/>
      <c r="S586" s="15"/>
      <c r="T586" s="14">
        <f t="array" ref="T586">SUM(J586:S586)</f>
        <v>0</v>
      </c>
      <c r="U586" s="12">
        <f t="array" ref="U586">IF(S586="",0,S586)+IF((COUNT(J586:R586)&lt;6),SUM(J586:R586),(MAX(J586:R586)+LARGE(J586:R586,2)+LARGE(J586:R586,3)+LARGE(J586:R586,4)+LARGE(J586:R586,5)))</f>
        <v>0</v>
      </c>
      <c r="V586" s="12">
        <f t="shared" si="9"/>
        <v>0</v>
      </c>
      <c r="W586" s="12">
        <f t="array" ref="W586">COUNT(J586:S586)</f>
        <v>0</v>
      </c>
      <c r="X586" s="12"/>
      <c r="Y586" s="12"/>
      <c r="Z586" s="16"/>
      <c r="AA586" s="12"/>
      <c r="AB586" s="12"/>
      <c r="AC586" s="16"/>
      <c r="AD586" s="16"/>
    </row>
    <row r="587" spans="1:256" s="19" customFormat="1" ht="16.5" customHeight="1" x14ac:dyDescent="0.2">
      <c r="A587" s="12">
        <v>581</v>
      </c>
      <c r="B587" s="12">
        <f t="array" ref="B587">_xlfn.RANK.EQ(V587,$V$2:$V$607)</f>
        <v>509</v>
      </c>
      <c r="C587" t="s">
        <v>958</v>
      </c>
      <c r="D587" t="s">
        <v>958</v>
      </c>
      <c r="E587" t="s">
        <v>958</v>
      </c>
      <c r="F587" s="12">
        <v>0</v>
      </c>
      <c r="G587" s="12">
        <v>0</v>
      </c>
      <c r="H587" s="12">
        <v>0</v>
      </c>
      <c r="I587" s="12">
        <v>0</v>
      </c>
      <c r="J587" s="14"/>
      <c r="K587" s="12"/>
      <c r="L587" t="s">
        <v>958</v>
      </c>
      <c r="M587" s="12" t="s">
        <v>958</v>
      </c>
      <c r="N587" s="12" t="s">
        <v>958</v>
      </c>
      <c r="O587" s="12"/>
      <c r="P587" s="12"/>
      <c r="Q587" s="12"/>
      <c r="R587" s="12"/>
      <c r="S587" s="15"/>
      <c r="T587" s="14">
        <f t="array" ref="T587">SUM(J587:S587)</f>
        <v>0</v>
      </c>
      <c r="U587" s="12">
        <f t="array" ref="U587">IF(S587="",0,S587)+IF((COUNT(J587:R587)&lt;6),SUM(J587:R587),(MAX(J587:R587)+LARGE(J587:R587,2)+LARGE(J587:R587,3)+LARGE(J587:R587,4)+LARGE(J587:R587,5)))</f>
        <v>0</v>
      </c>
      <c r="V587" s="12">
        <f t="shared" si="9"/>
        <v>0</v>
      </c>
      <c r="W587" s="12">
        <f t="array" ref="W587">COUNT(J587:S587)</f>
        <v>0</v>
      </c>
      <c r="X587" s="12"/>
      <c r="Y587" s="12"/>
      <c r="Z587" s="16"/>
      <c r="AA587" s="12"/>
      <c r="AB587" s="12"/>
      <c r="AC587" s="16"/>
      <c r="AD587" s="16"/>
    </row>
    <row r="588" spans="1:256" s="19" customFormat="1" ht="16.5" customHeight="1" x14ac:dyDescent="0.2">
      <c r="A588" s="12">
        <v>582</v>
      </c>
      <c r="B588" s="12">
        <f t="array" ref="B588">_xlfn.RANK.EQ(V588,$V$2:$V$607)</f>
        <v>509</v>
      </c>
      <c r="C588" t="s">
        <v>958</v>
      </c>
      <c r="D588" t="s">
        <v>958</v>
      </c>
      <c r="E588" t="s">
        <v>958</v>
      </c>
      <c r="F588" s="12">
        <v>0</v>
      </c>
      <c r="G588" s="12">
        <v>0</v>
      </c>
      <c r="H588" s="12">
        <v>0</v>
      </c>
      <c r="I588" s="12">
        <v>0</v>
      </c>
      <c r="J588" s="14"/>
      <c r="K588" s="12"/>
      <c r="L588" t="s">
        <v>958</v>
      </c>
      <c r="M588" s="12" t="s">
        <v>958</v>
      </c>
      <c r="N588" s="12" t="s">
        <v>958</v>
      </c>
      <c r="O588" s="12"/>
      <c r="P588" s="12"/>
      <c r="Q588" s="12"/>
      <c r="R588" s="12"/>
      <c r="S588" s="15"/>
      <c r="T588" s="14">
        <f t="array" ref="T588">SUM(J588:S588)</f>
        <v>0</v>
      </c>
      <c r="U588" s="12">
        <f t="array" ref="U588">IF(S588="",0,S588)+IF((COUNT(J588:R588)&lt;6),SUM(J588:R588),(MAX(J588:R588)+LARGE(J588:R588,2)+LARGE(J588:R588,3)+LARGE(J588:R588,4)+LARGE(J588:R588,5)))</f>
        <v>0</v>
      </c>
      <c r="V588" s="12">
        <f t="shared" si="9"/>
        <v>0</v>
      </c>
      <c r="W588" s="12">
        <f t="array" ref="W588">COUNT(J588:S588)</f>
        <v>0</v>
      </c>
      <c r="X588" s="12"/>
      <c r="Y588" s="12"/>
      <c r="Z588" s="16"/>
      <c r="AA588" s="12"/>
      <c r="AB588" s="12"/>
      <c r="AC588" s="16"/>
      <c r="AD588" s="16"/>
    </row>
    <row r="589" spans="1:256" s="19" customFormat="1" ht="16.5" customHeight="1" x14ac:dyDescent="0.2">
      <c r="A589" s="12">
        <v>587</v>
      </c>
      <c r="B589" s="12">
        <f t="array" ref="B589">_xlfn.RANK.EQ(V589,$V$2:$V$607)</f>
        <v>509</v>
      </c>
      <c r="C589" t="s">
        <v>958</v>
      </c>
      <c r="D589" t="s">
        <v>958</v>
      </c>
      <c r="E589" t="s">
        <v>958</v>
      </c>
      <c r="F589" s="12">
        <v>0</v>
      </c>
      <c r="G589" s="12">
        <v>0</v>
      </c>
      <c r="H589" s="12">
        <v>0</v>
      </c>
      <c r="I589" s="12">
        <v>0</v>
      </c>
      <c r="J589" s="14"/>
      <c r="K589" s="12"/>
      <c r="L589" t="s">
        <v>958</v>
      </c>
      <c r="M589" s="12" t="s">
        <v>958</v>
      </c>
      <c r="N589" s="12" t="s">
        <v>958</v>
      </c>
      <c r="O589" s="12"/>
      <c r="P589" s="12"/>
      <c r="Q589" s="12"/>
      <c r="R589" s="12"/>
      <c r="S589" s="15"/>
      <c r="T589" s="14">
        <f t="array" ref="T589">SUM(J589:S589)</f>
        <v>0</v>
      </c>
      <c r="U589" s="12">
        <f t="array" ref="U589">IF(S589="",0,S589)+IF((COUNT(J589:R589)&lt;6),SUM(J589:R589),(MAX(J589:R589)+LARGE(J589:R589,2)+LARGE(J589:R589,3)+LARGE(J589:R589,4)+LARGE(J589:R589,5)))</f>
        <v>0</v>
      </c>
      <c r="V589" s="12">
        <f t="shared" si="9"/>
        <v>0</v>
      </c>
      <c r="W589" s="12">
        <f t="array" ref="W589">COUNT(J589:S589)</f>
        <v>0</v>
      </c>
      <c r="X589" s="12"/>
      <c r="Y589" s="12"/>
      <c r="Z589" s="16"/>
      <c r="AA589" s="16"/>
      <c r="AC589" s="16"/>
      <c r="AD589" s="16"/>
    </row>
    <row r="590" spans="1:256" s="19" customFormat="1" ht="16.5" customHeight="1" x14ac:dyDescent="0.2">
      <c r="A590" s="12">
        <v>589</v>
      </c>
      <c r="B590" s="12">
        <f t="array" ref="B590">_xlfn.RANK.EQ(V590,$V$2:$V$607)</f>
        <v>509</v>
      </c>
      <c r="C590" t="s">
        <v>958</v>
      </c>
      <c r="D590" t="s">
        <v>958</v>
      </c>
      <c r="E590" t="s">
        <v>958</v>
      </c>
      <c r="F590" s="12">
        <v>0</v>
      </c>
      <c r="G590" s="12">
        <v>0</v>
      </c>
      <c r="H590" s="12">
        <v>0</v>
      </c>
      <c r="I590" s="12">
        <v>0</v>
      </c>
      <c r="J590" s="14"/>
      <c r="K590" s="12"/>
      <c r="L590" t="s">
        <v>958</v>
      </c>
      <c r="M590" s="12" t="s">
        <v>958</v>
      </c>
      <c r="N590" s="12" t="s">
        <v>958</v>
      </c>
      <c r="O590" s="12"/>
      <c r="P590" s="12"/>
      <c r="Q590" s="12"/>
      <c r="R590" s="12"/>
      <c r="S590" s="15"/>
      <c r="T590" s="14">
        <f t="array" ref="T590">SUM(J590:S590)</f>
        <v>0</v>
      </c>
      <c r="U590" s="12">
        <f t="array" ref="U590">IF(S590="",0,S590)+IF((COUNT(J590:R590)&lt;6),SUM(J590:R590),(MAX(J590:R590)+LARGE(J590:R590,2)+LARGE(J590:R590,3)+LARGE(J590:R590,4)+LARGE(J590:R590,5)))</f>
        <v>0</v>
      </c>
      <c r="V590" s="12">
        <f t="shared" si="9"/>
        <v>0</v>
      </c>
      <c r="W590" s="12">
        <f t="array" ref="W590">COUNT(J590:S590)</f>
        <v>0</v>
      </c>
      <c r="X590" s="12"/>
      <c r="Y590" s="12"/>
      <c r="Z590" s="16"/>
      <c r="AA590" s="12"/>
      <c r="AB590" s="12"/>
      <c r="AC590" s="16"/>
      <c r="AD590" s="16"/>
    </row>
    <row r="591" spans="1:256" s="19" customFormat="1" ht="16.5" customHeight="1" x14ac:dyDescent="0.2">
      <c r="A591" s="12">
        <v>590</v>
      </c>
      <c r="B591" s="12">
        <f t="array" ref="B591">_xlfn.RANK.EQ(V591,$V$2:$V$607)</f>
        <v>509</v>
      </c>
      <c r="C591" t="s">
        <v>958</v>
      </c>
      <c r="D591" t="s">
        <v>958</v>
      </c>
      <c r="E591" t="s">
        <v>958</v>
      </c>
      <c r="F591" s="12">
        <v>0</v>
      </c>
      <c r="G591" s="12">
        <v>0</v>
      </c>
      <c r="H591" s="12">
        <v>0</v>
      </c>
      <c r="I591" s="12">
        <v>0</v>
      </c>
      <c r="J591" s="14"/>
      <c r="K591" s="12"/>
      <c r="L591" t="s">
        <v>958</v>
      </c>
      <c r="M591" s="12" t="s">
        <v>958</v>
      </c>
      <c r="N591" s="12" t="s">
        <v>958</v>
      </c>
      <c r="O591" s="12"/>
      <c r="P591" s="12"/>
      <c r="Q591" s="12"/>
      <c r="R591" s="12"/>
      <c r="S591" s="15"/>
      <c r="T591" s="14">
        <f t="array" ref="T591">SUM(J591:S591)</f>
        <v>0</v>
      </c>
      <c r="U591" s="12">
        <f t="array" ref="U591">IF(S591="",0,S591)+IF((COUNT(J591:R591)&lt;6),SUM(J591:R591),(MAX(J591:R591)+LARGE(J591:R591,2)+LARGE(J591:R591,3)+LARGE(J591:R591,4)+LARGE(J591:R591,5)))</f>
        <v>0</v>
      </c>
      <c r="V591" s="12">
        <f t="shared" si="9"/>
        <v>0</v>
      </c>
      <c r="W591" s="12">
        <f t="array" ref="W591">COUNT(J591:S591)</f>
        <v>0</v>
      </c>
      <c r="X591" s="12"/>
      <c r="Y591" s="12"/>
      <c r="Z591" s="16"/>
      <c r="AA591" s="16"/>
      <c r="AC591" s="16"/>
      <c r="AD591" s="16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20"/>
      <c r="IT591" s="20"/>
      <c r="IU591" s="20"/>
      <c r="IV591" s="20"/>
    </row>
    <row r="592" spans="1:256" s="19" customFormat="1" ht="16.5" customHeight="1" x14ac:dyDescent="0.2">
      <c r="A592" s="12">
        <v>591</v>
      </c>
      <c r="B592" s="12">
        <f t="array" ref="B592">_xlfn.RANK.EQ(V592,$V$2:$V$607)</f>
        <v>509</v>
      </c>
      <c r="C592" t="s">
        <v>958</v>
      </c>
      <c r="D592" t="s">
        <v>958</v>
      </c>
      <c r="E592" t="s">
        <v>958</v>
      </c>
      <c r="F592" s="12">
        <v>0</v>
      </c>
      <c r="G592" s="12">
        <v>0</v>
      </c>
      <c r="H592" s="12">
        <v>0</v>
      </c>
      <c r="I592" s="12">
        <v>0</v>
      </c>
      <c r="J592" s="14"/>
      <c r="K592" s="12"/>
      <c r="L592" t="s">
        <v>958</v>
      </c>
      <c r="M592" s="12" t="s">
        <v>958</v>
      </c>
      <c r="N592" s="12" t="s">
        <v>958</v>
      </c>
      <c r="O592" s="12"/>
      <c r="P592" s="12"/>
      <c r="Q592" s="12"/>
      <c r="R592" s="12"/>
      <c r="S592" s="15"/>
      <c r="T592" s="14">
        <f t="array" ref="T592">SUM(J592:S592)</f>
        <v>0</v>
      </c>
      <c r="U592" s="12">
        <f t="array" ref="U592">IF(S592="",0,S592)+IF((COUNT(J592:R592)&lt;6),SUM(J592:R592),(MAX(J592:R592)+LARGE(J592:R592,2)+LARGE(J592:R592,3)+LARGE(J592:R592,4)+LARGE(J592:R592,5)))</f>
        <v>0</v>
      </c>
      <c r="V592" s="12">
        <f t="shared" si="9"/>
        <v>0</v>
      </c>
      <c r="W592" s="12">
        <f t="array" ref="W592">COUNT(J592:S592)</f>
        <v>0</v>
      </c>
      <c r="X592" s="12"/>
      <c r="Y592" s="12"/>
      <c r="Z592" s="16"/>
      <c r="AA592" s="16"/>
      <c r="AC592" s="16"/>
      <c r="AD592" s="16"/>
    </row>
    <row r="593" spans="1:256" s="19" customFormat="1" ht="16.5" customHeight="1" x14ac:dyDescent="0.2">
      <c r="A593" s="12">
        <v>592</v>
      </c>
      <c r="B593" s="12">
        <f t="array" ref="B593">_xlfn.RANK.EQ(V593,$V$2:$V$607)</f>
        <v>509</v>
      </c>
      <c r="C593" t="s">
        <v>958</v>
      </c>
      <c r="D593" t="s">
        <v>958</v>
      </c>
      <c r="E593" t="s">
        <v>958</v>
      </c>
      <c r="F593" s="12">
        <v>0</v>
      </c>
      <c r="G593" s="12">
        <v>0</v>
      </c>
      <c r="H593" s="12">
        <v>0</v>
      </c>
      <c r="I593" s="12">
        <v>0</v>
      </c>
      <c r="J593" s="14"/>
      <c r="K593" s="12"/>
      <c r="L593" t="s">
        <v>958</v>
      </c>
      <c r="M593" s="12" t="s">
        <v>958</v>
      </c>
      <c r="N593" s="12" t="s">
        <v>958</v>
      </c>
      <c r="O593" s="12"/>
      <c r="P593" s="12"/>
      <c r="Q593" s="12"/>
      <c r="R593" s="12"/>
      <c r="S593" s="15"/>
      <c r="T593" s="14">
        <f t="array" ref="T593">SUM(J593:S593)</f>
        <v>0</v>
      </c>
      <c r="U593" s="12">
        <f t="array" ref="U593">IF(S593="",0,S593)+IF((COUNT(J593:R593)&lt;6),SUM(J593:R593),(MAX(J593:R593)+LARGE(J593:R593,2)+LARGE(J593:R593,3)+LARGE(J593:R593,4)+LARGE(J593:R593,5)))</f>
        <v>0</v>
      </c>
      <c r="V593" s="12">
        <f t="shared" si="9"/>
        <v>0</v>
      </c>
      <c r="W593" s="12">
        <f t="array" ref="W593">COUNT(J593:S593)</f>
        <v>0</v>
      </c>
      <c r="X593" s="12"/>
      <c r="Y593" s="12"/>
      <c r="Z593" s="16"/>
      <c r="AA593" s="12"/>
      <c r="AB593" s="12"/>
      <c r="AC593" s="16"/>
      <c r="AD593" s="16"/>
    </row>
    <row r="594" spans="1:256" s="19" customFormat="1" ht="16.5" customHeight="1" x14ac:dyDescent="0.2">
      <c r="A594" s="12">
        <v>593</v>
      </c>
      <c r="B594" s="12">
        <f t="array" ref="B594">_xlfn.RANK.EQ(V594,$V$2:$V$607)</f>
        <v>509</v>
      </c>
      <c r="C594" t="s">
        <v>958</v>
      </c>
      <c r="D594" t="s">
        <v>958</v>
      </c>
      <c r="E594" t="s">
        <v>958</v>
      </c>
      <c r="F594" s="12">
        <v>0</v>
      </c>
      <c r="G594" s="12">
        <v>0</v>
      </c>
      <c r="H594" s="12">
        <v>0</v>
      </c>
      <c r="I594" s="12">
        <v>0</v>
      </c>
      <c r="J594" s="14"/>
      <c r="K594" s="12"/>
      <c r="L594" t="s">
        <v>958</v>
      </c>
      <c r="M594" s="12" t="s">
        <v>958</v>
      </c>
      <c r="N594" s="12" t="s">
        <v>958</v>
      </c>
      <c r="O594" s="12"/>
      <c r="P594" s="12"/>
      <c r="Q594" s="12"/>
      <c r="R594" s="12"/>
      <c r="S594" s="15"/>
      <c r="T594" s="14">
        <f t="array" ref="T594">SUM(J594:S594)</f>
        <v>0</v>
      </c>
      <c r="U594" s="12">
        <f t="array" ref="U594">IF(S594="",0,S594)+IF((COUNT(J594:R594)&lt;6),SUM(J594:R594),(MAX(J594:R594)+LARGE(J594:R594,2)+LARGE(J594:R594,3)+LARGE(J594:R594,4)+LARGE(J594:R594,5)))</f>
        <v>0</v>
      </c>
      <c r="V594" s="12">
        <f t="shared" si="9"/>
        <v>0</v>
      </c>
      <c r="W594" s="12">
        <f t="array" ref="W594">COUNT(J594:S594)</f>
        <v>0</v>
      </c>
      <c r="X594" s="12"/>
      <c r="Y594" s="12"/>
      <c r="Z594" s="16"/>
      <c r="AA594" s="16"/>
      <c r="AC594" s="16"/>
      <c r="AD594" s="16"/>
    </row>
    <row r="595" spans="1:256" s="19" customFormat="1" ht="16.5" customHeight="1" x14ac:dyDescent="0.2">
      <c r="A595" s="12">
        <v>594</v>
      </c>
      <c r="B595" s="12">
        <f t="array" ref="B595">_xlfn.RANK.EQ(V595,$V$2:$V$607)</f>
        <v>509</v>
      </c>
      <c r="C595" t="s">
        <v>958</v>
      </c>
      <c r="D595" t="s">
        <v>958</v>
      </c>
      <c r="E595" t="s">
        <v>958</v>
      </c>
      <c r="F595" s="12">
        <v>0</v>
      </c>
      <c r="G595" s="12">
        <v>0</v>
      </c>
      <c r="H595" s="12">
        <v>0</v>
      </c>
      <c r="I595" s="12">
        <v>0</v>
      </c>
      <c r="J595" s="14"/>
      <c r="K595" s="12"/>
      <c r="L595" t="s">
        <v>958</v>
      </c>
      <c r="M595" s="12" t="s">
        <v>958</v>
      </c>
      <c r="N595" s="12" t="s">
        <v>958</v>
      </c>
      <c r="O595" s="12"/>
      <c r="P595" s="12"/>
      <c r="Q595" s="12"/>
      <c r="R595" s="12"/>
      <c r="S595" s="15"/>
      <c r="T595" s="14">
        <f t="array" ref="T595">SUM(J595:S595)</f>
        <v>0</v>
      </c>
      <c r="U595" s="12">
        <f t="array" ref="U595">IF(S595="",0,S595)+IF((COUNT(J595:R595)&lt;6),SUM(J595:R595),(MAX(J595:R595)+LARGE(J595:R595,2)+LARGE(J595:R595,3)+LARGE(J595:R595,4)+LARGE(J595:R595,5)))</f>
        <v>0</v>
      </c>
      <c r="V595" s="12">
        <f t="shared" si="9"/>
        <v>0</v>
      </c>
      <c r="W595" s="12">
        <f t="array" ref="W595">COUNT(J595:S595)</f>
        <v>0</v>
      </c>
      <c r="X595" s="12"/>
      <c r="Y595" s="12"/>
      <c r="Z595" s="16"/>
      <c r="AA595" s="16"/>
      <c r="AC595" s="16"/>
      <c r="AD595" s="16"/>
    </row>
    <row r="596" spans="1:256" s="19" customFormat="1" ht="16.5" customHeight="1" x14ac:dyDescent="0.2">
      <c r="A596" s="12">
        <v>595</v>
      </c>
      <c r="B596" s="12">
        <f t="array" ref="B596">_xlfn.RANK.EQ(V596,$V$2:$V$607)</f>
        <v>509</v>
      </c>
      <c r="C596" t="s">
        <v>958</v>
      </c>
      <c r="D596" t="s">
        <v>958</v>
      </c>
      <c r="E596" t="s">
        <v>958</v>
      </c>
      <c r="F596" s="12">
        <v>0</v>
      </c>
      <c r="G596" s="12">
        <v>0</v>
      </c>
      <c r="H596" s="12">
        <v>0</v>
      </c>
      <c r="I596" s="12">
        <v>0</v>
      </c>
      <c r="J596" s="14"/>
      <c r="K596" s="12"/>
      <c r="L596" t="s">
        <v>958</v>
      </c>
      <c r="M596" s="12" t="s">
        <v>958</v>
      </c>
      <c r="N596" s="12" t="s">
        <v>958</v>
      </c>
      <c r="O596" s="12"/>
      <c r="P596" s="12"/>
      <c r="Q596" s="12"/>
      <c r="R596" s="12"/>
      <c r="S596" s="15"/>
      <c r="T596" s="14">
        <f t="array" ref="T596">SUM(J596:S596)</f>
        <v>0</v>
      </c>
      <c r="U596" s="12">
        <f t="array" ref="U596">IF(S596="",0,S596)+IF((COUNT(J596:R596)&lt;6),SUM(J596:R596),(MAX(J596:R596)+LARGE(J596:R596,2)+LARGE(J596:R596,3)+LARGE(J596:R596,4)+LARGE(J596:R596,5)))</f>
        <v>0</v>
      </c>
      <c r="V596" s="12">
        <f t="shared" si="9"/>
        <v>0</v>
      </c>
      <c r="W596" s="12">
        <f t="array" ref="W596">COUNT(J596:S596)</f>
        <v>0</v>
      </c>
      <c r="X596" s="12"/>
      <c r="Y596" s="12"/>
      <c r="Z596" s="16"/>
      <c r="AA596" s="16"/>
      <c r="AC596" s="16"/>
      <c r="AD596" s="16"/>
    </row>
    <row r="597" spans="1:256" s="19" customFormat="1" ht="16.5" customHeight="1" x14ac:dyDescent="0.2">
      <c r="A597" s="12">
        <v>596</v>
      </c>
      <c r="B597" s="12">
        <f t="array" ref="B597">_xlfn.RANK.EQ(V597,$V$2:$V$607)</f>
        <v>509</v>
      </c>
      <c r="C597" t="s">
        <v>958</v>
      </c>
      <c r="D597" t="s">
        <v>958</v>
      </c>
      <c r="E597" t="s">
        <v>958</v>
      </c>
      <c r="F597" s="12">
        <v>0</v>
      </c>
      <c r="G597" s="12">
        <v>0</v>
      </c>
      <c r="H597" s="12">
        <v>0</v>
      </c>
      <c r="I597" s="12">
        <v>0</v>
      </c>
      <c r="J597" s="14"/>
      <c r="K597" s="12"/>
      <c r="L597" t="s">
        <v>958</v>
      </c>
      <c r="M597" s="12" t="s">
        <v>958</v>
      </c>
      <c r="N597" s="12" t="s">
        <v>958</v>
      </c>
      <c r="O597" s="12"/>
      <c r="P597" s="12"/>
      <c r="Q597" s="12"/>
      <c r="R597" s="12"/>
      <c r="S597" s="15"/>
      <c r="T597" s="14">
        <f t="array" ref="T597">SUM(J597:S597)</f>
        <v>0</v>
      </c>
      <c r="U597" s="12">
        <f t="array" ref="U597">IF(S597="",0,S597)+IF((COUNT(J597:R597)&lt;6),SUM(J597:R597),(MAX(J597:R597)+LARGE(J597:R597,2)+LARGE(J597:R597,3)+LARGE(J597:R597,4)+LARGE(J597:R597,5)))</f>
        <v>0</v>
      </c>
      <c r="V597" s="12">
        <f t="shared" si="9"/>
        <v>0</v>
      </c>
      <c r="W597" s="12">
        <f t="array" ref="W597">COUNT(J597:S597)</f>
        <v>0</v>
      </c>
      <c r="X597" s="12"/>
      <c r="Y597" s="12"/>
      <c r="Z597" s="16"/>
      <c r="AA597" s="16"/>
      <c r="AC597" s="16"/>
      <c r="AD597" s="16"/>
    </row>
    <row r="598" spans="1:256" s="19" customFormat="1" ht="16.5" customHeight="1" x14ac:dyDescent="0.2">
      <c r="A598" s="12">
        <v>597</v>
      </c>
      <c r="B598" s="12">
        <f t="array" ref="B598">_xlfn.RANK.EQ(V598,$V$2:$V$607)</f>
        <v>509</v>
      </c>
      <c r="C598" t="s">
        <v>958</v>
      </c>
      <c r="D598" t="s">
        <v>958</v>
      </c>
      <c r="E598" t="s">
        <v>958</v>
      </c>
      <c r="F598" s="12">
        <v>0</v>
      </c>
      <c r="G598" s="12">
        <v>0</v>
      </c>
      <c r="H598" s="12">
        <v>0</v>
      </c>
      <c r="I598" s="12">
        <v>0</v>
      </c>
      <c r="J598" s="14"/>
      <c r="K598" s="12"/>
      <c r="L598" t="s">
        <v>958</v>
      </c>
      <c r="M598" s="12" t="s">
        <v>958</v>
      </c>
      <c r="N598" s="12" t="s">
        <v>958</v>
      </c>
      <c r="O598" s="12"/>
      <c r="P598" s="12"/>
      <c r="Q598" s="12"/>
      <c r="R598" s="12"/>
      <c r="S598" s="15"/>
      <c r="T598" s="14">
        <f t="array" ref="T598">SUM(J598:S598)</f>
        <v>0</v>
      </c>
      <c r="U598" s="12">
        <f t="array" ref="U598">IF(S598="",0,S598)+IF((COUNT(J598:R598)&lt;6),SUM(J598:R598),(MAX(J598:R598)+LARGE(J598:R598,2)+LARGE(J598:R598,3)+LARGE(J598:R598,4)+LARGE(J598:R598,5)))</f>
        <v>0</v>
      </c>
      <c r="V598" s="12">
        <f t="shared" si="9"/>
        <v>0</v>
      </c>
      <c r="W598" s="12">
        <f t="array" ref="W598">COUNT(J598:S598)</f>
        <v>0</v>
      </c>
      <c r="X598" s="12"/>
      <c r="Y598" s="12"/>
      <c r="Z598" s="16"/>
      <c r="AA598" s="16"/>
      <c r="AC598" s="16"/>
      <c r="AD598" s="16"/>
    </row>
    <row r="599" spans="1:256" s="19" customFormat="1" ht="16.5" customHeight="1" x14ac:dyDescent="0.2">
      <c r="A599" s="12">
        <v>598</v>
      </c>
      <c r="B599" s="12">
        <f t="array" ref="B599">_xlfn.RANK.EQ(V599,$V$2:$V$607)</f>
        <v>509</v>
      </c>
      <c r="C599" t="s">
        <v>958</v>
      </c>
      <c r="D599" t="s">
        <v>958</v>
      </c>
      <c r="E599" t="s">
        <v>958</v>
      </c>
      <c r="F599" s="12">
        <v>0</v>
      </c>
      <c r="G599" s="12">
        <v>0</v>
      </c>
      <c r="H599" s="12">
        <v>0</v>
      </c>
      <c r="I599" s="12">
        <v>0</v>
      </c>
      <c r="J599" s="14"/>
      <c r="K599" s="12"/>
      <c r="L599" t="s">
        <v>958</v>
      </c>
      <c r="M599" s="12" t="s">
        <v>958</v>
      </c>
      <c r="N599" s="12" t="s">
        <v>958</v>
      </c>
      <c r="O599" s="12"/>
      <c r="P599" s="12"/>
      <c r="Q599" s="12"/>
      <c r="R599" s="12"/>
      <c r="S599" s="15"/>
      <c r="T599" s="14">
        <f t="array" ref="T599">SUM(J599:S599)</f>
        <v>0</v>
      </c>
      <c r="U599" s="12">
        <f t="array" ref="U599">IF(S599="",0,S599)+IF((COUNT(J599:R599)&lt;6),SUM(J599:R599),(MAX(J599:R599)+LARGE(J599:R599,2)+LARGE(J599:R599,3)+LARGE(J599:R599,4)+LARGE(J599:R599,5)))</f>
        <v>0</v>
      </c>
      <c r="V599" s="12">
        <f t="shared" si="9"/>
        <v>0</v>
      </c>
      <c r="W599" s="12">
        <f t="array" ref="W599">COUNT(J599:S599)</f>
        <v>0</v>
      </c>
      <c r="X599" s="12"/>
      <c r="Y599" s="12"/>
      <c r="Z599" s="16"/>
      <c r="AA599" s="12"/>
      <c r="AB599" s="12"/>
      <c r="AC599" s="16"/>
      <c r="AD599" s="16"/>
    </row>
    <row r="600" spans="1:256" s="19" customFormat="1" ht="16.5" customHeight="1" x14ac:dyDescent="0.2">
      <c r="A600" s="12">
        <v>599</v>
      </c>
      <c r="B600" s="12">
        <f t="array" ref="B600">_xlfn.RANK.EQ(V600,$V$2:$V$607)</f>
        <v>509</v>
      </c>
      <c r="C600" t="s">
        <v>958</v>
      </c>
      <c r="D600" t="s">
        <v>958</v>
      </c>
      <c r="E600" t="s">
        <v>958</v>
      </c>
      <c r="F600" s="12">
        <v>0</v>
      </c>
      <c r="G600" s="12">
        <v>0</v>
      </c>
      <c r="H600" s="12">
        <v>0</v>
      </c>
      <c r="I600" s="12">
        <v>0</v>
      </c>
      <c r="J600" s="14"/>
      <c r="K600" s="12"/>
      <c r="L600" t="s">
        <v>958</v>
      </c>
      <c r="M600" s="12" t="s">
        <v>958</v>
      </c>
      <c r="N600" s="12" t="s">
        <v>958</v>
      </c>
      <c r="O600" s="12"/>
      <c r="P600" s="12"/>
      <c r="Q600" s="12"/>
      <c r="R600" s="12"/>
      <c r="S600" s="15"/>
      <c r="T600" s="14">
        <f t="array" ref="T600">SUM(J600:S600)</f>
        <v>0</v>
      </c>
      <c r="U600" s="12">
        <f t="array" ref="U600">IF(S600="",0,S600)+IF((COUNT(J600:R600)&lt;6),SUM(J600:R600),(MAX(J600:R600)+LARGE(J600:R600,2)+LARGE(J600:R600,3)+LARGE(J600:R600,4)+LARGE(J600:R600,5)))</f>
        <v>0</v>
      </c>
      <c r="V600" s="12">
        <f t="shared" si="9"/>
        <v>0</v>
      </c>
      <c r="W600" s="12">
        <f t="array" ref="W600">COUNT(J600:S600)</f>
        <v>0</v>
      </c>
      <c r="X600" s="12"/>
      <c r="Y600" s="12"/>
      <c r="Z600" s="16"/>
      <c r="AA600" s="16"/>
      <c r="AC600" s="16"/>
      <c r="AD600" s="16"/>
    </row>
    <row r="601" spans="1:256" s="19" customFormat="1" ht="16.5" customHeight="1" x14ac:dyDescent="0.2">
      <c r="A601" s="12">
        <v>600</v>
      </c>
      <c r="B601" s="12">
        <f t="array" ref="B601">_xlfn.RANK.EQ(V601,$V$2:$V$607)</f>
        <v>509</v>
      </c>
      <c r="C601" t="s">
        <v>958</v>
      </c>
      <c r="D601" t="s">
        <v>958</v>
      </c>
      <c r="E601" t="s">
        <v>958</v>
      </c>
      <c r="F601" s="12">
        <v>0</v>
      </c>
      <c r="G601" s="12">
        <v>0</v>
      </c>
      <c r="H601" s="12">
        <v>0</v>
      </c>
      <c r="I601" s="12">
        <v>0</v>
      </c>
      <c r="J601" s="14"/>
      <c r="K601" s="12"/>
      <c r="L601" t="s">
        <v>958</v>
      </c>
      <c r="M601" s="12" t="s">
        <v>958</v>
      </c>
      <c r="N601" s="12" t="s">
        <v>958</v>
      </c>
      <c r="O601" s="12"/>
      <c r="P601" s="12"/>
      <c r="Q601" s="12"/>
      <c r="R601" s="12"/>
      <c r="S601" s="15"/>
      <c r="T601" s="14">
        <f t="array" ref="T601">SUM(J601:S601)</f>
        <v>0</v>
      </c>
      <c r="U601" s="12">
        <f t="array" ref="U601">IF(S601="",0,S601)+IF((COUNT(J601:R601)&lt;6),SUM(J601:R601),(MAX(J601:R601)+LARGE(J601:R601,2)+LARGE(J601:R601,3)+LARGE(J601:R601,4)+LARGE(J601:R601,5)))</f>
        <v>0</v>
      </c>
      <c r="V601" s="12">
        <f t="shared" si="9"/>
        <v>0</v>
      </c>
      <c r="W601" s="12">
        <f t="array" ref="W601">COUNT(J601:S601)</f>
        <v>0</v>
      </c>
      <c r="X601" s="12"/>
      <c r="Y601" s="12"/>
      <c r="Z601" s="16"/>
      <c r="AA601" s="16"/>
      <c r="AC601" s="16"/>
      <c r="AD601" s="16"/>
    </row>
    <row r="602" spans="1:256" s="34" customFormat="1" ht="12.75" x14ac:dyDescent="0.2">
      <c r="A602" s="27"/>
      <c r="B602" s="28"/>
      <c r="C602" s="19"/>
      <c r="D602" s="19"/>
      <c r="E602" s="19"/>
      <c r="F602" s="29"/>
      <c r="G602" s="12"/>
      <c r="H602" s="29"/>
      <c r="I602" s="12"/>
      <c r="J602" s="30"/>
      <c r="K602" s="22"/>
      <c r="L602" s="12"/>
      <c r="M602" s="12"/>
      <c r="N602" s="12"/>
      <c r="O602" s="22"/>
      <c r="P602" s="22"/>
      <c r="Q602" s="22"/>
      <c r="R602" s="12"/>
      <c r="S602" s="22"/>
      <c r="T602" s="31"/>
      <c r="U602" s="29"/>
      <c r="V602" s="31"/>
      <c r="W602" s="31"/>
      <c r="X602" s="29"/>
      <c r="Y602" s="32"/>
      <c r="Z602" s="33"/>
      <c r="AA602" s="33"/>
      <c r="AC602" s="33"/>
      <c r="AD602" s="33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</row>
  </sheetData>
  <sortState ref="A2:W601">
    <sortCondition ref="B2"/>
  </sortState>
  <printOptions gridLines="1"/>
  <pageMargins left="0.20980000000000001" right="0.19020000000000004" top="0.95350000000000024" bottom="0.7874000000000001" header="0.55980000000000008" footer="0.39370000000000005"/>
  <pageSetup paperSize="0" scale="55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604"/>
  <sheetViews>
    <sheetView tabSelected="1" zoomScaleNormal="100" workbookViewId="0">
      <pane xSplit="5" ySplit="1" topLeftCell="F2" activePane="bottomRight" state="frozen"/>
      <selection pane="topRight" activeCell="F1" sqref="F1"/>
      <selection pane="bottomLeft" activeCell="A2" sqref="A2"/>
      <selection pane="bottomRight"/>
    </sheetView>
  </sheetViews>
  <sheetFormatPr defaultColWidth="9" defaultRowHeight="12.2" customHeight="1" x14ac:dyDescent="0.2"/>
  <cols>
    <col min="1" max="1" width="3.25" style="83" customWidth="1"/>
    <col min="2" max="2" width="5.25" style="83" customWidth="1"/>
    <col min="3" max="3" width="5.875" style="107" customWidth="1"/>
    <col min="4" max="4" width="15.5" style="120" customWidth="1"/>
    <col min="5" max="5" width="12" style="120" customWidth="1"/>
    <col min="6" max="6" width="17.25" style="83" customWidth="1"/>
    <col min="7" max="7" width="10.625" style="108" customWidth="1"/>
    <col min="8" max="8" width="13.25" style="109" customWidth="1"/>
    <col min="9" max="9" width="23" style="110" customWidth="1"/>
    <col min="10" max="11" width="6" style="94" customWidth="1"/>
    <col min="12" max="12" width="9.375" style="94" customWidth="1"/>
    <col min="13" max="13" width="8" style="111" customWidth="1"/>
    <col min="14" max="14" width="23" style="112" customWidth="1"/>
    <col min="15" max="16" width="6" style="113" customWidth="1"/>
    <col min="17" max="17" width="9.375" style="113" customWidth="1"/>
    <col min="18" max="18" width="13.125" style="114" customWidth="1"/>
    <col min="19" max="19" width="23" style="112" customWidth="1"/>
    <col min="20" max="21" width="6" style="113" customWidth="1"/>
    <col min="22" max="22" width="9.375" style="113" customWidth="1"/>
    <col min="23" max="23" width="11.25" style="115" customWidth="1"/>
    <col min="24" max="24" width="10.75" style="89" customWidth="1"/>
    <col min="25" max="25" width="10.75" style="116" customWidth="1"/>
    <col min="26" max="26" width="10.75" style="117" customWidth="1"/>
    <col min="27" max="28" width="10.75" style="89" customWidth="1"/>
    <col min="29" max="29" width="7.75" style="83" customWidth="1"/>
    <col min="30" max="30" width="6.5" style="83" customWidth="1"/>
    <col min="31" max="31" width="7.75" style="115" customWidth="1"/>
    <col min="32" max="32" width="5.75" style="114" customWidth="1"/>
    <col min="33" max="33" width="9.25" style="118" customWidth="1"/>
    <col min="34" max="38" width="9.25" style="83" customWidth="1"/>
    <col min="39" max="39" width="11.25" style="83" customWidth="1"/>
    <col min="40" max="40" width="11.25" style="119" customWidth="1"/>
    <col min="41" max="1024" width="11.25" style="83" customWidth="1"/>
  </cols>
  <sheetData>
    <row r="1" spans="1:1024" s="56" customFormat="1" ht="44.25" thickBot="1" x14ac:dyDescent="0.25">
      <c r="A1" s="41" t="s">
        <v>14</v>
      </c>
      <c r="B1" s="42" t="s">
        <v>0</v>
      </c>
      <c r="C1" s="43" t="s">
        <v>954</v>
      </c>
      <c r="D1" s="43" t="s">
        <v>2</v>
      </c>
      <c r="E1" s="43" t="s">
        <v>3</v>
      </c>
      <c r="F1" s="42" t="s">
        <v>955</v>
      </c>
      <c r="G1" s="44">
        <f t="array" ref="G1">SUM(IF(G2:G599=Error_checking!A26,1,0))</f>
        <v>146</v>
      </c>
      <c r="H1" s="45" t="s">
        <v>831</v>
      </c>
      <c r="I1" s="46" t="s">
        <v>956</v>
      </c>
      <c r="J1" s="47" t="s">
        <v>832</v>
      </c>
      <c r="K1" s="47" t="s">
        <v>833</v>
      </c>
      <c r="L1" s="47" t="s">
        <v>834</v>
      </c>
      <c r="M1" s="48" t="s">
        <v>835</v>
      </c>
      <c r="N1" s="49" t="s">
        <v>957</v>
      </c>
      <c r="O1" s="50" t="s">
        <v>832</v>
      </c>
      <c r="P1" s="50" t="s">
        <v>833</v>
      </c>
      <c r="Q1" s="50" t="s">
        <v>834</v>
      </c>
      <c r="R1" s="48" t="s">
        <v>835</v>
      </c>
      <c r="S1" s="49" t="s">
        <v>836</v>
      </c>
      <c r="T1" s="50" t="s">
        <v>832</v>
      </c>
      <c r="U1" s="50" t="s">
        <v>833</v>
      </c>
      <c r="V1" s="50" t="s">
        <v>834</v>
      </c>
      <c r="W1" s="48" t="s">
        <v>835</v>
      </c>
      <c r="X1" s="51" t="s">
        <v>837</v>
      </c>
      <c r="Y1" s="52" t="s">
        <v>832</v>
      </c>
      <c r="Z1" s="53" t="s">
        <v>833</v>
      </c>
      <c r="AA1" s="51" t="s">
        <v>834</v>
      </c>
      <c r="AB1" s="51" t="s">
        <v>835</v>
      </c>
      <c r="AC1" s="54" t="s">
        <v>838</v>
      </c>
      <c r="AD1" s="51" t="s">
        <v>839</v>
      </c>
      <c r="AE1" s="51" t="s">
        <v>840</v>
      </c>
      <c r="AF1" s="48" t="s">
        <v>833</v>
      </c>
      <c r="AG1" s="55" t="s">
        <v>841</v>
      </c>
      <c r="AH1" s="56" t="s">
        <v>842</v>
      </c>
      <c r="AI1" s="56" t="s">
        <v>843</v>
      </c>
      <c r="AJ1" s="56" t="s">
        <v>844</v>
      </c>
      <c r="AN1" s="57"/>
    </row>
    <row r="2" spans="1:1024" ht="14.25" customHeight="1" x14ac:dyDescent="0.2">
      <c r="A2" s="58">
        <f t="array" ref="A2">IF(G2=Error_checking!$A$26,_xlfn.RANK.EQ(AC2,$AC$2:$AC$601),"")</f>
        <v>1</v>
      </c>
      <c r="B2" s="58">
        <v>501</v>
      </c>
      <c r="C2" s="59">
        <f>VLOOKUP($B2,Ludo_na!$A$2:$D$601,2,0)</f>
        <v>2</v>
      </c>
      <c r="D2" s="60" t="str">
        <f>IF(VLOOKUP($B2,Ludo_voor!$A$2:$Y$601,3,0)="","",VLOOKUP($B2,Ludo_voor!$A$2:$Y$601,3,0))</f>
        <v>Van Hove</v>
      </c>
      <c r="E2" s="61" t="str">
        <f>IF(VLOOKUP($B2,Ludo_voor!$A$2:$Y$601,4,0)="","",VLOOKUP($B2,Ludo_voor!$A$2:$Y$601,4,0))</f>
        <v>Paul</v>
      </c>
      <c r="F2" s="62" t="str">
        <f>IF(VLOOKUP($B2,Ludo_voor!$A$2:$Y$601,5,0)="","",VLOOKUP($B2,Ludo_voor!$A$2:$Y$601,5,0))</f>
        <v>Speelduivel</v>
      </c>
      <c r="G2" s="63" t="s">
        <v>845</v>
      </c>
      <c r="H2" s="64" t="s">
        <v>846</v>
      </c>
      <c r="I2" s="65" t="s">
        <v>856</v>
      </c>
      <c r="J2" s="66">
        <v>3</v>
      </c>
      <c r="K2" s="66">
        <v>1</v>
      </c>
      <c r="L2" s="66">
        <v>86</v>
      </c>
      <c r="M2" s="67">
        <f t="array" ref="M2">IF($G2="","",IF(L2="",0,((SUM(IF(I2=I$2:I$601,IF(J2=J$2:J$601,1,0),0))-K2)/(SUM(IF(I2=I$2:I$601,IF(J2=J$2:J$601,1,0),0))-1)*100)+(L2/(SUM(IF(I2=I$2:I$601,IF(J2=J$2:J$601,L$2:L$601,0),0))))+IF(K2&lt;2,SUM(IF(I2=I$2:I$601,IF(J2=J$2:J$601,1,0),0)),0)))</f>
        <v>104.29251700680273</v>
      </c>
      <c r="N2" s="88" t="s">
        <v>848</v>
      </c>
      <c r="O2" s="72">
        <v>2</v>
      </c>
      <c r="P2" s="69">
        <v>1</v>
      </c>
      <c r="Q2" s="69">
        <v>71</v>
      </c>
      <c r="R2" s="70">
        <f t="array" ref="R2">IF($G2="","",IF(Q2="",0,((SUM(IF(N2=N$2:N$601,IF(O2=O$2:O$601,1,0),0))-P2)/(SUM(IF(N2=N$2:N$601,IF(O2=O$2:O$601,1,0),0))-1)*100)+(Q2/(SUM(IF(N2=N$2:N$601,IF(O2=O$2:O$601,Q$2:Q$601,0),0))))+IF(P2&lt;2,SUM(IF(N2=N$2:N$601,IF(O2=O$2:O$601,1,0),0)),0)))</f>
        <v>104.29460580912863</v>
      </c>
      <c r="S2" s="71" t="s">
        <v>859</v>
      </c>
      <c r="T2" s="72">
        <v>3</v>
      </c>
      <c r="U2" s="72">
        <v>1</v>
      </c>
      <c r="V2" s="72">
        <v>16</v>
      </c>
      <c r="W2" s="73">
        <f t="array" ref="W2">IF($G2="","",IF(OR(S2=Error_checking!$Q$25,S2=Error_checking!$Q$26),R2-IF(P2&lt;2,SUM(IF(N2=N$2:N$601,IF(O2=O$2:O$601,1,0),0)),0),IF(V2="",0,((SUM(IF(S2=S$2:S$601,IF(T2=T$2:T$601,1,0),0))-U2)/(SUM(IF(S2=S$2:S$601,IF(T2=T$2:T$601,1,0),0))-1)*100)+(V2/(SUM(IF(S2=S$2:S$601,IF(T2=T$2:T$601,V$2:V$601,0),0))))+IF(U2&lt;2,SUM(IF(S2=S$2:S$601,IF(T2=T$2:T$601,1,0),0)),0))))</f>
        <v>104.35555555555555</v>
      </c>
      <c r="X2" s="74"/>
      <c r="Y2" s="75"/>
      <c r="Z2" s="76"/>
      <c r="AA2" s="75"/>
      <c r="AB2" s="77">
        <f>0</f>
        <v>0</v>
      </c>
      <c r="AC2" s="77">
        <f t="array" ref="AC2">SUM(M2,R2,W2,AB2)</f>
        <v>312.94267837148692</v>
      </c>
      <c r="AD2" s="76">
        <f>IF(G2=Error_checking!$A$26,MAX(0,MIN(MaxBonus,$G$1)+1-_xlfn.RANK.EQ(AC2,$AC$2:$AC$601)),0)</f>
        <v>70</v>
      </c>
      <c r="AE2" s="73">
        <f t="shared" ref="AE2:AE65" si="0">AC2+AD2</f>
        <v>382.94267837148692</v>
      </c>
      <c r="AF2" s="78">
        <f t="array" ref="AF2">IF(G2=Error_checking!$A$26,_xlfn.RANK.EQ(AC2,$AC$2:$AC$601),"")</f>
        <v>1</v>
      </c>
      <c r="AG2" s="79"/>
      <c r="AH2" s="80"/>
      <c r="AI2" s="80"/>
      <c r="AJ2" s="80"/>
      <c r="AK2" s="81"/>
      <c r="AL2" s="81"/>
      <c r="AM2" s="81"/>
      <c r="AN2" s="82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04"/>
      <c r="EZ2" s="104"/>
      <c r="FA2" s="104"/>
      <c r="FB2" s="104"/>
      <c r="FC2" s="104"/>
      <c r="FD2" s="104"/>
      <c r="FE2" s="104"/>
      <c r="FF2" s="104"/>
      <c r="FG2" s="104"/>
      <c r="FH2" s="104"/>
      <c r="FI2" s="104"/>
      <c r="FJ2" s="104"/>
      <c r="FK2" s="104"/>
      <c r="FL2" s="104"/>
      <c r="FM2" s="104"/>
      <c r="FN2" s="104"/>
      <c r="FO2" s="104"/>
      <c r="FP2" s="104"/>
      <c r="FQ2" s="104"/>
      <c r="FR2" s="104"/>
      <c r="FS2" s="104"/>
      <c r="FT2" s="104"/>
      <c r="FU2" s="104"/>
      <c r="FV2" s="104"/>
      <c r="FW2" s="104"/>
      <c r="FX2" s="104"/>
      <c r="FY2" s="104"/>
      <c r="FZ2" s="104"/>
      <c r="GA2" s="104"/>
      <c r="GB2" s="104"/>
      <c r="GC2" s="104"/>
      <c r="GD2" s="104"/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104"/>
      <c r="GZ2" s="104"/>
      <c r="HA2" s="104"/>
      <c r="HB2" s="104"/>
      <c r="HC2" s="104"/>
      <c r="HD2" s="104"/>
      <c r="HE2" s="104"/>
      <c r="HF2" s="104"/>
      <c r="HG2" s="104"/>
      <c r="HH2" s="104"/>
      <c r="HI2" s="104"/>
      <c r="HJ2" s="104"/>
      <c r="HK2" s="104"/>
      <c r="HL2" s="104"/>
      <c r="HM2" s="104"/>
      <c r="HN2" s="104"/>
      <c r="HO2" s="104"/>
      <c r="HP2" s="104"/>
      <c r="HQ2" s="104"/>
      <c r="HR2" s="104"/>
      <c r="HS2" s="104"/>
      <c r="HT2" s="104"/>
      <c r="HU2" s="104"/>
      <c r="HV2" s="104"/>
      <c r="HW2" s="104"/>
      <c r="HX2" s="104"/>
      <c r="HY2" s="104"/>
      <c r="HZ2" s="104"/>
      <c r="IA2" s="104"/>
      <c r="IB2" s="104"/>
      <c r="IC2" s="104"/>
      <c r="ID2" s="104"/>
      <c r="IE2" s="104"/>
      <c r="IF2" s="104"/>
      <c r="IG2" s="104"/>
      <c r="IH2" s="104"/>
      <c r="II2" s="104"/>
      <c r="IJ2" s="104"/>
      <c r="IK2" s="104"/>
      <c r="IL2" s="104"/>
      <c r="IM2" s="104"/>
      <c r="IN2" s="104"/>
      <c r="IO2" s="104"/>
      <c r="IP2" s="104"/>
      <c r="IQ2" s="104"/>
      <c r="IR2" s="104"/>
      <c r="IS2" s="104"/>
      <c r="IT2" s="104"/>
      <c r="IU2" s="104"/>
      <c r="IV2" s="104"/>
      <c r="IW2" s="104"/>
      <c r="IX2" s="104"/>
      <c r="IY2" s="104"/>
      <c r="IZ2" s="104"/>
      <c r="JA2" s="104"/>
      <c r="JB2" s="104"/>
      <c r="JC2" s="104"/>
      <c r="JD2" s="104"/>
      <c r="JE2" s="104"/>
      <c r="JF2" s="104"/>
      <c r="JG2" s="104"/>
      <c r="JH2" s="104"/>
      <c r="JI2" s="104"/>
      <c r="JJ2" s="104"/>
      <c r="JK2" s="104"/>
      <c r="JL2" s="104"/>
      <c r="JM2" s="104"/>
      <c r="JN2" s="104"/>
      <c r="JO2" s="104"/>
      <c r="JP2" s="104"/>
      <c r="JQ2" s="104"/>
      <c r="JR2" s="104"/>
      <c r="JS2" s="104"/>
      <c r="JT2" s="104"/>
      <c r="JU2" s="104"/>
      <c r="JV2" s="104"/>
      <c r="JW2" s="104"/>
      <c r="JX2" s="104"/>
      <c r="JY2" s="104"/>
      <c r="JZ2" s="104"/>
      <c r="KA2" s="104"/>
      <c r="KB2" s="104"/>
      <c r="KC2" s="104"/>
      <c r="KD2" s="104"/>
      <c r="KE2" s="104"/>
      <c r="KF2" s="104"/>
      <c r="KG2" s="104"/>
      <c r="KH2" s="104"/>
      <c r="KI2" s="104"/>
      <c r="KJ2" s="104"/>
      <c r="KK2" s="104"/>
      <c r="KL2" s="104"/>
      <c r="KM2" s="104"/>
      <c r="KN2" s="104"/>
      <c r="KO2" s="104"/>
      <c r="KP2" s="104"/>
      <c r="KQ2" s="104"/>
      <c r="KR2" s="104"/>
      <c r="KS2" s="104"/>
      <c r="KT2" s="104"/>
      <c r="KU2" s="104"/>
      <c r="KV2" s="104"/>
      <c r="KW2" s="104"/>
      <c r="KX2" s="104"/>
      <c r="KY2" s="104"/>
      <c r="KZ2" s="104"/>
      <c r="LA2" s="104"/>
      <c r="LB2" s="104"/>
      <c r="LC2" s="104"/>
      <c r="LD2" s="104"/>
      <c r="LE2" s="104"/>
      <c r="LF2" s="104"/>
      <c r="LG2" s="104"/>
      <c r="LH2" s="104"/>
      <c r="LI2" s="104"/>
      <c r="LJ2" s="104"/>
      <c r="LK2" s="104"/>
      <c r="LL2" s="104"/>
      <c r="LM2" s="104"/>
      <c r="LN2" s="104"/>
      <c r="LO2" s="104"/>
      <c r="LP2" s="104"/>
      <c r="LQ2" s="104"/>
      <c r="LR2" s="104"/>
      <c r="LS2" s="104"/>
      <c r="LT2" s="104"/>
      <c r="LU2" s="104"/>
      <c r="LV2" s="104"/>
      <c r="LW2" s="104"/>
      <c r="LX2" s="104"/>
      <c r="LY2" s="104"/>
      <c r="LZ2" s="104"/>
      <c r="MA2" s="104"/>
      <c r="MB2" s="104"/>
      <c r="MC2" s="104"/>
      <c r="MD2" s="104"/>
      <c r="ME2" s="104"/>
      <c r="MF2" s="104"/>
      <c r="MG2" s="104"/>
      <c r="MH2" s="104"/>
      <c r="MI2" s="104"/>
      <c r="MJ2" s="104"/>
      <c r="MK2" s="104"/>
      <c r="ML2" s="104"/>
      <c r="MM2" s="104"/>
      <c r="MN2" s="104"/>
      <c r="MO2" s="104"/>
      <c r="MP2" s="104"/>
      <c r="MQ2" s="104"/>
      <c r="MR2" s="104"/>
      <c r="MS2" s="104"/>
      <c r="MT2" s="104"/>
      <c r="MU2" s="104"/>
      <c r="MV2" s="104"/>
      <c r="MW2" s="104"/>
      <c r="MX2" s="104"/>
      <c r="MY2" s="104"/>
      <c r="MZ2" s="104"/>
      <c r="NA2" s="104"/>
      <c r="NB2" s="104"/>
      <c r="NC2" s="104"/>
      <c r="ND2" s="104"/>
      <c r="NE2" s="104"/>
      <c r="NF2" s="104"/>
      <c r="NG2" s="104"/>
      <c r="NH2" s="104"/>
      <c r="NI2" s="104"/>
      <c r="NJ2" s="104"/>
      <c r="NK2" s="104"/>
      <c r="NL2" s="104"/>
      <c r="NM2" s="104"/>
      <c r="NN2" s="104"/>
      <c r="NO2" s="104"/>
      <c r="NP2" s="104"/>
      <c r="NQ2" s="104"/>
      <c r="NR2" s="104"/>
      <c r="NS2" s="104"/>
      <c r="NT2" s="104"/>
      <c r="NU2" s="104"/>
      <c r="NV2" s="104"/>
      <c r="NW2" s="104"/>
      <c r="NX2" s="104"/>
      <c r="NY2" s="104"/>
      <c r="NZ2" s="104"/>
      <c r="OA2" s="104"/>
      <c r="OB2" s="104"/>
      <c r="OC2" s="104"/>
      <c r="OD2" s="104"/>
      <c r="OE2" s="104"/>
      <c r="OF2" s="104"/>
      <c r="OG2" s="104"/>
      <c r="OH2" s="104"/>
      <c r="OI2" s="104"/>
      <c r="OJ2" s="104"/>
      <c r="OK2" s="104"/>
      <c r="OL2" s="104"/>
      <c r="OM2" s="104"/>
      <c r="ON2" s="104"/>
      <c r="OO2" s="104"/>
      <c r="OP2" s="104"/>
      <c r="OQ2" s="104"/>
      <c r="OR2" s="104"/>
      <c r="OS2" s="104"/>
      <c r="OT2" s="104"/>
      <c r="OU2" s="104"/>
      <c r="OV2" s="104"/>
      <c r="OW2" s="104"/>
      <c r="OX2" s="104"/>
      <c r="OY2" s="104"/>
      <c r="OZ2" s="104"/>
      <c r="PA2" s="104"/>
      <c r="PB2" s="104"/>
      <c r="PC2" s="104"/>
      <c r="PD2" s="104"/>
      <c r="PE2" s="104"/>
      <c r="PF2" s="104"/>
      <c r="PG2" s="104"/>
      <c r="PH2" s="104"/>
      <c r="PI2" s="104"/>
      <c r="PJ2" s="104"/>
      <c r="PK2" s="104"/>
      <c r="PL2" s="104"/>
      <c r="PM2" s="104"/>
      <c r="PN2" s="104"/>
      <c r="PO2" s="104"/>
      <c r="PP2" s="104"/>
      <c r="PQ2" s="104"/>
      <c r="PR2" s="104"/>
      <c r="PS2" s="104"/>
      <c r="PT2" s="104"/>
      <c r="PU2" s="104"/>
      <c r="PV2" s="104"/>
      <c r="PW2" s="104"/>
      <c r="PX2" s="104"/>
      <c r="PY2" s="104"/>
      <c r="PZ2" s="104"/>
      <c r="QA2" s="104"/>
      <c r="QB2" s="104"/>
      <c r="QC2" s="104"/>
      <c r="QD2" s="104"/>
      <c r="QE2" s="104"/>
      <c r="QF2" s="104"/>
      <c r="QG2" s="104"/>
      <c r="QH2" s="104"/>
      <c r="QI2" s="104"/>
      <c r="QJ2" s="104"/>
      <c r="QK2" s="104"/>
      <c r="QL2" s="104"/>
      <c r="QM2" s="104"/>
      <c r="QN2" s="104"/>
      <c r="QO2" s="104"/>
      <c r="QP2" s="104"/>
      <c r="QQ2" s="104"/>
      <c r="QR2" s="104"/>
      <c r="QS2" s="104"/>
      <c r="QT2" s="104"/>
      <c r="QU2" s="104"/>
      <c r="QV2" s="104"/>
      <c r="QW2" s="104"/>
      <c r="QX2" s="104"/>
      <c r="QY2" s="104"/>
      <c r="QZ2" s="104"/>
      <c r="RA2" s="104"/>
      <c r="RB2" s="104"/>
      <c r="RC2" s="104"/>
      <c r="RD2" s="104"/>
      <c r="RE2" s="104"/>
      <c r="RF2" s="104"/>
      <c r="RG2" s="104"/>
      <c r="RH2" s="104"/>
      <c r="RI2" s="104"/>
      <c r="RJ2" s="104"/>
      <c r="RK2" s="104"/>
      <c r="RL2" s="104"/>
      <c r="RM2" s="104"/>
      <c r="RN2" s="104"/>
      <c r="RO2" s="104"/>
      <c r="RP2" s="104"/>
      <c r="RQ2" s="104"/>
      <c r="RR2" s="104"/>
      <c r="RS2" s="104"/>
      <c r="RT2" s="104"/>
      <c r="RU2" s="104"/>
      <c r="RV2" s="104"/>
      <c r="RW2" s="104"/>
      <c r="RX2" s="104"/>
      <c r="RY2" s="104"/>
      <c r="RZ2" s="104"/>
      <c r="SA2" s="104"/>
      <c r="SB2" s="104"/>
      <c r="SC2" s="104"/>
      <c r="SD2" s="104"/>
      <c r="SE2" s="104"/>
      <c r="SF2" s="104"/>
      <c r="SG2" s="104"/>
      <c r="SH2" s="104"/>
      <c r="SI2" s="104"/>
      <c r="SJ2" s="104"/>
      <c r="SK2" s="104"/>
      <c r="SL2" s="104"/>
      <c r="SM2" s="104"/>
      <c r="SN2" s="104"/>
      <c r="SO2" s="104"/>
      <c r="SP2" s="104"/>
      <c r="SQ2" s="104"/>
      <c r="SR2" s="104"/>
      <c r="SS2" s="104"/>
      <c r="ST2" s="104"/>
      <c r="SU2" s="104"/>
      <c r="SV2" s="104"/>
      <c r="SW2" s="104"/>
      <c r="SX2" s="104"/>
      <c r="SY2" s="104"/>
      <c r="SZ2" s="104"/>
      <c r="TA2" s="104"/>
      <c r="TB2" s="104"/>
      <c r="TC2" s="104"/>
      <c r="TD2" s="104"/>
      <c r="TE2" s="104"/>
      <c r="TF2" s="104"/>
      <c r="TG2" s="104"/>
      <c r="TH2" s="104"/>
      <c r="TI2" s="104"/>
      <c r="TJ2" s="104"/>
      <c r="TK2" s="104"/>
      <c r="TL2" s="104"/>
      <c r="TM2" s="104"/>
      <c r="TN2" s="104"/>
      <c r="TO2" s="104"/>
      <c r="TP2" s="104"/>
      <c r="TQ2" s="104"/>
      <c r="TR2" s="104"/>
      <c r="TS2" s="104"/>
      <c r="TT2" s="104"/>
      <c r="TU2" s="104"/>
      <c r="TV2" s="104"/>
      <c r="TW2" s="104"/>
      <c r="TX2" s="104"/>
      <c r="TY2" s="104"/>
      <c r="TZ2" s="104"/>
      <c r="UA2" s="104"/>
      <c r="UB2" s="104"/>
      <c r="UC2" s="104"/>
      <c r="UD2" s="104"/>
      <c r="UE2" s="104"/>
      <c r="UF2" s="104"/>
      <c r="UG2" s="104"/>
      <c r="UH2" s="104"/>
      <c r="UI2" s="104"/>
      <c r="UJ2" s="104"/>
      <c r="UK2" s="104"/>
      <c r="UL2" s="104"/>
      <c r="UM2" s="104"/>
      <c r="UN2" s="104"/>
      <c r="UO2" s="104"/>
      <c r="UP2" s="104"/>
      <c r="UQ2" s="104"/>
      <c r="UR2" s="104"/>
      <c r="US2" s="104"/>
      <c r="UT2" s="104"/>
      <c r="UU2" s="104"/>
      <c r="UV2" s="104"/>
      <c r="UW2" s="104"/>
      <c r="UX2" s="104"/>
      <c r="UY2" s="104"/>
      <c r="UZ2" s="104"/>
      <c r="VA2" s="104"/>
      <c r="VB2" s="104"/>
      <c r="VC2" s="104"/>
      <c r="VD2" s="104"/>
      <c r="VE2" s="104"/>
      <c r="VF2" s="104"/>
      <c r="VG2" s="104"/>
      <c r="VH2" s="104"/>
      <c r="VI2" s="104"/>
      <c r="VJ2" s="104"/>
      <c r="VK2" s="104"/>
      <c r="VL2" s="104"/>
      <c r="VM2" s="104"/>
      <c r="VN2" s="104"/>
      <c r="VO2" s="104"/>
      <c r="VP2" s="104"/>
      <c r="VQ2" s="104"/>
      <c r="VR2" s="104"/>
      <c r="VS2" s="104"/>
      <c r="VT2" s="104"/>
      <c r="VU2" s="104"/>
      <c r="VV2" s="104"/>
      <c r="VW2" s="104"/>
      <c r="VX2" s="104"/>
      <c r="VY2" s="104"/>
      <c r="VZ2" s="104"/>
      <c r="WA2" s="104"/>
      <c r="WB2" s="104"/>
      <c r="WC2" s="104"/>
      <c r="WD2" s="104"/>
      <c r="WE2" s="104"/>
      <c r="WF2" s="104"/>
      <c r="WG2" s="104"/>
      <c r="WH2" s="104"/>
      <c r="WI2" s="104"/>
      <c r="WJ2" s="104"/>
      <c r="WK2" s="104"/>
      <c r="WL2" s="104"/>
      <c r="WM2" s="104"/>
      <c r="WN2" s="104"/>
      <c r="WO2" s="104"/>
      <c r="WP2" s="104"/>
      <c r="WQ2" s="104"/>
      <c r="WR2" s="104"/>
      <c r="WS2" s="104"/>
      <c r="WT2" s="104"/>
      <c r="WU2" s="104"/>
      <c r="WV2" s="104"/>
      <c r="WW2" s="104"/>
      <c r="WX2" s="104"/>
      <c r="WY2" s="104"/>
      <c r="WZ2" s="104"/>
      <c r="XA2" s="104"/>
      <c r="XB2" s="104"/>
      <c r="XC2" s="104"/>
      <c r="XD2" s="104"/>
      <c r="XE2" s="104"/>
      <c r="XF2" s="104"/>
      <c r="XG2" s="104"/>
      <c r="XH2" s="104"/>
      <c r="XI2" s="104"/>
      <c r="XJ2" s="104"/>
      <c r="XK2" s="104"/>
      <c r="XL2" s="104"/>
      <c r="XM2" s="104"/>
      <c r="XN2" s="104"/>
      <c r="XO2" s="104"/>
      <c r="XP2" s="104"/>
      <c r="XQ2" s="104"/>
      <c r="XR2" s="104"/>
      <c r="XS2" s="104"/>
      <c r="XT2" s="104"/>
      <c r="XU2" s="104"/>
      <c r="XV2" s="104"/>
      <c r="XW2" s="104"/>
      <c r="XX2" s="104"/>
      <c r="XY2" s="104"/>
      <c r="XZ2" s="104"/>
      <c r="YA2" s="104"/>
      <c r="YB2" s="104"/>
      <c r="YC2" s="104"/>
      <c r="YD2" s="104"/>
      <c r="YE2" s="104"/>
      <c r="YF2" s="104"/>
      <c r="YG2" s="104"/>
      <c r="YH2" s="104"/>
      <c r="YI2" s="104"/>
      <c r="YJ2" s="104"/>
      <c r="YK2" s="104"/>
      <c r="YL2" s="104"/>
      <c r="YM2" s="104"/>
      <c r="YN2" s="104"/>
      <c r="YO2" s="104"/>
      <c r="YP2" s="104"/>
      <c r="YQ2" s="104"/>
      <c r="YR2" s="104"/>
      <c r="YS2" s="104"/>
      <c r="YT2" s="104"/>
      <c r="YU2" s="104"/>
      <c r="YV2" s="104"/>
      <c r="YW2" s="104"/>
      <c r="YX2" s="104"/>
      <c r="YY2" s="104"/>
      <c r="YZ2" s="104"/>
      <c r="ZA2" s="104"/>
      <c r="ZB2" s="104"/>
      <c r="ZC2" s="104"/>
      <c r="ZD2" s="104"/>
      <c r="ZE2" s="104"/>
      <c r="ZF2" s="104"/>
      <c r="ZG2" s="104"/>
      <c r="ZH2" s="104"/>
      <c r="ZI2" s="104"/>
      <c r="ZJ2" s="104"/>
      <c r="ZK2" s="104"/>
      <c r="ZL2" s="104"/>
      <c r="ZM2" s="104"/>
      <c r="ZN2" s="104"/>
      <c r="ZO2" s="104"/>
      <c r="ZP2" s="104"/>
      <c r="ZQ2" s="104"/>
      <c r="ZR2" s="104"/>
      <c r="ZS2" s="104"/>
      <c r="ZT2" s="104"/>
      <c r="ZU2" s="104"/>
      <c r="ZV2" s="104"/>
      <c r="ZW2" s="104"/>
      <c r="ZX2" s="104"/>
      <c r="ZY2" s="104"/>
      <c r="ZZ2" s="104"/>
      <c r="AAA2" s="104"/>
      <c r="AAB2" s="104"/>
      <c r="AAC2" s="104"/>
      <c r="AAD2" s="104"/>
      <c r="AAE2" s="104"/>
      <c r="AAF2" s="104"/>
      <c r="AAG2" s="104"/>
      <c r="AAH2" s="104"/>
      <c r="AAI2" s="104"/>
      <c r="AAJ2" s="104"/>
      <c r="AAK2" s="104"/>
      <c r="AAL2" s="104"/>
      <c r="AAM2" s="104"/>
      <c r="AAN2" s="104"/>
      <c r="AAO2" s="104"/>
      <c r="AAP2" s="104"/>
      <c r="AAQ2" s="104"/>
      <c r="AAR2" s="104"/>
      <c r="AAS2" s="104"/>
      <c r="AAT2" s="104"/>
      <c r="AAU2" s="104"/>
      <c r="AAV2" s="104"/>
      <c r="AAW2" s="104"/>
      <c r="AAX2" s="104"/>
      <c r="AAY2" s="104"/>
      <c r="AAZ2" s="104"/>
      <c r="ABA2" s="104"/>
      <c r="ABB2" s="104"/>
      <c r="ABC2" s="104"/>
      <c r="ABD2" s="104"/>
      <c r="ABE2" s="104"/>
      <c r="ABF2" s="104"/>
      <c r="ABG2" s="104"/>
      <c r="ABH2" s="104"/>
      <c r="ABI2" s="104"/>
      <c r="ABJ2" s="104"/>
      <c r="ABK2" s="104"/>
      <c r="ABL2" s="104"/>
      <c r="ABM2" s="104"/>
      <c r="ABN2" s="104"/>
      <c r="ABO2" s="104"/>
      <c r="ABP2" s="104"/>
      <c r="ABQ2" s="104"/>
      <c r="ABR2" s="104"/>
      <c r="ABS2" s="104"/>
      <c r="ABT2" s="104"/>
      <c r="ABU2" s="104"/>
      <c r="ABV2" s="104"/>
      <c r="ABW2" s="104"/>
      <c r="ABX2" s="104"/>
      <c r="ABY2" s="104"/>
      <c r="ABZ2" s="104"/>
      <c r="ACA2" s="104"/>
      <c r="ACB2" s="104"/>
      <c r="ACC2" s="104"/>
      <c r="ACD2" s="104"/>
      <c r="ACE2" s="104"/>
      <c r="ACF2" s="104"/>
      <c r="ACG2" s="104"/>
      <c r="ACH2" s="104"/>
      <c r="ACI2" s="104"/>
      <c r="ACJ2" s="104"/>
      <c r="ACK2" s="104"/>
      <c r="ACL2" s="104"/>
      <c r="ACM2" s="104"/>
      <c r="ACN2" s="104"/>
      <c r="ACO2" s="104"/>
      <c r="ACP2" s="104"/>
      <c r="ACQ2" s="104"/>
      <c r="ACR2" s="104"/>
      <c r="ACS2" s="104"/>
      <c r="ACT2" s="104"/>
      <c r="ACU2" s="104"/>
      <c r="ACV2" s="104"/>
      <c r="ACW2" s="104"/>
      <c r="ACX2" s="104"/>
      <c r="ACY2" s="104"/>
      <c r="ACZ2" s="104"/>
      <c r="ADA2" s="104"/>
      <c r="ADB2" s="104"/>
      <c r="ADC2" s="104"/>
      <c r="ADD2" s="104"/>
      <c r="ADE2" s="104"/>
      <c r="ADF2" s="104"/>
      <c r="ADG2" s="104"/>
      <c r="ADH2" s="104"/>
      <c r="ADI2" s="104"/>
      <c r="ADJ2" s="104"/>
      <c r="ADK2" s="104"/>
      <c r="ADL2" s="104"/>
      <c r="ADM2" s="104"/>
      <c r="ADN2" s="104"/>
      <c r="ADO2" s="104"/>
      <c r="ADP2" s="104"/>
      <c r="ADQ2" s="104"/>
      <c r="ADR2" s="104"/>
      <c r="ADS2" s="104"/>
      <c r="ADT2" s="104"/>
      <c r="ADU2" s="104"/>
      <c r="ADV2" s="104"/>
      <c r="ADW2" s="104"/>
      <c r="ADX2" s="104"/>
      <c r="ADY2" s="104"/>
      <c r="ADZ2" s="104"/>
      <c r="AEA2" s="104"/>
      <c r="AEB2" s="104"/>
      <c r="AEC2" s="104"/>
      <c r="AED2" s="104"/>
      <c r="AEE2" s="104"/>
      <c r="AEF2" s="104"/>
      <c r="AEG2" s="104"/>
      <c r="AEH2" s="104"/>
      <c r="AEI2" s="104"/>
      <c r="AEJ2" s="104"/>
      <c r="AEK2" s="104"/>
      <c r="AEL2" s="104"/>
      <c r="AEM2" s="104"/>
      <c r="AEN2" s="104"/>
      <c r="AEO2" s="104"/>
      <c r="AEP2" s="104"/>
      <c r="AEQ2" s="104"/>
      <c r="AER2" s="104"/>
      <c r="AES2" s="104"/>
      <c r="AET2" s="104"/>
      <c r="AEU2" s="104"/>
      <c r="AEV2" s="104"/>
      <c r="AEW2" s="104"/>
      <c r="AEX2" s="104"/>
      <c r="AEY2" s="104"/>
      <c r="AEZ2" s="104"/>
      <c r="AFA2" s="104"/>
      <c r="AFB2" s="104"/>
      <c r="AFC2" s="104"/>
      <c r="AFD2" s="104"/>
      <c r="AFE2" s="104"/>
      <c r="AFF2" s="104"/>
      <c r="AFG2" s="104"/>
      <c r="AFH2" s="104"/>
      <c r="AFI2" s="104"/>
      <c r="AFJ2" s="104"/>
      <c r="AFK2" s="104"/>
      <c r="AFL2" s="104"/>
      <c r="AFM2" s="104"/>
      <c r="AFN2" s="104"/>
      <c r="AFO2" s="104"/>
      <c r="AFP2" s="104"/>
      <c r="AFQ2" s="104"/>
      <c r="AFR2" s="104"/>
      <c r="AFS2" s="104"/>
      <c r="AFT2" s="104"/>
      <c r="AFU2" s="104"/>
      <c r="AFV2" s="104"/>
      <c r="AFW2" s="104"/>
      <c r="AFX2" s="104"/>
      <c r="AFY2" s="104"/>
      <c r="AFZ2" s="104"/>
      <c r="AGA2" s="104"/>
      <c r="AGB2" s="104"/>
      <c r="AGC2" s="104"/>
      <c r="AGD2" s="104"/>
      <c r="AGE2" s="104"/>
      <c r="AGF2" s="104"/>
      <c r="AGG2" s="104"/>
      <c r="AGH2" s="104"/>
      <c r="AGI2" s="104"/>
      <c r="AGJ2" s="104"/>
      <c r="AGK2" s="104"/>
      <c r="AGL2" s="104"/>
      <c r="AGM2" s="104"/>
      <c r="AGN2" s="104"/>
      <c r="AGO2" s="104"/>
      <c r="AGP2" s="104"/>
      <c r="AGQ2" s="104"/>
      <c r="AGR2" s="104"/>
      <c r="AGS2" s="104"/>
      <c r="AGT2" s="104"/>
      <c r="AGU2" s="104"/>
      <c r="AGV2" s="104"/>
      <c r="AGW2" s="104"/>
      <c r="AGX2" s="104"/>
      <c r="AGY2" s="104"/>
      <c r="AGZ2" s="104"/>
      <c r="AHA2" s="104"/>
      <c r="AHB2" s="104"/>
      <c r="AHC2" s="104"/>
      <c r="AHD2" s="104"/>
      <c r="AHE2" s="104"/>
      <c r="AHF2" s="104"/>
      <c r="AHG2" s="104"/>
      <c r="AHH2" s="104"/>
      <c r="AHI2" s="104"/>
      <c r="AHJ2" s="104"/>
      <c r="AHK2" s="104"/>
      <c r="AHL2" s="104"/>
      <c r="AHM2" s="104"/>
      <c r="AHN2" s="104"/>
      <c r="AHO2" s="104"/>
      <c r="AHP2" s="104"/>
      <c r="AHQ2" s="104"/>
      <c r="AHR2" s="104"/>
      <c r="AHS2" s="104"/>
      <c r="AHT2" s="104"/>
      <c r="AHU2" s="104"/>
      <c r="AHV2" s="104"/>
      <c r="AHW2" s="104"/>
      <c r="AHX2" s="104"/>
      <c r="AHY2" s="104"/>
      <c r="AHZ2" s="104"/>
      <c r="AIA2" s="104"/>
      <c r="AIB2" s="104"/>
      <c r="AIC2" s="104"/>
      <c r="AID2" s="104"/>
      <c r="AIE2" s="104"/>
      <c r="AIF2" s="104"/>
      <c r="AIG2" s="104"/>
      <c r="AIH2" s="104"/>
      <c r="AII2" s="104"/>
      <c r="AIJ2" s="104"/>
      <c r="AIK2" s="104"/>
      <c r="AIL2" s="104"/>
      <c r="AIM2" s="104"/>
      <c r="AIN2" s="104"/>
      <c r="AIO2" s="104"/>
      <c r="AIP2" s="104"/>
      <c r="AIQ2" s="104"/>
      <c r="AIR2" s="104"/>
      <c r="AIS2" s="104"/>
      <c r="AIT2" s="104"/>
      <c r="AIU2" s="104"/>
      <c r="AIV2" s="104"/>
      <c r="AIW2" s="104"/>
      <c r="AIX2" s="104"/>
      <c r="AIY2" s="104"/>
      <c r="AIZ2" s="104"/>
      <c r="AJA2" s="104"/>
      <c r="AJB2" s="104"/>
      <c r="AJC2" s="104"/>
      <c r="AJD2" s="104"/>
      <c r="AJE2" s="104"/>
      <c r="AJF2" s="104"/>
      <c r="AJG2" s="104"/>
      <c r="AJH2" s="104"/>
      <c r="AJI2" s="104"/>
      <c r="AJJ2" s="104"/>
      <c r="AJK2" s="104"/>
      <c r="AJL2" s="104"/>
      <c r="AJM2" s="104"/>
      <c r="AJN2" s="104"/>
      <c r="AJO2" s="104"/>
      <c r="AJP2" s="104"/>
      <c r="AJQ2" s="104"/>
      <c r="AJR2" s="104"/>
      <c r="AJS2" s="104"/>
      <c r="AJT2" s="104"/>
      <c r="AJU2" s="104"/>
      <c r="AJV2" s="104"/>
      <c r="AJW2" s="104"/>
      <c r="AJX2" s="104"/>
      <c r="AJY2" s="104"/>
      <c r="AJZ2" s="104"/>
      <c r="AKA2" s="104"/>
      <c r="AKB2" s="104"/>
      <c r="AKC2" s="104"/>
      <c r="AKD2" s="104"/>
      <c r="AKE2" s="104"/>
      <c r="AKF2" s="104"/>
      <c r="AKG2" s="104"/>
      <c r="AKH2" s="104"/>
      <c r="AKI2" s="104"/>
      <c r="AKJ2" s="104"/>
      <c r="AKK2" s="104"/>
      <c r="AKL2" s="104"/>
      <c r="AKM2" s="104"/>
      <c r="AKN2" s="104"/>
      <c r="AKO2" s="104"/>
      <c r="AKP2" s="104"/>
      <c r="AKQ2" s="104"/>
      <c r="AKR2" s="104"/>
      <c r="AKS2" s="104"/>
      <c r="AKT2" s="104"/>
      <c r="AKU2" s="104"/>
      <c r="AKV2" s="104"/>
      <c r="AKW2" s="104"/>
      <c r="AKX2" s="104"/>
      <c r="AKY2" s="104"/>
      <c r="AKZ2" s="104"/>
      <c r="ALA2" s="104"/>
      <c r="ALB2" s="104"/>
      <c r="ALC2" s="104"/>
      <c r="ALD2" s="104"/>
      <c r="ALE2" s="104"/>
      <c r="ALF2" s="104"/>
      <c r="ALG2" s="104"/>
      <c r="ALH2" s="104"/>
      <c r="ALI2" s="104"/>
      <c r="ALJ2" s="104"/>
      <c r="ALK2" s="104"/>
      <c r="ALL2" s="104"/>
      <c r="ALM2" s="104"/>
      <c r="ALN2" s="104"/>
      <c r="ALO2" s="104"/>
      <c r="ALP2" s="104"/>
      <c r="ALQ2" s="104"/>
      <c r="ALR2" s="104"/>
      <c r="ALS2" s="104"/>
      <c r="ALT2" s="104"/>
      <c r="ALU2" s="104"/>
      <c r="ALV2" s="104"/>
      <c r="ALW2" s="104"/>
      <c r="ALX2" s="104"/>
      <c r="ALY2" s="104"/>
      <c r="ALZ2" s="104"/>
      <c r="AMA2" s="104"/>
      <c r="AMB2" s="104"/>
      <c r="AMC2" s="104"/>
      <c r="AMD2" s="104"/>
      <c r="AME2" s="104"/>
      <c r="AMF2" s="104"/>
      <c r="AMG2" s="104"/>
      <c r="AMH2" s="104"/>
      <c r="AMI2" s="104"/>
      <c r="AMJ2" s="104"/>
    </row>
    <row r="3" spans="1:1024" ht="14.25" customHeight="1" x14ac:dyDescent="0.2">
      <c r="A3" s="58">
        <f t="array" ref="A3">IF(G3=Error_checking!$A$26,_xlfn.RANK.EQ(AC3,$AC$2:$AC$601),"")</f>
        <v>2</v>
      </c>
      <c r="B3" s="84">
        <v>506</v>
      </c>
      <c r="C3" s="59">
        <f>VLOOKUP($B3,Ludo_na!$A$2:$D$601,2,0)</f>
        <v>107</v>
      </c>
      <c r="D3" s="60" t="str">
        <f>IF(VLOOKUP($B3,Ludo_voor!$A$2:$Y$601,3,0)="","",VLOOKUP($B3,Ludo_voor!$A$2:$Y$601,3,0))</f>
        <v>Van Hecke</v>
      </c>
      <c r="E3" s="61" t="str">
        <f>IF(VLOOKUP($B3,Ludo_voor!$A$2:$Y$601,4,0)="","",VLOOKUP($B3,Ludo_voor!$A$2:$Y$601,4,0))</f>
        <v>Ides</v>
      </c>
      <c r="F3" s="62" t="str">
        <f>IF(VLOOKUP($B3,Ludo_voor!$A$2:$Y$601,5,0)="","",VLOOKUP($B3,Ludo_voor!$A$2:$Y$601,5,0))</f>
        <v/>
      </c>
      <c r="G3" s="63" t="s">
        <v>845</v>
      </c>
      <c r="H3" s="85"/>
      <c r="I3" s="86" t="s">
        <v>885</v>
      </c>
      <c r="J3" s="87">
        <v>1</v>
      </c>
      <c r="K3" s="87">
        <v>1</v>
      </c>
      <c r="L3" s="87">
        <v>4</v>
      </c>
      <c r="M3" s="67">
        <f t="array" ref="M3">IF($G3="","",IF(L3="",0,((SUM(IF(I3=I$2:I$601,IF(J3=J$2:J$601,1,0),0))-K3)/(SUM(IF(I3=I$2:I$601,IF(J3=J$2:J$601,1,0),0))-1)*100)+(L3/(SUM(IF(I3=I$2:I$601,IF(J3=J$2:J$601,L$2:L$601,0),0))))+IF(K3&lt;2,SUM(IF(I3=I$2:I$601,IF(J3=J$2:J$601,1,0),0)),0)))</f>
        <v>104.4</v>
      </c>
      <c r="N3" s="88" t="s">
        <v>887</v>
      </c>
      <c r="O3" s="72">
        <v>1</v>
      </c>
      <c r="P3" s="72">
        <v>1</v>
      </c>
      <c r="Q3" s="72">
        <v>41</v>
      </c>
      <c r="R3" s="70">
        <f t="array" ref="R3">IF($G3="","",IF(Q3="",0,((SUM(IF(N3=N$2:N$601,IF(O3=O$2:O$601,1,0),0))-P3)/(SUM(IF(N3=N$2:N$601,IF(O3=O$2:O$601,1,0),0))-1)*100)+(Q3/(SUM(IF(N3=N$2:N$601,IF(O3=O$2:O$601,Q$2:Q$601,0),0))))+IF(P3&lt;2,SUM(IF(N3=N$2:N$601,IF(O3=O$2:O$601,1,0),0)),0)))</f>
        <v>104.31782945736434</v>
      </c>
      <c r="S3" s="71" t="s">
        <v>964</v>
      </c>
      <c r="T3" s="72">
        <v>2</v>
      </c>
      <c r="U3" s="72">
        <v>2</v>
      </c>
      <c r="V3" s="72">
        <v>26</v>
      </c>
      <c r="W3" s="73">
        <f t="array" ref="W3">IF($G3="","",IF(OR(S3=Error_checking!$Q$25,S3=Error_checking!$Q$26),R3-IF(P3&lt;2,SUM(IF(N3=N$2:N$601,IF(O3=O$2:O$601,1,0),0)),0),IF(V3="",0,((SUM(IF(S3=S$2:S$601,IF(T3=T$2:T$601,1,0),0))-U3)/(SUM(IF(S3=S$2:S$601,IF(T3=T$2:T$601,1,0),0))-1)*100)+(V3/(SUM(IF(S3=S$2:S$601,IF(T3=T$2:T$601,V$2:V$601,0),0))))+IF(U3&lt;2,SUM(IF(S3=S$2:S$601,IF(T3=T$2:T$601,1,0),0)),0))))</f>
        <v>75.194029850746276</v>
      </c>
      <c r="X3" s="74"/>
      <c r="Y3" s="75"/>
      <c r="Z3" s="76"/>
      <c r="AA3" s="75"/>
      <c r="AB3" s="77">
        <f>0</f>
        <v>0</v>
      </c>
      <c r="AC3" s="77">
        <f t="array" ref="AC3">SUM(M3,R3,W3,AB3)</f>
        <v>283.91185930811065</v>
      </c>
      <c r="AD3" s="76">
        <f>IF(G3=Error_checking!$A$26,MAX(0,MIN(MaxBonus,$G$1)+1-_xlfn.RANK.EQ(AC3,$AC$2:$AC$601)),0)</f>
        <v>69</v>
      </c>
      <c r="AE3" s="73">
        <f t="shared" si="0"/>
        <v>352.91185930811065</v>
      </c>
      <c r="AF3" s="78">
        <f t="array" ref="AF3">IF(G3=Error_checking!$A$26,_xlfn.RANK.EQ(AC3,$AC$2:$AC$601),"")</f>
        <v>2</v>
      </c>
      <c r="AG3" s="79"/>
      <c r="AH3" s="80"/>
      <c r="AI3" s="80"/>
      <c r="AJ3" s="80"/>
      <c r="AK3" s="81"/>
      <c r="AL3" s="81"/>
      <c r="AM3" s="81"/>
      <c r="AN3" s="82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</row>
    <row r="4" spans="1:1024" s="92" customFormat="1" ht="14.25" customHeight="1" x14ac:dyDescent="0.2">
      <c r="A4" s="58">
        <f t="array" ref="A4">IF(G4=Error_checking!$A$26,_xlfn.RANK.EQ(AC4,$AC$2:$AC$601),"")</f>
        <v>3</v>
      </c>
      <c r="B4" s="58">
        <v>510</v>
      </c>
      <c r="C4" s="59">
        <f>VLOOKUP($B4,Ludo_na!$A$2:$D$601,2,0)</f>
        <v>10</v>
      </c>
      <c r="D4" s="60" t="str">
        <f>IF(VLOOKUP($B4,Ludo_voor!$A$2:$Y$601,3,0)="","",VLOOKUP($B4,Ludo_voor!$A$2:$Y$601,3,0))</f>
        <v>Vervoort</v>
      </c>
      <c r="E4" s="61" t="str">
        <f>IF(VLOOKUP($B4,Ludo_voor!$A$2:$Y$601,4,0)="","",VLOOKUP($B4,Ludo_voor!$A$2:$Y$601,4,0))</f>
        <v>Dorien</v>
      </c>
      <c r="F4" s="62" t="str">
        <f>IF(VLOOKUP($B4,Ludo_voor!$A$2:$Y$601,5,0)="","",VLOOKUP($B4,Ludo_voor!$A$2:$Y$601,5,0))</f>
        <v>t Gezelschap</v>
      </c>
      <c r="G4" s="63" t="s">
        <v>845</v>
      </c>
      <c r="H4" s="64" t="s">
        <v>846</v>
      </c>
      <c r="I4" s="65" t="s">
        <v>867</v>
      </c>
      <c r="J4" s="66">
        <v>1</v>
      </c>
      <c r="K4" s="66">
        <v>1</v>
      </c>
      <c r="L4" s="66">
        <v>99</v>
      </c>
      <c r="M4" s="67">
        <f t="array" ref="M4">IF($G4="","",IF(L4="",0,((SUM(IF(I4=I$2:I$601,IF(J4=J$2:J$601,1,0),0))-K4)/(SUM(IF(I4=I$2:I$601,IF(J4=J$2:J$601,1,0),0))-1)*100)+(L4/(SUM(IF(I4=I$2:I$601,IF(J4=J$2:J$601,L$2:L$601,0),0))))+IF(K4&lt;2,SUM(IF(I4=I$2:I$601,IF(J4=J$2:J$601,1,0),0)),0)))</f>
        <v>104.27123287671233</v>
      </c>
      <c r="N4" s="68" t="s">
        <v>866</v>
      </c>
      <c r="O4" s="69">
        <v>1</v>
      </c>
      <c r="P4" s="69">
        <v>1</v>
      </c>
      <c r="Q4" s="69">
        <v>366</v>
      </c>
      <c r="R4" s="70">
        <f t="array" ref="R4">IF($G4="","",IF(Q4="",0,((SUM(IF(N4=N$2:N$601,IF(O4=O$2:O$601,1,0),0))-P4)/(SUM(IF(N4=N$2:N$601,IF(O4=O$2:O$601,1,0),0))-1)*100)+(Q4/(SUM(IF(N4=N$2:N$601,IF(O4=O$2:O$601,Q$2:Q$601,0),0))))+IF(P4&lt;2,SUM(IF(N4=N$2:N$601,IF(O4=O$2:O$601,1,0),0)),0)))</f>
        <v>104.27917620137299</v>
      </c>
      <c r="S4" s="71" t="s">
        <v>882</v>
      </c>
      <c r="T4" s="72">
        <v>1</v>
      </c>
      <c r="U4" s="72">
        <v>2</v>
      </c>
      <c r="V4" s="72">
        <v>62</v>
      </c>
      <c r="W4" s="73">
        <f t="array" ref="W4">IF($G4="","",IF(OR(S4=Error_checking!$Q$25,S4=Error_checking!$Q$26),R4-IF(P4&lt;2,SUM(IF(N4=N$2:N$601,IF(O4=O$2:O$601,1,0),0)),0),IF(V4="",0,((SUM(IF(S4=S$2:S$601,IF(T4=T$2:T$601,1,0),0))-U4)/(SUM(IF(S4=S$2:S$601,IF(T4=T$2:T$601,1,0),0))-1)*100)+(V4/(SUM(IF(S4=S$2:S$601,IF(T4=T$2:T$601,V$2:V$601,0),0))))+IF(U4&lt;2,SUM(IF(S4=S$2:S$601,IF(T4=T$2:T$601,1,0),0)),0))))</f>
        <v>75.233082706766922</v>
      </c>
      <c r="X4" s="74"/>
      <c r="Y4" s="75"/>
      <c r="Z4" s="76"/>
      <c r="AA4" s="75"/>
      <c r="AB4" s="77">
        <f>0</f>
        <v>0</v>
      </c>
      <c r="AC4" s="77">
        <f t="array" ref="AC4">SUM(M4,R4,W4,AB4)</f>
        <v>283.78349178485223</v>
      </c>
      <c r="AD4" s="76">
        <f>IF(G4=Error_checking!$A$26,MAX(0,MIN(MaxBonus,$G$1)+1-_xlfn.RANK.EQ(AC4,$AC$2:$AC$601)),0)</f>
        <v>68</v>
      </c>
      <c r="AE4" s="73">
        <f t="shared" si="0"/>
        <v>351.78349178485223</v>
      </c>
      <c r="AF4" s="78">
        <f t="array" ref="AF4">IF(G4=Error_checking!$A$26,_xlfn.RANK.EQ(AC4,$AC$2:$AC$601),"")</f>
        <v>3</v>
      </c>
      <c r="AG4" s="79"/>
      <c r="AH4" s="80"/>
      <c r="AI4" s="80"/>
      <c r="AJ4" s="80"/>
      <c r="AK4" s="81"/>
      <c r="AL4" s="81"/>
      <c r="AM4" s="81"/>
      <c r="AN4" s="82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</row>
    <row r="5" spans="1:1024" ht="14.25" customHeight="1" x14ac:dyDescent="0.2">
      <c r="A5" s="58">
        <f t="array" ref="A5">IF(G5=Error_checking!$A$26,_xlfn.RANK.EQ(AC5,$AC$2:$AC$601),"")</f>
        <v>4</v>
      </c>
      <c r="B5" s="58">
        <v>288</v>
      </c>
      <c r="C5" s="59">
        <f>VLOOKUP($B5,Ludo_na!$A$2:$D$601,2,0)</f>
        <v>4</v>
      </c>
      <c r="D5" s="60" t="str">
        <f>IF(VLOOKUP($B5,Ludo_voor!$A$2:$Y$601,3,0)="","",VLOOKUP($B5,Ludo_voor!$A$2:$Y$601,3,0))</f>
        <v>Verheyden</v>
      </c>
      <c r="E5" s="61" t="str">
        <f>IF(VLOOKUP($B5,Ludo_voor!$A$2:$Y$601,4,0)="","",VLOOKUP($B5,Ludo_voor!$A$2:$Y$601,4,0))</f>
        <v>Karl</v>
      </c>
      <c r="F5" s="62" t="str">
        <f>IF(VLOOKUP($B5,Ludo_voor!$A$2:$Y$601,5,0)="","",VLOOKUP($B5,Ludo_voor!$A$2:$Y$601,5,0))</f>
        <v>Speelduivel</v>
      </c>
      <c r="G5" s="63" t="s">
        <v>845</v>
      </c>
      <c r="H5" s="64" t="s">
        <v>846</v>
      </c>
      <c r="I5" s="65" t="s">
        <v>850</v>
      </c>
      <c r="J5" s="87">
        <v>2</v>
      </c>
      <c r="K5" s="66">
        <v>2</v>
      </c>
      <c r="L5" s="66">
        <v>7</v>
      </c>
      <c r="M5" s="67">
        <f t="array" ref="M5">IF($G5="","",IF(L5="",0,((SUM(IF(I5=I$2:I$601,IF(J5=J$2:J$601,1,0),0))-K5)/(SUM(IF(I5=I$2:I$601,IF(J5=J$2:J$601,1,0),0))-1)*100)+(L5/(SUM(IF(I5=I$2:I$601,IF(J5=J$2:J$601,L$2:L$601,0),0))))+IF(K5&lt;2,SUM(IF(I5=I$2:I$601,IF(J5=J$2:J$601,1,0),0)),0)))</f>
        <v>66.958333333333329</v>
      </c>
      <c r="N5" s="68" t="s">
        <v>963</v>
      </c>
      <c r="O5" s="69">
        <v>1</v>
      </c>
      <c r="P5" s="69">
        <v>1</v>
      </c>
      <c r="Q5" s="69">
        <v>58</v>
      </c>
      <c r="R5" s="70">
        <f t="array" ref="R5">IF($G5="","",IF(Q5="",0,((SUM(IF(N5=N$2:N$601,IF(O5=O$2:O$601,1,0),0))-P5)/(SUM(IF(N5=N$2:N$601,IF(O5=O$2:O$601,1,0),0))-1)*100)+(Q5/(SUM(IF(N5=N$2:N$601,IF(O5=O$2:O$601,Q$2:Q$601,0),0))))+IF(P5&lt;2,SUM(IF(N5=N$2:N$601,IF(O5=O$2:O$601,1,0),0)),0)))</f>
        <v>104.35151515151514</v>
      </c>
      <c r="S5" s="71" t="s">
        <v>851</v>
      </c>
      <c r="T5" s="72">
        <v>3</v>
      </c>
      <c r="U5" s="72">
        <v>1</v>
      </c>
      <c r="V5" s="72">
        <v>55</v>
      </c>
      <c r="W5" s="73">
        <f t="array" ref="W5">IF($G5="","",IF(OR(S5=Error_checking!$Q$25,S5=Error_checking!$Q$26),R5-IF(P5&lt;2,SUM(IF(N5=N$2:N$601,IF(O5=O$2:O$601,1,0),0)),0),IF(V5="",0,((SUM(IF(S5=S$2:S$601,IF(T5=T$2:T$601,1,0),0))-U5)/(SUM(IF(S5=S$2:S$601,IF(T5=T$2:T$601,1,0),0))-1)*100)+(V5/(SUM(IF(S5=S$2:S$601,IF(T5=T$2:T$601,V$2:V$601,0),0))))+IF(U5&lt;2,SUM(IF(S5=S$2:S$601,IF(T5=T$2:T$601,1,0),0)),0))))</f>
        <v>106.19927536231884</v>
      </c>
      <c r="X5" s="74"/>
      <c r="Y5" s="75"/>
      <c r="Z5" s="76"/>
      <c r="AA5" s="75"/>
      <c r="AB5" s="77">
        <f>0</f>
        <v>0</v>
      </c>
      <c r="AC5" s="77">
        <f t="array" ref="AC5">SUM(M5,R5,W5,AB5)</f>
        <v>277.5091238471673</v>
      </c>
      <c r="AD5" s="76">
        <f>IF(G5=Error_checking!$A$26,MAX(0,MIN(MaxBonus,$G$1)+1-_xlfn.RANK.EQ(AC5,$AC$2:$AC$601)),0)</f>
        <v>67</v>
      </c>
      <c r="AE5" s="73">
        <f t="shared" si="0"/>
        <v>344.5091238471673</v>
      </c>
      <c r="AF5" s="78">
        <f t="array" ref="AF5">IF(G5=Error_checking!$A$26,_xlfn.RANK.EQ(AC5,$AC$2:$AC$601),"")</f>
        <v>4</v>
      </c>
      <c r="AG5" s="79"/>
      <c r="AH5" s="80"/>
      <c r="AI5" s="80"/>
      <c r="AJ5" s="80"/>
      <c r="AK5" s="81"/>
      <c r="AL5" s="81"/>
      <c r="AM5" s="81"/>
      <c r="AN5" s="82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</row>
    <row r="6" spans="1:1024" ht="14.25" customHeight="1" x14ac:dyDescent="0.2">
      <c r="A6" s="58">
        <f t="array" ref="A6">IF(G6=Error_checking!$A$26,_xlfn.RANK.EQ(AC6,$AC$2:$AC$601),"")</f>
        <v>5</v>
      </c>
      <c r="B6" s="58">
        <v>513</v>
      </c>
      <c r="C6" s="59">
        <f>VLOOKUP($B6,Ludo_na!$A$2:$D$601,2,0)</f>
        <v>9</v>
      </c>
      <c r="D6" s="60" t="str">
        <f>IF(VLOOKUP($B6,Ludo_voor!$A$2:$Y$601,3,0)="","",VLOOKUP($B6,Ludo_voor!$A$2:$Y$601,3,0))</f>
        <v>Van Roosbroeck</v>
      </c>
      <c r="E6" s="61" t="str">
        <f>IF(VLOOKUP($B6,Ludo_voor!$A$2:$Y$601,4,0)="","",VLOOKUP($B6,Ludo_voor!$A$2:$Y$601,4,0))</f>
        <v>Jan</v>
      </c>
      <c r="F6" s="62" t="str">
        <f>IF(VLOOKUP($B6,Ludo_voor!$A$2:$Y$601,5,0)="","",VLOOKUP($B6,Ludo_voor!$A$2:$Y$601,5,0))</f>
        <v>De Speeldoos</v>
      </c>
      <c r="G6" s="63" t="s">
        <v>845</v>
      </c>
      <c r="H6" s="64" t="s">
        <v>846</v>
      </c>
      <c r="I6" s="65" t="s">
        <v>856</v>
      </c>
      <c r="J6" s="66">
        <v>2</v>
      </c>
      <c r="K6" s="66">
        <v>1</v>
      </c>
      <c r="L6" s="66">
        <v>71</v>
      </c>
      <c r="M6" s="67">
        <f t="array" ref="M6">IF($G6="","",IF(L6="",0,((SUM(IF(I6=I$2:I$601,IF(J6=J$2:J$601,1,0),0))-K6)/(SUM(IF(I6=I$2:I$601,IF(J6=J$2:J$601,1,0),0))-1)*100)+(L6/(SUM(IF(I6=I$2:I$601,IF(J6=J$2:J$601,L$2:L$601,0),0))))+IF(K6&lt;2,SUM(IF(I6=I$2:I$601,IF(J6=J$2:J$601,1,0),0)),0)))</f>
        <v>104.28629032258064</v>
      </c>
      <c r="N6" s="68" t="s">
        <v>855</v>
      </c>
      <c r="O6" s="69">
        <v>4</v>
      </c>
      <c r="P6" s="69">
        <v>2</v>
      </c>
      <c r="Q6" s="69">
        <v>55</v>
      </c>
      <c r="R6" s="70">
        <f t="array" ref="R6">IF($G6="","",IF(Q6="",0,((SUM(IF(N6=N$2:N$601,IF(O6=O$2:O$601,1,0),0))-P6)/(SUM(IF(N6=N$2:N$601,IF(O6=O$2:O$601,1,0),0))-1)*100)+(Q6/(SUM(IF(N6=N$2:N$601,IF(O6=O$2:O$601,Q$2:Q$601,0),0))))+IF(P6&lt;2,SUM(IF(N6=N$2:N$601,IF(O6=O$2:O$601,1,0),0)),0)))</f>
        <v>66.95164075993091</v>
      </c>
      <c r="S6" s="71" t="s">
        <v>854</v>
      </c>
      <c r="T6" s="72">
        <v>1</v>
      </c>
      <c r="U6" s="72">
        <v>1</v>
      </c>
      <c r="V6" s="72">
        <v>5</v>
      </c>
      <c r="W6" s="73">
        <f t="array" ref="W6">IF($G6="","",IF(OR(S6=Error_checking!$Q$25,S6=Error_checking!$Q$26),R6-IF(P6&lt;2,SUM(IF(N6=N$2:N$601,IF(O6=O$2:O$601,1,0),0)),0),IF(V6="",0,((SUM(IF(S6=S$2:S$601,IF(T6=T$2:T$601,1,0),0))-U6)/(SUM(IF(S6=S$2:S$601,IF(T6=T$2:T$601,1,0),0))-1)*100)+(V6/(SUM(IF(S6=S$2:S$601,IF(T6=T$2:T$601,V$2:V$601,0),0))))+IF(U6&lt;2,SUM(IF(S6=S$2:S$601,IF(T6=T$2:T$601,1,0),0)),0))))</f>
        <v>105.33333333333333</v>
      </c>
      <c r="X6" s="74"/>
      <c r="Y6" s="75"/>
      <c r="Z6" s="76"/>
      <c r="AA6" s="75"/>
      <c r="AB6" s="77">
        <f>0</f>
        <v>0</v>
      </c>
      <c r="AC6" s="77">
        <f t="array" ref="AC6">SUM(M6,R6,W6,AB6)</f>
        <v>276.57126441584489</v>
      </c>
      <c r="AD6" s="76">
        <f>IF(G6=Error_checking!$A$26,MAX(0,MIN(MaxBonus,$G$1)+1-_xlfn.RANK.EQ(AC6,$AC$2:$AC$601)),0)</f>
        <v>66</v>
      </c>
      <c r="AE6" s="73">
        <f t="shared" si="0"/>
        <v>342.57126441584489</v>
      </c>
      <c r="AF6" s="78">
        <f t="array" ref="AF6">IF(G6=Error_checking!$A$26,_xlfn.RANK.EQ(AC6,$AC$2:$AC$601),"")</f>
        <v>5</v>
      </c>
      <c r="AG6" s="79"/>
      <c r="AH6" s="80"/>
      <c r="AI6" s="80"/>
      <c r="AJ6" s="80"/>
      <c r="AK6" s="81"/>
      <c r="AL6" s="81"/>
      <c r="AM6" s="81"/>
      <c r="AN6" s="82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92"/>
      <c r="KC6" s="92"/>
      <c r="KD6" s="92"/>
      <c r="KE6" s="92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92"/>
      <c r="LU6" s="92"/>
      <c r="LV6" s="92"/>
      <c r="LW6" s="92"/>
      <c r="LX6" s="92"/>
      <c r="LY6" s="92"/>
      <c r="LZ6" s="92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92"/>
      <c r="MM6" s="92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92"/>
      <c r="ND6" s="92"/>
      <c r="NE6" s="92"/>
      <c r="NF6" s="92"/>
      <c r="NG6" s="92"/>
      <c r="NH6" s="92"/>
      <c r="NI6" s="92"/>
      <c r="NJ6" s="92"/>
      <c r="NK6" s="92"/>
      <c r="NL6" s="92"/>
      <c r="NM6" s="92"/>
      <c r="NN6" s="92"/>
      <c r="NO6" s="92"/>
      <c r="NP6" s="92"/>
      <c r="NQ6" s="92"/>
      <c r="NR6" s="92"/>
      <c r="NS6" s="92"/>
      <c r="NT6" s="92"/>
      <c r="NU6" s="92"/>
      <c r="NV6" s="92"/>
      <c r="NW6" s="92"/>
      <c r="NX6" s="92"/>
      <c r="NY6" s="92"/>
      <c r="NZ6" s="92"/>
      <c r="OA6" s="92"/>
      <c r="OB6" s="92"/>
      <c r="OC6" s="92"/>
      <c r="OD6" s="92"/>
      <c r="OE6" s="92"/>
      <c r="OF6" s="92"/>
      <c r="OG6" s="92"/>
      <c r="OH6" s="92"/>
      <c r="OI6" s="92"/>
      <c r="OJ6" s="92"/>
      <c r="OK6" s="92"/>
      <c r="OL6" s="92"/>
      <c r="OM6" s="92"/>
      <c r="ON6" s="92"/>
      <c r="OO6" s="92"/>
      <c r="OP6" s="92"/>
      <c r="OQ6" s="92"/>
      <c r="OR6" s="92"/>
      <c r="OS6" s="92"/>
      <c r="OT6" s="92"/>
      <c r="OU6" s="92"/>
      <c r="OV6" s="92"/>
      <c r="OW6" s="92"/>
      <c r="OX6" s="92"/>
      <c r="OY6" s="92"/>
      <c r="OZ6" s="92"/>
      <c r="PA6" s="92"/>
      <c r="PB6" s="92"/>
      <c r="PC6" s="92"/>
      <c r="PD6" s="92"/>
      <c r="PE6" s="92"/>
      <c r="PF6" s="92"/>
      <c r="PG6" s="92"/>
      <c r="PH6" s="92"/>
      <c r="PI6" s="92"/>
      <c r="PJ6" s="92"/>
      <c r="PK6" s="92"/>
      <c r="PL6" s="92"/>
      <c r="PM6" s="92"/>
      <c r="PN6" s="92"/>
      <c r="PO6" s="92"/>
      <c r="PP6" s="92"/>
      <c r="PQ6" s="92"/>
      <c r="PR6" s="92"/>
      <c r="PS6" s="92"/>
      <c r="PT6" s="92"/>
      <c r="PU6" s="92"/>
      <c r="PV6" s="92"/>
      <c r="PW6" s="92"/>
      <c r="PX6" s="92"/>
      <c r="PY6" s="92"/>
      <c r="PZ6" s="92"/>
      <c r="QA6" s="92"/>
      <c r="QB6" s="92"/>
      <c r="QC6" s="92"/>
      <c r="QD6" s="92"/>
      <c r="QE6" s="92"/>
      <c r="QF6" s="92"/>
      <c r="QG6" s="92"/>
      <c r="QH6" s="92"/>
      <c r="QI6" s="92"/>
      <c r="QJ6" s="92"/>
      <c r="QK6" s="92"/>
      <c r="QL6" s="92"/>
      <c r="QM6" s="92"/>
      <c r="QN6" s="92"/>
      <c r="QO6" s="92"/>
      <c r="QP6" s="92"/>
      <c r="QQ6" s="92"/>
      <c r="QR6" s="92"/>
      <c r="QS6" s="92"/>
      <c r="QT6" s="92"/>
      <c r="QU6" s="92"/>
      <c r="QV6" s="92"/>
      <c r="QW6" s="92"/>
      <c r="QX6" s="92"/>
      <c r="QY6" s="92"/>
      <c r="QZ6" s="92"/>
      <c r="RA6" s="92"/>
      <c r="RB6" s="92"/>
      <c r="RC6" s="92"/>
      <c r="RD6" s="92"/>
      <c r="RE6" s="92"/>
      <c r="RF6" s="92"/>
      <c r="RG6" s="92"/>
      <c r="RH6" s="92"/>
      <c r="RI6" s="92"/>
      <c r="RJ6" s="92"/>
      <c r="RK6" s="92"/>
      <c r="RL6" s="92"/>
      <c r="RM6" s="92"/>
      <c r="RN6" s="92"/>
      <c r="RO6" s="92"/>
      <c r="RP6" s="92"/>
      <c r="RQ6" s="92"/>
      <c r="RR6" s="92"/>
      <c r="RS6" s="92"/>
      <c r="RT6" s="92"/>
      <c r="RU6" s="92"/>
      <c r="RV6" s="92"/>
      <c r="RW6" s="92"/>
      <c r="RX6" s="92"/>
      <c r="RY6" s="92"/>
      <c r="RZ6" s="92"/>
      <c r="SA6" s="92"/>
      <c r="SB6" s="92"/>
      <c r="SC6" s="92"/>
      <c r="SD6" s="92"/>
      <c r="SE6" s="92"/>
      <c r="SF6" s="92"/>
      <c r="SG6" s="92"/>
      <c r="SH6" s="92"/>
      <c r="SI6" s="92"/>
      <c r="SJ6" s="92"/>
      <c r="SK6" s="92"/>
      <c r="SL6" s="92"/>
      <c r="SM6" s="92"/>
      <c r="SN6" s="92"/>
      <c r="SO6" s="92"/>
      <c r="SP6" s="92"/>
      <c r="SQ6" s="92"/>
      <c r="SR6" s="92"/>
      <c r="SS6" s="92"/>
      <c r="ST6" s="92"/>
      <c r="SU6" s="92"/>
      <c r="SV6" s="92"/>
      <c r="SW6" s="92"/>
      <c r="SX6" s="92"/>
      <c r="SY6" s="92"/>
      <c r="SZ6" s="92"/>
      <c r="TA6" s="92"/>
      <c r="TB6" s="92"/>
      <c r="TC6" s="92"/>
      <c r="TD6" s="92"/>
      <c r="TE6" s="92"/>
      <c r="TF6" s="92"/>
      <c r="TG6" s="92"/>
      <c r="TH6" s="92"/>
      <c r="TI6" s="92"/>
      <c r="TJ6" s="92"/>
      <c r="TK6" s="92"/>
      <c r="TL6" s="92"/>
      <c r="TM6" s="92"/>
      <c r="TN6" s="92"/>
      <c r="TO6" s="92"/>
      <c r="TP6" s="92"/>
      <c r="TQ6" s="92"/>
      <c r="TR6" s="92"/>
      <c r="TS6" s="92"/>
      <c r="TT6" s="92"/>
      <c r="TU6" s="92"/>
      <c r="TV6" s="92"/>
      <c r="TW6" s="92"/>
      <c r="TX6" s="92"/>
      <c r="TY6" s="92"/>
      <c r="TZ6" s="92"/>
      <c r="UA6" s="92"/>
      <c r="UB6" s="92"/>
      <c r="UC6" s="92"/>
      <c r="UD6" s="92"/>
      <c r="UE6" s="92"/>
      <c r="UF6" s="92"/>
      <c r="UG6" s="92"/>
      <c r="UH6" s="92"/>
      <c r="UI6" s="92"/>
      <c r="UJ6" s="92"/>
      <c r="UK6" s="92"/>
      <c r="UL6" s="92"/>
      <c r="UM6" s="92"/>
      <c r="UN6" s="92"/>
      <c r="UO6" s="92"/>
      <c r="UP6" s="92"/>
      <c r="UQ6" s="92"/>
      <c r="UR6" s="92"/>
      <c r="US6" s="92"/>
      <c r="UT6" s="92"/>
      <c r="UU6" s="92"/>
      <c r="UV6" s="92"/>
      <c r="UW6" s="92"/>
      <c r="UX6" s="92"/>
      <c r="UY6" s="92"/>
      <c r="UZ6" s="92"/>
      <c r="VA6" s="92"/>
      <c r="VB6" s="92"/>
      <c r="VC6" s="92"/>
      <c r="VD6" s="92"/>
      <c r="VE6" s="92"/>
      <c r="VF6" s="92"/>
      <c r="VG6" s="92"/>
      <c r="VH6" s="92"/>
      <c r="VI6" s="92"/>
      <c r="VJ6" s="92"/>
      <c r="VK6" s="92"/>
      <c r="VL6" s="92"/>
      <c r="VM6" s="92"/>
      <c r="VN6" s="92"/>
      <c r="VO6" s="92"/>
      <c r="VP6" s="92"/>
      <c r="VQ6" s="92"/>
      <c r="VR6" s="92"/>
      <c r="VS6" s="92"/>
      <c r="VT6" s="92"/>
      <c r="VU6" s="92"/>
      <c r="VV6" s="92"/>
      <c r="VW6" s="92"/>
      <c r="VX6" s="92"/>
      <c r="VY6" s="92"/>
      <c r="VZ6" s="92"/>
      <c r="WA6" s="92"/>
      <c r="WB6" s="92"/>
      <c r="WC6" s="92"/>
      <c r="WD6" s="92"/>
      <c r="WE6" s="92"/>
      <c r="WF6" s="92"/>
      <c r="WG6" s="92"/>
      <c r="WH6" s="92"/>
      <c r="WI6" s="92"/>
      <c r="WJ6" s="92"/>
      <c r="WK6" s="92"/>
      <c r="WL6" s="92"/>
      <c r="WM6" s="92"/>
      <c r="WN6" s="92"/>
      <c r="WO6" s="92"/>
      <c r="WP6" s="92"/>
      <c r="WQ6" s="92"/>
      <c r="WR6" s="92"/>
      <c r="WS6" s="92"/>
      <c r="WT6" s="92"/>
      <c r="WU6" s="92"/>
      <c r="WV6" s="92"/>
      <c r="WW6" s="92"/>
      <c r="WX6" s="92"/>
      <c r="WY6" s="92"/>
      <c r="WZ6" s="92"/>
      <c r="XA6" s="92"/>
      <c r="XB6" s="92"/>
      <c r="XC6" s="92"/>
      <c r="XD6" s="92"/>
      <c r="XE6" s="92"/>
      <c r="XF6" s="92"/>
      <c r="XG6" s="92"/>
      <c r="XH6" s="92"/>
      <c r="XI6" s="92"/>
      <c r="XJ6" s="92"/>
      <c r="XK6" s="92"/>
      <c r="XL6" s="92"/>
      <c r="XM6" s="92"/>
      <c r="XN6" s="92"/>
      <c r="XO6" s="92"/>
      <c r="XP6" s="92"/>
      <c r="XQ6" s="92"/>
      <c r="XR6" s="92"/>
      <c r="XS6" s="92"/>
      <c r="XT6" s="92"/>
      <c r="XU6" s="92"/>
      <c r="XV6" s="92"/>
      <c r="XW6" s="92"/>
      <c r="XX6" s="92"/>
      <c r="XY6" s="92"/>
      <c r="XZ6" s="92"/>
      <c r="YA6" s="92"/>
      <c r="YB6" s="92"/>
      <c r="YC6" s="92"/>
      <c r="YD6" s="92"/>
      <c r="YE6" s="92"/>
      <c r="YF6" s="92"/>
      <c r="YG6" s="92"/>
      <c r="YH6" s="92"/>
      <c r="YI6" s="92"/>
      <c r="YJ6" s="92"/>
      <c r="YK6" s="92"/>
      <c r="YL6" s="92"/>
      <c r="YM6" s="92"/>
      <c r="YN6" s="92"/>
      <c r="YO6" s="92"/>
      <c r="YP6" s="92"/>
      <c r="YQ6" s="92"/>
      <c r="YR6" s="92"/>
      <c r="YS6" s="92"/>
      <c r="YT6" s="92"/>
      <c r="YU6" s="92"/>
      <c r="YV6" s="92"/>
      <c r="YW6" s="92"/>
      <c r="YX6" s="92"/>
      <c r="YY6" s="92"/>
      <c r="YZ6" s="92"/>
      <c r="ZA6" s="92"/>
      <c r="ZB6" s="92"/>
      <c r="ZC6" s="92"/>
      <c r="ZD6" s="92"/>
      <c r="ZE6" s="92"/>
      <c r="ZF6" s="92"/>
      <c r="ZG6" s="92"/>
      <c r="ZH6" s="92"/>
      <c r="ZI6" s="92"/>
      <c r="ZJ6" s="92"/>
      <c r="ZK6" s="92"/>
      <c r="ZL6" s="92"/>
      <c r="ZM6" s="92"/>
      <c r="ZN6" s="92"/>
      <c r="ZO6" s="92"/>
      <c r="ZP6" s="92"/>
      <c r="ZQ6" s="92"/>
      <c r="ZR6" s="92"/>
      <c r="ZS6" s="92"/>
      <c r="ZT6" s="92"/>
      <c r="ZU6" s="92"/>
      <c r="ZV6" s="92"/>
      <c r="ZW6" s="92"/>
      <c r="ZX6" s="92"/>
      <c r="ZY6" s="92"/>
      <c r="ZZ6" s="92"/>
      <c r="AAA6" s="92"/>
      <c r="AAB6" s="92"/>
      <c r="AAC6" s="92"/>
      <c r="AAD6" s="92"/>
      <c r="AAE6" s="92"/>
      <c r="AAF6" s="92"/>
      <c r="AAG6" s="92"/>
      <c r="AAH6" s="92"/>
      <c r="AAI6" s="92"/>
      <c r="AAJ6" s="92"/>
      <c r="AAK6" s="92"/>
      <c r="AAL6" s="92"/>
      <c r="AAM6" s="92"/>
      <c r="AAN6" s="92"/>
      <c r="AAO6" s="92"/>
      <c r="AAP6" s="92"/>
      <c r="AAQ6" s="92"/>
      <c r="AAR6" s="92"/>
      <c r="AAS6" s="92"/>
      <c r="AAT6" s="92"/>
      <c r="AAU6" s="92"/>
      <c r="AAV6" s="92"/>
      <c r="AAW6" s="92"/>
      <c r="AAX6" s="92"/>
      <c r="AAY6" s="92"/>
      <c r="AAZ6" s="92"/>
      <c r="ABA6" s="92"/>
      <c r="ABB6" s="92"/>
      <c r="ABC6" s="92"/>
      <c r="ABD6" s="92"/>
      <c r="ABE6" s="92"/>
      <c r="ABF6" s="92"/>
      <c r="ABG6" s="92"/>
      <c r="ABH6" s="92"/>
      <c r="ABI6" s="92"/>
      <c r="ABJ6" s="92"/>
      <c r="ABK6" s="92"/>
      <c r="ABL6" s="92"/>
      <c r="ABM6" s="92"/>
      <c r="ABN6" s="92"/>
      <c r="ABO6" s="92"/>
      <c r="ABP6" s="92"/>
      <c r="ABQ6" s="92"/>
      <c r="ABR6" s="92"/>
      <c r="ABS6" s="92"/>
      <c r="ABT6" s="92"/>
      <c r="ABU6" s="92"/>
      <c r="ABV6" s="92"/>
      <c r="ABW6" s="92"/>
      <c r="ABX6" s="92"/>
      <c r="ABY6" s="92"/>
      <c r="ABZ6" s="92"/>
      <c r="ACA6" s="92"/>
      <c r="ACB6" s="92"/>
      <c r="ACC6" s="92"/>
      <c r="ACD6" s="92"/>
      <c r="ACE6" s="92"/>
      <c r="ACF6" s="92"/>
      <c r="ACG6" s="92"/>
      <c r="ACH6" s="92"/>
      <c r="ACI6" s="92"/>
      <c r="ACJ6" s="92"/>
      <c r="ACK6" s="92"/>
      <c r="ACL6" s="92"/>
      <c r="ACM6" s="92"/>
      <c r="ACN6" s="92"/>
      <c r="ACO6" s="92"/>
      <c r="ACP6" s="92"/>
      <c r="ACQ6" s="92"/>
      <c r="ACR6" s="92"/>
      <c r="ACS6" s="92"/>
      <c r="ACT6" s="92"/>
      <c r="ACU6" s="92"/>
      <c r="ACV6" s="92"/>
      <c r="ACW6" s="92"/>
      <c r="ACX6" s="92"/>
      <c r="ACY6" s="92"/>
      <c r="ACZ6" s="92"/>
      <c r="ADA6" s="92"/>
      <c r="ADB6" s="92"/>
      <c r="ADC6" s="92"/>
      <c r="ADD6" s="92"/>
      <c r="ADE6" s="92"/>
      <c r="ADF6" s="92"/>
      <c r="ADG6" s="92"/>
      <c r="ADH6" s="92"/>
      <c r="ADI6" s="92"/>
      <c r="ADJ6" s="92"/>
      <c r="ADK6" s="92"/>
      <c r="ADL6" s="92"/>
      <c r="ADM6" s="92"/>
      <c r="ADN6" s="92"/>
      <c r="ADO6" s="92"/>
      <c r="ADP6" s="92"/>
      <c r="ADQ6" s="92"/>
      <c r="ADR6" s="92"/>
      <c r="ADS6" s="92"/>
      <c r="ADT6" s="92"/>
      <c r="ADU6" s="92"/>
      <c r="ADV6" s="92"/>
      <c r="ADW6" s="92"/>
      <c r="ADX6" s="92"/>
      <c r="ADY6" s="92"/>
      <c r="ADZ6" s="92"/>
      <c r="AEA6" s="92"/>
      <c r="AEB6" s="92"/>
      <c r="AEC6" s="92"/>
      <c r="AED6" s="92"/>
      <c r="AEE6" s="92"/>
      <c r="AEF6" s="92"/>
      <c r="AEG6" s="92"/>
      <c r="AEH6" s="92"/>
      <c r="AEI6" s="92"/>
      <c r="AEJ6" s="92"/>
      <c r="AEK6" s="92"/>
      <c r="AEL6" s="92"/>
      <c r="AEM6" s="92"/>
      <c r="AEN6" s="92"/>
      <c r="AEO6" s="92"/>
      <c r="AEP6" s="92"/>
      <c r="AEQ6" s="92"/>
      <c r="AER6" s="92"/>
      <c r="AES6" s="92"/>
      <c r="AET6" s="92"/>
      <c r="AEU6" s="92"/>
      <c r="AEV6" s="92"/>
      <c r="AEW6" s="92"/>
      <c r="AEX6" s="92"/>
      <c r="AEY6" s="92"/>
      <c r="AEZ6" s="92"/>
      <c r="AFA6" s="92"/>
      <c r="AFB6" s="92"/>
      <c r="AFC6" s="92"/>
      <c r="AFD6" s="92"/>
      <c r="AFE6" s="92"/>
      <c r="AFF6" s="92"/>
      <c r="AFG6" s="92"/>
      <c r="AFH6" s="92"/>
      <c r="AFI6" s="92"/>
      <c r="AFJ6" s="92"/>
      <c r="AFK6" s="92"/>
      <c r="AFL6" s="92"/>
      <c r="AFM6" s="92"/>
      <c r="AFN6" s="92"/>
      <c r="AFO6" s="92"/>
      <c r="AFP6" s="92"/>
      <c r="AFQ6" s="92"/>
      <c r="AFR6" s="92"/>
      <c r="AFS6" s="92"/>
      <c r="AFT6" s="92"/>
      <c r="AFU6" s="92"/>
      <c r="AFV6" s="92"/>
      <c r="AFW6" s="92"/>
      <c r="AFX6" s="92"/>
      <c r="AFY6" s="92"/>
      <c r="AFZ6" s="92"/>
      <c r="AGA6" s="92"/>
      <c r="AGB6" s="92"/>
      <c r="AGC6" s="92"/>
      <c r="AGD6" s="92"/>
      <c r="AGE6" s="92"/>
      <c r="AGF6" s="92"/>
      <c r="AGG6" s="92"/>
      <c r="AGH6" s="92"/>
      <c r="AGI6" s="92"/>
      <c r="AGJ6" s="92"/>
      <c r="AGK6" s="92"/>
      <c r="AGL6" s="92"/>
      <c r="AGM6" s="92"/>
      <c r="AGN6" s="92"/>
      <c r="AGO6" s="92"/>
      <c r="AGP6" s="92"/>
      <c r="AGQ6" s="92"/>
      <c r="AGR6" s="92"/>
      <c r="AGS6" s="92"/>
      <c r="AGT6" s="92"/>
      <c r="AGU6" s="92"/>
      <c r="AGV6" s="92"/>
      <c r="AGW6" s="92"/>
      <c r="AGX6" s="92"/>
      <c r="AGY6" s="92"/>
      <c r="AGZ6" s="92"/>
      <c r="AHA6" s="92"/>
      <c r="AHB6" s="92"/>
      <c r="AHC6" s="92"/>
      <c r="AHD6" s="92"/>
      <c r="AHE6" s="92"/>
      <c r="AHF6" s="92"/>
      <c r="AHG6" s="92"/>
      <c r="AHH6" s="92"/>
      <c r="AHI6" s="92"/>
      <c r="AHJ6" s="92"/>
      <c r="AHK6" s="92"/>
      <c r="AHL6" s="92"/>
      <c r="AHM6" s="92"/>
      <c r="AHN6" s="92"/>
      <c r="AHO6" s="92"/>
      <c r="AHP6" s="92"/>
      <c r="AHQ6" s="92"/>
      <c r="AHR6" s="92"/>
      <c r="AHS6" s="92"/>
      <c r="AHT6" s="92"/>
      <c r="AHU6" s="92"/>
      <c r="AHV6" s="92"/>
      <c r="AHW6" s="92"/>
      <c r="AHX6" s="92"/>
      <c r="AHY6" s="92"/>
      <c r="AHZ6" s="92"/>
      <c r="AIA6" s="92"/>
      <c r="AIB6" s="92"/>
      <c r="AIC6" s="92"/>
      <c r="AID6" s="92"/>
      <c r="AIE6" s="92"/>
      <c r="AIF6" s="92"/>
      <c r="AIG6" s="92"/>
      <c r="AIH6" s="92"/>
      <c r="AII6" s="92"/>
      <c r="AIJ6" s="92"/>
      <c r="AIK6" s="92"/>
      <c r="AIL6" s="92"/>
      <c r="AIM6" s="92"/>
      <c r="AIN6" s="92"/>
      <c r="AIO6" s="92"/>
      <c r="AIP6" s="92"/>
      <c r="AIQ6" s="92"/>
      <c r="AIR6" s="92"/>
      <c r="AIS6" s="92"/>
      <c r="AIT6" s="92"/>
      <c r="AIU6" s="92"/>
      <c r="AIV6" s="92"/>
      <c r="AIW6" s="92"/>
      <c r="AIX6" s="92"/>
      <c r="AIY6" s="92"/>
      <c r="AIZ6" s="92"/>
      <c r="AJA6" s="92"/>
      <c r="AJB6" s="92"/>
      <c r="AJC6" s="92"/>
      <c r="AJD6" s="92"/>
      <c r="AJE6" s="92"/>
      <c r="AJF6" s="92"/>
      <c r="AJG6" s="92"/>
      <c r="AJH6" s="92"/>
      <c r="AJI6" s="92"/>
      <c r="AJJ6" s="92"/>
      <c r="AJK6" s="92"/>
      <c r="AJL6" s="92"/>
      <c r="AJM6" s="92"/>
      <c r="AJN6" s="92"/>
      <c r="AJO6" s="92"/>
      <c r="AJP6" s="92"/>
      <c r="AJQ6" s="92"/>
      <c r="AJR6" s="92"/>
      <c r="AJS6" s="92"/>
      <c r="AJT6" s="92"/>
      <c r="AJU6" s="92"/>
      <c r="AJV6" s="92"/>
      <c r="AJW6" s="92"/>
      <c r="AJX6" s="92"/>
      <c r="AJY6" s="92"/>
      <c r="AJZ6" s="92"/>
      <c r="AKA6" s="92"/>
      <c r="AKB6" s="92"/>
      <c r="AKC6" s="92"/>
      <c r="AKD6" s="92"/>
      <c r="AKE6" s="92"/>
      <c r="AKF6" s="92"/>
      <c r="AKG6" s="92"/>
      <c r="AKH6" s="92"/>
      <c r="AKI6" s="92"/>
      <c r="AKJ6" s="92"/>
      <c r="AKK6" s="92"/>
      <c r="AKL6" s="92"/>
      <c r="AKM6" s="92"/>
      <c r="AKN6" s="92"/>
      <c r="AKO6" s="92"/>
      <c r="AKP6" s="92"/>
      <c r="AKQ6" s="92"/>
      <c r="AKR6" s="92"/>
      <c r="AKS6" s="92"/>
      <c r="AKT6" s="92"/>
      <c r="AKU6" s="92"/>
      <c r="AKV6" s="92"/>
      <c r="AKW6" s="92"/>
      <c r="AKX6" s="92"/>
      <c r="AKY6" s="92"/>
      <c r="AKZ6" s="92"/>
      <c r="ALA6" s="92"/>
      <c r="ALB6" s="92"/>
      <c r="ALC6" s="92"/>
      <c r="ALD6" s="92"/>
      <c r="ALE6" s="92"/>
      <c r="ALF6" s="92"/>
      <c r="ALG6" s="92"/>
      <c r="ALH6" s="92"/>
      <c r="ALI6" s="92"/>
      <c r="ALJ6" s="92"/>
      <c r="ALK6" s="92"/>
      <c r="ALL6" s="92"/>
      <c r="ALM6" s="92"/>
      <c r="ALN6" s="92"/>
      <c r="ALO6" s="92"/>
      <c r="ALP6" s="92"/>
      <c r="ALQ6" s="92"/>
      <c r="ALR6" s="92"/>
      <c r="ALS6" s="92"/>
      <c r="ALT6" s="92"/>
      <c r="ALU6" s="92"/>
      <c r="ALV6" s="92"/>
      <c r="ALW6" s="92"/>
      <c r="ALX6" s="92"/>
      <c r="ALY6" s="92"/>
      <c r="ALZ6" s="92"/>
      <c r="AMA6" s="92"/>
      <c r="AMB6" s="92"/>
      <c r="AMC6" s="92"/>
      <c r="AMD6" s="92"/>
      <c r="AME6" s="92"/>
      <c r="AMF6" s="92"/>
      <c r="AMG6" s="92"/>
      <c r="AMH6" s="92"/>
      <c r="AMI6" s="92"/>
      <c r="AMJ6" s="92"/>
    </row>
    <row r="7" spans="1:1024" s="92" customFormat="1" ht="14.25" customHeight="1" x14ac:dyDescent="0.2">
      <c r="A7" s="58">
        <f t="array" ref="A7">IF(G7=Error_checking!$A$26,_xlfn.RANK.EQ(AC7,$AC$2:$AC$601),"")</f>
        <v>6</v>
      </c>
      <c r="B7" s="84">
        <v>242</v>
      </c>
      <c r="C7" s="59">
        <f>VLOOKUP($B7,Ludo_na!$A$2:$D$601,2,0)</f>
        <v>72</v>
      </c>
      <c r="D7" s="60" t="str">
        <f>IF(VLOOKUP($B7,Ludo_voor!$A$2:$Y$601,3,0)="","",VLOOKUP($B7,Ludo_voor!$A$2:$Y$601,3,0))</f>
        <v>Mannens</v>
      </c>
      <c r="E7" s="61" t="str">
        <f>IF(VLOOKUP($B7,Ludo_voor!$A$2:$Y$601,4,0)="","",VLOOKUP($B7,Ludo_voor!$A$2:$Y$601,4,0))</f>
        <v>Wouter</v>
      </c>
      <c r="F7" s="62" t="str">
        <f>IF(VLOOKUP($B7,Ludo_voor!$A$2:$Y$601,5,0)="","",VLOOKUP($B7,Ludo_voor!$A$2:$Y$601,5,0))</f>
        <v>HQ Gaming Club</v>
      </c>
      <c r="G7" s="63" t="s">
        <v>845</v>
      </c>
      <c r="H7" s="85" t="s">
        <v>846</v>
      </c>
      <c r="I7" s="65" t="s">
        <v>867</v>
      </c>
      <c r="J7" s="66">
        <v>5</v>
      </c>
      <c r="K7" s="87">
        <v>2</v>
      </c>
      <c r="L7" s="87">
        <v>95</v>
      </c>
      <c r="M7" s="67">
        <f t="array" ref="M7">IF($G7="","",IF(L7="",0,((SUM(IF(I7=I$2:I$601,IF(J7=J$2:J$601,1,0),0))-K7)/(SUM(IF(I7=I$2:I$601,IF(J7=J$2:J$601,1,0),0))-1)*100)+(L7/(SUM(IF(I7=I$2:I$601,IF(J7=J$2:J$601,L$2:L$601,0),0))))+IF(K7&lt;2,SUM(IF(I7=I$2:I$601,IF(J7=J$2:J$601,1,0),0)),0)))</f>
        <v>66.926229508196712</v>
      </c>
      <c r="N7" s="68" t="s">
        <v>880</v>
      </c>
      <c r="O7" s="69">
        <v>1</v>
      </c>
      <c r="P7" s="72">
        <v>1</v>
      </c>
      <c r="Q7" s="72">
        <v>44</v>
      </c>
      <c r="R7" s="70">
        <f t="array" ref="R7">IF($G7="","",IF(Q7="",0,((SUM(IF(N7=N$2:N$601,IF(O7=O$2:O$601,1,0),0))-P7)/(SUM(IF(N7=N$2:N$601,IF(O7=O$2:O$601,1,0),0))-1)*100)+(Q7/(SUM(IF(N7=N$2:N$601,IF(O7=O$2:O$601,Q$2:Q$601,0),0))))+IF(P7&lt;2,SUM(IF(N7=N$2:N$601,IF(O7=O$2:O$601,1,0),0)),0)))</f>
        <v>104.34375</v>
      </c>
      <c r="S7" s="71" t="s">
        <v>882</v>
      </c>
      <c r="T7" s="72">
        <v>1</v>
      </c>
      <c r="U7" s="72">
        <v>1</v>
      </c>
      <c r="V7" s="72">
        <v>64</v>
      </c>
      <c r="W7" s="73">
        <f t="array" ref="W7">IF($G7="","",IF(OR(S7=Error_checking!$Q$25,S7=Error_checking!$Q$26),R7-IF(P7&lt;2,SUM(IF(N7=N$2:N$601,IF(O7=O$2:O$601,1,0),0)),0),IF(V7="",0,((SUM(IF(S7=S$2:S$601,IF(T7=T$2:T$601,1,0),0))-U7)/(SUM(IF(S7=S$2:S$601,IF(T7=T$2:T$601,1,0),0))-1)*100)+(V7/(SUM(IF(S7=S$2:S$601,IF(T7=T$2:T$601,V$2:V$601,0),0))))+IF(U7&lt;2,SUM(IF(S7=S$2:S$601,IF(T7=T$2:T$601,1,0),0)),0))))</f>
        <v>105.24060150375939</v>
      </c>
      <c r="X7" s="74"/>
      <c r="Y7" s="75"/>
      <c r="Z7" s="76"/>
      <c r="AA7" s="75"/>
      <c r="AB7" s="77">
        <f>0</f>
        <v>0</v>
      </c>
      <c r="AC7" s="77">
        <f t="array" ref="AC7">SUM(M7,R7,W7,AB7)</f>
        <v>276.51058101195611</v>
      </c>
      <c r="AD7" s="76">
        <f>IF(G7=Error_checking!$A$26,MAX(0,MIN(MaxBonus,$G$1)+1-_xlfn.RANK.EQ(AC7,$AC$2:$AC$601)),0)</f>
        <v>65</v>
      </c>
      <c r="AE7" s="73">
        <f t="shared" si="0"/>
        <v>341.51058101195611</v>
      </c>
      <c r="AF7" s="78">
        <f t="array" ref="AF7">IF(G7=Error_checking!$A$26,_xlfn.RANK.EQ(AC7,$AC$2:$AC$601),"")</f>
        <v>6</v>
      </c>
      <c r="AG7" s="79"/>
      <c r="AH7" s="80"/>
      <c r="AI7" s="80"/>
      <c r="AJ7" s="80"/>
      <c r="AK7" s="81"/>
      <c r="AL7" s="81"/>
      <c r="AM7" s="81"/>
      <c r="AN7" s="82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</row>
    <row r="8" spans="1:1024" ht="14.25" customHeight="1" x14ac:dyDescent="0.2">
      <c r="A8" s="58">
        <f t="array" ref="A8">IF(G8=Error_checking!$A$26,_xlfn.RANK.EQ(AC8,$AC$2:$AC$601),"")</f>
        <v>7</v>
      </c>
      <c r="B8" s="84">
        <v>376</v>
      </c>
      <c r="C8" s="59">
        <f>VLOOKUP($B8,Ludo_na!$A$2:$D$601,2,0)</f>
        <v>74</v>
      </c>
      <c r="D8" s="60" t="str">
        <f>IF(VLOOKUP($B8,Ludo_voor!$A$2:$Y$601,3,0)="","",VLOOKUP($B8,Ludo_voor!$A$2:$Y$601,3,0))</f>
        <v>Verrept</v>
      </c>
      <c r="E8" s="61" t="str">
        <f>IF(VLOOKUP($B8,Ludo_voor!$A$2:$Y$601,4,0)="","",VLOOKUP($B8,Ludo_voor!$A$2:$Y$601,4,0))</f>
        <v>Marc</v>
      </c>
      <c r="F8" s="62" t="str">
        <f>IF(VLOOKUP($B8,Ludo_voor!$A$2:$Y$601,5,0)="","",VLOOKUP($B8,Ludo_voor!$A$2:$Y$601,5,0))</f>
        <v>Winning Movez</v>
      </c>
      <c r="G8" s="63" t="s">
        <v>845</v>
      </c>
      <c r="H8" s="85" t="s">
        <v>846</v>
      </c>
      <c r="I8" s="86" t="s">
        <v>961</v>
      </c>
      <c r="J8" s="87">
        <v>4</v>
      </c>
      <c r="K8" s="87">
        <v>1</v>
      </c>
      <c r="L8" s="87">
        <v>181</v>
      </c>
      <c r="M8" s="67">
        <f t="array" ref="M8">IF($G8="","",IF(L8="",0,((SUM(IF(I8=I$2:I$601,IF(J8=J$2:J$601,1,0),0))-K8)/(SUM(IF(I8=I$2:I$601,IF(J8=J$2:J$601,1,0),0))-1)*100)+(L8/(SUM(IF(I8=I$2:I$601,IF(J8=J$2:J$601,L$2:L$601,0),0))))+IF(K8&lt;2,SUM(IF(I8=I$2:I$601,IF(J8=J$2:J$601,1,0),0)),0)))</f>
        <v>104.28730158730158</v>
      </c>
      <c r="N8" s="88" t="s">
        <v>857</v>
      </c>
      <c r="O8" s="72">
        <v>5</v>
      </c>
      <c r="P8" s="72">
        <v>2</v>
      </c>
      <c r="Q8" s="72">
        <v>222</v>
      </c>
      <c r="R8" s="70">
        <f t="array" ref="R8">IF($G8="","",IF(Q8="",0,((SUM(IF(N8=N$2:N$601,IF(O8=O$2:O$601,1,0),0))-P8)/(SUM(IF(N8=N$2:N$601,IF(O8=O$2:O$601,1,0),0))-1)*100)+(Q8/(SUM(IF(N8=N$2:N$601,IF(O8=O$2:O$601,Q$2:Q$601,0),0))))+IF(P8&lt;2,SUM(IF(N8=N$2:N$601,IF(O8=O$2:O$601,1,0),0)),0)))</f>
        <v>66.938060309698443</v>
      </c>
      <c r="S8" s="71" t="s">
        <v>859</v>
      </c>
      <c r="T8" s="72">
        <v>4</v>
      </c>
      <c r="U8" s="72">
        <v>1</v>
      </c>
      <c r="V8" s="72">
        <v>21</v>
      </c>
      <c r="W8" s="73">
        <f t="array" ref="W8">IF($G8="","",IF(OR(S8=Error_checking!$Q$25,S8=Error_checking!$Q$26),R8-IF(P8&lt;2,SUM(IF(N8=N$2:N$601,IF(O8=O$2:O$601,1,0),0)),0),IF(V8="",0,((SUM(IF(S8=S$2:S$601,IF(T8=T$2:T$601,1,0),0))-U8)/(SUM(IF(S8=S$2:S$601,IF(T8=T$2:T$601,1,0),0))-1)*100)+(V8/(SUM(IF(S8=S$2:S$601,IF(T8=T$2:T$601,V$2:V$601,0),0))))+IF(U8&lt;2,SUM(IF(S8=S$2:S$601,IF(T8=T$2:T$601,1,0),0)),0))))</f>
        <v>104.46666666666667</v>
      </c>
      <c r="X8" s="74"/>
      <c r="Y8" s="75"/>
      <c r="Z8" s="76"/>
      <c r="AA8" s="75"/>
      <c r="AB8" s="77">
        <f>0</f>
        <v>0</v>
      </c>
      <c r="AC8" s="77">
        <f t="array" ref="AC8">SUM(M8,R8,W8,AB8)</f>
        <v>275.69202856366667</v>
      </c>
      <c r="AD8" s="76">
        <f>IF(G8=Error_checking!$A$26,MAX(0,MIN(MaxBonus,$G$1)+1-_xlfn.RANK.EQ(AC8,$AC$2:$AC$601)),0)</f>
        <v>64</v>
      </c>
      <c r="AE8" s="73">
        <f t="shared" si="0"/>
        <v>339.69202856366667</v>
      </c>
      <c r="AF8" s="78">
        <f t="array" ref="AF8">IF(G8=Error_checking!$A$26,_xlfn.RANK.EQ(AC8,$AC$2:$AC$601),"")</f>
        <v>7</v>
      </c>
      <c r="AG8" s="79"/>
      <c r="AH8" s="80"/>
      <c r="AI8" s="80"/>
      <c r="AJ8" s="80"/>
      <c r="AK8" s="81"/>
      <c r="AL8" s="81"/>
      <c r="AM8" s="81"/>
      <c r="AN8" s="82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  <c r="IU8" s="89"/>
      <c r="IV8" s="89"/>
      <c r="IW8" s="89"/>
      <c r="IX8" s="89"/>
      <c r="IY8" s="89"/>
      <c r="IZ8" s="89"/>
      <c r="JA8" s="89"/>
      <c r="JB8" s="89"/>
      <c r="JC8" s="89"/>
      <c r="JD8" s="89"/>
      <c r="JE8" s="89"/>
      <c r="JF8" s="89"/>
      <c r="JG8" s="89"/>
      <c r="JH8" s="89"/>
      <c r="JI8" s="89"/>
      <c r="JJ8" s="89"/>
      <c r="JK8" s="89"/>
      <c r="JL8" s="89"/>
      <c r="JM8" s="89"/>
      <c r="JN8" s="89"/>
      <c r="JO8" s="89"/>
      <c r="JP8" s="89"/>
      <c r="JQ8" s="89"/>
      <c r="JR8" s="89"/>
      <c r="JS8" s="89"/>
      <c r="JT8" s="89"/>
      <c r="JU8" s="89"/>
      <c r="JV8" s="89"/>
      <c r="JW8" s="89"/>
      <c r="JX8" s="89"/>
      <c r="JY8" s="89"/>
      <c r="JZ8" s="89"/>
      <c r="KA8" s="89"/>
      <c r="KB8" s="89"/>
      <c r="KC8" s="89"/>
      <c r="KD8" s="89"/>
      <c r="KE8" s="89"/>
      <c r="KF8" s="89"/>
      <c r="KG8" s="89"/>
      <c r="KH8" s="89"/>
      <c r="KI8" s="89"/>
      <c r="KJ8" s="89"/>
      <c r="KK8" s="89"/>
      <c r="KL8" s="89"/>
      <c r="KM8" s="89"/>
      <c r="KN8" s="89"/>
      <c r="KO8" s="89"/>
      <c r="KP8" s="89"/>
      <c r="KQ8" s="89"/>
      <c r="KR8" s="89"/>
      <c r="KS8" s="89"/>
      <c r="KT8" s="89"/>
      <c r="KU8" s="89"/>
      <c r="KV8" s="89"/>
      <c r="KW8" s="89"/>
      <c r="KX8" s="89"/>
      <c r="KY8" s="89"/>
      <c r="KZ8" s="89"/>
      <c r="LA8" s="89"/>
      <c r="LB8" s="89"/>
      <c r="LC8" s="89"/>
      <c r="LD8" s="89"/>
      <c r="LE8" s="89"/>
      <c r="LF8" s="89"/>
      <c r="LG8" s="89"/>
      <c r="LH8" s="89"/>
      <c r="LI8" s="89"/>
      <c r="LJ8" s="89"/>
      <c r="LK8" s="89"/>
      <c r="LL8" s="89"/>
      <c r="LM8" s="89"/>
      <c r="LN8" s="89"/>
      <c r="LO8" s="89"/>
      <c r="LP8" s="89"/>
      <c r="LQ8" s="89"/>
      <c r="LR8" s="89"/>
      <c r="LS8" s="89"/>
      <c r="LT8" s="89"/>
      <c r="LU8" s="89"/>
      <c r="LV8" s="89"/>
      <c r="LW8" s="89"/>
      <c r="LX8" s="89"/>
      <c r="LY8" s="89"/>
      <c r="LZ8" s="89"/>
      <c r="MA8" s="89"/>
      <c r="MB8" s="89"/>
      <c r="MC8" s="89"/>
      <c r="MD8" s="89"/>
      <c r="ME8" s="89"/>
      <c r="MF8" s="89"/>
      <c r="MG8" s="89"/>
      <c r="MH8" s="89"/>
      <c r="MI8" s="89"/>
      <c r="MJ8" s="89"/>
      <c r="MK8" s="89"/>
      <c r="ML8" s="89"/>
      <c r="MM8" s="89"/>
      <c r="MN8" s="89"/>
      <c r="MO8" s="89"/>
      <c r="MP8" s="89"/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/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/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/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/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  <c r="QE8" s="89"/>
      <c r="QF8" s="89"/>
      <c r="QG8" s="89"/>
      <c r="QH8" s="89"/>
      <c r="QI8" s="89"/>
      <c r="QJ8" s="89"/>
      <c r="QK8" s="89"/>
      <c r="QL8" s="89"/>
      <c r="QM8" s="89"/>
      <c r="QN8" s="89"/>
      <c r="QO8" s="89"/>
      <c r="QP8" s="89"/>
      <c r="QQ8" s="89"/>
      <c r="QR8" s="89"/>
      <c r="QS8" s="89"/>
      <c r="QT8" s="89"/>
      <c r="QU8" s="89"/>
      <c r="QV8" s="89"/>
      <c r="QW8" s="89"/>
      <c r="QX8" s="89"/>
      <c r="QY8" s="89"/>
      <c r="QZ8" s="89"/>
      <c r="RA8" s="89"/>
      <c r="RB8" s="89"/>
      <c r="RC8" s="89"/>
      <c r="RD8" s="89"/>
      <c r="RE8" s="89"/>
      <c r="RF8" s="89"/>
      <c r="RG8" s="89"/>
      <c r="RH8" s="89"/>
      <c r="RI8" s="89"/>
      <c r="RJ8" s="89"/>
      <c r="RK8" s="89"/>
      <c r="RL8" s="89"/>
      <c r="RM8" s="89"/>
      <c r="RN8" s="89"/>
      <c r="RO8" s="89"/>
      <c r="RP8" s="89"/>
      <c r="RQ8" s="89"/>
      <c r="RR8" s="89"/>
      <c r="RS8" s="89"/>
      <c r="RT8" s="89"/>
      <c r="RU8" s="89"/>
      <c r="RV8" s="89"/>
      <c r="RW8" s="89"/>
      <c r="RX8" s="89"/>
      <c r="RY8" s="89"/>
      <c r="RZ8" s="89"/>
      <c r="SA8" s="89"/>
      <c r="SB8" s="89"/>
      <c r="SC8" s="89"/>
      <c r="SD8" s="89"/>
      <c r="SE8" s="89"/>
      <c r="SF8" s="89"/>
      <c r="SG8" s="89"/>
      <c r="SH8" s="89"/>
      <c r="SI8" s="89"/>
      <c r="SJ8" s="89"/>
      <c r="SK8" s="89"/>
      <c r="SL8" s="89"/>
      <c r="SM8" s="89"/>
      <c r="SN8" s="89"/>
      <c r="SO8" s="89"/>
      <c r="SP8" s="89"/>
      <c r="SQ8" s="89"/>
      <c r="SR8" s="89"/>
      <c r="SS8" s="89"/>
      <c r="ST8" s="89"/>
      <c r="SU8" s="89"/>
      <c r="SV8" s="89"/>
      <c r="SW8" s="89"/>
      <c r="SX8" s="89"/>
      <c r="SY8" s="89"/>
      <c r="SZ8" s="89"/>
      <c r="TA8" s="89"/>
      <c r="TB8" s="89"/>
      <c r="TC8" s="89"/>
      <c r="TD8" s="89"/>
      <c r="TE8" s="89"/>
      <c r="TF8" s="89"/>
      <c r="TG8" s="89"/>
      <c r="TH8" s="89"/>
      <c r="TI8" s="89"/>
      <c r="TJ8" s="89"/>
      <c r="TK8" s="89"/>
      <c r="TL8" s="89"/>
      <c r="TM8" s="89"/>
      <c r="TN8" s="89"/>
      <c r="TO8" s="89"/>
      <c r="TP8" s="89"/>
      <c r="TQ8" s="89"/>
      <c r="TR8" s="89"/>
      <c r="TS8" s="89"/>
      <c r="TT8" s="89"/>
      <c r="TU8" s="89"/>
      <c r="TV8" s="89"/>
      <c r="TW8" s="89"/>
      <c r="TX8" s="89"/>
      <c r="TY8" s="89"/>
      <c r="TZ8" s="89"/>
      <c r="UA8" s="89"/>
      <c r="UB8" s="89"/>
      <c r="UC8" s="89"/>
      <c r="UD8" s="89"/>
      <c r="UE8" s="89"/>
      <c r="UF8" s="89"/>
      <c r="UG8" s="89"/>
      <c r="UH8" s="89"/>
      <c r="UI8" s="89"/>
      <c r="UJ8" s="89"/>
      <c r="UK8" s="89"/>
      <c r="UL8" s="89"/>
      <c r="UM8" s="89"/>
      <c r="UN8" s="89"/>
      <c r="UO8" s="89"/>
      <c r="UP8" s="89"/>
      <c r="UQ8" s="89"/>
      <c r="UR8" s="89"/>
      <c r="US8" s="89"/>
      <c r="UT8" s="89"/>
      <c r="UU8" s="89"/>
      <c r="UV8" s="89"/>
      <c r="UW8" s="89"/>
      <c r="UX8" s="89"/>
      <c r="UY8" s="89"/>
      <c r="UZ8" s="89"/>
      <c r="VA8" s="89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89"/>
      <c r="VO8" s="89"/>
      <c r="VP8" s="89"/>
      <c r="VQ8" s="89"/>
      <c r="VR8" s="89"/>
      <c r="VS8" s="89"/>
      <c r="VT8" s="89"/>
      <c r="VU8" s="89"/>
      <c r="VV8" s="89"/>
      <c r="VW8" s="89"/>
      <c r="VX8" s="89"/>
      <c r="VY8" s="89"/>
      <c r="VZ8" s="89"/>
      <c r="WA8" s="89"/>
      <c r="WB8" s="89"/>
      <c r="WC8" s="89"/>
      <c r="WD8" s="89"/>
      <c r="WE8" s="89"/>
      <c r="WF8" s="89"/>
      <c r="WG8" s="89"/>
      <c r="WH8" s="89"/>
      <c r="WI8" s="89"/>
      <c r="WJ8" s="89"/>
      <c r="WK8" s="89"/>
      <c r="WL8" s="89"/>
      <c r="WM8" s="89"/>
      <c r="WN8" s="89"/>
      <c r="WO8" s="89"/>
      <c r="WP8" s="89"/>
      <c r="WQ8" s="89"/>
      <c r="WR8" s="89"/>
      <c r="WS8" s="89"/>
      <c r="WT8" s="89"/>
      <c r="WU8" s="89"/>
      <c r="WV8" s="89"/>
      <c r="WW8" s="89"/>
      <c r="WX8" s="89"/>
      <c r="WY8" s="89"/>
      <c r="WZ8" s="89"/>
      <c r="XA8" s="89"/>
      <c r="XB8" s="89"/>
      <c r="XC8" s="89"/>
      <c r="XD8" s="89"/>
      <c r="XE8" s="89"/>
      <c r="XF8" s="89"/>
      <c r="XG8" s="89"/>
      <c r="XH8" s="89"/>
      <c r="XI8" s="89"/>
      <c r="XJ8" s="89"/>
      <c r="XK8" s="89"/>
      <c r="XL8" s="89"/>
      <c r="XM8" s="89"/>
      <c r="XN8" s="89"/>
      <c r="XO8" s="89"/>
      <c r="XP8" s="89"/>
      <c r="XQ8" s="89"/>
      <c r="XR8" s="89"/>
      <c r="XS8" s="89"/>
      <c r="XT8" s="89"/>
      <c r="XU8" s="89"/>
      <c r="XV8" s="89"/>
      <c r="XW8" s="89"/>
      <c r="XX8" s="89"/>
      <c r="XY8" s="89"/>
      <c r="XZ8" s="89"/>
      <c r="YA8" s="89"/>
      <c r="YB8" s="89"/>
      <c r="YC8" s="89"/>
      <c r="YD8" s="89"/>
      <c r="YE8" s="89"/>
      <c r="YF8" s="89"/>
      <c r="YG8" s="89"/>
      <c r="YH8" s="89"/>
      <c r="YI8" s="89"/>
      <c r="YJ8" s="89"/>
      <c r="YK8" s="89"/>
      <c r="YL8" s="89"/>
      <c r="YM8" s="89"/>
      <c r="YN8" s="89"/>
      <c r="YO8" s="89"/>
      <c r="YP8" s="89"/>
      <c r="YQ8" s="89"/>
      <c r="YR8" s="89"/>
      <c r="YS8" s="89"/>
      <c r="YT8" s="89"/>
      <c r="YU8" s="89"/>
      <c r="YV8" s="89"/>
      <c r="YW8" s="89"/>
      <c r="YX8" s="89"/>
      <c r="YY8" s="89"/>
      <c r="YZ8" s="89"/>
      <c r="ZA8" s="89"/>
      <c r="ZB8" s="89"/>
      <c r="ZC8" s="89"/>
      <c r="ZD8" s="89"/>
      <c r="ZE8" s="89"/>
      <c r="ZF8" s="89"/>
      <c r="ZG8" s="89"/>
      <c r="ZH8" s="89"/>
      <c r="ZI8" s="89"/>
      <c r="ZJ8" s="89"/>
      <c r="ZK8" s="89"/>
      <c r="ZL8" s="89"/>
      <c r="ZM8" s="89"/>
      <c r="ZN8" s="89"/>
      <c r="ZO8" s="89"/>
      <c r="ZP8" s="89"/>
      <c r="ZQ8" s="89"/>
      <c r="ZR8" s="89"/>
      <c r="ZS8" s="89"/>
      <c r="ZT8" s="89"/>
      <c r="ZU8" s="89"/>
      <c r="ZV8" s="89"/>
      <c r="ZW8" s="89"/>
      <c r="ZX8" s="89"/>
      <c r="ZY8" s="89"/>
      <c r="ZZ8" s="89"/>
      <c r="AAA8" s="89"/>
      <c r="AAB8" s="89"/>
      <c r="AAC8" s="89"/>
      <c r="AAD8" s="89"/>
      <c r="AAE8" s="89"/>
      <c r="AAF8" s="89"/>
      <c r="AAG8" s="89"/>
      <c r="AAH8" s="89"/>
      <c r="AAI8" s="89"/>
      <c r="AAJ8" s="89"/>
      <c r="AAK8" s="89"/>
      <c r="AAL8" s="89"/>
      <c r="AAM8" s="89"/>
      <c r="AAN8" s="89"/>
      <c r="AAO8" s="89"/>
      <c r="AAP8" s="89"/>
      <c r="AAQ8" s="89"/>
      <c r="AAR8" s="89"/>
      <c r="AAS8" s="89"/>
      <c r="AAT8" s="89"/>
      <c r="AAU8" s="89"/>
      <c r="AAV8" s="89"/>
      <c r="AAW8" s="89"/>
      <c r="AAX8" s="89"/>
      <c r="AAY8" s="89"/>
      <c r="AAZ8" s="89"/>
      <c r="ABA8" s="89"/>
      <c r="ABB8" s="89"/>
      <c r="ABC8" s="89"/>
      <c r="ABD8" s="89"/>
      <c r="ABE8" s="89"/>
      <c r="ABF8" s="89"/>
      <c r="ABG8" s="89"/>
      <c r="ABH8" s="89"/>
      <c r="ABI8" s="89"/>
      <c r="ABJ8" s="89"/>
      <c r="ABK8" s="89"/>
      <c r="ABL8" s="89"/>
      <c r="ABM8" s="89"/>
      <c r="ABN8" s="89"/>
      <c r="ABO8" s="89"/>
      <c r="ABP8" s="89"/>
      <c r="ABQ8" s="89"/>
      <c r="ABR8" s="89"/>
      <c r="ABS8" s="89"/>
      <c r="ABT8" s="89"/>
      <c r="ABU8" s="89"/>
      <c r="ABV8" s="89"/>
      <c r="ABW8" s="89"/>
      <c r="ABX8" s="89"/>
      <c r="ABY8" s="89"/>
      <c r="ABZ8" s="89"/>
      <c r="ACA8" s="89"/>
      <c r="ACB8" s="89"/>
      <c r="ACC8" s="89"/>
      <c r="ACD8" s="89"/>
      <c r="ACE8" s="89"/>
      <c r="ACF8" s="89"/>
      <c r="ACG8" s="89"/>
      <c r="ACH8" s="89"/>
      <c r="ACI8" s="89"/>
      <c r="ACJ8" s="89"/>
      <c r="ACK8" s="89"/>
      <c r="ACL8" s="89"/>
      <c r="ACM8" s="89"/>
      <c r="ACN8" s="89"/>
      <c r="ACO8" s="89"/>
      <c r="ACP8" s="89"/>
      <c r="ACQ8" s="89"/>
      <c r="ACR8" s="89"/>
      <c r="ACS8" s="89"/>
      <c r="ACT8" s="89"/>
      <c r="ACU8" s="89"/>
      <c r="ACV8" s="89"/>
      <c r="ACW8" s="89"/>
      <c r="ACX8" s="89"/>
      <c r="ACY8" s="89"/>
      <c r="ACZ8" s="89"/>
      <c r="ADA8" s="89"/>
      <c r="ADB8" s="89"/>
      <c r="ADC8" s="89"/>
      <c r="ADD8" s="89"/>
      <c r="ADE8" s="89"/>
      <c r="ADF8" s="89"/>
      <c r="ADG8" s="89"/>
      <c r="ADH8" s="89"/>
      <c r="ADI8" s="89"/>
      <c r="ADJ8" s="89"/>
      <c r="ADK8" s="89"/>
      <c r="ADL8" s="89"/>
      <c r="ADM8" s="89"/>
      <c r="ADN8" s="89"/>
      <c r="ADO8" s="89"/>
      <c r="ADP8" s="89"/>
      <c r="ADQ8" s="89"/>
      <c r="ADR8" s="89"/>
      <c r="ADS8" s="89"/>
      <c r="ADT8" s="89"/>
      <c r="ADU8" s="89"/>
      <c r="ADV8" s="89"/>
      <c r="ADW8" s="89"/>
      <c r="ADX8" s="89"/>
      <c r="ADY8" s="89"/>
      <c r="ADZ8" s="89"/>
      <c r="AEA8" s="89"/>
      <c r="AEB8" s="89"/>
      <c r="AEC8" s="89"/>
      <c r="AED8" s="89"/>
      <c r="AEE8" s="89"/>
      <c r="AEF8" s="89"/>
      <c r="AEG8" s="89"/>
      <c r="AEH8" s="89"/>
      <c r="AEI8" s="89"/>
      <c r="AEJ8" s="89"/>
      <c r="AEK8" s="89"/>
      <c r="AEL8" s="89"/>
      <c r="AEM8" s="89"/>
      <c r="AEN8" s="89"/>
      <c r="AEO8" s="89"/>
      <c r="AEP8" s="89"/>
      <c r="AEQ8" s="89"/>
      <c r="AER8" s="89"/>
      <c r="AES8" s="89"/>
      <c r="AET8" s="89"/>
      <c r="AEU8" s="89"/>
      <c r="AEV8" s="89"/>
      <c r="AEW8" s="89"/>
      <c r="AEX8" s="89"/>
      <c r="AEY8" s="89"/>
      <c r="AEZ8" s="89"/>
      <c r="AFA8" s="89"/>
      <c r="AFB8" s="89"/>
      <c r="AFC8" s="89"/>
      <c r="AFD8" s="89"/>
      <c r="AFE8" s="89"/>
      <c r="AFF8" s="89"/>
      <c r="AFG8" s="89"/>
      <c r="AFH8" s="89"/>
      <c r="AFI8" s="89"/>
      <c r="AFJ8" s="89"/>
      <c r="AFK8" s="89"/>
      <c r="AFL8" s="89"/>
      <c r="AFM8" s="89"/>
      <c r="AFN8" s="89"/>
      <c r="AFO8" s="89"/>
      <c r="AFP8" s="89"/>
      <c r="AFQ8" s="89"/>
      <c r="AFR8" s="89"/>
      <c r="AFS8" s="89"/>
      <c r="AFT8" s="89"/>
      <c r="AFU8" s="89"/>
      <c r="AFV8" s="89"/>
      <c r="AFW8" s="89"/>
      <c r="AFX8" s="89"/>
      <c r="AFY8" s="89"/>
      <c r="AFZ8" s="89"/>
      <c r="AGA8" s="89"/>
      <c r="AGB8" s="89"/>
      <c r="AGC8" s="89"/>
      <c r="AGD8" s="89"/>
      <c r="AGE8" s="89"/>
      <c r="AGF8" s="89"/>
      <c r="AGG8" s="89"/>
      <c r="AGH8" s="89"/>
      <c r="AGI8" s="89"/>
      <c r="AGJ8" s="89"/>
      <c r="AGK8" s="89"/>
      <c r="AGL8" s="89"/>
      <c r="AGM8" s="89"/>
      <c r="AGN8" s="89"/>
      <c r="AGO8" s="89"/>
      <c r="AGP8" s="89"/>
      <c r="AGQ8" s="89"/>
      <c r="AGR8" s="89"/>
      <c r="AGS8" s="89"/>
      <c r="AGT8" s="89"/>
      <c r="AGU8" s="89"/>
      <c r="AGV8" s="89"/>
      <c r="AGW8" s="89"/>
      <c r="AGX8" s="89"/>
      <c r="AGY8" s="89"/>
      <c r="AGZ8" s="89"/>
      <c r="AHA8" s="89"/>
      <c r="AHB8" s="89"/>
      <c r="AHC8" s="89"/>
      <c r="AHD8" s="89"/>
      <c r="AHE8" s="89"/>
      <c r="AHF8" s="89"/>
      <c r="AHG8" s="89"/>
      <c r="AHH8" s="89"/>
      <c r="AHI8" s="89"/>
      <c r="AHJ8" s="89"/>
      <c r="AHK8" s="89"/>
      <c r="AHL8" s="89"/>
      <c r="AHM8" s="89"/>
      <c r="AHN8" s="89"/>
      <c r="AHO8" s="89"/>
      <c r="AHP8" s="89"/>
      <c r="AHQ8" s="89"/>
      <c r="AHR8" s="89"/>
      <c r="AHS8" s="89"/>
      <c r="AHT8" s="89"/>
      <c r="AHU8" s="89"/>
      <c r="AHV8" s="89"/>
      <c r="AHW8" s="89"/>
      <c r="AHX8" s="89"/>
      <c r="AHY8" s="89"/>
      <c r="AHZ8" s="89"/>
      <c r="AIA8" s="89"/>
      <c r="AIB8" s="89"/>
      <c r="AIC8" s="89"/>
      <c r="AID8" s="89"/>
      <c r="AIE8" s="89"/>
      <c r="AIF8" s="89"/>
      <c r="AIG8" s="89"/>
      <c r="AIH8" s="89"/>
      <c r="AII8" s="89"/>
      <c r="AIJ8" s="89"/>
      <c r="AIK8" s="89"/>
      <c r="AIL8" s="89"/>
      <c r="AIM8" s="89"/>
      <c r="AIN8" s="89"/>
      <c r="AIO8" s="89"/>
      <c r="AIP8" s="89"/>
      <c r="AIQ8" s="89"/>
      <c r="AIR8" s="89"/>
      <c r="AIS8" s="89"/>
      <c r="AIT8" s="89"/>
      <c r="AIU8" s="89"/>
      <c r="AIV8" s="89"/>
      <c r="AIW8" s="89"/>
      <c r="AIX8" s="89"/>
      <c r="AIY8" s="89"/>
      <c r="AIZ8" s="89"/>
      <c r="AJA8" s="89"/>
      <c r="AJB8" s="89"/>
      <c r="AJC8" s="89"/>
      <c r="AJD8" s="89"/>
      <c r="AJE8" s="89"/>
      <c r="AJF8" s="89"/>
      <c r="AJG8" s="89"/>
      <c r="AJH8" s="89"/>
      <c r="AJI8" s="89"/>
      <c r="AJJ8" s="89"/>
      <c r="AJK8" s="89"/>
      <c r="AJL8" s="89"/>
      <c r="AJM8" s="89"/>
      <c r="AJN8" s="89"/>
      <c r="AJO8" s="89"/>
      <c r="AJP8" s="89"/>
      <c r="AJQ8" s="89"/>
      <c r="AJR8" s="89"/>
      <c r="AJS8" s="89"/>
      <c r="AJT8" s="89"/>
      <c r="AJU8" s="89"/>
      <c r="AJV8" s="89"/>
      <c r="AJW8" s="89"/>
      <c r="AJX8" s="89"/>
      <c r="AJY8" s="89"/>
      <c r="AJZ8" s="89"/>
      <c r="AKA8" s="89"/>
      <c r="AKB8" s="89"/>
      <c r="AKC8" s="89"/>
      <c r="AKD8" s="89"/>
      <c r="AKE8" s="89"/>
      <c r="AKF8" s="89"/>
      <c r="AKG8" s="89"/>
      <c r="AKH8" s="89"/>
      <c r="AKI8" s="89"/>
      <c r="AKJ8" s="89"/>
      <c r="AKK8" s="89"/>
      <c r="AKL8" s="89"/>
      <c r="AKM8" s="89"/>
      <c r="AKN8" s="89"/>
      <c r="AKO8" s="89"/>
      <c r="AKP8" s="89"/>
      <c r="AKQ8" s="89"/>
      <c r="AKR8" s="89"/>
      <c r="AKS8" s="89"/>
      <c r="AKT8" s="89"/>
      <c r="AKU8" s="89"/>
      <c r="AKV8" s="89"/>
      <c r="AKW8" s="89"/>
      <c r="AKX8" s="89"/>
      <c r="AKY8" s="89"/>
      <c r="AKZ8" s="89"/>
      <c r="ALA8" s="89"/>
      <c r="ALB8" s="89"/>
      <c r="ALC8" s="89"/>
      <c r="ALD8" s="89"/>
      <c r="ALE8" s="89"/>
      <c r="ALF8" s="89"/>
      <c r="ALG8" s="89"/>
      <c r="ALH8" s="89"/>
      <c r="ALI8" s="89"/>
      <c r="ALJ8" s="89"/>
      <c r="ALK8" s="89"/>
      <c r="ALL8" s="89"/>
      <c r="ALM8" s="89"/>
      <c r="ALN8" s="89"/>
      <c r="ALO8" s="89"/>
      <c r="ALP8" s="89"/>
      <c r="ALQ8" s="89"/>
      <c r="ALR8" s="89"/>
      <c r="ALS8" s="89"/>
      <c r="ALT8" s="89"/>
      <c r="ALU8" s="89"/>
      <c r="ALV8" s="89"/>
      <c r="ALW8" s="89"/>
      <c r="ALX8" s="89"/>
      <c r="ALY8" s="89"/>
      <c r="ALZ8" s="89"/>
      <c r="AMA8" s="89"/>
      <c r="AMB8" s="89"/>
      <c r="AMC8" s="89"/>
      <c r="AMD8" s="89"/>
      <c r="AME8" s="89"/>
      <c r="AMF8" s="89"/>
      <c r="AMG8" s="89"/>
      <c r="AMH8" s="89"/>
      <c r="AMI8" s="89"/>
      <c r="AMJ8" s="89"/>
    </row>
    <row r="9" spans="1:1024" s="92" customFormat="1" ht="14.25" customHeight="1" x14ac:dyDescent="0.2">
      <c r="A9" s="58">
        <f t="array" ref="A9">IF(G9=Error_checking!$A$26,_xlfn.RANK.EQ(AC9,$AC$2:$AC$601),"")</f>
        <v>8</v>
      </c>
      <c r="B9" s="58">
        <v>401</v>
      </c>
      <c r="C9" s="59">
        <f>VLOOKUP($B9,Ludo_na!$A$2:$D$601,2,0)</f>
        <v>3</v>
      </c>
      <c r="D9" s="60" t="str">
        <f>IF(VLOOKUP($B9,Ludo_voor!$A$2:$Y$601,3,0)="","",VLOOKUP($B9,Ludo_voor!$A$2:$Y$601,3,0))</f>
        <v>Rébérez</v>
      </c>
      <c r="E9" s="61" t="str">
        <f>IF(VLOOKUP($B9,Ludo_voor!$A$2:$Y$601,4,0)="","",VLOOKUP($B9,Ludo_voor!$A$2:$Y$601,4,0))</f>
        <v>Dominic</v>
      </c>
      <c r="F9" s="62" t="str">
        <f>IF(VLOOKUP($B9,Ludo_voor!$A$2:$Y$601,5,0)="","",VLOOKUP($B9,Ludo_voor!$A$2:$Y$601,5,0))</f>
        <v>De Speeldoos</v>
      </c>
      <c r="G9" s="63" t="s">
        <v>845</v>
      </c>
      <c r="H9" s="64" t="s">
        <v>846</v>
      </c>
      <c r="I9" s="65" t="s">
        <v>961</v>
      </c>
      <c r="J9" s="66">
        <v>5</v>
      </c>
      <c r="K9" s="66">
        <v>1</v>
      </c>
      <c r="L9" s="66">
        <v>145</v>
      </c>
      <c r="M9" s="67">
        <f t="array" ref="M9">IF($G9="","",IF(L9="",0,((SUM(IF(I9=I$2:I$601,IF(J9=J$2:J$601,1,0),0))-K9)/(SUM(IF(I9=I$2:I$601,IF(J9=J$2:J$601,1,0),0))-1)*100)+(L9/(SUM(IF(I9=I$2:I$601,IF(J9=J$2:J$601,L$2:L$601,0),0))))+IF(K9&lt;2,SUM(IF(I9=I$2:I$601,IF(J9=J$2:J$601,1,0),0)),0)))</f>
        <v>104.29591836734694</v>
      </c>
      <c r="N9" s="68" t="s">
        <v>870</v>
      </c>
      <c r="O9" s="69">
        <v>1</v>
      </c>
      <c r="P9" s="69">
        <v>1</v>
      </c>
      <c r="Q9" s="69">
        <v>114</v>
      </c>
      <c r="R9" s="70">
        <f t="array" ref="R9">IF($G9="","",IF(Q9="",0,((SUM(IF(N9=N$2:N$601,IF(O9=O$2:O$601,1,0),0))-P9)/(SUM(IF(N9=N$2:N$601,IF(O9=O$2:O$601,1,0),0))-1)*100)+(Q9/(SUM(IF(N9=N$2:N$601,IF(O9=O$2:O$601,Q$2:Q$601,0),0))))+IF(P9&lt;2,SUM(IF(N9=N$2:N$601,IF(O9=O$2:O$601,1,0),0)),0)))</f>
        <v>104.2961038961039</v>
      </c>
      <c r="S9" s="71" t="s">
        <v>868</v>
      </c>
      <c r="T9" s="72">
        <v>1</v>
      </c>
      <c r="U9" s="69">
        <v>2</v>
      </c>
      <c r="V9" s="69">
        <v>147</v>
      </c>
      <c r="W9" s="73">
        <f t="array" ref="W9">IF($G9="","",IF(OR(S9=Error_checking!$Q$25,S9=Error_checking!$Q$26),R9-IF(P9&lt;2,SUM(IF(N9=N$2:N$601,IF(O9=O$2:O$601,1,0),0)),0),IF(V9="",0,((SUM(IF(S9=S$2:S$601,IF(T9=T$2:T$601,1,0),0))-U9)/(SUM(IF(S9=S$2:S$601,IF(T9=T$2:T$601,1,0),0))-1)*100)+(V9/(SUM(IF(S9=S$2:S$601,IF(T9=T$2:T$601,V$2:V$601,0),0))))+IF(U9&lt;2,SUM(IF(S9=S$2:S$601,IF(T9=T$2:T$601,1,0),0)),0))))</f>
        <v>66.91967871485943</v>
      </c>
      <c r="X9" s="96"/>
      <c r="Y9" s="97"/>
      <c r="Z9" s="98"/>
      <c r="AA9" s="97"/>
      <c r="AB9" s="99">
        <f>0</f>
        <v>0</v>
      </c>
      <c r="AC9" s="99">
        <f t="array" ref="AC9">SUM(M9,R9,W9,AB9)</f>
        <v>275.51170097831027</v>
      </c>
      <c r="AD9" s="98">
        <f>IF(G9=Error_checking!$A$26,MAX(0,MIN(MaxBonus,$G$1)+1-_xlfn.RANK.EQ(AC9,$AC$2:$AC$601)),0)</f>
        <v>63</v>
      </c>
      <c r="AE9" s="95">
        <f t="shared" si="0"/>
        <v>338.51170097831027</v>
      </c>
      <c r="AF9" s="100">
        <f t="array" ref="AF9">IF(G9=Error_checking!$A$26,_xlfn.RANK.EQ(AC9,$AC$2:$AC$601),"")</f>
        <v>8</v>
      </c>
      <c r="AG9" s="101"/>
      <c r="AH9" s="102"/>
      <c r="AI9" s="102"/>
      <c r="AJ9" s="102"/>
      <c r="AK9" s="81"/>
      <c r="AL9" s="81"/>
      <c r="AM9" s="81"/>
      <c r="AN9" s="82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/>
      <c r="JD9" s="89"/>
      <c r="JE9" s="89"/>
      <c r="JF9" s="89"/>
      <c r="JG9" s="89"/>
      <c r="JH9" s="89"/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/>
      <c r="KC9" s="89"/>
      <c r="KD9" s="89"/>
      <c r="KE9" s="89"/>
      <c r="KF9" s="89"/>
      <c r="KG9" s="89"/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/>
      <c r="KT9" s="89"/>
      <c r="KU9" s="89"/>
      <c r="KV9" s="89"/>
      <c r="KW9" s="89"/>
      <c r="KX9" s="89"/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/>
      <c r="LL9" s="89"/>
      <c r="LM9" s="89"/>
      <c r="LN9" s="89"/>
      <c r="LO9" s="89"/>
      <c r="LP9" s="89"/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/>
      <c r="MI9" s="89"/>
      <c r="MJ9" s="89"/>
      <c r="MK9" s="89"/>
      <c r="ML9" s="89"/>
      <c r="MM9" s="89"/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/>
      <c r="NF9" s="89"/>
      <c r="NG9" s="89"/>
      <c r="NH9" s="89"/>
      <c r="NI9" s="89"/>
      <c r="NJ9" s="89"/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/>
      <c r="OC9" s="89"/>
      <c r="OD9" s="89"/>
      <c r="OE9" s="89"/>
      <c r="OF9" s="89"/>
      <c r="OG9" s="89"/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/>
      <c r="OU9" s="89"/>
      <c r="OV9" s="89"/>
      <c r="OW9" s="89"/>
      <c r="OX9" s="89"/>
      <c r="OY9" s="89"/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/>
      <c r="PK9" s="89"/>
      <c r="PL9" s="89"/>
      <c r="PM9" s="89"/>
      <c r="PN9" s="89"/>
      <c r="PO9" s="89"/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  <c r="QE9" s="89"/>
      <c r="QF9" s="89"/>
      <c r="QG9" s="89"/>
      <c r="QH9" s="89"/>
      <c r="QI9" s="89"/>
      <c r="QJ9" s="89"/>
      <c r="QK9" s="89"/>
      <c r="QL9" s="89"/>
      <c r="QM9" s="89"/>
      <c r="QN9" s="89"/>
      <c r="QO9" s="89"/>
      <c r="QP9" s="89"/>
      <c r="QQ9" s="89"/>
      <c r="QR9" s="89"/>
      <c r="QS9" s="89"/>
      <c r="QT9" s="89"/>
      <c r="QU9" s="89"/>
      <c r="QV9" s="89"/>
      <c r="QW9" s="89"/>
      <c r="QX9" s="89"/>
      <c r="QY9" s="89"/>
      <c r="QZ9" s="89"/>
      <c r="RA9" s="89"/>
      <c r="RB9" s="89"/>
      <c r="RC9" s="89"/>
      <c r="RD9" s="89"/>
      <c r="RE9" s="89"/>
      <c r="RF9" s="89"/>
      <c r="RG9" s="89"/>
      <c r="RH9" s="89"/>
      <c r="RI9" s="89"/>
      <c r="RJ9" s="89"/>
      <c r="RK9" s="89"/>
      <c r="RL9" s="89"/>
      <c r="RM9" s="89"/>
      <c r="RN9" s="89"/>
      <c r="RO9" s="89"/>
      <c r="RP9" s="89"/>
      <c r="RQ9" s="89"/>
      <c r="RR9" s="89"/>
      <c r="RS9" s="89"/>
      <c r="RT9" s="89"/>
      <c r="RU9" s="89"/>
      <c r="RV9" s="89"/>
      <c r="RW9" s="89"/>
      <c r="RX9" s="89"/>
      <c r="RY9" s="89"/>
      <c r="RZ9" s="89"/>
      <c r="SA9" s="89"/>
      <c r="SB9" s="89"/>
      <c r="SC9" s="89"/>
      <c r="SD9" s="89"/>
      <c r="SE9" s="89"/>
      <c r="SF9" s="89"/>
      <c r="SG9" s="89"/>
      <c r="SH9" s="89"/>
      <c r="SI9" s="89"/>
      <c r="SJ9" s="89"/>
      <c r="SK9" s="89"/>
      <c r="SL9" s="89"/>
      <c r="SM9" s="89"/>
      <c r="SN9" s="89"/>
      <c r="SO9" s="89"/>
      <c r="SP9" s="89"/>
      <c r="SQ9" s="89"/>
      <c r="SR9" s="89"/>
      <c r="SS9" s="89"/>
      <c r="ST9" s="89"/>
      <c r="SU9" s="89"/>
      <c r="SV9" s="89"/>
      <c r="SW9" s="89"/>
      <c r="SX9" s="89"/>
      <c r="SY9" s="89"/>
      <c r="SZ9" s="89"/>
      <c r="TA9" s="89"/>
      <c r="TB9" s="89"/>
      <c r="TC9" s="89"/>
      <c r="TD9" s="89"/>
      <c r="TE9" s="89"/>
      <c r="TF9" s="89"/>
      <c r="TG9" s="89"/>
      <c r="TH9" s="89"/>
      <c r="TI9" s="89"/>
      <c r="TJ9" s="89"/>
      <c r="TK9" s="89"/>
      <c r="TL9" s="89"/>
      <c r="TM9" s="89"/>
      <c r="TN9" s="89"/>
      <c r="TO9" s="89"/>
      <c r="TP9" s="89"/>
      <c r="TQ9" s="89"/>
      <c r="TR9" s="89"/>
      <c r="TS9" s="89"/>
      <c r="TT9" s="89"/>
      <c r="TU9" s="89"/>
      <c r="TV9" s="89"/>
      <c r="TW9" s="89"/>
      <c r="TX9" s="89"/>
      <c r="TY9" s="89"/>
      <c r="TZ9" s="89"/>
      <c r="UA9" s="89"/>
      <c r="UB9" s="89"/>
      <c r="UC9" s="89"/>
      <c r="UD9" s="89"/>
      <c r="UE9" s="89"/>
      <c r="UF9" s="89"/>
      <c r="UG9" s="89"/>
      <c r="UH9" s="89"/>
      <c r="UI9" s="89"/>
      <c r="UJ9" s="89"/>
      <c r="UK9" s="89"/>
      <c r="UL9" s="89"/>
      <c r="UM9" s="89"/>
      <c r="UN9" s="89"/>
      <c r="UO9" s="89"/>
      <c r="UP9" s="89"/>
      <c r="UQ9" s="89"/>
      <c r="UR9" s="89"/>
      <c r="US9" s="89"/>
      <c r="UT9" s="89"/>
      <c r="UU9" s="89"/>
      <c r="UV9" s="89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</row>
    <row r="10" spans="1:1024" ht="14.25" customHeight="1" x14ac:dyDescent="0.2">
      <c r="A10" s="58">
        <f t="array" ref="A10">IF(G10=Error_checking!$A$26,_xlfn.RANK.EQ(AC10,$AC$2:$AC$601),"")</f>
        <v>9</v>
      </c>
      <c r="B10" s="84">
        <v>446</v>
      </c>
      <c r="C10" s="59">
        <f>VLOOKUP($B10,Ludo_na!$A$2:$D$601,2,0)</f>
        <v>78</v>
      </c>
      <c r="D10" s="60" t="str">
        <f>IF(VLOOKUP($B10,Ludo_voor!$A$2:$Y$601,3,0)="","",VLOOKUP($B10,Ludo_voor!$A$2:$Y$601,3,0))</f>
        <v>De Wilde</v>
      </c>
      <c r="E10" s="61" t="str">
        <f>IF(VLOOKUP($B10,Ludo_voor!$A$2:$Y$601,4,0)="","",VLOOKUP($B10,Ludo_voor!$A$2:$Y$601,4,0))</f>
        <v>Steven</v>
      </c>
      <c r="F10" s="62" t="str">
        <f>IF(VLOOKUP($B10,Ludo_voor!$A$2:$Y$601,5,0)="","",VLOOKUP($B10,Ludo_voor!$A$2:$Y$601,5,0))</f>
        <v>Winning Movez</v>
      </c>
      <c r="G10" s="63" t="s">
        <v>845</v>
      </c>
      <c r="H10" s="85" t="s">
        <v>846</v>
      </c>
      <c r="I10" s="65" t="s">
        <v>857</v>
      </c>
      <c r="J10" s="87">
        <v>1</v>
      </c>
      <c r="K10" s="87">
        <v>1</v>
      </c>
      <c r="L10" s="87">
        <v>30</v>
      </c>
      <c r="M10" s="67">
        <f t="array" ref="M10">IF($G10="","",IF(L10="",0,((SUM(IF(I10=I$2:I$601,IF(J10=J$2:J$601,1,0),0))-K10)/(SUM(IF(I10=I$2:I$601,IF(J10=J$2:J$601,1,0),0))-1)*100)+(L10/(SUM(IF(I10=I$2:I$601,IF(J10=J$2:J$601,L$2:L$601,0),0))))+IF(K10&lt;2,SUM(IF(I10=I$2:I$601,IF(J10=J$2:J$601,1,0),0)),0)))</f>
        <v>104.27272727272727</v>
      </c>
      <c r="N10" s="88" t="s">
        <v>887</v>
      </c>
      <c r="O10" s="72">
        <v>2</v>
      </c>
      <c r="P10" s="72">
        <v>2</v>
      </c>
      <c r="Q10" s="72">
        <v>34</v>
      </c>
      <c r="R10" s="70">
        <f t="array" ref="R10">IF($G10="","",IF(Q10="",0,((SUM(IF(N10=N$2:N$601,IF(O10=O$2:O$601,1,0),0))-P10)/(SUM(IF(N10=N$2:N$601,IF(O10=O$2:O$601,1,0),0))-1)*100)+(Q10/(SUM(IF(N10=N$2:N$601,IF(O10=O$2:O$601,Q$2:Q$601,0),0))))+IF(P10&lt;2,SUM(IF(N10=N$2:N$601,IF(O10=O$2:O$601,1,0),0)),0)))</f>
        <v>66.930232558139522</v>
      </c>
      <c r="S10" s="71" t="s">
        <v>849</v>
      </c>
      <c r="T10" s="72">
        <v>1</v>
      </c>
      <c r="U10" s="72">
        <v>1</v>
      </c>
      <c r="V10" s="72">
        <v>5</v>
      </c>
      <c r="W10" s="73">
        <f t="array" ref="W10">IF($G10="","",IF(OR(S10=Error_checking!$Q$25,S10=Error_checking!$Q$26),R10-IF(P10&lt;2,SUM(IF(N10=N$2:N$601,IF(O10=O$2:O$601,1,0),0)),0),IF(V10="",0,((SUM(IF(S10=S$2:S$601,IF(T10=T$2:T$601,1,0),0))-U10)/(SUM(IF(S10=S$2:S$601,IF(T10=T$2:T$601,1,0),0))-1)*100)+(V10/(SUM(IF(S10=S$2:S$601,IF(T10=T$2:T$601,V$2:V$601,0),0))))+IF(U10&lt;2,SUM(IF(S10=S$2:S$601,IF(T10=T$2:T$601,1,0),0)),0))))</f>
        <v>104.27777777777777</v>
      </c>
      <c r="X10" s="74"/>
      <c r="Y10" s="75"/>
      <c r="Z10" s="76"/>
      <c r="AA10" s="75"/>
      <c r="AB10" s="77">
        <f>0</f>
        <v>0</v>
      </c>
      <c r="AC10" s="77">
        <f t="array" ref="AC10">SUM(M10,R10,W10,AB10)</f>
        <v>275.48073760864457</v>
      </c>
      <c r="AD10" s="76">
        <f>IF(G10=Error_checking!$A$26,MAX(0,MIN(MaxBonus,$G$1)+1-_xlfn.RANK.EQ(AC10,$AC$2:$AC$601)),0)</f>
        <v>62</v>
      </c>
      <c r="AE10" s="73">
        <f t="shared" si="0"/>
        <v>337.48073760864457</v>
      </c>
      <c r="AF10" s="78">
        <f t="array" ref="AF10">IF(G10=Error_checking!$A$26,_xlfn.RANK.EQ(AC10,$AC$2:$AC$601),"")</f>
        <v>9</v>
      </c>
      <c r="AG10" s="79"/>
      <c r="AH10" s="80"/>
      <c r="AI10" s="80"/>
      <c r="AJ10" s="80"/>
      <c r="AK10" s="90"/>
      <c r="AL10" s="81"/>
      <c r="AM10" s="81"/>
      <c r="AN10" s="82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/>
      <c r="JD10" s="89"/>
      <c r="JE10" s="89"/>
      <c r="JF10" s="89"/>
      <c r="JG10" s="89"/>
      <c r="JH10" s="89"/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/>
      <c r="KC10" s="89"/>
      <c r="KD10" s="89"/>
      <c r="KE10" s="89"/>
      <c r="KF10" s="89"/>
      <c r="KG10" s="89"/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/>
      <c r="KT10" s="89"/>
      <c r="KU10" s="89"/>
      <c r="KV10" s="89"/>
      <c r="KW10" s="89"/>
      <c r="KX10" s="89"/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/>
      <c r="LL10" s="89"/>
      <c r="LM10" s="89"/>
      <c r="LN10" s="89"/>
      <c r="LO10" s="89"/>
      <c r="LP10" s="89"/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/>
      <c r="MI10" s="89"/>
      <c r="MJ10" s="89"/>
      <c r="MK10" s="89"/>
      <c r="ML10" s="89"/>
      <c r="MM10" s="89"/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89"/>
      <c r="AMH10" s="89"/>
      <c r="AMI10" s="89"/>
      <c r="AMJ10" s="89"/>
    </row>
    <row r="11" spans="1:1024" s="92" customFormat="1" ht="14.25" customHeight="1" x14ac:dyDescent="0.2">
      <c r="A11" s="58">
        <f t="array" ref="A11">IF(G11=Error_checking!$A$26,_xlfn.RANK.EQ(AC11,$AC$2:$AC$601),"")</f>
        <v>10</v>
      </c>
      <c r="B11" s="84">
        <v>294</v>
      </c>
      <c r="C11" s="59">
        <f>VLOOKUP($B11,Ludo_na!$A$2:$D$601,2,0)</f>
        <v>39</v>
      </c>
      <c r="D11" s="60" t="str">
        <f>IF(VLOOKUP($B11,Ludo_voor!$A$2:$Y$601,3,0)="","",VLOOKUP($B11,Ludo_voor!$A$2:$Y$601,3,0))</f>
        <v>Puylaert</v>
      </c>
      <c r="E11" s="61" t="str">
        <f>IF(VLOOKUP($B11,Ludo_voor!$A$2:$Y$601,4,0)="","",VLOOKUP($B11,Ludo_voor!$A$2:$Y$601,4,0))</f>
        <v>Benny</v>
      </c>
      <c r="F11" s="62" t="str">
        <f>IF(VLOOKUP($B11,Ludo_voor!$A$2:$Y$601,5,0)="","",VLOOKUP($B11,Ludo_voor!$A$2:$Y$601,5,0))</f>
        <v>Winning Movez</v>
      </c>
      <c r="G11" s="63" t="s">
        <v>845</v>
      </c>
      <c r="H11" s="85" t="s">
        <v>846</v>
      </c>
      <c r="I11" s="86" t="s">
        <v>860</v>
      </c>
      <c r="J11" s="87">
        <v>3</v>
      </c>
      <c r="K11" s="87">
        <v>1</v>
      </c>
      <c r="L11" s="87">
        <v>4</v>
      </c>
      <c r="M11" s="67">
        <f t="array" ref="M11">IF($G11="","",IF(L11="",0,((SUM(IF(I11=I$2:I$601,IF(J11=J$2:J$601,1,0),0))-K11)/(SUM(IF(I11=I$2:I$601,IF(J11=J$2:J$601,1,0),0))-1)*100)+(L11/(SUM(IF(I11=I$2:I$601,IF(J11=J$2:J$601,L$2:L$601,0),0))))+IF(K11&lt;2,SUM(IF(I11=I$2:I$601,IF(J11=J$2:J$601,1,0),0)),0)))</f>
        <v>104.4</v>
      </c>
      <c r="N11" s="88" t="s">
        <v>855</v>
      </c>
      <c r="O11" s="72">
        <v>1</v>
      </c>
      <c r="P11" s="72">
        <v>1</v>
      </c>
      <c r="Q11" s="72">
        <v>73</v>
      </c>
      <c r="R11" s="70">
        <f t="array" ref="R11">IF($G11="","",IF(Q11="",0,((SUM(IF(N11=N$2:N$601,IF(O11=O$2:O$601,1,0),0))-P11)/(SUM(IF(N11=N$2:N$601,IF(O11=O$2:O$601,1,0),0))-1)*100)+(Q11/(SUM(IF(N11=N$2:N$601,IF(O11=O$2:O$601,Q$2:Q$601,0),0))))+IF(P11&lt;2,SUM(IF(N11=N$2:N$601,IF(O11=O$2:O$601,1,0),0)),0)))</f>
        <v>104.31601731601732</v>
      </c>
      <c r="S11" s="71" t="s">
        <v>851</v>
      </c>
      <c r="T11" s="72">
        <v>4</v>
      </c>
      <c r="U11" s="72">
        <v>3</v>
      </c>
      <c r="V11" s="72">
        <v>49</v>
      </c>
      <c r="W11" s="73">
        <f t="array" ref="W11">IF($G11="","",IF(OR(S11=Error_checking!$Q$25,S11=Error_checking!$Q$26),R11-IF(P11&lt;2,SUM(IF(N11=N$2:N$601,IF(O11=O$2:O$601,1,0),0)),0),IF(V11="",0,((SUM(IF(S11=S$2:S$601,IF(T11=T$2:T$601,1,0),0))-U11)/(SUM(IF(S11=S$2:S$601,IF(T11=T$2:T$601,1,0),0))-1)*100)+(V11/(SUM(IF(S11=S$2:S$601,IF(T11=T$2:T$601,V$2:V$601,0),0))))+IF(U11&lt;2,SUM(IF(S11=S$2:S$601,IF(T11=T$2:T$601,1,0),0)),0))))</f>
        <v>60.170138888888886</v>
      </c>
      <c r="X11" s="74"/>
      <c r="Y11" s="75"/>
      <c r="Z11" s="76"/>
      <c r="AA11" s="75"/>
      <c r="AB11" s="77">
        <f>0</f>
        <v>0</v>
      </c>
      <c r="AC11" s="77">
        <f t="array" ref="AC11">SUM(M11,R11,W11,AB11)</f>
        <v>268.88615620490623</v>
      </c>
      <c r="AD11" s="76">
        <f>IF(G11=Error_checking!$A$26,MAX(0,MIN(MaxBonus,$G$1)+1-_xlfn.RANK.EQ(AC11,$AC$2:$AC$601)),0)</f>
        <v>61</v>
      </c>
      <c r="AE11" s="73">
        <f t="shared" si="0"/>
        <v>329.88615620490623</v>
      </c>
      <c r="AF11" s="78">
        <f t="array" ref="AF11">IF(G11=Error_checking!$A$26,_xlfn.RANK.EQ(AC11,$AC$2:$AC$601),"")</f>
        <v>10</v>
      </c>
      <c r="AG11" s="79"/>
      <c r="AH11" s="80"/>
      <c r="AI11" s="80"/>
      <c r="AJ11" s="80"/>
      <c r="AK11" s="81"/>
      <c r="AL11" s="81"/>
      <c r="AM11" s="81"/>
      <c r="AN11" s="82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</row>
    <row r="12" spans="1:1024" ht="14.25" customHeight="1" x14ac:dyDescent="0.2">
      <c r="A12" s="58">
        <f t="array" ref="A12">IF(G12=Error_checking!$A$26,_xlfn.RANK.EQ(AC12,$AC$2:$AC$601),"")</f>
        <v>11</v>
      </c>
      <c r="B12" s="84">
        <v>358</v>
      </c>
      <c r="C12" s="59">
        <f>VLOOKUP($B12,Ludo_na!$A$2:$D$601,2,0)</f>
        <v>160</v>
      </c>
      <c r="D12" s="60" t="str">
        <f>IF(VLOOKUP($B12,Ludo_voor!$A$2:$Y$601,3,0)="","",VLOOKUP($B12,Ludo_voor!$A$2:$Y$601,3,0))</f>
        <v>Aga</v>
      </c>
      <c r="E12" s="61" t="str">
        <f>IF(VLOOKUP($B12,Ludo_voor!$A$2:$Y$601,4,0)="","",VLOOKUP($B12,Ludo_voor!$A$2:$Y$601,4,0))</f>
        <v>Jeroen</v>
      </c>
      <c r="F12" s="62" t="str">
        <f>IF(VLOOKUP($B12,Ludo_voor!$A$2:$Y$601,5,0)="","",VLOOKUP($B12,Ludo_voor!$A$2:$Y$601,5,0))</f>
        <v/>
      </c>
      <c r="G12" s="63" t="s">
        <v>845</v>
      </c>
      <c r="H12" s="85"/>
      <c r="I12" s="86" t="s">
        <v>860</v>
      </c>
      <c r="J12" s="87">
        <v>4</v>
      </c>
      <c r="K12" s="87">
        <v>1</v>
      </c>
      <c r="L12" s="87">
        <v>4</v>
      </c>
      <c r="M12" s="67">
        <f t="array" ref="M12">IF($G12="","",IF(L12="",0,((SUM(IF(I12=I$2:I$601,IF(J12=J$2:J$601,1,0),0))-K12)/(SUM(IF(I12=I$2:I$601,IF(J12=J$2:J$601,1,0),0))-1)*100)+(L12/(SUM(IF(I12=I$2:I$601,IF(J12=J$2:J$601,L$2:L$601,0),0))))+IF(K12&lt;2,SUM(IF(I12=I$2:I$601,IF(J12=J$2:J$601,1,0),0)),0)))</f>
        <v>104.4</v>
      </c>
      <c r="N12" s="88" t="s">
        <v>881</v>
      </c>
      <c r="O12" s="72">
        <v>1</v>
      </c>
      <c r="P12" s="72">
        <v>3</v>
      </c>
      <c r="Q12" s="72">
        <v>97</v>
      </c>
      <c r="R12" s="70">
        <f t="array" ref="R12">IF($G12="","",IF(Q12="",0,((SUM(IF(N12=N$2:N$601,IF(O12=O$2:O$601,1,0),0))-P12)/(SUM(IF(N12=N$2:N$601,IF(O12=O$2:O$601,1,0),0))-1)*100)+(Q12/(SUM(IF(N12=N$2:N$601,IF(O12=O$2:O$601,Q$2:Q$601,0),0))))+IF(P12&lt;2,SUM(IF(N12=N$2:N$601,IF(O12=O$2:O$601,1,0),0)),0)))</f>
        <v>50.189453125</v>
      </c>
      <c r="S12" s="71" t="s">
        <v>966</v>
      </c>
      <c r="T12" s="72">
        <v>3</v>
      </c>
      <c r="U12" s="72">
        <v>1</v>
      </c>
      <c r="V12" s="72">
        <v>38</v>
      </c>
      <c r="W12" s="73">
        <f t="array" ref="W12">IF($G12="","",IF(OR(S12=Error_checking!$Q$25,S12=Error_checking!$Q$26),R12-IF(P12&lt;2,SUM(IF(N12=N$2:N$601,IF(O12=O$2:O$601,1,0),0)),0),IF(V12="",0,((SUM(IF(S12=S$2:S$601,IF(T12=T$2:T$601,1,0),0))-U12)/(SUM(IF(S12=S$2:S$601,IF(T12=T$2:T$601,1,0),0))-1)*100)+(V12/(SUM(IF(S12=S$2:S$601,IF(T12=T$2:T$601,V$2:V$601,0),0))))+IF(U12&lt;2,SUM(IF(S12=S$2:S$601,IF(T12=T$2:T$601,1,0),0)),0))))</f>
        <v>104.31404958677686</v>
      </c>
      <c r="X12" s="74"/>
      <c r="Y12" s="75"/>
      <c r="Z12" s="76"/>
      <c r="AA12" s="75"/>
      <c r="AB12" s="77">
        <f>0</f>
        <v>0</v>
      </c>
      <c r="AC12" s="77">
        <f t="array" ref="AC12">SUM(M12,R12,W12,AB12)</f>
        <v>258.90350271177687</v>
      </c>
      <c r="AD12" s="76">
        <f>IF(G12=Error_checking!$A$26,MAX(0,MIN(MaxBonus,$G$1)+1-_xlfn.RANK.EQ(AC12,$AC$2:$AC$601)),0)</f>
        <v>60</v>
      </c>
      <c r="AE12" s="73">
        <f t="shared" si="0"/>
        <v>318.90350271177687</v>
      </c>
      <c r="AF12" s="78">
        <f t="array" ref="AF12">IF(G12=Error_checking!$A$26,_xlfn.RANK.EQ(AC12,$AC$2:$AC$601),"")</f>
        <v>11</v>
      </c>
      <c r="AG12" s="79"/>
      <c r="AH12" s="80"/>
      <c r="AI12" s="80"/>
      <c r="AJ12" s="80"/>
      <c r="AK12" s="81"/>
      <c r="AL12" s="81"/>
      <c r="AM12" s="81"/>
      <c r="AN12" s="82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  <c r="IW12" s="104"/>
      <c r="IX12" s="104"/>
      <c r="IY12" s="104"/>
      <c r="IZ12" s="104"/>
      <c r="JA12" s="104"/>
      <c r="JB12" s="104"/>
      <c r="JC12" s="104"/>
      <c r="JD12" s="104"/>
      <c r="JE12" s="104"/>
      <c r="JF12" s="104"/>
      <c r="JG12" s="104"/>
      <c r="JH12" s="104"/>
      <c r="JI12" s="104"/>
      <c r="JJ12" s="104"/>
      <c r="JK12" s="104"/>
      <c r="JL12" s="104"/>
      <c r="JM12" s="104"/>
      <c r="JN12" s="104"/>
      <c r="JO12" s="104"/>
      <c r="JP12" s="104"/>
      <c r="JQ12" s="104"/>
      <c r="JR12" s="104"/>
      <c r="JS12" s="104"/>
      <c r="JT12" s="104"/>
      <c r="JU12" s="104"/>
      <c r="JV12" s="104"/>
      <c r="JW12" s="104"/>
      <c r="JX12" s="104"/>
      <c r="JY12" s="104"/>
      <c r="JZ12" s="104"/>
      <c r="KA12" s="104"/>
      <c r="KB12" s="104"/>
      <c r="KC12" s="104"/>
      <c r="KD12" s="104"/>
      <c r="KE12" s="104"/>
      <c r="KF12" s="104"/>
      <c r="KG12" s="104"/>
      <c r="KH12" s="104"/>
      <c r="KI12" s="104"/>
      <c r="KJ12" s="104"/>
      <c r="KK12" s="104"/>
      <c r="KL12" s="104"/>
      <c r="KM12" s="104"/>
      <c r="KN12" s="104"/>
      <c r="KO12" s="104"/>
      <c r="KP12" s="104"/>
      <c r="KQ12" s="104"/>
      <c r="KR12" s="104"/>
      <c r="KS12" s="104"/>
      <c r="KT12" s="104"/>
      <c r="KU12" s="104"/>
      <c r="KV12" s="104"/>
      <c r="KW12" s="104"/>
      <c r="KX12" s="104"/>
      <c r="KY12" s="104"/>
      <c r="KZ12" s="104"/>
      <c r="LA12" s="104"/>
      <c r="LB12" s="104"/>
      <c r="LC12" s="104"/>
      <c r="LD12" s="104"/>
      <c r="LE12" s="104"/>
      <c r="LF12" s="104"/>
      <c r="LG12" s="104"/>
      <c r="LH12" s="104"/>
      <c r="LI12" s="104"/>
      <c r="LJ12" s="104"/>
      <c r="LK12" s="104"/>
      <c r="LL12" s="104"/>
      <c r="LM12" s="104"/>
      <c r="LN12" s="104"/>
      <c r="LO12" s="104"/>
      <c r="LP12" s="104"/>
      <c r="LQ12" s="104"/>
      <c r="LR12" s="104"/>
      <c r="LS12" s="104"/>
      <c r="LT12" s="104"/>
      <c r="LU12" s="104"/>
      <c r="LV12" s="104"/>
      <c r="LW12" s="104"/>
      <c r="LX12" s="104"/>
      <c r="LY12" s="104"/>
      <c r="LZ12" s="104"/>
      <c r="MA12" s="104"/>
      <c r="MB12" s="104"/>
      <c r="MC12" s="104"/>
      <c r="MD12" s="104"/>
      <c r="ME12" s="104"/>
      <c r="MF12" s="104"/>
      <c r="MG12" s="104"/>
      <c r="MH12" s="104"/>
      <c r="MI12" s="104"/>
      <c r="MJ12" s="104"/>
      <c r="MK12" s="104"/>
      <c r="ML12" s="104"/>
      <c r="MM12" s="104"/>
      <c r="MN12" s="104"/>
      <c r="MO12" s="104"/>
      <c r="MP12" s="104"/>
      <c r="MQ12" s="104"/>
      <c r="MR12" s="104"/>
      <c r="MS12" s="104"/>
      <c r="MT12" s="104"/>
      <c r="MU12" s="104"/>
      <c r="MV12" s="104"/>
      <c r="MW12" s="104"/>
      <c r="MX12" s="104"/>
      <c r="MY12" s="104"/>
      <c r="MZ12" s="104"/>
      <c r="NA12" s="104"/>
      <c r="NB12" s="104"/>
      <c r="NC12" s="104"/>
      <c r="ND12" s="104"/>
      <c r="NE12" s="104"/>
      <c r="NF12" s="104"/>
      <c r="NG12" s="104"/>
      <c r="NH12" s="104"/>
      <c r="NI12" s="104"/>
      <c r="NJ12" s="104"/>
      <c r="NK12" s="104"/>
      <c r="NL12" s="104"/>
      <c r="NM12" s="104"/>
      <c r="NN12" s="104"/>
      <c r="NO12" s="104"/>
      <c r="NP12" s="104"/>
      <c r="NQ12" s="104"/>
      <c r="NR12" s="104"/>
      <c r="NS12" s="104"/>
      <c r="NT12" s="104"/>
      <c r="NU12" s="104"/>
      <c r="NV12" s="104"/>
      <c r="NW12" s="104"/>
      <c r="NX12" s="104"/>
      <c r="NY12" s="104"/>
      <c r="NZ12" s="104"/>
      <c r="OA12" s="104"/>
      <c r="OB12" s="104"/>
      <c r="OC12" s="104"/>
      <c r="OD12" s="104"/>
      <c r="OE12" s="104"/>
      <c r="OF12" s="104"/>
      <c r="OG12" s="104"/>
      <c r="OH12" s="104"/>
      <c r="OI12" s="104"/>
      <c r="OJ12" s="104"/>
      <c r="OK12" s="104"/>
      <c r="OL12" s="104"/>
      <c r="OM12" s="104"/>
      <c r="ON12" s="104"/>
      <c r="OO12" s="104"/>
      <c r="OP12" s="104"/>
      <c r="OQ12" s="104"/>
      <c r="OR12" s="104"/>
      <c r="OS12" s="104"/>
      <c r="OT12" s="104"/>
      <c r="OU12" s="104"/>
      <c r="OV12" s="104"/>
      <c r="OW12" s="104"/>
      <c r="OX12" s="104"/>
      <c r="OY12" s="104"/>
      <c r="OZ12" s="104"/>
      <c r="PA12" s="104"/>
      <c r="PB12" s="104"/>
      <c r="PC12" s="104"/>
      <c r="PD12" s="104"/>
      <c r="PE12" s="104"/>
      <c r="PF12" s="104"/>
      <c r="PG12" s="104"/>
      <c r="PH12" s="104"/>
      <c r="PI12" s="104"/>
      <c r="PJ12" s="104"/>
      <c r="PK12" s="104"/>
      <c r="PL12" s="104"/>
      <c r="PM12" s="104"/>
      <c r="PN12" s="104"/>
      <c r="PO12" s="104"/>
      <c r="PP12" s="104"/>
      <c r="PQ12" s="104"/>
      <c r="PR12" s="104"/>
      <c r="PS12" s="104"/>
      <c r="PT12" s="104"/>
      <c r="PU12" s="104"/>
      <c r="PV12" s="104"/>
      <c r="PW12" s="104"/>
      <c r="PX12" s="104"/>
      <c r="PY12" s="104"/>
      <c r="PZ12" s="104"/>
      <c r="QA12" s="104"/>
      <c r="QB12" s="104"/>
      <c r="QC12" s="104"/>
      <c r="QD12" s="104"/>
      <c r="QE12" s="104"/>
      <c r="QF12" s="104"/>
      <c r="QG12" s="104"/>
      <c r="QH12" s="104"/>
      <c r="QI12" s="104"/>
      <c r="QJ12" s="104"/>
      <c r="QK12" s="104"/>
      <c r="QL12" s="104"/>
      <c r="QM12" s="104"/>
      <c r="QN12" s="104"/>
      <c r="QO12" s="104"/>
      <c r="QP12" s="104"/>
      <c r="QQ12" s="104"/>
      <c r="QR12" s="104"/>
      <c r="QS12" s="104"/>
      <c r="QT12" s="104"/>
      <c r="QU12" s="104"/>
      <c r="QV12" s="104"/>
      <c r="QW12" s="104"/>
      <c r="QX12" s="104"/>
      <c r="QY12" s="104"/>
      <c r="QZ12" s="104"/>
      <c r="RA12" s="104"/>
      <c r="RB12" s="104"/>
      <c r="RC12" s="104"/>
      <c r="RD12" s="104"/>
      <c r="RE12" s="104"/>
      <c r="RF12" s="104"/>
      <c r="RG12" s="104"/>
      <c r="RH12" s="104"/>
      <c r="RI12" s="104"/>
      <c r="RJ12" s="104"/>
      <c r="RK12" s="104"/>
      <c r="RL12" s="104"/>
      <c r="RM12" s="104"/>
      <c r="RN12" s="104"/>
      <c r="RO12" s="104"/>
      <c r="RP12" s="104"/>
      <c r="RQ12" s="104"/>
      <c r="RR12" s="104"/>
      <c r="RS12" s="104"/>
      <c r="RT12" s="104"/>
      <c r="RU12" s="104"/>
      <c r="RV12" s="104"/>
      <c r="RW12" s="104"/>
      <c r="RX12" s="104"/>
      <c r="RY12" s="104"/>
      <c r="RZ12" s="104"/>
      <c r="SA12" s="104"/>
      <c r="SB12" s="104"/>
      <c r="SC12" s="104"/>
      <c r="SD12" s="104"/>
      <c r="SE12" s="104"/>
      <c r="SF12" s="104"/>
      <c r="SG12" s="104"/>
      <c r="SH12" s="104"/>
      <c r="SI12" s="104"/>
      <c r="SJ12" s="104"/>
      <c r="SK12" s="104"/>
      <c r="SL12" s="104"/>
      <c r="SM12" s="104"/>
      <c r="SN12" s="104"/>
      <c r="SO12" s="104"/>
      <c r="SP12" s="104"/>
      <c r="SQ12" s="104"/>
      <c r="SR12" s="104"/>
      <c r="SS12" s="104"/>
      <c r="ST12" s="104"/>
      <c r="SU12" s="104"/>
      <c r="SV12" s="104"/>
      <c r="SW12" s="104"/>
      <c r="SX12" s="104"/>
      <c r="SY12" s="104"/>
      <c r="SZ12" s="104"/>
      <c r="TA12" s="104"/>
      <c r="TB12" s="104"/>
      <c r="TC12" s="104"/>
      <c r="TD12" s="104"/>
      <c r="TE12" s="104"/>
      <c r="TF12" s="104"/>
      <c r="TG12" s="104"/>
      <c r="TH12" s="104"/>
      <c r="TI12" s="104"/>
      <c r="TJ12" s="104"/>
      <c r="TK12" s="104"/>
      <c r="TL12" s="104"/>
      <c r="TM12" s="104"/>
      <c r="TN12" s="104"/>
      <c r="TO12" s="104"/>
      <c r="TP12" s="104"/>
      <c r="TQ12" s="104"/>
      <c r="TR12" s="104"/>
      <c r="TS12" s="104"/>
      <c r="TT12" s="104"/>
      <c r="TU12" s="104"/>
      <c r="TV12" s="104"/>
      <c r="TW12" s="104"/>
      <c r="TX12" s="104"/>
      <c r="TY12" s="104"/>
      <c r="TZ12" s="104"/>
      <c r="UA12" s="104"/>
      <c r="UB12" s="104"/>
      <c r="UC12" s="104"/>
      <c r="UD12" s="104"/>
      <c r="UE12" s="104"/>
      <c r="UF12" s="104"/>
      <c r="UG12" s="104"/>
      <c r="UH12" s="104"/>
      <c r="UI12" s="104"/>
      <c r="UJ12" s="104"/>
      <c r="UK12" s="104"/>
      <c r="UL12" s="104"/>
      <c r="UM12" s="104"/>
      <c r="UN12" s="104"/>
      <c r="UO12" s="104"/>
      <c r="UP12" s="104"/>
      <c r="UQ12" s="104"/>
      <c r="UR12" s="104"/>
      <c r="US12" s="104"/>
      <c r="UT12" s="104"/>
      <c r="UU12" s="104"/>
      <c r="UV12" s="104"/>
      <c r="UW12" s="104"/>
      <c r="UX12" s="104"/>
      <c r="UY12" s="104"/>
      <c r="UZ12" s="104"/>
      <c r="VA12" s="104"/>
      <c r="VB12" s="104"/>
      <c r="VC12" s="104"/>
      <c r="VD12" s="104"/>
      <c r="VE12" s="104"/>
      <c r="VF12" s="104"/>
      <c r="VG12" s="104"/>
      <c r="VH12" s="104"/>
      <c r="VI12" s="104"/>
      <c r="VJ12" s="104"/>
      <c r="VK12" s="104"/>
      <c r="VL12" s="104"/>
      <c r="VM12" s="104"/>
      <c r="VN12" s="104"/>
      <c r="VO12" s="104"/>
      <c r="VP12" s="104"/>
      <c r="VQ12" s="104"/>
      <c r="VR12" s="104"/>
      <c r="VS12" s="104"/>
      <c r="VT12" s="104"/>
      <c r="VU12" s="104"/>
      <c r="VV12" s="104"/>
      <c r="VW12" s="104"/>
      <c r="VX12" s="104"/>
      <c r="VY12" s="104"/>
      <c r="VZ12" s="104"/>
      <c r="WA12" s="104"/>
      <c r="WB12" s="104"/>
      <c r="WC12" s="104"/>
      <c r="WD12" s="104"/>
      <c r="WE12" s="104"/>
      <c r="WF12" s="104"/>
      <c r="WG12" s="104"/>
      <c r="WH12" s="104"/>
      <c r="WI12" s="104"/>
      <c r="WJ12" s="104"/>
      <c r="WK12" s="104"/>
      <c r="WL12" s="104"/>
      <c r="WM12" s="104"/>
      <c r="WN12" s="104"/>
      <c r="WO12" s="104"/>
      <c r="WP12" s="104"/>
      <c r="WQ12" s="104"/>
      <c r="WR12" s="104"/>
      <c r="WS12" s="104"/>
      <c r="WT12" s="104"/>
      <c r="WU12" s="104"/>
      <c r="WV12" s="104"/>
      <c r="WW12" s="104"/>
      <c r="WX12" s="104"/>
      <c r="WY12" s="104"/>
      <c r="WZ12" s="104"/>
      <c r="XA12" s="104"/>
      <c r="XB12" s="104"/>
      <c r="XC12" s="104"/>
      <c r="XD12" s="104"/>
      <c r="XE12" s="104"/>
      <c r="XF12" s="104"/>
      <c r="XG12" s="104"/>
      <c r="XH12" s="104"/>
      <c r="XI12" s="104"/>
      <c r="XJ12" s="104"/>
      <c r="XK12" s="104"/>
      <c r="XL12" s="104"/>
      <c r="XM12" s="104"/>
      <c r="XN12" s="104"/>
      <c r="XO12" s="104"/>
      <c r="XP12" s="104"/>
      <c r="XQ12" s="104"/>
      <c r="XR12" s="104"/>
      <c r="XS12" s="104"/>
      <c r="XT12" s="104"/>
      <c r="XU12" s="104"/>
      <c r="XV12" s="104"/>
      <c r="XW12" s="104"/>
      <c r="XX12" s="104"/>
      <c r="XY12" s="104"/>
      <c r="XZ12" s="104"/>
      <c r="YA12" s="104"/>
      <c r="YB12" s="104"/>
      <c r="YC12" s="104"/>
      <c r="YD12" s="104"/>
      <c r="YE12" s="104"/>
      <c r="YF12" s="104"/>
      <c r="YG12" s="104"/>
      <c r="YH12" s="104"/>
      <c r="YI12" s="104"/>
      <c r="YJ12" s="104"/>
      <c r="YK12" s="104"/>
      <c r="YL12" s="104"/>
      <c r="YM12" s="104"/>
      <c r="YN12" s="104"/>
      <c r="YO12" s="104"/>
      <c r="YP12" s="104"/>
      <c r="YQ12" s="104"/>
      <c r="YR12" s="104"/>
      <c r="YS12" s="104"/>
      <c r="YT12" s="104"/>
      <c r="YU12" s="104"/>
      <c r="YV12" s="104"/>
      <c r="YW12" s="104"/>
      <c r="YX12" s="104"/>
      <c r="YY12" s="104"/>
      <c r="YZ12" s="104"/>
      <c r="ZA12" s="104"/>
      <c r="ZB12" s="104"/>
      <c r="ZC12" s="104"/>
      <c r="ZD12" s="104"/>
      <c r="ZE12" s="104"/>
      <c r="ZF12" s="104"/>
      <c r="ZG12" s="104"/>
      <c r="ZH12" s="104"/>
      <c r="ZI12" s="104"/>
      <c r="ZJ12" s="104"/>
      <c r="ZK12" s="104"/>
      <c r="ZL12" s="104"/>
      <c r="ZM12" s="104"/>
      <c r="ZN12" s="104"/>
      <c r="ZO12" s="104"/>
      <c r="ZP12" s="104"/>
      <c r="ZQ12" s="104"/>
      <c r="ZR12" s="104"/>
      <c r="ZS12" s="104"/>
      <c r="ZT12" s="104"/>
      <c r="ZU12" s="104"/>
      <c r="ZV12" s="104"/>
      <c r="ZW12" s="104"/>
      <c r="ZX12" s="104"/>
      <c r="ZY12" s="104"/>
      <c r="ZZ12" s="104"/>
      <c r="AAA12" s="104"/>
      <c r="AAB12" s="104"/>
      <c r="AAC12" s="104"/>
      <c r="AAD12" s="104"/>
      <c r="AAE12" s="104"/>
      <c r="AAF12" s="104"/>
      <c r="AAG12" s="104"/>
      <c r="AAH12" s="104"/>
      <c r="AAI12" s="104"/>
      <c r="AAJ12" s="104"/>
      <c r="AAK12" s="104"/>
      <c r="AAL12" s="104"/>
      <c r="AAM12" s="104"/>
      <c r="AAN12" s="104"/>
      <c r="AAO12" s="104"/>
      <c r="AAP12" s="104"/>
      <c r="AAQ12" s="104"/>
      <c r="AAR12" s="104"/>
      <c r="AAS12" s="104"/>
      <c r="AAT12" s="104"/>
      <c r="AAU12" s="104"/>
      <c r="AAV12" s="104"/>
      <c r="AAW12" s="104"/>
      <c r="AAX12" s="104"/>
      <c r="AAY12" s="104"/>
      <c r="AAZ12" s="104"/>
      <c r="ABA12" s="104"/>
      <c r="ABB12" s="104"/>
      <c r="ABC12" s="104"/>
      <c r="ABD12" s="104"/>
      <c r="ABE12" s="104"/>
      <c r="ABF12" s="104"/>
      <c r="ABG12" s="104"/>
      <c r="ABH12" s="104"/>
      <c r="ABI12" s="104"/>
      <c r="ABJ12" s="104"/>
      <c r="ABK12" s="104"/>
      <c r="ABL12" s="104"/>
      <c r="ABM12" s="104"/>
      <c r="ABN12" s="104"/>
      <c r="ABO12" s="104"/>
      <c r="ABP12" s="104"/>
      <c r="ABQ12" s="104"/>
      <c r="ABR12" s="104"/>
      <c r="ABS12" s="104"/>
      <c r="ABT12" s="104"/>
      <c r="ABU12" s="104"/>
      <c r="ABV12" s="104"/>
      <c r="ABW12" s="104"/>
      <c r="ABX12" s="104"/>
      <c r="ABY12" s="104"/>
      <c r="ABZ12" s="104"/>
      <c r="ACA12" s="104"/>
      <c r="ACB12" s="104"/>
      <c r="ACC12" s="104"/>
      <c r="ACD12" s="104"/>
      <c r="ACE12" s="104"/>
      <c r="ACF12" s="104"/>
      <c r="ACG12" s="104"/>
      <c r="ACH12" s="104"/>
      <c r="ACI12" s="104"/>
      <c r="ACJ12" s="104"/>
      <c r="ACK12" s="104"/>
      <c r="ACL12" s="104"/>
      <c r="ACM12" s="104"/>
      <c r="ACN12" s="104"/>
      <c r="ACO12" s="104"/>
      <c r="ACP12" s="104"/>
      <c r="ACQ12" s="104"/>
      <c r="ACR12" s="104"/>
      <c r="ACS12" s="104"/>
      <c r="ACT12" s="104"/>
      <c r="ACU12" s="104"/>
      <c r="ACV12" s="104"/>
      <c r="ACW12" s="104"/>
      <c r="ACX12" s="104"/>
      <c r="ACY12" s="104"/>
      <c r="ACZ12" s="104"/>
      <c r="ADA12" s="104"/>
      <c r="ADB12" s="104"/>
      <c r="ADC12" s="104"/>
      <c r="ADD12" s="104"/>
      <c r="ADE12" s="104"/>
      <c r="ADF12" s="104"/>
      <c r="ADG12" s="104"/>
      <c r="ADH12" s="104"/>
      <c r="ADI12" s="104"/>
      <c r="ADJ12" s="104"/>
      <c r="ADK12" s="104"/>
      <c r="ADL12" s="104"/>
      <c r="ADM12" s="104"/>
      <c r="ADN12" s="104"/>
      <c r="ADO12" s="104"/>
      <c r="ADP12" s="104"/>
      <c r="ADQ12" s="104"/>
      <c r="ADR12" s="104"/>
      <c r="ADS12" s="104"/>
      <c r="ADT12" s="104"/>
      <c r="ADU12" s="104"/>
      <c r="ADV12" s="104"/>
      <c r="ADW12" s="104"/>
      <c r="ADX12" s="104"/>
      <c r="ADY12" s="104"/>
      <c r="ADZ12" s="104"/>
      <c r="AEA12" s="104"/>
      <c r="AEB12" s="104"/>
      <c r="AEC12" s="104"/>
      <c r="AED12" s="104"/>
      <c r="AEE12" s="104"/>
      <c r="AEF12" s="104"/>
      <c r="AEG12" s="104"/>
      <c r="AEH12" s="104"/>
      <c r="AEI12" s="104"/>
      <c r="AEJ12" s="104"/>
      <c r="AEK12" s="104"/>
      <c r="AEL12" s="104"/>
      <c r="AEM12" s="104"/>
      <c r="AEN12" s="104"/>
      <c r="AEO12" s="104"/>
      <c r="AEP12" s="104"/>
      <c r="AEQ12" s="104"/>
      <c r="AER12" s="104"/>
      <c r="AES12" s="104"/>
      <c r="AET12" s="104"/>
      <c r="AEU12" s="104"/>
      <c r="AEV12" s="104"/>
      <c r="AEW12" s="104"/>
      <c r="AEX12" s="104"/>
      <c r="AEY12" s="104"/>
      <c r="AEZ12" s="104"/>
      <c r="AFA12" s="104"/>
      <c r="AFB12" s="104"/>
      <c r="AFC12" s="104"/>
      <c r="AFD12" s="104"/>
      <c r="AFE12" s="104"/>
      <c r="AFF12" s="104"/>
      <c r="AFG12" s="104"/>
      <c r="AFH12" s="104"/>
      <c r="AFI12" s="104"/>
      <c r="AFJ12" s="104"/>
      <c r="AFK12" s="104"/>
      <c r="AFL12" s="104"/>
      <c r="AFM12" s="104"/>
      <c r="AFN12" s="104"/>
      <c r="AFO12" s="104"/>
      <c r="AFP12" s="104"/>
      <c r="AFQ12" s="104"/>
      <c r="AFR12" s="104"/>
      <c r="AFS12" s="104"/>
      <c r="AFT12" s="104"/>
      <c r="AFU12" s="104"/>
      <c r="AFV12" s="104"/>
      <c r="AFW12" s="104"/>
      <c r="AFX12" s="104"/>
      <c r="AFY12" s="104"/>
      <c r="AFZ12" s="104"/>
      <c r="AGA12" s="104"/>
      <c r="AGB12" s="104"/>
      <c r="AGC12" s="104"/>
      <c r="AGD12" s="104"/>
      <c r="AGE12" s="104"/>
      <c r="AGF12" s="104"/>
      <c r="AGG12" s="104"/>
      <c r="AGH12" s="104"/>
      <c r="AGI12" s="104"/>
      <c r="AGJ12" s="104"/>
      <c r="AGK12" s="104"/>
      <c r="AGL12" s="104"/>
      <c r="AGM12" s="104"/>
      <c r="AGN12" s="104"/>
      <c r="AGO12" s="104"/>
      <c r="AGP12" s="104"/>
      <c r="AGQ12" s="104"/>
      <c r="AGR12" s="104"/>
      <c r="AGS12" s="104"/>
      <c r="AGT12" s="104"/>
      <c r="AGU12" s="104"/>
      <c r="AGV12" s="104"/>
      <c r="AGW12" s="104"/>
      <c r="AGX12" s="104"/>
      <c r="AGY12" s="104"/>
      <c r="AGZ12" s="104"/>
      <c r="AHA12" s="104"/>
      <c r="AHB12" s="104"/>
      <c r="AHC12" s="104"/>
      <c r="AHD12" s="104"/>
      <c r="AHE12" s="104"/>
      <c r="AHF12" s="104"/>
      <c r="AHG12" s="104"/>
      <c r="AHH12" s="104"/>
      <c r="AHI12" s="104"/>
      <c r="AHJ12" s="104"/>
      <c r="AHK12" s="104"/>
      <c r="AHL12" s="104"/>
      <c r="AHM12" s="104"/>
      <c r="AHN12" s="104"/>
      <c r="AHO12" s="104"/>
      <c r="AHP12" s="104"/>
      <c r="AHQ12" s="104"/>
      <c r="AHR12" s="104"/>
      <c r="AHS12" s="104"/>
      <c r="AHT12" s="104"/>
      <c r="AHU12" s="104"/>
      <c r="AHV12" s="104"/>
      <c r="AHW12" s="104"/>
      <c r="AHX12" s="104"/>
      <c r="AHY12" s="104"/>
      <c r="AHZ12" s="104"/>
      <c r="AIA12" s="104"/>
      <c r="AIB12" s="104"/>
      <c r="AIC12" s="104"/>
      <c r="AID12" s="104"/>
      <c r="AIE12" s="104"/>
      <c r="AIF12" s="104"/>
      <c r="AIG12" s="104"/>
      <c r="AIH12" s="104"/>
      <c r="AII12" s="104"/>
      <c r="AIJ12" s="104"/>
      <c r="AIK12" s="104"/>
      <c r="AIL12" s="104"/>
      <c r="AIM12" s="104"/>
      <c r="AIN12" s="104"/>
      <c r="AIO12" s="104"/>
      <c r="AIP12" s="104"/>
      <c r="AIQ12" s="104"/>
      <c r="AIR12" s="104"/>
      <c r="AIS12" s="104"/>
      <c r="AIT12" s="104"/>
      <c r="AIU12" s="104"/>
      <c r="AIV12" s="104"/>
      <c r="AIW12" s="104"/>
      <c r="AIX12" s="104"/>
      <c r="AIY12" s="104"/>
      <c r="AIZ12" s="104"/>
      <c r="AJA12" s="104"/>
      <c r="AJB12" s="104"/>
      <c r="AJC12" s="104"/>
      <c r="AJD12" s="104"/>
      <c r="AJE12" s="104"/>
      <c r="AJF12" s="104"/>
      <c r="AJG12" s="104"/>
      <c r="AJH12" s="104"/>
      <c r="AJI12" s="104"/>
      <c r="AJJ12" s="104"/>
      <c r="AJK12" s="104"/>
      <c r="AJL12" s="104"/>
      <c r="AJM12" s="104"/>
      <c r="AJN12" s="104"/>
      <c r="AJO12" s="104"/>
      <c r="AJP12" s="104"/>
      <c r="AJQ12" s="104"/>
      <c r="AJR12" s="104"/>
      <c r="AJS12" s="104"/>
      <c r="AJT12" s="104"/>
      <c r="AJU12" s="104"/>
      <c r="AJV12" s="104"/>
      <c r="AJW12" s="104"/>
      <c r="AJX12" s="104"/>
      <c r="AJY12" s="104"/>
      <c r="AJZ12" s="104"/>
      <c r="AKA12" s="104"/>
      <c r="AKB12" s="104"/>
      <c r="AKC12" s="104"/>
      <c r="AKD12" s="104"/>
      <c r="AKE12" s="104"/>
      <c r="AKF12" s="104"/>
      <c r="AKG12" s="104"/>
      <c r="AKH12" s="104"/>
      <c r="AKI12" s="104"/>
      <c r="AKJ12" s="104"/>
      <c r="AKK12" s="104"/>
      <c r="AKL12" s="104"/>
      <c r="AKM12" s="104"/>
      <c r="AKN12" s="104"/>
      <c r="AKO12" s="104"/>
      <c r="AKP12" s="104"/>
      <c r="AKQ12" s="104"/>
      <c r="AKR12" s="104"/>
      <c r="AKS12" s="104"/>
      <c r="AKT12" s="104"/>
      <c r="AKU12" s="104"/>
      <c r="AKV12" s="104"/>
      <c r="AKW12" s="104"/>
      <c r="AKX12" s="104"/>
      <c r="AKY12" s="104"/>
      <c r="AKZ12" s="104"/>
      <c r="ALA12" s="104"/>
      <c r="ALB12" s="104"/>
      <c r="ALC12" s="104"/>
      <c r="ALD12" s="104"/>
      <c r="ALE12" s="104"/>
      <c r="ALF12" s="104"/>
      <c r="ALG12" s="104"/>
      <c r="ALH12" s="104"/>
      <c r="ALI12" s="104"/>
      <c r="ALJ12" s="104"/>
      <c r="ALK12" s="104"/>
      <c r="ALL12" s="104"/>
      <c r="ALM12" s="104"/>
      <c r="ALN12" s="104"/>
      <c r="ALO12" s="104"/>
      <c r="ALP12" s="104"/>
      <c r="ALQ12" s="104"/>
      <c r="ALR12" s="104"/>
      <c r="ALS12" s="104"/>
      <c r="ALT12" s="104"/>
      <c r="ALU12" s="104"/>
      <c r="ALV12" s="104"/>
      <c r="ALW12" s="104"/>
      <c r="ALX12" s="104"/>
      <c r="ALY12" s="104"/>
      <c r="ALZ12" s="104"/>
      <c r="AMA12" s="104"/>
      <c r="AMB12" s="104"/>
      <c r="AMC12" s="104"/>
      <c r="AMD12" s="104"/>
      <c r="AME12" s="104"/>
      <c r="AMF12" s="104"/>
      <c r="AMG12" s="104"/>
      <c r="AMH12" s="104"/>
      <c r="AMI12" s="104"/>
      <c r="AMJ12" s="104"/>
    </row>
    <row r="13" spans="1:1024" ht="14.25" customHeight="1" x14ac:dyDescent="0.2">
      <c r="A13" s="58">
        <f t="array" ref="A13">IF(G13=Error_checking!$A$26,_xlfn.RANK.EQ(AC13,$AC$2:$AC$601),"")</f>
        <v>12</v>
      </c>
      <c r="B13" s="84">
        <v>387</v>
      </c>
      <c r="C13" s="59">
        <f>VLOOKUP($B13,Ludo_na!$A$2:$D$601,2,0)</f>
        <v>164</v>
      </c>
      <c r="D13" s="60" t="str">
        <f>IF(VLOOKUP($B13,Ludo_voor!$A$2:$Y$601,3,0)="","",VLOOKUP($B13,Ludo_voor!$A$2:$Y$601,3,0))</f>
        <v>Delsie</v>
      </c>
      <c r="E13" s="61" t="str">
        <f>IF(VLOOKUP($B13,Ludo_voor!$A$2:$Y$601,4,0)="","",VLOOKUP($B13,Ludo_voor!$A$2:$Y$601,4,0))</f>
        <v>Dag</v>
      </c>
      <c r="F13" s="62" t="str">
        <f>IF(VLOOKUP($B13,Ludo_voor!$A$2:$Y$601,5,0)="","",VLOOKUP($B13,Ludo_voor!$A$2:$Y$601,5,0))</f>
        <v>Spelgevaar</v>
      </c>
      <c r="G13" s="63" t="s">
        <v>845</v>
      </c>
      <c r="H13" s="85"/>
      <c r="I13" s="86" t="s">
        <v>860</v>
      </c>
      <c r="J13" s="87">
        <v>6</v>
      </c>
      <c r="K13" s="87">
        <v>2</v>
      </c>
      <c r="L13" s="87">
        <v>3</v>
      </c>
      <c r="M13" s="67">
        <f t="array" ref="M13">IF($G13="","",IF(L13="",0,((SUM(IF(I13=I$2:I$601,IF(J13=J$2:J$601,1,0),0))-K13)/(SUM(IF(I13=I$2:I$601,IF(J13=J$2:J$601,1,0),0))-1)*100)+(L13/(SUM(IF(I13=I$2:I$601,IF(J13=J$2:J$601,L$2:L$601,0),0))))+IF(K13&lt;2,SUM(IF(I13=I$2:I$601,IF(J13=J$2:J$601,1,0),0)),0)))</f>
        <v>66.966666666666654</v>
      </c>
      <c r="N13" s="88" t="s">
        <v>962</v>
      </c>
      <c r="O13" s="72">
        <v>1</v>
      </c>
      <c r="P13" s="72">
        <v>1</v>
      </c>
      <c r="Q13" s="72">
        <v>4</v>
      </c>
      <c r="R13" s="70">
        <f t="array" ref="R13">IF($G13="","",IF(Q13="",0,((SUM(IF(N13=N$2:N$601,IF(O13=O$2:O$601,1,0),0))-P13)/(SUM(IF(N13=N$2:N$601,IF(O13=O$2:O$601,1,0),0))-1)*100)+(Q13/(SUM(IF(N13=N$2:N$601,IF(O13=O$2:O$601,Q$2:Q$601,0),0))))+IF(P13&lt;2,SUM(IF(N13=N$2:N$601,IF(O13=O$2:O$601,1,0),0)),0)))</f>
        <v>104.4</v>
      </c>
      <c r="S13" s="71" t="s">
        <v>851</v>
      </c>
      <c r="T13" s="72">
        <v>4</v>
      </c>
      <c r="U13" s="72">
        <v>2</v>
      </c>
      <c r="V13" s="72">
        <v>52</v>
      </c>
      <c r="W13" s="73">
        <f t="array" ref="W13">IF($G13="","",IF(OR(S13=Error_checking!$Q$25,S13=Error_checking!$Q$26),R13-IF(P13&lt;2,SUM(IF(N13=N$2:N$601,IF(O13=O$2:O$601,1,0),0)),0),IF(V13="",0,((SUM(IF(S13=S$2:S$601,IF(T13=T$2:T$601,1,0),0))-U13)/(SUM(IF(S13=S$2:S$601,IF(T13=T$2:T$601,1,0),0))-1)*100)+(V13/(SUM(IF(S13=S$2:S$601,IF(T13=T$2:T$601,V$2:V$601,0),0))))+IF(U13&lt;2,SUM(IF(S13=S$2:S$601,IF(T13=T$2:T$601,1,0),0)),0))))</f>
        <v>80.180555555555557</v>
      </c>
      <c r="X13" s="74"/>
      <c r="Y13" s="75"/>
      <c r="Z13" s="76"/>
      <c r="AA13" s="75"/>
      <c r="AB13" s="77">
        <f>0</f>
        <v>0</v>
      </c>
      <c r="AC13" s="77">
        <f t="array" ref="AC13">SUM(M13,R13,W13,AB13)</f>
        <v>251.54722222222222</v>
      </c>
      <c r="AD13" s="76">
        <f>IF(G13=Error_checking!$A$26,MAX(0,MIN(MaxBonus,$G$1)+1-_xlfn.RANK.EQ(AC13,$AC$2:$AC$601)),0)</f>
        <v>59</v>
      </c>
      <c r="AE13" s="73">
        <f t="shared" si="0"/>
        <v>310.54722222222222</v>
      </c>
      <c r="AF13" s="78">
        <f t="array" ref="AF13">IF(G13=Error_checking!$A$26,_xlfn.RANK.EQ(AC13,$AC$2:$AC$601),"")</f>
        <v>12</v>
      </c>
      <c r="AG13" s="79"/>
      <c r="AH13" s="80"/>
      <c r="AI13" s="80"/>
      <c r="AJ13" s="80"/>
      <c r="AK13" s="90"/>
      <c r="AL13" s="81"/>
      <c r="AM13" s="81"/>
      <c r="AN13" s="82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2"/>
      <c r="KJ13" s="92"/>
      <c r="KK13" s="92"/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2"/>
      <c r="LS13" s="92"/>
      <c r="LT13" s="92"/>
      <c r="LU13" s="92"/>
      <c r="LV13" s="92"/>
      <c r="LW13" s="92"/>
      <c r="LX13" s="92"/>
      <c r="LY13" s="92"/>
      <c r="LZ13" s="92"/>
      <c r="MA13" s="92"/>
      <c r="MB13" s="92"/>
      <c r="MC13" s="92"/>
      <c r="MD13" s="92"/>
      <c r="ME13" s="92"/>
      <c r="MF13" s="92"/>
      <c r="MG13" s="92"/>
      <c r="MH13" s="92"/>
      <c r="MI13" s="92"/>
      <c r="MJ13" s="92"/>
      <c r="MK13" s="92"/>
      <c r="ML13" s="92"/>
      <c r="MM13" s="92"/>
      <c r="MN13" s="92"/>
      <c r="MO13" s="92"/>
      <c r="MP13" s="92"/>
      <c r="MQ13" s="92"/>
      <c r="MR13" s="92"/>
      <c r="MS13" s="92"/>
      <c r="MT13" s="92"/>
      <c r="MU13" s="92"/>
      <c r="MV13" s="92"/>
      <c r="MW13" s="92"/>
      <c r="MX13" s="92"/>
      <c r="MY13" s="92"/>
      <c r="MZ13" s="92"/>
      <c r="NA13" s="92"/>
      <c r="NB13" s="92"/>
      <c r="NC13" s="92"/>
      <c r="ND13" s="92"/>
      <c r="NE13" s="92"/>
      <c r="NF13" s="92"/>
      <c r="NG13" s="92"/>
      <c r="NH13" s="92"/>
      <c r="NI13" s="92"/>
      <c r="NJ13" s="92"/>
      <c r="NK13" s="92"/>
      <c r="NL13" s="92"/>
      <c r="NM13" s="92"/>
      <c r="NN13" s="92"/>
      <c r="NO13" s="92"/>
      <c r="NP13" s="92"/>
      <c r="NQ13" s="92"/>
      <c r="NR13" s="92"/>
      <c r="NS13" s="92"/>
      <c r="NT13" s="92"/>
      <c r="NU13" s="92"/>
      <c r="NV13" s="92"/>
      <c r="NW13" s="92"/>
      <c r="NX13" s="92"/>
      <c r="NY13" s="92"/>
      <c r="NZ13" s="92"/>
      <c r="OA13" s="92"/>
      <c r="OB13" s="92"/>
      <c r="OC13" s="92"/>
      <c r="OD13" s="92"/>
      <c r="OE13" s="92"/>
      <c r="OF13" s="92"/>
      <c r="OG13" s="92"/>
      <c r="OH13" s="92"/>
      <c r="OI13" s="92"/>
      <c r="OJ13" s="92"/>
      <c r="OK13" s="92"/>
      <c r="OL13" s="92"/>
      <c r="OM13" s="92"/>
      <c r="ON13" s="92"/>
      <c r="OO13" s="92"/>
      <c r="OP13" s="92"/>
      <c r="OQ13" s="92"/>
      <c r="OR13" s="92"/>
      <c r="OS13" s="92"/>
      <c r="OT13" s="92"/>
      <c r="OU13" s="92"/>
      <c r="OV13" s="92"/>
      <c r="OW13" s="92"/>
      <c r="OX13" s="92"/>
      <c r="OY13" s="92"/>
      <c r="OZ13" s="92"/>
      <c r="PA13" s="92"/>
      <c r="PB13" s="92"/>
      <c r="PC13" s="92"/>
      <c r="PD13" s="92"/>
      <c r="PE13" s="92"/>
      <c r="PF13" s="92"/>
      <c r="PG13" s="92"/>
      <c r="PH13" s="92"/>
      <c r="PI13" s="92"/>
      <c r="PJ13" s="92"/>
      <c r="PK13" s="92"/>
      <c r="PL13" s="92"/>
      <c r="PM13" s="92"/>
      <c r="PN13" s="92"/>
      <c r="PO13" s="92"/>
      <c r="PP13" s="92"/>
      <c r="PQ13" s="92"/>
      <c r="PR13" s="92"/>
      <c r="PS13" s="92"/>
      <c r="PT13" s="92"/>
      <c r="PU13" s="92"/>
      <c r="PV13" s="92"/>
      <c r="PW13" s="92"/>
      <c r="PX13" s="92"/>
      <c r="PY13" s="92"/>
      <c r="PZ13" s="92"/>
      <c r="QA13" s="92"/>
      <c r="QB13" s="92"/>
      <c r="QC13" s="92"/>
      <c r="QD13" s="92"/>
      <c r="QE13" s="92"/>
      <c r="QF13" s="92"/>
      <c r="QG13" s="92"/>
      <c r="QH13" s="92"/>
      <c r="QI13" s="92"/>
      <c r="QJ13" s="92"/>
      <c r="QK13" s="92"/>
      <c r="QL13" s="92"/>
      <c r="QM13" s="92"/>
      <c r="QN13" s="92"/>
      <c r="QO13" s="92"/>
      <c r="QP13" s="92"/>
      <c r="QQ13" s="92"/>
      <c r="QR13" s="92"/>
      <c r="QS13" s="92"/>
      <c r="QT13" s="92"/>
      <c r="QU13" s="92"/>
      <c r="QV13" s="92"/>
      <c r="QW13" s="92"/>
      <c r="QX13" s="92"/>
      <c r="QY13" s="92"/>
      <c r="QZ13" s="92"/>
      <c r="RA13" s="92"/>
      <c r="RB13" s="92"/>
      <c r="RC13" s="92"/>
      <c r="RD13" s="92"/>
      <c r="RE13" s="92"/>
      <c r="RF13" s="92"/>
      <c r="RG13" s="92"/>
      <c r="RH13" s="92"/>
      <c r="RI13" s="92"/>
      <c r="RJ13" s="92"/>
      <c r="RK13" s="92"/>
      <c r="RL13" s="92"/>
      <c r="RM13" s="92"/>
      <c r="RN13" s="92"/>
      <c r="RO13" s="92"/>
      <c r="RP13" s="92"/>
      <c r="RQ13" s="92"/>
      <c r="RR13" s="92"/>
      <c r="RS13" s="92"/>
      <c r="RT13" s="92"/>
      <c r="RU13" s="92"/>
      <c r="RV13" s="92"/>
      <c r="RW13" s="92"/>
      <c r="RX13" s="92"/>
      <c r="RY13" s="92"/>
      <c r="RZ13" s="92"/>
      <c r="SA13" s="92"/>
      <c r="SB13" s="92"/>
      <c r="SC13" s="92"/>
      <c r="SD13" s="92"/>
      <c r="SE13" s="92"/>
      <c r="SF13" s="92"/>
      <c r="SG13" s="92"/>
      <c r="SH13" s="92"/>
      <c r="SI13" s="92"/>
      <c r="SJ13" s="92"/>
      <c r="SK13" s="92"/>
      <c r="SL13" s="92"/>
      <c r="SM13" s="92"/>
      <c r="SN13" s="92"/>
      <c r="SO13" s="92"/>
      <c r="SP13" s="92"/>
      <c r="SQ13" s="92"/>
      <c r="SR13" s="92"/>
      <c r="SS13" s="92"/>
      <c r="ST13" s="92"/>
      <c r="SU13" s="92"/>
      <c r="SV13" s="92"/>
      <c r="SW13" s="92"/>
      <c r="SX13" s="92"/>
      <c r="SY13" s="92"/>
      <c r="SZ13" s="92"/>
      <c r="TA13" s="92"/>
      <c r="TB13" s="92"/>
      <c r="TC13" s="92"/>
      <c r="TD13" s="92"/>
      <c r="TE13" s="92"/>
      <c r="TF13" s="92"/>
      <c r="TG13" s="92"/>
      <c r="TH13" s="92"/>
      <c r="TI13" s="92"/>
      <c r="TJ13" s="92"/>
      <c r="TK13" s="92"/>
      <c r="TL13" s="92"/>
      <c r="TM13" s="92"/>
      <c r="TN13" s="92"/>
      <c r="TO13" s="92"/>
      <c r="TP13" s="92"/>
      <c r="TQ13" s="92"/>
      <c r="TR13" s="92"/>
      <c r="TS13" s="92"/>
      <c r="TT13" s="92"/>
      <c r="TU13" s="92"/>
      <c r="TV13" s="92"/>
      <c r="TW13" s="92"/>
      <c r="TX13" s="92"/>
      <c r="TY13" s="92"/>
      <c r="TZ13" s="92"/>
      <c r="UA13" s="92"/>
      <c r="UB13" s="92"/>
      <c r="UC13" s="92"/>
      <c r="UD13" s="92"/>
      <c r="UE13" s="92"/>
      <c r="UF13" s="92"/>
      <c r="UG13" s="92"/>
      <c r="UH13" s="92"/>
      <c r="UI13" s="92"/>
      <c r="UJ13" s="92"/>
      <c r="UK13" s="92"/>
      <c r="UL13" s="92"/>
      <c r="UM13" s="92"/>
      <c r="UN13" s="92"/>
      <c r="UO13" s="92"/>
      <c r="UP13" s="92"/>
      <c r="UQ13" s="92"/>
      <c r="UR13" s="92"/>
      <c r="US13" s="92"/>
      <c r="UT13" s="92"/>
      <c r="UU13" s="92"/>
      <c r="UV13" s="92"/>
      <c r="UW13" s="92"/>
      <c r="UX13" s="92"/>
      <c r="UY13" s="92"/>
      <c r="UZ13" s="92"/>
      <c r="VA13" s="92"/>
      <c r="VB13" s="92"/>
      <c r="VC13" s="92"/>
      <c r="VD13" s="92"/>
      <c r="VE13" s="92"/>
      <c r="VF13" s="92"/>
      <c r="VG13" s="92"/>
      <c r="VH13" s="92"/>
      <c r="VI13" s="92"/>
      <c r="VJ13" s="92"/>
      <c r="VK13" s="92"/>
      <c r="VL13" s="92"/>
      <c r="VM13" s="92"/>
      <c r="VN13" s="92"/>
      <c r="VO13" s="92"/>
      <c r="VP13" s="92"/>
      <c r="VQ13" s="92"/>
      <c r="VR13" s="92"/>
      <c r="VS13" s="92"/>
      <c r="VT13" s="92"/>
      <c r="VU13" s="92"/>
      <c r="VV13" s="92"/>
      <c r="VW13" s="92"/>
      <c r="VX13" s="92"/>
      <c r="VY13" s="92"/>
      <c r="VZ13" s="92"/>
      <c r="WA13" s="92"/>
      <c r="WB13" s="92"/>
      <c r="WC13" s="92"/>
      <c r="WD13" s="92"/>
      <c r="WE13" s="92"/>
      <c r="WF13" s="92"/>
      <c r="WG13" s="92"/>
      <c r="WH13" s="92"/>
      <c r="WI13" s="92"/>
      <c r="WJ13" s="92"/>
      <c r="WK13" s="92"/>
      <c r="WL13" s="92"/>
      <c r="WM13" s="92"/>
      <c r="WN13" s="92"/>
      <c r="WO13" s="92"/>
      <c r="WP13" s="92"/>
      <c r="WQ13" s="92"/>
      <c r="WR13" s="92"/>
      <c r="WS13" s="92"/>
      <c r="WT13" s="92"/>
      <c r="WU13" s="92"/>
      <c r="WV13" s="92"/>
      <c r="WW13" s="92"/>
      <c r="WX13" s="92"/>
      <c r="WY13" s="92"/>
      <c r="WZ13" s="92"/>
      <c r="XA13" s="92"/>
      <c r="XB13" s="92"/>
      <c r="XC13" s="92"/>
      <c r="XD13" s="92"/>
      <c r="XE13" s="92"/>
      <c r="XF13" s="92"/>
      <c r="XG13" s="92"/>
      <c r="XH13" s="92"/>
      <c r="XI13" s="92"/>
      <c r="XJ13" s="92"/>
      <c r="XK13" s="92"/>
      <c r="XL13" s="92"/>
      <c r="XM13" s="92"/>
      <c r="XN13" s="92"/>
      <c r="XO13" s="92"/>
      <c r="XP13" s="92"/>
      <c r="XQ13" s="92"/>
      <c r="XR13" s="92"/>
      <c r="XS13" s="92"/>
      <c r="XT13" s="92"/>
      <c r="XU13" s="92"/>
      <c r="XV13" s="92"/>
      <c r="XW13" s="92"/>
      <c r="XX13" s="92"/>
      <c r="XY13" s="92"/>
      <c r="XZ13" s="92"/>
      <c r="YA13" s="92"/>
      <c r="YB13" s="92"/>
      <c r="YC13" s="92"/>
      <c r="YD13" s="92"/>
      <c r="YE13" s="92"/>
      <c r="YF13" s="92"/>
      <c r="YG13" s="92"/>
      <c r="YH13" s="92"/>
      <c r="YI13" s="92"/>
      <c r="YJ13" s="92"/>
      <c r="YK13" s="92"/>
      <c r="YL13" s="92"/>
      <c r="YM13" s="92"/>
      <c r="YN13" s="92"/>
      <c r="YO13" s="92"/>
      <c r="YP13" s="92"/>
      <c r="YQ13" s="92"/>
      <c r="YR13" s="92"/>
      <c r="YS13" s="92"/>
      <c r="YT13" s="92"/>
      <c r="YU13" s="92"/>
      <c r="YV13" s="92"/>
      <c r="YW13" s="92"/>
      <c r="YX13" s="92"/>
      <c r="YY13" s="92"/>
      <c r="YZ13" s="92"/>
      <c r="ZA13" s="92"/>
      <c r="ZB13" s="92"/>
      <c r="ZC13" s="92"/>
      <c r="ZD13" s="92"/>
      <c r="ZE13" s="92"/>
      <c r="ZF13" s="92"/>
      <c r="ZG13" s="92"/>
      <c r="ZH13" s="92"/>
      <c r="ZI13" s="92"/>
      <c r="ZJ13" s="92"/>
      <c r="ZK13" s="92"/>
      <c r="ZL13" s="92"/>
      <c r="ZM13" s="92"/>
      <c r="ZN13" s="92"/>
      <c r="ZO13" s="92"/>
      <c r="ZP13" s="92"/>
      <c r="ZQ13" s="92"/>
      <c r="ZR13" s="92"/>
      <c r="ZS13" s="92"/>
      <c r="ZT13" s="92"/>
      <c r="ZU13" s="92"/>
      <c r="ZV13" s="92"/>
      <c r="ZW13" s="92"/>
      <c r="ZX13" s="92"/>
      <c r="ZY13" s="92"/>
      <c r="ZZ13" s="92"/>
      <c r="AAA13" s="92"/>
      <c r="AAB13" s="92"/>
      <c r="AAC13" s="92"/>
      <c r="AAD13" s="92"/>
      <c r="AAE13" s="92"/>
      <c r="AAF13" s="92"/>
      <c r="AAG13" s="92"/>
      <c r="AAH13" s="92"/>
      <c r="AAI13" s="92"/>
      <c r="AAJ13" s="92"/>
      <c r="AAK13" s="92"/>
      <c r="AAL13" s="92"/>
      <c r="AAM13" s="92"/>
      <c r="AAN13" s="92"/>
      <c r="AAO13" s="92"/>
      <c r="AAP13" s="92"/>
      <c r="AAQ13" s="92"/>
      <c r="AAR13" s="92"/>
      <c r="AAS13" s="92"/>
      <c r="AAT13" s="92"/>
      <c r="AAU13" s="92"/>
      <c r="AAV13" s="92"/>
      <c r="AAW13" s="92"/>
      <c r="AAX13" s="92"/>
      <c r="AAY13" s="92"/>
      <c r="AAZ13" s="92"/>
      <c r="ABA13" s="92"/>
      <c r="ABB13" s="92"/>
      <c r="ABC13" s="92"/>
      <c r="ABD13" s="92"/>
      <c r="ABE13" s="92"/>
      <c r="ABF13" s="92"/>
      <c r="ABG13" s="92"/>
      <c r="ABH13" s="92"/>
      <c r="ABI13" s="92"/>
      <c r="ABJ13" s="92"/>
      <c r="ABK13" s="92"/>
      <c r="ABL13" s="92"/>
      <c r="ABM13" s="92"/>
      <c r="ABN13" s="92"/>
      <c r="ABO13" s="92"/>
      <c r="ABP13" s="92"/>
      <c r="ABQ13" s="92"/>
      <c r="ABR13" s="92"/>
      <c r="ABS13" s="92"/>
      <c r="ABT13" s="92"/>
      <c r="ABU13" s="92"/>
      <c r="ABV13" s="92"/>
      <c r="ABW13" s="92"/>
      <c r="ABX13" s="92"/>
      <c r="ABY13" s="92"/>
      <c r="ABZ13" s="92"/>
      <c r="ACA13" s="92"/>
      <c r="ACB13" s="92"/>
      <c r="ACC13" s="92"/>
      <c r="ACD13" s="92"/>
      <c r="ACE13" s="92"/>
      <c r="ACF13" s="92"/>
      <c r="ACG13" s="92"/>
      <c r="ACH13" s="92"/>
      <c r="ACI13" s="92"/>
      <c r="ACJ13" s="92"/>
      <c r="ACK13" s="92"/>
      <c r="ACL13" s="92"/>
      <c r="ACM13" s="92"/>
      <c r="ACN13" s="92"/>
      <c r="ACO13" s="92"/>
      <c r="ACP13" s="92"/>
      <c r="ACQ13" s="92"/>
      <c r="ACR13" s="92"/>
      <c r="ACS13" s="92"/>
      <c r="ACT13" s="92"/>
      <c r="ACU13" s="92"/>
      <c r="ACV13" s="92"/>
      <c r="ACW13" s="92"/>
      <c r="ACX13" s="92"/>
      <c r="ACY13" s="92"/>
      <c r="ACZ13" s="92"/>
      <c r="ADA13" s="92"/>
      <c r="ADB13" s="92"/>
      <c r="ADC13" s="92"/>
      <c r="ADD13" s="92"/>
      <c r="ADE13" s="92"/>
      <c r="ADF13" s="92"/>
      <c r="ADG13" s="92"/>
      <c r="ADH13" s="92"/>
      <c r="ADI13" s="92"/>
      <c r="ADJ13" s="92"/>
      <c r="ADK13" s="92"/>
      <c r="ADL13" s="92"/>
      <c r="ADM13" s="92"/>
      <c r="ADN13" s="92"/>
      <c r="ADO13" s="92"/>
      <c r="ADP13" s="92"/>
      <c r="ADQ13" s="92"/>
      <c r="ADR13" s="92"/>
      <c r="ADS13" s="92"/>
      <c r="ADT13" s="92"/>
      <c r="ADU13" s="92"/>
      <c r="ADV13" s="92"/>
      <c r="ADW13" s="92"/>
      <c r="ADX13" s="92"/>
      <c r="ADY13" s="92"/>
      <c r="ADZ13" s="92"/>
      <c r="AEA13" s="92"/>
      <c r="AEB13" s="92"/>
      <c r="AEC13" s="92"/>
      <c r="AED13" s="92"/>
      <c r="AEE13" s="92"/>
      <c r="AEF13" s="92"/>
      <c r="AEG13" s="92"/>
      <c r="AEH13" s="92"/>
      <c r="AEI13" s="92"/>
      <c r="AEJ13" s="92"/>
      <c r="AEK13" s="92"/>
      <c r="AEL13" s="92"/>
      <c r="AEM13" s="92"/>
      <c r="AEN13" s="92"/>
      <c r="AEO13" s="92"/>
      <c r="AEP13" s="92"/>
      <c r="AEQ13" s="92"/>
      <c r="AER13" s="92"/>
      <c r="AES13" s="92"/>
      <c r="AET13" s="92"/>
      <c r="AEU13" s="92"/>
      <c r="AEV13" s="92"/>
      <c r="AEW13" s="92"/>
      <c r="AEX13" s="92"/>
      <c r="AEY13" s="92"/>
      <c r="AEZ13" s="92"/>
      <c r="AFA13" s="92"/>
      <c r="AFB13" s="92"/>
      <c r="AFC13" s="92"/>
      <c r="AFD13" s="92"/>
      <c r="AFE13" s="92"/>
      <c r="AFF13" s="92"/>
      <c r="AFG13" s="92"/>
      <c r="AFH13" s="92"/>
      <c r="AFI13" s="92"/>
      <c r="AFJ13" s="92"/>
      <c r="AFK13" s="92"/>
      <c r="AFL13" s="92"/>
      <c r="AFM13" s="92"/>
      <c r="AFN13" s="92"/>
      <c r="AFO13" s="92"/>
      <c r="AFP13" s="92"/>
      <c r="AFQ13" s="92"/>
      <c r="AFR13" s="92"/>
      <c r="AFS13" s="92"/>
      <c r="AFT13" s="92"/>
      <c r="AFU13" s="92"/>
      <c r="AFV13" s="92"/>
      <c r="AFW13" s="92"/>
      <c r="AFX13" s="92"/>
      <c r="AFY13" s="92"/>
      <c r="AFZ13" s="92"/>
      <c r="AGA13" s="92"/>
      <c r="AGB13" s="92"/>
      <c r="AGC13" s="92"/>
      <c r="AGD13" s="92"/>
      <c r="AGE13" s="92"/>
      <c r="AGF13" s="92"/>
      <c r="AGG13" s="92"/>
      <c r="AGH13" s="92"/>
      <c r="AGI13" s="92"/>
      <c r="AGJ13" s="92"/>
      <c r="AGK13" s="92"/>
      <c r="AGL13" s="92"/>
      <c r="AGM13" s="92"/>
      <c r="AGN13" s="92"/>
      <c r="AGO13" s="92"/>
      <c r="AGP13" s="92"/>
      <c r="AGQ13" s="92"/>
      <c r="AGR13" s="92"/>
      <c r="AGS13" s="92"/>
      <c r="AGT13" s="92"/>
      <c r="AGU13" s="92"/>
      <c r="AGV13" s="92"/>
      <c r="AGW13" s="92"/>
      <c r="AGX13" s="92"/>
      <c r="AGY13" s="92"/>
      <c r="AGZ13" s="92"/>
      <c r="AHA13" s="92"/>
      <c r="AHB13" s="92"/>
      <c r="AHC13" s="92"/>
      <c r="AHD13" s="92"/>
      <c r="AHE13" s="92"/>
      <c r="AHF13" s="92"/>
      <c r="AHG13" s="92"/>
      <c r="AHH13" s="92"/>
      <c r="AHI13" s="92"/>
      <c r="AHJ13" s="92"/>
      <c r="AHK13" s="92"/>
      <c r="AHL13" s="92"/>
      <c r="AHM13" s="92"/>
      <c r="AHN13" s="92"/>
      <c r="AHO13" s="92"/>
      <c r="AHP13" s="92"/>
      <c r="AHQ13" s="92"/>
      <c r="AHR13" s="92"/>
      <c r="AHS13" s="92"/>
      <c r="AHT13" s="92"/>
      <c r="AHU13" s="92"/>
      <c r="AHV13" s="92"/>
      <c r="AHW13" s="92"/>
      <c r="AHX13" s="92"/>
      <c r="AHY13" s="92"/>
      <c r="AHZ13" s="92"/>
      <c r="AIA13" s="92"/>
      <c r="AIB13" s="92"/>
      <c r="AIC13" s="92"/>
      <c r="AID13" s="92"/>
      <c r="AIE13" s="92"/>
      <c r="AIF13" s="92"/>
      <c r="AIG13" s="92"/>
      <c r="AIH13" s="92"/>
      <c r="AII13" s="92"/>
      <c r="AIJ13" s="92"/>
      <c r="AIK13" s="92"/>
      <c r="AIL13" s="92"/>
      <c r="AIM13" s="92"/>
      <c r="AIN13" s="92"/>
      <c r="AIO13" s="92"/>
      <c r="AIP13" s="92"/>
      <c r="AIQ13" s="92"/>
      <c r="AIR13" s="92"/>
      <c r="AIS13" s="92"/>
      <c r="AIT13" s="92"/>
      <c r="AIU13" s="92"/>
      <c r="AIV13" s="92"/>
      <c r="AIW13" s="92"/>
      <c r="AIX13" s="92"/>
      <c r="AIY13" s="92"/>
      <c r="AIZ13" s="92"/>
      <c r="AJA13" s="92"/>
      <c r="AJB13" s="92"/>
      <c r="AJC13" s="92"/>
      <c r="AJD13" s="92"/>
      <c r="AJE13" s="92"/>
      <c r="AJF13" s="92"/>
      <c r="AJG13" s="92"/>
      <c r="AJH13" s="92"/>
      <c r="AJI13" s="92"/>
      <c r="AJJ13" s="92"/>
      <c r="AJK13" s="92"/>
      <c r="AJL13" s="92"/>
      <c r="AJM13" s="92"/>
      <c r="AJN13" s="92"/>
      <c r="AJO13" s="92"/>
      <c r="AJP13" s="92"/>
      <c r="AJQ13" s="92"/>
      <c r="AJR13" s="92"/>
      <c r="AJS13" s="92"/>
      <c r="AJT13" s="92"/>
      <c r="AJU13" s="92"/>
      <c r="AJV13" s="92"/>
      <c r="AJW13" s="92"/>
      <c r="AJX13" s="92"/>
      <c r="AJY13" s="92"/>
      <c r="AJZ13" s="92"/>
      <c r="AKA13" s="92"/>
      <c r="AKB13" s="92"/>
      <c r="AKC13" s="92"/>
      <c r="AKD13" s="92"/>
      <c r="AKE13" s="92"/>
      <c r="AKF13" s="92"/>
      <c r="AKG13" s="92"/>
      <c r="AKH13" s="92"/>
      <c r="AKI13" s="92"/>
      <c r="AKJ13" s="92"/>
      <c r="AKK13" s="92"/>
      <c r="AKL13" s="92"/>
      <c r="AKM13" s="92"/>
      <c r="AKN13" s="92"/>
      <c r="AKO13" s="92"/>
      <c r="AKP13" s="92"/>
      <c r="AKQ13" s="92"/>
      <c r="AKR13" s="92"/>
      <c r="AKS13" s="92"/>
      <c r="AKT13" s="92"/>
      <c r="AKU13" s="92"/>
      <c r="AKV13" s="92"/>
      <c r="AKW13" s="92"/>
      <c r="AKX13" s="92"/>
      <c r="AKY13" s="92"/>
      <c r="AKZ13" s="92"/>
      <c r="ALA13" s="92"/>
      <c r="ALB13" s="92"/>
      <c r="ALC13" s="92"/>
      <c r="ALD13" s="92"/>
      <c r="ALE13" s="92"/>
      <c r="ALF13" s="92"/>
      <c r="ALG13" s="92"/>
      <c r="ALH13" s="92"/>
      <c r="ALI13" s="92"/>
      <c r="ALJ13" s="92"/>
      <c r="ALK13" s="92"/>
      <c r="ALL13" s="92"/>
      <c r="ALM13" s="92"/>
      <c r="ALN13" s="92"/>
      <c r="ALO13" s="92"/>
      <c r="ALP13" s="92"/>
      <c r="ALQ13" s="92"/>
      <c r="ALR13" s="92"/>
      <c r="ALS13" s="92"/>
      <c r="ALT13" s="92"/>
      <c r="ALU13" s="92"/>
      <c r="ALV13" s="92"/>
      <c r="ALW13" s="92"/>
      <c r="ALX13" s="92"/>
      <c r="ALY13" s="92"/>
      <c r="ALZ13" s="92"/>
      <c r="AMA13" s="92"/>
      <c r="AMB13" s="92"/>
      <c r="AMC13" s="92"/>
      <c r="AMD13" s="92"/>
      <c r="AME13" s="92"/>
      <c r="AMF13" s="92"/>
      <c r="AMG13" s="92"/>
      <c r="AMH13" s="92"/>
      <c r="AMI13" s="92"/>
      <c r="AMJ13" s="92"/>
    </row>
    <row r="14" spans="1:1024" ht="14.25" customHeight="1" x14ac:dyDescent="0.2">
      <c r="A14" s="233">
        <f t="array" ref="A14">IF(G14=Error_checking!$A$26,_xlfn.RANK.EQ(AC14,$AC$2:$AC$601),"")</f>
        <v>13</v>
      </c>
      <c r="B14" s="58">
        <v>423</v>
      </c>
      <c r="C14" s="59">
        <f>VLOOKUP($B14,Ludo_na!$A$2:$D$601,2,0)</f>
        <v>11</v>
      </c>
      <c r="D14" s="60" t="str">
        <f>IF(VLOOKUP($B14,Ludo_voor!$A$2:$Y$601,3,0)="","",VLOOKUP($B14,Ludo_voor!$A$2:$Y$601,3,0))</f>
        <v>De Breucker</v>
      </c>
      <c r="E14" s="61" t="str">
        <f>IF(VLOOKUP($B14,Ludo_voor!$A$2:$Y$601,4,0)="","",VLOOKUP($B14,Ludo_voor!$A$2:$Y$601,4,0))</f>
        <v>Wim</v>
      </c>
      <c r="F14" s="62" t="str">
        <f>IF(VLOOKUP($B14,Ludo_voor!$A$2:$Y$601,5,0)="","",VLOOKUP($B14,Ludo_voor!$A$2:$Y$601,5,0))</f>
        <v>De Speeldoos</v>
      </c>
      <c r="G14" s="63" t="s">
        <v>845</v>
      </c>
      <c r="H14" s="64" t="s">
        <v>846</v>
      </c>
      <c r="I14" s="65" t="s">
        <v>961</v>
      </c>
      <c r="J14" s="66">
        <v>2</v>
      </c>
      <c r="K14" s="66">
        <v>1</v>
      </c>
      <c r="L14" s="66">
        <v>186</v>
      </c>
      <c r="M14" s="67">
        <f t="array" ref="M14">IF($G14="","",IF(L14="",0,((SUM(IF(I14=I$2:I$601,IF(J14=J$2:J$601,1,0),0))-K14)/(SUM(IF(I14=I$2:I$601,IF(J14=J$2:J$601,1,0),0))-1)*100)+(L14/(SUM(IF(I14=I$2:I$601,IF(J14=J$2:J$601,L$2:L$601,0),0))))+IF(K14&lt;2,SUM(IF(I14=I$2:I$601,IF(J14=J$2:J$601,1,0),0)),0)))</f>
        <v>104.34254143646409</v>
      </c>
      <c r="N14" s="68" t="s">
        <v>855</v>
      </c>
      <c r="O14" s="69">
        <v>6</v>
      </c>
      <c r="P14" s="69">
        <v>2</v>
      </c>
      <c r="Q14" s="69">
        <v>44</v>
      </c>
      <c r="R14" s="70">
        <f t="array" ref="R14">IF($G14="","",IF(Q14="",0,((SUM(IF(N14=N$2:N$601,IF(O14=O$2:O$601,1,0),0))-P14)/(SUM(IF(N14=N$2:N$601,IF(O14=O$2:O$601,1,0),0))-1)*100)+(Q14/(SUM(IF(N14=N$2:N$601,IF(O14=O$2:O$601,Q$2:Q$601,0),0))))+IF(P14&lt;2,SUM(IF(N14=N$2:N$601,IF(O14=O$2:O$601,1,0),0)),0)))</f>
        <v>66.928571428571416</v>
      </c>
      <c r="S14" s="71" t="s">
        <v>851</v>
      </c>
      <c r="T14" s="72">
        <v>2</v>
      </c>
      <c r="U14" s="72">
        <v>2</v>
      </c>
      <c r="V14" s="72">
        <v>56</v>
      </c>
      <c r="W14" s="73">
        <f t="array" ref="W14">IF($G14="","",IF(OR(S14=Error_checking!$Q$25,S14=Error_checking!$Q$26),R14-IF(P14&lt;2,SUM(IF(N14=N$2:N$601,IF(O14=O$2:O$601,1,0),0)),0),IF(V14="",0,((SUM(IF(S14=S$2:S$601,IF(T14=T$2:T$601,1,0),0))-U14)/(SUM(IF(S14=S$2:S$601,IF(T14=T$2:T$601,1,0),0))-1)*100)+(V14/(SUM(IF(S14=S$2:S$601,IF(T14=T$2:T$601,V$2:V$601,0),0))))+IF(U14&lt;2,SUM(IF(S14=S$2:S$601,IF(T14=T$2:T$601,1,0),0)),0))))</f>
        <v>80.19047619047619</v>
      </c>
      <c r="X14" s="74"/>
      <c r="Y14" s="75"/>
      <c r="Z14" s="76"/>
      <c r="AA14" s="75"/>
      <c r="AB14" s="77">
        <f>0</f>
        <v>0</v>
      </c>
      <c r="AC14" s="77">
        <f t="array" ref="AC14">SUM(M14,R14,W14,AB14)</f>
        <v>251.46158905551169</v>
      </c>
      <c r="AD14" s="76">
        <f>IF(G14=Error_checking!$A$26,MAX(0,MIN(MaxBonus,$G$1)+1-_xlfn.RANK.EQ(AC14,$AC$2:$AC$601)),0)</f>
        <v>58</v>
      </c>
      <c r="AE14" s="73">
        <f t="shared" si="0"/>
        <v>309.46158905551169</v>
      </c>
      <c r="AF14" s="78">
        <f t="array" ref="AF14">IF(G14=Error_checking!$A$26,_xlfn.RANK.EQ(AC14,$AC$2:$AC$601),"")</f>
        <v>13</v>
      </c>
      <c r="AG14" s="79"/>
      <c r="AH14" s="80"/>
      <c r="AI14" s="80"/>
      <c r="AJ14" s="80"/>
      <c r="AK14" s="81"/>
      <c r="AL14" s="81"/>
      <c r="AM14" s="81"/>
      <c r="AN14" s="82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</row>
    <row r="15" spans="1:1024" ht="14.25" customHeight="1" x14ac:dyDescent="0.2">
      <c r="A15" s="58">
        <f t="array" ref="A15">IF(G15=Error_checking!$A$26,_xlfn.RANK.EQ(AC15,$AC$2:$AC$601),"")</f>
        <v>14</v>
      </c>
      <c r="B15" s="58">
        <v>421</v>
      </c>
      <c r="C15" s="59">
        <f>VLOOKUP($B15,Ludo_na!$A$2:$D$601,2,0)</f>
        <v>49</v>
      </c>
      <c r="D15" s="60" t="str">
        <f>IF(VLOOKUP($B15,Ludo_voor!$A$2:$Y$601,3,0)="","",VLOOKUP($B15,Ludo_voor!$A$2:$Y$601,3,0))</f>
        <v>Lecossois</v>
      </c>
      <c r="E15" s="61" t="str">
        <f>IF(VLOOKUP($B15,Ludo_voor!$A$2:$Y$601,4,0)="","",VLOOKUP($B15,Ludo_voor!$A$2:$Y$601,4,0))</f>
        <v>Bart</v>
      </c>
      <c r="F15" s="62" t="str">
        <f>IF(VLOOKUP($B15,Ludo_voor!$A$2:$Y$601,5,0)="","",VLOOKUP($B15,Ludo_voor!$A$2:$Y$601,5,0))</f>
        <v/>
      </c>
      <c r="G15" s="63" t="s">
        <v>845</v>
      </c>
      <c r="H15" s="64"/>
      <c r="I15" s="65" t="s">
        <v>885</v>
      </c>
      <c r="J15" s="66">
        <v>1</v>
      </c>
      <c r="K15" s="66">
        <v>2.5</v>
      </c>
      <c r="L15" s="66">
        <v>3</v>
      </c>
      <c r="M15" s="67">
        <f t="array" ref="M15">IF($G15="","",IF(L15="",0,((SUM(IF(I15=I$2:I$601,IF(J15=J$2:J$601,1,0),0))-K15)/(SUM(IF(I15=I$2:I$601,IF(J15=J$2:J$601,1,0),0))-1)*100)+(L15/(SUM(IF(I15=I$2:I$601,IF(J15=J$2:J$601,L$2:L$601,0),0))))+IF(K15&lt;2,SUM(IF(I15=I$2:I$601,IF(J15=J$2:J$601,1,0),0)),0)))</f>
        <v>50.3</v>
      </c>
      <c r="N15" s="68" t="s">
        <v>866</v>
      </c>
      <c r="O15" s="69">
        <v>2</v>
      </c>
      <c r="P15" s="69">
        <v>1</v>
      </c>
      <c r="Q15" s="69">
        <v>307</v>
      </c>
      <c r="R15" s="70">
        <f t="array" ref="R15">IF($G15="","",IF(Q15="",0,((SUM(IF(N15=N$2:N$601,IF(O15=O$2:O$601,1,0),0))-P15)/(SUM(IF(N15=N$2:N$601,IF(O15=O$2:O$601,1,0),0))-1)*100)+(Q15/(SUM(IF(N15=N$2:N$601,IF(O15=O$2:O$601,Q$2:Q$601,0),0))))+IF(P15&lt;2,SUM(IF(N15=N$2:N$601,IF(O15=O$2:O$601,1,0),0)),0)))</f>
        <v>104.28772258669166</v>
      </c>
      <c r="S15" s="71" t="s">
        <v>964</v>
      </c>
      <c r="T15" s="72">
        <v>1</v>
      </c>
      <c r="U15" s="72">
        <v>1.5</v>
      </c>
      <c r="V15" s="72">
        <v>31</v>
      </c>
      <c r="W15" s="73">
        <f t="array" ref="W15">IF($G15="","",IF(OR(S15=Error_checking!$Q$25,S15=Error_checking!$Q$26),R15-IF(P15&lt;2,SUM(IF(N15=N$2:N$601,IF(O15=O$2:O$601,1,0),0)),0),IF(V15="",0,((SUM(IF(S15=S$2:S$601,IF(T15=T$2:T$601,1,0),0))-U15)/(SUM(IF(S15=S$2:S$601,IF(T15=T$2:T$601,1,0),0))-1)*100)+(V15/(SUM(IF(S15=S$2:S$601,IF(T15=T$2:T$601,V$2:V$601,0),0))))+IF(U15&lt;2,SUM(IF(S15=S$2:S$601,IF(T15=T$2:T$601,1,0),0)),0))))</f>
        <v>92.819587628865975</v>
      </c>
      <c r="X15" s="74"/>
      <c r="Y15" s="75"/>
      <c r="Z15" s="76"/>
      <c r="AA15" s="75"/>
      <c r="AB15" s="77">
        <f>0</f>
        <v>0</v>
      </c>
      <c r="AC15" s="77">
        <f t="array" ref="AC15">SUM(M15,R15,W15,AB15)</f>
        <v>247.40731021555763</v>
      </c>
      <c r="AD15" s="76">
        <f>IF(G15=Error_checking!$A$26,MAX(0,MIN(MaxBonus,$G$1)+1-_xlfn.RANK.EQ(AC15,$AC$2:$AC$601)),0)</f>
        <v>57</v>
      </c>
      <c r="AE15" s="73">
        <f t="shared" si="0"/>
        <v>304.40731021555763</v>
      </c>
      <c r="AF15" s="78">
        <f t="array" ref="AF15">IF(G15=Error_checking!$A$26,_xlfn.RANK.EQ(AC15,$AC$2:$AC$601),"")</f>
        <v>14</v>
      </c>
      <c r="AG15" s="79"/>
      <c r="AH15" s="80"/>
      <c r="AI15" s="80"/>
      <c r="AJ15" s="80"/>
      <c r="AK15" s="81"/>
      <c r="AL15" s="81"/>
      <c r="AM15" s="81"/>
      <c r="AN15" s="82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  <c r="JF15" s="92"/>
      <c r="JG15" s="92"/>
      <c r="JH15" s="92"/>
      <c r="JI15" s="92"/>
      <c r="JJ15" s="92"/>
      <c r="JK15" s="92"/>
      <c r="JL15" s="92"/>
      <c r="JM15" s="92"/>
      <c r="JN15" s="92"/>
      <c r="JO15" s="92"/>
      <c r="JP15" s="92"/>
      <c r="JQ15" s="92"/>
      <c r="JR15" s="92"/>
      <c r="JS15" s="92"/>
      <c r="JT15" s="92"/>
      <c r="JU15" s="92"/>
      <c r="JV15" s="92"/>
      <c r="JW15" s="92"/>
      <c r="JX15" s="92"/>
      <c r="JY15" s="92"/>
      <c r="JZ15" s="92"/>
      <c r="KA15" s="92"/>
      <c r="KB15" s="92"/>
      <c r="KC15" s="92"/>
      <c r="KD15" s="92"/>
      <c r="KE15" s="92"/>
      <c r="KF15" s="92"/>
      <c r="KG15" s="92"/>
      <c r="KH15" s="92"/>
      <c r="KI15" s="92"/>
      <c r="KJ15" s="9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B15" s="92"/>
      <c r="LC15" s="92"/>
      <c r="LD15" s="92"/>
      <c r="LE15" s="92"/>
      <c r="LF15" s="92"/>
      <c r="LG15" s="92"/>
      <c r="LH15" s="92"/>
      <c r="LI15" s="92"/>
      <c r="LJ15" s="92"/>
      <c r="LK15" s="92"/>
      <c r="LL15" s="92"/>
      <c r="LM15" s="92"/>
      <c r="LN15" s="92"/>
      <c r="LO15" s="92"/>
      <c r="LP15" s="92"/>
      <c r="LQ15" s="92"/>
      <c r="LR15" s="92"/>
      <c r="LS15" s="92"/>
      <c r="LT15" s="92"/>
      <c r="LU15" s="92"/>
      <c r="LV15" s="92"/>
      <c r="LW15" s="92"/>
      <c r="LX15" s="92"/>
      <c r="LY15" s="92"/>
      <c r="LZ15" s="92"/>
      <c r="MA15" s="92"/>
      <c r="MB15" s="92"/>
      <c r="MC15" s="92"/>
      <c r="MD15" s="92"/>
      <c r="ME15" s="92"/>
      <c r="MF15" s="92"/>
      <c r="MG15" s="92"/>
      <c r="MH15" s="92"/>
      <c r="MI15" s="92"/>
      <c r="MJ15" s="92"/>
      <c r="MK15" s="92"/>
      <c r="ML15" s="92"/>
      <c r="MM15" s="92"/>
      <c r="MN15" s="92"/>
      <c r="MO15" s="92"/>
      <c r="MP15" s="92"/>
      <c r="MQ15" s="92"/>
      <c r="MR15" s="92"/>
      <c r="MS15" s="92"/>
      <c r="MT15" s="92"/>
      <c r="MU15" s="92"/>
      <c r="MV15" s="92"/>
      <c r="MW15" s="92"/>
      <c r="MX15" s="92"/>
      <c r="MY15" s="92"/>
      <c r="MZ15" s="92"/>
      <c r="NA15" s="92"/>
      <c r="NB15" s="92"/>
      <c r="NC15" s="92"/>
      <c r="ND15" s="92"/>
      <c r="NE15" s="92"/>
      <c r="NF15" s="92"/>
      <c r="NG15" s="92"/>
      <c r="NH15" s="92"/>
      <c r="NI15" s="92"/>
      <c r="NJ15" s="92"/>
      <c r="NK15" s="92"/>
      <c r="NL15" s="92"/>
      <c r="NM15" s="92"/>
      <c r="NN15" s="92"/>
      <c r="NO15" s="92"/>
      <c r="NP15" s="92"/>
      <c r="NQ15" s="92"/>
      <c r="NR15" s="92"/>
      <c r="NS15" s="92"/>
      <c r="NT15" s="92"/>
      <c r="NU15" s="92"/>
      <c r="NV15" s="92"/>
      <c r="NW15" s="92"/>
      <c r="NX15" s="92"/>
      <c r="NY15" s="92"/>
      <c r="NZ15" s="92"/>
      <c r="OA15" s="92"/>
      <c r="OB15" s="92"/>
      <c r="OC15" s="92"/>
      <c r="OD15" s="92"/>
      <c r="OE15" s="92"/>
      <c r="OF15" s="92"/>
      <c r="OG15" s="92"/>
      <c r="OH15" s="92"/>
      <c r="OI15" s="92"/>
      <c r="OJ15" s="92"/>
      <c r="OK15" s="92"/>
      <c r="OL15" s="92"/>
      <c r="OM15" s="92"/>
      <c r="ON15" s="92"/>
      <c r="OO15" s="92"/>
      <c r="OP15" s="92"/>
      <c r="OQ15" s="92"/>
      <c r="OR15" s="92"/>
      <c r="OS15" s="92"/>
      <c r="OT15" s="92"/>
      <c r="OU15" s="92"/>
      <c r="OV15" s="92"/>
      <c r="OW15" s="92"/>
      <c r="OX15" s="92"/>
      <c r="OY15" s="92"/>
      <c r="OZ15" s="92"/>
      <c r="PA15" s="92"/>
      <c r="PB15" s="92"/>
      <c r="PC15" s="92"/>
      <c r="PD15" s="92"/>
      <c r="PE15" s="92"/>
      <c r="PF15" s="92"/>
      <c r="PG15" s="92"/>
      <c r="PH15" s="92"/>
      <c r="PI15" s="92"/>
      <c r="PJ15" s="92"/>
      <c r="PK15" s="92"/>
      <c r="PL15" s="92"/>
      <c r="PM15" s="92"/>
      <c r="PN15" s="92"/>
      <c r="PO15" s="92"/>
      <c r="PP15" s="92"/>
      <c r="PQ15" s="92"/>
      <c r="PR15" s="92"/>
      <c r="PS15" s="92"/>
      <c r="PT15" s="92"/>
      <c r="PU15" s="92"/>
      <c r="PV15" s="92"/>
      <c r="PW15" s="92"/>
      <c r="PX15" s="92"/>
      <c r="PY15" s="92"/>
      <c r="PZ15" s="92"/>
      <c r="QA15" s="92"/>
      <c r="QB15" s="92"/>
      <c r="QC15" s="92"/>
      <c r="QD15" s="92"/>
      <c r="QE15" s="92"/>
      <c r="QF15" s="92"/>
      <c r="QG15" s="92"/>
      <c r="QH15" s="92"/>
      <c r="QI15" s="92"/>
      <c r="QJ15" s="92"/>
      <c r="QK15" s="92"/>
      <c r="QL15" s="92"/>
      <c r="QM15" s="92"/>
      <c r="QN15" s="92"/>
      <c r="QO15" s="92"/>
      <c r="QP15" s="92"/>
      <c r="QQ15" s="92"/>
      <c r="QR15" s="92"/>
      <c r="QS15" s="92"/>
      <c r="QT15" s="92"/>
      <c r="QU15" s="92"/>
      <c r="QV15" s="92"/>
      <c r="QW15" s="92"/>
      <c r="QX15" s="92"/>
      <c r="QY15" s="92"/>
      <c r="QZ15" s="92"/>
      <c r="RA15" s="92"/>
      <c r="RB15" s="92"/>
      <c r="RC15" s="92"/>
      <c r="RD15" s="92"/>
      <c r="RE15" s="92"/>
      <c r="RF15" s="92"/>
      <c r="RG15" s="92"/>
      <c r="RH15" s="92"/>
      <c r="RI15" s="92"/>
      <c r="RJ15" s="92"/>
      <c r="RK15" s="92"/>
      <c r="RL15" s="92"/>
      <c r="RM15" s="92"/>
      <c r="RN15" s="92"/>
      <c r="RO15" s="92"/>
      <c r="RP15" s="92"/>
      <c r="RQ15" s="92"/>
      <c r="RR15" s="92"/>
      <c r="RS15" s="92"/>
      <c r="RT15" s="92"/>
      <c r="RU15" s="92"/>
      <c r="RV15" s="92"/>
      <c r="RW15" s="92"/>
      <c r="RX15" s="92"/>
      <c r="RY15" s="92"/>
      <c r="RZ15" s="92"/>
      <c r="SA15" s="92"/>
      <c r="SB15" s="92"/>
      <c r="SC15" s="92"/>
      <c r="SD15" s="92"/>
      <c r="SE15" s="92"/>
      <c r="SF15" s="92"/>
      <c r="SG15" s="92"/>
      <c r="SH15" s="92"/>
      <c r="SI15" s="92"/>
      <c r="SJ15" s="92"/>
      <c r="SK15" s="92"/>
      <c r="SL15" s="92"/>
      <c r="SM15" s="92"/>
      <c r="SN15" s="92"/>
      <c r="SO15" s="92"/>
      <c r="SP15" s="92"/>
      <c r="SQ15" s="92"/>
      <c r="SR15" s="92"/>
      <c r="SS15" s="92"/>
      <c r="ST15" s="92"/>
      <c r="SU15" s="92"/>
      <c r="SV15" s="92"/>
      <c r="SW15" s="92"/>
      <c r="SX15" s="92"/>
      <c r="SY15" s="92"/>
      <c r="SZ15" s="92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2"/>
      <c r="TM15" s="92"/>
      <c r="TN15" s="92"/>
      <c r="TO15" s="92"/>
      <c r="TP15" s="92"/>
      <c r="TQ15" s="92"/>
      <c r="TR15" s="92"/>
      <c r="TS15" s="92"/>
      <c r="TT15" s="92"/>
      <c r="TU15" s="92"/>
      <c r="TV15" s="92"/>
      <c r="TW15" s="92"/>
      <c r="TX15" s="92"/>
      <c r="TY15" s="92"/>
      <c r="TZ15" s="92"/>
      <c r="UA15" s="92"/>
      <c r="UB15" s="92"/>
      <c r="UC15" s="92"/>
      <c r="UD15" s="92"/>
      <c r="UE15" s="92"/>
      <c r="UF15" s="92"/>
      <c r="UG15" s="92"/>
      <c r="UH15" s="92"/>
      <c r="UI15" s="92"/>
      <c r="UJ15" s="92"/>
      <c r="UK15" s="92"/>
      <c r="UL15" s="92"/>
      <c r="UM15" s="92"/>
      <c r="UN15" s="92"/>
      <c r="UO15" s="92"/>
      <c r="UP15" s="92"/>
      <c r="UQ15" s="92"/>
      <c r="UR15" s="92"/>
      <c r="US15" s="92"/>
      <c r="UT15" s="92"/>
      <c r="UU15" s="92"/>
      <c r="UV15" s="92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</row>
    <row r="16" spans="1:1024" ht="14.25" customHeight="1" x14ac:dyDescent="0.2">
      <c r="A16" s="94">
        <f t="array" ref="A16">IF(G16=Error_checking!$A$26,_xlfn.RANK.EQ(AC16,$AC$2:$AC$601),"")</f>
        <v>15</v>
      </c>
      <c r="B16" s="93">
        <v>7</v>
      </c>
      <c r="C16" s="59">
        <f>VLOOKUP($B16,Ludo_na!$A$2:$D$601,2,0)</f>
        <v>91</v>
      </c>
      <c r="D16" s="60" t="str">
        <f>IF(VLOOKUP($B16,Ludo_voor!$A$2:$Y$601,3,0)="","",VLOOKUP($B16,Ludo_voor!$A$2:$Y$601,3,0))</f>
        <v>Henderickx</v>
      </c>
      <c r="E16" s="61" t="str">
        <f>IF(VLOOKUP($B16,Ludo_voor!$A$2:$Y$601,4,0)="","",VLOOKUP($B16,Ludo_voor!$A$2:$Y$601,4,0))</f>
        <v>Stefaan</v>
      </c>
      <c r="F16" s="62" t="str">
        <f>IF(VLOOKUP($B16,Ludo_voor!$A$2:$Y$601,5,0)="","",VLOOKUP($B16,Ludo_voor!$A$2:$Y$601,5,0))</f>
        <v/>
      </c>
      <c r="G16" s="63" t="s">
        <v>845</v>
      </c>
      <c r="H16" s="85"/>
      <c r="I16" s="86" t="s">
        <v>860</v>
      </c>
      <c r="J16" s="87">
        <v>3</v>
      </c>
      <c r="K16" s="87">
        <v>2</v>
      </c>
      <c r="L16" s="87">
        <v>3</v>
      </c>
      <c r="M16" s="67">
        <f t="array" ref="M16">IF($G16="","",IF(L16="",0,((SUM(IF(I16=I$2:I$601,IF(J16=J$2:J$601,1,0),0))-K16)/(SUM(IF(I16=I$2:I$601,IF(J16=J$2:J$601,1,0),0))-1)*100)+(L16/(SUM(IF(I16=I$2:I$601,IF(J16=J$2:J$601,L$2:L$601,0),0))))+IF(K16&lt;2,SUM(IF(I16=I$2:I$601,IF(J16=J$2:J$601,1,0),0)),0)))</f>
        <v>66.966666666666654</v>
      </c>
      <c r="N16" s="88" t="s">
        <v>853</v>
      </c>
      <c r="O16" s="72">
        <v>1</v>
      </c>
      <c r="P16" s="72">
        <v>2</v>
      </c>
      <c r="Q16" s="72">
        <v>39</v>
      </c>
      <c r="R16" s="70">
        <f t="array" ref="R16">IF($G16="","",IF(Q16="",0,((SUM(IF(N16=N$2:N$601,IF(O16=O$2:O$601,1,0),0))-P16)/(SUM(IF(N16=N$2:N$601,IF(O16=O$2:O$601,1,0),0))-1)*100)+(Q16/(SUM(IF(N16=N$2:N$601,IF(O16=O$2:O$601,Q$2:Q$601,0),0))))+IF(P16&lt;2,SUM(IF(N16=N$2:N$601,IF(O16=O$2:O$601,1,0),0)),0)))</f>
        <v>75.228070175438603</v>
      </c>
      <c r="S16" s="71" t="s">
        <v>884</v>
      </c>
      <c r="T16" s="72">
        <v>1</v>
      </c>
      <c r="U16" s="72">
        <v>1</v>
      </c>
      <c r="V16" s="72">
        <v>4</v>
      </c>
      <c r="W16" s="73">
        <f t="array" ref="W16">IF($G16="","",IF(OR(S16=Error_checking!$Q$25,S16=Error_checking!$Q$26),R16-IF(P16&lt;2,SUM(IF(N16=N$2:N$601,IF(O16=O$2:O$601,1,0),0)),0),IF(V16="",0,((SUM(IF(S16=S$2:S$601,IF(T16=T$2:T$601,1,0),0))-U16)/(SUM(IF(S16=S$2:S$601,IF(T16=T$2:T$601,1,0),0))-1)*100)+(V16/(SUM(IF(S16=S$2:S$601,IF(T16=T$2:T$601,V$2:V$601,0),0))))+IF(U16&lt;2,SUM(IF(S16=S$2:S$601,IF(T16=T$2:T$601,1,0),0)),0))))</f>
        <v>104.4</v>
      </c>
      <c r="X16" s="74"/>
      <c r="Y16" s="75"/>
      <c r="Z16" s="76"/>
      <c r="AA16" s="75"/>
      <c r="AB16" s="77">
        <f>0</f>
        <v>0</v>
      </c>
      <c r="AC16" s="77">
        <f t="array" ref="AC16">SUM(M16,R16,W16,AB16)</f>
        <v>246.59473684210528</v>
      </c>
      <c r="AD16" s="76">
        <f>IF(G16=Error_checking!$A$26,MAX(0,MIN(MaxBonus,$G$1)+1-_xlfn.RANK.EQ(AC16,$AC$2:$AC$601)),0)</f>
        <v>56</v>
      </c>
      <c r="AE16" s="73">
        <f t="shared" si="0"/>
        <v>302.59473684210525</v>
      </c>
      <c r="AF16" s="78">
        <f t="array" ref="AF16">IF(G16=Error_checking!$A$26,_xlfn.RANK.EQ(AC16,$AC$2:$AC$601),"")</f>
        <v>15</v>
      </c>
      <c r="AG16" s="79"/>
      <c r="AH16" s="80"/>
      <c r="AI16" s="80"/>
      <c r="AJ16" s="80"/>
      <c r="AK16" s="81"/>
      <c r="AL16" s="81"/>
      <c r="AM16" s="81"/>
      <c r="AN16" s="82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/>
      <c r="IZ16" s="89"/>
      <c r="JA16" s="89"/>
      <c r="JB16" s="89"/>
      <c r="JC16" s="89"/>
      <c r="JD16" s="89"/>
      <c r="JE16" s="89"/>
      <c r="JF16" s="89"/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/>
      <c r="JY16" s="89"/>
      <c r="JZ16" s="89"/>
      <c r="KA16" s="89"/>
      <c r="KB16" s="89"/>
      <c r="KC16" s="89"/>
      <c r="KD16" s="89"/>
      <c r="KE16" s="89"/>
      <c r="KF16" s="89"/>
      <c r="KG16" s="89"/>
      <c r="KH16" s="89"/>
      <c r="KI16" s="89"/>
      <c r="KJ16" s="89"/>
      <c r="KK16" s="89"/>
      <c r="KL16" s="89"/>
      <c r="KM16" s="89"/>
      <c r="KN16" s="89"/>
      <c r="KO16" s="89"/>
      <c r="KP16" s="89"/>
      <c r="KQ16" s="89"/>
      <c r="KR16" s="89"/>
      <c r="KS16" s="89"/>
      <c r="KT16" s="89"/>
      <c r="KU16" s="89"/>
      <c r="KV16" s="89"/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/>
      <c r="LH16" s="89"/>
      <c r="LI16" s="89"/>
      <c r="LJ16" s="89"/>
      <c r="LK16" s="89"/>
      <c r="LL16" s="89"/>
      <c r="LM16" s="89"/>
      <c r="LN16" s="89"/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/>
      <c r="ME16" s="89"/>
      <c r="MF16" s="89"/>
      <c r="MG16" s="89"/>
      <c r="MH16" s="89"/>
      <c r="MI16" s="89"/>
      <c r="MJ16" s="89"/>
      <c r="MK16" s="89"/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/>
      <c r="NB16" s="89"/>
      <c r="NC16" s="89"/>
      <c r="ND16" s="89"/>
      <c r="NE16" s="89"/>
      <c r="NF16" s="89"/>
      <c r="NG16" s="89"/>
      <c r="NH16" s="89"/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/>
      <c r="NY16" s="89"/>
      <c r="NZ16" s="89"/>
      <c r="OA16" s="89"/>
      <c r="OB16" s="89"/>
      <c r="OC16" s="89"/>
      <c r="OD16" s="89"/>
      <c r="OE16" s="89"/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/>
      <c r="OQ16" s="89"/>
      <c r="OR16" s="89"/>
      <c r="OS16" s="89"/>
      <c r="OT16" s="89"/>
      <c r="OU16" s="89"/>
      <c r="OV16" s="89"/>
      <c r="OW16" s="89"/>
      <c r="OX16" s="89"/>
      <c r="OY16" s="89"/>
      <c r="OZ16" s="89"/>
      <c r="PA16" s="89"/>
      <c r="PB16" s="89"/>
      <c r="PC16" s="89"/>
      <c r="PD16" s="89"/>
      <c r="PE16" s="89"/>
      <c r="PF16" s="89"/>
      <c r="PG16" s="89"/>
      <c r="PH16" s="89"/>
      <c r="PI16" s="89"/>
      <c r="PJ16" s="89"/>
      <c r="PK16" s="89"/>
      <c r="PL16" s="89"/>
      <c r="PM16" s="89"/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  <c r="QE16" s="89"/>
      <c r="QF16" s="89"/>
      <c r="QG16" s="89"/>
      <c r="QH16" s="89"/>
      <c r="QI16" s="89"/>
      <c r="QJ16" s="89"/>
      <c r="QK16" s="89"/>
      <c r="QL16" s="89"/>
      <c r="QM16" s="89"/>
      <c r="QN16" s="89"/>
      <c r="QO16" s="89"/>
      <c r="QP16" s="89"/>
      <c r="QQ16" s="89"/>
      <c r="QR16" s="89"/>
      <c r="QS16" s="89"/>
      <c r="QT16" s="89"/>
      <c r="QU16" s="89"/>
      <c r="QV16" s="89"/>
      <c r="QW16" s="89"/>
      <c r="QX16" s="89"/>
      <c r="QY16" s="89"/>
      <c r="QZ16" s="89"/>
      <c r="RA16" s="89"/>
      <c r="RB16" s="89"/>
      <c r="RC16" s="89"/>
      <c r="RD16" s="89"/>
      <c r="RE16" s="89"/>
      <c r="RF16" s="89"/>
      <c r="RG16" s="89"/>
      <c r="RH16" s="89"/>
      <c r="RI16" s="89"/>
      <c r="RJ16" s="89"/>
      <c r="RK16" s="89"/>
      <c r="RL16" s="89"/>
      <c r="RM16" s="89"/>
      <c r="RN16" s="89"/>
      <c r="RO16" s="89"/>
      <c r="RP16" s="89"/>
      <c r="RQ16" s="89"/>
      <c r="RR16" s="89"/>
      <c r="RS16" s="89"/>
      <c r="RT16" s="89"/>
      <c r="RU16" s="89"/>
      <c r="RV16" s="89"/>
      <c r="RW16" s="89"/>
      <c r="RX16" s="89"/>
      <c r="RY16" s="89"/>
      <c r="RZ16" s="89"/>
      <c r="SA16" s="89"/>
      <c r="SB16" s="89"/>
      <c r="SC16" s="89"/>
      <c r="SD16" s="89"/>
      <c r="SE16" s="89"/>
      <c r="SF16" s="89"/>
      <c r="SG16" s="89"/>
      <c r="SH16" s="89"/>
      <c r="SI16" s="89"/>
      <c r="SJ16" s="89"/>
      <c r="SK16" s="89"/>
      <c r="SL16" s="89"/>
      <c r="SM16" s="89"/>
      <c r="SN16" s="89"/>
      <c r="SO16" s="89"/>
      <c r="SP16" s="89"/>
      <c r="SQ16" s="89"/>
      <c r="SR16" s="89"/>
      <c r="SS16" s="89"/>
      <c r="ST16" s="89"/>
      <c r="SU16" s="89"/>
      <c r="SV16" s="89"/>
      <c r="SW16" s="89"/>
      <c r="SX16" s="89"/>
      <c r="SY16" s="89"/>
      <c r="SZ16" s="89"/>
      <c r="TA16" s="89"/>
      <c r="TB16" s="89"/>
      <c r="TC16" s="89"/>
      <c r="TD16" s="89"/>
      <c r="TE16" s="89"/>
      <c r="TF16" s="89"/>
      <c r="TG16" s="89"/>
      <c r="TH16" s="89"/>
      <c r="TI16" s="89"/>
      <c r="TJ16" s="89"/>
      <c r="TK16" s="89"/>
      <c r="TL16" s="89"/>
      <c r="TM16" s="89"/>
      <c r="TN16" s="89"/>
      <c r="TO16" s="89"/>
      <c r="TP16" s="89"/>
      <c r="TQ16" s="89"/>
      <c r="TR16" s="89"/>
      <c r="TS16" s="89"/>
      <c r="TT16" s="89"/>
      <c r="TU16" s="89"/>
      <c r="TV16" s="89"/>
      <c r="TW16" s="89"/>
      <c r="TX16" s="89"/>
      <c r="TY16" s="89"/>
      <c r="TZ16" s="89"/>
      <c r="UA16" s="89"/>
      <c r="UB16" s="89"/>
      <c r="UC16" s="89"/>
      <c r="UD16" s="89"/>
      <c r="UE16" s="89"/>
      <c r="UF16" s="89"/>
      <c r="UG16" s="89"/>
      <c r="UH16" s="89"/>
      <c r="UI16" s="89"/>
      <c r="UJ16" s="89"/>
      <c r="UK16" s="89"/>
      <c r="UL16" s="89"/>
      <c r="UM16" s="89"/>
      <c r="UN16" s="89"/>
      <c r="UO16" s="89"/>
      <c r="UP16" s="89"/>
      <c r="UQ16" s="89"/>
      <c r="UR16" s="89"/>
      <c r="US16" s="89"/>
      <c r="UT16" s="89"/>
      <c r="UU16" s="89"/>
      <c r="UV16" s="89"/>
      <c r="UW16" s="89"/>
      <c r="UX16" s="89"/>
      <c r="UY16" s="89"/>
      <c r="UZ16" s="89"/>
      <c r="VA16" s="89"/>
      <c r="VB16" s="89"/>
      <c r="VC16" s="89"/>
      <c r="VD16" s="89"/>
      <c r="VE16" s="89"/>
      <c r="VF16" s="89"/>
      <c r="VG16" s="89"/>
      <c r="VH16" s="89"/>
      <c r="VI16" s="89"/>
      <c r="VJ16" s="89"/>
      <c r="VK16" s="89"/>
      <c r="VL16" s="89"/>
      <c r="VM16" s="89"/>
      <c r="VN16" s="89"/>
      <c r="VO16" s="89"/>
      <c r="VP16" s="89"/>
      <c r="VQ16" s="89"/>
      <c r="VR16" s="89"/>
      <c r="VS16" s="89"/>
      <c r="VT16" s="89"/>
      <c r="VU16" s="89"/>
      <c r="VV16" s="89"/>
      <c r="VW16" s="89"/>
      <c r="VX16" s="89"/>
      <c r="VY16" s="89"/>
      <c r="VZ16" s="89"/>
      <c r="WA16" s="89"/>
      <c r="WB16" s="89"/>
      <c r="WC16" s="89"/>
      <c r="WD16" s="89"/>
      <c r="WE16" s="89"/>
      <c r="WF16" s="89"/>
      <c r="WG16" s="89"/>
      <c r="WH16" s="89"/>
      <c r="WI16" s="89"/>
      <c r="WJ16" s="89"/>
      <c r="WK16" s="89"/>
      <c r="WL16" s="89"/>
      <c r="WM16" s="89"/>
      <c r="WN16" s="89"/>
      <c r="WO16" s="89"/>
      <c r="WP16" s="89"/>
      <c r="WQ16" s="89"/>
      <c r="WR16" s="89"/>
      <c r="WS16" s="89"/>
      <c r="WT16" s="89"/>
      <c r="WU16" s="89"/>
      <c r="WV16" s="89"/>
      <c r="WW16" s="89"/>
      <c r="WX16" s="89"/>
      <c r="WY16" s="89"/>
      <c r="WZ16" s="89"/>
      <c r="XA16" s="89"/>
      <c r="XB16" s="89"/>
      <c r="XC16" s="89"/>
      <c r="XD16" s="89"/>
      <c r="XE16" s="89"/>
      <c r="XF16" s="89"/>
      <c r="XG16" s="89"/>
      <c r="XH16" s="89"/>
      <c r="XI16" s="89"/>
      <c r="XJ16" s="89"/>
      <c r="XK16" s="89"/>
      <c r="XL16" s="89"/>
      <c r="XM16" s="89"/>
      <c r="XN16" s="89"/>
      <c r="XO16" s="89"/>
      <c r="XP16" s="89"/>
      <c r="XQ16" s="89"/>
      <c r="XR16" s="89"/>
      <c r="XS16" s="89"/>
      <c r="XT16" s="89"/>
      <c r="XU16" s="89"/>
      <c r="XV16" s="89"/>
      <c r="XW16" s="89"/>
      <c r="XX16" s="89"/>
      <c r="XY16" s="89"/>
      <c r="XZ16" s="89"/>
      <c r="YA16" s="89"/>
      <c r="YB16" s="89"/>
      <c r="YC16" s="89"/>
      <c r="YD16" s="89"/>
      <c r="YE16" s="89"/>
      <c r="YF16" s="89"/>
      <c r="YG16" s="89"/>
      <c r="YH16" s="89"/>
      <c r="YI16" s="89"/>
      <c r="YJ16" s="89"/>
      <c r="YK16" s="89"/>
      <c r="YL16" s="89"/>
      <c r="YM16" s="89"/>
      <c r="YN16" s="89"/>
      <c r="YO16" s="89"/>
      <c r="YP16" s="89"/>
      <c r="YQ16" s="89"/>
      <c r="YR16" s="89"/>
      <c r="YS16" s="89"/>
      <c r="YT16" s="89"/>
      <c r="YU16" s="89"/>
      <c r="YV16" s="89"/>
      <c r="YW16" s="89"/>
      <c r="YX16" s="89"/>
      <c r="YY16" s="89"/>
      <c r="YZ16" s="89"/>
      <c r="ZA16" s="89"/>
      <c r="ZB16" s="89"/>
      <c r="ZC16" s="89"/>
      <c r="ZD16" s="89"/>
      <c r="ZE16" s="89"/>
      <c r="ZF16" s="89"/>
      <c r="ZG16" s="89"/>
      <c r="ZH16" s="89"/>
      <c r="ZI16" s="89"/>
      <c r="ZJ16" s="89"/>
      <c r="ZK16" s="89"/>
      <c r="ZL16" s="89"/>
      <c r="ZM16" s="89"/>
      <c r="ZN16" s="89"/>
      <c r="ZO16" s="89"/>
      <c r="ZP16" s="89"/>
      <c r="ZQ16" s="89"/>
      <c r="ZR16" s="89"/>
      <c r="ZS16" s="89"/>
      <c r="ZT16" s="89"/>
      <c r="ZU16" s="89"/>
      <c r="ZV16" s="89"/>
      <c r="ZW16" s="89"/>
      <c r="ZX16" s="89"/>
      <c r="ZY16" s="89"/>
      <c r="ZZ16" s="89"/>
      <c r="AAA16" s="89"/>
      <c r="AAB16" s="89"/>
      <c r="AAC16" s="89"/>
      <c r="AAD16" s="89"/>
      <c r="AAE16" s="89"/>
      <c r="AAF16" s="89"/>
      <c r="AAG16" s="89"/>
      <c r="AAH16" s="89"/>
      <c r="AAI16" s="89"/>
      <c r="AAJ16" s="89"/>
      <c r="AAK16" s="89"/>
      <c r="AAL16" s="89"/>
      <c r="AAM16" s="89"/>
      <c r="AAN16" s="89"/>
      <c r="AAO16" s="89"/>
      <c r="AAP16" s="89"/>
      <c r="AAQ16" s="89"/>
      <c r="AAR16" s="89"/>
      <c r="AAS16" s="89"/>
      <c r="AAT16" s="89"/>
      <c r="AAU16" s="89"/>
      <c r="AAV16" s="89"/>
      <c r="AAW16" s="89"/>
      <c r="AAX16" s="89"/>
      <c r="AAY16" s="89"/>
      <c r="AAZ16" s="89"/>
      <c r="ABA16" s="89"/>
      <c r="ABB16" s="89"/>
      <c r="ABC16" s="89"/>
      <c r="ABD16" s="89"/>
      <c r="ABE16" s="89"/>
      <c r="ABF16" s="89"/>
      <c r="ABG16" s="89"/>
      <c r="ABH16" s="89"/>
      <c r="ABI16" s="89"/>
      <c r="ABJ16" s="89"/>
      <c r="ABK16" s="89"/>
      <c r="ABL16" s="89"/>
      <c r="ABM16" s="89"/>
      <c r="ABN16" s="89"/>
      <c r="ABO16" s="89"/>
      <c r="ABP16" s="89"/>
      <c r="ABQ16" s="89"/>
      <c r="ABR16" s="89"/>
      <c r="ABS16" s="89"/>
      <c r="ABT16" s="89"/>
      <c r="ABU16" s="89"/>
      <c r="ABV16" s="89"/>
      <c r="ABW16" s="89"/>
      <c r="ABX16" s="89"/>
      <c r="ABY16" s="89"/>
      <c r="ABZ16" s="89"/>
      <c r="ACA16" s="89"/>
      <c r="ACB16" s="89"/>
      <c r="ACC16" s="89"/>
      <c r="ACD16" s="89"/>
      <c r="ACE16" s="89"/>
      <c r="ACF16" s="89"/>
      <c r="ACG16" s="89"/>
      <c r="ACH16" s="89"/>
      <c r="ACI16" s="89"/>
      <c r="ACJ16" s="89"/>
      <c r="ACK16" s="89"/>
      <c r="ACL16" s="89"/>
      <c r="ACM16" s="89"/>
      <c r="ACN16" s="89"/>
      <c r="ACO16" s="89"/>
      <c r="ACP16" s="89"/>
      <c r="ACQ16" s="89"/>
      <c r="ACR16" s="89"/>
      <c r="ACS16" s="89"/>
      <c r="ACT16" s="89"/>
      <c r="ACU16" s="89"/>
      <c r="ACV16" s="89"/>
      <c r="ACW16" s="89"/>
      <c r="ACX16" s="89"/>
      <c r="ACY16" s="89"/>
      <c r="ACZ16" s="89"/>
      <c r="ADA16" s="89"/>
      <c r="ADB16" s="89"/>
      <c r="ADC16" s="89"/>
      <c r="ADD16" s="89"/>
      <c r="ADE16" s="89"/>
      <c r="ADF16" s="89"/>
      <c r="ADG16" s="89"/>
      <c r="ADH16" s="89"/>
      <c r="ADI16" s="89"/>
      <c r="ADJ16" s="89"/>
      <c r="ADK16" s="89"/>
      <c r="ADL16" s="89"/>
      <c r="ADM16" s="89"/>
      <c r="ADN16" s="89"/>
      <c r="ADO16" s="89"/>
      <c r="ADP16" s="89"/>
      <c r="ADQ16" s="89"/>
      <c r="ADR16" s="89"/>
      <c r="ADS16" s="89"/>
      <c r="ADT16" s="89"/>
      <c r="ADU16" s="89"/>
      <c r="ADV16" s="89"/>
      <c r="ADW16" s="89"/>
      <c r="ADX16" s="89"/>
      <c r="ADY16" s="89"/>
      <c r="ADZ16" s="89"/>
      <c r="AEA16" s="89"/>
      <c r="AEB16" s="89"/>
      <c r="AEC16" s="89"/>
      <c r="AED16" s="89"/>
      <c r="AEE16" s="89"/>
      <c r="AEF16" s="89"/>
      <c r="AEG16" s="89"/>
      <c r="AEH16" s="89"/>
      <c r="AEI16" s="89"/>
      <c r="AEJ16" s="89"/>
      <c r="AEK16" s="89"/>
      <c r="AEL16" s="89"/>
      <c r="AEM16" s="89"/>
      <c r="AEN16" s="89"/>
      <c r="AEO16" s="89"/>
      <c r="AEP16" s="89"/>
      <c r="AEQ16" s="89"/>
      <c r="AER16" s="89"/>
      <c r="AES16" s="89"/>
      <c r="AET16" s="89"/>
      <c r="AEU16" s="89"/>
      <c r="AEV16" s="89"/>
      <c r="AEW16" s="89"/>
      <c r="AEX16" s="89"/>
      <c r="AEY16" s="89"/>
      <c r="AEZ16" s="89"/>
      <c r="AFA16" s="89"/>
      <c r="AFB16" s="89"/>
      <c r="AFC16" s="89"/>
      <c r="AFD16" s="89"/>
      <c r="AFE16" s="89"/>
      <c r="AFF16" s="89"/>
      <c r="AFG16" s="89"/>
      <c r="AFH16" s="89"/>
      <c r="AFI16" s="89"/>
      <c r="AFJ16" s="89"/>
      <c r="AFK16" s="89"/>
      <c r="AFL16" s="89"/>
      <c r="AFM16" s="89"/>
      <c r="AFN16" s="89"/>
      <c r="AFO16" s="89"/>
      <c r="AFP16" s="89"/>
      <c r="AFQ16" s="89"/>
      <c r="AFR16" s="89"/>
      <c r="AFS16" s="89"/>
      <c r="AFT16" s="89"/>
      <c r="AFU16" s="89"/>
      <c r="AFV16" s="89"/>
      <c r="AFW16" s="89"/>
      <c r="AFX16" s="89"/>
      <c r="AFY16" s="89"/>
      <c r="AFZ16" s="89"/>
      <c r="AGA16" s="89"/>
      <c r="AGB16" s="89"/>
      <c r="AGC16" s="89"/>
      <c r="AGD16" s="89"/>
      <c r="AGE16" s="89"/>
      <c r="AGF16" s="89"/>
      <c r="AGG16" s="89"/>
      <c r="AGH16" s="89"/>
      <c r="AGI16" s="89"/>
      <c r="AGJ16" s="89"/>
      <c r="AGK16" s="89"/>
      <c r="AGL16" s="89"/>
      <c r="AGM16" s="89"/>
      <c r="AGN16" s="89"/>
      <c r="AGO16" s="89"/>
      <c r="AGP16" s="89"/>
      <c r="AGQ16" s="89"/>
      <c r="AGR16" s="89"/>
      <c r="AGS16" s="89"/>
      <c r="AGT16" s="89"/>
      <c r="AGU16" s="89"/>
      <c r="AGV16" s="89"/>
      <c r="AGW16" s="89"/>
      <c r="AGX16" s="89"/>
      <c r="AGY16" s="89"/>
      <c r="AGZ16" s="89"/>
      <c r="AHA16" s="89"/>
      <c r="AHB16" s="89"/>
      <c r="AHC16" s="89"/>
      <c r="AHD16" s="89"/>
      <c r="AHE16" s="89"/>
      <c r="AHF16" s="89"/>
      <c r="AHG16" s="89"/>
      <c r="AHH16" s="89"/>
      <c r="AHI16" s="89"/>
      <c r="AHJ16" s="89"/>
      <c r="AHK16" s="89"/>
      <c r="AHL16" s="89"/>
      <c r="AHM16" s="89"/>
      <c r="AHN16" s="89"/>
      <c r="AHO16" s="89"/>
      <c r="AHP16" s="89"/>
      <c r="AHQ16" s="89"/>
      <c r="AHR16" s="89"/>
      <c r="AHS16" s="89"/>
      <c r="AHT16" s="89"/>
      <c r="AHU16" s="89"/>
      <c r="AHV16" s="89"/>
      <c r="AHW16" s="89"/>
      <c r="AHX16" s="89"/>
      <c r="AHY16" s="89"/>
      <c r="AHZ16" s="89"/>
      <c r="AIA16" s="89"/>
      <c r="AIB16" s="89"/>
      <c r="AIC16" s="89"/>
      <c r="AID16" s="89"/>
      <c r="AIE16" s="89"/>
      <c r="AIF16" s="89"/>
      <c r="AIG16" s="89"/>
      <c r="AIH16" s="89"/>
      <c r="AII16" s="89"/>
      <c r="AIJ16" s="89"/>
      <c r="AIK16" s="89"/>
      <c r="AIL16" s="89"/>
      <c r="AIM16" s="89"/>
      <c r="AIN16" s="89"/>
      <c r="AIO16" s="89"/>
      <c r="AIP16" s="89"/>
      <c r="AIQ16" s="89"/>
      <c r="AIR16" s="89"/>
      <c r="AIS16" s="89"/>
      <c r="AIT16" s="89"/>
      <c r="AIU16" s="89"/>
      <c r="AIV16" s="89"/>
      <c r="AIW16" s="89"/>
      <c r="AIX16" s="89"/>
      <c r="AIY16" s="89"/>
      <c r="AIZ16" s="89"/>
      <c r="AJA16" s="89"/>
      <c r="AJB16" s="89"/>
      <c r="AJC16" s="89"/>
      <c r="AJD16" s="89"/>
      <c r="AJE16" s="89"/>
      <c r="AJF16" s="89"/>
      <c r="AJG16" s="89"/>
      <c r="AJH16" s="89"/>
      <c r="AJI16" s="89"/>
      <c r="AJJ16" s="89"/>
      <c r="AJK16" s="89"/>
      <c r="AJL16" s="89"/>
      <c r="AJM16" s="89"/>
      <c r="AJN16" s="89"/>
      <c r="AJO16" s="89"/>
      <c r="AJP16" s="89"/>
      <c r="AJQ16" s="89"/>
      <c r="AJR16" s="89"/>
      <c r="AJS16" s="89"/>
      <c r="AJT16" s="89"/>
      <c r="AJU16" s="89"/>
      <c r="AJV16" s="89"/>
      <c r="AJW16" s="89"/>
      <c r="AJX16" s="89"/>
      <c r="AJY16" s="89"/>
      <c r="AJZ16" s="89"/>
      <c r="AKA16" s="89"/>
      <c r="AKB16" s="89"/>
      <c r="AKC16" s="89"/>
      <c r="AKD16" s="89"/>
      <c r="AKE16" s="89"/>
      <c r="AKF16" s="89"/>
      <c r="AKG16" s="89"/>
      <c r="AKH16" s="89"/>
      <c r="AKI16" s="89"/>
      <c r="AKJ16" s="89"/>
      <c r="AKK16" s="89"/>
      <c r="AKL16" s="89"/>
      <c r="AKM16" s="89"/>
      <c r="AKN16" s="89"/>
      <c r="AKO16" s="89"/>
      <c r="AKP16" s="89"/>
      <c r="AKQ16" s="89"/>
      <c r="AKR16" s="89"/>
      <c r="AKS16" s="89"/>
      <c r="AKT16" s="89"/>
      <c r="AKU16" s="89"/>
      <c r="AKV16" s="89"/>
      <c r="AKW16" s="89"/>
      <c r="AKX16" s="89"/>
      <c r="AKY16" s="89"/>
      <c r="AKZ16" s="89"/>
      <c r="ALA16" s="89"/>
      <c r="ALB16" s="89"/>
      <c r="ALC16" s="89"/>
      <c r="ALD16" s="89"/>
      <c r="ALE16" s="89"/>
      <c r="ALF16" s="89"/>
      <c r="ALG16" s="89"/>
      <c r="ALH16" s="89"/>
      <c r="ALI16" s="89"/>
      <c r="ALJ16" s="89"/>
      <c r="ALK16" s="89"/>
      <c r="ALL16" s="89"/>
      <c r="ALM16" s="89"/>
      <c r="ALN16" s="89"/>
      <c r="ALO16" s="89"/>
      <c r="ALP16" s="89"/>
      <c r="ALQ16" s="89"/>
      <c r="ALR16" s="89"/>
      <c r="ALS16" s="89"/>
      <c r="ALT16" s="89"/>
      <c r="ALU16" s="89"/>
      <c r="ALV16" s="89"/>
      <c r="ALW16" s="89"/>
      <c r="ALX16" s="89"/>
      <c r="ALY16" s="89"/>
      <c r="ALZ16" s="89"/>
      <c r="AMA16" s="89"/>
      <c r="AMB16" s="89"/>
      <c r="AMC16" s="89"/>
      <c r="AMD16" s="89"/>
      <c r="AME16" s="89"/>
      <c r="AMF16" s="89"/>
      <c r="AMG16" s="89"/>
      <c r="AMH16" s="89"/>
      <c r="AMI16" s="89"/>
      <c r="AMJ16" s="89"/>
    </row>
    <row r="17" spans="1:1024" ht="14.25" customHeight="1" x14ac:dyDescent="0.2">
      <c r="A17" s="58">
        <f t="array" ref="A17">IF(G17=Error_checking!$A$26,_xlfn.RANK.EQ(AC17,$AC$2:$AC$601),"")</f>
        <v>16</v>
      </c>
      <c r="B17" s="84">
        <v>442</v>
      </c>
      <c r="C17" s="59">
        <f>VLOOKUP($B17,Ludo_na!$A$2:$D$601,2,0)</f>
        <v>147</v>
      </c>
      <c r="D17" s="60" t="str">
        <f>IF(VLOOKUP($B17,Ludo_voor!$A$2:$Y$601,3,0)="","",VLOOKUP($B17,Ludo_voor!$A$2:$Y$601,3,0))</f>
        <v>Deniz</v>
      </c>
      <c r="E17" s="61" t="str">
        <f>IF(VLOOKUP($B17,Ludo_voor!$A$2:$Y$601,4,0)="","",VLOOKUP($B17,Ludo_voor!$A$2:$Y$601,4,0))</f>
        <v>Gael</v>
      </c>
      <c r="F17" s="62" t="str">
        <f>IF(VLOOKUP($B17,Ludo_voor!$A$2:$Y$601,5,0)="","",VLOOKUP($B17,Ludo_voor!$A$2:$Y$601,5,0))</f>
        <v/>
      </c>
      <c r="G17" s="63" t="s">
        <v>845</v>
      </c>
      <c r="H17" s="85"/>
      <c r="I17" s="86" t="s">
        <v>852</v>
      </c>
      <c r="J17" s="87">
        <v>3</v>
      </c>
      <c r="K17" s="87">
        <v>2</v>
      </c>
      <c r="L17" s="87">
        <v>52</v>
      </c>
      <c r="M17" s="67">
        <f t="array" ref="M17">IF($G17="","",IF(L17="",0,((SUM(IF(I17=I$2:I$601,IF(J17=J$2:J$601,1,0),0))-K17)/(SUM(IF(I17=I$2:I$601,IF(J17=J$2:J$601,1,0),0))-1)*100)+(L17/(SUM(IF(I17=I$2:I$601,IF(J17=J$2:J$601,L$2:L$601,0),0))))+IF(K17&lt;2,SUM(IF(I17=I$2:I$601,IF(J17=J$2:J$601,1,0),0)),0)))</f>
        <v>66.914285714285711</v>
      </c>
      <c r="N17" s="88" t="s">
        <v>855</v>
      </c>
      <c r="O17" s="72">
        <v>4</v>
      </c>
      <c r="P17" s="72">
        <v>1</v>
      </c>
      <c r="Q17" s="72">
        <v>59</v>
      </c>
      <c r="R17" s="70">
        <f t="array" ref="R17">IF($G17="","",IF(Q17="",0,((SUM(IF(N17=N$2:N$601,IF(O17=O$2:O$601,1,0),0))-P17)/(SUM(IF(N17=N$2:N$601,IF(O17=O$2:O$601,1,0),0))-1)*100)+(Q17/(SUM(IF(N17=N$2:N$601,IF(O17=O$2:O$601,Q$2:Q$601,0),0))))+IF(P17&lt;2,SUM(IF(N17=N$2:N$601,IF(O17=O$2:O$601,1,0),0)),0)))</f>
        <v>104.30569948186529</v>
      </c>
      <c r="S17" s="71" t="s">
        <v>864</v>
      </c>
      <c r="T17" s="72">
        <v>1</v>
      </c>
      <c r="U17" s="72">
        <v>2</v>
      </c>
      <c r="V17" s="72">
        <v>49</v>
      </c>
      <c r="W17" s="73">
        <f t="array" ref="W17">IF($G17="","",IF(OR(S17=Error_checking!$Q$25,S17=Error_checking!$Q$26),R17-IF(P17&lt;2,SUM(IF(N17=N$2:N$601,IF(O17=O$2:O$601,1,0),0)),0),IF(V17="",0,((SUM(IF(S17=S$2:S$601,IF(T17=T$2:T$601,1,0),0))-U17)/(SUM(IF(S17=S$2:S$601,IF(T17=T$2:T$601,1,0),0))-1)*100)+(V17/(SUM(IF(S17=S$2:S$601,IF(T17=T$2:T$601,V$2:V$601,0),0))))+IF(U17&lt;2,SUM(IF(S17=S$2:S$601,IF(T17=T$2:T$601,1,0),0)),0))))</f>
        <v>75.216814159292042</v>
      </c>
      <c r="X17" s="74"/>
      <c r="Y17" s="75"/>
      <c r="Z17" s="76"/>
      <c r="AA17" s="75"/>
      <c r="AB17" s="77">
        <f>0</f>
        <v>0</v>
      </c>
      <c r="AC17" s="77">
        <f t="array" ref="AC17">SUM(M17,R17,W17,AB17)</f>
        <v>246.43679935544304</v>
      </c>
      <c r="AD17" s="76">
        <f>IF(G17=Error_checking!$A$26,MAX(0,MIN(MaxBonus,$G$1)+1-_xlfn.RANK.EQ(AC17,$AC$2:$AC$601)),0)</f>
        <v>55</v>
      </c>
      <c r="AE17" s="73">
        <f t="shared" si="0"/>
        <v>301.43679935544304</v>
      </c>
      <c r="AF17" s="78">
        <f t="array" ref="AF17">IF(G17=Error_checking!$A$26,_xlfn.RANK.EQ(AC17,$AC$2:$AC$601),"")</f>
        <v>16</v>
      </c>
      <c r="AG17" s="79"/>
      <c r="AH17" s="80"/>
      <c r="AI17" s="80"/>
      <c r="AJ17" s="80"/>
      <c r="AK17" s="81"/>
      <c r="AL17" s="81"/>
      <c r="AM17" s="81"/>
      <c r="AN17" s="82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04"/>
      <c r="IW17" s="104"/>
      <c r="IX17" s="104"/>
      <c r="IY17" s="104"/>
      <c r="IZ17" s="104"/>
      <c r="JA17" s="104"/>
      <c r="JB17" s="104"/>
      <c r="JC17" s="104"/>
      <c r="JD17" s="104"/>
      <c r="JE17" s="104"/>
      <c r="JF17" s="104"/>
      <c r="JG17" s="104"/>
      <c r="JH17" s="104"/>
      <c r="JI17" s="104"/>
      <c r="JJ17" s="104"/>
      <c r="JK17" s="104"/>
      <c r="JL17" s="104"/>
      <c r="JM17" s="104"/>
      <c r="JN17" s="104"/>
      <c r="JO17" s="104"/>
      <c r="JP17" s="104"/>
      <c r="JQ17" s="104"/>
      <c r="JR17" s="104"/>
      <c r="JS17" s="104"/>
      <c r="JT17" s="104"/>
      <c r="JU17" s="104"/>
      <c r="JV17" s="104"/>
      <c r="JW17" s="104"/>
      <c r="JX17" s="104"/>
      <c r="JY17" s="104"/>
      <c r="JZ17" s="104"/>
      <c r="KA17" s="104"/>
      <c r="KB17" s="104"/>
      <c r="KC17" s="104"/>
      <c r="KD17" s="104"/>
      <c r="KE17" s="104"/>
      <c r="KF17" s="104"/>
      <c r="KG17" s="104"/>
      <c r="KH17" s="104"/>
      <c r="KI17" s="104"/>
      <c r="KJ17" s="104"/>
      <c r="KK17" s="104"/>
      <c r="KL17" s="104"/>
      <c r="KM17" s="104"/>
      <c r="KN17" s="104"/>
      <c r="KO17" s="104"/>
      <c r="KP17" s="104"/>
      <c r="KQ17" s="104"/>
      <c r="KR17" s="104"/>
      <c r="KS17" s="104"/>
      <c r="KT17" s="104"/>
      <c r="KU17" s="104"/>
      <c r="KV17" s="104"/>
      <c r="KW17" s="104"/>
      <c r="KX17" s="104"/>
      <c r="KY17" s="104"/>
      <c r="KZ17" s="104"/>
      <c r="LA17" s="104"/>
      <c r="LB17" s="104"/>
      <c r="LC17" s="104"/>
      <c r="LD17" s="104"/>
      <c r="LE17" s="104"/>
      <c r="LF17" s="104"/>
      <c r="LG17" s="104"/>
      <c r="LH17" s="104"/>
      <c r="LI17" s="104"/>
      <c r="LJ17" s="104"/>
      <c r="LK17" s="104"/>
      <c r="LL17" s="104"/>
      <c r="LM17" s="104"/>
      <c r="LN17" s="104"/>
      <c r="LO17" s="104"/>
      <c r="LP17" s="104"/>
      <c r="LQ17" s="104"/>
      <c r="LR17" s="104"/>
      <c r="LS17" s="104"/>
      <c r="LT17" s="104"/>
      <c r="LU17" s="104"/>
      <c r="LV17" s="104"/>
      <c r="LW17" s="104"/>
      <c r="LX17" s="104"/>
      <c r="LY17" s="104"/>
      <c r="LZ17" s="104"/>
      <c r="MA17" s="104"/>
      <c r="MB17" s="104"/>
      <c r="MC17" s="104"/>
      <c r="MD17" s="104"/>
      <c r="ME17" s="104"/>
      <c r="MF17" s="104"/>
      <c r="MG17" s="104"/>
      <c r="MH17" s="104"/>
      <c r="MI17" s="104"/>
      <c r="MJ17" s="104"/>
      <c r="MK17" s="104"/>
      <c r="ML17" s="104"/>
      <c r="MM17" s="104"/>
      <c r="MN17" s="104"/>
      <c r="MO17" s="104"/>
      <c r="MP17" s="104"/>
      <c r="MQ17" s="104"/>
      <c r="MR17" s="104"/>
      <c r="MS17" s="104"/>
      <c r="MT17" s="104"/>
      <c r="MU17" s="104"/>
      <c r="MV17" s="104"/>
      <c r="MW17" s="104"/>
      <c r="MX17" s="104"/>
      <c r="MY17" s="104"/>
      <c r="MZ17" s="104"/>
      <c r="NA17" s="104"/>
      <c r="NB17" s="104"/>
      <c r="NC17" s="104"/>
      <c r="ND17" s="104"/>
      <c r="NE17" s="104"/>
      <c r="NF17" s="104"/>
      <c r="NG17" s="104"/>
      <c r="NH17" s="104"/>
      <c r="NI17" s="104"/>
      <c r="NJ17" s="104"/>
      <c r="NK17" s="104"/>
      <c r="NL17" s="104"/>
      <c r="NM17" s="104"/>
      <c r="NN17" s="104"/>
      <c r="NO17" s="104"/>
      <c r="NP17" s="104"/>
      <c r="NQ17" s="104"/>
      <c r="NR17" s="104"/>
      <c r="NS17" s="104"/>
      <c r="NT17" s="104"/>
      <c r="NU17" s="104"/>
      <c r="NV17" s="104"/>
      <c r="NW17" s="104"/>
      <c r="NX17" s="104"/>
      <c r="NY17" s="104"/>
      <c r="NZ17" s="104"/>
      <c r="OA17" s="104"/>
      <c r="OB17" s="104"/>
      <c r="OC17" s="104"/>
      <c r="OD17" s="104"/>
      <c r="OE17" s="104"/>
      <c r="OF17" s="104"/>
      <c r="OG17" s="104"/>
      <c r="OH17" s="104"/>
      <c r="OI17" s="104"/>
      <c r="OJ17" s="104"/>
      <c r="OK17" s="104"/>
      <c r="OL17" s="104"/>
      <c r="OM17" s="104"/>
      <c r="ON17" s="104"/>
      <c r="OO17" s="104"/>
      <c r="OP17" s="104"/>
      <c r="OQ17" s="104"/>
      <c r="OR17" s="104"/>
      <c r="OS17" s="104"/>
      <c r="OT17" s="104"/>
      <c r="OU17" s="104"/>
      <c r="OV17" s="104"/>
      <c r="OW17" s="104"/>
      <c r="OX17" s="104"/>
      <c r="OY17" s="104"/>
      <c r="OZ17" s="104"/>
      <c r="PA17" s="104"/>
      <c r="PB17" s="104"/>
      <c r="PC17" s="104"/>
      <c r="PD17" s="104"/>
      <c r="PE17" s="104"/>
      <c r="PF17" s="104"/>
      <c r="PG17" s="104"/>
      <c r="PH17" s="104"/>
      <c r="PI17" s="104"/>
      <c r="PJ17" s="104"/>
      <c r="PK17" s="104"/>
      <c r="PL17" s="104"/>
      <c r="PM17" s="104"/>
      <c r="PN17" s="104"/>
      <c r="PO17" s="104"/>
      <c r="PP17" s="104"/>
      <c r="PQ17" s="104"/>
      <c r="PR17" s="104"/>
      <c r="PS17" s="104"/>
      <c r="PT17" s="104"/>
      <c r="PU17" s="104"/>
      <c r="PV17" s="104"/>
      <c r="PW17" s="104"/>
      <c r="PX17" s="104"/>
      <c r="PY17" s="104"/>
      <c r="PZ17" s="104"/>
      <c r="QA17" s="104"/>
      <c r="QB17" s="104"/>
      <c r="QC17" s="104"/>
      <c r="QD17" s="104"/>
      <c r="QE17" s="104"/>
      <c r="QF17" s="104"/>
      <c r="QG17" s="104"/>
      <c r="QH17" s="104"/>
      <c r="QI17" s="104"/>
      <c r="QJ17" s="104"/>
      <c r="QK17" s="104"/>
      <c r="QL17" s="104"/>
      <c r="QM17" s="104"/>
      <c r="QN17" s="104"/>
      <c r="QO17" s="104"/>
      <c r="QP17" s="104"/>
      <c r="QQ17" s="104"/>
      <c r="QR17" s="104"/>
      <c r="QS17" s="104"/>
      <c r="QT17" s="104"/>
      <c r="QU17" s="104"/>
      <c r="QV17" s="104"/>
      <c r="QW17" s="104"/>
      <c r="QX17" s="104"/>
      <c r="QY17" s="104"/>
      <c r="QZ17" s="104"/>
      <c r="RA17" s="104"/>
      <c r="RB17" s="104"/>
      <c r="RC17" s="104"/>
      <c r="RD17" s="104"/>
      <c r="RE17" s="104"/>
      <c r="RF17" s="104"/>
      <c r="RG17" s="104"/>
      <c r="RH17" s="104"/>
      <c r="RI17" s="104"/>
      <c r="RJ17" s="104"/>
      <c r="RK17" s="104"/>
      <c r="RL17" s="104"/>
      <c r="RM17" s="104"/>
      <c r="RN17" s="104"/>
      <c r="RO17" s="104"/>
      <c r="RP17" s="104"/>
      <c r="RQ17" s="104"/>
      <c r="RR17" s="104"/>
      <c r="RS17" s="104"/>
      <c r="RT17" s="104"/>
      <c r="RU17" s="104"/>
      <c r="RV17" s="104"/>
      <c r="RW17" s="104"/>
      <c r="RX17" s="104"/>
      <c r="RY17" s="104"/>
      <c r="RZ17" s="104"/>
      <c r="SA17" s="104"/>
      <c r="SB17" s="104"/>
      <c r="SC17" s="104"/>
      <c r="SD17" s="104"/>
      <c r="SE17" s="104"/>
      <c r="SF17" s="104"/>
      <c r="SG17" s="104"/>
      <c r="SH17" s="104"/>
      <c r="SI17" s="104"/>
      <c r="SJ17" s="104"/>
      <c r="SK17" s="104"/>
      <c r="SL17" s="104"/>
      <c r="SM17" s="104"/>
      <c r="SN17" s="104"/>
      <c r="SO17" s="104"/>
      <c r="SP17" s="104"/>
      <c r="SQ17" s="104"/>
      <c r="SR17" s="104"/>
      <c r="SS17" s="104"/>
      <c r="ST17" s="104"/>
      <c r="SU17" s="104"/>
      <c r="SV17" s="104"/>
      <c r="SW17" s="104"/>
      <c r="SX17" s="104"/>
      <c r="SY17" s="104"/>
      <c r="SZ17" s="104"/>
      <c r="TA17" s="104"/>
      <c r="TB17" s="104"/>
      <c r="TC17" s="104"/>
      <c r="TD17" s="104"/>
      <c r="TE17" s="104"/>
      <c r="TF17" s="104"/>
      <c r="TG17" s="104"/>
      <c r="TH17" s="104"/>
      <c r="TI17" s="104"/>
      <c r="TJ17" s="104"/>
      <c r="TK17" s="104"/>
      <c r="TL17" s="104"/>
      <c r="TM17" s="104"/>
      <c r="TN17" s="104"/>
      <c r="TO17" s="104"/>
      <c r="TP17" s="104"/>
      <c r="TQ17" s="104"/>
      <c r="TR17" s="104"/>
      <c r="TS17" s="104"/>
      <c r="TT17" s="104"/>
      <c r="TU17" s="104"/>
      <c r="TV17" s="104"/>
      <c r="TW17" s="104"/>
      <c r="TX17" s="104"/>
      <c r="TY17" s="104"/>
      <c r="TZ17" s="104"/>
      <c r="UA17" s="104"/>
      <c r="UB17" s="104"/>
      <c r="UC17" s="104"/>
      <c r="UD17" s="104"/>
      <c r="UE17" s="104"/>
      <c r="UF17" s="104"/>
      <c r="UG17" s="104"/>
      <c r="UH17" s="104"/>
      <c r="UI17" s="104"/>
      <c r="UJ17" s="104"/>
      <c r="UK17" s="104"/>
      <c r="UL17" s="104"/>
      <c r="UM17" s="104"/>
      <c r="UN17" s="104"/>
      <c r="UO17" s="104"/>
      <c r="UP17" s="104"/>
      <c r="UQ17" s="104"/>
      <c r="UR17" s="104"/>
      <c r="US17" s="104"/>
      <c r="UT17" s="104"/>
      <c r="UU17" s="104"/>
      <c r="UV17" s="104"/>
      <c r="UW17" s="104"/>
      <c r="UX17" s="104"/>
      <c r="UY17" s="104"/>
      <c r="UZ17" s="104"/>
      <c r="VA17" s="104"/>
      <c r="VB17" s="104"/>
      <c r="VC17" s="104"/>
      <c r="VD17" s="104"/>
      <c r="VE17" s="104"/>
      <c r="VF17" s="104"/>
      <c r="VG17" s="104"/>
      <c r="VH17" s="104"/>
      <c r="VI17" s="104"/>
      <c r="VJ17" s="104"/>
      <c r="VK17" s="104"/>
      <c r="VL17" s="104"/>
      <c r="VM17" s="104"/>
      <c r="VN17" s="104"/>
      <c r="VO17" s="104"/>
      <c r="VP17" s="104"/>
      <c r="VQ17" s="104"/>
      <c r="VR17" s="104"/>
      <c r="VS17" s="104"/>
      <c r="VT17" s="104"/>
      <c r="VU17" s="104"/>
      <c r="VV17" s="104"/>
      <c r="VW17" s="104"/>
      <c r="VX17" s="104"/>
      <c r="VY17" s="104"/>
      <c r="VZ17" s="104"/>
      <c r="WA17" s="104"/>
      <c r="WB17" s="104"/>
      <c r="WC17" s="104"/>
      <c r="WD17" s="104"/>
      <c r="WE17" s="104"/>
      <c r="WF17" s="104"/>
      <c r="WG17" s="104"/>
      <c r="WH17" s="104"/>
      <c r="WI17" s="104"/>
      <c r="WJ17" s="104"/>
      <c r="WK17" s="104"/>
      <c r="WL17" s="104"/>
      <c r="WM17" s="104"/>
      <c r="WN17" s="104"/>
      <c r="WO17" s="104"/>
      <c r="WP17" s="104"/>
      <c r="WQ17" s="104"/>
      <c r="WR17" s="104"/>
      <c r="WS17" s="104"/>
      <c r="WT17" s="104"/>
      <c r="WU17" s="104"/>
      <c r="WV17" s="104"/>
      <c r="WW17" s="104"/>
      <c r="WX17" s="104"/>
      <c r="WY17" s="104"/>
      <c r="WZ17" s="104"/>
      <c r="XA17" s="104"/>
      <c r="XB17" s="104"/>
      <c r="XC17" s="104"/>
      <c r="XD17" s="104"/>
      <c r="XE17" s="104"/>
      <c r="XF17" s="104"/>
      <c r="XG17" s="104"/>
      <c r="XH17" s="104"/>
      <c r="XI17" s="104"/>
      <c r="XJ17" s="104"/>
      <c r="XK17" s="104"/>
      <c r="XL17" s="104"/>
      <c r="XM17" s="104"/>
      <c r="XN17" s="104"/>
      <c r="XO17" s="104"/>
      <c r="XP17" s="104"/>
      <c r="XQ17" s="104"/>
      <c r="XR17" s="104"/>
      <c r="XS17" s="104"/>
      <c r="XT17" s="104"/>
      <c r="XU17" s="104"/>
      <c r="XV17" s="104"/>
      <c r="XW17" s="104"/>
      <c r="XX17" s="104"/>
      <c r="XY17" s="104"/>
      <c r="XZ17" s="104"/>
      <c r="YA17" s="104"/>
      <c r="YB17" s="104"/>
      <c r="YC17" s="104"/>
      <c r="YD17" s="104"/>
      <c r="YE17" s="104"/>
      <c r="YF17" s="104"/>
      <c r="YG17" s="104"/>
      <c r="YH17" s="104"/>
      <c r="YI17" s="104"/>
      <c r="YJ17" s="104"/>
      <c r="YK17" s="104"/>
      <c r="YL17" s="104"/>
      <c r="YM17" s="104"/>
      <c r="YN17" s="104"/>
      <c r="YO17" s="104"/>
      <c r="YP17" s="104"/>
      <c r="YQ17" s="104"/>
      <c r="YR17" s="104"/>
      <c r="YS17" s="104"/>
      <c r="YT17" s="104"/>
      <c r="YU17" s="104"/>
      <c r="YV17" s="104"/>
      <c r="YW17" s="104"/>
      <c r="YX17" s="104"/>
      <c r="YY17" s="104"/>
      <c r="YZ17" s="104"/>
      <c r="ZA17" s="104"/>
      <c r="ZB17" s="104"/>
      <c r="ZC17" s="104"/>
      <c r="ZD17" s="104"/>
      <c r="ZE17" s="104"/>
      <c r="ZF17" s="104"/>
      <c r="ZG17" s="104"/>
      <c r="ZH17" s="104"/>
      <c r="ZI17" s="104"/>
      <c r="ZJ17" s="104"/>
      <c r="ZK17" s="104"/>
      <c r="ZL17" s="104"/>
      <c r="ZM17" s="104"/>
      <c r="ZN17" s="104"/>
      <c r="ZO17" s="104"/>
      <c r="ZP17" s="104"/>
      <c r="ZQ17" s="104"/>
      <c r="ZR17" s="104"/>
      <c r="ZS17" s="104"/>
      <c r="ZT17" s="104"/>
      <c r="ZU17" s="104"/>
      <c r="ZV17" s="104"/>
      <c r="ZW17" s="104"/>
      <c r="ZX17" s="104"/>
      <c r="ZY17" s="104"/>
      <c r="ZZ17" s="104"/>
      <c r="AAA17" s="104"/>
      <c r="AAB17" s="104"/>
      <c r="AAC17" s="104"/>
      <c r="AAD17" s="104"/>
      <c r="AAE17" s="104"/>
      <c r="AAF17" s="104"/>
      <c r="AAG17" s="104"/>
      <c r="AAH17" s="104"/>
      <c r="AAI17" s="104"/>
      <c r="AAJ17" s="104"/>
      <c r="AAK17" s="104"/>
      <c r="AAL17" s="104"/>
      <c r="AAM17" s="104"/>
      <c r="AAN17" s="104"/>
      <c r="AAO17" s="104"/>
      <c r="AAP17" s="104"/>
      <c r="AAQ17" s="104"/>
      <c r="AAR17" s="104"/>
      <c r="AAS17" s="104"/>
      <c r="AAT17" s="104"/>
      <c r="AAU17" s="104"/>
      <c r="AAV17" s="104"/>
      <c r="AAW17" s="104"/>
      <c r="AAX17" s="104"/>
      <c r="AAY17" s="104"/>
      <c r="AAZ17" s="104"/>
      <c r="ABA17" s="104"/>
      <c r="ABB17" s="104"/>
      <c r="ABC17" s="104"/>
      <c r="ABD17" s="104"/>
      <c r="ABE17" s="104"/>
      <c r="ABF17" s="104"/>
      <c r="ABG17" s="104"/>
      <c r="ABH17" s="104"/>
      <c r="ABI17" s="104"/>
      <c r="ABJ17" s="104"/>
      <c r="ABK17" s="104"/>
      <c r="ABL17" s="104"/>
      <c r="ABM17" s="104"/>
      <c r="ABN17" s="104"/>
      <c r="ABO17" s="104"/>
      <c r="ABP17" s="104"/>
      <c r="ABQ17" s="104"/>
      <c r="ABR17" s="104"/>
      <c r="ABS17" s="104"/>
      <c r="ABT17" s="104"/>
      <c r="ABU17" s="104"/>
      <c r="ABV17" s="104"/>
      <c r="ABW17" s="104"/>
      <c r="ABX17" s="104"/>
      <c r="ABY17" s="104"/>
      <c r="ABZ17" s="104"/>
      <c r="ACA17" s="104"/>
      <c r="ACB17" s="104"/>
      <c r="ACC17" s="104"/>
      <c r="ACD17" s="104"/>
      <c r="ACE17" s="104"/>
      <c r="ACF17" s="104"/>
      <c r="ACG17" s="104"/>
      <c r="ACH17" s="104"/>
      <c r="ACI17" s="104"/>
      <c r="ACJ17" s="104"/>
      <c r="ACK17" s="104"/>
      <c r="ACL17" s="104"/>
      <c r="ACM17" s="104"/>
      <c r="ACN17" s="104"/>
      <c r="ACO17" s="104"/>
      <c r="ACP17" s="104"/>
      <c r="ACQ17" s="104"/>
      <c r="ACR17" s="104"/>
      <c r="ACS17" s="104"/>
      <c r="ACT17" s="104"/>
      <c r="ACU17" s="104"/>
      <c r="ACV17" s="104"/>
      <c r="ACW17" s="104"/>
      <c r="ACX17" s="104"/>
      <c r="ACY17" s="104"/>
      <c r="ACZ17" s="104"/>
      <c r="ADA17" s="104"/>
      <c r="ADB17" s="104"/>
      <c r="ADC17" s="104"/>
      <c r="ADD17" s="104"/>
      <c r="ADE17" s="104"/>
      <c r="ADF17" s="104"/>
      <c r="ADG17" s="104"/>
      <c r="ADH17" s="104"/>
      <c r="ADI17" s="104"/>
      <c r="ADJ17" s="104"/>
      <c r="ADK17" s="104"/>
      <c r="ADL17" s="104"/>
      <c r="ADM17" s="104"/>
      <c r="ADN17" s="104"/>
      <c r="ADO17" s="104"/>
      <c r="ADP17" s="104"/>
      <c r="ADQ17" s="104"/>
      <c r="ADR17" s="104"/>
      <c r="ADS17" s="104"/>
      <c r="ADT17" s="104"/>
      <c r="ADU17" s="104"/>
      <c r="ADV17" s="104"/>
      <c r="ADW17" s="104"/>
      <c r="ADX17" s="104"/>
      <c r="ADY17" s="104"/>
      <c r="ADZ17" s="104"/>
      <c r="AEA17" s="104"/>
      <c r="AEB17" s="104"/>
      <c r="AEC17" s="104"/>
      <c r="AED17" s="104"/>
      <c r="AEE17" s="104"/>
      <c r="AEF17" s="104"/>
      <c r="AEG17" s="104"/>
      <c r="AEH17" s="104"/>
      <c r="AEI17" s="104"/>
      <c r="AEJ17" s="104"/>
      <c r="AEK17" s="104"/>
      <c r="AEL17" s="104"/>
      <c r="AEM17" s="104"/>
      <c r="AEN17" s="104"/>
      <c r="AEO17" s="104"/>
      <c r="AEP17" s="104"/>
      <c r="AEQ17" s="104"/>
      <c r="AER17" s="104"/>
      <c r="AES17" s="104"/>
      <c r="AET17" s="104"/>
      <c r="AEU17" s="104"/>
      <c r="AEV17" s="104"/>
      <c r="AEW17" s="104"/>
      <c r="AEX17" s="104"/>
      <c r="AEY17" s="104"/>
      <c r="AEZ17" s="104"/>
      <c r="AFA17" s="104"/>
      <c r="AFB17" s="104"/>
      <c r="AFC17" s="104"/>
      <c r="AFD17" s="104"/>
      <c r="AFE17" s="104"/>
      <c r="AFF17" s="104"/>
      <c r="AFG17" s="104"/>
      <c r="AFH17" s="104"/>
      <c r="AFI17" s="104"/>
      <c r="AFJ17" s="104"/>
      <c r="AFK17" s="104"/>
      <c r="AFL17" s="104"/>
      <c r="AFM17" s="104"/>
      <c r="AFN17" s="104"/>
      <c r="AFO17" s="104"/>
      <c r="AFP17" s="104"/>
      <c r="AFQ17" s="104"/>
      <c r="AFR17" s="104"/>
      <c r="AFS17" s="104"/>
      <c r="AFT17" s="104"/>
      <c r="AFU17" s="104"/>
      <c r="AFV17" s="104"/>
      <c r="AFW17" s="104"/>
      <c r="AFX17" s="104"/>
      <c r="AFY17" s="104"/>
      <c r="AFZ17" s="104"/>
      <c r="AGA17" s="104"/>
      <c r="AGB17" s="104"/>
      <c r="AGC17" s="104"/>
      <c r="AGD17" s="104"/>
      <c r="AGE17" s="104"/>
      <c r="AGF17" s="104"/>
      <c r="AGG17" s="104"/>
      <c r="AGH17" s="104"/>
      <c r="AGI17" s="104"/>
      <c r="AGJ17" s="104"/>
      <c r="AGK17" s="104"/>
      <c r="AGL17" s="104"/>
      <c r="AGM17" s="104"/>
      <c r="AGN17" s="104"/>
      <c r="AGO17" s="104"/>
      <c r="AGP17" s="104"/>
      <c r="AGQ17" s="104"/>
      <c r="AGR17" s="104"/>
      <c r="AGS17" s="104"/>
      <c r="AGT17" s="104"/>
      <c r="AGU17" s="104"/>
      <c r="AGV17" s="104"/>
      <c r="AGW17" s="104"/>
      <c r="AGX17" s="104"/>
      <c r="AGY17" s="104"/>
      <c r="AGZ17" s="104"/>
      <c r="AHA17" s="104"/>
      <c r="AHB17" s="104"/>
      <c r="AHC17" s="104"/>
      <c r="AHD17" s="104"/>
      <c r="AHE17" s="104"/>
      <c r="AHF17" s="104"/>
      <c r="AHG17" s="104"/>
      <c r="AHH17" s="104"/>
      <c r="AHI17" s="104"/>
      <c r="AHJ17" s="104"/>
      <c r="AHK17" s="104"/>
      <c r="AHL17" s="104"/>
      <c r="AHM17" s="104"/>
      <c r="AHN17" s="104"/>
      <c r="AHO17" s="104"/>
      <c r="AHP17" s="104"/>
      <c r="AHQ17" s="104"/>
      <c r="AHR17" s="104"/>
      <c r="AHS17" s="104"/>
      <c r="AHT17" s="104"/>
      <c r="AHU17" s="104"/>
      <c r="AHV17" s="104"/>
      <c r="AHW17" s="104"/>
      <c r="AHX17" s="104"/>
      <c r="AHY17" s="104"/>
      <c r="AHZ17" s="104"/>
      <c r="AIA17" s="104"/>
      <c r="AIB17" s="104"/>
      <c r="AIC17" s="104"/>
      <c r="AID17" s="104"/>
      <c r="AIE17" s="104"/>
      <c r="AIF17" s="104"/>
      <c r="AIG17" s="104"/>
      <c r="AIH17" s="104"/>
      <c r="AII17" s="104"/>
      <c r="AIJ17" s="104"/>
      <c r="AIK17" s="104"/>
      <c r="AIL17" s="104"/>
      <c r="AIM17" s="104"/>
      <c r="AIN17" s="104"/>
      <c r="AIO17" s="104"/>
      <c r="AIP17" s="104"/>
      <c r="AIQ17" s="104"/>
      <c r="AIR17" s="104"/>
      <c r="AIS17" s="104"/>
      <c r="AIT17" s="104"/>
      <c r="AIU17" s="104"/>
      <c r="AIV17" s="104"/>
      <c r="AIW17" s="104"/>
      <c r="AIX17" s="104"/>
      <c r="AIY17" s="104"/>
      <c r="AIZ17" s="104"/>
      <c r="AJA17" s="104"/>
      <c r="AJB17" s="104"/>
      <c r="AJC17" s="104"/>
      <c r="AJD17" s="104"/>
      <c r="AJE17" s="104"/>
      <c r="AJF17" s="104"/>
      <c r="AJG17" s="104"/>
      <c r="AJH17" s="104"/>
      <c r="AJI17" s="104"/>
      <c r="AJJ17" s="104"/>
      <c r="AJK17" s="104"/>
      <c r="AJL17" s="104"/>
      <c r="AJM17" s="104"/>
      <c r="AJN17" s="104"/>
      <c r="AJO17" s="104"/>
      <c r="AJP17" s="104"/>
      <c r="AJQ17" s="104"/>
      <c r="AJR17" s="104"/>
      <c r="AJS17" s="104"/>
      <c r="AJT17" s="104"/>
      <c r="AJU17" s="104"/>
      <c r="AJV17" s="104"/>
      <c r="AJW17" s="104"/>
      <c r="AJX17" s="104"/>
      <c r="AJY17" s="104"/>
      <c r="AJZ17" s="104"/>
      <c r="AKA17" s="104"/>
      <c r="AKB17" s="104"/>
      <c r="AKC17" s="104"/>
      <c r="AKD17" s="104"/>
      <c r="AKE17" s="104"/>
      <c r="AKF17" s="104"/>
      <c r="AKG17" s="104"/>
      <c r="AKH17" s="104"/>
      <c r="AKI17" s="104"/>
      <c r="AKJ17" s="104"/>
      <c r="AKK17" s="104"/>
      <c r="AKL17" s="104"/>
      <c r="AKM17" s="104"/>
      <c r="AKN17" s="104"/>
      <c r="AKO17" s="104"/>
      <c r="AKP17" s="104"/>
      <c r="AKQ17" s="104"/>
      <c r="AKR17" s="104"/>
      <c r="AKS17" s="104"/>
      <c r="AKT17" s="104"/>
      <c r="AKU17" s="104"/>
      <c r="AKV17" s="104"/>
      <c r="AKW17" s="104"/>
      <c r="AKX17" s="104"/>
      <c r="AKY17" s="104"/>
      <c r="AKZ17" s="104"/>
      <c r="ALA17" s="104"/>
      <c r="ALB17" s="104"/>
      <c r="ALC17" s="104"/>
      <c r="ALD17" s="104"/>
      <c r="ALE17" s="104"/>
      <c r="ALF17" s="104"/>
      <c r="ALG17" s="104"/>
      <c r="ALH17" s="104"/>
      <c r="ALI17" s="104"/>
      <c r="ALJ17" s="104"/>
      <c r="ALK17" s="104"/>
      <c r="ALL17" s="104"/>
      <c r="ALM17" s="104"/>
      <c r="ALN17" s="104"/>
      <c r="ALO17" s="104"/>
      <c r="ALP17" s="104"/>
      <c r="ALQ17" s="104"/>
      <c r="ALR17" s="104"/>
      <c r="ALS17" s="104"/>
      <c r="ALT17" s="104"/>
      <c r="ALU17" s="104"/>
      <c r="ALV17" s="104"/>
      <c r="ALW17" s="104"/>
      <c r="ALX17" s="104"/>
      <c r="ALY17" s="104"/>
      <c r="ALZ17" s="104"/>
      <c r="AMA17" s="104"/>
      <c r="AMB17" s="104"/>
      <c r="AMC17" s="104"/>
      <c r="AMD17" s="104"/>
      <c r="AME17" s="104"/>
      <c r="AMF17" s="104"/>
      <c r="AMG17" s="104"/>
      <c r="AMH17" s="104"/>
      <c r="AMI17" s="104"/>
      <c r="AMJ17" s="104"/>
    </row>
    <row r="18" spans="1:1024" s="92" customFormat="1" ht="14.25" customHeight="1" x14ac:dyDescent="0.2">
      <c r="A18" s="58">
        <f t="array" ref="A18">IF(G18=Error_checking!$A$26,_xlfn.RANK.EQ(AC18,$AC$2:$AC$601),"")</f>
        <v>17</v>
      </c>
      <c r="B18" s="58">
        <v>491</v>
      </c>
      <c r="C18" s="59">
        <f>VLOOKUP($B18,Ludo_na!$A$2:$D$601,2,0)</f>
        <v>122</v>
      </c>
      <c r="D18" s="60" t="str">
        <f>IF(VLOOKUP($B18,Ludo_voor!$A$2:$Y$601,3,0)="","",VLOOKUP($B18,Ludo_voor!$A$2:$Y$601,3,0))</f>
        <v>Rits</v>
      </c>
      <c r="E18" s="61" t="str">
        <f>IF(VLOOKUP($B18,Ludo_voor!$A$2:$Y$601,4,0)="","",VLOOKUP($B18,Ludo_voor!$A$2:$Y$601,4,0))</f>
        <v>Beere</v>
      </c>
      <c r="F18" s="62" t="str">
        <f>IF(VLOOKUP($B18,Ludo_voor!$A$2:$Y$601,5,0)="","",VLOOKUP($B18,Ludo_voor!$A$2:$Y$601,5,0))</f>
        <v/>
      </c>
      <c r="G18" s="63" t="s">
        <v>845</v>
      </c>
      <c r="H18" s="85"/>
      <c r="I18" s="86" t="s">
        <v>860</v>
      </c>
      <c r="J18" s="87">
        <v>2</v>
      </c>
      <c r="K18" s="87">
        <v>1</v>
      </c>
      <c r="L18" s="87">
        <v>4</v>
      </c>
      <c r="M18" s="67">
        <f t="array" ref="M18">IF($G18="","",IF(L18="",0,((SUM(IF(I18=I$2:I$601,IF(J18=J$2:J$601,1,0),0))-K18)/(SUM(IF(I18=I$2:I$601,IF(J18=J$2:J$601,1,0),0))-1)*100)+(L18/(SUM(IF(I18=I$2:I$601,IF(J18=J$2:J$601,L$2:L$601,0),0))))+IF(K18&lt;2,SUM(IF(I18=I$2:I$601,IF(J18=J$2:J$601,1,0),0)),0)))</f>
        <v>104.4</v>
      </c>
      <c r="N18" s="88" t="s">
        <v>861</v>
      </c>
      <c r="O18" s="72">
        <v>3</v>
      </c>
      <c r="P18" s="72">
        <v>1</v>
      </c>
      <c r="Q18" s="72">
        <v>69</v>
      </c>
      <c r="R18" s="70">
        <f t="array" ref="R18">IF($G18="","",IF(Q18="",0,((SUM(IF(N18=N$2:N$601,IF(O18=O$2:O$601,1,0),0))-P18)/(SUM(IF(N18=N$2:N$601,IF(O18=O$2:O$601,1,0),0))-1)*100)+(Q18/(SUM(IF(N18=N$2:N$601,IF(O18=O$2:O$601,Q$2:Q$601,0),0))))+IF(P18&lt;2,SUM(IF(N18=N$2:N$601,IF(O18=O$2:O$601,1,0),0)),0)))</f>
        <v>104.26640926640927</v>
      </c>
      <c r="S18" s="71" t="s">
        <v>882</v>
      </c>
      <c r="T18" s="72">
        <v>2</v>
      </c>
      <c r="U18" s="72">
        <v>3.5</v>
      </c>
      <c r="V18" s="72">
        <v>54</v>
      </c>
      <c r="W18" s="73">
        <f t="array" ref="W18">IF($G18="","",IF(OR(S18=Error_checking!$Q$25,S18=Error_checking!$Q$26),R18-IF(P18&lt;2,SUM(IF(N18=N$2:N$601,IF(O18=O$2:O$601,1,0),0)),0),IF(V18="",0,((SUM(IF(S18=S$2:S$601,IF(T18=T$2:T$601,1,0),0))-U18)/(SUM(IF(S18=S$2:S$601,IF(T18=T$2:T$601,1,0),0))-1)*100)+(V18/(SUM(IF(S18=S$2:S$601,IF(T18=T$2:T$601,V$2:V$601,0),0))))+IF(U18&lt;2,SUM(IF(S18=S$2:S$601,IF(T18=T$2:T$601,1,0),0)),0))))</f>
        <v>37.690812720848058</v>
      </c>
      <c r="X18" s="74"/>
      <c r="Y18" s="75"/>
      <c r="Z18" s="76"/>
      <c r="AA18" s="75"/>
      <c r="AB18" s="77">
        <f>0</f>
        <v>0</v>
      </c>
      <c r="AC18" s="77">
        <f t="array" ref="AC18">SUM(M18,R18,W18,AB18)</f>
        <v>246.35722198725733</v>
      </c>
      <c r="AD18" s="76">
        <f>IF(G18=Error_checking!$A$26,MAX(0,MIN(MaxBonus,$G$1)+1-_xlfn.RANK.EQ(AC18,$AC$2:$AC$601)),0)</f>
        <v>54</v>
      </c>
      <c r="AE18" s="73">
        <f t="shared" si="0"/>
        <v>300.35722198725733</v>
      </c>
      <c r="AF18" s="78">
        <f t="array" ref="AF18">IF(G18=Error_checking!$A$26,_xlfn.RANK.EQ(AC18,$AC$2:$AC$601),"")</f>
        <v>17</v>
      </c>
      <c r="AG18" s="79"/>
      <c r="AH18" s="80"/>
      <c r="AI18" s="80"/>
      <c r="AJ18" s="80"/>
      <c r="AK18" s="81"/>
      <c r="AL18" s="81"/>
      <c r="AM18" s="81"/>
      <c r="AN18" s="82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  <c r="EX18" s="83"/>
      <c r="EY18" s="83"/>
      <c r="EZ18" s="83"/>
      <c r="FA18" s="83"/>
      <c r="FB18" s="83"/>
      <c r="FC18" s="83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3"/>
      <c r="GE18" s="83"/>
      <c r="GF18" s="83"/>
      <c r="GG18" s="83"/>
      <c r="GH18" s="83"/>
      <c r="GI18" s="83"/>
      <c r="GJ18" s="83"/>
      <c r="GK18" s="83"/>
      <c r="GL18" s="83"/>
      <c r="GM18" s="83"/>
      <c r="GN18" s="83"/>
      <c r="GO18" s="83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3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3"/>
      <c r="IJ18" s="83"/>
      <c r="IK18" s="83"/>
      <c r="IL18" s="83"/>
      <c r="IM18" s="83"/>
      <c r="IN18" s="83"/>
      <c r="IO18" s="83"/>
      <c r="IP18" s="83"/>
      <c r="IQ18" s="83"/>
      <c r="IR18" s="83"/>
      <c r="IS18" s="83"/>
      <c r="IT18" s="83"/>
      <c r="IU18" s="83"/>
      <c r="IV18" s="83"/>
      <c r="IW18" s="83"/>
      <c r="IX18" s="83"/>
      <c r="IY18" s="83"/>
      <c r="IZ18" s="83"/>
      <c r="JA18" s="83"/>
      <c r="JB18" s="83"/>
      <c r="JC18" s="83"/>
      <c r="JD18" s="83"/>
      <c r="JE18" s="83"/>
      <c r="JF18" s="83"/>
      <c r="JG18" s="83"/>
      <c r="JH18" s="83"/>
      <c r="JI18" s="83"/>
      <c r="JJ18" s="83"/>
      <c r="JK18" s="83"/>
      <c r="JL18" s="83"/>
      <c r="JM18" s="83"/>
      <c r="JN18" s="83"/>
      <c r="JO18" s="83"/>
      <c r="JP18" s="83"/>
      <c r="JQ18" s="83"/>
      <c r="JR18" s="83"/>
      <c r="JS18" s="83"/>
      <c r="JT18" s="83"/>
      <c r="JU18" s="83"/>
      <c r="JV18" s="83"/>
      <c r="JW18" s="83"/>
      <c r="JX18" s="83"/>
      <c r="JY18" s="83"/>
      <c r="JZ18" s="83"/>
      <c r="KA18" s="83"/>
      <c r="KB18" s="83"/>
      <c r="KC18" s="83"/>
      <c r="KD18" s="83"/>
      <c r="KE18" s="83"/>
      <c r="KF18" s="83"/>
      <c r="KG18" s="83"/>
      <c r="KH18" s="83"/>
      <c r="KI18" s="83"/>
      <c r="KJ18" s="83"/>
      <c r="KK18" s="83"/>
      <c r="KL18" s="83"/>
      <c r="KM18" s="83"/>
      <c r="KN18" s="83"/>
      <c r="KO18" s="83"/>
      <c r="KP18" s="83"/>
      <c r="KQ18" s="83"/>
      <c r="KR18" s="83"/>
      <c r="KS18" s="83"/>
      <c r="KT18" s="83"/>
      <c r="KU18" s="83"/>
      <c r="KV18" s="83"/>
      <c r="KW18" s="83"/>
      <c r="KX18" s="83"/>
      <c r="KY18" s="83"/>
      <c r="KZ18" s="83"/>
      <c r="LA18" s="83"/>
      <c r="LB18" s="83"/>
      <c r="LC18" s="83"/>
      <c r="LD18" s="83"/>
      <c r="LE18" s="83"/>
      <c r="LF18" s="83"/>
      <c r="LG18" s="83"/>
      <c r="LH18" s="83"/>
      <c r="LI18" s="83"/>
      <c r="LJ18" s="83"/>
      <c r="LK18" s="83"/>
      <c r="LL18" s="83"/>
      <c r="LM18" s="83"/>
      <c r="LN18" s="83"/>
      <c r="LO18" s="83"/>
      <c r="LP18" s="83"/>
      <c r="LQ18" s="83"/>
      <c r="LR18" s="83"/>
      <c r="LS18" s="83"/>
      <c r="LT18" s="83"/>
      <c r="LU18" s="83"/>
      <c r="LV18" s="83"/>
      <c r="LW18" s="83"/>
      <c r="LX18" s="83"/>
      <c r="LY18" s="83"/>
      <c r="LZ18" s="83"/>
      <c r="MA18" s="83"/>
      <c r="MB18" s="83"/>
      <c r="MC18" s="83"/>
      <c r="MD18" s="83"/>
      <c r="ME18" s="83"/>
      <c r="MF18" s="83"/>
      <c r="MG18" s="83"/>
      <c r="MH18" s="83"/>
      <c r="MI18" s="83"/>
      <c r="MJ18" s="83"/>
      <c r="MK18" s="83"/>
      <c r="ML18" s="83"/>
      <c r="MM18" s="83"/>
      <c r="MN18" s="83"/>
      <c r="MO18" s="83"/>
      <c r="MP18" s="83"/>
      <c r="MQ18" s="83"/>
      <c r="MR18" s="83"/>
      <c r="MS18" s="83"/>
      <c r="MT18" s="83"/>
      <c r="MU18" s="83"/>
      <c r="MV18" s="83"/>
      <c r="MW18" s="83"/>
      <c r="MX18" s="83"/>
      <c r="MY18" s="83"/>
      <c r="MZ18" s="83"/>
      <c r="NA18" s="83"/>
      <c r="NB18" s="83"/>
      <c r="NC18" s="83"/>
      <c r="ND18" s="83"/>
      <c r="NE18" s="83"/>
      <c r="NF18" s="83"/>
      <c r="NG18" s="83"/>
      <c r="NH18" s="83"/>
      <c r="NI18" s="83"/>
      <c r="NJ18" s="83"/>
      <c r="NK18" s="83"/>
      <c r="NL18" s="83"/>
      <c r="NM18" s="83"/>
      <c r="NN18" s="83"/>
      <c r="NO18" s="83"/>
      <c r="NP18" s="83"/>
      <c r="NQ18" s="83"/>
      <c r="NR18" s="83"/>
      <c r="NS18" s="83"/>
      <c r="NT18" s="83"/>
      <c r="NU18" s="83"/>
      <c r="NV18" s="83"/>
      <c r="NW18" s="83"/>
      <c r="NX18" s="83"/>
      <c r="NY18" s="83"/>
      <c r="NZ18" s="83"/>
      <c r="OA18" s="83"/>
      <c r="OB18" s="83"/>
      <c r="OC18" s="83"/>
      <c r="OD18" s="83"/>
      <c r="OE18" s="83"/>
      <c r="OF18" s="83"/>
      <c r="OG18" s="83"/>
      <c r="OH18" s="83"/>
      <c r="OI18" s="83"/>
      <c r="OJ18" s="83"/>
      <c r="OK18" s="83"/>
      <c r="OL18" s="83"/>
      <c r="OM18" s="83"/>
      <c r="ON18" s="83"/>
      <c r="OO18" s="83"/>
      <c r="OP18" s="83"/>
      <c r="OQ18" s="83"/>
      <c r="OR18" s="83"/>
      <c r="OS18" s="83"/>
      <c r="OT18" s="83"/>
      <c r="OU18" s="83"/>
      <c r="OV18" s="83"/>
      <c r="OW18" s="83"/>
      <c r="OX18" s="83"/>
      <c r="OY18" s="83"/>
      <c r="OZ18" s="83"/>
      <c r="PA18" s="83"/>
      <c r="PB18" s="83"/>
      <c r="PC18" s="83"/>
      <c r="PD18" s="83"/>
      <c r="PE18" s="83"/>
      <c r="PF18" s="83"/>
      <c r="PG18" s="83"/>
      <c r="PH18" s="83"/>
      <c r="PI18" s="83"/>
      <c r="PJ18" s="83"/>
      <c r="PK18" s="83"/>
      <c r="PL18" s="83"/>
      <c r="PM18" s="83"/>
      <c r="PN18" s="83"/>
      <c r="PO18" s="83"/>
      <c r="PP18" s="83"/>
      <c r="PQ18" s="83"/>
      <c r="PR18" s="83"/>
      <c r="PS18" s="83"/>
      <c r="PT18" s="83"/>
      <c r="PU18" s="83"/>
      <c r="PV18" s="83"/>
      <c r="PW18" s="83"/>
      <c r="PX18" s="83"/>
      <c r="PY18" s="83"/>
      <c r="PZ18" s="83"/>
      <c r="QA18" s="83"/>
      <c r="QB18" s="83"/>
      <c r="QC18" s="83"/>
      <c r="QD18" s="83"/>
      <c r="QE18" s="83"/>
      <c r="QF18" s="83"/>
      <c r="QG18" s="83"/>
      <c r="QH18" s="83"/>
      <c r="QI18" s="83"/>
      <c r="QJ18" s="83"/>
      <c r="QK18" s="83"/>
      <c r="QL18" s="83"/>
      <c r="QM18" s="83"/>
      <c r="QN18" s="83"/>
      <c r="QO18" s="83"/>
      <c r="QP18" s="83"/>
      <c r="QQ18" s="83"/>
      <c r="QR18" s="83"/>
      <c r="QS18" s="83"/>
      <c r="QT18" s="83"/>
      <c r="QU18" s="83"/>
      <c r="QV18" s="83"/>
      <c r="QW18" s="83"/>
      <c r="QX18" s="83"/>
      <c r="QY18" s="83"/>
      <c r="QZ18" s="83"/>
      <c r="RA18" s="83"/>
      <c r="RB18" s="83"/>
      <c r="RC18" s="83"/>
      <c r="RD18" s="83"/>
      <c r="RE18" s="83"/>
      <c r="RF18" s="83"/>
      <c r="RG18" s="83"/>
      <c r="RH18" s="83"/>
      <c r="RI18" s="83"/>
      <c r="RJ18" s="83"/>
      <c r="RK18" s="83"/>
      <c r="RL18" s="83"/>
      <c r="RM18" s="83"/>
      <c r="RN18" s="83"/>
      <c r="RO18" s="83"/>
      <c r="RP18" s="83"/>
      <c r="RQ18" s="83"/>
      <c r="RR18" s="83"/>
      <c r="RS18" s="83"/>
      <c r="RT18" s="83"/>
      <c r="RU18" s="83"/>
      <c r="RV18" s="83"/>
      <c r="RW18" s="83"/>
      <c r="RX18" s="83"/>
      <c r="RY18" s="83"/>
      <c r="RZ18" s="83"/>
      <c r="SA18" s="83"/>
      <c r="SB18" s="83"/>
      <c r="SC18" s="83"/>
      <c r="SD18" s="83"/>
      <c r="SE18" s="83"/>
      <c r="SF18" s="83"/>
      <c r="SG18" s="83"/>
      <c r="SH18" s="83"/>
      <c r="SI18" s="83"/>
      <c r="SJ18" s="83"/>
      <c r="SK18" s="83"/>
      <c r="SL18" s="83"/>
      <c r="SM18" s="83"/>
      <c r="SN18" s="83"/>
      <c r="SO18" s="83"/>
      <c r="SP18" s="83"/>
      <c r="SQ18" s="83"/>
      <c r="SR18" s="83"/>
      <c r="SS18" s="83"/>
      <c r="ST18" s="83"/>
      <c r="SU18" s="83"/>
      <c r="SV18" s="83"/>
      <c r="SW18" s="83"/>
      <c r="SX18" s="83"/>
      <c r="SY18" s="83"/>
      <c r="SZ18" s="83"/>
      <c r="TA18" s="83"/>
      <c r="TB18" s="83"/>
      <c r="TC18" s="83"/>
      <c r="TD18" s="83"/>
      <c r="TE18" s="83"/>
      <c r="TF18" s="83"/>
      <c r="TG18" s="83"/>
      <c r="TH18" s="83"/>
      <c r="TI18" s="83"/>
      <c r="TJ18" s="83"/>
      <c r="TK18" s="83"/>
      <c r="TL18" s="83"/>
      <c r="TM18" s="83"/>
      <c r="TN18" s="83"/>
      <c r="TO18" s="83"/>
      <c r="TP18" s="83"/>
      <c r="TQ18" s="83"/>
      <c r="TR18" s="83"/>
      <c r="TS18" s="83"/>
      <c r="TT18" s="83"/>
      <c r="TU18" s="83"/>
      <c r="TV18" s="83"/>
      <c r="TW18" s="83"/>
      <c r="TX18" s="83"/>
      <c r="TY18" s="83"/>
      <c r="TZ18" s="83"/>
      <c r="UA18" s="83"/>
      <c r="UB18" s="83"/>
      <c r="UC18" s="83"/>
      <c r="UD18" s="83"/>
      <c r="UE18" s="83"/>
      <c r="UF18" s="83"/>
      <c r="UG18" s="83"/>
      <c r="UH18" s="83"/>
      <c r="UI18" s="83"/>
      <c r="UJ18" s="83"/>
      <c r="UK18" s="83"/>
      <c r="UL18" s="83"/>
      <c r="UM18" s="83"/>
      <c r="UN18" s="83"/>
      <c r="UO18" s="83"/>
      <c r="UP18" s="83"/>
      <c r="UQ18" s="83"/>
      <c r="UR18" s="83"/>
      <c r="US18" s="83"/>
      <c r="UT18" s="83"/>
      <c r="UU18" s="83"/>
      <c r="UV18" s="83"/>
      <c r="UW18" s="83"/>
      <c r="UX18" s="83"/>
      <c r="UY18" s="83"/>
      <c r="UZ18" s="83"/>
      <c r="VA18" s="83"/>
      <c r="VB18" s="83"/>
      <c r="VC18" s="83"/>
      <c r="VD18" s="83"/>
      <c r="VE18" s="83"/>
      <c r="VF18" s="83"/>
      <c r="VG18" s="83"/>
      <c r="VH18" s="83"/>
      <c r="VI18" s="83"/>
      <c r="VJ18" s="83"/>
      <c r="VK18" s="83"/>
      <c r="VL18" s="83"/>
      <c r="VM18" s="83"/>
      <c r="VN18" s="83"/>
      <c r="VO18" s="83"/>
      <c r="VP18" s="83"/>
      <c r="VQ18" s="83"/>
      <c r="VR18" s="83"/>
      <c r="VS18" s="83"/>
      <c r="VT18" s="83"/>
      <c r="VU18" s="83"/>
      <c r="VV18" s="83"/>
      <c r="VW18" s="83"/>
      <c r="VX18" s="83"/>
      <c r="VY18" s="83"/>
      <c r="VZ18" s="83"/>
      <c r="WA18" s="83"/>
      <c r="WB18" s="83"/>
      <c r="WC18" s="83"/>
      <c r="WD18" s="83"/>
      <c r="WE18" s="83"/>
      <c r="WF18" s="83"/>
      <c r="WG18" s="83"/>
      <c r="WH18" s="83"/>
      <c r="WI18" s="83"/>
      <c r="WJ18" s="83"/>
      <c r="WK18" s="83"/>
      <c r="WL18" s="83"/>
      <c r="WM18" s="83"/>
      <c r="WN18" s="83"/>
      <c r="WO18" s="83"/>
      <c r="WP18" s="83"/>
      <c r="WQ18" s="83"/>
      <c r="WR18" s="83"/>
      <c r="WS18" s="83"/>
      <c r="WT18" s="83"/>
      <c r="WU18" s="83"/>
      <c r="WV18" s="83"/>
      <c r="WW18" s="83"/>
      <c r="WX18" s="83"/>
      <c r="WY18" s="83"/>
      <c r="WZ18" s="83"/>
      <c r="XA18" s="83"/>
      <c r="XB18" s="83"/>
      <c r="XC18" s="83"/>
      <c r="XD18" s="83"/>
      <c r="XE18" s="83"/>
      <c r="XF18" s="83"/>
      <c r="XG18" s="83"/>
      <c r="XH18" s="83"/>
      <c r="XI18" s="83"/>
      <c r="XJ18" s="83"/>
      <c r="XK18" s="83"/>
      <c r="XL18" s="83"/>
      <c r="XM18" s="83"/>
      <c r="XN18" s="83"/>
      <c r="XO18" s="83"/>
      <c r="XP18" s="83"/>
      <c r="XQ18" s="83"/>
      <c r="XR18" s="83"/>
      <c r="XS18" s="83"/>
      <c r="XT18" s="83"/>
      <c r="XU18" s="83"/>
      <c r="XV18" s="83"/>
      <c r="XW18" s="83"/>
      <c r="XX18" s="83"/>
      <c r="XY18" s="83"/>
      <c r="XZ18" s="83"/>
      <c r="YA18" s="83"/>
      <c r="YB18" s="83"/>
      <c r="YC18" s="83"/>
      <c r="YD18" s="83"/>
      <c r="YE18" s="83"/>
      <c r="YF18" s="83"/>
      <c r="YG18" s="83"/>
      <c r="YH18" s="83"/>
      <c r="YI18" s="83"/>
      <c r="YJ18" s="83"/>
      <c r="YK18" s="83"/>
      <c r="YL18" s="83"/>
      <c r="YM18" s="83"/>
      <c r="YN18" s="83"/>
      <c r="YO18" s="83"/>
      <c r="YP18" s="83"/>
      <c r="YQ18" s="83"/>
      <c r="YR18" s="83"/>
      <c r="YS18" s="83"/>
      <c r="YT18" s="83"/>
      <c r="YU18" s="83"/>
      <c r="YV18" s="83"/>
      <c r="YW18" s="83"/>
      <c r="YX18" s="83"/>
      <c r="YY18" s="83"/>
      <c r="YZ18" s="83"/>
      <c r="ZA18" s="83"/>
      <c r="ZB18" s="83"/>
      <c r="ZC18" s="83"/>
      <c r="ZD18" s="83"/>
      <c r="ZE18" s="83"/>
      <c r="ZF18" s="83"/>
      <c r="ZG18" s="83"/>
      <c r="ZH18" s="83"/>
      <c r="ZI18" s="83"/>
      <c r="ZJ18" s="83"/>
      <c r="ZK18" s="83"/>
      <c r="ZL18" s="83"/>
      <c r="ZM18" s="83"/>
      <c r="ZN18" s="83"/>
      <c r="ZO18" s="83"/>
      <c r="ZP18" s="83"/>
      <c r="ZQ18" s="83"/>
      <c r="ZR18" s="83"/>
      <c r="ZS18" s="83"/>
      <c r="ZT18" s="83"/>
      <c r="ZU18" s="83"/>
      <c r="ZV18" s="83"/>
      <c r="ZW18" s="83"/>
      <c r="ZX18" s="83"/>
      <c r="ZY18" s="83"/>
      <c r="ZZ18" s="83"/>
      <c r="AAA18" s="83"/>
      <c r="AAB18" s="83"/>
      <c r="AAC18" s="83"/>
      <c r="AAD18" s="83"/>
      <c r="AAE18" s="83"/>
      <c r="AAF18" s="83"/>
      <c r="AAG18" s="83"/>
      <c r="AAH18" s="83"/>
      <c r="AAI18" s="83"/>
      <c r="AAJ18" s="83"/>
      <c r="AAK18" s="83"/>
      <c r="AAL18" s="83"/>
      <c r="AAM18" s="83"/>
      <c r="AAN18" s="83"/>
      <c r="AAO18" s="83"/>
      <c r="AAP18" s="83"/>
      <c r="AAQ18" s="83"/>
      <c r="AAR18" s="83"/>
      <c r="AAS18" s="83"/>
      <c r="AAT18" s="83"/>
      <c r="AAU18" s="83"/>
      <c r="AAV18" s="83"/>
      <c r="AAW18" s="83"/>
      <c r="AAX18" s="83"/>
      <c r="AAY18" s="83"/>
      <c r="AAZ18" s="83"/>
      <c r="ABA18" s="83"/>
      <c r="ABB18" s="83"/>
      <c r="ABC18" s="83"/>
      <c r="ABD18" s="83"/>
      <c r="ABE18" s="83"/>
      <c r="ABF18" s="83"/>
      <c r="ABG18" s="83"/>
      <c r="ABH18" s="83"/>
      <c r="ABI18" s="83"/>
      <c r="ABJ18" s="83"/>
      <c r="ABK18" s="83"/>
      <c r="ABL18" s="83"/>
      <c r="ABM18" s="83"/>
      <c r="ABN18" s="83"/>
      <c r="ABO18" s="83"/>
      <c r="ABP18" s="83"/>
      <c r="ABQ18" s="83"/>
      <c r="ABR18" s="83"/>
      <c r="ABS18" s="83"/>
      <c r="ABT18" s="83"/>
      <c r="ABU18" s="83"/>
      <c r="ABV18" s="83"/>
      <c r="ABW18" s="83"/>
      <c r="ABX18" s="83"/>
      <c r="ABY18" s="83"/>
      <c r="ABZ18" s="83"/>
      <c r="ACA18" s="83"/>
      <c r="ACB18" s="83"/>
      <c r="ACC18" s="83"/>
      <c r="ACD18" s="83"/>
      <c r="ACE18" s="83"/>
      <c r="ACF18" s="83"/>
      <c r="ACG18" s="83"/>
      <c r="ACH18" s="83"/>
      <c r="ACI18" s="83"/>
      <c r="ACJ18" s="83"/>
      <c r="ACK18" s="83"/>
      <c r="ACL18" s="83"/>
      <c r="ACM18" s="83"/>
      <c r="ACN18" s="83"/>
      <c r="ACO18" s="83"/>
      <c r="ACP18" s="83"/>
      <c r="ACQ18" s="83"/>
      <c r="ACR18" s="83"/>
      <c r="ACS18" s="83"/>
      <c r="ACT18" s="83"/>
      <c r="ACU18" s="83"/>
      <c r="ACV18" s="83"/>
      <c r="ACW18" s="83"/>
      <c r="ACX18" s="83"/>
      <c r="ACY18" s="83"/>
      <c r="ACZ18" s="83"/>
      <c r="ADA18" s="83"/>
      <c r="ADB18" s="83"/>
      <c r="ADC18" s="83"/>
      <c r="ADD18" s="83"/>
      <c r="ADE18" s="83"/>
      <c r="ADF18" s="83"/>
      <c r="ADG18" s="83"/>
      <c r="ADH18" s="83"/>
      <c r="ADI18" s="83"/>
      <c r="ADJ18" s="83"/>
      <c r="ADK18" s="83"/>
      <c r="ADL18" s="83"/>
      <c r="ADM18" s="83"/>
      <c r="ADN18" s="83"/>
      <c r="ADO18" s="83"/>
      <c r="ADP18" s="83"/>
      <c r="ADQ18" s="83"/>
      <c r="ADR18" s="83"/>
      <c r="ADS18" s="83"/>
      <c r="ADT18" s="83"/>
      <c r="ADU18" s="83"/>
      <c r="ADV18" s="83"/>
      <c r="ADW18" s="83"/>
      <c r="ADX18" s="83"/>
      <c r="ADY18" s="83"/>
      <c r="ADZ18" s="83"/>
      <c r="AEA18" s="83"/>
      <c r="AEB18" s="83"/>
      <c r="AEC18" s="83"/>
      <c r="AED18" s="83"/>
      <c r="AEE18" s="83"/>
      <c r="AEF18" s="83"/>
      <c r="AEG18" s="83"/>
      <c r="AEH18" s="83"/>
      <c r="AEI18" s="83"/>
      <c r="AEJ18" s="83"/>
      <c r="AEK18" s="83"/>
      <c r="AEL18" s="83"/>
      <c r="AEM18" s="83"/>
      <c r="AEN18" s="83"/>
      <c r="AEO18" s="83"/>
      <c r="AEP18" s="83"/>
      <c r="AEQ18" s="83"/>
      <c r="AER18" s="83"/>
      <c r="AES18" s="83"/>
      <c r="AET18" s="83"/>
      <c r="AEU18" s="83"/>
      <c r="AEV18" s="83"/>
      <c r="AEW18" s="83"/>
      <c r="AEX18" s="83"/>
      <c r="AEY18" s="83"/>
      <c r="AEZ18" s="83"/>
      <c r="AFA18" s="83"/>
      <c r="AFB18" s="83"/>
      <c r="AFC18" s="83"/>
      <c r="AFD18" s="83"/>
      <c r="AFE18" s="83"/>
      <c r="AFF18" s="83"/>
      <c r="AFG18" s="83"/>
      <c r="AFH18" s="83"/>
      <c r="AFI18" s="83"/>
      <c r="AFJ18" s="83"/>
      <c r="AFK18" s="83"/>
      <c r="AFL18" s="83"/>
      <c r="AFM18" s="83"/>
      <c r="AFN18" s="83"/>
      <c r="AFO18" s="83"/>
      <c r="AFP18" s="83"/>
      <c r="AFQ18" s="83"/>
      <c r="AFR18" s="83"/>
      <c r="AFS18" s="83"/>
      <c r="AFT18" s="83"/>
      <c r="AFU18" s="83"/>
      <c r="AFV18" s="83"/>
      <c r="AFW18" s="83"/>
      <c r="AFX18" s="83"/>
      <c r="AFY18" s="83"/>
      <c r="AFZ18" s="83"/>
      <c r="AGA18" s="83"/>
      <c r="AGB18" s="83"/>
      <c r="AGC18" s="83"/>
      <c r="AGD18" s="83"/>
      <c r="AGE18" s="83"/>
      <c r="AGF18" s="83"/>
      <c r="AGG18" s="83"/>
      <c r="AGH18" s="83"/>
      <c r="AGI18" s="83"/>
      <c r="AGJ18" s="83"/>
      <c r="AGK18" s="83"/>
      <c r="AGL18" s="83"/>
      <c r="AGM18" s="83"/>
      <c r="AGN18" s="83"/>
      <c r="AGO18" s="83"/>
      <c r="AGP18" s="83"/>
      <c r="AGQ18" s="83"/>
      <c r="AGR18" s="83"/>
      <c r="AGS18" s="83"/>
      <c r="AGT18" s="83"/>
      <c r="AGU18" s="83"/>
      <c r="AGV18" s="83"/>
      <c r="AGW18" s="83"/>
      <c r="AGX18" s="83"/>
      <c r="AGY18" s="83"/>
      <c r="AGZ18" s="83"/>
      <c r="AHA18" s="83"/>
      <c r="AHB18" s="83"/>
      <c r="AHC18" s="83"/>
      <c r="AHD18" s="83"/>
      <c r="AHE18" s="83"/>
      <c r="AHF18" s="83"/>
      <c r="AHG18" s="83"/>
      <c r="AHH18" s="83"/>
      <c r="AHI18" s="83"/>
      <c r="AHJ18" s="83"/>
      <c r="AHK18" s="83"/>
      <c r="AHL18" s="83"/>
      <c r="AHM18" s="83"/>
      <c r="AHN18" s="83"/>
      <c r="AHO18" s="83"/>
      <c r="AHP18" s="83"/>
      <c r="AHQ18" s="83"/>
      <c r="AHR18" s="83"/>
      <c r="AHS18" s="83"/>
      <c r="AHT18" s="83"/>
      <c r="AHU18" s="83"/>
      <c r="AHV18" s="83"/>
      <c r="AHW18" s="83"/>
      <c r="AHX18" s="83"/>
      <c r="AHY18" s="83"/>
      <c r="AHZ18" s="83"/>
      <c r="AIA18" s="83"/>
      <c r="AIB18" s="83"/>
      <c r="AIC18" s="83"/>
      <c r="AID18" s="83"/>
      <c r="AIE18" s="83"/>
      <c r="AIF18" s="83"/>
      <c r="AIG18" s="83"/>
      <c r="AIH18" s="83"/>
      <c r="AII18" s="83"/>
      <c r="AIJ18" s="83"/>
      <c r="AIK18" s="83"/>
      <c r="AIL18" s="83"/>
      <c r="AIM18" s="83"/>
      <c r="AIN18" s="83"/>
      <c r="AIO18" s="83"/>
      <c r="AIP18" s="83"/>
      <c r="AIQ18" s="83"/>
      <c r="AIR18" s="83"/>
      <c r="AIS18" s="83"/>
      <c r="AIT18" s="83"/>
      <c r="AIU18" s="83"/>
      <c r="AIV18" s="83"/>
      <c r="AIW18" s="83"/>
      <c r="AIX18" s="83"/>
      <c r="AIY18" s="83"/>
      <c r="AIZ18" s="83"/>
      <c r="AJA18" s="83"/>
      <c r="AJB18" s="83"/>
      <c r="AJC18" s="83"/>
      <c r="AJD18" s="83"/>
      <c r="AJE18" s="83"/>
      <c r="AJF18" s="83"/>
      <c r="AJG18" s="83"/>
      <c r="AJH18" s="83"/>
      <c r="AJI18" s="83"/>
      <c r="AJJ18" s="83"/>
      <c r="AJK18" s="83"/>
      <c r="AJL18" s="83"/>
      <c r="AJM18" s="83"/>
      <c r="AJN18" s="83"/>
      <c r="AJO18" s="83"/>
      <c r="AJP18" s="83"/>
      <c r="AJQ18" s="83"/>
      <c r="AJR18" s="83"/>
      <c r="AJS18" s="83"/>
      <c r="AJT18" s="83"/>
      <c r="AJU18" s="83"/>
      <c r="AJV18" s="83"/>
      <c r="AJW18" s="83"/>
      <c r="AJX18" s="83"/>
      <c r="AJY18" s="83"/>
      <c r="AJZ18" s="83"/>
      <c r="AKA18" s="83"/>
      <c r="AKB18" s="83"/>
      <c r="AKC18" s="83"/>
      <c r="AKD18" s="83"/>
      <c r="AKE18" s="83"/>
      <c r="AKF18" s="83"/>
      <c r="AKG18" s="83"/>
      <c r="AKH18" s="83"/>
      <c r="AKI18" s="83"/>
      <c r="AKJ18" s="83"/>
      <c r="AKK18" s="83"/>
      <c r="AKL18" s="83"/>
      <c r="AKM18" s="83"/>
      <c r="AKN18" s="83"/>
      <c r="AKO18" s="83"/>
      <c r="AKP18" s="83"/>
      <c r="AKQ18" s="83"/>
      <c r="AKR18" s="83"/>
      <c r="AKS18" s="83"/>
      <c r="AKT18" s="83"/>
      <c r="AKU18" s="83"/>
      <c r="AKV18" s="83"/>
      <c r="AKW18" s="83"/>
      <c r="AKX18" s="83"/>
      <c r="AKY18" s="83"/>
      <c r="AKZ18" s="83"/>
      <c r="ALA18" s="83"/>
      <c r="ALB18" s="83"/>
      <c r="ALC18" s="83"/>
      <c r="ALD18" s="83"/>
      <c r="ALE18" s="83"/>
      <c r="ALF18" s="83"/>
      <c r="ALG18" s="83"/>
      <c r="ALH18" s="83"/>
      <c r="ALI18" s="83"/>
      <c r="ALJ18" s="83"/>
      <c r="ALK18" s="83"/>
      <c r="ALL18" s="83"/>
      <c r="ALM18" s="83"/>
      <c r="ALN18" s="83"/>
      <c r="ALO18" s="83"/>
      <c r="ALP18" s="83"/>
      <c r="ALQ18" s="83"/>
      <c r="ALR18" s="83"/>
      <c r="ALS18" s="83"/>
      <c r="ALT18" s="83"/>
      <c r="ALU18" s="83"/>
      <c r="ALV18" s="83"/>
      <c r="ALW18" s="83"/>
      <c r="ALX18" s="83"/>
      <c r="ALY18" s="83"/>
      <c r="ALZ18" s="83"/>
      <c r="AMA18" s="83"/>
      <c r="AMB18" s="83"/>
      <c r="AMC18" s="83"/>
      <c r="AMD18" s="83"/>
      <c r="AME18" s="83"/>
      <c r="AMF18" s="83"/>
      <c r="AMG18" s="83"/>
      <c r="AMH18" s="83"/>
      <c r="AMI18" s="83"/>
      <c r="AMJ18" s="83"/>
    </row>
    <row r="19" spans="1:1024" s="92" customFormat="1" ht="14.25" customHeight="1" x14ac:dyDescent="0.2">
      <c r="A19" s="58">
        <f t="array" ref="A19">IF(G19=Error_checking!$A$26,_xlfn.RANK.EQ(AC19,$AC$2:$AC$601),"")</f>
        <v>18</v>
      </c>
      <c r="B19" s="58">
        <v>585</v>
      </c>
      <c r="C19" s="59">
        <f>VLOOKUP($B19,Ludo_na!$A$2:$D$601,2,0)</f>
        <v>31</v>
      </c>
      <c r="D19" s="60" t="str">
        <f>IF(VLOOKUP($B19,Ludo_voor!$A$2:$Y$601,3,0)="","",VLOOKUP($B19,Ludo_voor!$A$2:$Y$601,3,0))</f>
        <v>Rommens</v>
      </c>
      <c r="E19" s="61" t="str">
        <f>IF(VLOOKUP($B19,Ludo_voor!$A$2:$Y$601,4,0)="","",VLOOKUP($B19,Ludo_voor!$A$2:$Y$601,4,0))</f>
        <v>Stefanie</v>
      </c>
      <c r="F19" s="62" t="str">
        <f>IF(VLOOKUP($B19,Ludo_voor!$A$2:$Y$601,5,0)="","",VLOOKUP($B19,Ludo_voor!$A$2:$Y$601,5,0))</f>
        <v>De Pionne</v>
      </c>
      <c r="G19" s="63" t="s">
        <v>845</v>
      </c>
      <c r="H19" s="64" t="s">
        <v>846</v>
      </c>
      <c r="I19" s="65" t="s">
        <v>850</v>
      </c>
      <c r="J19" s="87">
        <v>2</v>
      </c>
      <c r="K19" s="66">
        <v>1</v>
      </c>
      <c r="L19" s="66">
        <v>10</v>
      </c>
      <c r="M19" s="67">
        <f t="array" ref="M19">IF($G19="","",IF(L19="",0,((SUM(IF(I19=I$2:I$601,IF(J19=J$2:J$601,1,0),0))-K19)/(SUM(IF(I19=I$2:I$601,IF(J19=J$2:J$601,1,0),0))-1)*100)+(L19/(SUM(IF(I19=I$2:I$601,IF(J19=J$2:J$601,L$2:L$601,0),0))))+IF(K19&lt;2,SUM(IF(I19=I$2:I$601,IF(J19=J$2:J$601,1,0),0)),0)))</f>
        <v>104.41666666666667</v>
      </c>
      <c r="N19" s="68" t="s">
        <v>870</v>
      </c>
      <c r="O19" s="69">
        <v>2</v>
      </c>
      <c r="P19" s="69">
        <v>3</v>
      </c>
      <c r="Q19" s="69">
        <v>89</v>
      </c>
      <c r="R19" s="70">
        <f t="array" ref="R19">IF($G19="","",IF(Q19="",0,((SUM(IF(N19=N$2:N$601,IF(O19=O$2:O$601,1,0),0))-P19)/(SUM(IF(N19=N$2:N$601,IF(O19=O$2:O$601,1,0),0))-1)*100)+(Q19/(SUM(IF(N19=N$2:N$601,IF(O19=O$2:O$601,Q$2:Q$601,0),0))))+IF(P19&lt;2,SUM(IF(N19=N$2:N$601,IF(O19=O$2:O$601,1,0),0)),0)))</f>
        <v>33.578512396694208</v>
      </c>
      <c r="S19" s="71" t="s">
        <v>851</v>
      </c>
      <c r="T19" s="72">
        <v>2</v>
      </c>
      <c r="U19" s="72">
        <v>1</v>
      </c>
      <c r="V19" s="72">
        <v>56</v>
      </c>
      <c r="W19" s="73">
        <f t="array" ref="W19">IF($G19="","",IF(OR(S19=Error_checking!$Q$25,S19=Error_checking!$Q$26),R19-IF(P19&lt;2,SUM(IF(N19=N$2:N$601,IF(O19=O$2:O$601,1,0),0)),0),IF(V19="",0,((SUM(IF(S19=S$2:S$601,IF(T19=T$2:T$601,1,0),0))-U19)/(SUM(IF(S19=S$2:S$601,IF(T19=T$2:T$601,1,0),0))-1)*100)+(V19/(SUM(IF(S19=S$2:S$601,IF(T19=T$2:T$601,V$2:V$601,0),0))))+IF(U19&lt;2,SUM(IF(S19=S$2:S$601,IF(T19=T$2:T$601,1,0),0)),0))))</f>
        <v>106.19047619047619</v>
      </c>
      <c r="X19" s="74"/>
      <c r="Y19" s="75"/>
      <c r="Z19" s="76"/>
      <c r="AA19" s="75"/>
      <c r="AB19" s="77">
        <f>0</f>
        <v>0</v>
      </c>
      <c r="AC19" s="77">
        <f t="array" ref="AC19">SUM(M19,R19,W19,AB19)</f>
        <v>244.18565525383707</v>
      </c>
      <c r="AD19" s="76">
        <f>IF(G19=Error_checking!$A$26,MAX(0,MIN(MaxBonus,$G$1)+1-_xlfn.RANK.EQ(AC19,$AC$2:$AC$601)),0)</f>
        <v>53</v>
      </c>
      <c r="AE19" s="73">
        <f t="shared" si="0"/>
        <v>297.18565525383707</v>
      </c>
      <c r="AF19" s="78">
        <f t="array" ref="AF19">IF(G19=Error_checking!$A$26,_xlfn.RANK.EQ(AC19,$AC$2:$AC$601),"")</f>
        <v>18</v>
      </c>
      <c r="AG19" s="79"/>
      <c r="AH19" s="80"/>
      <c r="AI19" s="80"/>
      <c r="AJ19" s="80"/>
      <c r="AK19" s="81"/>
      <c r="AL19" s="81"/>
      <c r="AM19" s="81"/>
      <c r="AN19" s="82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</row>
    <row r="20" spans="1:1024" s="92" customFormat="1" ht="14.25" customHeight="1" x14ac:dyDescent="0.2">
      <c r="A20" s="58">
        <f t="array" ref="A20">IF(G20=Error_checking!$A$26,_xlfn.RANK.EQ(AC20,$AC$2:$AC$601),"")</f>
        <v>19</v>
      </c>
      <c r="B20" s="58">
        <v>328</v>
      </c>
      <c r="C20" s="59">
        <f>VLOOKUP($B20,Ludo_na!$A$2:$D$601,2,0)</f>
        <v>14</v>
      </c>
      <c r="D20" s="60" t="str">
        <f>IF(VLOOKUP($B20,Ludo_voor!$A$2:$Y$601,3,0)="","",VLOOKUP($B20,Ludo_voor!$A$2:$Y$601,3,0))</f>
        <v>Nuyts</v>
      </c>
      <c r="E20" s="61" t="str">
        <f>IF(VLOOKUP($B20,Ludo_voor!$A$2:$Y$601,4,0)="","",VLOOKUP($B20,Ludo_voor!$A$2:$Y$601,4,0))</f>
        <v>Johan</v>
      </c>
      <c r="F20" s="62" t="str">
        <f>IF(VLOOKUP($B20,Ludo_voor!$A$2:$Y$601,5,0)="","",VLOOKUP($B20,Ludo_voor!$A$2:$Y$601,5,0))</f>
        <v>Spellenclub Mechelen</v>
      </c>
      <c r="G20" s="63" t="s">
        <v>845</v>
      </c>
      <c r="H20" s="64" t="s">
        <v>846</v>
      </c>
      <c r="I20" s="65" t="s">
        <v>850</v>
      </c>
      <c r="J20" s="66">
        <v>3</v>
      </c>
      <c r="K20" s="66">
        <v>1</v>
      </c>
      <c r="L20" s="66">
        <v>10</v>
      </c>
      <c r="M20" s="67">
        <f t="array" ref="M20">IF($G20="","",IF(L20="",0,((SUM(IF(I20=I$2:I$601,IF(J20=J$2:J$601,1,0),0))-K20)/(SUM(IF(I20=I$2:I$601,IF(J20=J$2:J$601,1,0),0))-1)*100)+(L20/(SUM(IF(I20=I$2:I$601,IF(J20=J$2:J$601,L$2:L$601,0),0))))+IF(K20&lt;2,SUM(IF(I20=I$2:I$601,IF(J20=J$2:J$601,1,0),0)),0)))</f>
        <v>104.34482758620689</v>
      </c>
      <c r="N20" s="68" t="s">
        <v>857</v>
      </c>
      <c r="O20" s="69">
        <v>1</v>
      </c>
      <c r="P20" s="69">
        <v>3</v>
      </c>
      <c r="Q20" s="69">
        <v>208</v>
      </c>
      <c r="R20" s="70">
        <f t="array" ref="R20">IF($G20="","",IF(Q20="",0,((SUM(IF(N20=N$2:N$601,IF(O20=O$2:O$601,1,0),0))-P20)/(SUM(IF(N20=N$2:N$601,IF(O20=O$2:O$601,1,0),0))-1)*100)+(Q20/(SUM(IF(N20=N$2:N$601,IF(O20=O$2:O$601,Q$2:Q$601,0),0))))+IF(P20&lt;2,SUM(IF(N20=N$2:N$601,IF(O20=O$2:O$601,1,0),0)),0)))</f>
        <v>33.581839904420548</v>
      </c>
      <c r="S20" s="71" t="s">
        <v>851</v>
      </c>
      <c r="T20" s="72">
        <v>5</v>
      </c>
      <c r="U20" s="72">
        <v>1</v>
      </c>
      <c r="V20" s="72">
        <v>60</v>
      </c>
      <c r="W20" s="73">
        <f t="array" ref="W20">IF($G20="","",IF(OR(S20=Error_checking!$Q$25,S20=Error_checking!$Q$26),R20-IF(P20&lt;2,SUM(IF(N20=N$2:N$601,IF(O20=O$2:O$601,1,0),0)),0),IF(V20="",0,((SUM(IF(S20=S$2:S$601,IF(T20=T$2:T$601,1,0),0))-U20)/(SUM(IF(S20=S$2:S$601,IF(T20=T$2:T$601,1,0),0))-1)*100)+(V20/(SUM(IF(S20=S$2:S$601,IF(T20=T$2:T$601,V$2:V$601,0),0))))+IF(U20&lt;2,SUM(IF(S20=S$2:S$601,IF(T20=T$2:T$601,1,0),0)),0))))</f>
        <v>106.22641509433963</v>
      </c>
      <c r="X20" s="74"/>
      <c r="Y20" s="75"/>
      <c r="Z20" s="76"/>
      <c r="AA20" s="75"/>
      <c r="AB20" s="77">
        <f>0</f>
        <v>0</v>
      </c>
      <c r="AC20" s="77">
        <f t="array" ref="AC20">SUM(M20,R20,W20,AB20)</f>
        <v>244.15308258496708</v>
      </c>
      <c r="AD20" s="76">
        <f>IF(G20=Error_checking!$A$26,MAX(0,MIN(MaxBonus,$G$1)+1-_xlfn.RANK.EQ(AC20,$AC$2:$AC$601)),0)</f>
        <v>52</v>
      </c>
      <c r="AE20" s="73">
        <f t="shared" si="0"/>
        <v>296.15308258496708</v>
      </c>
      <c r="AF20" s="78">
        <f t="array" ref="AF20">IF(G20=Error_checking!$A$26,_xlfn.RANK.EQ(AC20,$AC$2:$AC$601),"")</f>
        <v>19</v>
      </c>
      <c r="AG20" s="79"/>
      <c r="AH20" s="80"/>
      <c r="AI20" s="80"/>
      <c r="AJ20" s="80"/>
      <c r="AK20" s="81"/>
      <c r="AL20" s="81"/>
      <c r="AM20" s="81"/>
      <c r="AN20" s="82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</row>
    <row r="21" spans="1:1024" s="92" customFormat="1" ht="14.25" customHeight="1" x14ac:dyDescent="0.2">
      <c r="A21" s="58">
        <f t="array" ref="A21">IF(G21=Error_checking!$A$26,_xlfn.RANK.EQ(AC21,$AC$2:$AC$601),"")</f>
        <v>20</v>
      </c>
      <c r="B21" s="84">
        <v>404</v>
      </c>
      <c r="C21" s="59">
        <f>VLOOKUP($B21,Ludo_na!$A$2:$D$601,2,0)</f>
        <v>169</v>
      </c>
      <c r="D21" s="60" t="str">
        <f>IF(VLOOKUP($B21,Ludo_voor!$A$2:$Y$601,3,0)="","",VLOOKUP($B21,Ludo_voor!$A$2:$Y$601,3,0))</f>
        <v>Jiroflé</v>
      </c>
      <c r="E21" s="61" t="str">
        <f>IF(VLOOKUP($B21,Ludo_voor!$A$2:$Y$601,4,0)="","",VLOOKUP($B21,Ludo_voor!$A$2:$Y$601,4,0))</f>
        <v>Bjorn</v>
      </c>
      <c r="F21" s="62" t="str">
        <f>IF(VLOOKUP($B21,Ludo_voor!$A$2:$Y$601,5,0)="","",VLOOKUP($B21,Ludo_voor!$A$2:$Y$601,5,0))</f>
        <v/>
      </c>
      <c r="G21" s="63" t="s">
        <v>845</v>
      </c>
      <c r="H21" s="85"/>
      <c r="I21" s="86" t="s">
        <v>867</v>
      </c>
      <c r="J21" s="87">
        <v>2</v>
      </c>
      <c r="K21" s="87">
        <v>3</v>
      </c>
      <c r="L21" s="87">
        <v>88</v>
      </c>
      <c r="M21" s="67">
        <f t="array" ref="M21">IF($G21="","",IF(L21="",0,((SUM(IF(I21=I$2:I$601,IF(J21=J$2:J$601,1,0),0))-K21)/(SUM(IF(I21=I$2:I$601,IF(J21=J$2:J$601,1,0),0))-1)*100)+(L21/(SUM(IF(I21=I$2:I$601,IF(J21=J$2:J$601,L$2:L$601,0),0))))+IF(K21&lt;2,SUM(IF(I21=I$2:I$601,IF(J21=J$2:J$601,1,0),0)),0)))</f>
        <v>33.581220657276994</v>
      </c>
      <c r="N21" s="88" t="s">
        <v>848</v>
      </c>
      <c r="O21" s="72">
        <v>4</v>
      </c>
      <c r="P21" s="72">
        <v>1</v>
      </c>
      <c r="Q21" s="72">
        <v>107</v>
      </c>
      <c r="R21" s="70">
        <f t="array" ref="R21">IF($G21="","",IF(Q21="",0,((SUM(IF(N21=N$2:N$601,IF(O21=O$2:O$601,1,0),0))-P21)/(SUM(IF(N21=N$2:N$601,IF(O21=O$2:O$601,1,0),0))-1)*100)+(Q21/(SUM(IF(N21=N$2:N$601,IF(O21=O$2:O$601,Q$2:Q$601,0),0))))+IF(P21&lt;2,SUM(IF(N21=N$2:N$601,IF(O21=O$2:O$601,1,0),0)),0)))</f>
        <v>104.31656804733728</v>
      </c>
      <c r="S21" s="71" t="s">
        <v>966</v>
      </c>
      <c r="T21" s="72">
        <v>1</v>
      </c>
      <c r="U21" s="72">
        <v>1</v>
      </c>
      <c r="V21" s="72">
        <v>46</v>
      </c>
      <c r="W21" s="73">
        <f t="array" ref="W21">IF($G21="","",IF(OR(S21=Error_checking!$Q$25,S21=Error_checking!$Q$26),R21-IF(P21&lt;2,SUM(IF(N21=N$2:N$601,IF(O21=O$2:O$601,1,0),0)),0),IF(V21="",0,((SUM(IF(S21=S$2:S$601,IF(T21=T$2:T$601,1,0),0))-U21)/(SUM(IF(S21=S$2:S$601,IF(T21=T$2:T$601,1,0),0))-1)*100)+(V21/(SUM(IF(S21=S$2:S$601,IF(T21=T$2:T$601,V$2:V$601,0),0))))+IF(U21&lt;2,SUM(IF(S21=S$2:S$601,IF(T21=T$2:T$601,1,0),0)),0))))</f>
        <v>104.38333333333334</v>
      </c>
      <c r="X21" s="74"/>
      <c r="Y21" s="75"/>
      <c r="Z21" s="76"/>
      <c r="AA21" s="75"/>
      <c r="AB21" s="77">
        <f>0</f>
        <v>0</v>
      </c>
      <c r="AC21" s="77">
        <f t="array" ref="AC21">SUM(M21,R21,W21,AB21)</f>
        <v>242.28112203794763</v>
      </c>
      <c r="AD21" s="76">
        <f>IF(G21=Error_checking!$A$26,MAX(0,MIN(MaxBonus,$G$1)+1-_xlfn.RANK.EQ(AC21,$AC$2:$AC$601)),0)</f>
        <v>51</v>
      </c>
      <c r="AE21" s="73">
        <f t="shared" si="0"/>
        <v>293.28112203794763</v>
      </c>
      <c r="AF21" s="78">
        <f t="array" ref="AF21">IF(G21=Error_checking!$A$26,_xlfn.RANK.EQ(AC21,$AC$2:$AC$601),"")</f>
        <v>20</v>
      </c>
      <c r="AG21" s="79"/>
      <c r="AH21" s="80"/>
      <c r="AI21" s="80"/>
      <c r="AJ21" s="80"/>
      <c r="AK21" s="90"/>
      <c r="AL21" s="81"/>
      <c r="AM21" s="81"/>
      <c r="AN21" s="82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</row>
    <row r="22" spans="1:1024" s="92" customFormat="1" ht="14.25" customHeight="1" x14ac:dyDescent="0.2">
      <c r="A22" s="58">
        <f t="array" ref="A22">IF(G22=Error_checking!$A$26,_xlfn.RANK.EQ(AC22,$AC$2:$AC$601),"")</f>
        <v>21</v>
      </c>
      <c r="B22" s="84">
        <v>398</v>
      </c>
      <c r="C22" s="59">
        <f>VLOOKUP($B22,Ludo_na!$A$2:$D$601,2,0)</f>
        <v>83</v>
      </c>
      <c r="D22" s="60" t="str">
        <f>IF(VLOOKUP($B22,Ludo_voor!$A$2:$Y$601,3,0)="","",VLOOKUP($B22,Ludo_voor!$A$2:$Y$601,3,0))</f>
        <v>Boey</v>
      </c>
      <c r="E22" s="61" t="str">
        <f>IF(VLOOKUP($B22,Ludo_voor!$A$2:$Y$601,4,0)="","",VLOOKUP($B22,Ludo_voor!$A$2:$Y$601,4,0))</f>
        <v>Charlotte</v>
      </c>
      <c r="F22" s="62" t="str">
        <f>IF(VLOOKUP($B22,Ludo_voor!$A$2:$Y$601,5,0)="","",VLOOKUP($B22,Ludo_voor!$A$2:$Y$601,5,0))</f>
        <v/>
      </c>
      <c r="G22" s="63" t="s">
        <v>845</v>
      </c>
      <c r="H22" s="85"/>
      <c r="I22" s="86" t="s">
        <v>850</v>
      </c>
      <c r="J22" s="87">
        <v>4</v>
      </c>
      <c r="K22" s="87">
        <v>1</v>
      </c>
      <c r="L22" s="87">
        <v>10</v>
      </c>
      <c r="M22" s="67">
        <f t="array" ref="M22">IF($G22="","",IF(L22="",0,((SUM(IF(I22=I$2:I$601,IF(J22=J$2:J$601,1,0),0))-K22)/(SUM(IF(I22=I$2:I$601,IF(J22=J$2:J$601,1,0),0))-1)*100)+(L22/(SUM(IF(I22=I$2:I$601,IF(J22=J$2:J$601,L$2:L$601,0),0))))+IF(K22&lt;2,SUM(IF(I22=I$2:I$601,IF(J22=J$2:J$601,1,0),0)),0)))</f>
        <v>104.3125</v>
      </c>
      <c r="N22" s="88" t="s">
        <v>863</v>
      </c>
      <c r="O22" s="72">
        <v>1</v>
      </c>
      <c r="P22" s="72">
        <v>3</v>
      </c>
      <c r="Q22" s="72">
        <v>139</v>
      </c>
      <c r="R22" s="70">
        <f t="array" ref="R22">IF($G22="","",IF(Q22="",0,((SUM(IF(N22=N$2:N$601,IF(O22=O$2:O$601,1,0),0))-P22)/(SUM(IF(N22=N$2:N$601,IF(O22=O$2:O$601,1,0),0))-1)*100)+(Q22/(SUM(IF(N22=N$2:N$601,IF(O22=O$2:O$601,Q$2:Q$601,0),0))))+IF(P22&lt;2,SUM(IF(N22=N$2:N$601,IF(O22=O$2:O$601,1,0),0)),0)))</f>
        <v>33.559717698154174</v>
      </c>
      <c r="S22" s="103" t="s">
        <v>966</v>
      </c>
      <c r="T22" s="69">
        <v>2</v>
      </c>
      <c r="U22" s="69">
        <v>1</v>
      </c>
      <c r="V22" s="69">
        <v>34</v>
      </c>
      <c r="W22" s="73">
        <f t="array" ref="W22">IF($G22="","",IF(OR(S22=Error_checking!$Q$25,S22=Error_checking!$Q$26),R22-IF(P22&lt;2,SUM(IF(N22=N$2:N$601,IF(O22=O$2:O$601,1,0),0)),0),IF(V22="",0,((SUM(IF(S22=S$2:S$601,IF(T22=T$2:T$601,1,0),0))-U22)/(SUM(IF(S22=S$2:S$601,IF(T22=T$2:T$601,1,0),0))-1)*100)+(V22/(SUM(IF(S22=S$2:S$601,IF(T22=T$2:T$601,V$2:V$601,0),0))))+IF(U22&lt;2,SUM(IF(S22=S$2:S$601,IF(T22=T$2:T$601,1,0),0)),0))))</f>
        <v>104.28099173553719</v>
      </c>
      <c r="X22" s="96"/>
      <c r="Y22" s="97"/>
      <c r="Z22" s="98"/>
      <c r="AA22" s="97"/>
      <c r="AB22" s="99">
        <f>0</f>
        <v>0</v>
      </c>
      <c r="AC22" s="99">
        <f t="array" ref="AC22">SUM(M22,R22,W22,AB22)</f>
        <v>242.15320943369136</v>
      </c>
      <c r="AD22" s="98">
        <f>IF(G22=Error_checking!$A$26,MAX(0,MIN(MaxBonus,$G$1)+1-_xlfn.RANK.EQ(AC22,$AC$2:$AC$601)),0)</f>
        <v>50</v>
      </c>
      <c r="AE22" s="95">
        <f t="shared" si="0"/>
        <v>292.15320943369136</v>
      </c>
      <c r="AF22" s="78">
        <f t="array" ref="AF22">IF(G22=Error_checking!$A$26,_xlfn.RANK.EQ(AC22,$AC$2:$AC$601),"")</f>
        <v>21</v>
      </c>
      <c r="AG22" s="101"/>
      <c r="AH22" s="102"/>
      <c r="AI22" s="102"/>
      <c r="AJ22" s="102"/>
      <c r="AK22" s="81"/>
      <c r="AL22" s="81"/>
      <c r="AM22" s="81"/>
      <c r="AN22" s="82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/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/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/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/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/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89"/>
      <c r="AMH22" s="89"/>
      <c r="AMI22" s="89"/>
      <c r="AMJ22" s="89"/>
    </row>
    <row r="23" spans="1:1024" s="92" customFormat="1" ht="14.25" customHeight="1" x14ac:dyDescent="0.2">
      <c r="A23" s="58">
        <f t="array" ref="A23">IF(G23=Error_checking!$A$26,_xlfn.RANK.EQ(AC23,$AC$2:$AC$601),"")</f>
        <v>22</v>
      </c>
      <c r="B23" s="58">
        <v>193</v>
      </c>
      <c r="C23" s="59">
        <f>VLOOKUP($B23,Ludo_na!$A$2:$D$601,2,0)</f>
        <v>6</v>
      </c>
      <c r="D23" s="60" t="str">
        <f>IF(VLOOKUP($B23,Ludo_voor!$A$2:$Y$601,3,0)="","",VLOOKUP($B23,Ludo_voor!$A$2:$Y$601,3,0))</f>
        <v>Jonckers</v>
      </c>
      <c r="E23" s="61" t="str">
        <f>IF(VLOOKUP($B23,Ludo_voor!$A$2:$Y$601,4,0)="","",VLOOKUP($B23,Ludo_voor!$A$2:$Y$601,4,0))</f>
        <v>Gunther</v>
      </c>
      <c r="F23" s="62" t="str">
        <f>IF(VLOOKUP($B23,Ludo_voor!$A$2:$Y$601,5,0)="","",VLOOKUP($B23,Ludo_voor!$A$2:$Y$601,5,0))</f>
        <v>t Gezelschap</v>
      </c>
      <c r="G23" s="63" t="s">
        <v>845</v>
      </c>
      <c r="H23" s="64" t="s">
        <v>846</v>
      </c>
      <c r="I23" s="65" t="s">
        <v>856</v>
      </c>
      <c r="J23" s="66">
        <v>1</v>
      </c>
      <c r="K23" s="66">
        <v>1</v>
      </c>
      <c r="L23" s="66">
        <v>92</v>
      </c>
      <c r="M23" s="67">
        <f t="array" ref="M23">IF($G23="","",IF(L23="",0,((SUM(IF(I23=I$2:I$601,IF(J23=J$2:J$601,1,0),0))-K23)/(SUM(IF(I23=I$2:I$601,IF(J23=J$2:J$601,1,0),0))-1)*100)+(L23/(SUM(IF(I23=I$2:I$601,IF(J23=J$2:J$601,L$2:L$601,0),0))))+IF(K23&lt;2,SUM(IF(I23=I$2:I$601,IF(J23=J$2:J$601,1,0),0)),0)))</f>
        <v>104.3097643097643</v>
      </c>
      <c r="N23" s="68" t="s">
        <v>855</v>
      </c>
      <c r="O23" s="69">
        <v>5</v>
      </c>
      <c r="P23" s="69">
        <v>1</v>
      </c>
      <c r="Q23" s="69">
        <v>58</v>
      </c>
      <c r="R23" s="70">
        <f t="array" ref="R23">IF($G23="","",IF(Q23="",0,((SUM(IF(N23=N$2:N$601,IF(O23=O$2:O$601,1,0),0))-P23)/(SUM(IF(N23=N$2:N$601,IF(O23=O$2:O$601,1,0),0))-1)*100)+(Q23/(SUM(IF(N23=N$2:N$601,IF(O23=O$2:O$601,Q$2:Q$601,0),0))))+IF(P23&lt;2,SUM(IF(N23=N$2:N$601,IF(O23=O$2:O$601,1,0),0)),0)))</f>
        <v>104.30051813471502</v>
      </c>
      <c r="S23" s="71" t="s">
        <v>884</v>
      </c>
      <c r="T23" s="72">
        <v>1</v>
      </c>
      <c r="U23" s="72">
        <v>3</v>
      </c>
      <c r="V23" s="72">
        <v>2</v>
      </c>
      <c r="W23" s="73">
        <f t="array" ref="W23">IF($G23="","",IF(OR(S23=Error_checking!$Q$25,S23=Error_checking!$Q$26),R23-IF(P23&lt;2,SUM(IF(N23=N$2:N$601,IF(O23=O$2:O$601,1,0),0)),0),IF(V23="",0,((SUM(IF(S23=S$2:S$601,IF(T23=T$2:T$601,1,0),0))-U23)/(SUM(IF(S23=S$2:S$601,IF(T23=T$2:T$601,1,0),0))-1)*100)+(V23/(SUM(IF(S23=S$2:S$601,IF(T23=T$2:T$601,V$2:V$601,0),0))))+IF(U23&lt;2,SUM(IF(S23=S$2:S$601,IF(T23=T$2:T$601,1,0),0)),0))))</f>
        <v>33.533333333333331</v>
      </c>
      <c r="X23" s="74"/>
      <c r="Y23" s="75"/>
      <c r="Z23" s="76"/>
      <c r="AA23" s="75"/>
      <c r="AB23" s="77">
        <f>0</f>
        <v>0</v>
      </c>
      <c r="AC23" s="77">
        <f t="array" ref="AC23">SUM(M23,R23,W23,AB23)</f>
        <v>242.14361577781264</v>
      </c>
      <c r="AD23" s="76">
        <f>IF(G23=Error_checking!$A$26,MAX(0,MIN(MaxBonus,$G$1)+1-_xlfn.RANK.EQ(AC23,$AC$2:$AC$601)),0)</f>
        <v>49</v>
      </c>
      <c r="AE23" s="73">
        <f t="shared" si="0"/>
        <v>291.14361577781267</v>
      </c>
      <c r="AF23" s="78">
        <f t="array" ref="AF23">IF(G23=Error_checking!$A$26,_xlfn.RANK.EQ(AC23,$AC$2:$AC$601),"")</f>
        <v>22</v>
      </c>
      <c r="AG23" s="79"/>
      <c r="AH23" s="80"/>
      <c r="AI23" s="80"/>
      <c r="AJ23" s="80"/>
      <c r="AK23" s="81"/>
      <c r="AL23" s="81"/>
      <c r="AM23" s="81"/>
      <c r="AN23" s="82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  <c r="IU23" s="104"/>
      <c r="IV23" s="104"/>
      <c r="IW23" s="104"/>
      <c r="IX23" s="104"/>
      <c r="IY23" s="104"/>
      <c r="IZ23" s="104"/>
      <c r="JA23" s="104"/>
      <c r="JB23" s="104"/>
      <c r="JC23" s="104"/>
      <c r="JD23" s="104"/>
      <c r="JE23" s="104"/>
      <c r="JF23" s="104"/>
      <c r="JG23" s="104"/>
      <c r="JH23" s="104"/>
      <c r="JI23" s="104"/>
      <c r="JJ23" s="104"/>
      <c r="JK23" s="104"/>
      <c r="JL23" s="104"/>
      <c r="JM23" s="104"/>
      <c r="JN23" s="104"/>
      <c r="JO23" s="104"/>
      <c r="JP23" s="104"/>
      <c r="JQ23" s="104"/>
      <c r="JR23" s="104"/>
      <c r="JS23" s="104"/>
      <c r="JT23" s="104"/>
      <c r="JU23" s="104"/>
      <c r="JV23" s="104"/>
      <c r="JW23" s="104"/>
      <c r="JX23" s="104"/>
      <c r="JY23" s="104"/>
      <c r="JZ23" s="104"/>
      <c r="KA23" s="104"/>
      <c r="KB23" s="104"/>
      <c r="KC23" s="104"/>
      <c r="KD23" s="104"/>
      <c r="KE23" s="104"/>
      <c r="KF23" s="104"/>
      <c r="KG23" s="104"/>
      <c r="KH23" s="104"/>
      <c r="KI23" s="104"/>
      <c r="KJ23" s="104"/>
      <c r="KK23" s="104"/>
      <c r="KL23" s="104"/>
      <c r="KM23" s="104"/>
      <c r="KN23" s="104"/>
      <c r="KO23" s="104"/>
      <c r="KP23" s="104"/>
      <c r="KQ23" s="104"/>
      <c r="KR23" s="104"/>
      <c r="KS23" s="104"/>
      <c r="KT23" s="104"/>
      <c r="KU23" s="104"/>
      <c r="KV23" s="104"/>
      <c r="KW23" s="104"/>
      <c r="KX23" s="104"/>
      <c r="KY23" s="104"/>
      <c r="KZ23" s="104"/>
      <c r="LA23" s="104"/>
      <c r="LB23" s="104"/>
      <c r="LC23" s="104"/>
      <c r="LD23" s="104"/>
      <c r="LE23" s="104"/>
      <c r="LF23" s="104"/>
      <c r="LG23" s="104"/>
      <c r="LH23" s="104"/>
      <c r="LI23" s="104"/>
      <c r="LJ23" s="104"/>
      <c r="LK23" s="104"/>
      <c r="LL23" s="104"/>
      <c r="LM23" s="104"/>
      <c r="LN23" s="104"/>
      <c r="LO23" s="104"/>
      <c r="LP23" s="104"/>
      <c r="LQ23" s="104"/>
      <c r="LR23" s="104"/>
      <c r="LS23" s="104"/>
      <c r="LT23" s="104"/>
      <c r="LU23" s="104"/>
      <c r="LV23" s="104"/>
      <c r="LW23" s="104"/>
      <c r="LX23" s="104"/>
      <c r="LY23" s="104"/>
      <c r="LZ23" s="104"/>
      <c r="MA23" s="104"/>
      <c r="MB23" s="104"/>
      <c r="MC23" s="104"/>
      <c r="MD23" s="104"/>
      <c r="ME23" s="104"/>
      <c r="MF23" s="104"/>
      <c r="MG23" s="104"/>
      <c r="MH23" s="104"/>
      <c r="MI23" s="104"/>
      <c r="MJ23" s="104"/>
      <c r="MK23" s="104"/>
      <c r="ML23" s="104"/>
      <c r="MM23" s="104"/>
      <c r="MN23" s="104"/>
      <c r="MO23" s="104"/>
      <c r="MP23" s="104"/>
      <c r="MQ23" s="104"/>
      <c r="MR23" s="104"/>
      <c r="MS23" s="104"/>
      <c r="MT23" s="104"/>
      <c r="MU23" s="104"/>
      <c r="MV23" s="104"/>
      <c r="MW23" s="104"/>
      <c r="MX23" s="104"/>
      <c r="MY23" s="104"/>
      <c r="MZ23" s="104"/>
      <c r="NA23" s="104"/>
      <c r="NB23" s="104"/>
      <c r="NC23" s="104"/>
      <c r="ND23" s="104"/>
      <c r="NE23" s="104"/>
      <c r="NF23" s="104"/>
      <c r="NG23" s="104"/>
      <c r="NH23" s="104"/>
      <c r="NI23" s="104"/>
      <c r="NJ23" s="104"/>
      <c r="NK23" s="104"/>
      <c r="NL23" s="104"/>
      <c r="NM23" s="104"/>
      <c r="NN23" s="104"/>
      <c r="NO23" s="104"/>
      <c r="NP23" s="104"/>
      <c r="NQ23" s="104"/>
      <c r="NR23" s="104"/>
      <c r="NS23" s="104"/>
      <c r="NT23" s="104"/>
      <c r="NU23" s="104"/>
      <c r="NV23" s="104"/>
      <c r="NW23" s="104"/>
      <c r="NX23" s="104"/>
      <c r="NY23" s="104"/>
      <c r="NZ23" s="104"/>
      <c r="OA23" s="104"/>
      <c r="OB23" s="104"/>
      <c r="OC23" s="104"/>
      <c r="OD23" s="104"/>
      <c r="OE23" s="104"/>
      <c r="OF23" s="104"/>
      <c r="OG23" s="104"/>
      <c r="OH23" s="104"/>
      <c r="OI23" s="104"/>
      <c r="OJ23" s="104"/>
      <c r="OK23" s="104"/>
      <c r="OL23" s="104"/>
      <c r="OM23" s="104"/>
      <c r="ON23" s="104"/>
      <c r="OO23" s="104"/>
      <c r="OP23" s="104"/>
      <c r="OQ23" s="104"/>
      <c r="OR23" s="104"/>
      <c r="OS23" s="104"/>
      <c r="OT23" s="104"/>
      <c r="OU23" s="104"/>
      <c r="OV23" s="104"/>
      <c r="OW23" s="104"/>
      <c r="OX23" s="104"/>
      <c r="OY23" s="104"/>
      <c r="OZ23" s="104"/>
      <c r="PA23" s="104"/>
      <c r="PB23" s="104"/>
      <c r="PC23" s="104"/>
      <c r="PD23" s="104"/>
      <c r="PE23" s="104"/>
      <c r="PF23" s="104"/>
      <c r="PG23" s="104"/>
      <c r="PH23" s="104"/>
      <c r="PI23" s="104"/>
      <c r="PJ23" s="104"/>
      <c r="PK23" s="104"/>
      <c r="PL23" s="104"/>
      <c r="PM23" s="104"/>
      <c r="PN23" s="104"/>
      <c r="PO23" s="104"/>
      <c r="PP23" s="104"/>
      <c r="PQ23" s="104"/>
      <c r="PR23" s="104"/>
      <c r="PS23" s="104"/>
      <c r="PT23" s="104"/>
      <c r="PU23" s="104"/>
      <c r="PV23" s="104"/>
      <c r="PW23" s="104"/>
      <c r="PX23" s="104"/>
      <c r="PY23" s="104"/>
      <c r="PZ23" s="104"/>
      <c r="QA23" s="104"/>
      <c r="QB23" s="104"/>
      <c r="QC23" s="104"/>
      <c r="QD23" s="104"/>
      <c r="QE23" s="104"/>
      <c r="QF23" s="104"/>
      <c r="QG23" s="104"/>
      <c r="QH23" s="104"/>
      <c r="QI23" s="104"/>
      <c r="QJ23" s="104"/>
      <c r="QK23" s="104"/>
      <c r="QL23" s="104"/>
      <c r="QM23" s="104"/>
      <c r="QN23" s="104"/>
      <c r="QO23" s="104"/>
      <c r="QP23" s="104"/>
      <c r="QQ23" s="104"/>
      <c r="QR23" s="104"/>
      <c r="QS23" s="104"/>
      <c r="QT23" s="104"/>
      <c r="QU23" s="104"/>
      <c r="QV23" s="104"/>
      <c r="QW23" s="104"/>
      <c r="QX23" s="104"/>
      <c r="QY23" s="104"/>
      <c r="QZ23" s="104"/>
      <c r="RA23" s="104"/>
      <c r="RB23" s="104"/>
      <c r="RC23" s="104"/>
      <c r="RD23" s="104"/>
      <c r="RE23" s="104"/>
      <c r="RF23" s="104"/>
      <c r="RG23" s="104"/>
      <c r="RH23" s="104"/>
      <c r="RI23" s="104"/>
      <c r="RJ23" s="104"/>
      <c r="RK23" s="104"/>
      <c r="RL23" s="104"/>
      <c r="RM23" s="104"/>
      <c r="RN23" s="104"/>
      <c r="RO23" s="104"/>
      <c r="RP23" s="104"/>
      <c r="RQ23" s="104"/>
      <c r="RR23" s="104"/>
      <c r="RS23" s="104"/>
      <c r="RT23" s="104"/>
      <c r="RU23" s="104"/>
      <c r="RV23" s="104"/>
      <c r="RW23" s="104"/>
      <c r="RX23" s="104"/>
      <c r="RY23" s="104"/>
      <c r="RZ23" s="104"/>
      <c r="SA23" s="104"/>
      <c r="SB23" s="104"/>
      <c r="SC23" s="104"/>
      <c r="SD23" s="104"/>
      <c r="SE23" s="104"/>
      <c r="SF23" s="104"/>
      <c r="SG23" s="104"/>
      <c r="SH23" s="104"/>
      <c r="SI23" s="104"/>
      <c r="SJ23" s="104"/>
      <c r="SK23" s="104"/>
      <c r="SL23" s="104"/>
      <c r="SM23" s="104"/>
      <c r="SN23" s="104"/>
      <c r="SO23" s="104"/>
      <c r="SP23" s="104"/>
      <c r="SQ23" s="104"/>
      <c r="SR23" s="104"/>
      <c r="SS23" s="104"/>
      <c r="ST23" s="104"/>
      <c r="SU23" s="104"/>
      <c r="SV23" s="104"/>
      <c r="SW23" s="104"/>
      <c r="SX23" s="104"/>
      <c r="SY23" s="104"/>
      <c r="SZ23" s="104"/>
      <c r="TA23" s="104"/>
      <c r="TB23" s="104"/>
      <c r="TC23" s="104"/>
      <c r="TD23" s="104"/>
      <c r="TE23" s="104"/>
      <c r="TF23" s="104"/>
      <c r="TG23" s="104"/>
      <c r="TH23" s="104"/>
      <c r="TI23" s="104"/>
      <c r="TJ23" s="104"/>
      <c r="TK23" s="104"/>
      <c r="TL23" s="104"/>
      <c r="TM23" s="104"/>
      <c r="TN23" s="104"/>
      <c r="TO23" s="104"/>
      <c r="TP23" s="104"/>
      <c r="TQ23" s="104"/>
      <c r="TR23" s="104"/>
      <c r="TS23" s="104"/>
      <c r="TT23" s="104"/>
      <c r="TU23" s="104"/>
      <c r="TV23" s="104"/>
      <c r="TW23" s="104"/>
      <c r="TX23" s="104"/>
      <c r="TY23" s="104"/>
      <c r="TZ23" s="104"/>
      <c r="UA23" s="104"/>
      <c r="UB23" s="104"/>
      <c r="UC23" s="104"/>
      <c r="UD23" s="104"/>
      <c r="UE23" s="104"/>
      <c r="UF23" s="104"/>
      <c r="UG23" s="104"/>
      <c r="UH23" s="104"/>
      <c r="UI23" s="104"/>
      <c r="UJ23" s="104"/>
      <c r="UK23" s="104"/>
      <c r="UL23" s="104"/>
      <c r="UM23" s="104"/>
      <c r="UN23" s="104"/>
      <c r="UO23" s="104"/>
      <c r="UP23" s="104"/>
      <c r="UQ23" s="104"/>
      <c r="UR23" s="104"/>
      <c r="US23" s="104"/>
      <c r="UT23" s="104"/>
      <c r="UU23" s="104"/>
      <c r="UV23" s="104"/>
      <c r="UW23" s="104"/>
      <c r="UX23" s="104"/>
      <c r="UY23" s="104"/>
      <c r="UZ23" s="104"/>
      <c r="VA23" s="104"/>
      <c r="VB23" s="104"/>
      <c r="VC23" s="104"/>
      <c r="VD23" s="104"/>
      <c r="VE23" s="104"/>
      <c r="VF23" s="104"/>
      <c r="VG23" s="104"/>
      <c r="VH23" s="104"/>
      <c r="VI23" s="104"/>
      <c r="VJ23" s="104"/>
      <c r="VK23" s="104"/>
      <c r="VL23" s="104"/>
      <c r="VM23" s="104"/>
      <c r="VN23" s="104"/>
      <c r="VO23" s="104"/>
      <c r="VP23" s="104"/>
      <c r="VQ23" s="104"/>
      <c r="VR23" s="104"/>
      <c r="VS23" s="104"/>
      <c r="VT23" s="104"/>
      <c r="VU23" s="104"/>
      <c r="VV23" s="104"/>
      <c r="VW23" s="104"/>
      <c r="VX23" s="104"/>
      <c r="VY23" s="104"/>
      <c r="VZ23" s="104"/>
      <c r="WA23" s="104"/>
      <c r="WB23" s="104"/>
      <c r="WC23" s="104"/>
      <c r="WD23" s="104"/>
      <c r="WE23" s="104"/>
      <c r="WF23" s="104"/>
      <c r="WG23" s="104"/>
      <c r="WH23" s="104"/>
      <c r="WI23" s="104"/>
      <c r="WJ23" s="104"/>
      <c r="WK23" s="104"/>
      <c r="WL23" s="104"/>
      <c r="WM23" s="104"/>
      <c r="WN23" s="104"/>
      <c r="WO23" s="104"/>
      <c r="WP23" s="104"/>
      <c r="WQ23" s="104"/>
      <c r="WR23" s="104"/>
      <c r="WS23" s="104"/>
      <c r="WT23" s="104"/>
      <c r="WU23" s="104"/>
      <c r="WV23" s="104"/>
      <c r="WW23" s="104"/>
      <c r="WX23" s="104"/>
      <c r="WY23" s="104"/>
      <c r="WZ23" s="104"/>
      <c r="XA23" s="104"/>
      <c r="XB23" s="104"/>
      <c r="XC23" s="104"/>
      <c r="XD23" s="104"/>
      <c r="XE23" s="104"/>
      <c r="XF23" s="104"/>
      <c r="XG23" s="104"/>
      <c r="XH23" s="104"/>
      <c r="XI23" s="104"/>
      <c r="XJ23" s="104"/>
      <c r="XK23" s="104"/>
      <c r="XL23" s="104"/>
      <c r="XM23" s="104"/>
      <c r="XN23" s="104"/>
      <c r="XO23" s="104"/>
      <c r="XP23" s="104"/>
      <c r="XQ23" s="104"/>
      <c r="XR23" s="104"/>
      <c r="XS23" s="104"/>
      <c r="XT23" s="104"/>
      <c r="XU23" s="104"/>
      <c r="XV23" s="104"/>
      <c r="XW23" s="104"/>
      <c r="XX23" s="104"/>
      <c r="XY23" s="104"/>
      <c r="XZ23" s="104"/>
      <c r="YA23" s="104"/>
      <c r="YB23" s="104"/>
      <c r="YC23" s="104"/>
      <c r="YD23" s="104"/>
      <c r="YE23" s="104"/>
      <c r="YF23" s="104"/>
      <c r="YG23" s="104"/>
      <c r="YH23" s="104"/>
      <c r="YI23" s="104"/>
      <c r="YJ23" s="104"/>
      <c r="YK23" s="104"/>
      <c r="YL23" s="104"/>
      <c r="YM23" s="104"/>
      <c r="YN23" s="104"/>
      <c r="YO23" s="104"/>
      <c r="YP23" s="104"/>
      <c r="YQ23" s="104"/>
      <c r="YR23" s="104"/>
      <c r="YS23" s="104"/>
      <c r="YT23" s="104"/>
      <c r="YU23" s="104"/>
      <c r="YV23" s="104"/>
      <c r="YW23" s="104"/>
      <c r="YX23" s="104"/>
      <c r="YY23" s="104"/>
      <c r="YZ23" s="104"/>
      <c r="ZA23" s="104"/>
      <c r="ZB23" s="104"/>
      <c r="ZC23" s="104"/>
      <c r="ZD23" s="104"/>
      <c r="ZE23" s="104"/>
      <c r="ZF23" s="104"/>
      <c r="ZG23" s="104"/>
      <c r="ZH23" s="104"/>
      <c r="ZI23" s="104"/>
      <c r="ZJ23" s="104"/>
      <c r="ZK23" s="104"/>
      <c r="ZL23" s="104"/>
      <c r="ZM23" s="104"/>
      <c r="ZN23" s="104"/>
      <c r="ZO23" s="104"/>
      <c r="ZP23" s="104"/>
      <c r="ZQ23" s="104"/>
      <c r="ZR23" s="104"/>
      <c r="ZS23" s="104"/>
      <c r="ZT23" s="104"/>
      <c r="ZU23" s="104"/>
      <c r="ZV23" s="104"/>
      <c r="ZW23" s="104"/>
      <c r="ZX23" s="104"/>
      <c r="ZY23" s="104"/>
      <c r="ZZ23" s="104"/>
      <c r="AAA23" s="104"/>
      <c r="AAB23" s="104"/>
      <c r="AAC23" s="104"/>
      <c r="AAD23" s="104"/>
      <c r="AAE23" s="104"/>
      <c r="AAF23" s="104"/>
      <c r="AAG23" s="104"/>
      <c r="AAH23" s="104"/>
      <c r="AAI23" s="104"/>
      <c r="AAJ23" s="104"/>
      <c r="AAK23" s="104"/>
      <c r="AAL23" s="104"/>
      <c r="AAM23" s="104"/>
      <c r="AAN23" s="104"/>
      <c r="AAO23" s="104"/>
      <c r="AAP23" s="104"/>
      <c r="AAQ23" s="104"/>
      <c r="AAR23" s="104"/>
      <c r="AAS23" s="104"/>
      <c r="AAT23" s="104"/>
      <c r="AAU23" s="104"/>
      <c r="AAV23" s="104"/>
      <c r="AAW23" s="104"/>
      <c r="AAX23" s="104"/>
      <c r="AAY23" s="104"/>
      <c r="AAZ23" s="104"/>
      <c r="ABA23" s="104"/>
      <c r="ABB23" s="104"/>
      <c r="ABC23" s="104"/>
      <c r="ABD23" s="104"/>
      <c r="ABE23" s="104"/>
      <c r="ABF23" s="104"/>
      <c r="ABG23" s="104"/>
      <c r="ABH23" s="104"/>
      <c r="ABI23" s="104"/>
      <c r="ABJ23" s="104"/>
      <c r="ABK23" s="104"/>
      <c r="ABL23" s="104"/>
      <c r="ABM23" s="104"/>
      <c r="ABN23" s="104"/>
      <c r="ABO23" s="104"/>
      <c r="ABP23" s="104"/>
      <c r="ABQ23" s="104"/>
      <c r="ABR23" s="104"/>
      <c r="ABS23" s="104"/>
      <c r="ABT23" s="104"/>
      <c r="ABU23" s="104"/>
      <c r="ABV23" s="104"/>
      <c r="ABW23" s="104"/>
      <c r="ABX23" s="104"/>
      <c r="ABY23" s="104"/>
      <c r="ABZ23" s="104"/>
      <c r="ACA23" s="104"/>
      <c r="ACB23" s="104"/>
      <c r="ACC23" s="104"/>
      <c r="ACD23" s="104"/>
      <c r="ACE23" s="104"/>
      <c r="ACF23" s="104"/>
      <c r="ACG23" s="104"/>
      <c r="ACH23" s="104"/>
      <c r="ACI23" s="104"/>
      <c r="ACJ23" s="104"/>
      <c r="ACK23" s="104"/>
      <c r="ACL23" s="104"/>
      <c r="ACM23" s="104"/>
      <c r="ACN23" s="104"/>
      <c r="ACO23" s="104"/>
      <c r="ACP23" s="104"/>
      <c r="ACQ23" s="104"/>
      <c r="ACR23" s="104"/>
      <c r="ACS23" s="104"/>
      <c r="ACT23" s="104"/>
      <c r="ACU23" s="104"/>
      <c r="ACV23" s="104"/>
      <c r="ACW23" s="104"/>
      <c r="ACX23" s="104"/>
      <c r="ACY23" s="104"/>
      <c r="ACZ23" s="104"/>
      <c r="ADA23" s="104"/>
      <c r="ADB23" s="104"/>
      <c r="ADC23" s="104"/>
      <c r="ADD23" s="104"/>
      <c r="ADE23" s="104"/>
      <c r="ADF23" s="104"/>
      <c r="ADG23" s="104"/>
      <c r="ADH23" s="104"/>
      <c r="ADI23" s="104"/>
      <c r="ADJ23" s="104"/>
      <c r="ADK23" s="104"/>
      <c r="ADL23" s="104"/>
      <c r="ADM23" s="104"/>
      <c r="ADN23" s="104"/>
      <c r="ADO23" s="104"/>
      <c r="ADP23" s="104"/>
      <c r="ADQ23" s="104"/>
      <c r="ADR23" s="104"/>
      <c r="ADS23" s="104"/>
      <c r="ADT23" s="104"/>
      <c r="ADU23" s="104"/>
      <c r="ADV23" s="104"/>
      <c r="ADW23" s="104"/>
      <c r="ADX23" s="104"/>
      <c r="ADY23" s="104"/>
      <c r="ADZ23" s="104"/>
      <c r="AEA23" s="104"/>
      <c r="AEB23" s="104"/>
      <c r="AEC23" s="104"/>
      <c r="AED23" s="104"/>
      <c r="AEE23" s="104"/>
      <c r="AEF23" s="104"/>
      <c r="AEG23" s="104"/>
      <c r="AEH23" s="104"/>
      <c r="AEI23" s="104"/>
      <c r="AEJ23" s="104"/>
      <c r="AEK23" s="104"/>
      <c r="AEL23" s="104"/>
      <c r="AEM23" s="104"/>
      <c r="AEN23" s="104"/>
      <c r="AEO23" s="104"/>
      <c r="AEP23" s="104"/>
      <c r="AEQ23" s="104"/>
      <c r="AER23" s="104"/>
      <c r="AES23" s="104"/>
      <c r="AET23" s="104"/>
      <c r="AEU23" s="104"/>
      <c r="AEV23" s="104"/>
      <c r="AEW23" s="104"/>
      <c r="AEX23" s="104"/>
      <c r="AEY23" s="104"/>
      <c r="AEZ23" s="104"/>
      <c r="AFA23" s="104"/>
      <c r="AFB23" s="104"/>
      <c r="AFC23" s="104"/>
      <c r="AFD23" s="104"/>
      <c r="AFE23" s="104"/>
      <c r="AFF23" s="104"/>
      <c r="AFG23" s="104"/>
      <c r="AFH23" s="104"/>
      <c r="AFI23" s="104"/>
      <c r="AFJ23" s="104"/>
      <c r="AFK23" s="104"/>
      <c r="AFL23" s="104"/>
      <c r="AFM23" s="104"/>
      <c r="AFN23" s="104"/>
      <c r="AFO23" s="104"/>
      <c r="AFP23" s="104"/>
      <c r="AFQ23" s="104"/>
      <c r="AFR23" s="104"/>
      <c r="AFS23" s="104"/>
      <c r="AFT23" s="104"/>
      <c r="AFU23" s="104"/>
      <c r="AFV23" s="104"/>
      <c r="AFW23" s="104"/>
      <c r="AFX23" s="104"/>
      <c r="AFY23" s="104"/>
      <c r="AFZ23" s="104"/>
      <c r="AGA23" s="104"/>
      <c r="AGB23" s="104"/>
      <c r="AGC23" s="104"/>
      <c r="AGD23" s="104"/>
      <c r="AGE23" s="104"/>
      <c r="AGF23" s="104"/>
      <c r="AGG23" s="104"/>
      <c r="AGH23" s="104"/>
      <c r="AGI23" s="104"/>
      <c r="AGJ23" s="104"/>
      <c r="AGK23" s="104"/>
      <c r="AGL23" s="104"/>
      <c r="AGM23" s="104"/>
      <c r="AGN23" s="104"/>
      <c r="AGO23" s="104"/>
      <c r="AGP23" s="104"/>
      <c r="AGQ23" s="104"/>
      <c r="AGR23" s="104"/>
      <c r="AGS23" s="104"/>
      <c r="AGT23" s="104"/>
      <c r="AGU23" s="104"/>
      <c r="AGV23" s="104"/>
      <c r="AGW23" s="104"/>
      <c r="AGX23" s="104"/>
      <c r="AGY23" s="104"/>
      <c r="AGZ23" s="104"/>
      <c r="AHA23" s="104"/>
      <c r="AHB23" s="104"/>
      <c r="AHC23" s="104"/>
      <c r="AHD23" s="104"/>
      <c r="AHE23" s="104"/>
      <c r="AHF23" s="104"/>
      <c r="AHG23" s="104"/>
      <c r="AHH23" s="104"/>
      <c r="AHI23" s="104"/>
      <c r="AHJ23" s="104"/>
      <c r="AHK23" s="104"/>
      <c r="AHL23" s="104"/>
      <c r="AHM23" s="104"/>
      <c r="AHN23" s="104"/>
      <c r="AHO23" s="104"/>
      <c r="AHP23" s="104"/>
      <c r="AHQ23" s="104"/>
      <c r="AHR23" s="104"/>
      <c r="AHS23" s="104"/>
      <c r="AHT23" s="104"/>
      <c r="AHU23" s="104"/>
      <c r="AHV23" s="104"/>
      <c r="AHW23" s="104"/>
      <c r="AHX23" s="104"/>
      <c r="AHY23" s="104"/>
      <c r="AHZ23" s="104"/>
      <c r="AIA23" s="104"/>
      <c r="AIB23" s="104"/>
      <c r="AIC23" s="104"/>
      <c r="AID23" s="104"/>
      <c r="AIE23" s="104"/>
      <c r="AIF23" s="104"/>
      <c r="AIG23" s="104"/>
      <c r="AIH23" s="104"/>
      <c r="AII23" s="104"/>
      <c r="AIJ23" s="104"/>
      <c r="AIK23" s="104"/>
      <c r="AIL23" s="104"/>
      <c r="AIM23" s="104"/>
      <c r="AIN23" s="104"/>
      <c r="AIO23" s="104"/>
      <c r="AIP23" s="104"/>
      <c r="AIQ23" s="104"/>
      <c r="AIR23" s="104"/>
      <c r="AIS23" s="104"/>
      <c r="AIT23" s="104"/>
      <c r="AIU23" s="104"/>
      <c r="AIV23" s="104"/>
      <c r="AIW23" s="104"/>
      <c r="AIX23" s="104"/>
      <c r="AIY23" s="104"/>
      <c r="AIZ23" s="104"/>
      <c r="AJA23" s="104"/>
      <c r="AJB23" s="104"/>
      <c r="AJC23" s="104"/>
      <c r="AJD23" s="104"/>
      <c r="AJE23" s="104"/>
      <c r="AJF23" s="104"/>
      <c r="AJG23" s="104"/>
      <c r="AJH23" s="104"/>
      <c r="AJI23" s="104"/>
      <c r="AJJ23" s="104"/>
      <c r="AJK23" s="104"/>
      <c r="AJL23" s="104"/>
      <c r="AJM23" s="104"/>
      <c r="AJN23" s="104"/>
      <c r="AJO23" s="104"/>
      <c r="AJP23" s="104"/>
      <c r="AJQ23" s="104"/>
      <c r="AJR23" s="104"/>
      <c r="AJS23" s="104"/>
      <c r="AJT23" s="104"/>
      <c r="AJU23" s="104"/>
      <c r="AJV23" s="104"/>
      <c r="AJW23" s="104"/>
      <c r="AJX23" s="104"/>
      <c r="AJY23" s="104"/>
      <c r="AJZ23" s="104"/>
      <c r="AKA23" s="104"/>
      <c r="AKB23" s="104"/>
      <c r="AKC23" s="104"/>
      <c r="AKD23" s="104"/>
      <c r="AKE23" s="104"/>
      <c r="AKF23" s="104"/>
      <c r="AKG23" s="104"/>
      <c r="AKH23" s="104"/>
      <c r="AKI23" s="104"/>
      <c r="AKJ23" s="104"/>
      <c r="AKK23" s="104"/>
      <c r="AKL23" s="104"/>
      <c r="AKM23" s="104"/>
      <c r="AKN23" s="104"/>
      <c r="AKO23" s="104"/>
      <c r="AKP23" s="104"/>
      <c r="AKQ23" s="104"/>
      <c r="AKR23" s="104"/>
      <c r="AKS23" s="104"/>
      <c r="AKT23" s="104"/>
      <c r="AKU23" s="104"/>
      <c r="AKV23" s="104"/>
      <c r="AKW23" s="104"/>
      <c r="AKX23" s="104"/>
      <c r="AKY23" s="104"/>
      <c r="AKZ23" s="104"/>
      <c r="ALA23" s="104"/>
      <c r="ALB23" s="104"/>
      <c r="ALC23" s="104"/>
      <c r="ALD23" s="104"/>
      <c r="ALE23" s="104"/>
      <c r="ALF23" s="104"/>
      <c r="ALG23" s="104"/>
      <c r="ALH23" s="104"/>
      <c r="ALI23" s="104"/>
      <c r="ALJ23" s="104"/>
      <c r="ALK23" s="104"/>
      <c r="ALL23" s="104"/>
      <c r="ALM23" s="104"/>
      <c r="ALN23" s="104"/>
      <c r="ALO23" s="104"/>
      <c r="ALP23" s="104"/>
      <c r="ALQ23" s="104"/>
      <c r="ALR23" s="104"/>
      <c r="ALS23" s="104"/>
      <c r="ALT23" s="104"/>
      <c r="ALU23" s="104"/>
      <c r="ALV23" s="104"/>
      <c r="ALW23" s="104"/>
      <c r="ALX23" s="104"/>
      <c r="ALY23" s="104"/>
      <c r="ALZ23" s="104"/>
      <c r="AMA23" s="104"/>
      <c r="AMB23" s="104"/>
      <c r="AMC23" s="104"/>
      <c r="AMD23" s="104"/>
      <c r="AME23" s="104"/>
      <c r="AMF23" s="104"/>
      <c r="AMG23" s="104"/>
      <c r="AMH23" s="104"/>
      <c r="AMI23" s="104"/>
      <c r="AMJ23" s="104"/>
    </row>
    <row r="24" spans="1:1024" ht="14.25" customHeight="1" x14ac:dyDescent="0.2">
      <c r="A24" s="58">
        <f t="array" ref="A24">IF(G24=Error_checking!$A$26,_xlfn.RANK.EQ(AC24,$AC$2:$AC$601),"")</f>
        <v>23</v>
      </c>
      <c r="B24" s="58">
        <v>150</v>
      </c>
      <c r="C24" s="59">
        <f>VLOOKUP($B24,Ludo_na!$A$2:$D$601,2,0)</f>
        <v>8</v>
      </c>
      <c r="D24" s="60" t="str">
        <f>IF(VLOOKUP($B24,Ludo_voor!$A$2:$Y$601,3,0)="","",VLOOKUP($B24,Ludo_voor!$A$2:$Y$601,3,0))</f>
        <v>Wellemans</v>
      </c>
      <c r="E24" s="61" t="str">
        <f>IF(VLOOKUP($B24,Ludo_voor!$A$2:$Y$601,4,0)="","",VLOOKUP($B24,Ludo_voor!$A$2:$Y$601,4,0))</f>
        <v>Nico</v>
      </c>
      <c r="F24" s="62" t="str">
        <f>IF(VLOOKUP($B24,Ludo_voor!$A$2:$Y$601,5,0)="","",VLOOKUP($B24,Ludo_voor!$A$2:$Y$601,5,0))</f>
        <v>Speelduivel</v>
      </c>
      <c r="G24" s="63" t="s">
        <v>845</v>
      </c>
      <c r="H24" s="64" t="s">
        <v>846</v>
      </c>
      <c r="I24" s="65" t="s">
        <v>850</v>
      </c>
      <c r="J24" s="66">
        <v>4</v>
      </c>
      <c r="K24" s="66">
        <v>3</v>
      </c>
      <c r="L24" s="66">
        <v>7</v>
      </c>
      <c r="M24" s="67">
        <f t="array" ref="M24">IF($G24="","",IF(L24="",0,((SUM(IF(I24=I$2:I$601,IF(J24=J$2:J$601,1,0),0))-K24)/(SUM(IF(I24=I$2:I$601,IF(J24=J$2:J$601,1,0),0))-1)*100)+(L24/(SUM(IF(I24=I$2:I$601,IF(J24=J$2:J$601,L$2:L$601,0),0))))+IF(K24&lt;2,SUM(IF(I24=I$2:I$601,IF(J24=J$2:J$601,1,0),0)),0)))</f>
        <v>33.552083333333329</v>
      </c>
      <c r="N24" s="68" t="s">
        <v>855</v>
      </c>
      <c r="O24" s="69">
        <v>6</v>
      </c>
      <c r="P24" s="69">
        <v>1</v>
      </c>
      <c r="Q24" s="69">
        <v>53</v>
      </c>
      <c r="R24" s="70">
        <f t="array" ref="R24">IF($G24="","",IF(Q24="",0,((SUM(IF(N24=N$2:N$601,IF(O24=O$2:O$601,1,0),0))-P24)/(SUM(IF(N24=N$2:N$601,IF(O24=O$2:O$601,1,0),0))-1)*100)+(Q24/(SUM(IF(N24=N$2:N$601,IF(O24=O$2:O$601,Q$2:Q$601,0),0))))+IF(P24&lt;2,SUM(IF(N24=N$2:N$601,IF(O24=O$2:O$601,1,0),0)),0)))</f>
        <v>104.31547619047619</v>
      </c>
      <c r="S24" s="71" t="s">
        <v>868</v>
      </c>
      <c r="T24" s="72">
        <v>5</v>
      </c>
      <c r="U24" s="72">
        <v>1</v>
      </c>
      <c r="V24" s="72">
        <v>199</v>
      </c>
      <c r="W24" s="73">
        <f t="array" ref="W24">IF($G24="","",IF(OR(S24=Error_checking!$Q$25,S24=Error_checking!$Q$26),R24-IF(P24&lt;2,SUM(IF(N24=N$2:N$601,IF(O24=O$2:O$601,1,0),0)),0),IF(V24="",0,((SUM(IF(S24=S$2:S$601,IF(T24=T$2:T$601,1,0),0))-U24)/(SUM(IF(S24=S$2:S$601,IF(T24=T$2:T$601,1,0),0))-1)*100)+(V24/(SUM(IF(S24=S$2:S$601,IF(T24=T$2:T$601,V$2:V$601,0),0))))+IF(U24&lt;2,SUM(IF(S24=S$2:S$601,IF(T24=T$2:T$601,1,0),0)),0))))</f>
        <v>104.2678331090175</v>
      </c>
      <c r="X24" s="74"/>
      <c r="Y24" s="75"/>
      <c r="Z24" s="76"/>
      <c r="AA24" s="75"/>
      <c r="AB24" s="77">
        <f>0</f>
        <v>0</v>
      </c>
      <c r="AC24" s="77">
        <f t="array" ref="AC24">SUM(M24,R24,W24,AB24)</f>
        <v>242.13539263282701</v>
      </c>
      <c r="AD24" s="76">
        <f>IF(G24=Error_checking!$A$26,MAX(0,MIN(MaxBonus,$G$1)+1-_xlfn.RANK.EQ(AC24,$AC$2:$AC$601)),0)</f>
        <v>48</v>
      </c>
      <c r="AE24" s="73">
        <f t="shared" si="0"/>
        <v>290.13539263282701</v>
      </c>
      <c r="AF24" s="78">
        <f t="array" ref="AF24">IF(G24=Error_checking!$A$26,_xlfn.RANK.EQ(AC24,$AC$2:$AC$601),"")</f>
        <v>23</v>
      </c>
      <c r="AG24" s="79"/>
      <c r="AH24" s="80"/>
      <c r="AI24" s="80"/>
      <c r="AJ24" s="80"/>
      <c r="AK24" s="81"/>
      <c r="AL24" s="81"/>
      <c r="AM24" s="81"/>
      <c r="AN24" s="82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  <c r="JB24" s="104"/>
      <c r="JC24" s="104"/>
      <c r="JD24" s="104"/>
      <c r="JE24" s="104"/>
      <c r="JF24" s="104"/>
      <c r="JG24" s="104"/>
      <c r="JH24" s="104"/>
      <c r="JI24" s="104"/>
      <c r="JJ24" s="104"/>
      <c r="JK24" s="104"/>
      <c r="JL24" s="104"/>
      <c r="JM24" s="104"/>
      <c r="JN24" s="104"/>
      <c r="JO24" s="104"/>
      <c r="JP24" s="104"/>
      <c r="JQ24" s="104"/>
      <c r="JR24" s="104"/>
      <c r="JS24" s="104"/>
      <c r="JT24" s="104"/>
      <c r="JU24" s="104"/>
      <c r="JV24" s="104"/>
      <c r="JW24" s="104"/>
      <c r="JX24" s="104"/>
      <c r="JY24" s="104"/>
      <c r="JZ24" s="104"/>
      <c r="KA24" s="104"/>
      <c r="KB24" s="104"/>
      <c r="KC24" s="104"/>
      <c r="KD24" s="104"/>
      <c r="KE24" s="104"/>
      <c r="KF24" s="104"/>
      <c r="KG24" s="104"/>
      <c r="KH24" s="104"/>
      <c r="KI24" s="104"/>
      <c r="KJ24" s="104"/>
      <c r="KK24" s="104"/>
      <c r="KL24" s="104"/>
      <c r="KM24" s="104"/>
      <c r="KN24" s="104"/>
      <c r="KO24" s="104"/>
      <c r="KP24" s="104"/>
      <c r="KQ24" s="104"/>
      <c r="KR24" s="104"/>
      <c r="KS24" s="104"/>
      <c r="KT24" s="104"/>
      <c r="KU24" s="104"/>
      <c r="KV24" s="104"/>
      <c r="KW24" s="104"/>
      <c r="KX24" s="104"/>
      <c r="KY24" s="104"/>
      <c r="KZ24" s="104"/>
      <c r="LA24" s="104"/>
      <c r="LB24" s="104"/>
      <c r="LC24" s="104"/>
      <c r="LD24" s="104"/>
      <c r="LE24" s="104"/>
      <c r="LF24" s="104"/>
      <c r="LG24" s="104"/>
      <c r="LH24" s="104"/>
      <c r="LI24" s="104"/>
      <c r="LJ24" s="104"/>
      <c r="LK24" s="104"/>
      <c r="LL24" s="104"/>
      <c r="LM24" s="104"/>
      <c r="LN24" s="104"/>
      <c r="LO24" s="104"/>
      <c r="LP24" s="104"/>
      <c r="LQ24" s="104"/>
      <c r="LR24" s="104"/>
      <c r="LS24" s="104"/>
      <c r="LT24" s="104"/>
      <c r="LU24" s="104"/>
      <c r="LV24" s="104"/>
      <c r="LW24" s="104"/>
      <c r="LX24" s="104"/>
      <c r="LY24" s="104"/>
      <c r="LZ24" s="104"/>
      <c r="MA24" s="104"/>
      <c r="MB24" s="104"/>
      <c r="MC24" s="104"/>
      <c r="MD24" s="104"/>
      <c r="ME24" s="104"/>
      <c r="MF24" s="104"/>
      <c r="MG24" s="104"/>
      <c r="MH24" s="104"/>
      <c r="MI24" s="104"/>
      <c r="MJ24" s="104"/>
      <c r="MK24" s="104"/>
      <c r="ML24" s="104"/>
      <c r="MM24" s="104"/>
      <c r="MN24" s="104"/>
      <c r="MO24" s="104"/>
      <c r="MP24" s="104"/>
      <c r="MQ24" s="104"/>
      <c r="MR24" s="104"/>
      <c r="MS24" s="104"/>
      <c r="MT24" s="104"/>
      <c r="MU24" s="104"/>
      <c r="MV24" s="104"/>
      <c r="MW24" s="104"/>
      <c r="MX24" s="104"/>
      <c r="MY24" s="104"/>
      <c r="MZ24" s="104"/>
      <c r="NA24" s="104"/>
      <c r="NB24" s="104"/>
      <c r="NC24" s="104"/>
      <c r="ND24" s="104"/>
      <c r="NE24" s="104"/>
      <c r="NF24" s="104"/>
      <c r="NG24" s="104"/>
      <c r="NH24" s="104"/>
      <c r="NI24" s="104"/>
      <c r="NJ24" s="104"/>
      <c r="NK24" s="104"/>
      <c r="NL24" s="104"/>
      <c r="NM24" s="104"/>
      <c r="NN24" s="104"/>
      <c r="NO24" s="104"/>
      <c r="NP24" s="104"/>
      <c r="NQ24" s="104"/>
      <c r="NR24" s="104"/>
      <c r="NS24" s="104"/>
      <c r="NT24" s="104"/>
      <c r="NU24" s="104"/>
      <c r="NV24" s="104"/>
      <c r="NW24" s="104"/>
      <c r="NX24" s="104"/>
      <c r="NY24" s="104"/>
      <c r="NZ24" s="104"/>
      <c r="OA24" s="104"/>
      <c r="OB24" s="104"/>
      <c r="OC24" s="104"/>
      <c r="OD24" s="104"/>
      <c r="OE24" s="104"/>
      <c r="OF24" s="104"/>
      <c r="OG24" s="104"/>
      <c r="OH24" s="104"/>
      <c r="OI24" s="104"/>
      <c r="OJ24" s="104"/>
      <c r="OK24" s="104"/>
      <c r="OL24" s="104"/>
      <c r="OM24" s="104"/>
      <c r="ON24" s="104"/>
      <c r="OO24" s="104"/>
      <c r="OP24" s="104"/>
      <c r="OQ24" s="104"/>
      <c r="OR24" s="104"/>
      <c r="OS24" s="104"/>
      <c r="OT24" s="104"/>
      <c r="OU24" s="104"/>
      <c r="OV24" s="104"/>
      <c r="OW24" s="104"/>
      <c r="OX24" s="104"/>
      <c r="OY24" s="104"/>
      <c r="OZ24" s="104"/>
      <c r="PA24" s="104"/>
      <c r="PB24" s="104"/>
      <c r="PC24" s="104"/>
      <c r="PD24" s="104"/>
      <c r="PE24" s="104"/>
      <c r="PF24" s="104"/>
      <c r="PG24" s="104"/>
      <c r="PH24" s="104"/>
      <c r="PI24" s="104"/>
      <c r="PJ24" s="104"/>
      <c r="PK24" s="104"/>
      <c r="PL24" s="104"/>
      <c r="PM24" s="104"/>
      <c r="PN24" s="104"/>
      <c r="PO24" s="104"/>
      <c r="PP24" s="104"/>
      <c r="PQ24" s="104"/>
      <c r="PR24" s="104"/>
      <c r="PS24" s="104"/>
      <c r="PT24" s="104"/>
      <c r="PU24" s="104"/>
      <c r="PV24" s="104"/>
      <c r="PW24" s="104"/>
      <c r="PX24" s="104"/>
      <c r="PY24" s="104"/>
      <c r="PZ24" s="104"/>
      <c r="QA24" s="104"/>
      <c r="QB24" s="104"/>
      <c r="QC24" s="104"/>
      <c r="QD24" s="104"/>
      <c r="QE24" s="104"/>
      <c r="QF24" s="104"/>
      <c r="QG24" s="104"/>
      <c r="QH24" s="104"/>
      <c r="QI24" s="104"/>
      <c r="QJ24" s="104"/>
      <c r="QK24" s="104"/>
      <c r="QL24" s="104"/>
      <c r="QM24" s="104"/>
      <c r="QN24" s="104"/>
      <c r="QO24" s="104"/>
      <c r="QP24" s="104"/>
      <c r="QQ24" s="104"/>
      <c r="QR24" s="104"/>
      <c r="QS24" s="104"/>
      <c r="QT24" s="104"/>
      <c r="QU24" s="104"/>
      <c r="QV24" s="104"/>
      <c r="QW24" s="104"/>
      <c r="QX24" s="104"/>
      <c r="QY24" s="104"/>
      <c r="QZ24" s="104"/>
      <c r="RA24" s="104"/>
      <c r="RB24" s="104"/>
      <c r="RC24" s="104"/>
      <c r="RD24" s="104"/>
      <c r="RE24" s="104"/>
      <c r="RF24" s="104"/>
      <c r="RG24" s="104"/>
      <c r="RH24" s="104"/>
      <c r="RI24" s="104"/>
      <c r="RJ24" s="104"/>
      <c r="RK24" s="104"/>
      <c r="RL24" s="104"/>
      <c r="RM24" s="104"/>
      <c r="RN24" s="104"/>
      <c r="RO24" s="104"/>
      <c r="RP24" s="104"/>
      <c r="RQ24" s="104"/>
      <c r="RR24" s="104"/>
      <c r="RS24" s="104"/>
      <c r="RT24" s="104"/>
      <c r="RU24" s="104"/>
      <c r="RV24" s="104"/>
      <c r="RW24" s="104"/>
      <c r="RX24" s="104"/>
      <c r="RY24" s="104"/>
      <c r="RZ24" s="104"/>
      <c r="SA24" s="104"/>
      <c r="SB24" s="104"/>
      <c r="SC24" s="104"/>
      <c r="SD24" s="104"/>
      <c r="SE24" s="104"/>
      <c r="SF24" s="104"/>
      <c r="SG24" s="104"/>
      <c r="SH24" s="104"/>
      <c r="SI24" s="104"/>
      <c r="SJ24" s="104"/>
      <c r="SK24" s="104"/>
      <c r="SL24" s="104"/>
      <c r="SM24" s="104"/>
      <c r="SN24" s="104"/>
      <c r="SO24" s="104"/>
      <c r="SP24" s="104"/>
      <c r="SQ24" s="104"/>
      <c r="SR24" s="104"/>
      <c r="SS24" s="104"/>
      <c r="ST24" s="104"/>
      <c r="SU24" s="104"/>
      <c r="SV24" s="104"/>
      <c r="SW24" s="104"/>
      <c r="SX24" s="104"/>
      <c r="SY24" s="104"/>
      <c r="SZ24" s="104"/>
      <c r="TA24" s="104"/>
      <c r="TB24" s="104"/>
      <c r="TC24" s="104"/>
      <c r="TD24" s="104"/>
      <c r="TE24" s="104"/>
      <c r="TF24" s="104"/>
      <c r="TG24" s="104"/>
      <c r="TH24" s="104"/>
      <c r="TI24" s="104"/>
      <c r="TJ24" s="104"/>
      <c r="TK24" s="104"/>
      <c r="TL24" s="104"/>
      <c r="TM24" s="104"/>
      <c r="TN24" s="104"/>
      <c r="TO24" s="104"/>
      <c r="TP24" s="104"/>
      <c r="TQ24" s="104"/>
      <c r="TR24" s="104"/>
      <c r="TS24" s="104"/>
      <c r="TT24" s="104"/>
      <c r="TU24" s="104"/>
      <c r="TV24" s="104"/>
      <c r="TW24" s="104"/>
      <c r="TX24" s="104"/>
      <c r="TY24" s="104"/>
      <c r="TZ24" s="104"/>
      <c r="UA24" s="104"/>
      <c r="UB24" s="104"/>
      <c r="UC24" s="104"/>
      <c r="UD24" s="104"/>
      <c r="UE24" s="104"/>
      <c r="UF24" s="104"/>
      <c r="UG24" s="104"/>
      <c r="UH24" s="104"/>
      <c r="UI24" s="104"/>
      <c r="UJ24" s="104"/>
      <c r="UK24" s="104"/>
      <c r="UL24" s="104"/>
      <c r="UM24" s="104"/>
      <c r="UN24" s="104"/>
      <c r="UO24" s="104"/>
      <c r="UP24" s="104"/>
      <c r="UQ24" s="104"/>
      <c r="UR24" s="104"/>
      <c r="US24" s="104"/>
      <c r="UT24" s="104"/>
      <c r="UU24" s="104"/>
      <c r="UV24" s="104"/>
      <c r="UW24" s="104"/>
      <c r="UX24" s="104"/>
      <c r="UY24" s="104"/>
      <c r="UZ24" s="104"/>
      <c r="VA24" s="104"/>
      <c r="VB24" s="104"/>
      <c r="VC24" s="104"/>
      <c r="VD24" s="104"/>
      <c r="VE24" s="104"/>
      <c r="VF24" s="104"/>
      <c r="VG24" s="104"/>
      <c r="VH24" s="104"/>
      <c r="VI24" s="104"/>
      <c r="VJ24" s="104"/>
      <c r="VK24" s="104"/>
      <c r="VL24" s="104"/>
      <c r="VM24" s="104"/>
      <c r="VN24" s="104"/>
      <c r="VO24" s="104"/>
      <c r="VP24" s="104"/>
      <c r="VQ24" s="104"/>
      <c r="VR24" s="104"/>
      <c r="VS24" s="104"/>
      <c r="VT24" s="104"/>
      <c r="VU24" s="104"/>
      <c r="VV24" s="104"/>
      <c r="VW24" s="104"/>
      <c r="VX24" s="104"/>
      <c r="VY24" s="104"/>
      <c r="VZ24" s="104"/>
      <c r="WA24" s="104"/>
      <c r="WB24" s="104"/>
      <c r="WC24" s="104"/>
      <c r="WD24" s="104"/>
      <c r="WE24" s="104"/>
      <c r="WF24" s="104"/>
      <c r="WG24" s="104"/>
      <c r="WH24" s="104"/>
      <c r="WI24" s="104"/>
      <c r="WJ24" s="104"/>
      <c r="WK24" s="104"/>
      <c r="WL24" s="104"/>
      <c r="WM24" s="104"/>
      <c r="WN24" s="104"/>
      <c r="WO24" s="104"/>
      <c r="WP24" s="104"/>
      <c r="WQ24" s="104"/>
      <c r="WR24" s="104"/>
      <c r="WS24" s="104"/>
      <c r="WT24" s="104"/>
      <c r="WU24" s="104"/>
      <c r="WV24" s="104"/>
      <c r="WW24" s="104"/>
      <c r="WX24" s="104"/>
      <c r="WY24" s="104"/>
      <c r="WZ24" s="104"/>
      <c r="XA24" s="104"/>
      <c r="XB24" s="104"/>
      <c r="XC24" s="104"/>
      <c r="XD24" s="104"/>
      <c r="XE24" s="104"/>
      <c r="XF24" s="104"/>
      <c r="XG24" s="104"/>
      <c r="XH24" s="104"/>
      <c r="XI24" s="104"/>
      <c r="XJ24" s="104"/>
      <c r="XK24" s="104"/>
      <c r="XL24" s="104"/>
      <c r="XM24" s="104"/>
      <c r="XN24" s="104"/>
      <c r="XO24" s="104"/>
      <c r="XP24" s="104"/>
      <c r="XQ24" s="104"/>
      <c r="XR24" s="104"/>
      <c r="XS24" s="104"/>
      <c r="XT24" s="104"/>
      <c r="XU24" s="104"/>
      <c r="XV24" s="104"/>
      <c r="XW24" s="104"/>
      <c r="XX24" s="104"/>
      <c r="XY24" s="104"/>
      <c r="XZ24" s="104"/>
      <c r="YA24" s="104"/>
      <c r="YB24" s="104"/>
      <c r="YC24" s="104"/>
      <c r="YD24" s="104"/>
      <c r="YE24" s="104"/>
      <c r="YF24" s="104"/>
      <c r="YG24" s="104"/>
      <c r="YH24" s="104"/>
      <c r="YI24" s="104"/>
      <c r="YJ24" s="104"/>
      <c r="YK24" s="104"/>
      <c r="YL24" s="104"/>
      <c r="YM24" s="104"/>
      <c r="YN24" s="104"/>
      <c r="YO24" s="104"/>
      <c r="YP24" s="104"/>
      <c r="YQ24" s="104"/>
      <c r="YR24" s="104"/>
      <c r="YS24" s="104"/>
      <c r="YT24" s="104"/>
      <c r="YU24" s="104"/>
      <c r="YV24" s="104"/>
      <c r="YW24" s="104"/>
      <c r="YX24" s="104"/>
      <c r="YY24" s="104"/>
      <c r="YZ24" s="104"/>
      <c r="ZA24" s="104"/>
      <c r="ZB24" s="104"/>
      <c r="ZC24" s="104"/>
      <c r="ZD24" s="104"/>
      <c r="ZE24" s="104"/>
      <c r="ZF24" s="104"/>
      <c r="ZG24" s="104"/>
      <c r="ZH24" s="104"/>
      <c r="ZI24" s="104"/>
      <c r="ZJ24" s="104"/>
      <c r="ZK24" s="104"/>
      <c r="ZL24" s="104"/>
      <c r="ZM24" s="104"/>
      <c r="ZN24" s="104"/>
      <c r="ZO24" s="104"/>
      <c r="ZP24" s="104"/>
      <c r="ZQ24" s="104"/>
      <c r="ZR24" s="104"/>
      <c r="ZS24" s="104"/>
      <c r="ZT24" s="104"/>
      <c r="ZU24" s="104"/>
      <c r="ZV24" s="104"/>
      <c r="ZW24" s="104"/>
      <c r="ZX24" s="104"/>
      <c r="ZY24" s="104"/>
      <c r="ZZ24" s="104"/>
      <c r="AAA24" s="104"/>
      <c r="AAB24" s="104"/>
      <c r="AAC24" s="104"/>
      <c r="AAD24" s="104"/>
      <c r="AAE24" s="104"/>
      <c r="AAF24" s="104"/>
      <c r="AAG24" s="104"/>
      <c r="AAH24" s="104"/>
      <c r="AAI24" s="104"/>
      <c r="AAJ24" s="104"/>
      <c r="AAK24" s="104"/>
      <c r="AAL24" s="104"/>
      <c r="AAM24" s="104"/>
      <c r="AAN24" s="104"/>
      <c r="AAO24" s="104"/>
      <c r="AAP24" s="104"/>
      <c r="AAQ24" s="104"/>
      <c r="AAR24" s="104"/>
      <c r="AAS24" s="104"/>
      <c r="AAT24" s="104"/>
      <c r="AAU24" s="104"/>
      <c r="AAV24" s="104"/>
      <c r="AAW24" s="104"/>
      <c r="AAX24" s="104"/>
      <c r="AAY24" s="104"/>
      <c r="AAZ24" s="104"/>
      <c r="ABA24" s="104"/>
      <c r="ABB24" s="104"/>
      <c r="ABC24" s="104"/>
      <c r="ABD24" s="104"/>
      <c r="ABE24" s="104"/>
      <c r="ABF24" s="104"/>
      <c r="ABG24" s="104"/>
      <c r="ABH24" s="104"/>
      <c r="ABI24" s="104"/>
      <c r="ABJ24" s="104"/>
      <c r="ABK24" s="104"/>
      <c r="ABL24" s="104"/>
      <c r="ABM24" s="104"/>
      <c r="ABN24" s="104"/>
      <c r="ABO24" s="104"/>
      <c r="ABP24" s="104"/>
      <c r="ABQ24" s="104"/>
      <c r="ABR24" s="104"/>
      <c r="ABS24" s="104"/>
      <c r="ABT24" s="104"/>
      <c r="ABU24" s="104"/>
      <c r="ABV24" s="104"/>
      <c r="ABW24" s="104"/>
      <c r="ABX24" s="104"/>
      <c r="ABY24" s="104"/>
      <c r="ABZ24" s="104"/>
      <c r="ACA24" s="104"/>
      <c r="ACB24" s="104"/>
      <c r="ACC24" s="104"/>
      <c r="ACD24" s="104"/>
      <c r="ACE24" s="104"/>
      <c r="ACF24" s="104"/>
      <c r="ACG24" s="104"/>
      <c r="ACH24" s="104"/>
      <c r="ACI24" s="104"/>
      <c r="ACJ24" s="104"/>
      <c r="ACK24" s="104"/>
      <c r="ACL24" s="104"/>
      <c r="ACM24" s="104"/>
      <c r="ACN24" s="104"/>
      <c r="ACO24" s="104"/>
      <c r="ACP24" s="104"/>
      <c r="ACQ24" s="104"/>
      <c r="ACR24" s="104"/>
      <c r="ACS24" s="104"/>
      <c r="ACT24" s="104"/>
      <c r="ACU24" s="104"/>
      <c r="ACV24" s="104"/>
      <c r="ACW24" s="104"/>
      <c r="ACX24" s="104"/>
      <c r="ACY24" s="104"/>
      <c r="ACZ24" s="104"/>
      <c r="ADA24" s="104"/>
      <c r="ADB24" s="104"/>
      <c r="ADC24" s="104"/>
      <c r="ADD24" s="104"/>
      <c r="ADE24" s="104"/>
      <c r="ADF24" s="104"/>
      <c r="ADG24" s="104"/>
      <c r="ADH24" s="104"/>
      <c r="ADI24" s="104"/>
      <c r="ADJ24" s="104"/>
      <c r="ADK24" s="104"/>
      <c r="ADL24" s="104"/>
      <c r="ADM24" s="104"/>
      <c r="ADN24" s="104"/>
      <c r="ADO24" s="104"/>
      <c r="ADP24" s="104"/>
      <c r="ADQ24" s="104"/>
      <c r="ADR24" s="104"/>
      <c r="ADS24" s="104"/>
      <c r="ADT24" s="104"/>
      <c r="ADU24" s="104"/>
      <c r="ADV24" s="104"/>
      <c r="ADW24" s="104"/>
      <c r="ADX24" s="104"/>
      <c r="ADY24" s="104"/>
      <c r="ADZ24" s="104"/>
      <c r="AEA24" s="104"/>
      <c r="AEB24" s="104"/>
      <c r="AEC24" s="104"/>
      <c r="AED24" s="104"/>
      <c r="AEE24" s="104"/>
      <c r="AEF24" s="104"/>
      <c r="AEG24" s="104"/>
      <c r="AEH24" s="104"/>
      <c r="AEI24" s="104"/>
      <c r="AEJ24" s="104"/>
      <c r="AEK24" s="104"/>
      <c r="AEL24" s="104"/>
      <c r="AEM24" s="104"/>
      <c r="AEN24" s="104"/>
      <c r="AEO24" s="104"/>
      <c r="AEP24" s="104"/>
      <c r="AEQ24" s="104"/>
      <c r="AER24" s="104"/>
      <c r="AES24" s="104"/>
      <c r="AET24" s="104"/>
      <c r="AEU24" s="104"/>
      <c r="AEV24" s="104"/>
      <c r="AEW24" s="104"/>
      <c r="AEX24" s="104"/>
      <c r="AEY24" s="104"/>
      <c r="AEZ24" s="104"/>
      <c r="AFA24" s="104"/>
      <c r="AFB24" s="104"/>
      <c r="AFC24" s="104"/>
      <c r="AFD24" s="104"/>
      <c r="AFE24" s="104"/>
      <c r="AFF24" s="104"/>
      <c r="AFG24" s="104"/>
      <c r="AFH24" s="104"/>
      <c r="AFI24" s="104"/>
      <c r="AFJ24" s="104"/>
      <c r="AFK24" s="104"/>
      <c r="AFL24" s="104"/>
      <c r="AFM24" s="104"/>
      <c r="AFN24" s="104"/>
      <c r="AFO24" s="104"/>
      <c r="AFP24" s="104"/>
      <c r="AFQ24" s="104"/>
      <c r="AFR24" s="104"/>
      <c r="AFS24" s="104"/>
      <c r="AFT24" s="104"/>
      <c r="AFU24" s="104"/>
      <c r="AFV24" s="104"/>
      <c r="AFW24" s="104"/>
      <c r="AFX24" s="104"/>
      <c r="AFY24" s="104"/>
      <c r="AFZ24" s="104"/>
      <c r="AGA24" s="104"/>
      <c r="AGB24" s="104"/>
      <c r="AGC24" s="104"/>
      <c r="AGD24" s="104"/>
      <c r="AGE24" s="104"/>
      <c r="AGF24" s="104"/>
      <c r="AGG24" s="104"/>
      <c r="AGH24" s="104"/>
      <c r="AGI24" s="104"/>
      <c r="AGJ24" s="104"/>
      <c r="AGK24" s="104"/>
      <c r="AGL24" s="104"/>
      <c r="AGM24" s="104"/>
      <c r="AGN24" s="104"/>
      <c r="AGO24" s="104"/>
      <c r="AGP24" s="104"/>
      <c r="AGQ24" s="104"/>
      <c r="AGR24" s="104"/>
      <c r="AGS24" s="104"/>
      <c r="AGT24" s="104"/>
      <c r="AGU24" s="104"/>
      <c r="AGV24" s="104"/>
      <c r="AGW24" s="104"/>
      <c r="AGX24" s="104"/>
      <c r="AGY24" s="104"/>
      <c r="AGZ24" s="104"/>
      <c r="AHA24" s="104"/>
      <c r="AHB24" s="104"/>
      <c r="AHC24" s="104"/>
      <c r="AHD24" s="104"/>
      <c r="AHE24" s="104"/>
      <c r="AHF24" s="104"/>
      <c r="AHG24" s="104"/>
      <c r="AHH24" s="104"/>
      <c r="AHI24" s="104"/>
      <c r="AHJ24" s="104"/>
      <c r="AHK24" s="104"/>
      <c r="AHL24" s="104"/>
      <c r="AHM24" s="104"/>
      <c r="AHN24" s="104"/>
      <c r="AHO24" s="104"/>
      <c r="AHP24" s="104"/>
      <c r="AHQ24" s="104"/>
      <c r="AHR24" s="104"/>
      <c r="AHS24" s="104"/>
      <c r="AHT24" s="104"/>
      <c r="AHU24" s="104"/>
      <c r="AHV24" s="104"/>
      <c r="AHW24" s="104"/>
      <c r="AHX24" s="104"/>
      <c r="AHY24" s="104"/>
      <c r="AHZ24" s="104"/>
      <c r="AIA24" s="104"/>
      <c r="AIB24" s="104"/>
      <c r="AIC24" s="104"/>
      <c r="AID24" s="104"/>
      <c r="AIE24" s="104"/>
      <c r="AIF24" s="104"/>
      <c r="AIG24" s="104"/>
      <c r="AIH24" s="104"/>
      <c r="AII24" s="104"/>
      <c r="AIJ24" s="104"/>
      <c r="AIK24" s="104"/>
      <c r="AIL24" s="104"/>
      <c r="AIM24" s="104"/>
      <c r="AIN24" s="104"/>
      <c r="AIO24" s="104"/>
      <c r="AIP24" s="104"/>
      <c r="AIQ24" s="104"/>
      <c r="AIR24" s="104"/>
      <c r="AIS24" s="104"/>
      <c r="AIT24" s="104"/>
      <c r="AIU24" s="104"/>
      <c r="AIV24" s="104"/>
      <c r="AIW24" s="104"/>
      <c r="AIX24" s="104"/>
      <c r="AIY24" s="104"/>
      <c r="AIZ24" s="104"/>
      <c r="AJA24" s="104"/>
      <c r="AJB24" s="104"/>
      <c r="AJC24" s="104"/>
      <c r="AJD24" s="104"/>
      <c r="AJE24" s="104"/>
      <c r="AJF24" s="104"/>
      <c r="AJG24" s="104"/>
      <c r="AJH24" s="104"/>
      <c r="AJI24" s="104"/>
      <c r="AJJ24" s="104"/>
      <c r="AJK24" s="104"/>
      <c r="AJL24" s="104"/>
      <c r="AJM24" s="104"/>
      <c r="AJN24" s="104"/>
      <c r="AJO24" s="104"/>
      <c r="AJP24" s="104"/>
      <c r="AJQ24" s="104"/>
      <c r="AJR24" s="104"/>
      <c r="AJS24" s="104"/>
      <c r="AJT24" s="104"/>
      <c r="AJU24" s="104"/>
      <c r="AJV24" s="104"/>
      <c r="AJW24" s="104"/>
      <c r="AJX24" s="104"/>
      <c r="AJY24" s="104"/>
      <c r="AJZ24" s="104"/>
      <c r="AKA24" s="104"/>
      <c r="AKB24" s="104"/>
      <c r="AKC24" s="104"/>
      <c r="AKD24" s="104"/>
      <c r="AKE24" s="104"/>
      <c r="AKF24" s="104"/>
      <c r="AKG24" s="104"/>
      <c r="AKH24" s="104"/>
      <c r="AKI24" s="104"/>
      <c r="AKJ24" s="104"/>
      <c r="AKK24" s="104"/>
      <c r="AKL24" s="104"/>
      <c r="AKM24" s="104"/>
      <c r="AKN24" s="104"/>
      <c r="AKO24" s="104"/>
      <c r="AKP24" s="104"/>
      <c r="AKQ24" s="104"/>
      <c r="AKR24" s="104"/>
      <c r="AKS24" s="104"/>
      <c r="AKT24" s="104"/>
      <c r="AKU24" s="104"/>
      <c r="AKV24" s="104"/>
      <c r="AKW24" s="104"/>
      <c r="AKX24" s="104"/>
      <c r="AKY24" s="104"/>
      <c r="AKZ24" s="104"/>
      <c r="ALA24" s="104"/>
      <c r="ALB24" s="104"/>
      <c r="ALC24" s="104"/>
      <c r="ALD24" s="104"/>
      <c r="ALE24" s="104"/>
      <c r="ALF24" s="104"/>
      <c r="ALG24" s="104"/>
      <c r="ALH24" s="104"/>
      <c r="ALI24" s="104"/>
      <c r="ALJ24" s="104"/>
      <c r="ALK24" s="104"/>
      <c r="ALL24" s="104"/>
      <c r="ALM24" s="104"/>
      <c r="ALN24" s="104"/>
      <c r="ALO24" s="104"/>
      <c r="ALP24" s="104"/>
      <c r="ALQ24" s="104"/>
      <c r="ALR24" s="104"/>
      <c r="ALS24" s="104"/>
      <c r="ALT24" s="104"/>
      <c r="ALU24" s="104"/>
      <c r="ALV24" s="104"/>
      <c r="ALW24" s="104"/>
      <c r="ALX24" s="104"/>
      <c r="ALY24" s="104"/>
      <c r="ALZ24" s="104"/>
      <c r="AMA24" s="104"/>
      <c r="AMB24" s="104"/>
      <c r="AMC24" s="104"/>
      <c r="AMD24" s="104"/>
      <c r="AME24" s="104"/>
      <c r="AMF24" s="104"/>
      <c r="AMG24" s="104"/>
      <c r="AMH24" s="104"/>
      <c r="AMI24" s="104"/>
      <c r="AMJ24" s="104"/>
    </row>
    <row r="25" spans="1:1024" ht="14.25" customHeight="1" x14ac:dyDescent="0.2">
      <c r="A25" s="58">
        <f t="array" ref="A25">IF(G25=Error_checking!$A$26,_xlfn.RANK.EQ(AC25,$AC$2:$AC$601),"")</f>
        <v>24</v>
      </c>
      <c r="B25" s="58">
        <v>434</v>
      </c>
      <c r="C25" s="59">
        <f>VLOOKUP($B25,Ludo_na!$A$2:$D$601,2,0)</f>
        <v>12</v>
      </c>
      <c r="D25" s="60" t="str">
        <f>IF(VLOOKUP($B25,Ludo_voor!$A$2:$Y$601,3,0)="","",VLOOKUP($B25,Ludo_voor!$A$2:$Y$601,3,0))</f>
        <v>Lodewijckx</v>
      </c>
      <c r="E25" s="61" t="str">
        <f>IF(VLOOKUP($B25,Ludo_voor!$A$2:$Y$601,4,0)="","",VLOOKUP($B25,Ludo_voor!$A$2:$Y$601,4,0))</f>
        <v>Peter</v>
      </c>
      <c r="F25" s="62" t="str">
        <f>IF(VLOOKUP($B25,Ludo_voor!$A$2:$Y$601,5,0)="","",VLOOKUP($B25,Ludo_voor!$A$2:$Y$601,5,0))</f>
        <v>t Gezelschap</v>
      </c>
      <c r="G25" s="63" t="s">
        <v>845</v>
      </c>
      <c r="H25" s="64" t="s">
        <v>846</v>
      </c>
      <c r="I25" s="65" t="s">
        <v>860</v>
      </c>
      <c r="J25" s="66">
        <v>1</v>
      </c>
      <c r="K25" s="66">
        <v>2</v>
      </c>
      <c r="L25" s="66">
        <v>3</v>
      </c>
      <c r="M25" s="67">
        <f t="array" ref="M25">IF($G25="","",IF(L25="",0,((SUM(IF(I25=I$2:I$601,IF(J25=J$2:J$601,1,0),0))-K25)/(SUM(IF(I25=I$2:I$601,IF(J25=J$2:J$601,1,0),0))-1)*100)+(L25/(SUM(IF(I25=I$2:I$601,IF(J25=J$2:J$601,L$2:L$601,0),0))))+IF(K25&lt;2,SUM(IF(I25=I$2:I$601,IF(J25=J$2:J$601,1,0),0)),0)))</f>
        <v>66.966666666666654</v>
      </c>
      <c r="N25" s="68" t="s">
        <v>853</v>
      </c>
      <c r="O25" s="69">
        <v>1</v>
      </c>
      <c r="P25" s="69">
        <v>1</v>
      </c>
      <c r="Q25" s="69">
        <v>47</v>
      </c>
      <c r="R25" s="70">
        <f t="array" ref="R25">IF($G25="","",IF(Q25="",0,((SUM(IF(N25=N$2:N$601,IF(O25=O$2:O$601,1,0),0))-P25)/(SUM(IF(N25=N$2:N$601,IF(O25=O$2:O$601,1,0),0))-1)*100)+(Q25/(SUM(IF(N25=N$2:N$601,IF(O25=O$2:O$601,Q$2:Q$601,0),0))))+IF(P25&lt;2,SUM(IF(N25=N$2:N$601,IF(O25=O$2:O$601,1,0),0)),0)))</f>
        <v>105.27485380116958</v>
      </c>
      <c r="S25" s="71" t="s">
        <v>868</v>
      </c>
      <c r="T25" s="72">
        <v>2</v>
      </c>
      <c r="U25" s="72">
        <v>2</v>
      </c>
      <c r="V25" s="72">
        <v>182</v>
      </c>
      <c r="W25" s="73">
        <f t="array" ref="W25">IF($G25="","",IF(OR(S25=Error_checking!$Q$25,S25=Error_checking!$Q$26),R25-IF(P25&lt;2,SUM(IF(N25=N$2:N$601,IF(O25=O$2:O$601,1,0),0)),0),IF(V25="",0,((SUM(IF(S25=S$2:S$601,IF(T25=T$2:T$601,1,0),0))-U25)/(SUM(IF(S25=S$2:S$601,IF(T25=T$2:T$601,1,0),0))-1)*100)+(V25/(SUM(IF(S25=S$2:S$601,IF(T25=T$2:T$601,V$2:V$601,0),0))))+IF(U25&lt;2,SUM(IF(S25=S$2:S$601,IF(T25=T$2:T$601,1,0),0)),0))))</f>
        <v>66.921568627450966</v>
      </c>
      <c r="X25" s="74"/>
      <c r="Y25" s="75"/>
      <c r="Z25" s="76"/>
      <c r="AA25" s="75"/>
      <c r="AB25" s="77">
        <f>0</f>
        <v>0</v>
      </c>
      <c r="AC25" s="77">
        <f t="array" ref="AC25">SUM(M25,R25,W25,AB25)</f>
        <v>239.16308909528721</v>
      </c>
      <c r="AD25" s="76">
        <f>IF(G25=Error_checking!$A$26,MAX(0,MIN(MaxBonus,$G$1)+1-_xlfn.RANK.EQ(AC25,$AC$2:$AC$601)),0)</f>
        <v>47</v>
      </c>
      <c r="AE25" s="73">
        <f t="shared" si="0"/>
        <v>286.16308909528721</v>
      </c>
      <c r="AF25" s="78">
        <f t="array" ref="AF25">IF(G25=Error_checking!$A$26,_xlfn.RANK.EQ(AC25,$AC$2:$AC$601),"")</f>
        <v>24</v>
      </c>
      <c r="AG25" s="79"/>
      <c r="AH25" s="80"/>
      <c r="AI25" s="80"/>
      <c r="AJ25" s="80"/>
      <c r="AK25" s="81"/>
      <c r="AL25" s="90"/>
      <c r="AM25" s="90"/>
      <c r="AN25" s="90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  <c r="JB25" s="104"/>
      <c r="JC25" s="104"/>
      <c r="JD25" s="104"/>
      <c r="JE25" s="104"/>
      <c r="JF25" s="104"/>
      <c r="JG25" s="104"/>
      <c r="JH25" s="104"/>
      <c r="JI25" s="104"/>
      <c r="JJ25" s="104"/>
      <c r="JK25" s="104"/>
      <c r="JL25" s="104"/>
      <c r="JM25" s="104"/>
      <c r="JN25" s="104"/>
      <c r="JO25" s="104"/>
      <c r="JP25" s="104"/>
      <c r="JQ25" s="104"/>
      <c r="JR25" s="104"/>
      <c r="JS25" s="104"/>
      <c r="JT25" s="104"/>
      <c r="JU25" s="104"/>
      <c r="JV25" s="104"/>
      <c r="JW25" s="104"/>
      <c r="JX25" s="104"/>
      <c r="JY25" s="104"/>
      <c r="JZ25" s="104"/>
      <c r="KA25" s="104"/>
      <c r="KB25" s="104"/>
      <c r="KC25" s="104"/>
      <c r="KD25" s="104"/>
      <c r="KE25" s="104"/>
      <c r="KF25" s="104"/>
      <c r="KG25" s="104"/>
      <c r="KH25" s="104"/>
      <c r="KI25" s="104"/>
      <c r="KJ25" s="104"/>
      <c r="KK25" s="104"/>
      <c r="KL25" s="104"/>
      <c r="KM25" s="104"/>
      <c r="KN25" s="104"/>
      <c r="KO25" s="104"/>
      <c r="KP25" s="104"/>
      <c r="KQ25" s="104"/>
      <c r="KR25" s="104"/>
      <c r="KS25" s="104"/>
      <c r="KT25" s="104"/>
      <c r="KU25" s="104"/>
      <c r="KV25" s="104"/>
      <c r="KW25" s="104"/>
      <c r="KX25" s="104"/>
      <c r="KY25" s="104"/>
      <c r="KZ25" s="104"/>
      <c r="LA25" s="104"/>
      <c r="LB25" s="104"/>
      <c r="LC25" s="104"/>
      <c r="LD25" s="104"/>
      <c r="LE25" s="104"/>
      <c r="LF25" s="104"/>
      <c r="LG25" s="104"/>
      <c r="LH25" s="104"/>
      <c r="LI25" s="104"/>
      <c r="LJ25" s="104"/>
      <c r="LK25" s="104"/>
      <c r="LL25" s="104"/>
      <c r="LM25" s="104"/>
      <c r="LN25" s="104"/>
      <c r="LO25" s="104"/>
      <c r="LP25" s="104"/>
      <c r="LQ25" s="104"/>
      <c r="LR25" s="104"/>
      <c r="LS25" s="104"/>
      <c r="LT25" s="104"/>
      <c r="LU25" s="104"/>
      <c r="LV25" s="104"/>
      <c r="LW25" s="104"/>
      <c r="LX25" s="104"/>
      <c r="LY25" s="104"/>
      <c r="LZ25" s="104"/>
      <c r="MA25" s="104"/>
      <c r="MB25" s="104"/>
      <c r="MC25" s="104"/>
      <c r="MD25" s="104"/>
      <c r="ME25" s="104"/>
      <c r="MF25" s="104"/>
      <c r="MG25" s="104"/>
      <c r="MH25" s="104"/>
      <c r="MI25" s="104"/>
      <c r="MJ25" s="104"/>
      <c r="MK25" s="104"/>
      <c r="ML25" s="104"/>
      <c r="MM25" s="104"/>
      <c r="MN25" s="104"/>
      <c r="MO25" s="104"/>
      <c r="MP25" s="104"/>
      <c r="MQ25" s="104"/>
      <c r="MR25" s="104"/>
      <c r="MS25" s="104"/>
      <c r="MT25" s="104"/>
      <c r="MU25" s="104"/>
      <c r="MV25" s="104"/>
      <c r="MW25" s="104"/>
      <c r="MX25" s="104"/>
      <c r="MY25" s="104"/>
      <c r="MZ25" s="104"/>
      <c r="NA25" s="104"/>
      <c r="NB25" s="104"/>
      <c r="NC25" s="104"/>
      <c r="ND25" s="104"/>
      <c r="NE25" s="104"/>
      <c r="NF25" s="104"/>
      <c r="NG25" s="104"/>
      <c r="NH25" s="104"/>
      <c r="NI25" s="104"/>
      <c r="NJ25" s="104"/>
      <c r="NK25" s="104"/>
      <c r="NL25" s="104"/>
      <c r="NM25" s="104"/>
      <c r="NN25" s="104"/>
      <c r="NO25" s="104"/>
      <c r="NP25" s="104"/>
      <c r="NQ25" s="104"/>
      <c r="NR25" s="104"/>
      <c r="NS25" s="104"/>
      <c r="NT25" s="104"/>
      <c r="NU25" s="104"/>
      <c r="NV25" s="104"/>
      <c r="NW25" s="104"/>
      <c r="NX25" s="104"/>
      <c r="NY25" s="104"/>
      <c r="NZ25" s="104"/>
      <c r="OA25" s="104"/>
      <c r="OB25" s="104"/>
      <c r="OC25" s="104"/>
      <c r="OD25" s="104"/>
      <c r="OE25" s="104"/>
      <c r="OF25" s="104"/>
      <c r="OG25" s="104"/>
      <c r="OH25" s="104"/>
      <c r="OI25" s="104"/>
      <c r="OJ25" s="104"/>
      <c r="OK25" s="104"/>
      <c r="OL25" s="104"/>
      <c r="OM25" s="104"/>
      <c r="ON25" s="104"/>
      <c r="OO25" s="104"/>
      <c r="OP25" s="104"/>
      <c r="OQ25" s="104"/>
      <c r="OR25" s="104"/>
      <c r="OS25" s="104"/>
      <c r="OT25" s="104"/>
      <c r="OU25" s="104"/>
      <c r="OV25" s="104"/>
      <c r="OW25" s="104"/>
      <c r="OX25" s="104"/>
      <c r="OY25" s="104"/>
      <c r="OZ25" s="104"/>
      <c r="PA25" s="104"/>
      <c r="PB25" s="104"/>
      <c r="PC25" s="104"/>
      <c r="PD25" s="104"/>
      <c r="PE25" s="104"/>
      <c r="PF25" s="104"/>
      <c r="PG25" s="104"/>
      <c r="PH25" s="104"/>
      <c r="PI25" s="104"/>
      <c r="PJ25" s="104"/>
      <c r="PK25" s="104"/>
      <c r="PL25" s="104"/>
      <c r="PM25" s="104"/>
      <c r="PN25" s="104"/>
      <c r="PO25" s="104"/>
      <c r="PP25" s="104"/>
      <c r="PQ25" s="104"/>
      <c r="PR25" s="104"/>
      <c r="PS25" s="104"/>
      <c r="PT25" s="104"/>
      <c r="PU25" s="104"/>
      <c r="PV25" s="104"/>
      <c r="PW25" s="104"/>
      <c r="PX25" s="104"/>
      <c r="PY25" s="104"/>
      <c r="PZ25" s="104"/>
      <c r="QA25" s="104"/>
      <c r="QB25" s="104"/>
      <c r="QC25" s="104"/>
      <c r="QD25" s="104"/>
      <c r="QE25" s="104"/>
      <c r="QF25" s="104"/>
      <c r="QG25" s="104"/>
      <c r="QH25" s="104"/>
      <c r="QI25" s="104"/>
      <c r="QJ25" s="104"/>
      <c r="QK25" s="104"/>
      <c r="QL25" s="104"/>
      <c r="QM25" s="104"/>
      <c r="QN25" s="104"/>
      <c r="QO25" s="104"/>
      <c r="QP25" s="104"/>
      <c r="QQ25" s="104"/>
      <c r="QR25" s="104"/>
      <c r="QS25" s="104"/>
      <c r="QT25" s="104"/>
      <c r="QU25" s="104"/>
      <c r="QV25" s="104"/>
      <c r="QW25" s="104"/>
      <c r="QX25" s="104"/>
      <c r="QY25" s="104"/>
      <c r="QZ25" s="104"/>
      <c r="RA25" s="104"/>
      <c r="RB25" s="104"/>
      <c r="RC25" s="104"/>
      <c r="RD25" s="104"/>
      <c r="RE25" s="104"/>
      <c r="RF25" s="104"/>
      <c r="RG25" s="104"/>
      <c r="RH25" s="104"/>
      <c r="RI25" s="104"/>
      <c r="RJ25" s="104"/>
      <c r="RK25" s="104"/>
      <c r="RL25" s="104"/>
      <c r="RM25" s="104"/>
      <c r="RN25" s="104"/>
      <c r="RO25" s="104"/>
      <c r="RP25" s="104"/>
      <c r="RQ25" s="104"/>
      <c r="RR25" s="104"/>
      <c r="RS25" s="104"/>
      <c r="RT25" s="104"/>
      <c r="RU25" s="104"/>
      <c r="RV25" s="104"/>
      <c r="RW25" s="104"/>
      <c r="RX25" s="104"/>
      <c r="RY25" s="104"/>
      <c r="RZ25" s="104"/>
      <c r="SA25" s="104"/>
      <c r="SB25" s="104"/>
      <c r="SC25" s="104"/>
      <c r="SD25" s="104"/>
      <c r="SE25" s="104"/>
      <c r="SF25" s="104"/>
      <c r="SG25" s="104"/>
      <c r="SH25" s="104"/>
      <c r="SI25" s="104"/>
      <c r="SJ25" s="104"/>
      <c r="SK25" s="104"/>
      <c r="SL25" s="104"/>
      <c r="SM25" s="104"/>
      <c r="SN25" s="104"/>
      <c r="SO25" s="104"/>
      <c r="SP25" s="104"/>
      <c r="SQ25" s="104"/>
      <c r="SR25" s="104"/>
      <c r="SS25" s="104"/>
      <c r="ST25" s="104"/>
      <c r="SU25" s="104"/>
      <c r="SV25" s="104"/>
      <c r="SW25" s="104"/>
      <c r="SX25" s="104"/>
      <c r="SY25" s="104"/>
      <c r="SZ25" s="104"/>
      <c r="TA25" s="104"/>
      <c r="TB25" s="104"/>
      <c r="TC25" s="104"/>
      <c r="TD25" s="104"/>
      <c r="TE25" s="104"/>
      <c r="TF25" s="104"/>
      <c r="TG25" s="104"/>
      <c r="TH25" s="104"/>
      <c r="TI25" s="104"/>
      <c r="TJ25" s="104"/>
      <c r="TK25" s="104"/>
      <c r="TL25" s="104"/>
      <c r="TM25" s="104"/>
      <c r="TN25" s="104"/>
      <c r="TO25" s="104"/>
      <c r="TP25" s="104"/>
      <c r="TQ25" s="104"/>
      <c r="TR25" s="104"/>
      <c r="TS25" s="104"/>
      <c r="TT25" s="104"/>
      <c r="TU25" s="104"/>
      <c r="TV25" s="104"/>
      <c r="TW25" s="104"/>
      <c r="TX25" s="104"/>
      <c r="TY25" s="104"/>
      <c r="TZ25" s="104"/>
      <c r="UA25" s="104"/>
      <c r="UB25" s="104"/>
      <c r="UC25" s="104"/>
      <c r="UD25" s="104"/>
      <c r="UE25" s="104"/>
      <c r="UF25" s="104"/>
      <c r="UG25" s="104"/>
      <c r="UH25" s="104"/>
      <c r="UI25" s="104"/>
      <c r="UJ25" s="104"/>
      <c r="UK25" s="104"/>
      <c r="UL25" s="104"/>
      <c r="UM25" s="104"/>
      <c r="UN25" s="104"/>
      <c r="UO25" s="104"/>
      <c r="UP25" s="104"/>
      <c r="UQ25" s="104"/>
      <c r="UR25" s="104"/>
      <c r="US25" s="104"/>
      <c r="UT25" s="104"/>
      <c r="UU25" s="104"/>
      <c r="UV25" s="104"/>
      <c r="UW25" s="104"/>
      <c r="UX25" s="104"/>
      <c r="UY25" s="104"/>
      <c r="UZ25" s="104"/>
      <c r="VA25" s="104"/>
      <c r="VB25" s="104"/>
      <c r="VC25" s="104"/>
      <c r="VD25" s="104"/>
      <c r="VE25" s="104"/>
      <c r="VF25" s="104"/>
      <c r="VG25" s="104"/>
      <c r="VH25" s="104"/>
      <c r="VI25" s="104"/>
      <c r="VJ25" s="104"/>
      <c r="VK25" s="104"/>
      <c r="VL25" s="104"/>
      <c r="VM25" s="104"/>
      <c r="VN25" s="104"/>
      <c r="VO25" s="104"/>
      <c r="VP25" s="104"/>
      <c r="VQ25" s="104"/>
      <c r="VR25" s="104"/>
      <c r="VS25" s="104"/>
      <c r="VT25" s="104"/>
      <c r="VU25" s="104"/>
      <c r="VV25" s="104"/>
      <c r="VW25" s="104"/>
      <c r="VX25" s="104"/>
      <c r="VY25" s="104"/>
      <c r="VZ25" s="104"/>
      <c r="WA25" s="104"/>
      <c r="WB25" s="104"/>
      <c r="WC25" s="104"/>
      <c r="WD25" s="104"/>
      <c r="WE25" s="104"/>
      <c r="WF25" s="104"/>
      <c r="WG25" s="104"/>
      <c r="WH25" s="104"/>
      <c r="WI25" s="104"/>
      <c r="WJ25" s="104"/>
      <c r="WK25" s="104"/>
      <c r="WL25" s="104"/>
      <c r="WM25" s="104"/>
      <c r="WN25" s="104"/>
      <c r="WO25" s="104"/>
      <c r="WP25" s="104"/>
      <c r="WQ25" s="104"/>
      <c r="WR25" s="104"/>
      <c r="WS25" s="104"/>
      <c r="WT25" s="104"/>
      <c r="WU25" s="104"/>
      <c r="WV25" s="104"/>
      <c r="WW25" s="104"/>
      <c r="WX25" s="104"/>
      <c r="WY25" s="104"/>
      <c r="WZ25" s="104"/>
      <c r="XA25" s="104"/>
      <c r="XB25" s="104"/>
      <c r="XC25" s="104"/>
      <c r="XD25" s="104"/>
      <c r="XE25" s="104"/>
      <c r="XF25" s="104"/>
      <c r="XG25" s="104"/>
      <c r="XH25" s="104"/>
      <c r="XI25" s="104"/>
      <c r="XJ25" s="104"/>
      <c r="XK25" s="104"/>
      <c r="XL25" s="104"/>
      <c r="XM25" s="104"/>
      <c r="XN25" s="104"/>
      <c r="XO25" s="104"/>
      <c r="XP25" s="104"/>
      <c r="XQ25" s="104"/>
      <c r="XR25" s="104"/>
      <c r="XS25" s="104"/>
      <c r="XT25" s="104"/>
      <c r="XU25" s="104"/>
      <c r="XV25" s="104"/>
      <c r="XW25" s="104"/>
      <c r="XX25" s="104"/>
      <c r="XY25" s="104"/>
      <c r="XZ25" s="104"/>
      <c r="YA25" s="104"/>
      <c r="YB25" s="104"/>
      <c r="YC25" s="104"/>
      <c r="YD25" s="104"/>
      <c r="YE25" s="104"/>
      <c r="YF25" s="104"/>
      <c r="YG25" s="104"/>
      <c r="YH25" s="104"/>
      <c r="YI25" s="104"/>
      <c r="YJ25" s="104"/>
      <c r="YK25" s="104"/>
      <c r="YL25" s="104"/>
      <c r="YM25" s="104"/>
      <c r="YN25" s="104"/>
      <c r="YO25" s="104"/>
      <c r="YP25" s="104"/>
      <c r="YQ25" s="104"/>
      <c r="YR25" s="104"/>
      <c r="YS25" s="104"/>
      <c r="YT25" s="104"/>
      <c r="YU25" s="104"/>
      <c r="YV25" s="104"/>
      <c r="YW25" s="104"/>
      <c r="YX25" s="104"/>
      <c r="YY25" s="104"/>
      <c r="YZ25" s="104"/>
      <c r="ZA25" s="104"/>
      <c r="ZB25" s="104"/>
      <c r="ZC25" s="104"/>
      <c r="ZD25" s="104"/>
      <c r="ZE25" s="104"/>
      <c r="ZF25" s="104"/>
      <c r="ZG25" s="104"/>
      <c r="ZH25" s="104"/>
      <c r="ZI25" s="104"/>
      <c r="ZJ25" s="104"/>
      <c r="ZK25" s="104"/>
      <c r="ZL25" s="104"/>
      <c r="ZM25" s="104"/>
      <c r="ZN25" s="104"/>
      <c r="ZO25" s="104"/>
      <c r="ZP25" s="104"/>
      <c r="ZQ25" s="104"/>
      <c r="ZR25" s="104"/>
      <c r="ZS25" s="104"/>
      <c r="ZT25" s="104"/>
      <c r="ZU25" s="104"/>
      <c r="ZV25" s="104"/>
      <c r="ZW25" s="104"/>
      <c r="ZX25" s="104"/>
      <c r="ZY25" s="104"/>
      <c r="ZZ25" s="104"/>
      <c r="AAA25" s="104"/>
      <c r="AAB25" s="104"/>
      <c r="AAC25" s="104"/>
      <c r="AAD25" s="104"/>
      <c r="AAE25" s="104"/>
      <c r="AAF25" s="104"/>
      <c r="AAG25" s="104"/>
      <c r="AAH25" s="104"/>
      <c r="AAI25" s="104"/>
      <c r="AAJ25" s="104"/>
      <c r="AAK25" s="104"/>
      <c r="AAL25" s="104"/>
      <c r="AAM25" s="104"/>
      <c r="AAN25" s="104"/>
      <c r="AAO25" s="104"/>
      <c r="AAP25" s="104"/>
      <c r="AAQ25" s="104"/>
      <c r="AAR25" s="104"/>
      <c r="AAS25" s="104"/>
      <c r="AAT25" s="104"/>
      <c r="AAU25" s="104"/>
      <c r="AAV25" s="104"/>
      <c r="AAW25" s="104"/>
      <c r="AAX25" s="104"/>
      <c r="AAY25" s="104"/>
      <c r="AAZ25" s="104"/>
      <c r="ABA25" s="104"/>
      <c r="ABB25" s="104"/>
      <c r="ABC25" s="104"/>
      <c r="ABD25" s="104"/>
      <c r="ABE25" s="104"/>
      <c r="ABF25" s="104"/>
      <c r="ABG25" s="104"/>
      <c r="ABH25" s="104"/>
      <c r="ABI25" s="104"/>
      <c r="ABJ25" s="104"/>
      <c r="ABK25" s="104"/>
      <c r="ABL25" s="104"/>
      <c r="ABM25" s="104"/>
      <c r="ABN25" s="104"/>
      <c r="ABO25" s="104"/>
      <c r="ABP25" s="104"/>
      <c r="ABQ25" s="104"/>
      <c r="ABR25" s="104"/>
      <c r="ABS25" s="104"/>
      <c r="ABT25" s="104"/>
      <c r="ABU25" s="104"/>
      <c r="ABV25" s="104"/>
      <c r="ABW25" s="104"/>
      <c r="ABX25" s="104"/>
      <c r="ABY25" s="104"/>
      <c r="ABZ25" s="104"/>
      <c r="ACA25" s="104"/>
      <c r="ACB25" s="104"/>
      <c r="ACC25" s="104"/>
      <c r="ACD25" s="104"/>
      <c r="ACE25" s="104"/>
      <c r="ACF25" s="104"/>
      <c r="ACG25" s="104"/>
      <c r="ACH25" s="104"/>
      <c r="ACI25" s="104"/>
      <c r="ACJ25" s="104"/>
      <c r="ACK25" s="104"/>
      <c r="ACL25" s="104"/>
      <c r="ACM25" s="104"/>
      <c r="ACN25" s="104"/>
      <c r="ACO25" s="104"/>
      <c r="ACP25" s="104"/>
      <c r="ACQ25" s="104"/>
      <c r="ACR25" s="104"/>
      <c r="ACS25" s="104"/>
      <c r="ACT25" s="104"/>
      <c r="ACU25" s="104"/>
      <c r="ACV25" s="104"/>
      <c r="ACW25" s="104"/>
      <c r="ACX25" s="104"/>
      <c r="ACY25" s="104"/>
      <c r="ACZ25" s="104"/>
      <c r="ADA25" s="104"/>
      <c r="ADB25" s="104"/>
      <c r="ADC25" s="104"/>
      <c r="ADD25" s="104"/>
      <c r="ADE25" s="104"/>
      <c r="ADF25" s="104"/>
      <c r="ADG25" s="104"/>
      <c r="ADH25" s="104"/>
      <c r="ADI25" s="104"/>
      <c r="ADJ25" s="104"/>
      <c r="ADK25" s="104"/>
      <c r="ADL25" s="104"/>
      <c r="ADM25" s="104"/>
      <c r="ADN25" s="104"/>
      <c r="ADO25" s="104"/>
      <c r="ADP25" s="104"/>
      <c r="ADQ25" s="104"/>
      <c r="ADR25" s="104"/>
      <c r="ADS25" s="104"/>
      <c r="ADT25" s="104"/>
      <c r="ADU25" s="104"/>
      <c r="ADV25" s="104"/>
      <c r="ADW25" s="104"/>
      <c r="ADX25" s="104"/>
      <c r="ADY25" s="104"/>
      <c r="ADZ25" s="104"/>
      <c r="AEA25" s="104"/>
      <c r="AEB25" s="104"/>
      <c r="AEC25" s="104"/>
      <c r="AED25" s="104"/>
      <c r="AEE25" s="104"/>
      <c r="AEF25" s="104"/>
      <c r="AEG25" s="104"/>
      <c r="AEH25" s="104"/>
      <c r="AEI25" s="104"/>
      <c r="AEJ25" s="104"/>
      <c r="AEK25" s="104"/>
      <c r="AEL25" s="104"/>
      <c r="AEM25" s="104"/>
      <c r="AEN25" s="104"/>
      <c r="AEO25" s="104"/>
      <c r="AEP25" s="104"/>
      <c r="AEQ25" s="104"/>
      <c r="AER25" s="104"/>
      <c r="AES25" s="104"/>
      <c r="AET25" s="104"/>
      <c r="AEU25" s="104"/>
      <c r="AEV25" s="104"/>
      <c r="AEW25" s="104"/>
      <c r="AEX25" s="104"/>
      <c r="AEY25" s="104"/>
      <c r="AEZ25" s="104"/>
      <c r="AFA25" s="104"/>
      <c r="AFB25" s="104"/>
      <c r="AFC25" s="104"/>
      <c r="AFD25" s="104"/>
      <c r="AFE25" s="104"/>
      <c r="AFF25" s="104"/>
      <c r="AFG25" s="104"/>
      <c r="AFH25" s="104"/>
      <c r="AFI25" s="104"/>
      <c r="AFJ25" s="104"/>
      <c r="AFK25" s="104"/>
      <c r="AFL25" s="104"/>
      <c r="AFM25" s="104"/>
      <c r="AFN25" s="104"/>
      <c r="AFO25" s="104"/>
      <c r="AFP25" s="104"/>
      <c r="AFQ25" s="104"/>
      <c r="AFR25" s="104"/>
      <c r="AFS25" s="104"/>
      <c r="AFT25" s="104"/>
      <c r="AFU25" s="104"/>
      <c r="AFV25" s="104"/>
      <c r="AFW25" s="104"/>
      <c r="AFX25" s="104"/>
      <c r="AFY25" s="104"/>
      <c r="AFZ25" s="104"/>
      <c r="AGA25" s="104"/>
      <c r="AGB25" s="104"/>
      <c r="AGC25" s="104"/>
      <c r="AGD25" s="104"/>
      <c r="AGE25" s="104"/>
      <c r="AGF25" s="104"/>
      <c r="AGG25" s="104"/>
      <c r="AGH25" s="104"/>
      <c r="AGI25" s="104"/>
      <c r="AGJ25" s="104"/>
      <c r="AGK25" s="104"/>
      <c r="AGL25" s="104"/>
      <c r="AGM25" s="104"/>
      <c r="AGN25" s="104"/>
      <c r="AGO25" s="104"/>
      <c r="AGP25" s="104"/>
      <c r="AGQ25" s="104"/>
      <c r="AGR25" s="104"/>
      <c r="AGS25" s="104"/>
      <c r="AGT25" s="104"/>
      <c r="AGU25" s="104"/>
      <c r="AGV25" s="104"/>
      <c r="AGW25" s="104"/>
      <c r="AGX25" s="104"/>
      <c r="AGY25" s="104"/>
      <c r="AGZ25" s="104"/>
      <c r="AHA25" s="104"/>
      <c r="AHB25" s="104"/>
      <c r="AHC25" s="104"/>
      <c r="AHD25" s="104"/>
      <c r="AHE25" s="104"/>
      <c r="AHF25" s="104"/>
      <c r="AHG25" s="104"/>
      <c r="AHH25" s="104"/>
      <c r="AHI25" s="104"/>
      <c r="AHJ25" s="104"/>
      <c r="AHK25" s="104"/>
      <c r="AHL25" s="104"/>
      <c r="AHM25" s="104"/>
      <c r="AHN25" s="104"/>
      <c r="AHO25" s="104"/>
      <c r="AHP25" s="104"/>
      <c r="AHQ25" s="104"/>
      <c r="AHR25" s="104"/>
      <c r="AHS25" s="104"/>
      <c r="AHT25" s="104"/>
      <c r="AHU25" s="104"/>
      <c r="AHV25" s="104"/>
      <c r="AHW25" s="104"/>
      <c r="AHX25" s="104"/>
      <c r="AHY25" s="104"/>
      <c r="AHZ25" s="104"/>
      <c r="AIA25" s="104"/>
      <c r="AIB25" s="104"/>
      <c r="AIC25" s="104"/>
      <c r="AID25" s="104"/>
      <c r="AIE25" s="104"/>
      <c r="AIF25" s="104"/>
      <c r="AIG25" s="104"/>
      <c r="AIH25" s="104"/>
      <c r="AII25" s="104"/>
      <c r="AIJ25" s="104"/>
      <c r="AIK25" s="104"/>
      <c r="AIL25" s="104"/>
      <c r="AIM25" s="104"/>
      <c r="AIN25" s="104"/>
      <c r="AIO25" s="104"/>
      <c r="AIP25" s="104"/>
      <c r="AIQ25" s="104"/>
      <c r="AIR25" s="104"/>
      <c r="AIS25" s="104"/>
      <c r="AIT25" s="104"/>
      <c r="AIU25" s="104"/>
      <c r="AIV25" s="104"/>
      <c r="AIW25" s="104"/>
      <c r="AIX25" s="104"/>
      <c r="AIY25" s="104"/>
      <c r="AIZ25" s="104"/>
      <c r="AJA25" s="104"/>
      <c r="AJB25" s="104"/>
      <c r="AJC25" s="104"/>
      <c r="AJD25" s="104"/>
      <c r="AJE25" s="104"/>
      <c r="AJF25" s="104"/>
      <c r="AJG25" s="104"/>
      <c r="AJH25" s="104"/>
      <c r="AJI25" s="104"/>
      <c r="AJJ25" s="104"/>
      <c r="AJK25" s="104"/>
      <c r="AJL25" s="104"/>
      <c r="AJM25" s="104"/>
      <c r="AJN25" s="104"/>
      <c r="AJO25" s="104"/>
      <c r="AJP25" s="104"/>
      <c r="AJQ25" s="104"/>
      <c r="AJR25" s="104"/>
      <c r="AJS25" s="104"/>
      <c r="AJT25" s="104"/>
      <c r="AJU25" s="104"/>
      <c r="AJV25" s="104"/>
      <c r="AJW25" s="104"/>
      <c r="AJX25" s="104"/>
      <c r="AJY25" s="104"/>
      <c r="AJZ25" s="104"/>
      <c r="AKA25" s="104"/>
      <c r="AKB25" s="104"/>
      <c r="AKC25" s="104"/>
      <c r="AKD25" s="104"/>
      <c r="AKE25" s="104"/>
      <c r="AKF25" s="104"/>
      <c r="AKG25" s="104"/>
      <c r="AKH25" s="104"/>
      <c r="AKI25" s="104"/>
      <c r="AKJ25" s="104"/>
      <c r="AKK25" s="104"/>
      <c r="AKL25" s="104"/>
      <c r="AKM25" s="104"/>
      <c r="AKN25" s="104"/>
      <c r="AKO25" s="104"/>
      <c r="AKP25" s="104"/>
      <c r="AKQ25" s="104"/>
      <c r="AKR25" s="104"/>
      <c r="AKS25" s="104"/>
      <c r="AKT25" s="104"/>
      <c r="AKU25" s="104"/>
      <c r="AKV25" s="104"/>
      <c r="AKW25" s="104"/>
      <c r="AKX25" s="104"/>
      <c r="AKY25" s="104"/>
      <c r="AKZ25" s="104"/>
      <c r="ALA25" s="104"/>
      <c r="ALB25" s="104"/>
      <c r="ALC25" s="104"/>
      <c r="ALD25" s="104"/>
      <c r="ALE25" s="104"/>
      <c r="ALF25" s="104"/>
      <c r="ALG25" s="104"/>
      <c r="ALH25" s="104"/>
      <c r="ALI25" s="104"/>
      <c r="ALJ25" s="104"/>
      <c r="ALK25" s="104"/>
      <c r="ALL25" s="104"/>
      <c r="ALM25" s="104"/>
      <c r="ALN25" s="104"/>
      <c r="ALO25" s="104"/>
      <c r="ALP25" s="104"/>
      <c r="ALQ25" s="104"/>
      <c r="ALR25" s="104"/>
      <c r="ALS25" s="104"/>
      <c r="ALT25" s="104"/>
      <c r="ALU25" s="104"/>
      <c r="ALV25" s="104"/>
      <c r="ALW25" s="104"/>
      <c r="ALX25" s="104"/>
      <c r="ALY25" s="104"/>
      <c r="ALZ25" s="104"/>
      <c r="AMA25" s="104"/>
      <c r="AMB25" s="104"/>
      <c r="AMC25" s="104"/>
      <c r="AMD25" s="104"/>
      <c r="AME25" s="104"/>
      <c r="AMF25" s="104"/>
      <c r="AMG25" s="104"/>
      <c r="AMH25" s="104"/>
      <c r="AMI25" s="104"/>
      <c r="AMJ25" s="104"/>
    </row>
    <row r="26" spans="1:1024" s="92" customFormat="1" ht="14.25" customHeight="1" x14ac:dyDescent="0.2">
      <c r="A26" s="58">
        <f t="array" ref="A26">IF(G26=Error_checking!$A$26,_xlfn.RANK.EQ(AC26,$AC$2:$AC$601),"")</f>
        <v>25</v>
      </c>
      <c r="B26" s="58">
        <v>299</v>
      </c>
      <c r="C26" s="59">
        <f>VLOOKUP($B26,Ludo_na!$A$2:$D$601,2,0)</f>
        <v>17</v>
      </c>
      <c r="D26" s="60" t="str">
        <f>IF(VLOOKUP($B26,Ludo_voor!$A$2:$Y$601,3,0)="","",VLOOKUP($B26,Ludo_voor!$A$2:$Y$601,3,0))</f>
        <v>Lehman</v>
      </c>
      <c r="E26" s="61" t="str">
        <f>IF(VLOOKUP($B26,Ludo_voor!$A$2:$Y$601,4,0)="","",VLOOKUP($B26,Ludo_voor!$A$2:$Y$601,4,0))</f>
        <v>Serge</v>
      </c>
      <c r="F26" s="62" t="str">
        <f>IF(VLOOKUP($B26,Ludo_voor!$A$2:$Y$601,5,0)="","",VLOOKUP($B26,Ludo_voor!$A$2:$Y$601,5,0))</f>
        <v>Alpa-Ludismes</v>
      </c>
      <c r="G26" s="63" t="s">
        <v>845</v>
      </c>
      <c r="H26" s="64" t="s">
        <v>846</v>
      </c>
      <c r="I26" s="65" t="s">
        <v>961</v>
      </c>
      <c r="J26" s="66">
        <v>3</v>
      </c>
      <c r="K26" s="66">
        <v>2</v>
      </c>
      <c r="L26" s="66">
        <v>125</v>
      </c>
      <c r="M26" s="67">
        <f t="array" ref="M26">IF($G26="","",IF(L26="",0,((SUM(IF(I26=I$2:I$601,IF(J26=J$2:J$601,1,0),0))-K26)/(SUM(IF(I26=I$2:I$601,IF(J26=J$2:J$601,1,0),0))-1)*100)+(L26/(SUM(IF(I26=I$2:I$601,IF(J26=J$2:J$601,L$2:L$601,0),0))))+IF(K26&lt;2,SUM(IF(I26=I$2:I$601,IF(J26=J$2:J$601,1,0),0)),0)))</f>
        <v>66.932059447983008</v>
      </c>
      <c r="N26" s="68" t="s">
        <v>863</v>
      </c>
      <c r="O26" s="69">
        <v>2</v>
      </c>
      <c r="P26" s="69">
        <v>2</v>
      </c>
      <c r="Q26" s="69">
        <v>192</v>
      </c>
      <c r="R26" s="70">
        <f t="array" ref="R26">IF($G26="","",IF(Q26="",0,((SUM(IF(N26=N$2:N$601,IF(O26=O$2:O$601,1,0),0))-P26)/(SUM(IF(N26=N$2:N$601,IF(O26=O$2:O$601,1,0),0))-1)*100)+(Q26/(SUM(IF(N26=N$2:N$601,IF(O26=O$2:O$601,Q$2:Q$601,0),0))))+IF(P26&lt;2,SUM(IF(N26=N$2:N$601,IF(O26=O$2:O$601,1,0),0)),0)))</f>
        <v>66.947368421052616</v>
      </c>
      <c r="S26" s="71" t="s">
        <v>864</v>
      </c>
      <c r="T26" s="72">
        <v>1</v>
      </c>
      <c r="U26" s="72">
        <v>1</v>
      </c>
      <c r="V26" s="72">
        <v>57</v>
      </c>
      <c r="W26" s="73">
        <f t="array" ref="W26">IF($G26="","",IF(OR(S26=Error_checking!$Q$25,S26=Error_checking!$Q$26),R26-IF(P26&lt;2,SUM(IF(N26=N$2:N$601,IF(O26=O$2:O$601,1,0),0)),0),IF(V26="",0,((SUM(IF(S26=S$2:S$601,IF(T26=T$2:T$601,1,0),0))-U26)/(SUM(IF(S26=S$2:S$601,IF(T26=T$2:T$601,1,0),0))-1)*100)+(V26/(SUM(IF(S26=S$2:S$601,IF(T26=T$2:T$601,V$2:V$601,0),0))))+IF(U26&lt;2,SUM(IF(S26=S$2:S$601,IF(T26=T$2:T$601,1,0),0)),0))))</f>
        <v>105.25221238938053</v>
      </c>
      <c r="X26" s="74"/>
      <c r="Y26" s="75"/>
      <c r="Z26" s="76"/>
      <c r="AA26" s="75"/>
      <c r="AB26" s="77">
        <f>0</f>
        <v>0</v>
      </c>
      <c r="AC26" s="77">
        <f t="array" ref="AC26">SUM(M26,R26,W26,AB26)</f>
        <v>239.13164025841616</v>
      </c>
      <c r="AD26" s="76">
        <f>IF(G26=Error_checking!$A$26,MAX(0,MIN(MaxBonus,$G$1)+1-_xlfn.RANK.EQ(AC26,$AC$2:$AC$601)),0)</f>
        <v>46</v>
      </c>
      <c r="AE26" s="73">
        <f t="shared" si="0"/>
        <v>285.13164025841616</v>
      </c>
      <c r="AF26" s="78">
        <f t="array" ref="AF26">IF(G26=Error_checking!$A$26,_xlfn.RANK.EQ(AC26,$AC$2:$AC$601),"")</f>
        <v>25</v>
      </c>
      <c r="AG26" s="79"/>
      <c r="AH26" s="80"/>
      <c r="AI26" s="80"/>
      <c r="AJ26" s="80"/>
      <c r="AK26" s="81"/>
      <c r="AL26" s="81"/>
      <c r="AM26" s="81"/>
      <c r="AN26" s="82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  <c r="IV26" s="89"/>
      <c r="IW26" s="89"/>
      <c r="IX26" s="89"/>
      <c r="IY26" s="89"/>
      <c r="IZ26" s="89"/>
      <c r="JA26" s="89"/>
      <c r="JB26" s="89"/>
      <c r="JC26" s="89"/>
      <c r="JD26" s="89"/>
      <c r="JE26" s="89"/>
      <c r="JF26" s="89"/>
      <c r="JG26" s="89"/>
      <c r="JH26" s="89"/>
      <c r="JI26" s="89"/>
      <c r="JJ26" s="89"/>
      <c r="JK26" s="89"/>
      <c r="JL26" s="89"/>
      <c r="JM26" s="89"/>
      <c r="JN26" s="89"/>
      <c r="JO26" s="89"/>
      <c r="JP26" s="89"/>
      <c r="JQ26" s="89"/>
      <c r="JR26" s="89"/>
      <c r="JS26" s="89"/>
      <c r="JT26" s="89"/>
      <c r="JU26" s="89"/>
      <c r="JV26" s="89"/>
      <c r="JW26" s="89"/>
      <c r="JX26" s="89"/>
      <c r="JY26" s="89"/>
      <c r="JZ26" s="89"/>
      <c r="KA26" s="89"/>
      <c r="KB26" s="89"/>
      <c r="KC26" s="89"/>
      <c r="KD26" s="89"/>
      <c r="KE26" s="89"/>
      <c r="KF26" s="89"/>
      <c r="KG26" s="89"/>
      <c r="KH26" s="89"/>
      <c r="KI26" s="89"/>
      <c r="KJ26" s="89"/>
      <c r="KK26" s="89"/>
      <c r="KL26" s="89"/>
      <c r="KM26" s="89"/>
      <c r="KN26" s="89"/>
      <c r="KO26" s="89"/>
      <c r="KP26" s="89"/>
      <c r="KQ26" s="89"/>
      <c r="KR26" s="89"/>
      <c r="KS26" s="89"/>
      <c r="KT26" s="89"/>
      <c r="KU26" s="89"/>
      <c r="KV26" s="89"/>
      <c r="KW26" s="89"/>
      <c r="KX26" s="89"/>
      <c r="KY26" s="89"/>
      <c r="KZ26" s="89"/>
      <c r="LA26" s="89"/>
      <c r="LB26" s="89"/>
      <c r="LC26" s="89"/>
      <c r="LD26" s="89"/>
      <c r="LE26" s="89"/>
      <c r="LF26" s="89"/>
      <c r="LG26" s="89"/>
      <c r="LH26" s="89"/>
      <c r="LI26" s="89"/>
      <c r="LJ26" s="89"/>
      <c r="LK26" s="89"/>
      <c r="LL26" s="89"/>
      <c r="LM26" s="89"/>
      <c r="LN26" s="89"/>
      <c r="LO26" s="89"/>
      <c r="LP26" s="89"/>
      <c r="LQ26" s="89"/>
      <c r="LR26" s="89"/>
      <c r="LS26" s="89"/>
      <c r="LT26" s="89"/>
      <c r="LU26" s="89"/>
      <c r="LV26" s="89"/>
      <c r="LW26" s="89"/>
      <c r="LX26" s="89"/>
      <c r="LY26" s="89"/>
      <c r="LZ26" s="89"/>
      <c r="MA26" s="89"/>
      <c r="MB26" s="89"/>
      <c r="MC26" s="89"/>
      <c r="MD26" s="89"/>
      <c r="ME26" s="89"/>
      <c r="MF26" s="89"/>
      <c r="MG26" s="89"/>
      <c r="MH26" s="89"/>
      <c r="MI26" s="89"/>
      <c r="MJ26" s="89"/>
      <c r="MK26" s="89"/>
      <c r="ML26" s="89"/>
      <c r="MM26" s="89"/>
      <c r="MN26" s="89"/>
      <c r="MO26" s="89"/>
      <c r="MP26" s="89"/>
      <c r="MQ26" s="89"/>
      <c r="MR26" s="89"/>
      <c r="MS26" s="89"/>
      <c r="MT26" s="89"/>
      <c r="MU26" s="89"/>
      <c r="MV26" s="89"/>
      <c r="MW26" s="89"/>
      <c r="MX26" s="89"/>
      <c r="MY26" s="89"/>
      <c r="MZ26" s="89"/>
      <c r="NA26" s="89"/>
      <c r="NB26" s="89"/>
      <c r="NC26" s="89"/>
      <c r="ND26" s="89"/>
      <c r="NE26" s="89"/>
      <c r="NF26" s="89"/>
      <c r="NG26" s="89"/>
      <c r="NH26" s="89"/>
      <c r="NI26" s="89"/>
      <c r="NJ26" s="89"/>
      <c r="NK26" s="89"/>
      <c r="NL26" s="89"/>
      <c r="NM26" s="89"/>
      <c r="NN26" s="89"/>
      <c r="NO26" s="89"/>
      <c r="NP26" s="89"/>
      <c r="NQ26" s="89"/>
      <c r="NR26" s="89"/>
      <c r="NS26" s="89"/>
      <c r="NT26" s="89"/>
      <c r="NU26" s="89"/>
      <c r="NV26" s="89"/>
      <c r="NW26" s="89"/>
      <c r="NX26" s="89"/>
      <c r="NY26" s="89"/>
      <c r="NZ26" s="89"/>
      <c r="OA26" s="89"/>
      <c r="OB26" s="89"/>
      <c r="OC26" s="89"/>
      <c r="OD26" s="89"/>
      <c r="OE26" s="89"/>
      <c r="OF26" s="89"/>
      <c r="OG26" s="89"/>
      <c r="OH26" s="89"/>
      <c r="OI26" s="89"/>
      <c r="OJ26" s="89"/>
      <c r="OK26" s="89"/>
      <c r="OL26" s="89"/>
      <c r="OM26" s="89"/>
      <c r="ON26" s="89"/>
      <c r="OO26" s="89"/>
      <c r="OP26" s="89"/>
      <c r="OQ26" s="89"/>
      <c r="OR26" s="89"/>
      <c r="OS26" s="89"/>
      <c r="OT26" s="89"/>
      <c r="OU26" s="89"/>
      <c r="OV26" s="89"/>
      <c r="OW26" s="89"/>
      <c r="OX26" s="89"/>
      <c r="OY26" s="89"/>
      <c r="OZ26" s="89"/>
      <c r="PA26" s="89"/>
      <c r="PB26" s="89"/>
      <c r="PC26" s="89"/>
      <c r="PD26" s="89"/>
      <c r="PE26" s="89"/>
      <c r="PF26" s="89"/>
      <c r="PG26" s="89"/>
      <c r="PH26" s="89"/>
      <c r="PI26" s="89"/>
      <c r="PJ26" s="89"/>
      <c r="PK26" s="89"/>
      <c r="PL26" s="89"/>
      <c r="PM26" s="89"/>
      <c r="PN26" s="89"/>
      <c r="PO26" s="89"/>
      <c r="PP26" s="89"/>
      <c r="PQ26" s="89"/>
      <c r="PR26" s="89"/>
      <c r="PS26" s="89"/>
      <c r="PT26" s="89"/>
      <c r="PU26" s="89"/>
      <c r="PV26" s="89"/>
      <c r="PW26" s="89"/>
      <c r="PX26" s="89"/>
      <c r="PY26" s="89"/>
      <c r="PZ26" s="89"/>
      <c r="QA26" s="89"/>
      <c r="QB26" s="89"/>
      <c r="QC26" s="89"/>
      <c r="QD26" s="89"/>
      <c r="QE26" s="89"/>
      <c r="QF26" s="89"/>
      <c r="QG26" s="89"/>
      <c r="QH26" s="89"/>
      <c r="QI26" s="89"/>
      <c r="QJ26" s="89"/>
      <c r="QK26" s="89"/>
      <c r="QL26" s="89"/>
      <c r="QM26" s="89"/>
      <c r="QN26" s="89"/>
      <c r="QO26" s="89"/>
      <c r="QP26" s="89"/>
      <c r="QQ26" s="89"/>
      <c r="QR26" s="89"/>
      <c r="QS26" s="89"/>
      <c r="QT26" s="89"/>
      <c r="QU26" s="89"/>
      <c r="QV26" s="89"/>
      <c r="QW26" s="89"/>
      <c r="QX26" s="89"/>
      <c r="QY26" s="89"/>
      <c r="QZ26" s="89"/>
      <c r="RA26" s="89"/>
      <c r="RB26" s="89"/>
      <c r="RC26" s="89"/>
      <c r="RD26" s="89"/>
      <c r="RE26" s="89"/>
      <c r="RF26" s="89"/>
      <c r="RG26" s="89"/>
      <c r="RH26" s="89"/>
      <c r="RI26" s="89"/>
      <c r="RJ26" s="89"/>
      <c r="RK26" s="89"/>
      <c r="RL26" s="89"/>
      <c r="RM26" s="89"/>
      <c r="RN26" s="89"/>
      <c r="RO26" s="89"/>
      <c r="RP26" s="89"/>
      <c r="RQ26" s="89"/>
      <c r="RR26" s="89"/>
      <c r="RS26" s="89"/>
      <c r="RT26" s="89"/>
      <c r="RU26" s="89"/>
      <c r="RV26" s="89"/>
      <c r="RW26" s="89"/>
      <c r="RX26" s="89"/>
      <c r="RY26" s="89"/>
      <c r="RZ26" s="89"/>
      <c r="SA26" s="89"/>
      <c r="SB26" s="89"/>
      <c r="SC26" s="89"/>
      <c r="SD26" s="89"/>
      <c r="SE26" s="89"/>
      <c r="SF26" s="89"/>
      <c r="SG26" s="89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</row>
    <row r="27" spans="1:1024" ht="14.25" customHeight="1" x14ac:dyDescent="0.2">
      <c r="A27" s="58">
        <f t="array" ref="A27">IF(G27=Error_checking!$A$26,_xlfn.RANK.EQ(AC27,$AC$2:$AC$601),"")</f>
        <v>26</v>
      </c>
      <c r="B27" s="58">
        <v>287</v>
      </c>
      <c r="C27" s="59">
        <f>VLOOKUP($B27,Ludo_na!$A$2:$D$601,2,0)</f>
        <v>24</v>
      </c>
      <c r="D27" s="60" t="str">
        <f>IF(VLOOKUP($B27,Ludo_voor!$A$2:$Y$601,3,0)="","",VLOOKUP($B27,Ludo_voor!$A$2:$Y$601,3,0))</f>
        <v>Verheyden</v>
      </c>
      <c r="E27" s="61" t="str">
        <f>IF(VLOOKUP($B27,Ludo_voor!$A$2:$Y$601,4,0)="","",VLOOKUP($B27,Ludo_voor!$A$2:$Y$601,4,0))</f>
        <v>Hanne</v>
      </c>
      <c r="F27" s="62" t="str">
        <f>IF(VLOOKUP($B27,Ludo_voor!$A$2:$Y$601,5,0)="","",VLOOKUP($B27,Ludo_voor!$A$2:$Y$601,5,0))</f>
        <v>Speelduivel</v>
      </c>
      <c r="G27" s="63" t="s">
        <v>845</v>
      </c>
      <c r="H27" s="64"/>
      <c r="I27" s="65" t="s">
        <v>888</v>
      </c>
      <c r="J27" s="66">
        <v>1</v>
      </c>
      <c r="K27" s="66">
        <v>1</v>
      </c>
      <c r="L27" s="66">
        <v>58</v>
      </c>
      <c r="M27" s="67">
        <f t="array" ref="M27">IF($G27="","",IF(L27="",0,((SUM(IF(I27=I$2:I$601,IF(J27=J$2:J$601,1,0),0))-K27)/(SUM(IF(I27=I$2:I$601,IF(J27=J$2:J$601,1,0),0))-1)*100)+(L27/(SUM(IF(I27=I$2:I$601,IF(J27=J$2:J$601,L$2:L$601,0),0))))+IF(K27&lt;2,SUM(IF(I27=I$2:I$601,IF(J27=J$2:J$601,1,0),0)),0)))</f>
        <v>104.51785714285714</v>
      </c>
      <c r="N27" s="68" t="s">
        <v>880</v>
      </c>
      <c r="O27" s="69">
        <v>1</v>
      </c>
      <c r="P27" s="69">
        <v>2</v>
      </c>
      <c r="Q27" s="69">
        <v>33</v>
      </c>
      <c r="R27" s="70">
        <f t="array" ref="R27">IF($G27="","",IF(Q27="",0,((SUM(IF(N27=N$2:N$601,IF(O27=O$2:O$601,1,0),0))-P27)/(SUM(IF(N27=N$2:N$601,IF(O27=O$2:O$601,1,0),0))-1)*100)+(Q27/(SUM(IF(N27=N$2:N$601,IF(O27=O$2:O$601,Q$2:Q$601,0),0))))+IF(P27&lt;2,SUM(IF(N27=N$2:N$601,IF(O27=O$2:O$601,1,0),0)),0)))</f>
        <v>66.924479166666657</v>
      </c>
      <c r="S27" s="71" t="s">
        <v>966</v>
      </c>
      <c r="T27" s="72">
        <v>2</v>
      </c>
      <c r="U27" s="72">
        <v>2</v>
      </c>
      <c r="V27" s="72">
        <v>30</v>
      </c>
      <c r="W27" s="73">
        <f t="array" ref="W27">IF($G27="","",IF(OR(S27=Error_checking!$Q$25,S27=Error_checking!$Q$26),R27-IF(P27&lt;2,SUM(IF(N27=N$2:N$601,IF(O27=O$2:O$601,1,0),0)),0),IF(V27="",0,((SUM(IF(S27=S$2:S$601,IF(T27=T$2:T$601,1,0),0))-U27)/(SUM(IF(S27=S$2:S$601,IF(T27=T$2:T$601,1,0),0))-1)*100)+(V27/(SUM(IF(S27=S$2:S$601,IF(T27=T$2:T$601,V$2:V$601,0),0))))+IF(U27&lt;2,SUM(IF(S27=S$2:S$601,IF(T27=T$2:T$601,1,0),0)),0))))</f>
        <v>66.914600550964181</v>
      </c>
      <c r="X27" s="74"/>
      <c r="Y27" s="75"/>
      <c r="Z27" s="76"/>
      <c r="AA27" s="75"/>
      <c r="AB27" s="77">
        <f>0</f>
        <v>0</v>
      </c>
      <c r="AC27" s="77">
        <f t="array" ref="AC27">SUM(M27,R27,W27,AB27)</f>
        <v>238.35693686048796</v>
      </c>
      <c r="AD27" s="76">
        <f>IF(G27=Error_checking!$A$26,MAX(0,MIN(MaxBonus,$G$1)+1-_xlfn.RANK.EQ(AC27,$AC$2:$AC$601)),0)</f>
        <v>45</v>
      </c>
      <c r="AE27" s="73">
        <f t="shared" si="0"/>
        <v>283.35693686048796</v>
      </c>
      <c r="AF27" s="78">
        <f t="array" ref="AF27">IF(G27=Error_checking!$A$26,_xlfn.RANK.EQ(AC27,$AC$2:$AC$601),"")</f>
        <v>26</v>
      </c>
      <c r="AG27" s="79"/>
      <c r="AH27" s="80"/>
      <c r="AI27" s="80"/>
      <c r="AJ27" s="80"/>
      <c r="AK27" s="81"/>
      <c r="AL27" s="81"/>
      <c r="AM27" s="81"/>
      <c r="AN27" s="82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4"/>
      <c r="JJ27" s="104"/>
      <c r="JK27" s="104"/>
      <c r="JL27" s="104"/>
      <c r="JM27" s="104"/>
      <c r="JN27" s="104"/>
      <c r="JO27" s="104"/>
      <c r="JP27" s="104"/>
      <c r="JQ27" s="104"/>
      <c r="JR27" s="104"/>
      <c r="JS27" s="104"/>
      <c r="JT27" s="104"/>
      <c r="JU27" s="104"/>
      <c r="JV27" s="104"/>
      <c r="JW27" s="104"/>
      <c r="JX27" s="104"/>
      <c r="JY27" s="104"/>
      <c r="JZ27" s="104"/>
      <c r="KA27" s="104"/>
      <c r="KB27" s="104"/>
      <c r="KC27" s="104"/>
      <c r="KD27" s="104"/>
      <c r="KE27" s="104"/>
      <c r="KF27" s="104"/>
      <c r="KG27" s="104"/>
      <c r="KH27" s="104"/>
      <c r="KI27" s="104"/>
      <c r="KJ27" s="104"/>
      <c r="KK27" s="104"/>
      <c r="KL27" s="104"/>
      <c r="KM27" s="104"/>
      <c r="KN27" s="104"/>
      <c r="KO27" s="104"/>
      <c r="KP27" s="104"/>
      <c r="KQ27" s="104"/>
      <c r="KR27" s="104"/>
      <c r="KS27" s="104"/>
      <c r="KT27" s="104"/>
      <c r="KU27" s="104"/>
      <c r="KV27" s="104"/>
      <c r="KW27" s="104"/>
      <c r="KX27" s="104"/>
      <c r="KY27" s="104"/>
      <c r="KZ27" s="104"/>
      <c r="LA27" s="104"/>
      <c r="LB27" s="104"/>
      <c r="LC27" s="104"/>
      <c r="LD27" s="104"/>
      <c r="LE27" s="104"/>
      <c r="LF27" s="104"/>
      <c r="LG27" s="104"/>
      <c r="LH27" s="104"/>
      <c r="LI27" s="104"/>
      <c r="LJ27" s="104"/>
      <c r="LK27" s="104"/>
      <c r="LL27" s="104"/>
      <c r="LM27" s="104"/>
      <c r="LN27" s="104"/>
      <c r="LO27" s="104"/>
      <c r="LP27" s="104"/>
      <c r="LQ27" s="104"/>
      <c r="LR27" s="104"/>
      <c r="LS27" s="104"/>
      <c r="LT27" s="104"/>
      <c r="LU27" s="104"/>
      <c r="LV27" s="104"/>
      <c r="LW27" s="104"/>
      <c r="LX27" s="104"/>
      <c r="LY27" s="104"/>
      <c r="LZ27" s="104"/>
      <c r="MA27" s="104"/>
      <c r="MB27" s="104"/>
      <c r="MC27" s="104"/>
      <c r="MD27" s="104"/>
      <c r="ME27" s="104"/>
      <c r="MF27" s="104"/>
      <c r="MG27" s="104"/>
      <c r="MH27" s="104"/>
      <c r="MI27" s="104"/>
      <c r="MJ27" s="104"/>
      <c r="MK27" s="104"/>
      <c r="ML27" s="104"/>
      <c r="MM27" s="104"/>
      <c r="MN27" s="104"/>
      <c r="MO27" s="104"/>
      <c r="MP27" s="104"/>
      <c r="MQ27" s="104"/>
      <c r="MR27" s="104"/>
      <c r="MS27" s="104"/>
      <c r="MT27" s="104"/>
      <c r="MU27" s="104"/>
      <c r="MV27" s="104"/>
      <c r="MW27" s="104"/>
      <c r="MX27" s="104"/>
      <c r="MY27" s="104"/>
      <c r="MZ27" s="104"/>
      <c r="NA27" s="104"/>
      <c r="NB27" s="104"/>
      <c r="NC27" s="104"/>
      <c r="ND27" s="104"/>
      <c r="NE27" s="104"/>
      <c r="NF27" s="104"/>
      <c r="NG27" s="104"/>
      <c r="NH27" s="104"/>
      <c r="NI27" s="104"/>
      <c r="NJ27" s="104"/>
      <c r="NK27" s="104"/>
      <c r="NL27" s="104"/>
      <c r="NM27" s="104"/>
      <c r="NN27" s="104"/>
      <c r="NO27" s="104"/>
      <c r="NP27" s="104"/>
      <c r="NQ27" s="104"/>
      <c r="NR27" s="104"/>
      <c r="NS27" s="104"/>
      <c r="NT27" s="104"/>
      <c r="NU27" s="104"/>
      <c r="NV27" s="104"/>
      <c r="NW27" s="104"/>
      <c r="NX27" s="104"/>
      <c r="NY27" s="104"/>
      <c r="NZ27" s="104"/>
      <c r="OA27" s="104"/>
      <c r="OB27" s="104"/>
      <c r="OC27" s="104"/>
      <c r="OD27" s="104"/>
      <c r="OE27" s="104"/>
      <c r="OF27" s="104"/>
      <c r="OG27" s="104"/>
      <c r="OH27" s="104"/>
      <c r="OI27" s="104"/>
      <c r="OJ27" s="104"/>
      <c r="OK27" s="104"/>
      <c r="OL27" s="104"/>
      <c r="OM27" s="104"/>
      <c r="ON27" s="104"/>
      <c r="OO27" s="104"/>
      <c r="OP27" s="104"/>
      <c r="OQ27" s="104"/>
      <c r="OR27" s="104"/>
      <c r="OS27" s="104"/>
      <c r="OT27" s="104"/>
      <c r="OU27" s="104"/>
      <c r="OV27" s="104"/>
      <c r="OW27" s="104"/>
      <c r="OX27" s="104"/>
      <c r="OY27" s="104"/>
      <c r="OZ27" s="104"/>
      <c r="PA27" s="104"/>
      <c r="PB27" s="104"/>
      <c r="PC27" s="104"/>
      <c r="PD27" s="104"/>
      <c r="PE27" s="104"/>
      <c r="PF27" s="104"/>
      <c r="PG27" s="104"/>
      <c r="PH27" s="104"/>
      <c r="PI27" s="104"/>
      <c r="PJ27" s="104"/>
      <c r="PK27" s="104"/>
      <c r="PL27" s="104"/>
      <c r="PM27" s="104"/>
      <c r="PN27" s="104"/>
      <c r="PO27" s="104"/>
      <c r="PP27" s="104"/>
      <c r="PQ27" s="104"/>
      <c r="PR27" s="104"/>
      <c r="PS27" s="104"/>
      <c r="PT27" s="104"/>
      <c r="PU27" s="104"/>
      <c r="PV27" s="104"/>
      <c r="PW27" s="104"/>
      <c r="PX27" s="104"/>
      <c r="PY27" s="104"/>
      <c r="PZ27" s="104"/>
      <c r="QA27" s="104"/>
      <c r="QB27" s="104"/>
      <c r="QC27" s="104"/>
      <c r="QD27" s="104"/>
      <c r="QE27" s="104"/>
      <c r="QF27" s="104"/>
      <c r="QG27" s="104"/>
      <c r="QH27" s="104"/>
      <c r="QI27" s="104"/>
      <c r="QJ27" s="104"/>
      <c r="QK27" s="104"/>
      <c r="QL27" s="104"/>
      <c r="QM27" s="104"/>
      <c r="QN27" s="104"/>
      <c r="QO27" s="104"/>
      <c r="QP27" s="104"/>
      <c r="QQ27" s="104"/>
      <c r="QR27" s="104"/>
      <c r="QS27" s="104"/>
      <c r="QT27" s="104"/>
      <c r="QU27" s="104"/>
      <c r="QV27" s="104"/>
      <c r="QW27" s="104"/>
      <c r="QX27" s="104"/>
      <c r="QY27" s="104"/>
      <c r="QZ27" s="104"/>
      <c r="RA27" s="104"/>
      <c r="RB27" s="104"/>
      <c r="RC27" s="104"/>
      <c r="RD27" s="104"/>
      <c r="RE27" s="104"/>
      <c r="RF27" s="104"/>
      <c r="RG27" s="104"/>
      <c r="RH27" s="104"/>
      <c r="RI27" s="104"/>
      <c r="RJ27" s="104"/>
      <c r="RK27" s="104"/>
      <c r="RL27" s="104"/>
      <c r="RM27" s="104"/>
      <c r="RN27" s="104"/>
      <c r="RO27" s="104"/>
      <c r="RP27" s="104"/>
      <c r="RQ27" s="104"/>
      <c r="RR27" s="104"/>
      <c r="RS27" s="104"/>
      <c r="RT27" s="104"/>
      <c r="RU27" s="104"/>
      <c r="RV27" s="104"/>
      <c r="RW27" s="104"/>
      <c r="RX27" s="104"/>
      <c r="RY27" s="104"/>
      <c r="RZ27" s="104"/>
      <c r="SA27" s="104"/>
      <c r="SB27" s="104"/>
      <c r="SC27" s="104"/>
      <c r="SD27" s="104"/>
      <c r="SE27" s="104"/>
      <c r="SF27" s="104"/>
      <c r="SG27" s="104"/>
      <c r="SH27" s="104"/>
      <c r="SI27" s="104"/>
      <c r="SJ27" s="104"/>
      <c r="SK27" s="104"/>
      <c r="SL27" s="104"/>
      <c r="SM27" s="104"/>
      <c r="SN27" s="104"/>
      <c r="SO27" s="104"/>
      <c r="SP27" s="104"/>
      <c r="SQ27" s="104"/>
      <c r="SR27" s="104"/>
      <c r="SS27" s="104"/>
      <c r="ST27" s="104"/>
      <c r="SU27" s="104"/>
      <c r="SV27" s="104"/>
      <c r="SW27" s="104"/>
      <c r="SX27" s="104"/>
      <c r="SY27" s="104"/>
      <c r="SZ27" s="104"/>
      <c r="TA27" s="104"/>
      <c r="TB27" s="104"/>
      <c r="TC27" s="104"/>
      <c r="TD27" s="104"/>
      <c r="TE27" s="104"/>
      <c r="TF27" s="104"/>
      <c r="TG27" s="104"/>
      <c r="TH27" s="104"/>
      <c r="TI27" s="104"/>
      <c r="TJ27" s="104"/>
      <c r="TK27" s="104"/>
      <c r="TL27" s="104"/>
      <c r="TM27" s="104"/>
      <c r="TN27" s="104"/>
      <c r="TO27" s="104"/>
      <c r="TP27" s="104"/>
      <c r="TQ27" s="104"/>
      <c r="TR27" s="104"/>
      <c r="TS27" s="104"/>
      <c r="TT27" s="104"/>
      <c r="TU27" s="104"/>
      <c r="TV27" s="104"/>
      <c r="TW27" s="104"/>
      <c r="TX27" s="104"/>
      <c r="TY27" s="104"/>
      <c r="TZ27" s="104"/>
      <c r="UA27" s="104"/>
      <c r="UB27" s="104"/>
      <c r="UC27" s="104"/>
      <c r="UD27" s="104"/>
      <c r="UE27" s="104"/>
      <c r="UF27" s="104"/>
      <c r="UG27" s="104"/>
      <c r="UH27" s="104"/>
      <c r="UI27" s="104"/>
      <c r="UJ27" s="104"/>
      <c r="UK27" s="104"/>
      <c r="UL27" s="104"/>
      <c r="UM27" s="104"/>
      <c r="UN27" s="104"/>
      <c r="UO27" s="104"/>
      <c r="UP27" s="104"/>
      <c r="UQ27" s="104"/>
      <c r="UR27" s="104"/>
      <c r="US27" s="104"/>
      <c r="UT27" s="104"/>
      <c r="UU27" s="104"/>
      <c r="UV27" s="104"/>
      <c r="UW27" s="104"/>
      <c r="UX27" s="104"/>
      <c r="UY27" s="104"/>
      <c r="UZ27" s="104"/>
      <c r="VA27" s="104"/>
      <c r="VB27" s="104"/>
      <c r="VC27" s="104"/>
      <c r="VD27" s="104"/>
      <c r="VE27" s="104"/>
      <c r="VF27" s="104"/>
      <c r="VG27" s="104"/>
      <c r="VH27" s="104"/>
      <c r="VI27" s="104"/>
      <c r="VJ27" s="104"/>
      <c r="VK27" s="104"/>
      <c r="VL27" s="104"/>
      <c r="VM27" s="104"/>
      <c r="VN27" s="104"/>
      <c r="VO27" s="104"/>
      <c r="VP27" s="104"/>
      <c r="VQ27" s="104"/>
      <c r="VR27" s="104"/>
      <c r="VS27" s="104"/>
      <c r="VT27" s="104"/>
      <c r="VU27" s="104"/>
      <c r="VV27" s="104"/>
      <c r="VW27" s="104"/>
      <c r="VX27" s="104"/>
      <c r="VY27" s="104"/>
      <c r="VZ27" s="104"/>
      <c r="WA27" s="104"/>
      <c r="WB27" s="104"/>
      <c r="WC27" s="104"/>
      <c r="WD27" s="104"/>
      <c r="WE27" s="104"/>
      <c r="WF27" s="104"/>
      <c r="WG27" s="104"/>
      <c r="WH27" s="104"/>
      <c r="WI27" s="104"/>
      <c r="WJ27" s="104"/>
      <c r="WK27" s="104"/>
      <c r="WL27" s="104"/>
      <c r="WM27" s="104"/>
      <c r="WN27" s="104"/>
      <c r="WO27" s="104"/>
      <c r="WP27" s="104"/>
      <c r="WQ27" s="104"/>
      <c r="WR27" s="104"/>
      <c r="WS27" s="104"/>
      <c r="WT27" s="104"/>
      <c r="WU27" s="104"/>
      <c r="WV27" s="104"/>
      <c r="WW27" s="104"/>
      <c r="WX27" s="104"/>
      <c r="WY27" s="104"/>
      <c r="WZ27" s="104"/>
      <c r="XA27" s="104"/>
      <c r="XB27" s="104"/>
      <c r="XC27" s="104"/>
      <c r="XD27" s="104"/>
      <c r="XE27" s="104"/>
      <c r="XF27" s="104"/>
      <c r="XG27" s="104"/>
      <c r="XH27" s="104"/>
      <c r="XI27" s="104"/>
      <c r="XJ27" s="104"/>
      <c r="XK27" s="104"/>
      <c r="XL27" s="104"/>
      <c r="XM27" s="104"/>
      <c r="XN27" s="104"/>
      <c r="XO27" s="104"/>
      <c r="XP27" s="104"/>
      <c r="XQ27" s="104"/>
      <c r="XR27" s="104"/>
      <c r="XS27" s="104"/>
      <c r="XT27" s="104"/>
      <c r="XU27" s="104"/>
      <c r="XV27" s="104"/>
      <c r="XW27" s="104"/>
      <c r="XX27" s="104"/>
      <c r="XY27" s="104"/>
      <c r="XZ27" s="104"/>
      <c r="YA27" s="104"/>
      <c r="YB27" s="104"/>
      <c r="YC27" s="104"/>
      <c r="YD27" s="104"/>
      <c r="YE27" s="104"/>
      <c r="YF27" s="104"/>
      <c r="YG27" s="104"/>
      <c r="YH27" s="104"/>
      <c r="YI27" s="104"/>
      <c r="YJ27" s="104"/>
      <c r="YK27" s="104"/>
      <c r="YL27" s="104"/>
      <c r="YM27" s="104"/>
      <c r="YN27" s="104"/>
      <c r="YO27" s="104"/>
      <c r="YP27" s="104"/>
      <c r="YQ27" s="104"/>
      <c r="YR27" s="104"/>
      <c r="YS27" s="104"/>
      <c r="YT27" s="104"/>
      <c r="YU27" s="104"/>
      <c r="YV27" s="104"/>
      <c r="YW27" s="104"/>
      <c r="YX27" s="104"/>
      <c r="YY27" s="104"/>
      <c r="YZ27" s="104"/>
      <c r="ZA27" s="104"/>
      <c r="ZB27" s="104"/>
      <c r="ZC27" s="104"/>
      <c r="ZD27" s="104"/>
      <c r="ZE27" s="104"/>
      <c r="ZF27" s="104"/>
      <c r="ZG27" s="104"/>
      <c r="ZH27" s="104"/>
      <c r="ZI27" s="104"/>
      <c r="ZJ27" s="104"/>
      <c r="ZK27" s="104"/>
      <c r="ZL27" s="104"/>
      <c r="ZM27" s="104"/>
      <c r="ZN27" s="104"/>
      <c r="ZO27" s="104"/>
      <c r="ZP27" s="104"/>
      <c r="ZQ27" s="104"/>
      <c r="ZR27" s="104"/>
      <c r="ZS27" s="104"/>
      <c r="ZT27" s="104"/>
      <c r="ZU27" s="104"/>
      <c r="ZV27" s="104"/>
      <c r="ZW27" s="104"/>
      <c r="ZX27" s="104"/>
      <c r="ZY27" s="104"/>
      <c r="ZZ27" s="104"/>
      <c r="AAA27" s="104"/>
      <c r="AAB27" s="104"/>
      <c r="AAC27" s="104"/>
      <c r="AAD27" s="104"/>
      <c r="AAE27" s="104"/>
      <c r="AAF27" s="104"/>
      <c r="AAG27" s="104"/>
      <c r="AAH27" s="104"/>
      <c r="AAI27" s="104"/>
      <c r="AAJ27" s="104"/>
      <c r="AAK27" s="104"/>
      <c r="AAL27" s="104"/>
      <c r="AAM27" s="104"/>
      <c r="AAN27" s="104"/>
      <c r="AAO27" s="104"/>
      <c r="AAP27" s="104"/>
      <c r="AAQ27" s="104"/>
      <c r="AAR27" s="104"/>
      <c r="AAS27" s="104"/>
      <c r="AAT27" s="104"/>
      <c r="AAU27" s="104"/>
      <c r="AAV27" s="104"/>
      <c r="AAW27" s="104"/>
      <c r="AAX27" s="104"/>
      <c r="AAY27" s="104"/>
      <c r="AAZ27" s="104"/>
      <c r="ABA27" s="104"/>
      <c r="ABB27" s="104"/>
      <c r="ABC27" s="104"/>
      <c r="ABD27" s="104"/>
      <c r="ABE27" s="104"/>
      <c r="ABF27" s="104"/>
      <c r="ABG27" s="104"/>
      <c r="ABH27" s="104"/>
      <c r="ABI27" s="104"/>
      <c r="ABJ27" s="104"/>
      <c r="ABK27" s="104"/>
      <c r="ABL27" s="104"/>
      <c r="ABM27" s="104"/>
      <c r="ABN27" s="104"/>
      <c r="ABO27" s="104"/>
      <c r="ABP27" s="104"/>
      <c r="ABQ27" s="104"/>
      <c r="ABR27" s="104"/>
      <c r="ABS27" s="104"/>
      <c r="ABT27" s="104"/>
      <c r="ABU27" s="104"/>
      <c r="ABV27" s="104"/>
      <c r="ABW27" s="104"/>
      <c r="ABX27" s="104"/>
      <c r="ABY27" s="104"/>
      <c r="ABZ27" s="104"/>
      <c r="ACA27" s="104"/>
      <c r="ACB27" s="104"/>
      <c r="ACC27" s="104"/>
      <c r="ACD27" s="104"/>
      <c r="ACE27" s="104"/>
      <c r="ACF27" s="104"/>
      <c r="ACG27" s="104"/>
      <c r="ACH27" s="104"/>
      <c r="ACI27" s="104"/>
      <c r="ACJ27" s="104"/>
      <c r="ACK27" s="104"/>
      <c r="ACL27" s="104"/>
      <c r="ACM27" s="104"/>
      <c r="ACN27" s="104"/>
      <c r="ACO27" s="104"/>
      <c r="ACP27" s="104"/>
      <c r="ACQ27" s="104"/>
      <c r="ACR27" s="104"/>
      <c r="ACS27" s="104"/>
      <c r="ACT27" s="104"/>
      <c r="ACU27" s="104"/>
      <c r="ACV27" s="104"/>
      <c r="ACW27" s="104"/>
      <c r="ACX27" s="104"/>
      <c r="ACY27" s="104"/>
      <c r="ACZ27" s="104"/>
      <c r="ADA27" s="104"/>
      <c r="ADB27" s="104"/>
      <c r="ADC27" s="104"/>
      <c r="ADD27" s="104"/>
      <c r="ADE27" s="104"/>
      <c r="ADF27" s="104"/>
      <c r="ADG27" s="104"/>
      <c r="ADH27" s="104"/>
      <c r="ADI27" s="104"/>
      <c r="ADJ27" s="104"/>
      <c r="ADK27" s="104"/>
      <c r="ADL27" s="104"/>
      <c r="ADM27" s="104"/>
      <c r="ADN27" s="104"/>
      <c r="ADO27" s="104"/>
      <c r="ADP27" s="104"/>
      <c r="ADQ27" s="104"/>
      <c r="ADR27" s="104"/>
      <c r="ADS27" s="104"/>
      <c r="ADT27" s="104"/>
      <c r="ADU27" s="104"/>
      <c r="ADV27" s="104"/>
      <c r="ADW27" s="104"/>
      <c r="ADX27" s="104"/>
      <c r="ADY27" s="104"/>
      <c r="ADZ27" s="104"/>
      <c r="AEA27" s="104"/>
      <c r="AEB27" s="104"/>
      <c r="AEC27" s="104"/>
      <c r="AED27" s="104"/>
      <c r="AEE27" s="104"/>
      <c r="AEF27" s="104"/>
      <c r="AEG27" s="104"/>
      <c r="AEH27" s="104"/>
      <c r="AEI27" s="104"/>
      <c r="AEJ27" s="104"/>
      <c r="AEK27" s="104"/>
      <c r="AEL27" s="104"/>
      <c r="AEM27" s="104"/>
      <c r="AEN27" s="104"/>
      <c r="AEO27" s="104"/>
      <c r="AEP27" s="104"/>
      <c r="AEQ27" s="104"/>
      <c r="AER27" s="104"/>
      <c r="AES27" s="104"/>
      <c r="AET27" s="104"/>
      <c r="AEU27" s="104"/>
      <c r="AEV27" s="104"/>
      <c r="AEW27" s="104"/>
      <c r="AEX27" s="104"/>
      <c r="AEY27" s="104"/>
      <c r="AEZ27" s="104"/>
      <c r="AFA27" s="104"/>
      <c r="AFB27" s="104"/>
      <c r="AFC27" s="104"/>
      <c r="AFD27" s="104"/>
      <c r="AFE27" s="104"/>
      <c r="AFF27" s="104"/>
      <c r="AFG27" s="104"/>
      <c r="AFH27" s="104"/>
      <c r="AFI27" s="104"/>
      <c r="AFJ27" s="104"/>
      <c r="AFK27" s="104"/>
      <c r="AFL27" s="104"/>
      <c r="AFM27" s="104"/>
      <c r="AFN27" s="104"/>
      <c r="AFO27" s="104"/>
      <c r="AFP27" s="104"/>
      <c r="AFQ27" s="104"/>
      <c r="AFR27" s="104"/>
      <c r="AFS27" s="104"/>
      <c r="AFT27" s="104"/>
      <c r="AFU27" s="104"/>
      <c r="AFV27" s="104"/>
      <c r="AFW27" s="104"/>
      <c r="AFX27" s="104"/>
      <c r="AFY27" s="104"/>
      <c r="AFZ27" s="104"/>
      <c r="AGA27" s="104"/>
      <c r="AGB27" s="104"/>
      <c r="AGC27" s="104"/>
      <c r="AGD27" s="104"/>
      <c r="AGE27" s="104"/>
      <c r="AGF27" s="104"/>
      <c r="AGG27" s="104"/>
      <c r="AGH27" s="104"/>
      <c r="AGI27" s="104"/>
      <c r="AGJ27" s="104"/>
      <c r="AGK27" s="104"/>
      <c r="AGL27" s="104"/>
      <c r="AGM27" s="104"/>
      <c r="AGN27" s="104"/>
      <c r="AGO27" s="104"/>
      <c r="AGP27" s="104"/>
      <c r="AGQ27" s="104"/>
      <c r="AGR27" s="104"/>
      <c r="AGS27" s="104"/>
      <c r="AGT27" s="104"/>
      <c r="AGU27" s="104"/>
      <c r="AGV27" s="104"/>
      <c r="AGW27" s="104"/>
      <c r="AGX27" s="104"/>
      <c r="AGY27" s="104"/>
      <c r="AGZ27" s="104"/>
      <c r="AHA27" s="104"/>
      <c r="AHB27" s="104"/>
      <c r="AHC27" s="104"/>
      <c r="AHD27" s="104"/>
      <c r="AHE27" s="104"/>
      <c r="AHF27" s="104"/>
      <c r="AHG27" s="104"/>
      <c r="AHH27" s="104"/>
      <c r="AHI27" s="104"/>
      <c r="AHJ27" s="104"/>
      <c r="AHK27" s="104"/>
      <c r="AHL27" s="104"/>
      <c r="AHM27" s="104"/>
      <c r="AHN27" s="104"/>
      <c r="AHO27" s="104"/>
      <c r="AHP27" s="104"/>
      <c r="AHQ27" s="104"/>
      <c r="AHR27" s="104"/>
      <c r="AHS27" s="104"/>
      <c r="AHT27" s="104"/>
      <c r="AHU27" s="104"/>
      <c r="AHV27" s="104"/>
      <c r="AHW27" s="104"/>
      <c r="AHX27" s="104"/>
      <c r="AHY27" s="104"/>
      <c r="AHZ27" s="104"/>
      <c r="AIA27" s="104"/>
      <c r="AIB27" s="104"/>
      <c r="AIC27" s="104"/>
      <c r="AID27" s="104"/>
      <c r="AIE27" s="104"/>
      <c r="AIF27" s="104"/>
      <c r="AIG27" s="104"/>
      <c r="AIH27" s="104"/>
      <c r="AII27" s="104"/>
      <c r="AIJ27" s="104"/>
      <c r="AIK27" s="104"/>
      <c r="AIL27" s="104"/>
      <c r="AIM27" s="104"/>
      <c r="AIN27" s="104"/>
      <c r="AIO27" s="104"/>
      <c r="AIP27" s="104"/>
      <c r="AIQ27" s="104"/>
      <c r="AIR27" s="104"/>
      <c r="AIS27" s="104"/>
      <c r="AIT27" s="104"/>
      <c r="AIU27" s="104"/>
      <c r="AIV27" s="104"/>
      <c r="AIW27" s="104"/>
      <c r="AIX27" s="104"/>
      <c r="AIY27" s="104"/>
      <c r="AIZ27" s="104"/>
      <c r="AJA27" s="104"/>
      <c r="AJB27" s="104"/>
      <c r="AJC27" s="104"/>
      <c r="AJD27" s="104"/>
      <c r="AJE27" s="104"/>
      <c r="AJF27" s="104"/>
      <c r="AJG27" s="104"/>
      <c r="AJH27" s="104"/>
      <c r="AJI27" s="104"/>
      <c r="AJJ27" s="104"/>
      <c r="AJK27" s="104"/>
      <c r="AJL27" s="104"/>
      <c r="AJM27" s="104"/>
      <c r="AJN27" s="104"/>
      <c r="AJO27" s="104"/>
      <c r="AJP27" s="104"/>
      <c r="AJQ27" s="104"/>
      <c r="AJR27" s="104"/>
      <c r="AJS27" s="104"/>
      <c r="AJT27" s="104"/>
      <c r="AJU27" s="104"/>
      <c r="AJV27" s="104"/>
      <c r="AJW27" s="104"/>
      <c r="AJX27" s="104"/>
      <c r="AJY27" s="104"/>
      <c r="AJZ27" s="104"/>
      <c r="AKA27" s="104"/>
      <c r="AKB27" s="104"/>
      <c r="AKC27" s="104"/>
      <c r="AKD27" s="104"/>
      <c r="AKE27" s="104"/>
      <c r="AKF27" s="104"/>
      <c r="AKG27" s="104"/>
      <c r="AKH27" s="104"/>
      <c r="AKI27" s="104"/>
      <c r="AKJ27" s="104"/>
      <c r="AKK27" s="104"/>
      <c r="AKL27" s="104"/>
      <c r="AKM27" s="104"/>
      <c r="AKN27" s="104"/>
      <c r="AKO27" s="104"/>
      <c r="AKP27" s="104"/>
      <c r="AKQ27" s="104"/>
      <c r="AKR27" s="104"/>
      <c r="AKS27" s="104"/>
      <c r="AKT27" s="104"/>
      <c r="AKU27" s="104"/>
      <c r="AKV27" s="104"/>
      <c r="AKW27" s="104"/>
      <c r="AKX27" s="104"/>
      <c r="AKY27" s="104"/>
      <c r="AKZ27" s="104"/>
      <c r="ALA27" s="104"/>
      <c r="ALB27" s="104"/>
      <c r="ALC27" s="104"/>
      <c r="ALD27" s="104"/>
      <c r="ALE27" s="104"/>
      <c r="ALF27" s="104"/>
      <c r="ALG27" s="104"/>
      <c r="ALH27" s="104"/>
      <c r="ALI27" s="104"/>
      <c r="ALJ27" s="104"/>
      <c r="ALK27" s="104"/>
      <c r="ALL27" s="104"/>
      <c r="ALM27" s="104"/>
      <c r="ALN27" s="104"/>
      <c r="ALO27" s="104"/>
      <c r="ALP27" s="104"/>
      <c r="ALQ27" s="104"/>
      <c r="ALR27" s="104"/>
      <c r="ALS27" s="104"/>
      <c r="ALT27" s="104"/>
      <c r="ALU27" s="104"/>
      <c r="ALV27" s="104"/>
      <c r="ALW27" s="104"/>
      <c r="ALX27" s="104"/>
      <c r="ALY27" s="104"/>
      <c r="ALZ27" s="104"/>
      <c r="AMA27" s="104"/>
      <c r="AMB27" s="104"/>
      <c r="AMC27" s="104"/>
      <c r="AMD27" s="104"/>
      <c r="AME27" s="104"/>
      <c r="AMF27" s="104"/>
      <c r="AMG27" s="104"/>
      <c r="AMH27" s="104"/>
      <c r="AMI27" s="104"/>
      <c r="AMJ27" s="104"/>
    </row>
    <row r="28" spans="1:1024" s="92" customFormat="1" ht="14.85" customHeight="1" x14ac:dyDescent="0.2">
      <c r="A28" s="58">
        <f t="array" ref="A28">IF(G28=Error_checking!$A$26,_xlfn.RANK.EQ(AC28,$AC$2:$AC$601),"")</f>
        <v>27</v>
      </c>
      <c r="B28" s="58">
        <v>191</v>
      </c>
      <c r="C28" s="59">
        <f>VLOOKUP($B28,Ludo_na!$A$2:$D$601,2,0)</f>
        <v>15</v>
      </c>
      <c r="D28" s="60" t="str">
        <f>IF(VLOOKUP($B28,Ludo_voor!$A$2:$Y$601,3,0)="","",VLOOKUP($B28,Ludo_voor!$A$2:$Y$601,3,0))</f>
        <v>Smekens</v>
      </c>
      <c r="E28" s="61" t="str">
        <f>IF(VLOOKUP($B28,Ludo_voor!$A$2:$Y$601,4,0)="","",VLOOKUP($B28,Ludo_voor!$A$2:$Y$601,4,0))</f>
        <v>Els</v>
      </c>
      <c r="F28" s="62" t="str">
        <f>IF(VLOOKUP($B28,Ludo_voor!$A$2:$Y$601,5,0)="","",VLOOKUP($B28,Ludo_voor!$A$2:$Y$601,5,0))</f>
        <v>Speelduivel</v>
      </c>
      <c r="G28" s="63" t="s">
        <v>845</v>
      </c>
      <c r="H28" s="64" t="s">
        <v>846</v>
      </c>
      <c r="I28" s="65" t="s">
        <v>850</v>
      </c>
      <c r="J28" s="66">
        <v>4</v>
      </c>
      <c r="K28" s="66">
        <v>2</v>
      </c>
      <c r="L28" s="66">
        <v>9</v>
      </c>
      <c r="M28" s="67">
        <f t="array" ref="M28">IF($G28="","",IF(L28="",0,((SUM(IF(I28=I$2:I$601,IF(J28=J$2:J$601,1,0),0))-K28)/(SUM(IF(I28=I$2:I$601,IF(J28=J$2:J$601,1,0),0))-1)*100)+(L28/(SUM(IF(I28=I$2:I$601,IF(J28=J$2:J$601,L$2:L$601,0),0))))+IF(K28&lt;2,SUM(IF(I28=I$2:I$601,IF(J28=J$2:J$601,1,0),0)),0)))</f>
        <v>66.947916666666657</v>
      </c>
      <c r="N28" s="68" t="s">
        <v>863</v>
      </c>
      <c r="O28" s="69">
        <v>2</v>
      </c>
      <c r="P28" s="69">
        <v>1</v>
      </c>
      <c r="Q28" s="69">
        <v>212</v>
      </c>
      <c r="R28" s="70">
        <f t="array" ref="R28">IF($G28="","",IF(Q28="",0,((SUM(IF(N28=N$2:N$601,IF(O28=O$2:O$601,1,0),0))-P28)/(SUM(IF(N28=N$2:N$601,IF(O28=O$2:O$601,1,0),0))-1)*100)+(Q28/(SUM(IF(N28=N$2:N$601,IF(O28=O$2:O$601,Q$2:Q$601,0),0))))+IF(P28&lt;2,SUM(IF(N28=N$2:N$601,IF(O28=O$2:O$601,1,0),0)),0)))</f>
        <v>104.30994152046783</v>
      </c>
      <c r="S28" s="71" t="s">
        <v>966</v>
      </c>
      <c r="T28" s="72">
        <v>4</v>
      </c>
      <c r="U28" s="72">
        <v>2</v>
      </c>
      <c r="V28" s="72">
        <v>18</v>
      </c>
      <c r="W28" s="73">
        <f t="array" ref="W28">IF($G28="","",IF(OR(S28=Error_checking!$Q$25,S28=Error_checking!$Q$26),R28-IF(P28&lt;2,SUM(IF(N28=N$2:N$601,IF(O28=O$2:O$601,1,0),0)),0),IF(V28="",0,((SUM(IF(S28=S$2:S$601,IF(T28=T$2:T$601,1,0),0))-U28)/(SUM(IF(S28=S$2:S$601,IF(T28=T$2:T$601,1,0),0))-1)*100)+(V28/(SUM(IF(S28=S$2:S$601,IF(T28=T$2:T$601,V$2:V$601,0),0))))+IF(U28&lt;2,SUM(IF(S28=S$2:S$601,IF(T28=T$2:T$601,1,0),0)),0))))</f>
        <v>66.977011494252864</v>
      </c>
      <c r="X28" s="74"/>
      <c r="Y28" s="75"/>
      <c r="Z28" s="76"/>
      <c r="AA28" s="75"/>
      <c r="AB28" s="77">
        <f>0</f>
        <v>0</v>
      </c>
      <c r="AC28" s="77">
        <f t="array" ref="AC28">SUM(M28,R28,W28,AB28)</f>
        <v>238.23486968138735</v>
      </c>
      <c r="AD28" s="76">
        <f>IF(G28=Error_checking!$A$26,MAX(0,MIN(MaxBonus,$G$1)+1-_xlfn.RANK.EQ(AC28,$AC$2:$AC$601)),0)</f>
        <v>44</v>
      </c>
      <c r="AE28" s="73">
        <f t="shared" si="0"/>
        <v>282.23486968138735</v>
      </c>
      <c r="AF28" s="78">
        <f t="array" ref="AF28">IF(G28=Error_checking!$A$26,_xlfn.RANK.EQ(AC28,$AC$2:$AC$601),"")</f>
        <v>27</v>
      </c>
      <c r="AG28" s="79"/>
      <c r="AH28" s="80"/>
      <c r="AI28" s="80"/>
      <c r="AJ28" s="80"/>
      <c r="AK28" s="81"/>
      <c r="AL28" s="90"/>
      <c r="AM28" s="90"/>
      <c r="AN28" s="91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  <c r="JB28" s="104"/>
      <c r="JC28" s="104"/>
      <c r="JD28" s="104"/>
      <c r="JE28" s="104"/>
      <c r="JF28" s="104"/>
      <c r="JG28" s="104"/>
      <c r="JH28" s="104"/>
      <c r="JI28" s="104"/>
      <c r="JJ28" s="104"/>
      <c r="JK28" s="104"/>
      <c r="JL28" s="104"/>
      <c r="JM28" s="104"/>
      <c r="JN28" s="104"/>
      <c r="JO28" s="104"/>
      <c r="JP28" s="104"/>
      <c r="JQ28" s="104"/>
      <c r="JR28" s="104"/>
      <c r="JS28" s="104"/>
      <c r="JT28" s="104"/>
      <c r="JU28" s="104"/>
      <c r="JV28" s="104"/>
      <c r="JW28" s="104"/>
      <c r="JX28" s="104"/>
      <c r="JY28" s="104"/>
      <c r="JZ28" s="104"/>
      <c r="KA28" s="104"/>
      <c r="KB28" s="104"/>
      <c r="KC28" s="104"/>
      <c r="KD28" s="104"/>
      <c r="KE28" s="104"/>
      <c r="KF28" s="104"/>
      <c r="KG28" s="104"/>
      <c r="KH28" s="104"/>
      <c r="KI28" s="104"/>
      <c r="KJ28" s="104"/>
      <c r="KK28" s="104"/>
      <c r="KL28" s="104"/>
      <c r="KM28" s="104"/>
      <c r="KN28" s="104"/>
      <c r="KO28" s="104"/>
      <c r="KP28" s="104"/>
      <c r="KQ28" s="104"/>
      <c r="KR28" s="104"/>
      <c r="KS28" s="104"/>
      <c r="KT28" s="104"/>
      <c r="KU28" s="104"/>
      <c r="KV28" s="104"/>
      <c r="KW28" s="104"/>
      <c r="KX28" s="104"/>
      <c r="KY28" s="104"/>
      <c r="KZ28" s="104"/>
      <c r="LA28" s="104"/>
      <c r="LB28" s="104"/>
      <c r="LC28" s="104"/>
      <c r="LD28" s="104"/>
      <c r="LE28" s="104"/>
      <c r="LF28" s="104"/>
      <c r="LG28" s="104"/>
      <c r="LH28" s="104"/>
      <c r="LI28" s="104"/>
      <c r="LJ28" s="104"/>
      <c r="LK28" s="104"/>
      <c r="LL28" s="104"/>
      <c r="LM28" s="104"/>
      <c r="LN28" s="104"/>
      <c r="LO28" s="104"/>
      <c r="LP28" s="104"/>
      <c r="LQ28" s="104"/>
      <c r="LR28" s="104"/>
      <c r="LS28" s="104"/>
      <c r="LT28" s="104"/>
      <c r="LU28" s="104"/>
      <c r="LV28" s="104"/>
      <c r="LW28" s="104"/>
      <c r="LX28" s="104"/>
      <c r="LY28" s="104"/>
      <c r="LZ28" s="104"/>
      <c r="MA28" s="104"/>
      <c r="MB28" s="104"/>
      <c r="MC28" s="104"/>
      <c r="MD28" s="104"/>
      <c r="ME28" s="104"/>
      <c r="MF28" s="104"/>
      <c r="MG28" s="104"/>
      <c r="MH28" s="104"/>
      <c r="MI28" s="104"/>
      <c r="MJ28" s="104"/>
      <c r="MK28" s="104"/>
      <c r="ML28" s="104"/>
      <c r="MM28" s="104"/>
      <c r="MN28" s="104"/>
      <c r="MO28" s="104"/>
      <c r="MP28" s="104"/>
      <c r="MQ28" s="104"/>
      <c r="MR28" s="104"/>
      <c r="MS28" s="104"/>
      <c r="MT28" s="104"/>
      <c r="MU28" s="104"/>
      <c r="MV28" s="104"/>
      <c r="MW28" s="104"/>
      <c r="MX28" s="104"/>
      <c r="MY28" s="104"/>
      <c r="MZ28" s="104"/>
      <c r="NA28" s="104"/>
      <c r="NB28" s="104"/>
      <c r="NC28" s="104"/>
      <c r="ND28" s="104"/>
      <c r="NE28" s="104"/>
      <c r="NF28" s="104"/>
      <c r="NG28" s="104"/>
      <c r="NH28" s="104"/>
      <c r="NI28" s="104"/>
      <c r="NJ28" s="104"/>
      <c r="NK28" s="104"/>
      <c r="NL28" s="104"/>
      <c r="NM28" s="104"/>
      <c r="NN28" s="104"/>
      <c r="NO28" s="104"/>
      <c r="NP28" s="104"/>
      <c r="NQ28" s="104"/>
      <c r="NR28" s="104"/>
      <c r="NS28" s="104"/>
      <c r="NT28" s="104"/>
      <c r="NU28" s="104"/>
      <c r="NV28" s="104"/>
      <c r="NW28" s="104"/>
      <c r="NX28" s="104"/>
      <c r="NY28" s="104"/>
      <c r="NZ28" s="104"/>
      <c r="OA28" s="104"/>
      <c r="OB28" s="104"/>
      <c r="OC28" s="104"/>
      <c r="OD28" s="104"/>
      <c r="OE28" s="104"/>
      <c r="OF28" s="104"/>
      <c r="OG28" s="104"/>
      <c r="OH28" s="104"/>
      <c r="OI28" s="104"/>
      <c r="OJ28" s="104"/>
      <c r="OK28" s="104"/>
      <c r="OL28" s="104"/>
      <c r="OM28" s="104"/>
      <c r="ON28" s="104"/>
      <c r="OO28" s="104"/>
      <c r="OP28" s="104"/>
      <c r="OQ28" s="104"/>
      <c r="OR28" s="104"/>
      <c r="OS28" s="104"/>
      <c r="OT28" s="104"/>
      <c r="OU28" s="104"/>
      <c r="OV28" s="104"/>
      <c r="OW28" s="104"/>
      <c r="OX28" s="104"/>
      <c r="OY28" s="104"/>
      <c r="OZ28" s="104"/>
      <c r="PA28" s="104"/>
      <c r="PB28" s="104"/>
      <c r="PC28" s="104"/>
      <c r="PD28" s="104"/>
      <c r="PE28" s="104"/>
      <c r="PF28" s="104"/>
      <c r="PG28" s="104"/>
      <c r="PH28" s="104"/>
      <c r="PI28" s="104"/>
      <c r="PJ28" s="104"/>
      <c r="PK28" s="104"/>
      <c r="PL28" s="104"/>
      <c r="PM28" s="104"/>
      <c r="PN28" s="104"/>
      <c r="PO28" s="104"/>
      <c r="PP28" s="104"/>
      <c r="PQ28" s="104"/>
      <c r="PR28" s="104"/>
      <c r="PS28" s="104"/>
      <c r="PT28" s="104"/>
      <c r="PU28" s="104"/>
      <c r="PV28" s="104"/>
      <c r="PW28" s="104"/>
      <c r="PX28" s="104"/>
      <c r="PY28" s="104"/>
      <c r="PZ28" s="104"/>
      <c r="QA28" s="104"/>
      <c r="QB28" s="104"/>
      <c r="QC28" s="104"/>
      <c r="QD28" s="104"/>
      <c r="QE28" s="104"/>
      <c r="QF28" s="104"/>
      <c r="QG28" s="104"/>
      <c r="QH28" s="104"/>
      <c r="QI28" s="104"/>
      <c r="QJ28" s="104"/>
      <c r="QK28" s="104"/>
      <c r="QL28" s="104"/>
      <c r="QM28" s="104"/>
      <c r="QN28" s="104"/>
      <c r="QO28" s="104"/>
      <c r="QP28" s="104"/>
      <c r="QQ28" s="104"/>
      <c r="QR28" s="104"/>
      <c r="QS28" s="104"/>
      <c r="QT28" s="104"/>
      <c r="QU28" s="104"/>
      <c r="QV28" s="104"/>
      <c r="QW28" s="104"/>
      <c r="QX28" s="104"/>
      <c r="QY28" s="104"/>
      <c r="QZ28" s="104"/>
      <c r="RA28" s="104"/>
      <c r="RB28" s="104"/>
      <c r="RC28" s="104"/>
      <c r="RD28" s="104"/>
      <c r="RE28" s="104"/>
      <c r="RF28" s="104"/>
      <c r="RG28" s="104"/>
      <c r="RH28" s="104"/>
      <c r="RI28" s="104"/>
      <c r="RJ28" s="104"/>
      <c r="RK28" s="104"/>
      <c r="RL28" s="104"/>
      <c r="RM28" s="104"/>
      <c r="RN28" s="104"/>
      <c r="RO28" s="104"/>
      <c r="RP28" s="104"/>
      <c r="RQ28" s="104"/>
      <c r="RR28" s="104"/>
      <c r="RS28" s="104"/>
      <c r="RT28" s="104"/>
      <c r="RU28" s="104"/>
      <c r="RV28" s="104"/>
      <c r="RW28" s="104"/>
      <c r="RX28" s="104"/>
      <c r="RY28" s="104"/>
      <c r="RZ28" s="104"/>
      <c r="SA28" s="104"/>
      <c r="SB28" s="104"/>
      <c r="SC28" s="104"/>
      <c r="SD28" s="104"/>
      <c r="SE28" s="104"/>
      <c r="SF28" s="104"/>
      <c r="SG28" s="104"/>
      <c r="SH28" s="104"/>
      <c r="SI28" s="104"/>
      <c r="SJ28" s="104"/>
      <c r="SK28" s="104"/>
      <c r="SL28" s="104"/>
      <c r="SM28" s="104"/>
      <c r="SN28" s="104"/>
      <c r="SO28" s="104"/>
      <c r="SP28" s="104"/>
      <c r="SQ28" s="104"/>
      <c r="SR28" s="104"/>
      <c r="SS28" s="104"/>
      <c r="ST28" s="104"/>
      <c r="SU28" s="104"/>
      <c r="SV28" s="104"/>
      <c r="SW28" s="104"/>
      <c r="SX28" s="104"/>
      <c r="SY28" s="104"/>
      <c r="SZ28" s="104"/>
      <c r="TA28" s="104"/>
      <c r="TB28" s="104"/>
      <c r="TC28" s="104"/>
      <c r="TD28" s="104"/>
      <c r="TE28" s="104"/>
      <c r="TF28" s="104"/>
      <c r="TG28" s="104"/>
      <c r="TH28" s="104"/>
      <c r="TI28" s="104"/>
      <c r="TJ28" s="104"/>
      <c r="TK28" s="104"/>
      <c r="TL28" s="104"/>
      <c r="TM28" s="104"/>
      <c r="TN28" s="104"/>
      <c r="TO28" s="104"/>
      <c r="TP28" s="104"/>
      <c r="TQ28" s="104"/>
      <c r="TR28" s="104"/>
      <c r="TS28" s="104"/>
      <c r="TT28" s="104"/>
      <c r="TU28" s="104"/>
      <c r="TV28" s="104"/>
      <c r="TW28" s="104"/>
      <c r="TX28" s="104"/>
      <c r="TY28" s="104"/>
      <c r="TZ28" s="104"/>
      <c r="UA28" s="104"/>
      <c r="UB28" s="104"/>
      <c r="UC28" s="104"/>
      <c r="UD28" s="104"/>
      <c r="UE28" s="104"/>
      <c r="UF28" s="104"/>
      <c r="UG28" s="104"/>
      <c r="UH28" s="104"/>
      <c r="UI28" s="104"/>
      <c r="UJ28" s="104"/>
      <c r="UK28" s="104"/>
      <c r="UL28" s="104"/>
      <c r="UM28" s="104"/>
      <c r="UN28" s="104"/>
      <c r="UO28" s="104"/>
      <c r="UP28" s="104"/>
      <c r="UQ28" s="104"/>
      <c r="UR28" s="104"/>
      <c r="US28" s="104"/>
      <c r="UT28" s="104"/>
      <c r="UU28" s="104"/>
      <c r="UV28" s="104"/>
      <c r="UW28" s="104"/>
      <c r="UX28" s="104"/>
      <c r="UY28" s="104"/>
      <c r="UZ28" s="104"/>
      <c r="VA28" s="104"/>
      <c r="VB28" s="104"/>
      <c r="VC28" s="104"/>
      <c r="VD28" s="104"/>
      <c r="VE28" s="104"/>
      <c r="VF28" s="104"/>
      <c r="VG28" s="104"/>
      <c r="VH28" s="104"/>
      <c r="VI28" s="104"/>
      <c r="VJ28" s="104"/>
      <c r="VK28" s="104"/>
      <c r="VL28" s="104"/>
      <c r="VM28" s="104"/>
      <c r="VN28" s="104"/>
      <c r="VO28" s="104"/>
      <c r="VP28" s="104"/>
      <c r="VQ28" s="104"/>
      <c r="VR28" s="104"/>
      <c r="VS28" s="104"/>
      <c r="VT28" s="104"/>
      <c r="VU28" s="104"/>
      <c r="VV28" s="104"/>
      <c r="VW28" s="104"/>
      <c r="VX28" s="104"/>
      <c r="VY28" s="104"/>
      <c r="VZ28" s="104"/>
      <c r="WA28" s="104"/>
      <c r="WB28" s="104"/>
      <c r="WC28" s="104"/>
      <c r="WD28" s="104"/>
      <c r="WE28" s="104"/>
      <c r="WF28" s="104"/>
      <c r="WG28" s="104"/>
      <c r="WH28" s="104"/>
      <c r="WI28" s="104"/>
      <c r="WJ28" s="104"/>
      <c r="WK28" s="104"/>
      <c r="WL28" s="104"/>
      <c r="WM28" s="104"/>
      <c r="WN28" s="104"/>
      <c r="WO28" s="104"/>
      <c r="WP28" s="104"/>
      <c r="WQ28" s="104"/>
      <c r="WR28" s="104"/>
      <c r="WS28" s="104"/>
      <c r="WT28" s="104"/>
      <c r="WU28" s="104"/>
      <c r="WV28" s="104"/>
      <c r="WW28" s="104"/>
      <c r="WX28" s="104"/>
      <c r="WY28" s="104"/>
      <c r="WZ28" s="104"/>
      <c r="XA28" s="104"/>
      <c r="XB28" s="104"/>
      <c r="XC28" s="104"/>
      <c r="XD28" s="104"/>
      <c r="XE28" s="104"/>
      <c r="XF28" s="104"/>
      <c r="XG28" s="104"/>
      <c r="XH28" s="104"/>
      <c r="XI28" s="104"/>
      <c r="XJ28" s="104"/>
      <c r="XK28" s="104"/>
      <c r="XL28" s="104"/>
      <c r="XM28" s="104"/>
      <c r="XN28" s="104"/>
      <c r="XO28" s="104"/>
      <c r="XP28" s="104"/>
      <c r="XQ28" s="104"/>
      <c r="XR28" s="104"/>
      <c r="XS28" s="104"/>
      <c r="XT28" s="104"/>
      <c r="XU28" s="104"/>
      <c r="XV28" s="104"/>
      <c r="XW28" s="104"/>
      <c r="XX28" s="104"/>
      <c r="XY28" s="104"/>
      <c r="XZ28" s="104"/>
      <c r="YA28" s="104"/>
      <c r="YB28" s="104"/>
      <c r="YC28" s="104"/>
      <c r="YD28" s="104"/>
      <c r="YE28" s="104"/>
      <c r="YF28" s="104"/>
      <c r="YG28" s="104"/>
      <c r="YH28" s="104"/>
      <c r="YI28" s="104"/>
      <c r="YJ28" s="104"/>
      <c r="YK28" s="104"/>
      <c r="YL28" s="104"/>
      <c r="YM28" s="104"/>
      <c r="YN28" s="104"/>
      <c r="YO28" s="104"/>
      <c r="YP28" s="104"/>
      <c r="YQ28" s="104"/>
      <c r="YR28" s="104"/>
      <c r="YS28" s="104"/>
      <c r="YT28" s="104"/>
      <c r="YU28" s="104"/>
      <c r="YV28" s="104"/>
      <c r="YW28" s="104"/>
      <c r="YX28" s="104"/>
      <c r="YY28" s="104"/>
      <c r="YZ28" s="104"/>
      <c r="ZA28" s="104"/>
      <c r="ZB28" s="104"/>
      <c r="ZC28" s="104"/>
      <c r="ZD28" s="104"/>
      <c r="ZE28" s="104"/>
      <c r="ZF28" s="104"/>
      <c r="ZG28" s="104"/>
      <c r="ZH28" s="104"/>
      <c r="ZI28" s="104"/>
      <c r="ZJ28" s="104"/>
      <c r="ZK28" s="104"/>
      <c r="ZL28" s="104"/>
      <c r="ZM28" s="104"/>
      <c r="ZN28" s="104"/>
      <c r="ZO28" s="104"/>
      <c r="ZP28" s="104"/>
      <c r="ZQ28" s="104"/>
      <c r="ZR28" s="104"/>
      <c r="ZS28" s="104"/>
      <c r="ZT28" s="104"/>
      <c r="ZU28" s="104"/>
      <c r="ZV28" s="104"/>
      <c r="ZW28" s="104"/>
      <c r="ZX28" s="104"/>
      <c r="ZY28" s="104"/>
      <c r="ZZ28" s="104"/>
      <c r="AAA28" s="104"/>
      <c r="AAB28" s="104"/>
      <c r="AAC28" s="104"/>
      <c r="AAD28" s="104"/>
      <c r="AAE28" s="104"/>
      <c r="AAF28" s="104"/>
      <c r="AAG28" s="104"/>
      <c r="AAH28" s="104"/>
      <c r="AAI28" s="104"/>
      <c r="AAJ28" s="104"/>
      <c r="AAK28" s="104"/>
      <c r="AAL28" s="104"/>
      <c r="AAM28" s="104"/>
      <c r="AAN28" s="104"/>
      <c r="AAO28" s="104"/>
      <c r="AAP28" s="104"/>
      <c r="AAQ28" s="104"/>
      <c r="AAR28" s="104"/>
      <c r="AAS28" s="104"/>
      <c r="AAT28" s="104"/>
      <c r="AAU28" s="104"/>
      <c r="AAV28" s="104"/>
      <c r="AAW28" s="104"/>
      <c r="AAX28" s="104"/>
      <c r="AAY28" s="104"/>
      <c r="AAZ28" s="104"/>
      <c r="ABA28" s="104"/>
      <c r="ABB28" s="104"/>
      <c r="ABC28" s="104"/>
      <c r="ABD28" s="104"/>
      <c r="ABE28" s="104"/>
      <c r="ABF28" s="104"/>
      <c r="ABG28" s="104"/>
      <c r="ABH28" s="104"/>
      <c r="ABI28" s="104"/>
      <c r="ABJ28" s="104"/>
      <c r="ABK28" s="104"/>
      <c r="ABL28" s="104"/>
      <c r="ABM28" s="104"/>
      <c r="ABN28" s="104"/>
      <c r="ABO28" s="104"/>
      <c r="ABP28" s="104"/>
      <c r="ABQ28" s="104"/>
      <c r="ABR28" s="104"/>
      <c r="ABS28" s="104"/>
      <c r="ABT28" s="104"/>
      <c r="ABU28" s="104"/>
      <c r="ABV28" s="104"/>
      <c r="ABW28" s="104"/>
      <c r="ABX28" s="104"/>
      <c r="ABY28" s="104"/>
      <c r="ABZ28" s="104"/>
      <c r="ACA28" s="104"/>
      <c r="ACB28" s="104"/>
      <c r="ACC28" s="104"/>
      <c r="ACD28" s="104"/>
      <c r="ACE28" s="104"/>
      <c r="ACF28" s="104"/>
      <c r="ACG28" s="104"/>
      <c r="ACH28" s="104"/>
      <c r="ACI28" s="104"/>
      <c r="ACJ28" s="104"/>
      <c r="ACK28" s="104"/>
      <c r="ACL28" s="104"/>
      <c r="ACM28" s="104"/>
      <c r="ACN28" s="104"/>
      <c r="ACO28" s="104"/>
      <c r="ACP28" s="104"/>
      <c r="ACQ28" s="104"/>
      <c r="ACR28" s="104"/>
      <c r="ACS28" s="104"/>
      <c r="ACT28" s="104"/>
      <c r="ACU28" s="104"/>
      <c r="ACV28" s="104"/>
      <c r="ACW28" s="104"/>
      <c r="ACX28" s="104"/>
      <c r="ACY28" s="104"/>
      <c r="ACZ28" s="104"/>
      <c r="ADA28" s="104"/>
      <c r="ADB28" s="104"/>
      <c r="ADC28" s="104"/>
      <c r="ADD28" s="104"/>
      <c r="ADE28" s="104"/>
      <c r="ADF28" s="104"/>
      <c r="ADG28" s="104"/>
      <c r="ADH28" s="104"/>
      <c r="ADI28" s="104"/>
      <c r="ADJ28" s="104"/>
      <c r="ADK28" s="104"/>
      <c r="ADL28" s="104"/>
      <c r="ADM28" s="104"/>
      <c r="ADN28" s="104"/>
      <c r="ADO28" s="104"/>
      <c r="ADP28" s="104"/>
      <c r="ADQ28" s="104"/>
      <c r="ADR28" s="104"/>
      <c r="ADS28" s="104"/>
      <c r="ADT28" s="104"/>
      <c r="ADU28" s="104"/>
      <c r="ADV28" s="104"/>
      <c r="ADW28" s="104"/>
      <c r="ADX28" s="104"/>
      <c r="ADY28" s="104"/>
      <c r="ADZ28" s="104"/>
      <c r="AEA28" s="104"/>
      <c r="AEB28" s="104"/>
      <c r="AEC28" s="104"/>
      <c r="AED28" s="104"/>
      <c r="AEE28" s="104"/>
      <c r="AEF28" s="104"/>
      <c r="AEG28" s="104"/>
      <c r="AEH28" s="104"/>
      <c r="AEI28" s="104"/>
      <c r="AEJ28" s="104"/>
      <c r="AEK28" s="104"/>
      <c r="AEL28" s="104"/>
      <c r="AEM28" s="104"/>
      <c r="AEN28" s="104"/>
      <c r="AEO28" s="104"/>
      <c r="AEP28" s="104"/>
      <c r="AEQ28" s="104"/>
      <c r="AER28" s="104"/>
      <c r="AES28" s="104"/>
      <c r="AET28" s="104"/>
      <c r="AEU28" s="104"/>
      <c r="AEV28" s="104"/>
      <c r="AEW28" s="104"/>
      <c r="AEX28" s="104"/>
      <c r="AEY28" s="104"/>
      <c r="AEZ28" s="104"/>
      <c r="AFA28" s="104"/>
      <c r="AFB28" s="104"/>
      <c r="AFC28" s="104"/>
      <c r="AFD28" s="104"/>
      <c r="AFE28" s="104"/>
      <c r="AFF28" s="104"/>
      <c r="AFG28" s="104"/>
      <c r="AFH28" s="104"/>
      <c r="AFI28" s="104"/>
      <c r="AFJ28" s="104"/>
      <c r="AFK28" s="104"/>
      <c r="AFL28" s="104"/>
      <c r="AFM28" s="104"/>
      <c r="AFN28" s="104"/>
      <c r="AFO28" s="104"/>
      <c r="AFP28" s="104"/>
      <c r="AFQ28" s="104"/>
      <c r="AFR28" s="104"/>
      <c r="AFS28" s="104"/>
      <c r="AFT28" s="104"/>
      <c r="AFU28" s="104"/>
      <c r="AFV28" s="104"/>
      <c r="AFW28" s="104"/>
      <c r="AFX28" s="104"/>
      <c r="AFY28" s="104"/>
      <c r="AFZ28" s="104"/>
      <c r="AGA28" s="104"/>
      <c r="AGB28" s="104"/>
      <c r="AGC28" s="104"/>
      <c r="AGD28" s="104"/>
      <c r="AGE28" s="104"/>
      <c r="AGF28" s="104"/>
      <c r="AGG28" s="104"/>
      <c r="AGH28" s="104"/>
      <c r="AGI28" s="104"/>
      <c r="AGJ28" s="104"/>
      <c r="AGK28" s="104"/>
      <c r="AGL28" s="104"/>
      <c r="AGM28" s="104"/>
      <c r="AGN28" s="104"/>
      <c r="AGO28" s="104"/>
      <c r="AGP28" s="104"/>
      <c r="AGQ28" s="104"/>
      <c r="AGR28" s="104"/>
      <c r="AGS28" s="104"/>
      <c r="AGT28" s="104"/>
      <c r="AGU28" s="104"/>
      <c r="AGV28" s="104"/>
      <c r="AGW28" s="104"/>
      <c r="AGX28" s="104"/>
      <c r="AGY28" s="104"/>
      <c r="AGZ28" s="104"/>
      <c r="AHA28" s="104"/>
      <c r="AHB28" s="104"/>
      <c r="AHC28" s="104"/>
      <c r="AHD28" s="104"/>
      <c r="AHE28" s="104"/>
      <c r="AHF28" s="104"/>
      <c r="AHG28" s="104"/>
      <c r="AHH28" s="104"/>
      <c r="AHI28" s="104"/>
      <c r="AHJ28" s="104"/>
      <c r="AHK28" s="104"/>
      <c r="AHL28" s="104"/>
      <c r="AHM28" s="104"/>
      <c r="AHN28" s="104"/>
      <c r="AHO28" s="104"/>
      <c r="AHP28" s="104"/>
      <c r="AHQ28" s="104"/>
      <c r="AHR28" s="104"/>
      <c r="AHS28" s="104"/>
      <c r="AHT28" s="104"/>
      <c r="AHU28" s="104"/>
      <c r="AHV28" s="104"/>
      <c r="AHW28" s="104"/>
      <c r="AHX28" s="104"/>
      <c r="AHY28" s="104"/>
      <c r="AHZ28" s="104"/>
      <c r="AIA28" s="104"/>
      <c r="AIB28" s="104"/>
      <c r="AIC28" s="104"/>
      <c r="AID28" s="104"/>
      <c r="AIE28" s="104"/>
      <c r="AIF28" s="104"/>
      <c r="AIG28" s="104"/>
      <c r="AIH28" s="104"/>
      <c r="AII28" s="104"/>
      <c r="AIJ28" s="104"/>
      <c r="AIK28" s="104"/>
      <c r="AIL28" s="104"/>
      <c r="AIM28" s="104"/>
      <c r="AIN28" s="104"/>
      <c r="AIO28" s="104"/>
      <c r="AIP28" s="104"/>
      <c r="AIQ28" s="104"/>
      <c r="AIR28" s="104"/>
      <c r="AIS28" s="104"/>
      <c r="AIT28" s="104"/>
      <c r="AIU28" s="104"/>
      <c r="AIV28" s="104"/>
      <c r="AIW28" s="104"/>
      <c r="AIX28" s="104"/>
      <c r="AIY28" s="104"/>
      <c r="AIZ28" s="104"/>
      <c r="AJA28" s="104"/>
      <c r="AJB28" s="104"/>
      <c r="AJC28" s="104"/>
      <c r="AJD28" s="104"/>
      <c r="AJE28" s="104"/>
      <c r="AJF28" s="104"/>
      <c r="AJG28" s="104"/>
      <c r="AJH28" s="104"/>
      <c r="AJI28" s="104"/>
      <c r="AJJ28" s="104"/>
      <c r="AJK28" s="104"/>
      <c r="AJL28" s="104"/>
      <c r="AJM28" s="104"/>
      <c r="AJN28" s="104"/>
      <c r="AJO28" s="104"/>
      <c r="AJP28" s="104"/>
      <c r="AJQ28" s="104"/>
      <c r="AJR28" s="104"/>
      <c r="AJS28" s="104"/>
      <c r="AJT28" s="104"/>
      <c r="AJU28" s="104"/>
      <c r="AJV28" s="104"/>
      <c r="AJW28" s="104"/>
      <c r="AJX28" s="104"/>
      <c r="AJY28" s="104"/>
      <c r="AJZ28" s="104"/>
      <c r="AKA28" s="104"/>
      <c r="AKB28" s="104"/>
      <c r="AKC28" s="104"/>
      <c r="AKD28" s="104"/>
      <c r="AKE28" s="104"/>
      <c r="AKF28" s="104"/>
      <c r="AKG28" s="104"/>
      <c r="AKH28" s="104"/>
      <c r="AKI28" s="104"/>
      <c r="AKJ28" s="104"/>
      <c r="AKK28" s="104"/>
      <c r="AKL28" s="104"/>
      <c r="AKM28" s="104"/>
      <c r="AKN28" s="104"/>
      <c r="AKO28" s="104"/>
      <c r="AKP28" s="104"/>
      <c r="AKQ28" s="104"/>
      <c r="AKR28" s="104"/>
      <c r="AKS28" s="104"/>
      <c r="AKT28" s="104"/>
      <c r="AKU28" s="104"/>
      <c r="AKV28" s="104"/>
      <c r="AKW28" s="104"/>
      <c r="AKX28" s="104"/>
      <c r="AKY28" s="104"/>
      <c r="AKZ28" s="104"/>
      <c r="ALA28" s="104"/>
      <c r="ALB28" s="104"/>
      <c r="ALC28" s="104"/>
      <c r="ALD28" s="104"/>
      <c r="ALE28" s="104"/>
      <c r="ALF28" s="104"/>
      <c r="ALG28" s="104"/>
      <c r="ALH28" s="104"/>
      <c r="ALI28" s="104"/>
      <c r="ALJ28" s="104"/>
      <c r="ALK28" s="104"/>
      <c r="ALL28" s="104"/>
      <c r="ALM28" s="104"/>
      <c r="ALN28" s="104"/>
      <c r="ALO28" s="104"/>
      <c r="ALP28" s="104"/>
      <c r="ALQ28" s="104"/>
      <c r="ALR28" s="104"/>
      <c r="ALS28" s="104"/>
      <c r="ALT28" s="104"/>
      <c r="ALU28" s="104"/>
      <c r="ALV28" s="104"/>
      <c r="ALW28" s="104"/>
      <c r="ALX28" s="104"/>
      <c r="ALY28" s="104"/>
      <c r="ALZ28" s="104"/>
      <c r="AMA28" s="104"/>
      <c r="AMB28" s="104"/>
      <c r="AMC28" s="104"/>
      <c r="AMD28" s="104"/>
      <c r="AME28" s="104"/>
      <c r="AMF28" s="104"/>
      <c r="AMG28" s="104"/>
      <c r="AMH28" s="104"/>
      <c r="AMI28" s="104"/>
      <c r="AMJ28" s="104"/>
    </row>
    <row r="29" spans="1:1024" s="92" customFormat="1" ht="12.75" x14ac:dyDescent="0.2">
      <c r="A29" s="58">
        <f t="array" ref="A29">IF(G29=Error_checking!$A$26,_xlfn.RANK.EQ(AC29,$AC$2:$AC$601),"")</f>
        <v>28</v>
      </c>
      <c r="B29" s="84">
        <v>482</v>
      </c>
      <c r="C29" s="59">
        <f>VLOOKUP($B29,Ludo_na!$A$2:$D$601,2,0)</f>
        <v>177</v>
      </c>
      <c r="D29" s="60" t="str">
        <f>IF(VLOOKUP($B29,Ludo_voor!$A$2:$Y$601,3,0)="","",VLOOKUP($B29,Ludo_voor!$A$2:$Y$601,3,0))</f>
        <v>Weyenbergh</v>
      </c>
      <c r="E29" s="61" t="str">
        <f>IF(VLOOKUP($B29,Ludo_voor!$A$2:$Y$601,4,0)="","",VLOOKUP($B29,Ludo_voor!$A$2:$Y$601,4,0))</f>
        <v>Roy</v>
      </c>
      <c r="F29" s="62" t="str">
        <f>IF(VLOOKUP($B29,Ludo_voor!$A$2:$Y$601,5,0)="","",VLOOKUP($B29,Ludo_voor!$A$2:$Y$601,5,0))</f>
        <v/>
      </c>
      <c r="G29" s="63" t="s">
        <v>845</v>
      </c>
      <c r="H29" s="85"/>
      <c r="I29" s="86" t="s">
        <v>961</v>
      </c>
      <c r="J29" s="87">
        <v>4</v>
      </c>
      <c r="K29" s="87">
        <v>2</v>
      </c>
      <c r="L29" s="87">
        <v>173</v>
      </c>
      <c r="M29" s="67">
        <f t="array" ref="M29">IF($G29="","",IF(L29="",0,((SUM(IF(I29=I$2:I$601,IF(J29=J$2:J$601,1,0),0))-K29)/(SUM(IF(I29=I$2:I$601,IF(J29=J$2:J$601,1,0),0))-1)*100)+(L29/(SUM(IF(I29=I$2:I$601,IF(J29=J$2:J$601,L$2:L$601,0),0))))+IF(K29&lt;2,SUM(IF(I29=I$2:I$601,IF(J29=J$2:J$601,1,0),0)),0)))</f>
        <v>66.941269841269829</v>
      </c>
      <c r="N29" s="88" t="s">
        <v>855</v>
      </c>
      <c r="O29" s="72">
        <v>5</v>
      </c>
      <c r="P29" s="72">
        <v>2</v>
      </c>
      <c r="Q29" s="72">
        <v>55</v>
      </c>
      <c r="R29" s="70">
        <f t="array" ref="R29">IF($G29="","",IF(Q29="",0,((SUM(IF(N29=N$2:N$601,IF(O29=O$2:O$601,1,0),0))-P29)/(SUM(IF(N29=N$2:N$601,IF(O29=O$2:O$601,1,0),0))-1)*100)+(Q29/(SUM(IF(N29=N$2:N$601,IF(O29=O$2:O$601,Q$2:Q$601,0),0))))+IF(P29&lt;2,SUM(IF(N29=N$2:N$601,IF(O29=O$2:O$601,1,0),0)),0)))</f>
        <v>66.95164075993091</v>
      </c>
      <c r="S29" s="71" t="s">
        <v>868</v>
      </c>
      <c r="T29" s="72">
        <v>1</v>
      </c>
      <c r="U29" s="72">
        <v>1</v>
      </c>
      <c r="V29" s="72">
        <v>157</v>
      </c>
      <c r="W29" s="73">
        <f t="array" ref="W29">IF($G29="","",IF(OR(S29=Error_checking!$Q$25,S29=Error_checking!$Q$26),R29-IF(P29&lt;2,SUM(IF(N29=N$2:N$601,IF(O29=O$2:O$601,1,0),0)),0),IF(V29="",0,((SUM(IF(S29=S$2:S$601,IF(T29=T$2:T$601,1,0),0))-U29)/(SUM(IF(S29=S$2:S$601,IF(T29=T$2:T$601,1,0),0))-1)*100)+(V29/(SUM(IF(S29=S$2:S$601,IF(T29=T$2:T$601,V$2:V$601,0),0))))+IF(U29&lt;2,SUM(IF(S29=S$2:S$601,IF(T29=T$2:T$601,1,0),0)),0))))</f>
        <v>104.27022375215147</v>
      </c>
      <c r="X29" s="74"/>
      <c r="Y29" s="75"/>
      <c r="Z29" s="76"/>
      <c r="AA29" s="75"/>
      <c r="AB29" s="77">
        <f>0</f>
        <v>0</v>
      </c>
      <c r="AC29" s="77">
        <f t="array" ref="AC29">SUM(M29,R29,W29,AB29)</f>
        <v>238.16313435335223</v>
      </c>
      <c r="AD29" s="76">
        <f>IF(G29=Error_checking!$A$26,MAX(0,MIN(MaxBonus,$G$1)+1-_xlfn.RANK.EQ(AC29,$AC$2:$AC$601)),0)</f>
        <v>43</v>
      </c>
      <c r="AE29" s="73">
        <f t="shared" si="0"/>
        <v>281.16313435335223</v>
      </c>
      <c r="AF29" s="78">
        <f t="array" ref="AF29">IF(G29=Error_checking!$A$26,_xlfn.RANK.EQ(AC29,$AC$2:$AC$601),"")</f>
        <v>28</v>
      </c>
      <c r="AG29" s="79"/>
      <c r="AH29" s="80"/>
      <c r="AI29" s="80"/>
      <c r="AJ29" s="80"/>
      <c r="AK29" s="81"/>
      <c r="AL29" s="81"/>
      <c r="AM29" s="81"/>
      <c r="AN29" s="82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/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89"/>
      <c r="KD29" s="89"/>
      <c r="KE29" s="89"/>
      <c r="KF29" s="89"/>
      <c r="KG29" s="89"/>
      <c r="KH29" s="89"/>
      <c r="KI29" s="89"/>
      <c r="KJ29" s="89"/>
      <c r="KK29" s="89"/>
      <c r="KL29" s="89"/>
      <c r="KM29" s="89"/>
      <c r="KN29" s="89"/>
      <c r="KO29" s="89"/>
      <c r="KP29" s="89"/>
      <c r="KQ29" s="89"/>
      <c r="KR29" s="89"/>
      <c r="KS29" s="89"/>
      <c r="KT29" s="89"/>
      <c r="KU29" s="89"/>
      <c r="KV29" s="89"/>
      <c r="KW29" s="89"/>
      <c r="KX29" s="89"/>
      <c r="KY29" s="89"/>
      <c r="KZ29" s="89"/>
      <c r="LA29" s="89"/>
      <c r="LB29" s="89"/>
      <c r="LC29" s="89"/>
      <c r="LD29" s="89"/>
      <c r="LE29" s="89"/>
      <c r="LF29" s="89"/>
      <c r="LG29" s="89"/>
      <c r="LH29" s="89"/>
      <c r="LI29" s="89"/>
      <c r="LJ29" s="89"/>
      <c r="LK29" s="89"/>
      <c r="LL29" s="89"/>
      <c r="LM29" s="89"/>
      <c r="LN29" s="89"/>
      <c r="LO29" s="89"/>
      <c r="LP29" s="89"/>
      <c r="LQ29" s="89"/>
      <c r="LR29" s="89"/>
      <c r="LS29" s="89"/>
      <c r="LT29" s="89"/>
      <c r="LU29" s="89"/>
      <c r="LV29" s="89"/>
      <c r="LW29" s="89"/>
      <c r="LX29" s="89"/>
      <c r="LY29" s="89"/>
      <c r="LZ29" s="89"/>
      <c r="MA29" s="89"/>
      <c r="MB29" s="89"/>
      <c r="MC29" s="89"/>
      <c r="MD29" s="89"/>
      <c r="ME29" s="89"/>
      <c r="MF29" s="89"/>
      <c r="MG29" s="89"/>
      <c r="MH29" s="89"/>
      <c r="MI29" s="89"/>
      <c r="MJ29" s="89"/>
      <c r="MK29" s="89"/>
      <c r="ML29" s="89"/>
      <c r="MM29" s="89"/>
      <c r="MN29" s="89"/>
      <c r="MO29" s="89"/>
      <c r="MP29" s="89"/>
      <c r="MQ29" s="89"/>
      <c r="MR29" s="89"/>
      <c r="MS29" s="89"/>
      <c r="MT29" s="89"/>
      <c r="MU29" s="89"/>
      <c r="MV29" s="89"/>
      <c r="MW29" s="89"/>
      <c r="MX29" s="89"/>
      <c r="MY29" s="89"/>
      <c r="MZ29" s="89"/>
      <c r="NA29" s="89"/>
      <c r="NB29" s="89"/>
      <c r="NC29" s="89"/>
      <c r="ND29" s="89"/>
      <c r="NE29" s="89"/>
      <c r="NF29" s="89"/>
      <c r="NG29" s="89"/>
      <c r="NH29" s="89"/>
      <c r="NI29" s="89"/>
      <c r="NJ29" s="89"/>
      <c r="NK29" s="89"/>
      <c r="NL29" s="89"/>
      <c r="NM29" s="89"/>
      <c r="NN29" s="89"/>
      <c r="NO29" s="89"/>
      <c r="NP29" s="89"/>
      <c r="NQ29" s="89"/>
      <c r="NR29" s="89"/>
      <c r="NS29" s="89"/>
      <c r="NT29" s="89"/>
      <c r="NU29" s="89"/>
      <c r="NV29" s="89"/>
      <c r="NW29" s="89"/>
      <c r="NX29" s="89"/>
      <c r="NY29" s="89"/>
      <c r="NZ29" s="89"/>
      <c r="OA29" s="89"/>
      <c r="OB29" s="89"/>
      <c r="OC29" s="89"/>
      <c r="OD29" s="89"/>
      <c r="OE29" s="89"/>
      <c r="OF29" s="89"/>
      <c r="OG29" s="89"/>
      <c r="OH29" s="89"/>
      <c r="OI29" s="89"/>
      <c r="OJ29" s="89"/>
      <c r="OK29" s="89"/>
      <c r="OL29" s="89"/>
      <c r="OM29" s="89"/>
      <c r="ON29" s="89"/>
      <c r="OO29" s="89"/>
      <c r="OP29" s="89"/>
      <c r="OQ29" s="89"/>
      <c r="OR29" s="89"/>
      <c r="OS29" s="89"/>
      <c r="OT29" s="89"/>
      <c r="OU29" s="89"/>
      <c r="OV29" s="89"/>
      <c r="OW29" s="89"/>
      <c r="OX29" s="89"/>
      <c r="OY29" s="89"/>
      <c r="OZ29" s="89"/>
      <c r="PA29" s="89"/>
      <c r="PB29" s="89"/>
      <c r="PC29" s="89"/>
      <c r="PD29" s="89"/>
      <c r="PE29" s="89"/>
      <c r="PF29" s="89"/>
      <c r="PG29" s="89"/>
      <c r="PH29" s="89"/>
      <c r="PI29" s="89"/>
      <c r="PJ29" s="89"/>
      <c r="PK29" s="89"/>
      <c r="PL29" s="89"/>
      <c r="PM29" s="89"/>
      <c r="PN29" s="89"/>
      <c r="PO29" s="89"/>
      <c r="PP29" s="89"/>
      <c r="PQ29" s="89"/>
      <c r="PR29" s="89"/>
      <c r="PS29" s="89"/>
      <c r="PT29" s="89"/>
      <c r="PU29" s="89"/>
      <c r="PV29" s="89"/>
      <c r="PW29" s="89"/>
      <c r="PX29" s="89"/>
      <c r="PY29" s="89"/>
      <c r="PZ29" s="89"/>
      <c r="QA29" s="89"/>
      <c r="QB29" s="89"/>
      <c r="QC29" s="89"/>
      <c r="QD29" s="89"/>
      <c r="QE29" s="89"/>
      <c r="QF29" s="89"/>
      <c r="QG29" s="89"/>
      <c r="QH29" s="89"/>
      <c r="QI29" s="89"/>
      <c r="QJ29" s="89"/>
      <c r="QK29" s="89"/>
      <c r="QL29" s="89"/>
      <c r="QM29" s="89"/>
      <c r="QN29" s="89"/>
      <c r="QO29" s="89"/>
      <c r="QP29" s="89"/>
      <c r="QQ29" s="89"/>
      <c r="QR29" s="89"/>
      <c r="QS29" s="89"/>
      <c r="QT29" s="89"/>
      <c r="QU29" s="89"/>
      <c r="QV29" s="89"/>
      <c r="QW29" s="89"/>
      <c r="QX29" s="89"/>
      <c r="QY29" s="89"/>
      <c r="QZ29" s="89"/>
      <c r="RA29" s="89"/>
      <c r="RB29" s="89"/>
      <c r="RC29" s="89"/>
      <c r="RD29" s="89"/>
      <c r="RE29" s="89"/>
      <c r="RF29" s="89"/>
      <c r="RG29" s="89"/>
      <c r="RH29" s="89"/>
      <c r="RI29" s="89"/>
      <c r="RJ29" s="89"/>
      <c r="RK29" s="89"/>
      <c r="RL29" s="89"/>
      <c r="RM29" s="89"/>
      <c r="RN29" s="89"/>
      <c r="RO29" s="89"/>
      <c r="RP29" s="89"/>
      <c r="RQ29" s="89"/>
      <c r="RR29" s="89"/>
      <c r="RS29" s="89"/>
      <c r="RT29" s="89"/>
      <c r="RU29" s="89"/>
      <c r="RV29" s="89"/>
      <c r="RW29" s="89"/>
      <c r="RX29" s="89"/>
      <c r="RY29" s="89"/>
      <c r="RZ29" s="89"/>
      <c r="SA29" s="89"/>
      <c r="SB29" s="89"/>
      <c r="SC29" s="89"/>
      <c r="SD29" s="89"/>
      <c r="SE29" s="89"/>
      <c r="SF29" s="89"/>
      <c r="SG29" s="89"/>
      <c r="SH29" s="89"/>
      <c r="SI29" s="89"/>
      <c r="SJ29" s="89"/>
      <c r="SK29" s="89"/>
      <c r="SL29" s="89"/>
      <c r="SM29" s="89"/>
      <c r="SN29" s="89"/>
      <c r="SO29" s="89"/>
      <c r="SP29" s="89"/>
      <c r="SQ29" s="89"/>
      <c r="SR29" s="89"/>
      <c r="SS29" s="89"/>
      <c r="ST29" s="89"/>
      <c r="SU29" s="89"/>
      <c r="SV29" s="89"/>
      <c r="SW29" s="89"/>
      <c r="SX29" s="89"/>
      <c r="SY29" s="89"/>
      <c r="SZ29" s="89"/>
      <c r="TA29" s="89"/>
      <c r="TB29" s="89"/>
      <c r="TC29" s="89"/>
      <c r="TD29" s="89"/>
      <c r="TE29" s="89"/>
      <c r="TF29" s="89"/>
      <c r="TG29" s="89"/>
      <c r="TH29" s="89"/>
      <c r="TI29" s="89"/>
      <c r="TJ29" s="89"/>
      <c r="TK29" s="89"/>
      <c r="TL29" s="89"/>
      <c r="TM29" s="89"/>
      <c r="TN29" s="89"/>
      <c r="TO29" s="89"/>
      <c r="TP29" s="89"/>
      <c r="TQ29" s="89"/>
      <c r="TR29" s="89"/>
      <c r="TS29" s="89"/>
      <c r="TT29" s="89"/>
      <c r="TU29" s="89"/>
      <c r="TV29" s="89"/>
      <c r="TW29" s="89"/>
      <c r="TX29" s="89"/>
      <c r="TY29" s="89"/>
      <c r="TZ29" s="89"/>
      <c r="UA29" s="89"/>
      <c r="UB29" s="89"/>
      <c r="UC29" s="89"/>
      <c r="UD29" s="89"/>
      <c r="UE29" s="89"/>
      <c r="UF29" s="89"/>
      <c r="UG29" s="89"/>
      <c r="UH29" s="89"/>
      <c r="UI29" s="89"/>
      <c r="UJ29" s="89"/>
      <c r="UK29" s="89"/>
      <c r="UL29" s="89"/>
      <c r="UM29" s="89"/>
      <c r="UN29" s="89"/>
      <c r="UO29" s="89"/>
      <c r="UP29" s="89"/>
      <c r="UQ29" s="89"/>
      <c r="UR29" s="89"/>
      <c r="US29" s="89"/>
      <c r="UT29" s="89"/>
      <c r="UU29" s="89"/>
      <c r="UV29" s="89"/>
      <c r="UW29" s="89"/>
      <c r="UX29" s="89"/>
      <c r="UY29" s="89"/>
      <c r="UZ29" s="89"/>
      <c r="VA29" s="89"/>
      <c r="VB29" s="89"/>
      <c r="VC29" s="89"/>
      <c r="VD29" s="89"/>
      <c r="VE29" s="89"/>
      <c r="VF29" s="89"/>
      <c r="VG29" s="89"/>
      <c r="VH29" s="89"/>
      <c r="VI29" s="89"/>
      <c r="VJ29" s="89"/>
      <c r="VK29" s="89"/>
      <c r="VL29" s="89"/>
      <c r="VM29" s="89"/>
      <c r="VN29" s="89"/>
      <c r="VO29" s="89"/>
      <c r="VP29" s="89"/>
      <c r="VQ29" s="89"/>
      <c r="VR29" s="89"/>
      <c r="VS29" s="89"/>
      <c r="VT29" s="89"/>
      <c r="VU29" s="89"/>
      <c r="VV29" s="89"/>
      <c r="VW29" s="89"/>
      <c r="VX29" s="89"/>
      <c r="VY29" s="89"/>
      <c r="VZ29" s="89"/>
      <c r="WA29" s="89"/>
      <c r="WB29" s="89"/>
      <c r="WC29" s="89"/>
      <c r="WD29" s="89"/>
      <c r="WE29" s="89"/>
      <c r="WF29" s="89"/>
      <c r="WG29" s="89"/>
      <c r="WH29" s="89"/>
      <c r="WI29" s="89"/>
      <c r="WJ29" s="89"/>
      <c r="WK29" s="89"/>
      <c r="WL29" s="89"/>
      <c r="WM29" s="89"/>
      <c r="WN29" s="89"/>
      <c r="WO29" s="89"/>
      <c r="WP29" s="89"/>
      <c r="WQ29" s="89"/>
      <c r="WR29" s="89"/>
      <c r="WS29" s="89"/>
      <c r="WT29" s="89"/>
      <c r="WU29" s="89"/>
      <c r="WV29" s="89"/>
      <c r="WW29" s="89"/>
      <c r="WX29" s="89"/>
      <c r="WY29" s="89"/>
      <c r="WZ29" s="89"/>
      <c r="XA29" s="89"/>
      <c r="XB29" s="89"/>
      <c r="XC29" s="89"/>
      <c r="XD29" s="89"/>
      <c r="XE29" s="89"/>
      <c r="XF29" s="89"/>
      <c r="XG29" s="89"/>
      <c r="XH29" s="89"/>
      <c r="XI29" s="89"/>
      <c r="XJ29" s="89"/>
      <c r="XK29" s="89"/>
      <c r="XL29" s="89"/>
      <c r="XM29" s="89"/>
      <c r="XN29" s="89"/>
      <c r="XO29" s="89"/>
      <c r="XP29" s="89"/>
      <c r="XQ29" s="89"/>
      <c r="XR29" s="89"/>
      <c r="XS29" s="89"/>
      <c r="XT29" s="89"/>
      <c r="XU29" s="89"/>
      <c r="XV29" s="89"/>
      <c r="XW29" s="89"/>
      <c r="XX29" s="89"/>
      <c r="XY29" s="89"/>
      <c r="XZ29" s="89"/>
      <c r="YA29" s="89"/>
      <c r="YB29" s="89"/>
      <c r="YC29" s="89"/>
      <c r="YD29" s="89"/>
      <c r="YE29" s="89"/>
      <c r="YF29" s="89"/>
      <c r="YG29" s="89"/>
      <c r="YH29" s="89"/>
      <c r="YI29" s="89"/>
      <c r="YJ29" s="89"/>
      <c r="YK29" s="89"/>
      <c r="YL29" s="89"/>
      <c r="YM29" s="89"/>
      <c r="YN29" s="89"/>
      <c r="YO29" s="89"/>
      <c r="YP29" s="89"/>
      <c r="YQ29" s="89"/>
      <c r="YR29" s="89"/>
      <c r="YS29" s="89"/>
      <c r="YT29" s="89"/>
      <c r="YU29" s="89"/>
      <c r="YV29" s="89"/>
      <c r="YW29" s="89"/>
      <c r="YX29" s="89"/>
      <c r="YY29" s="89"/>
      <c r="YZ29" s="89"/>
      <c r="ZA29" s="89"/>
      <c r="ZB29" s="89"/>
      <c r="ZC29" s="89"/>
      <c r="ZD29" s="89"/>
      <c r="ZE29" s="89"/>
      <c r="ZF29" s="89"/>
      <c r="ZG29" s="89"/>
      <c r="ZH29" s="89"/>
      <c r="ZI29" s="89"/>
      <c r="ZJ29" s="89"/>
      <c r="ZK29" s="89"/>
      <c r="ZL29" s="89"/>
      <c r="ZM29" s="89"/>
      <c r="ZN29" s="89"/>
      <c r="ZO29" s="89"/>
      <c r="ZP29" s="89"/>
      <c r="ZQ29" s="89"/>
      <c r="ZR29" s="89"/>
      <c r="ZS29" s="89"/>
      <c r="ZT29" s="89"/>
      <c r="ZU29" s="89"/>
      <c r="ZV29" s="89"/>
      <c r="ZW29" s="89"/>
      <c r="ZX29" s="89"/>
      <c r="ZY29" s="89"/>
      <c r="ZZ29" s="89"/>
      <c r="AAA29" s="89"/>
      <c r="AAB29" s="89"/>
      <c r="AAC29" s="89"/>
      <c r="AAD29" s="89"/>
      <c r="AAE29" s="89"/>
      <c r="AAF29" s="89"/>
      <c r="AAG29" s="89"/>
      <c r="AAH29" s="89"/>
      <c r="AAI29" s="89"/>
      <c r="AAJ29" s="89"/>
      <c r="AAK29" s="89"/>
      <c r="AAL29" s="89"/>
      <c r="AAM29" s="89"/>
      <c r="AAN29" s="89"/>
      <c r="AAO29" s="89"/>
      <c r="AAP29" s="89"/>
      <c r="AAQ29" s="89"/>
      <c r="AAR29" s="89"/>
      <c r="AAS29" s="89"/>
      <c r="AAT29" s="89"/>
      <c r="AAU29" s="89"/>
      <c r="AAV29" s="89"/>
      <c r="AAW29" s="89"/>
      <c r="AAX29" s="89"/>
      <c r="AAY29" s="89"/>
      <c r="AAZ29" s="89"/>
      <c r="ABA29" s="89"/>
      <c r="ABB29" s="89"/>
      <c r="ABC29" s="89"/>
      <c r="ABD29" s="89"/>
      <c r="ABE29" s="89"/>
      <c r="ABF29" s="89"/>
      <c r="ABG29" s="89"/>
      <c r="ABH29" s="89"/>
      <c r="ABI29" s="89"/>
      <c r="ABJ29" s="89"/>
      <c r="ABK29" s="89"/>
      <c r="ABL29" s="89"/>
      <c r="ABM29" s="89"/>
      <c r="ABN29" s="89"/>
      <c r="ABO29" s="89"/>
      <c r="ABP29" s="89"/>
      <c r="ABQ29" s="89"/>
      <c r="ABR29" s="89"/>
      <c r="ABS29" s="89"/>
      <c r="ABT29" s="89"/>
      <c r="ABU29" s="89"/>
      <c r="ABV29" s="89"/>
      <c r="ABW29" s="89"/>
      <c r="ABX29" s="89"/>
      <c r="ABY29" s="89"/>
      <c r="ABZ29" s="89"/>
      <c r="ACA29" s="89"/>
      <c r="ACB29" s="89"/>
      <c r="ACC29" s="89"/>
      <c r="ACD29" s="89"/>
      <c r="ACE29" s="89"/>
      <c r="ACF29" s="89"/>
      <c r="ACG29" s="89"/>
      <c r="ACH29" s="89"/>
      <c r="ACI29" s="89"/>
      <c r="ACJ29" s="89"/>
      <c r="ACK29" s="89"/>
      <c r="ACL29" s="89"/>
      <c r="ACM29" s="89"/>
      <c r="ACN29" s="89"/>
      <c r="ACO29" s="89"/>
      <c r="ACP29" s="89"/>
      <c r="ACQ29" s="89"/>
      <c r="ACR29" s="89"/>
      <c r="ACS29" s="89"/>
      <c r="ACT29" s="89"/>
      <c r="ACU29" s="89"/>
      <c r="ACV29" s="89"/>
      <c r="ACW29" s="89"/>
      <c r="ACX29" s="89"/>
      <c r="ACY29" s="89"/>
      <c r="ACZ29" s="89"/>
      <c r="ADA29" s="89"/>
      <c r="ADB29" s="89"/>
      <c r="ADC29" s="89"/>
      <c r="ADD29" s="89"/>
      <c r="ADE29" s="89"/>
      <c r="ADF29" s="89"/>
      <c r="ADG29" s="89"/>
      <c r="ADH29" s="89"/>
      <c r="ADI29" s="89"/>
      <c r="ADJ29" s="89"/>
      <c r="ADK29" s="89"/>
      <c r="ADL29" s="89"/>
      <c r="ADM29" s="89"/>
      <c r="ADN29" s="89"/>
      <c r="ADO29" s="89"/>
      <c r="ADP29" s="89"/>
      <c r="ADQ29" s="89"/>
      <c r="ADR29" s="89"/>
      <c r="ADS29" s="89"/>
      <c r="ADT29" s="89"/>
      <c r="ADU29" s="89"/>
      <c r="ADV29" s="89"/>
      <c r="ADW29" s="89"/>
      <c r="ADX29" s="89"/>
      <c r="ADY29" s="89"/>
      <c r="ADZ29" s="89"/>
      <c r="AEA29" s="89"/>
      <c r="AEB29" s="89"/>
      <c r="AEC29" s="89"/>
      <c r="AED29" s="89"/>
      <c r="AEE29" s="89"/>
      <c r="AEF29" s="89"/>
      <c r="AEG29" s="89"/>
      <c r="AEH29" s="89"/>
      <c r="AEI29" s="89"/>
      <c r="AEJ29" s="89"/>
      <c r="AEK29" s="89"/>
      <c r="AEL29" s="89"/>
      <c r="AEM29" s="89"/>
      <c r="AEN29" s="89"/>
      <c r="AEO29" s="89"/>
      <c r="AEP29" s="89"/>
      <c r="AEQ29" s="89"/>
      <c r="AER29" s="89"/>
      <c r="AES29" s="89"/>
      <c r="AET29" s="89"/>
      <c r="AEU29" s="89"/>
      <c r="AEV29" s="89"/>
      <c r="AEW29" s="89"/>
      <c r="AEX29" s="89"/>
      <c r="AEY29" s="89"/>
      <c r="AEZ29" s="89"/>
      <c r="AFA29" s="89"/>
      <c r="AFB29" s="89"/>
      <c r="AFC29" s="89"/>
      <c r="AFD29" s="89"/>
      <c r="AFE29" s="89"/>
      <c r="AFF29" s="89"/>
      <c r="AFG29" s="89"/>
      <c r="AFH29" s="89"/>
      <c r="AFI29" s="89"/>
      <c r="AFJ29" s="89"/>
      <c r="AFK29" s="89"/>
      <c r="AFL29" s="89"/>
      <c r="AFM29" s="89"/>
      <c r="AFN29" s="89"/>
      <c r="AFO29" s="89"/>
      <c r="AFP29" s="89"/>
      <c r="AFQ29" s="89"/>
      <c r="AFR29" s="89"/>
      <c r="AFS29" s="89"/>
      <c r="AFT29" s="89"/>
      <c r="AFU29" s="89"/>
      <c r="AFV29" s="89"/>
      <c r="AFW29" s="89"/>
      <c r="AFX29" s="89"/>
      <c r="AFY29" s="89"/>
      <c r="AFZ29" s="89"/>
      <c r="AGA29" s="89"/>
      <c r="AGB29" s="89"/>
      <c r="AGC29" s="89"/>
      <c r="AGD29" s="89"/>
      <c r="AGE29" s="89"/>
      <c r="AGF29" s="89"/>
      <c r="AGG29" s="89"/>
      <c r="AGH29" s="89"/>
      <c r="AGI29" s="89"/>
      <c r="AGJ29" s="89"/>
      <c r="AGK29" s="89"/>
      <c r="AGL29" s="89"/>
      <c r="AGM29" s="89"/>
      <c r="AGN29" s="89"/>
      <c r="AGO29" s="89"/>
      <c r="AGP29" s="89"/>
      <c r="AGQ29" s="89"/>
      <c r="AGR29" s="89"/>
      <c r="AGS29" s="89"/>
      <c r="AGT29" s="89"/>
      <c r="AGU29" s="89"/>
      <c r="AGV29" s="89"/>
      <c r="AGW29" s="89"/>
      <c r="AGX29" s="89"/>
      <c r="AGY29" s="89"/>
      <c r="AGZ29" s="89"/>
      <c r="AHA29" s="89"/>
      <c r="AHB29" s="89"/>
      <c r="AHC29" s="89"/>
      <c r="AHD29" s="89"/>
      <c r="AHE29" s="89"/>
      <c r="AHF29" s="89"/>
      <c r="AHG29" s="89"/>
      <c r="AHH29" s="89"/>
      <c r="AHI29" s="89"/>
      <c r="AHJ29" s="89"/>
      <c r="AHK29" s="89"/>
      <c r="AHL29" s="89"/>
      <c r="AHM29" s="89"/>
      <c r="AHN29" s="89"/>
      <c r="AHO29" s="89"/>
      <c r="AHP29" s="89"/>
      <c r="AHQ29" s="89"/>
      <c r="AHR29" s="89"/>
      <c r="AHS29" s="89"/>
      <c r="AHT29" s="89"/>
      <c r="AHU29" s="89"/>
      <c r="AHV29" s="89"/>
      <c r="AHW29" s="89"/>
      <c r="AHX29" s="89"/>
      <c r="AHY29" s="89"/>
      <c r="AHZ29" s="89"/>
      <c r="AIA29" s="89"/>
      <c r="AIB29" s="89"/>
      <c r="AIC29" s="89"/>
      <c r="AID29" s="89"/>
      <c r="AIE29" s="89"/>
      <c r="AIF29" s="89"/>
      <c r="AIG29" s="89"/>
      <c r="AIH29" s="89"/>
      <c r="AII29" s="89"/>
      <c r="AIJ29" s="89"/>
      <c r="AIK29" s="89"/>
      <c r="AIL29" s="89"/>
      <c r="AIM29" s="89"/>
      <c r="AIN29" s="89"/>
      <c r="AIO29" s="89"/>
      <c r="AIP29" s="89"/>
      <c r="AIQ29" s="89"/>
      <c r="AIR29" s="89"/>
      <c r="AIS29" s="89"/>
      <c r="AIT29" s="89"/>
      <c r="AIU29" s="89"/>
      <c r="AIV29" s="89"/>
      <c r="AIW29" s="89"/>
      <c r="AIX29" s="89"/>
      <c r="AIY29" s="89"/>
      <c r="AIZ29" s="89"/>
      <c r="AJA29" s="89"/>
      <c r="AJB29" s="89"/>
      <c r="AJC29" s="89"/>
      <c r="AJD29" s="89"/>
      <c r="AJE29" s="89"/>
      <c r="AJF29" s="89"/>
      <c r="AJG29" s="89"/>
      <c r="AJH29" s="89"/>
      <c r="AJI29" s="89"/>
      <c r="AJJ29" s="89"/>
      <c r="AJK29" s="89"/>
      <c r="AJL29" s="89"/>
      <c r="AJM29" s="89"/>
      <c r="AJN29" s="89"/>
      <c r="AJO29" s="89"/>
      <c r="AJP29" s="89"/>
      <c r="AJQ29" s="89"/>
      <c r="AJR29" s="89"/>
      <c r="AJS29" s="89"/>
      <c r="AJT29" s="89"/>
      <c r="AJU29" s="89"/>
      <c r="AJV29" s="89"/>
      <c r="AJW29" s="89"/>
      <c r="AJX29" s="89"/>
      <c r="AJY29" s="89"/>
      <c r="AJZ29" s="89"/>
      <c r="AKA29" s="89"/>
      <c r="AKB29" s="89"/>
      <c r="AKC29" s="89"/>
      <c r="AKD29" s="89"/>
      <c r="AKE29" s="89"/>
      <c r="AKF29" s="89"/>
      <c r="AKG29" s="89"/>
      <c r="AKH29" s="89"/>
      <c r="AKI29" s="89"/>
      <c r="AKJ29" s="89"/>
      <c r="AKK29" s="89"/>
      <c r="AKL29" s="89"/>
      <c r="AKM29" s="89"/>
      <c r="AKN29" s="89"/>
      <c r="AKO29" s="89"/>
      <c r="AKP29" s="89"/>
      <c r="AKQ29" s="89"/>
      <c r="AKR29" s="89"/>
      <c r="AKS29" s="89"/>
      <c r="AKT29" s="89"/>
      <c r="AKU29" s="89"/>
      <c r="AKV29" s="89"/>
      <c r="AKW29" s="89"/>
      <c r="AKX29" s="89"/>
      <c r="AKY29" s="89"/>
      <c r="AKZ29" s="89"/>
      <c r="ALA29" s="89"/>
      <c r="ALB29" s="89"/>
      <c r="ALC29" s="89"/>
      <c r="ALD29" s="89"/>
      <c r="ALE29" s="89"/>
      <c r="ALF29" s="89"/>
      <c r="ALG29" s="89"/>
      <c r="ALH29" s="89"/>
      <c r="ALI29" s="89"/>
      <c r="ALJ29" s="89"/>
      <c r="ALK29" s="89"/>
      <c r="ALL29" s="89"/>
      <c r="ALM29" s="89"/>
      <c r="ALN29" s="89"/>
      <c r="ALO29" s="89"/>
      <c r="ALP29" s="89"/>
      <c r="ALQ29" s="89"/>
      <c r="ALR29" s="89"/>
      <c r="ALS29" s="89"/>
      <c r="ALT29" s="89"/>
      <c r="ALU29" s="89"/>
      <c r="ALV29" s="89"/>
      <c r="ALW29" s="89"/>
      <c r="ALX29" s="89"/>
      <c r="ALY29" s="89"/>
      <c r="ALZ29" s="89"/>
      <c r="AMA29" s="89"/>
      <c r="AMB29" s="89"/>
      <c r="AMC29" s="89"/>
      <c r="AMD29" s="89"/>
      <c r="AME29" s="89"/>
      <c r="AMF29" s="89"/>
      <c r="AMG29" s="89"/>
      <c r="AMH29" s="89"/>
      <c r="AMI29" s="89"/>
      <c r="AMJ29" s="89"/>
    </row>
    <row r="30" spans="1:1024" s="92" customFormat="1" ht="12.75" x14ac:dyDescent="0.2">
      <c r="A30" s="94">
        <f t="array" ref="A30">IF(G30=Error_checking!$A$26,_xlfn.RANK.EQ(AC30,$AC$2:$AC$601),"")</f>
        <v>29</v>
      </c>
      <c r="B30" s="94">
        <v>272</v>
      </c>
      <c r="C30" s="59">
        <f>VLOOKUP($B30,Ludo_na!$A$2:$D$601,2,0)</f>
        <v>30</v>
      </c>
      <c r="D30" s="60" t="str">
        <f>IF(VLOOKUP($B30,Ludo_voor!$A$2:$Y$601,3,0)="","",VLOOKUP($B30,Ludo_voor!$A$2:$Y$601,3,0))</f>
        <v>Douniaux</v>
      </c>
      <c r="E30" s="61" t="str">
        <f>IF(VLOOKUP($B30,Ludo_voor!$A$2:$Y$601,4,0)="","",VLOOKUP($B30,Ludo_voor!$A$2:$Y$601,4,0))</f>
        <v>Emilie</v>
      </c>
      <c r="F30" s="62" t="str">
        <f>IF(VLOOKUP($B30,Ludo_voor!$A$2:$Y$601,5,0)="","",VLOOKUP($B30,Ludo_voor!$A$2:$Y$601,5,0))</f>
        <v>Alpa-Ludismes</v>
      </c>
      <c r="G30" s="63" t="s">
        <v>845</v>
      </c>
      <c r="H30" s="64" t="s">
        <v>846</v>
      </c>
      <c r="I30" s="65" t="s">
        <v>856</v>
      </c>
      <c r="J30" s="66">
        <v>2</v>
      </c>
      <c r="K30" s="66">
        <v>2</v>
      </c>
      <c r="L30" s="66">
        <v>70</v>
      </c>
      <c r="M30" s="67">
        <f t="array" ref="M30">IF($G30="","",IF(L30="",0,((SUM(IF(I30=I$2:I$601,IF(J30=J$2:J$601,1,0),0))-K30)/(SUM(IF(I30=I$2:I$601,IF(J30=J$2:J$601,1,0),0))-1)*100)+(L30/(SUM(IF(I30=I$2:I$601,IF(J30=J$2:J$601,L$2:L$601,0),0))))+IF(K30&lt;2,SUM(IF(I30=I$2:I$601,IF(J30=J$2:J$601,1,0),0)),0)))</f>
        <v>66.948924731182785</v>
      </c>
      <c r="N30" s="68" t="s">
        <v>855</v>
      </c>
      <c r="O30" s="69">
        <v>1</v>
      </c>
      <c r="P30" s="69">
        <v>2</v>
      </c>
      <c r="Q30" s="69">
        <v>60</v>
      </c>
      <c r="R30" s="70">
        <f t="array" ref="R30">IF($G30="","",IF(Q30="",0,((SUM(IF(N30=N$2:N$601,IF(O30=O$2:O$601,1,0),0))-P30)/(SUM(IF(N30=N$2:N$601,IF(O30=O$2:O$601,1,0),0))-1)*100)+(Q30/(SUM(IF(N30=N$2:N$601,IF(O30=O$2:O$601,Q$2:Q$601,0),0))))+IF(P30&lt;2,SUM(IF(N30=N$2:N$601,IF(O30=O$2:O$601,1,0),0)),0)))</f>
        <v>66.926406926406912</v>
      </c>
      <c r="S30" s="71" t="s">
        <v>859</v>
      </c>
      <c r="T30" s="72">
        <v>1</v>
      </c>
      <c r="U30" s="72">
        <v>1</v>
      </c>
      <c r="V30" s="72">
        <v>15</v>
      </c>
      <c r="W30" s="73">
        <f t="array" ref="W30">IF($G30="","",IF(OR(S30=Error_checking!$Q$25,S30=Error_checking!$Q$26),R30-IF(P30&lt;2,SUM(IF(N30=N$2:N$601,IF(O30=O$2:O$601,1,0),0)),0),IF(V30="",0,((SUM(IF(S30=S$2:S$601,IF(T30=T$2:T$601,1,0),0))-U30)/(SUM(IF(S30=S$2:S$601,IF(T30=T$2:T$601,1,0),0))-1)*100)+(V30/(SUM(IF(S30=S$2:S$601,IF(T30=T$2:T$601,V$2:V$601,0),0))))+IF(U30&lt;2,SUM(IF(S30=S$2:S$601,IF(T30=T$2:T$601,1,0),0)),0))))</f>
        <v>104.2542372881356</v>
      </c>
      <c r="X30" s="74"/>
      <c r="Y30" s="75"/>
      <c r="Z30" s="76"/>
      <c r="AA30" s="75"/>
      <c r="AB30" s="77">
        <f>0</f>
        <v>0</v>
      </c>
      <c r="AC30" s="77">
        <f t="array" ref="AC30">SUM(M30,R30,W30,AB30)</f>
        <v>238.12956894572528</v>
      </c>
      <c r="AD30" s="76">
        <f>IF(G30=Error_checking!$A$26,MAX(0,MIN(MaxBonus,$G$1)+1-_xlfn.RANK.EQ(AC30,$AC$2:$AC$601)),0)</f>
        <v>42</v>
      </c>
      <c r="AE30" s="73">
        <f t="shared" si="0"/>
        <v>280.12956894572528</v>
      </c>
      <c r="AF30" s="78">
        <f t="array" ref="AF30">IF(G30=Error_checking!$A$26,_xlfn.RANK.EQ(AC30,$AC$2:$AC$601),"")</f>
        <v>29</v>
      </c>
      <c r="AG30" s="79"/>
      <c r="AH30" s="80"/>
      <c r="AI30" s="80"/>
      <c r="AJ30" s="80"/>
      <c r="AK30" s="81"/>
      <c r="AL30" s="81"/>
      <c r="AM30" s="81"/>
      <c r="AN30" s="82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3"/>
      <c r="HT30" s="83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  <c r="IU30" s="83"/>
      <c r="IV30" s="83"/>
      <c r="IW30" s="83"/>
      <c r="IX30" s="83"/>
      <c r="IY30" s="83"/>
      <c r="IZ30" s="83"/>
      <c r="JA30" s="83"/>
      <c r="JB30" s="83"/>
      <c r="JC30" s="83"/>
      <c r="JD30" s="83"/>
      <c r="JE30" s="83"/>
      <c r="JF30" s="83"/>
      <c r="JG30" s="83"/>
      <c r="JH30" s="83"/>
      <c r="JI30" s="83"/>
      <c r="JJ30" s="83"/>
      <c r="JK30" s="83"/>
      <c r="JL30" s="83"/>
      <c r="JM30" s="83"/>
      <c r="JN30" s="83"/>
      <c r="JO30" s="83"/>
      <c r="JP30" s="83"/>
      <c r="JQ30" s="83"/>
      <c r="JR30" s="83"/>
      <c r="JS30" s="83"/>
      <c r="JT30" s="83"/>
      <c r="JU30" s="83"/>
      <c r="JV30" s="83"/>
      <c r="JW30" s="83"/>
      <c r="JX30" s="83"/>
      <c r="JY30" s="83"/>
      <c r="JZ30" s="83"/>
      <c r="KA30" s="83"/>
      <c r="KB30" s="83"/>
      <c r="KC30" s="83"/>
      <c r="KD30" s="83"/>
      <c r="KE30" s="83"/>
      <c r="KF30" s="83"/>
      <c r="KG30" s="83"/>
      <c r="KH30" s="83"/>
      <c r="KI30" s="83"/>
      <c r="KJ30" s="83"/>
      <c r="KK30" s="83"/>
      <c r="KL30" s="83"/>
      <c r="KM30" s="83"/>
      <c r="KN30" s="83"/>
      <c r="KO30" s="83"/>
      <c r="KP30" s="83"/>
      <c r="KQ30" s="83"/>
      <c r="KR30" s="83"/>
      <c r="KS30" s="83"/>
      <c r="KT30" s="83"/>
      <c r="KU30" s="83"/>
      <c r="KV30" s="83"/>
      <c r="KW30" s="83"/>
      <c r="KX30" s="83"/>
      <c r="KY30" s="83"/>
      <c r="KZ30" s="83"/>
      <c r="LA30" s="83"/>
      <c r="LB30" s="83"/>
      <c r="LC30" s="83"/>
      <c r="LD30" s="83"/>
      <c r="LE30" s="83"/>
      <c r="LF30" s="83"/>
      <c r="LG30" s="83"/>
      <c r="LH30" s="83"/>
      <c r="LI30" s="83"/>
      <c r="LJ30" s="83"/>
      <c r="LK30" s="83"/>
      <c r="LL30" s="83"/>
      <c r="LM30" s="83"/>
      <c r="LN30" s="83"/>
      <c r="LO30" s="83"/>
      <c r="LP30" s="83"/>
      <c r="LQ30" s="83"/>
      <c r="LR30" s="83"/>
      <c r="LS30" s="83"/>
      <c r="LT30" s="83"/>
      <c r="LU30" s="83"/>
      <c r="LV30" s="83"/>
      <c r="LW30" s="83"/>
      <c r="LX30" s="83"/>
      <c r="LY30" s="83"/>
      <c r="LZ30" s="83"/>
      <c r="MA30" s="83"/>
      <c r="MB30" s="83"/>
      <c r="MC30" s="83"/>
      <c r="MD30" s="83"/>
      <c r="ME30" s="83"/>
      <c r="MF30" s="83"/>
      <c r="MG30" s="83"/>
      <c r="MH30" s="83"/>
      <c r="MI30" s="83"/>
      <c r="MJ30" s="83"/>
      <c r="MK30" s="83"/>
      <c r="ML30" s="83"/>
      <c r="MM30" s="83"/>
      <c r="MN30" s="83"/>
      <c r="MO30" s="83"/>
      <c r="MP30" s="83"/>
      <c r="MQ30" s="83"/>
      <c r="MR30" s="83"/>
      <c r="MS30" s="83"/>
      <c r="MT30" s="83"/>
      <c r="MU30" s="83"/>
      <c r="MV30" s="83"/>
      <c r="MW30" s="83"/>
      <c r="MX30" s="83"/>
      <c r="MY30" s="83"/>
      <c r="MZ30" s="83"/>
      <c r="NA30" s="83"/>
      <c r="NB30" s="83"/>
      <c r="NC30" s="83"/>
      <c r="ND30" s="83"/>
      <c r="NE30" s="83"/>
      <c r="NF30" s="83"/>
      <c r="NG30" s="83"/>
      <c r="NH30" s="83"/>
      <c r="NI30" s="83"/>
      <c r="NJ30" s="83"/>
      <c r="NK30" s="83"/>
      <c r="NL30" s="83"/>
      <c r="NM30" s="83"/>
      <c r="NN30" s="83"/>
      <c r="NO30" s="83"/>
      <c r="NP30" s="83"/>
      <c r="NQ30" s="83"/>
      <c r="NR30" s="83"/>
      <c r="NS30" s="83"/>
      <c r="NT30" s="83"/>
      <c r="NU30" s="83"/>
      <c r="NV30" s="83"/>
      <c r="NW30" s="83"/>
      <c r="NX30" s="83"/>
      <c r="NY30" s="83"/>
      <c r="NZ30" s="83"/>
      <c r="OA30" s="83"/>
      <c r="OB30" s="83"/>
      <c r="OC30" s="83"/>
      <c r="OD30" s="83"/>
      <c r="OE30" s="83"/>
      <c r="OF30" s="83"/>
      <c r="OG30" s="83"/>
      <c r="OH30" s="83"/>
      <c r="OI30" s="83"/>
      <c r="OJ30" s="83"/>
      <c r="OK30" s="83"/>
      <c r="OL30" s="83"/>
      <c r="OM30" s="83"/>
      <c r="ON30" s="83"/>
      <c r="OO30" s="83"/>
      <c r="OP30" s="83"/>
      <c r="OQ30" s="83"/>
      <c r="OR30" s="83"/>
      <c r="OS30" s="83"/>
      <c r="OT30" s="83"/>
      <c r="OU30" s="83"/>
      <c r="OV30" s="83"/>
      <c r="OW30" s="83"/>
      <c r="OX30" s="83"/>
      <c r="OY30" s="83"/>
      <c r="OZ30" s="83"/>
      <c r="PA30" s="83"/>
      <c r="PB30" s="83"/>
      <c r="PC30" s="83"/>
      <c r="PD30" s="83"/>
      <c r="PE30" s="83"/>
      <c r="PF30" s="83"/>
      <c r="PG30" s="83"/>
      <c r="PH30" s="83"/>
      <c r="PI30" s="83"/>
      <c r="PJ30" s="83"/>
      <c r="PK30" s="83"/>
      <c r="PL30" s="83"/>
      <c r="PM30" s="83"/>
      <c r="PN30" s="83"/>
      <c r="PO30" s="83"/>
      <c r="PP30" s="83"/>
      <c r="PQ30" s="83"/>
      <c r="PR30" s="83"/>
      <c r="PS30" s="83"/>
      <c r="PT30" s="83"/>
      <c r="PU30" s="83"/>
      <c r="PV30" s="83"/>
      <c r="PW30" s="83"/>
      <c r="PX30" s="83"/>
      <c r="PY30" s="83"/>
      <c r="PZ30" s="83"/>
      <c r="QA30" s="83"/>
      <c r="QB30" s="83"/>
      <c r="QC30" s="83"/>
      <c r="QD30" s="83"/>
      <c r="QE30" s="83"/>
      <c r="QF30" s="83"/>
      <c r="QG30" s="83"/>
      <c r="QH30" s="83"/>
      <c r="QI30" s="83"/>
      <c r="QJ30" s="83"/>
      <c r="QK30" s="83"/>
      <c r="QL30" s="83"/>
      <c r="QM30" s="83"/>
      <c r="QN30" s="83"/>
      <c r="QO30" s="83"/>
      <c r="QP30" s="83"/>
      <c r="QQ30" s="83"/>
      <c r="QR30" s="83"/>
      <c r="QS30" s="83"/>
      <c r="QT30" s="83"/>
      <c r="QU30" s="83"/>
      <c r="QV30" s="83"/>
      <c r="QW30" s="83"/>
      <c r="QX30" s="83"/>
      <c r="QY30" s="83"/>
      <c r="QZ30" s="83"/>
      <c r="RA30" s="83"/>
      <c r="RB30" s="83"/>
      <c r="RC30" s="83"/>
      <c r="RD30" s="83"/>
      <c r="RE30" s="83"/>
      <c r="RF30" s="83"/>
      <c r="RG30" s="83"/>
      <c r="RH30" s="83"/>
      <c r="RI30" s="83"/>
      <c r="RJ30" s="83"/>
      <c r="RK30" s="83"/>
      <c r="RL30" s="83"/>
      <c r="RM30" s="83"/>
      <c r="RN30" s="83"/>
      <c r="RO30" s="83"/>
      <c r="RP30" s="83"/>
      <c r="RQ30" s="83"/>
      <c r="RR30" s="83"/>
      <c r="RS30" s="83"/>
      <c r="RT30" s="83"/>
      <c r="RU30" s="83"/>
      <c r="RV30" s="83"/>
      <c r="RW30" s="83"/>
      <c r="RX30" s="83"/>
      <c r="RY30" s="83"/>
      <c r="RZ30" s="83"/>
      <c r="SA30" s="83"/>
      <c r="SB30" s="83"/>
      <c r="SC30" s="83"/>
      <c r="SD30" s="83"/>
      <c r="SE30" s="83"/>
      <c r="SF30" s="83"/>
      <c r="SG30" s="83"/>
      <c r="SH30" s="83"/>
      <c r="SI30" s="83"/>
      <c r="SJ30" s="83"/>
      <c r="SK30" s="83"/>
      <c r="SL30" s="83"/>
      <c r="SM30" s="83"/>
      <c r="SN30" s="83"/>
      <c r="SO30" s="83"/>
      <c r="SP30" s="83"/>
      <c r="SQ30" s="83"/>
      <c r="SR30" s="83"/>
      <c r="SS30" s="83"/>
      <c r="ST30" s="83"/>
      <c r="SU30" s="83"/>
      <c r="SV30" s="83"/>
      <c r="SW30" s="83"/>
      <c r="SX30" s="83"/>
      <c r="SY30" s="83"/>
      <c r="SZ30" s="83"/>
      <c r="TA30" s="83"/>
      <c r="TB30" s="83"/>
      <c r="TC30" s="83"/>
      <c r="TD30" s="83"/>
      <c r="TE30" s="83"/>
      <c r="TF30" s="83"/>
      <c r="TG30" s="83"/>
      <c r="TH30" s="83"/>
      <c r="TI30" s="83"/>
      <c r="TJ30" s="83"/>
      <c r="TK30" s="83"/>
      <c r="TL30" s="83"/>
      <c r="TM30" s="83"/>
      <c r="TN30" s="83"/>
      <c r="TO30" s="83"/>
      <c r="TP30" s="83"/>
      <c r="TQ30" s="83"/>
      <c r="TR30" s="83"/>
      <c r="TS30" s="83"/>
      <c r="TT30" s="83"/>
      <c r="TU30" s="83"/>
      <c r="TV30" s="83"/>
      <c r="TW30" s="83"/>
      <c r="TX30" s="83"/>
      <c r="TY30" s="83"/>
      <c r="TZ30" s="83"/>
      <c r="UA30" s="83"/>
      <c r="UB30" s="83"/>
      <c r="UC30" s="83"/>
      <c r="UD30" s="83"/>
      <c r="UE30" s="83"/>
      <c r="UF30" s="83"/>
      <c r="UG30" s="83"/>
      <c r="UH30" s="83"/>
      <c r="UI30" s="83"/>
      <c r="UJ30" s="83"/>
      <c r="UK30" s="83"/>
      <c r="UL30" s="83"/>
      <c r="UM30" s="83"/>
      <c r="UN30" s="83"/>
      <c r="UO30" s="83"/>
      <c r="UP30" s="83"/>
      <c r="UQ30" s="83"/>
      <c r="UR30" s="83"/>
      <c r="US30" s="83"/>
      <c r="UT30" s="83"/>
      <c r="UU30" s="83"/>
      <c r="UV30" s="83"/>
      <c r="UW30" s="83"/>
      <c r="UX30" s="83"/>
      <c r="UY30" s="83"/>
      <c r="UZ30" s="83"/>
      <c r="VA30" s="83"/>
      <c r="VB30" s="83"/>
      <c r="VC30" s="83"/>
      <c r="VD30" s="83"/>
      <c r="VE30" s="83"/>
      <c r="VF30" s="83"/>
      <c r="VG30" s="83"/>
      <c r="VH30" s="83"/>
      <c r="VI30" s="83"/>
      <c r="VJ30" s="83"/>
      <c r="VK30" s="83"/>
      <c r="VL30" s="83"/>
      <c r="VM30" s="83"/>
      <c r="VN30" s="83"/>
      <c r="VO30" s="83"/>
      <c r="VP30" s="83"/>
      <c r="VQ30" s="83"/>
      <c r="VR30" s="83"/>
      <c r="VS30" s="83"/>
      <c r="VT30" s="83"/>
      <c r="VU30" s="83"/>
      <c r="VV30" s="83"/>
      <c r="VW30" s="83"/>
      <c r="VX30" s="83"/>
      <c r="VY30" s="83"/>
      <c r="VZ30" s="83"/>
      <c r="WA30" s="83"/>
      <c r="WB30" s="83"/>
      <c r="WC30" s="83"/>
      <c r="WD30" s="83"/>
      <c r="WE30" s="83"/>
      <c r="WF30" s="83"/>
      <c r="WG30" s="83"/>
      <c r="WH30" s="83"/>
      <c r="WI30" s="83"/>
      <c r="WJ30" s="83"/>
      <c r="WK30" s="83"/>
      <c r="WL30" s="83"/>
      <c r="WM30" s="83"/>
      <c r="WN30" s="83"/>
      <c r="WO30" s="83"/>
      <c r="WP30" s="83"/>
      <c r="WQ30" s="83"/>
      <c r="WR30" s="83"/>
      <c r="WS30" s="83"/>
      <c r="WT30" s="83"/>
      <c r="WU30" s="83"/>
      <c r="WV30" s="83"/>
      <c r="WW30" s="83"/>
      <c r="WX30" s="83"/>
      <c r="WY30" s="83"/>
      <c r="WZ30" s="83"/>
      <c r="XA30" s="83"/>
      <c r="XB30" s="83"/>
      <c r="XC30" s="83"/>
      <c r="XD30" s="83"/>
      <c r="XE30" s="83"/>
      <c r="XF30" s="83"/>
      <c r="XG30" s="83"/>
      <c r="XH30" s="83"/>
      <c r="XI30" s="83"/>
      <c r="XJ30" s="83"/>
      <c r="XK30" s="83"/>
      <c r="XL30" s="83"/>
      <c r="XM30" s="83"/>
      <c r="XN30" s="83"/>
      <c r="XO30" s="83"/>
      <c r="XP30" s="83"/>
      <c r="XQ30" s="83"/>
      <c r="XR30" s="83"/>
      <c r="XS30" s="83"/>
      <c r="XT30" s="83"/>
      <c r="XU30" s="83"/>
      <c r="XV30" s="83"/>
      <c r="XW30" s="83"/>
      <c r="XX30" s="83"/>
      <c r="XY30" s="83"/>
      <c r="XZ30" s="83"/>
      <c r="YA30" s="83"/>
      <c r="YB30" s="83"/>
      <c r="YC30" s="83"/>
      <c r="YD30" s="83"/>
      <c r="YE30" s="83"/>
      <c r="YF30" s="83"/>
      <c r="YG30" s="83"/>
      <c r="YH30" s="83"/>
      <c r="YI30" s="83"/>
      <c r="YJ30" s="83"/>
      <c r="YK30" s="83"/>
      <c r="YL30" s="83"/>
      <c r="YM30" s="83"/>
      <c r="YN30" s="83"/>
      <c r="YO30" s="83"/>
      <c r="YP30" s="83"/>
      <c r="YQ30" s="83"/>
      <c r="YR30" s="83"/>
      <c r="YS30" s="83"/>
      <c r="YT30" s="83"/>
      <c r="YU30" s="83"/>
      <c r="YV30" s="83"/>
      <c r="YW30" s="83"/>
      <c r="YX30" s="83"/>
      <c r="YY30" s="83"/>
      <c r="YZ30" s="83"/>
      <c r="ZA30" s="83"/>
      <c r="ZB30" s="83"/>
      <c r="ZC30" s="83"/>
      <c r="ZD30" s="83"/>
      <c r="ZE30" s="83"/>
      <c r="ZF30" s="83"/>
      <c r="ZG30" s="83"/>
      <c r="ZH30" s="83"/>
      <c r="ZI30" s="83"/>
      <c r="ZJ30" s="83"/>
      <c r="ZK30" s="83"/>
      <c r="ZL30" s="83"/>
      <c r="ZM30" s="83"/>
      <c r="ZN30" s="83"/>
      <c r="ZO30" s="83"/>
      <c r="ZP30" s="83"/>
      <c r="ZQ30" s="83"/>
      <c r="ZR30" s="83"/>
      <c r="ZS30" s="83"/>
      <c r="ZT30" s="83"/>
      <c r="ZU30" s="83"/>
      <c r="ZV30" s="83"/>
      <c r="ZW30" s="83"/>
      <c r="ZX30" s="83"/>
      <c r="ZY30" s="83"/>
      <c r="ZZ30" s="83"/>
      <c r="AAA30" s="83"/>
      <c r="AAB30" s="83"/>
      <c r="AAC30" s="83"/>
      <c r="AAD30" s="83"/>
      <c r="AAE30" s="83"/>
      <c r="AAF30" s="83"/>
      <c r="AAG30" s="83"/>
      <c r="AAH30" s="83"/>
      <c r="AAI30" s="83"/>
      <c r="AAJ30" s="83"/>
      <c r="AAK30" s="83"/>
      <c r="AAL30" s="83"/>
      <c r="AAM30" s="83"/>
      <c r="AAN30" s="83"/>
      <c r="AAO30" s="83"/>
      <c r="AAP30" s="83"/>
      <c r="AAQ30" s="83"/>
      <c r="AAR30" s="83"/>
      <c r="AAS30" s="83"/>
      <c r="AAT30" s="83"/>
      <c r="AAU30" s="83"/>
      <c r="AAV30" s="83"/>
      <c r="AAW30" s="83"/>
      <c r="AAX30" s="83"/>
      <c r="AAY30" s="83"/>
      <c r="AAZ30" s="83"/>
      <c r="ABA30" s="83"/>
      <c r="ABB30" s="83"/>
      <c r="ABC30" s="83"/>
      <c r="ABD30" s="83"/>
      <c r="ABE30" s="83"/>
      <c r="ABF30" s="83"/>
      <c r="ABG30" s="83"/>
      <c r="ABH30" s="83"/>
      <c r="ABI30" s="83"/>
      <c r="ABJ30" s="83"/>
      <c r="ABK30" s="83"/>
      <c r="ABL30" s="83"/>
      <c r="ABM30" s="83"/>
      <c r="ABN30" s="83"/>
      <c r="ABO30" s="83"/>
      <c r="ABP30" s="83"/>
      <c r="ABQ30" s="83"/>
      <c r="ABR30" s="83"/>
      <c r="ABS30" s="83"/>
      <c r="ABT30" s="83"/>
      <c r="ABU30" s="83"/>
      <c r="ABV30" s="83"/>
      <c r="ABW30" s="83"/>
      <c r="ABX30" s="83"/>
      <c r="ABY30" s="83"/>
      <c r="ABZ30" s="83"/>
      <c r="ACA30" s="83"/>
      <c r="ACB30" s="83"/>
      <c r="ACC30" s="83"/>
      <c r="ACD30" s="83"/>
      <c r="ACE30" s="83"/>
      <c r="ACF30" s="83"/>
      <c r="ACG30" s="83"/>
      <c r="ACH30" s="83"/>
      <c r="ACI30" s="83"/>
      <c r="ACJ30" s="83"/>
      <c r="ACK30" s="83"/>
      <c r="ACL30" s="83"/>
      <c r="ACM30" s="83"/>
      <c r="ACN30" s="83"/>
      <c r="ACO30" s="83"/>
      <c r="ACP30" s="83"/>
      <c r="ACQ30" s="83"/>
      <c r="ACR30" s="83"/>
      <c r="ACS30" s="83"/>
      <c r="ACT30" s="83"/>
      <c r="ACU30" s="83"/>
      <c r="ACV30" s="83"/>
      <c r="ACW30" s="83"/>
      <c r="ACX30" s="83"/>
      <c r="ACY30" s="83"/>
      <c r="ACZ30" s="83"/>
      <c r="ADA30" s="83"/>
      <c r="ADB30" s="83"/>
      <c r="ADC30" s="83"/>
      <c r="ADD30" s="83"/>
      <c r="ADE30" s="83"/>
      <c r="ADF30" s="83"/>
      <c r="ADG30" s="83"/>
      <c r="ADH30" s="83"/>
      <c r="ADI30" s="83"/>
      <c r="ADJ30" s="83"/>
      <c r="ADK30" s="83"/>
      <c r="ADL30" s="83"/>
      <c r="ADM30" s="83"/>
      <c r="ADN30" s="83"/>
      <c r="ADO30" s="83"/>
      <c r="ADP30" s="83"/>
      <c r="ADQ30" s="83"/>
      <c r="ADR30" s="83"/>
      <c r="ADS30" s="83"/>
      <c r="ADT30" s="83"/>
      <c r="ADU30" s="83"/>
      <c r="ADV30" s="83"/>
      <c r="ADW30" s="83"/>
      <c r="ADX30" s="83"/>
      <c r="ADY30" s="83"/>
      <c r="ADZ30" s="83"/>
      <c r="AEA30" s="83"/>
      <c r="AEB30" s="83"/>
      <c r="AEC30" s="83"/>
      <c r="AED30" s="83"/>
      <c r="AEE30" s="83"/>
      <c r="AEF30" s="83"/>
      <c r="AEG30" s="83"/>
      <c r="AEH30" s="83"/>
      <c r="AEI30" s="83"/>
      <c r="AEJ30" s="83"/>
      <c r="AEK30" s="83"/>
      <c r="AEL30" s="83"/>
      <c r="AEM30" s="83"/>
      <c r="AEN30" s="83"/>
      <c r="AEO30" s="83"/>
      <c r="AEP30" s="83"/>
      <c r="AEQ30" s="83"/>
      <c r="AER30" s="83"/>
      <c r="AES30" s="83"/>
      <c r="AET30" s="83"/>
      <c r="AEU30" s="83"/>
      <c r="AEV30" s="83"/>
      <c r="AEW30" s="83"/>
      <c r="AEX30" s="83"/>
      <c r="AEY30" s="83"/>
      <c r="AEZ30" s="83"/>
      <c r="AFA30" s="83"/>
      <c r="AFB30" s="83"/>
      <c r="AFC30" s="83"/>
      <c r="AFD30" s="83"/>
      <c r="AFE30" s="83"/>
      <c r="AFF30" s="83"/>
      <c r="AFG30" s="83"/>
      <c r="AFH30" s="83"/>
      <c r="AFI30" s="83"/>
      <c r="AFJ30" s="83"/>
      <c r="AFK30" s="83"/>
      <c r="AFL30" s="83"/>
      <c r="AFM30" s="83"/>
      <c r="AFN30" s="83"/>
      <c r="AFO30" s="83"/>
      <c r="AFP30" s="83"/>
      <c r="AFQ30" s="83"/>
      <c r="AFR30" s="83"/>
      <c r="AFS30" s="83"/>
      <c r="AFT30" s="83"/>
      <c r="AFU30" s="83"/>
      <c r="AFV30" s="83"/>
      <c r="AFW30" s="83"/>
      <c r="AFX30" s="83"/>
      <c r="AFY30" s="83"/>
      <c r="AFZ30" s="83"/>
      <c r="AGA30" s="83"/>
      <c r="AGB30" s="83"/>
      <c r="AGC30" s="83"/>
      <c r="AGD30" s="83"/>
      <c r="AGE30" s="83"/>
      <c r="AGF30" s="83"/>
      <c r="AGG30" s="83"/>
      <c r="AGH30" s="83"/>
      <c r="AGI30" s="83"/>
      <c r="AGJ30" s="83"/>
      <c r="AGK30" s="83"/>
      <c r="AGL30" s="83"/>
      <c r="AGM30" s="83"/>
      <c r="AGN30" s="83"/>
      <c r="AGO30" s="83"/>
      <c r="AGP30" s="83"/>
      <c r="AGQ30" s="83"/>
      <c r="AGR30" s="83"/>
      <c r="AGS30" s="83"/>
      <c r="AGT30" s="83"/>
      <c r="AGU30" s="83"/>
      <c r="AGV30" s="83"/>
      <c r="AGW30" s="83"/>
      <c r="AGX30" s="83"/>
      <c r="AGY30" s="83"/>
      <c r="AGZ30" s="83"/>
      <c r="AHA30" s="83"/>
      <c r="AHB30" s="83"/>
      <c r="AHC30" s="83"/>
      <c r="AHD30" s="83"/>
      <c r="AHE30" s="83"/>
      <c r="AHF30" s="83"/>
      <c r="AHG30" s="83"/>
      <c r="AHH30" s="83"/>
      <c r="AHI30" s="83"/>
      <c r="AHJ30" s="83"/>
      <c r="AHK30" s="83"/>
      <c r="AHL30" s="83"/>
      <c r="AHM30" s="83"/>
      <c r="AHN30" s="83"/>
      <c r="AHO30" s="83"/>
      <c r="AHP30" s="83"/>
      <c r="AHQ30" s="83"/>
      <c r="AHR30" s="83"/>
      <c r="AHS30" s="83"/>
      <c r="AHT30" s="83"/>
      <c r="AHU30" s="83"/>
      <c r="AHV30" s="83"/>
      <c r="AHW30" s="83"/>
      <c r="AHX30" s="83"/>
      <c r="AHY30" s="83"/>
      <c r="AHZ30" s="83"/>
      <c r="AIA30" s="83"/>
      <c r="AIB30" s="83"/>
      <c r="AIC30" s="83"/>
      <c r="AID30" s="83"/>
      <c r="AIE30" s="83"/>
      <c r="AIF30" s="83"/>
      <c r="AIG30" s="83"/>
      <c r="AIH30" s="83"/>
      <c r="AII30" s="83"/>
      <c r="AIJ30" s="83"/>
      <c r="AIK30" s="83"/>
      <c r="AIL30" s="83"/>
      <c r="AIM30" s="83"/>
      <c r="AIN30" s="83"/>
      <c r="AIO30" s="83"/>
      <c r="AIP30" s="83"/>
      <c r="AIQ30" s="83"/>
      <c r="AIR30" s="83"/>
      <c r="AIS30" s="83"/>
      <c r="AIT30" s="83"/>
      <c r="AIU30" s="83"/>
      <c r="AIV30" s="83"/>
      <c r="AIW30" s="83"/>
      <c r="AIX30" s="83"/>
      <c r="AIY30" s="83"/>
      <c r="AIZ30" s="83"/>
      <c r="AJA30" s="83"/>
      <c r="AJB30" s="83"/>
      <c r="AJC30" s="83"/>
      <c r="AJD30" s="83"/>
      <c r="AJE30" s="83"/>
      <c r="AJF30" s="83"/>
      <c r="AJG30" s="83"/>
      <c r="AJH30" s="83"/>
      <c r="AJI30" s="83"/>
      <c r="AJJ30" s="83"/>
      <c r="AJK30" s="83"/>
      <c r="AJL30" s="83"/>
      <c r="AJM30" s="83"/>
      <c r="AJN30" s="83"/>
      <c r="AJO30" s="83"/>
      <c r="AJP30" s="83"/>
      <c r="AJQ30" s="83"/>
      <c r="AJR30" s="83"/>
      <c r="AJS30" s="83"/>
      <c r="AJT30" s="83"/>
      <c r="AJU30" s="83"/>
      <c r="AJV30" s="83"/>
      <c r="AJW30" s="83"/>
      <c r="AJX30" s="83"/>
      <c r="AJY30" s="83"/>
      <c r="AJZ30" s="83"/>
      <c r="AKA30" s="83"/>
      <c r="AKB30" s="83"/>
      <c r="AKC30" s="83"/>
      <c r="AKD30" s="83"/>
      <c r="AKE30" s="83"/>
      <c r="AKF30" s="83"/>
      <c r="AKG30" s="83"/>
      <c r="AKH30" s="83"/>
      <c r="AKI30" s="83"/>
      <c r="AKJ30" s="83"/>
      <c r="AKK30" s="83"/>
      <c r="AKL30" s="83"/>
      <c r="AKM30" s="83"/>
      <c r="AKN30" s="83"/>
      <c r="AKO30" s="83"/>
      <c r="AKP30" s="83"/>
      <c r="AKQ30" s="83"/>
      <c r="AKR30" s="83"/>
      <c r="AKS30" s="83"/>
      <c r="AKT30" s="83"/>
      <c r="AKU30" s="83"/>
      <c r="AKV30" s="83"/>
      <c r="AKW30" s="83"/>
      <c r="AKX30" s="83"/>
      <c r="AKY30" s="83"/>
      <c r="AKZ30" s="83"/>
      <c r="ALA30" s="83"/>
      <c r="ALB30" s="83"/>
      <c r="ALC30" s="83"/>
      <c r="ALD30" s="83"/>
      <c r="ALE30" s="83"/>
      <c r="ALF30" s="83"/>
      <c r="ALG30" s="83"/>
      <c r="ALH30" s="83"/>
      <c r="ALI30" s="83"/>
      <c r="ALJ30" s="83"/>
      <c r="ALK30" s="83"/>
      <c r="ALL30" s="83"/>
      <c r="ALM30" s="83"/>
      <c r="ALN30" s="83"/>
      <c r="ALO30" s="83"/>
      <c r="ALP30" s="83"/>
      <c r="ALQ30" s="83"/>
      <c r="ALR30" s="83"/>
      <c r="ALS30" s="83"/>
      <c r="ALT30" s="83"/>
      <c r="ALU30" s="83"/>
      <c r="ALV30" s="83"/>
      <c r="ALW30" s="83"/>
      <c r="ALX30" s="83"/>
      <c r="ALY30" s="83"/>
      <c r="ALZ30" s="83"/>
      <c r="AMA30" s="83"/>
      <c r="AMB30" s="83"/>
      <c r="AMC30" s="83"/>
      <c r="AMD30" s="83"/>
      <c r="AME30" s="83"/>
      <c r="AMF30" s="83"/>
      <c r="AMG30" s="83"/>
      <c r="AMH30" s="83"/>
      <c r="AMI30" s="83"/>
      <c r="AMJ30" s="83"/>
    </row>
    <row r="31" spans="1:1024" s="92" customFormat="1" ht="12.75" x14ac:dyDescent="0.2">
      <c r="A31" s="58">
        <f t="array" ref="A31">IF(G31=Error_checking!$A$26,_xlfn.RANK.EQ(AC31,$AC$2:$AC$601),"")</f>
        <v>30</v>
      </c>
      <c r="B31" s="58">
        <v>511</v>
      </c>
      <c r="C31" s="59">
        <f>VLOOKUP($B31,Ludo_na!$A$2:$D$601,2,0)</f>
        <v>73</v>
      </c>
      <c r="D31" s="60" t="str">
        <f>IF(VLOOKUP($B31,Ludo_voor!$A$2:$Y$601,3,0)="","",VLOOKUP($B31,Ludo_voor!$A$2:$Y$601,3,0))</f>
        <v>Wopereis</v>
      </c>
      <c r="E31" s="61" t="str">
        <f>IF(VLOOKUP($B31,Ludo_voor!$A$2:$Y$601,4,0)="","",VLOOKUP($B31,Ludo_voor!$A$2:$Y$601,4,0))</f>
        <v>Liza</v>
      </c>
      <c r="F31" s="62" t="str">
        <f>IF(VLOOKUP($B31,Ludo_voor!$A$2:$Y$601,5,0)="","",VLOOKUP($B31,Ludo_voor!$A$2:$Y$601,5,0))</f>
        <v>Nexus</v>
      </c>
      <c r="G31" s="63" t="s">
        <v>845</v>
      </c>
      <c r="H31" s="64"/>
      <c r="I31" s="65" t="s">
        <v>857</v>
      </c>
      <c r="J31" s="66">
        <v>1</v>
      </c>
      <c r="K31" s="66">
        <v>2</v>
      </c>
      <c r="L31" s="66">
        <v>27</v>
      </c>
      <c r="M31" s="67">
        <f t="array" ref="M31">IF($G31="","",IF(L31="",0,((SUM(IF(I31=I$2:I$601,IF(J31=J$2:J$601,1,0),0))-K31)/(SUM(IF(I31=I$2:I$601,IF(J31=J$2:J$601,1,0),0))-1)*100)+(L31/(SUM(IF(I31=I$2:I$601,IF(J31=J$2:J$601,L$2:L$601,0),0))))+IF(K31&lt;2,SUM(IF(I31=I$2:I$601,IF(J31=J$2:J$601,1,0),0)),0)))</f>
        <v>66.912121212121207</v>
      </c>
      <c r="N31" s="68" t="s">
        <v>857</v>
      </c>
      <c r="O31" s="69">
        <v>2</v>
      </c>
      <c r="P31" s="69">
        <v>1</v>
      </c>
      <c r="Q31" s="69">
        <v>265</v>
      </c>
      <c r="R31" s="70">
        <f t="array" ref="R31">IF($G31="","",IF(Q31="",0,((SUM(IF(N31=N$2:N$601,IF(O31=O$2:O$601,1,0),0))-P31)/(SUM(IF(N31=N$2:N$601,IF(O31=O$2:O$601,1,0),0))-1)*100)+(Q31/(SUM(IF(N31=N$2:N$601,IF(O31=O$2:O$601,Q$2:Q$601,0),0))))+IF(P31&lt;2,SUM(IF(N31=N$2:N$601,IF(O31=O$2:O$601,1,0),0)),0)))</f>
        <v>104.29217199558985</v>
      </c>
      <c r="S31" s="71" t="s">
        <v>849</v>
      </c>
      <c r="T31" s="72">
        <v>2</v>
      </c>
      <c r="U31" s="72">
        <v>2</v>
      </c>
      <c r="V31" s="72">
        <v>4</v>
      </c>
      <c r="W31" s="73">
        <f t="array" ref="W31">IF($G31="","",IF(OR(S31=Error_checking!$Q$25,S31=Error_checking!$Q$26),R31-IF(P31&lt;2,SUM(IF(N31=N$2:N$601,IF(O31=O$2:O$601,1,0),0)),0),IF(V31="",0,((SUM(IF(S31=S$2:S$601,IF(T31=T$2:T$601,1,0),0))-U31)/(SUM(IF(S31=S$2:S$601,IF(T31=T$2:T$601,1,0),0))-1)*100)+(V31/(SUM(IF(S31=S$2:S$601,IF(T31=T$2:T$601,V$2:V$601,0),0))))+IF(U31&lt;2,SUM(IF(S31=S$2:S$601,IF(T31=T$2:T$601,1,0),0)),0))))</f>
        <v>66.901960784313715</v>
      </c>
      <c r="X31" s="74"/>
      <c r="Y31" s="75"/>
      <c r="Z31" s="76"/>
      <c r="AA31" s="75"/>
      <c r="AB31" s="77">
        <f>0</f>
        <v>0</v>
      </c>
      <c r="AC31" s="77">
        <f t="array" ref="AC31">SUM(M31,R31,W31,AB31)</f>
        <v>238.10625399202479</v>
      </c>
      <c r="AD31" s="76">
        <f>IF(G31=Error_checking!$A$26,MAX(0,MIN(MaxBonus,$G$1)+1-_xlfn.RANK.EQ(AC31,$AC$2:$AC$601)),0)</f>
        <v>41</v>
      </c>
      <c r="AE31" s="73">
        <f t="shared" si="0"/>
        <v>279.10625399202479</v>
      </c>
      <c r="AF31" s="78">
        <f t="array" ref="AF31">IF(G31=Error_checking!$A$26,_xlfn.RANK.EQ(AC31,$AC$2:$AC$601),"")</f>
        <v>30</v>
      </c>
      <c r="AG31" s="79"/>
      <c r="AH31" s="80"/>
      <c r="AI31" s="80"/>
      <c r="AJ31" s="80"/>
      <c r="AK31" s="90"/>
      <c r="AL31" s="81"/>
      <c r="AM31" s="81"/>
      <c r="AN31" s="82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104"/>
      <c r="JD31" s="104"/>
      <c r="JE31" s="104"/>
      <c r="JF31" s="104"/>
      <c r="JG31" s="104"/>
      <c r="JH31" s="104"/>
      <c r="JI31" s="104"/>
      <c r="JJ31" s="104"/>
      <c r="JK31" s="104"/>
      <c r="JL31" s="104"/>
      <c r="JM31" s="104"/>
      <c r="JN31" s="104"/>
      <c r="JO31" s="104"/>
      <c r="JP31" s="104"/>
      <c r="JQ31" s="104"/>
      <c r="JR31" s="104"/>
      <c r="JS31" s="104"/>
      <c r="JT31" s="104"/>
      <c r="JU31" s="104"/>
      <c r="JV31" s="104"/>
      <c r="JW31" s="104"/>
      <c r="JX31" s="104"/>
      <c r="JY31" s="104"/>
      <c r="JZ31" s="104"/>
      <c r="KA31" s="104"/>
      <c r="KB31" s="104"/>
      <c r="KC31" s="104"/>
      <c r="KD31" s="104"/>
      <c r="KE31" s="104"/>
      <c r="KF31" s="104"/>
      <c r="KG31" s="104"/>
      <c r="KH31" s="104"/>
      <c r="KI31" s="104"/>
      <c r="KJ31" s="104"/>
      <c r="KK31" s="104"/>
      <c r="KL31" s="104"/>
      <c r="KM31" s="104"/>
      <c r="KN31" s="104"/>
      <c r="KO31" s="104"/>
      <c r="KP31" s="104"/>
      <c r="KQ31" s="104"/>
      <c r="KR31" s="104"/>
      <c r="KS31" s="104"/>
      <c r="KT31" s="104"/>
      <c r="KU31" s="104"/>
      <c r="KV31" s="104"/>
      <c r="KW31" s="104"/>
      <c r="KX31" s="104"/>
      <c r="KY31" s="104"/>
      <c r="KZ31" s="104"/>
      <c r="LA31" s="104"/>
      <c r="LB31" s="104"/>
      <c r="LC31" s="104"/>
      <c r="LD31" s="104"/>
      <c r="LE31" s="104"/>
      <c r="LF31" s="104"/>
      <c r="LG31" s="104"/>
      <c r="LH31" s="104"/>
      <c r="LI31" s="104"/>
      <c r="LJ31" s="104"/>
      <c r="LK31" s="104"/>
      <c r="LL31" s="104"/>
      <c r="LM31" s="104"/>
      <c r="LN31" s="104"/>
      <c r="LO31" s="104"/>
      <c r="LP31" s="104"/>
      <c r="LQ31" s="104"/>
      <c r="LR31" s="104"/>
      <c r="LS31" s="104"/>
      <c r="LT31" s="104"/>
      <c r="LU31" s="104"/>
      <c r="LV31" s="104"/>
      <c r="LW31" s="104"/>
      <c r="LX31" s="104"/>
      <c r="LY31" s="104"/>
      <c r="LZ31" s="104"/>
      <c r="MA31" s="104"/>
      <c r="MB31" s="104"/>
      <c r="MC31" s="104"/>
      <c r="MD31" s="104"/>
      <c r="ME31" s="104"/>
      <c r="MF31" s="104"/>
      <c r="MG31" s="104"/>
      <c r="MH31" s="104"/>
      <c r="MI31" s="104"/>
      <c r="MJ31" s="104"/>
      <c r="MK31" s="104"/>
      <c r="ML31" s="104"/>
      <c r="MM31" s="104"/>
      <c r="MN31" s="104"/>
      <c r="MO31" s="104"/>
      <c r="MP31" s="104"/>
      <c r="MQ31" s="104"/>
      <c r="MR31" s="104"/>
      <c r="MS31" s="104"/>
      <c r="MT31" s="104"/>
      <c r="MU31" s="104"/>
      <c r="MV31" s="104"/>
      <c r="MW31" s="104"/>
      <c r="MX31" s="104"/>
      <c r="MY31" s="104"/>
      <c r="MZ31" s="104"/>
      <c r="NA31" s="104"/>
      <c r="NB31" s="104"/>
      <c r="NC31" s="104"/>
      <c r="ND31" s="104"/>
      <c r="NE31" s="104"/>
      <c r="NF31" s="104"/>
      <c r="NG31" s="104"/>
      <c r="NH31" s="104"/>
      <c r="NI31" s="104"/>
      <c r="NJ31" s="104"/>
      <c r="NK31" s="104"/>
      <c r="NL31" s="104"/>
      <c r="NM31" s="104"/>
      <c r="NN31" s="104"/>
      <c r="NO31" s="104"/>
      <c r="NP31" s="104"/>
      <c r="NQ31" s="104"/>
      <c r="NR31" s="104"/>
      <c r="NS31" s="104"/>
      <c r="NT31" s="104"/>
      <c r="NU31" s="104"/>
      <c r="NV31" s="104"/>
      <c r="NW31" s="104"/>
      <c r="NX31" s="104"/>
      <c r="NY31" s="104"/>
      <c r="NZ31" s="104"/>
      <c r="OA31" s="104"/>
      <c r="OB31" s="104"/>
      <c r="OC31" s="104"/>
      <c r="OD31" s="104"/>
      <c r="OE31" s="104"/>
      <c r="OF31" s="104"/>
      <c r="OG31" s="104"/>
      <c r="OH31" s="104"/>
      <c r="OI31" s="104"/>
      <c r="OJ31" s="104"/>
      <c r="OK31" s="104"/>
      <c r="OL31" s="104"/>
      <c r="OM31" s="104"/>
      <c r="ON31" s="104"/>
      <c r="OO31" s="104"/>
      <c r="OP31" s="104"/>
      <c r="OQ31" s="104"/>
      <c r="OR31" s="104"/>
      <c r="OS31" s="104"/>
      <c r="OT31" s="104"/>
      <c r="OU31" s="104"/>
      <c r="OV31" s="104"/>
      <c r="OW31" s="104"/>
      <c r="OX31" s="104"/>
      <c r="OY31" s="104"/>
      <c r="OZ31" s="104"/>
      <c r="PA31" s="104"/>
      <c r="PB31" s="104"/>
      <c r="PC31" s="104"/>
      <c r="PD31" s="104"/>
      <c r="PE31" s="104"/>
      <c r="PF31" s="104"/>
      <c r="PG31" s="104"/>
      <c r="PH31" s="104"/>
      <c r="PI31" s="104"/>
      <c r="PJ31" s="104"/>
      <c r="PK31" s="104"/>
      <c r="PL31" s="104"/>
      <c r="PM31" s="104"/>
      <c r="PN31" s="104"/>
      <c r="PO31" s="104"/>
      <c r="PP31" s="104"/>
      <c r="PQ31" s="104"/>
      <c r="PR31" s="104"/>
      <c r="PS31" s="104"/>
      <c r="PT31" s="104"/>
      <c r="PU31" s="104"/>
      <c r="PV31" s="104"/>
      <c r="PW31" s="104"/>
      <c r="PX31" s="104"/>
      <c r="PY31" s="104"/>
      <c r="PZ31" s="104"/>
      <c r="QA31" s="104"/>
      <c r="QB31" s="104"/>
      <c r="QC31" s="104"/>
      <c r="QD31" s="104"/>
      <c r="QE31" s="104"/>
      <c r="QF31" s="104"/>
      <c r="QG31" s="104"/>
      <c r="QH31" s="104"/>
      <c r="QI31" s="104"/>
      <c r="QJ31" s="104"/>
      <c r="QK31" s="104"/>
      <c r="QL31" s="104"/>
      <c r="QM31" s="104"/>
      <c r="QN31" s="104"/>
      <c r="QO31" s="104"/>
      <c r="QP31" s="104"/>
      <c r="QQ31" s="104"/>
      <c r="QR31" s="104"/>
      <c r="QS31" s="104"/>
      <c r="QT31" s="104"/>
      <c r="QU31" s="104"/>
      <c r="QV31" s="104"/>
      <c r="QW31" s="104"/>
      <c r="QX31" s="104"/>
      <c r="QY31" s="104"/>
      <c r="QZ31" s="104"/>
      <c r="RA31" s="104"/>
      <c r="RB31" s="104"/>
      <c r="RC31" s="104"/>
      <c r="RD31" s="104"/>
      <c r="RE31" s="104"/>
      <c r="RF31" s="104"/>
      <c r="RG31" s="104"/>
      <c r="RH31" s="104"/>
      <c r="RI31" s="104"/>
      <c r="RJ31" s="104"/>
      <c r="RK31" s="104"/>
      <c r="RL31" s="104"/>
      <c r="RM31" s="104"/>
      <c r="RN31" s="104"/>
      <c r="RO31" s="104"/>
      <c r="RP31" s="104"/>
      <c r="RQ31" s="104"/>
      <c r="RR31" s="104"/>
      <c r="RS31" s="104"/>
      <c r="RT31" s="104"/>
      <c r="RU31" s="104"/>
      <c r="RV31" s="104"/>
      <c r="RW31" s="104"/>
      <c r="RX31" s="104"/>
      <c r="RY31" s="104"/>
      <c r="RZ31" s="104"/>
      <c r="SA31" s="104"/>
      <c r="SB31" s="104"/>
      <c r="SC31" s="104"/>
      <c r="SD31" s="104"/>
      <c r="SE31" s="104"/>
      <c r="SF31" s="104"/>
      <c r="SG31" s="104"/>
      <c r="SH31" s="104"/>
      <c r="SI31" s="104"/>
      <c r="SJ31" s="104"/>
      <c r="SK31" s="104"/>
      <c r="SL31" s="104"/>
      <c r="SM31" s="104"/>
      <c r="SN31" s="104"/>
      <c r="SO31" s="104"/>
      <c r="SP31" s="104"/>
      <c r="SQ31" s="104"/>
      <c r="SR31" s="104"/>
      <c r="SS31" s="104"/>
      <c r="ST31" s="104"/>
      <c r="SU31" s="104"/>
      <c r="SV31" s="104"/>
      <c r="SW31" s="104"/>
      <c r="SX31" s="104"/>
      <c r="SY31" s="104"/>
      <c r="SZ31" s="104"/>
      <c r="TA31" s="104"/>
      <c r="TB31" s="104"/>
      <c r="TC31" s="104"/>
      <c r="TD31" s="104"/>
      <c r="TE31" s="104"/>
      <c r="TF31" s="104"/>
      <c r="TG31" s="104"/>
      <c r="TH31" s="104"/>
      <c r="TI31" s="104"/>
      <c r="TJ31" s="104"/>
      <c r="TK31" s="104"/>
      <c r="TL31" s="104"/>
      <c r="TM31" s="104"/>
      <c r="TN31" s="104"/>
      <c r="TO31" s="104"/>
      <c r="TP31" s="104"/>
      <c r="TQ31" s="104"/>
      <c r="TR31" s="104"/>
      <c r="TS31" s="104"/>
      <c r="TT31" s="104"/>
      <c r="TU31" s="104"/>
      <c r="TV31" s="104"/>
      <c r="TW31" s="104"/>
      <c r="TX31" s="104"/>
      <c r="TY31" s="104"/>
      <c r="TZ31" s="104"/>
      <c r="UA31" s="104"/>
      <c r="UB31" s="104"/>
      <c r="UC31" s="104"/>
      <c r="UD31" s="104"/>
      <c r="UE31" s="104"/>
      <c r="UF31" s="104"/>
      <c r="UG31" s="104"/>
      <c r="UH31" s="104"/>
      <c r="UI31" s="104"/>
      <c r="UJ31" s="104"/>
      <c r="UK31" s="104"/>
      <c r="UL31" s="104"/>
      <c r="UM31" s="104"/>
      <c r="UN31" s="104"/>
      <c r="UO31" s="104"/>
      <c r="UP31" s="104"/>
      <c r="UQ31" s="104"/>
      <c r="UR31" s="104"/>
      <c r="US31" s="104"/>
      <c r="UT31" s="104"/>
      <c r="UU31" s="104"/>
      <c r="UV31" s="104"/>
      <c r="UW31" s="104"/>
      <c r="UX31" s="104"/>
      <c r="UY31" s="104"/>
      <c r="UZ31" s="104"/>
      <c r="VA31" s="104"/>
      <c r="VB31" s="104"/>
      <c r="VC31" s="104"/>
      <c r="VD31" s="104"/>
      <c r="VE31" s="104"/>
      <c r="VF31" s="104"/>
      <c r="VG31" s="104"/>
      <c r="VH31" s="104"/>
      <c r="VI31" s="104"/>
      <c r="VJ31" s="104"/>
      <c r="VK31" s="104"/>
      <c r="VL31" s="104"/>
      <c r="VM31" s="104"/>
      <c r="VN31" s="104"/>
      <c r="VO31" s="104"/>
      <c r="VP31" s="104"/>
      <c r="VQ31" s="104"/>
      <c r="VR31" s="104"/>
      <c r="VS31" s="104"/>
      <c r="VT31" s="104"/>
      <c r="VU31" s="104"/>
      <c r="VV31" s="104"/>
      <c r="VW31" s="104"/>
      <c r="VX31" s="104"/>
      <c r="VY31" s="104"/>
      <c r="VZ31" s="104"/>
      <c r="WA31" s="104"/>
      <c r="WB31" s="104"/>
      <c r="WC31" s="104"/>
      <c r="WD31" s="104"/>
      <c r="WE31" s="104"/>
      <c r="WF31" s="104"/>
      <c r="WG31" s="104"/>
      <c r="WH31" s="104"/>
      <c r="WI31" s="104"/>
      <c r="WJ31" s="104"/>
      <c r="WK31" s="104"/>
      <c r="WL31" s="104"/>
      <c r="WM31" s="104"/>
      <c r="WN31" s="104"/>
      <c r="WO31" s="104"/>
      <c r="WP31" s="104"/>
      <c r="WQ31" s="104"/>
      <c r="WR31" s="104"/>
      <c r="WS31" s="104"/>
      <c r="WT31" s="104"/>
      <c r="WU31" s="104"/>
      <c r="WV31" s="104"/>
      <c r="WW31" s="104"/>
      <c r="WX31" s="104"/>
      <c r="WY31" s="104"/>
      <c r="WZ31" s="104"/>
      <c r="XA31" s="104"/>
      <c r="XB31" s="104"/>
      <c r="XC31" s="104"/>
      <c r="XD31" s="104"/>
      <c r="XE31" s="104"/>
      <c r="XF31" s="104"/>
      <c r="XG31" s="104"/>
      <c r="XH31" s="104"/>
      <c r="XI31" s="104"/>
      <c r="XJ31" s="104"/>
      <c r="XK31" s="104"/>
      <c r="XL31" s="104"/>
      <c r="XM31" s="104"/>
      <c r="XN31" s="104"/>
      <c r="XO31" s="104"/>
      <c r="XP31" s="104"/>
      <c r="XQ31" s="104"/>
      <c r="XR31" s="104"/>
      <c r="XS31" s="104"/>
      <c r="XT31" s="104"/>
      <c r="XU31" s="104"/>
      <c r="XV31" s="104"/>
      <c r="XW31" s="104"/>
      <c r="XX31" s="104"/>
      <c r="XY31" s="104"/>
      <c r="XZ31" s="104"/>
      <c r="YA31" s="104"/>
      <c r="YB31" s="104"/>
      <c r="YC31" s="104"/>
      <c r="YD31" s="104"/>
      <c r="YE31" s="104"/>
      <c r="YF31" s="104"/>
      <c r="YG31" s="104"/>
      <c r="YH31" s="104"/>
      <c r="YI31" s="104"/>
      <c r="YJ31" s="104"/>
      <c r="YK31" s="104"/>
      <c r="YL31" s="104"/>
      <c r="YM31" s="104"/>
      <c r="YN31" s="104"/>
      <c r="YO31" s="104"/>
      <c r="YP31" s="104"/>
      <c r="YQ31" s="104"/>
      <c r="YR31" s="104"/>
      <c r="YS31" s="104"/>
      <c r="YT31" s="104"/>
      <c r="YU31" s="104"/>
      <c r="YV31" s="104"/>
      <c r="YW31" s="104"/>
      <c r="YX31" s="104"/>
      <c r="YY31" s="104"/>
      <c r="YZ31" s="104"/>
      <c r="ZA31" s="104"/>
      <c r="ZB31" s="104"/>
      <c r="ZC31" s="104"/>
      <c r="ZD31" s="104"/>
      <c r="ZE31" s="104"/>
      <c r="ZF31" s="104"/>
      <c r="ZG31" s="104"/>
      <c r="ZH31" s="104"/>
      <c r="ZI31" s="104"/>
      <c r="ZJ31" s="104"/>
      <c r="ZK31" s="104"/>
      <c r="ZL31" s="104"/>
      <c r="ZM31" s="104"/>
      <c r="ZN31" s="104"/>
      <c r="ZO31" s="104"/>
      <c r="ZP31" s="104"/>
      <c r="ZQ31" s="104"/>
      <c r="ZR31" s="104"/>
      <c r="ZS31" s="104"/>
      <c r="ZT31" s="104"/>
      <c r="ZU31" s="104"/>
      <c r="ZV31" s="104"/>
      <c r="ZW31" s="104"/>
      <c r="ZX31" s="104"/>
      <c r="ZY31" s="104"/>
      <c r="ZZ31" s="104"/>
      <c r="AAA31" s="104"/>
      <c r="AAB31" s="104"/>
      <c r="AAC31" s="104"/>
      <c r="AAD31" s="104"/>
      <c r="AAE31" s="104"/>
      <c r="AAF31" s="104"/>
      <c r="AAG31" s="104"/>
      <c r="AAH31" s="104"/>
      <c r="AAI31" s="104"/>
      <c r="AAJ31" s="104"/>
      <c r="AAK31" s="104"/>
      <c r="AAL31" s="104"/>
      <c r="AAM31" s="104"/>
      <c r="AAN31" s="104"/>
      <c r="AAO31" s="104"/>
      <c r="AAP31" s="104"/>
      <c r="AAQ31" s="104"/>
      <c r="AAR31" s="104"/>
      <c r="AAS31" s="104"/>
      <c r="AAT31" s="104"/>
      <c r="AAU31" s="104"/>
      <c r="AAV31" s="104"/>
      <c r="AAW31" s="104"/>
      <c r="AAX31" s="104"/>
      <c r="AAY31" s="104"/>
      <c r="AAZ31" s="104"/>
      <c r="ABA31" s="104"/>
      <c r="ABB31" s="104"/>
      <c r="ABC31" s="104"/>
      <c r="ABD31" s="104"/>
      <c r="ABE31" s="104"/>
      <c r="ABF31" s="104"/>
      <c r="ABG31" s="104"/>
      <c r="ABH31" s="104"/>
      <c r="ABI31" s="104"/>
      <c r="ABJ31" s="104"/>
      <c r="ABK31" s="104"/>
      <c r="ABL31" s="104"/>
      <c r="ABM31" s="104"/>
      <c r="ABN31" s="104"/>
      <c r="ABO31" s="104"/>
      <c r="ABP31" s="104"/>
      <c r="ABQ31" s="104"/>
      <c r="ABR31" s="104"/>
      <c r="ABS31" s="104"/>
      <c r="ABT31" s="104"/>
      <c r="ABU31" s="104"/>
      <c r="ABV31" s="104"/>
      <c r="ABW31" s="104"/>
      <c r="ABX31" s="104"/>
      <c r="ABY31" s="104"/>
      <c r="ABZ31" s="104"/>
      <c r="ACA31" s="104"/>
      <c r="ACB31" s="104"/>
      <c r="ACC31" s="104"/>
      <c r="ACD31" s="104"/>
      <c r="ACE31" s="104"/>
      <c r="ACF31" s="104"/>
      <c r="ACG31" s="104"/>
      <c r="ACH31" s="104"/>
      <c r="ACI31" s="104"/>
      <c r="ACJ31" s="104"/>
      <c r="ACK31" s="104"/>
      <c r="ACL31" s="104"/>
      <c r="ACM31" s="104"/>
      <c r="ACN31" s="104"/>
      <c r="ACO31" s="104"/>
      <c r="ACP31" s="104"/>
      <c r="ACQ31" s="104"/>
      <c r="ACR31" s="104"/>
      <c r="ACS31" s="104"/>
      <c r="ACT31" s="104"/>
      <c r="ACU31" s="104"/>
      <c r="ACV31" s="104"/>
      <c r="ACW31" s="104"/>
      <c r="ACX31" s="104"/>
      <c r="ACY31" s="104"/>
      <c r="ACZ31" s="104"/>
      <c r="ADA31" s="104"/>
      <c r="ADB31" s="104"/>
      <c r="ADC31" s="104"/>
      <c r="ADD31" s="104"/>
      <c r="ADE31" s="104"/>
      <c r="ADF31" s="104"/>
      <c r="ADG31" s="104"/>
      <c r="ADH31" s="104"/>
      <c r="ADI31" s="104"/>
      <c r="ADJ31" s="104"/>
      <c r="ADK31" s="104"/>
      <c r="ADL31" s="104"/>
      <c r="ADM31" s="104"/>
      <c r="ADN31" s="104"/>
      <c r="ADO31" s="104"/>
      <c r="ADP31" s="104"/>
      <c r="ADQ31" s="104"/>
      <c r="ADR31" s="104"/>
      <c r="ADS31" s="104"/>
      <c r="ADT31" s="104"/>
      <c r="ADU31" s="104"/>
      <c r="ADV31" s="104"/>
      <c r="ADW31" s="104"/>
      <c r="ADX31" s="104"/>
      <c r="ADY31" s="104"/>
      <c r="ADZ31" s="104"/>
      <c r="AEA31" s="104"/>
      <c r="AEB31" s="104"/>
      <c r="AEC31" s="104"/>
      <c r="AED31" s="104"/>
      <c r="AEE31" s="104"/>
      <c r="AEF31" s="104"/>
      <c r="AEG31" s="104"/>
      <c r="AEH31" s="104"/>
      <c r="AEI31" s="104"/>
      <c r="AEJ31" s="104"/>
      <c r="AEK31" s="104"/>
      <c r="AEL31" s="104"/>
      <c r="AEM31" s="104"/>
      <c r="AEN31" s="104"/>
      <c r="AEO31" s="104"/>
      <c r="AEP31" s="104"/>
      <c r="AEQ31" s="104"/>
      <c r="AER31" s="104"/>
      <c r="AES31" s="104"/>
      <c r="AET31" s="104"/>
      <c r="AEU31" s="104"/>
      <c r="AEV31" s="104"/>
      <c r="AEW31" s="104"/>
      <c r="AEX31" s="104"/>
      <c r="AEY31" s="104"/>
      <c r="AEZ31" s="104"/>
      <c r="AFA31" s="104"/>
      <c r="AFB31" s="104"/>
      <c r="AFC31" s="104"/>
      <c r="AFD31" s="104"/>
      <c r="AFE31" s="104"/>
      <c r="AFF31" s="104"/>
      <c r="AFG31" s="104"/>
      <c r="AFH31" s="104"/>
      <c r="AFI31" s="104"/>
      <c r="AFJ31" s="104"/>
      <c r="AFK31" s="104"/>
      <c r="AFL31" s="104"/>
      <c r="AFM31" s="104"/>
      <c r="AFN31" s="104"/>
      <c r="AFO31" s="104"/>
      <c r="AFP31" s="104"/>
      <c r="AFQ31" s="104"/>
      <c r="AFR31" s="104"/>
      <c r="AFS31" s="104"/>
      <c r="AFT31" s="104"/>
      <c r="AFU31" s="104"/>
      <c r="AFV31" s="104"/>
      <c r="AFW31" s="104"/>
      <c r="AFX31" s="104"/>
      <c r="AFY31" s="104"/>
      <c r="AFZ31" s="104"/>
      <c r="AGA31" s="104"/>
      <c r="AGB31" s="104"/>
      <c r="AGC31" s="104"/>
      <c r="AGD31" s="104"/>
      <c r="AGE31" s="104"/>
      <c r="AGF31" s="104"/>
      <c r="AGG31" s="104"/>
      <c r="AGH31" s="104"/>
      <c r="AGI31" s="104"/>
      <c r="AGJ31" s="104"/>
      <c r="AGK31" s="104"/>
      <c r="AGL31" s="104"/>
      <c r="AGM31" s="104"/>
      <c r="AGN31" s="104"/>
      <c r="AGO31" s="104"/>
      <c r="AGP31" s="104"/>
      <c r="AGQ31" s="104"/>
      <c r="AGR31" s="104"/>
      <c r="AGS31" s="104"/>
      <c r="AGT31" s="104"/>
      <c r="AGU31" s="104"/>
      <c r="AGV31" s="104"/>
      <c r="AGW31" s="104"/>
      <c r="AGX31" s="104"/>
      <c r="AGY31" s="104"/>
      <c r="AGZ31" s="104"/>
      <c r="AHA31" s="104"/>
      <c r="AHB31" s="104"/>
      <c r="AHC31" s="104"/>
      <c r="AHD31" s="104"/>
      <c r="AHE31" s="104"/>
      <c r="AHF31" s="104"/>
      <c r="AHG31" s="104"/>
      <c r="AHH31" s="104"/>
      <c r="AHI31" s="104"/>
      <c r="AHJ31" s="104"/>
      <c r="AHK31" s="104"/>
      <c r="AHL31" s="104"/>
      <c r="AHM31" s="104"/>
      <c r="AHN31" s="104"/>
      <c r="AHO31" s="104"/>
      <c r="AHP31" s="104"/>
      <c r="AHQ31" s="104"/>
      <c r="AHR31" s="104"/>
      <c r="AHS31" s="104"/>
      <c r="AHT31" s="104"/>
      <c r="AHU31" s="104"/>
      <c r="AHV31" s="104"/>
      <c r="AHW31" s="104"/>
      <c r="AHX31" s="104"/>
      <c r="AHY31" s="104"/>
      <c r="AHZ31" s="104"/>
      <c r="AIA31" s="104"/>
      <c r="AIB31" s="104"/>
      <c r="AIC31" s="104"/>
      <c r="AID31" s="104"/>
      <c r="AIE31" s="104"/>
      <c r="AIF31" s="104"/>
      <c r="AIG31" s="104"/>
      <c r="AIH31" s="104"/>
      <c r="AII31" s="104"/>
      <c r="AIJ31" s="104"/>
      <c r="AIK31" s="104"/>
      <c r="AIL31" s="104"/>
      <c r="AIM31" s="104"/>
      <c r="AIN31" s="104"/>
      <c r="AIO31" s="104"/>
      <c r="AIP31" s="104"/>
      <c r="AIQ31" s="104"/>
      <c r="AIR31" s="104"/>
      <c r="AIS31" s="104"/>
      <c r="AIT31" s="104"/>
      <c r="AIU31" s="104"/>
      <c r="AIV31" s="104"/>
      <c r="AIW31" s="104"/>
      <c r="AIX31" s="104"/>
      <c r="AIY31" s="104"/>
      <c r="AIZ31" s="104"/>
      <c r="AJA31" s="104"/>
      <c r="AJB31" s="104"/>
      <c r="AJC31" s="104"/>
      <c r="AJD31" s="104"/>
      <c r="AJE31" s="104"/>
      <c r="AJF31" s="104"/>
      <c r="AJG31" s="104"/>
      <c r="AJH31" s="104"/>
      <c r="AJI31" s="104"/>
      <c r="AJJ31" s="104"/>
      <c r="AJK31" s="104"/>
      <c r="AJL31" s="104"/>
      <c r="AJM31" s="104"/>
      <c r="AJN31" s="104"/>
      <c r="AJO31" s="104"/>
      <c r="AJP31" s="104"/>
      <c r="AJQ31" s="104"/>
      <c r="AJR31" s="104"/>
      <c r="AJS31" s="104"/>
      <c r="AJT31" s="104"/>
      <c r="AJU31" s="104"/>
      <c r="AJV31" s="104"/>
      <c r="AJW31" s="104"/>
      <c r="AJX31" s="104"/>
      <c r="AJY31" s="104"/>
      <c r="AJZ31" s="104"/>
      <c r="AKA31" s="104"/>
      <c r="AKB31" s="104"/>
      <c r="AKC31" s="104"/>
      <c r="AKD31" s="104"/>
      <c r="AKE31" s="104"/>
      <c r="AKF31" s="104"/>
      <c r="AKG31" s="104"/>
      <c r="AKH31" s="104"/>
      <c r="AKI31" s="104"/>
      <c r="AKJ31" s="104"/>
      <c r="AKK31" s="104"/>
      <c r="AKL31" s="104"/>
      <c r="AKM31" s="104"/>
      <c r="AKN31" s="104"/>
      <c r="AKO31" s="104"/>
      <c r="AKP31" s="104"/>
      <c r="AKQ31" s="104"/>
      <c r="AKR31" s="104"/>
      <c r="AKS31" s="104"/>
      <c r="AKT31" s="104"/>
      <c r="AKU31" s="104"/>
      <c r="AKV31" s="104"/>
      <c r="AKW31" s="104"/>
      <c r="AKX31" s="104"/>
      <c r="AKY31" s="104"/>
      <c r="AKZ31" s="104"/>
      <c r="ALA31" s="104"/>
      <c r="ALB31" s="104"/>
      <c r="ALC31" s="104"/>
      <c r="ALD31" s="104"/>
      <c r="ALE31" s="104"/>
      <c r="ALF31" s="104"/>
      <c r="ALG31" s="104"/>
      <c r="ALH31" s="104"/>
      <c r="ALI31" s="104"/>
      <c r="ALJ31" s="104"/>
      <c r="ALK31" s="104"/>
      <c r="ALL31" s="104"/>
      <c r="ALM31" s="104"/>
      <c r="ALN31" s="104"/>
      <c r="ALO31" s="104"/>
      <c r="ALP31" s="104"/>
      <c r="ALQ31" s="104"/>
      <c r="ALR31" s="104"/>
      <c r="ALS31" s="104"/>
      <c r="ALT31" s="104"/>
      <c r="ALU31" s="104"/>
      <c r="ALV31" s="104"/>
      <c r="ALW31" s="104"/>
      <c r="ALX31" s="104"/>
      <c r="ALY31" s="104"/>
      <c r="ALZ31" s="104"/>
      <c r="AMA31" s="104"/>
      <c r="AMB31" s="104"/>
      <c r="AMC31" s="104"/>
      <c r="AMD31" s="104"/>
      <c r="AME31" s="104"/>
      <c r="AMF31" s="104"/>
      <c r="AMG31" s="104"/>
      <c r="AMH31" s="104"/>
      <c r="AMI31" s="104"/>
      <c r="AMJ31" s="104"/>
    </row>
    <row r="32" spans="1:1024" s="92" customFormat="1" ht="12.75" x14ac:dyDescent="0.2">
      <c r="A32" s="58">
        <f t="array" ref="A32">IF(G32=Error_checking!$A$26,_xlfn.RANK.EQ(AC32,$AC$2:$AC$601),"")</f>
        <v>31</v>
      </c>
      <c r="B32" s="84">
        <v>467</v>
      </c>
      <c r="C32" s="59">
        <f>VLOOKUP($B32,Ludo_na!$A$2:$D$601,2,0)</f>
        <v>124</v>
      </c>
      <c r="D32" s="60" t="str">
        <f>IF(VLOOKUP($B32,Ludo_voor!$A$2:$Y$601,3,0)="","",VLOOKUP($B32,Ludo_voor!$A$2:$Y$601,3,0))</f>
        <v>Room</v>
      </c>
      <c r="E32" s="61" t="str">
        <f>IF(VLOOKUP($B32,Ludo_voor!$A$2:$Y$601,4,0)="","",VLOOKUP($B32,Ludo_voor!$A$2:$Y$601,4,0))</f>
        <v>Pieter</v>
      </c>
      <c r="F32" s="62" t="str">
        <f>IF(VLOOKUP($B32,Ludo_voor!$A$2:$Y$601,5,0)="","",VLOOKUP($B32,Ludo_voor!$A$2:$Y$601,5,0))</f>
        <v>De Bokkensprong</v>
      </c>
      <c r="G32" s="63" t="s">
        <v>845</v>
      </c>
      <c r="H32" s="85"/>
      <c r="I32" s="86" t="s">
        <v>867</v>
      </c>
      <c r="J32" s="87">
        <v>1</v>
      </c>
      <c r="K32" s="87">
        <v>3</v>
      </c>
      <c r="L32" s="87">
        <v>99</v>
      </c>
      <c r="M32" s="67">
        <f t="array" ref="M32">IF($G32="","",IF(L32="",0,((SUM(IF(I32=I$2:I$601,IF(J32=J$2:J$601,1,0),0))-K32)/(SUM(IF(I32=I$2:I$601,IF(J32=J$2:J$601,1,0),0))-1)*100)+(L32/(SUM(IF(I32=I$2:I$601,IF(J32=J$2:J$601,L$2:L$601,0),0))))+IF(K32&lt;2,SUM(IF(I32=I$2:I$601,IF(J32=J$2:J$601,1,0),0)),0)))</f>
        <v>33.604566210045654</v>
      </c>
      <c r="N32" s="88" t="s">
        <v>855</v>
      </c>
      <c r="O32" s="72">
        <v>2</v>
      </c>
      <c r="P32" s="72">
        <v>1</v>
      </c>
      <c r="Q32" s="72">
        <v>45</v>
      </c>
      <c r="R32" s="70">
        <f t="array" ref="R32">IF($G32="","",IF(Q32="",0,((SUM(IF(N32=N$2:N$601,IF(O32=O$2:O$601,1,0),0))-P32)/(SUM(IF(N32=N$2:N$601,IF(O32=O$2:O$601,1,0),0))-1)*100)+(Q32/(SUM(IF(N32=N$2:N$601,IF(O32=O$2:O$601,Q$2:Q$601,0),0))))+IF(P32&lt;2,SUM(IF(N32=N$2:N$601,IF(O32=O$2:O$601,1,0),0)),0)))</f>
        <v>104.28301886792453</v>
      </c>
      <c r="S32" s="71" t="s">
        <v>964</v>
      </c>
      <c r="T32" s="72">
        <v>1</v>
      </c>
      <c r="U32" s="72">
        <v>1.5</v>
      </c>
      <c r="V32" s="72">
        <v>31</v>
      </c>
      <c r="W32" s="73">
        <f t="array" ref="W32">IF($G32="","",IF(OR(S32=Error_checking!$Q$25,S32=Error_checking!$Q$26),R32-IF(P32&lt;2,SUM(IF(N32=N$2:N$601,IF(O32=O$2:O$601,1,0),0)),0),IF(V32="",0,((SUM(IF(S32=S$2:S$601,IF(T32=T$2:T$601,1,0),0))-U32)/(SUM(IF(S32=S$2:S$601,IF(T32=T$2:T$601,1,0),0))-1)*100)+(V32/(SUM(IF(S32=S$2:S$601,IF(T32=T$2:T$601,V$2:V$601,0),0))))+IF(U32&lt;2,SUM(IF(S32=S$2:S$601,IF(T32=T$2:T$601,1,0),0)),0))))</f>
        <v>92.819587628865975</v>
      </c>
      <c r="X32" s="74"/>
      <c r="Y32" s="75"/>
      <c r="Z32" s="76"/>
      <c r="AA32" s="75"/>
      <c r="AB32" s="77">
        <f>0</f>
        <v>0</v>
      </c>
      <c r="AC32" s="77">
        <f t="array" ref="AC32">SUM(M32,R32,W32,AB32)</f>
        <v>230.70717270683616</v>
      </c>
      <c r="AD32" s="76">
        <f>IF(G32=Error_checking!$A$26,MAX(0,MIN(MaxBonus,$G$1)+1-_xlfn.RANK.EQ(AC32,$AC$2:$AC$601)),0)</f>
        <v>40</v>
      </c>
      <c r="AE32" s="73">
        <f t="shared" si="0"/>
        <v>270.70717270683616</v>
      </c>
      <c r="AF32" s="78">
        <f t="array" ref="AF32">IF(G32=Error_checking!$A$26,_xlfn.RANK.EQ(AC32,$AC$2:$AC$601),"")</f>
        <v>31</v>
      </c>
      <c r="AG32" s="79"/>
      <c r="AH32" s="80"/>
      <c r="AI32" s="80"/>
      <c r="AJ32" s="80"/>
      <c r="AK32" s="81"/>
      <c r="AL32" s="90"/>
      <c r="AM32" s="90"/>
      <c r="AN32" s="90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  <c r="IU32" s="83"/>
      <c r="IV32" s="83"/>
      <c r="IW32" s="83"/>
      <c r="IX32" s="83"/>
      <c r="IY32" s="83"/>
      <c r="IZ32" s="83"/>
      <c r="JA32" s="83"/>
      <c r="JB32" s="83"/>
      <c r="JC32" s="83"/>
      <c r="JD32" s="83"/>
      <c r="JE32" s="83"/>
      <c r="JF32" s="83"/>
      <c r="JG32" s="83"/>
      <c r="JH32" s="83"/>
      <c r="JI32" s="83"/>
      <c r="JJ32" s="83"/>
      <c r="JK32" s="83"/>
      <c r="JL32" s="83"/>
      <c r="JM32" s="83"/>
      <c r="JN32" s="83"/>
      <c r="JO32" s="83"/>
      <c r="JP32" s="83"/>
      <c r="JQ32" s="83"/>
      <c r="JR32" s="83"/>
      <c r="JS32" s="83"/>
      <c r="JT32" s="83"/>
      <c r="JU32" s="83"/>
      <c r="JV32" s="83"/>
      <c r="JW32" s="83"/>
      <c r="JX32" s="83"/>
      <c r="JY32" s="83"/>
      <c r="JZ32" s="83"/>
      <c r="KA32" s="83"/>
      <c r="KB32" s="83"/>
      <c r="KC32" s="83"/>
      <c r="KD32" s="83"/>
      <c r="KE32" s="83"/>
      <c r="KF32" s="83"/>
      <c r="KG32" s="83"/>
      <c r="KH32" s="83"/>
      <c r="KI32" s="83"/>
      <c r="KJ32" s="83"/>
      <c r="KK32" s="83"/>
      <c r="KL32" s="83"/>
      <c r="KM32" s="83"/>
      <c r="KN32" s="83"/>
      <c r="KO32" s="83"/>
      <c r="KP32" s="83"/>
      <c r="KQ32" s="83"/>
      <c r="KR32" s="83"/>
      <c r="KS32" s="83"/>
      <c r="KT32" s="83"/>
      <c r="KU32" s="83"/>
      <c r="KV32" s="83"/>
      <c r="KW32" s="83"/>
      <c r="KX32" s="83"/>
      <c r="KY32" s="83"/>
      <c r="KZ32" s="83"/>
      <c r="LA32" s="83"/>
      <c r="LB32" s="83"/>
      <c r="LC32" s="83"/>
      <c r="LD32" s="83"/>
      <c r="LE32" s="83"/>
      <c r="LF32" s="83"/>
      <c r="LG32" s="83"/>
      <c r="LH32" s="83"/>
      <c r="LI32" s="83"/>
      <c r="LJ32" s="83"/>
      <c r="LK32" s="83"/>
      <c r="LL32" s="83"/>
      <c r="LM32" s="83"/>
      <c r="LN32" s="83"/>
      <c r="LO32" s="83"/>
      <c r="LP32" s="83"/>
      <c r="LQ32" s="83"/>
      <c r="LR32" s="83"/>
      <c r="LS32" s="83"/>
      <c r="LT32" s="83"/>
      <c r="LU32" s="83"/>
      <c r="LV32" s="83"/>
      <c r="LW32" s="83"/>
      <c r="LX32" s="83"/>
      <c r="LY32" s="83"/>
      <c r="LZ32" s="83"/>
      <c r="MA32" s="83"/>
      <c r="MB32" s="83"/>
      <c r="MC32" s="83"/>
      <c r="MD32" s="83"/>
      <c r="ME32" s="83"/>
      <c r="MF32" s="83"/>
      <c r="MG32" s="83"/>
      <c r="MH32" s="83"/>
      <c r="MI32" s="83"/>
      <c r="MJ32" s="83"/>
      <c r="MK32" s="83"/>
      <c r="ML32" s="83"/>
      <c r="MM32" s="83"/>
      <c r="MN32" s="83"/>
      <c r="MO32" s="83"/>
      <c r="MP32" s="83"/>
      <c r="MQ32" s="83"/>
      <c r="MR32" s="83"/>
      <c r="MS32" s="83"/>
      <c r="MT32" s="83"/>
      <c r="MU32" s="83"/>
      <c r="MV32" s="83"/>
      <c r="MW32" s="83"/>
      <c r="MX32" s="83"/>
      <c r="MY32" s="83"/>
      <c r="MZ32" s="83"/>
      <c r="NA32" s="83"/>
      <c r="NB32" s="83"/>
      <c r="NC32" s="83"/>
      <c r="ND32" s="83"/>
      <c r="NE32" s="83"/>
      <c r="NF32" s="83"/>
      <c r="NG32" s="83"/>
      <c r="NH32" s="83"/>
      <c r="NI32" s="83"/>
      <c r="NJ32" s="83"/>
      <c r="NK32" s="83"/>
      <c r="NL32" s="83"/>
      <c r="NM32" s="83"/>
      <c r="NN32" s="83"/>
      <c r="NO32" s="83"/>
      <c r="NP32" s="83"/>
      <c r="NQ32" s="83"/>
      <c r="NR32" s="83"/>
      <c r="NS32" s="83"/>
      <c r="NT32" s="83"/>
      <c r="NU32" s="83"/>
      <c r="NV32" s="83"/>
      <c r="NW32" s="83"/>
      <c r="NX32" s="83"/>
      <c r="NY32" s="83"/>
      <c r="NZ32" s="83"/>
      <c r="OA32" s="83"/>
      <c r="OB32" s="83"/>
      <c r="OC32" s="83"/>
      <c r="OD32" s="83"/>
      <c r="OE32" s="83"/>
      <c r="OF32" s="83"/>
      <c r="OG32" s="83"/>
      <c r="OH32" s="83"/>
      <c r="OI32" s="83"/>
      <c r="OJ32" s="83"/>
      <c r="OK32" s="83"/>
      <c r="OL32" s="83"/>
      <c r="OM32" s="83"/>
      <c r="ON32" s="83"/>
      <c r="OO32" s="83"/>
      <c r="OP32" s="83"/>
      <c r="OQ32" s="83"/>
      <c r="OR32" s="83"/>
      <c r="OS32" s="83"/>
      <c r="OT32" s="83"/>
      <c r="OU32" s="83"/>
      <c r="OV32" s="83"/>
      <c r="OW32" s="83"/>
      <c r="OX32" s="83"/>
      <c r="OY32" s="83"/>
      <c r="OZ32" s="83"/>
      <c r="PA32" s="83"/>
      <c r="PB32" s="83"/>
      <c r="PC32" s="83"/>
      <c r="PD32" s="83"/>
      <c r="PE32" s="83"/>
      <c r="PF32" s="83"/>
      <c r="PG32" s="83"/>
      <c r="PH32" s="83"/>
      <c r="PI32" s="83"/>
      <c r="PJ32" s="83"/>
      <c r="PK32" s="83"/>
      <c r="PL32" s="83"/>
      <c r="PM32" s="83"/>
      <c r="PN32" s="83"/>
      <c r="PO32" s="83"/>
      <c r="PP32" s="83"/>
      <c r="PQ32" s="83"/>
      <c r="PR32" s="83"/>
      <c r="PS32" s="83"/>
      <c r="PT32" s="83"/>
      <c r="PU32" s="83"/>
      <c r="PV32" s="83"/>
      <c r="PW32" s="83"/>
      <c r="PX32" s="83"/>
      <c r="PY32" s="83"/>
      <c r="PZ32" s="83"/>
      <c r="QA32" s="83"/>
      <c r="QB32" s="83"/>
      <c r="QC32" s="83"/>
      <c r="QD32" s="83"/>
      <c r="QE32" s="83"/>
      <c r="QF32" s="83"/>
      <c r="QG32" s="83"/>
      <c r="QH32" s="83"/>
      <c r="QI32" s="83"/>
      <c r="QJ32" s="83"/>
      <c r="QK32" s="83"/>
      <c r="QL32" s="83"/>
      <c r="QM32" s="83"/>
      <c r="QN32" s="83"/>
      <c r="QO32" s="83"/>
      <c r="QP32" s="83"/>
      <c r="QQ32" s="83"/>
      <c r="QR32" s="83"/>
      <c r="QS32" s="83"/>
      <c r="QT32" s="83"/>
      <c r="QU32" s="83"/>
      <c r="QV32" s="83"/>
      <c r="QW32" s="83"/>
      <c r="QX32" s="83"/>
      <c r="QY32" s="83"/>
      <c r="QZ32" s="83"/>
      <c r="RA32" s="83"/>
      <c r="RB32" s="83"/>
      <c r="RC32" s="83"/>
      <c r="RD32" s="83"/>
      <c r="RE32" s="83"/>
      <c r="RF32" s="83"/>
      <c r="RG32" s="83"/>
      <c r="RH32" s="83"/>
      <c r="RI32" s="83"/>
      <c r="RJ32" s="83"/>
      <c r="RK32" s="83"/>
      <c r="RL32" s="83"/>
      <c r="RM32" s="83"/>
      <c r="RN32" s="83"/>
      <c r="RO32" s="83"/>
      <c r="RP32" s="83"/>
      <c r="RQ32" s="83"/>
      <c r="RR32" s="83"/>
      <c r="RS32" s="83"/>
      <c r="RT32" s="83"/>
      <c r="RU32" s="83"/>
      <c r="RV32" s="83"/>
      <c r="RW32" s="83"/>
      <c r="RX32" s="83"/>
      <c r="RY32" s="83"/>
      <c r="RZ32" s="83"/>
      <c r="SA32" s="83"/>
      <c r="SB32" s="83"/>
      <c r="SC32" s="83"/>
      <c r="SD32" s="83"/>
      <c r="SE32" s="83"/>
      <c r="SF32" s="83"/>
      <c r="SG32" s="83"/>
      <c r="SH32" s="83"/>
      <c r="SI32" s="83"/>
      <c r="SJ32" s="83"/>
      <c r="SK32" s="83"/>
      <c r="SL32" s="83"/>
      <c r="SM32" s="83"/>
      <c r="SN32" s="83"/>
      <c r="SO32" s="83"/>
      <c r="SP32" s="83"/>
      <c r="SQ32" s="83"/>
      <c r="SR32" s="83"/>
      <c r="SS32" s="83"/>
      <c r="ST32" s="83"/>
      <c r="SU32" s="83"/>
      <c r="SV32" s="83"/>
      <c r="SW32" s="83"/>
      <c r="SX32" s="83"/>
      <c r="SY32" s="83"/>
      <c r="SZ32" s="83"/>
      <c r="TA32" s="83"/>
      <c r="TB32" s="83"/>
      <c r="TC32" s="83"/>
      <c r="TD32" s="83"/>
      <c r="TE32" s="83"/>
      <c r="TF32" s="83"/>
      <c r="TG32" s="83"/>
      <c r="TH32" s="83"/>
      <c r="TI32" s="83"/>
      <c r="TJ32" s="83"/>
      <c r="TK32" s="83"/>
      <c r="TL32" s="83"/>
      <c r="TM32" s="83"/>
      <c r="TN32" s="83"/>
      <c r="TO32" s="83"/>
      <c r="TP32" s="83"/>
      <c r="TQ32" s="83"/>
      <c r="TR32" s="83"/>
      <c r="TS32" s="83"/>
      <c r="TT32" s="83"/>
      <c r="TU32" s="83"/>
      <c r="TV32" s="83"/>
      <c r="TW32" s="83"/>
      <c r="TX32" s="83"/>
      <c r="TY32" s="83"/>
      <c r="TZ32" s="83"/>
      <c r="UA32" s="83"/>
      <c r="UB32" s="83"/>
      <c r="UC32" s="83"/>
      <c r="UD32" s="83"/>
      <c r="UE32" s="83"/>
      <c r="UF32" s="83"/>
      <c r="UG32" s="83"/>
      <c r="UH32" s="83"/>
      <c r="UI32" s="83"/>
      <c r="UJ32" s="83"/>
      <c r="UK32" s="83"/>
      <c r="UL32" s="83"/>
      <c r="UM32" s="83"/>
      <c r="UN32" s="83"/>
      <c r="UO32" s="83"/>
      <c r="UP32" s="83"/>
      <c r="UQ32" s="83"/>
      <c r="UR32" s="83"/>
      <c r="US32" s="83"/>
      <c r="UT32" s="83"/>
      <c r="UU32" s="83"/>
      <c r="UV32" s="83"/>
      <c r="UW32" s="83"/>
      <c r="UX32" s="83"/>
      <c r="UY32" s="83"/>
      <c r="UZ32" s="83"/>
      <c r="VA32" s="83"/>
      <c r="VB32" s="83"/>
      <c r="VC32" s="83"/>
      <c r="VD32" s="83"/>
      <c r="VE32" s="83"/>
      <c r="VF32" s="83"/>
      <c r="VG32" s="83"/>
      <c r="VH32" s="83"/>
      <c r="VI32" s="83"/>
      <c r="VJ32" s="83"/>
      <c r="VK32" s="83"/>
      <c r="VL32" s="83"/>
      <c r="VM32" s="83"/>
      <c r="VN32" s="83"/>
      <c r="VO32" s="83"/>
      <c r="VP32" s="83"/>
      <c r="VQ32" s="83"/>
      <c r="VR32" s="83"/>
      <c r="VS32" s="83"/>
      <c r="VT32" s="83"/>
      <c r="VU32" s="83"/>
      <c r="VV32" s="83"/>
      <c r="VW32" s="83"/>
      <c r="VX32" s="83"/>
      <c r="VY32" s="83"/>
      <c r="VZ32" s="83"/>
      <c r="WA32" s="83"/>
      <c r="WB32" s="83"/>
      <c r="WC32" s="83"/>
      <c r="WD32" s="83"/>
      <c r="WE32" s="83"/>
      <c r="WF32" s="83"/>
      <c r="WG32" s="83"/>
      <c r="WH32" s="83"/>
      <c r="WI32" s="83"/>
      <c r="WJ32" s="83"/>
      <c r="WK32" s="83"/>
      <c r="WL32" s="83"/>
      <c r="WM32" s="83"/>
      <c r="WN32" s="83"/>
      <c r="WO32" s="83"/>
      <c r="WP32" s="83"/>
      <c r="WQ32" s="83"/>
      <c r="WR32" s="83"/>
      <c r="WS32" s="83"/>
      <c r="WT32" s="83"/>
      <c r="WU32" s="83"/>
      <c r="WV32" s="83"/>
      <c r="WW32" s="83"/>
      <c r="WX32" s="83"/>
      <c r="WY32" s="83"/>
      <c r="WZ32" s="83"/>
      <c r="XA32" s="83"/>
      <c r="XB32" s="83"/>
      <c r="XC32" s="83"/>
      <c r="XD32" s="83"/>
      <c r="XE32" s="83"/>
      <c r="XF32" s="83"/>
      <c r="XG32" s="83"/>
      <c r="XH32" s="83"/>
      <c r="XI32" s="83"/>
      <c r="XJ32" s="83"/>
      <c r="XK32" s="83"/>
      <c r="XL32" s="83"/>
      <c r="XM32" s="83"/>
      <c r="XN32" s="83"/>
      <c r="XO32" s="83"/>
      <c r="XP32" s="83"/>
      <c r="XQ32" s="83"/>
      <c r="XR32" s="83"/>
      <c r="XS32" s="83"/>
      <c r="XT32" s="83"/>
      <c r="XU32" s="83"/>
      <c r="XV32" s="83"/>
      <c r="XW32" s="83"/>
      <c r="XX32" s="83"/>
      <c r="XY32" s="83"/>
      <c r="XZ32" s="83"/>
      <c r="YA32" s="83"/>
      <c r="YB32" s="83"/>
      <c r="YC32" s="83"/>
      <c r="YD32" s="83"/>
      <c r="YE32" s="83"/>
      <c r="YF32" s="83"/>
      <c r="YG32" s="83"/>
      <c r="YH32" s="83"/>
      <c r="YI32" s="83"/>
      <c r="YJ32" s="83"/>
      <c r="YK32" s="83"/>
      <c r="YL32" s="83"/>
      <c r="YM32" s="83"/>
      <c r="YN32" s="83"/>
      <c r="YO32" s="83"/>
      <c r="YP32" s="83"/>
      <c r="YQ32" s="83"/>
      <c r="YR32" s="83"/>
      <c r="YS32" s="83"/>
      <c r="YT32" s="83"/>
      <c r="YU32" s="83"/>
      <c r="YV32" s="83"/>
      <c r="YW32" s="83"/>
      <c r="YX32" s="83"/>
      <c r="YY32" s="83"/>
      <c r="YZ32" s="83"/>
      <c r="ZA32" s="83"/>
      <c r="ZB32" s="83"/>
      <c r="ZC32" s="83"/>
      <c r="ZD32" s="83"/>
      <c r="ZE32" s="83"/>
      <c r="ZF32" s="83"/>
      <c r="ZG32" s="83"/>
      <c r="ZH32" s="83"/>
      <c r="ZI32" s="83"/>
      <c r="ZJ32" s="83"/>
      <c r="ZK32" s="83"/>
      <c r="ZL32" s="83"/>
      <c r="ZM32" s="83"/>
      <c r="ZN32" s="83"/>
      <c r="ZO32" s="83"/>
      <c r="ZP32" s="83"/>
      <c r="ZQ32" s="83"/>
      <c r="ZR32" s="83"/>
      <c r="ZS32" s="83"/>
      <c r="ZT32" s="83"/>
      <c r="ZU32" s="83"/>
      <c r="ZV32" s="83"/>
      <c r="ZW32" s="83"/>
      <c r="ZX32" s="83"/>
      <c r="ZY32" s="83"/>
      <c r="ZZ32" s="83"/>
      <c r="AAA32" s="83"/>
      <c r="AAB32" s="83"/>
      <c r="AAC32" s="83"/>
      <c r="AAD32" s="83"/>
      <c r="AAE32" s="83"/>
      <c r="AAF32" s="83"/>
      <c r="AAG32" s="83"/>
      <c r="AAH32" s="83"/>
      <c r="AAI32" s="83"/>
      <c r="AAJ32" s="83"/>
      <c r="AAK32" s="83"/>
      <c r="AAL32" s="83"/>
      <c r="AAM32" s="83"/>
      <c r="AAN32" s="83"/>
      <c r="AAO32" s="83"/>
      <c r="AAP32" s="83"/>
      <c r="AAQ32" s="83"/>
      <c r="AAR32" s="83"/>
      <c r="AAS32" s="83"/>
      <c r="AAT32" s="83"/>
      <c r="AAU32" s="83"/>
      <c r="AAV32" s="83"/>
      <c r="AAW32" s="83"/>
      <c r="AAX32" s="83"/>
      <c r="AAY32" s="83"/>
      <c r="AAZ32" s="83"/>
      <c r="ABA32" s="83"/>
      <c r="ABB32" s="83"/>
      <c r="ABC32" s="83"/>
      <c r="ABD32" s="83"/>
      <c r="ABE32" s="83"/>
      <c r="ABF32" s="83"/>
      <c r="ABG32" s="83"/>
      <c r="ABH32" s="83"/>
      <c r="ABI32" s="83"/>
      <c r="ABJ32" s="83"/>
      <c r="ABK32" s="83"/>
      <c r="ABL32" s="83"/>
      <c r="ABM32" s="83"/>
      <c r="ABN32" s="83"/>
      <c r="ABO32" s="83"/>
      <c r="ABP32" s="83"/>
      <c r="ABQ32" s="83"/>
      <c r="ABR32" s="83"/>
      <c r="ABS32" s="83"/>
      <c r="ABT32" s="83"/>
      <c r="ABU32" s="83"/>
      <c r="ABV32" s="83"/>
      <c r="ABW32" s="83"/>
      <c r="ABX32" s="83"/>
      <c r="ABY32" s="83"/>
      <c r="ABZ32" s="83"/>
      <c r="ACA32" s="83"/>
      <c r="ACB32" s="83"/>
      <c r="ACC32" s="83"/>
      <c r="ACD32" s="83"/>
      <c r="ACE32" s="83"/>
      <c r="ACF32" s="83"/>
      <c r="ACG32" s="83"/>
      <c r="ACH32" s="83"/>
      <c r="ACI32" s="83"/>
      <c r="ACJ32" s="83"/>
      <c r="ACK32" s="83"/>
      <c r="ACL32" s="83"/>
      <c r="ACM32" s="83"/>
      <c r="ACN32" s="83"/>
      <c r="ACO32" s="83"/>
      <c r="ACP32" s="83"/>
      <c r="ACQ32" s="83"/>
      <c r="ACR32" s="83"/>
      <c r="ACS32" s="83"/>
      <c r="ACT32" s="83"/>
      <c r="ACU32" s="83"/>
      <c r="ACV32" s="83"/>
      <c r="ACW32" s="83"/>
      <c r="ACX32" s="83"/>
      <c r="ACY32" s="83"/>
      <c r="ACZ32" s="83"/>
      <c r="ADA32" s="83"/>
      <c r="ADB32" s="83"/>
      <c r="ADC32" s="83"/>
      <c r="ADD32" s="83"/>
      <c r="ADE32" s="83"/>
      <c r="ADF32" s="83"/>
      <c r="ADG32" s="83"/>
      <c r="ADH32" s="83"/>
      <c r="ADI32" s="83"/>
      <c r="ADJ32" s="83"/>
      <c r="ADK32" s="83"/>
      <c r="ADL32" s="83"/>
      <c r="ADM32" s="83"/>
      <c r="ADN32" s="83"/>
      <c r="ADO32" s="83"/>
      <c r="ADP32" s="83"/>
      <c r="ADQ32" s="83"/>
      <c r="ADR32" s="83"/>
      <c r="ADS32" s="83"/>
      <c r="ADT32" s="83"/>
      <c r="ADU32" s="83"/>
      <c r="ADV32" s="83"/>
      <c r="ADW32" s="83"/>
      <c r="ADX32" s="83"/>
      <c r="ADY32" s="83"/>
      <c r="ADZ32" s="83"/>
      <c r="AEA32" s="83"/>
      <c r="AEB32" s="83"/>
      <c r="AEC32" s="83"/>
      <c r="AED32" s="83"/>
      <c r="AEE32" s="83"/>
      <c r="AEF32" s="83"/>
      <c r="AEG32" s="83"/>
      <c r="AEH32" s="83"/>
      <c r="AEI32" s="83"/>
      <c r="AEJ32" s="83"/>
      <c r="AEK32" s="83"/>
      <c r="AEL32" s="83"/>
      <c r="AEM32" s="83"/>
      <c r="AEN32" s="83"/>
      <c r="AEO32" s="83"/>
      <c r="AEP32" s="83"/>
      <c r="AEQ32" s="83"/>
      <c r="AER32" s="83"/>
      <c r="AES32" s="83"/>
      <c r="AET32" s="83"/>
      <c r="AEU32" s="83"/>
      <c r="AEV32" s="83"/>
      <c r="AEW32" s="83"/>
      <c r="AEX32" s="83"/>
      <c r="AEY32" s="83"/>
      <c r="AEZ32" s="83"/>
      <c r="AFA32" s="83"/>
      <c r="AFB32" s="83"/>
      <c r="AFC32" s="83"/>
      <c r="AFD32" s="83"/>
      <c r="AFE32" s="83"/>
      <c r="AFF32" s="83"/>
      <c r="AFG32" s="83"/>
      <c r="AFH32" s="83"/>
      <c r="AFI32" s="83"/>
      <c r="AFJ32" s="83"/>
      <c r="AFK32" s="83"/>
      <c r="AFL32" s="83"/>
      <c r="AFM32" s="83"/>
      <c r="AFN32" s="83"/>
      <c r="AFO32" s="83"/>
      <c r="AFP32" s="83"/>
      <c r="AFQ32" s="83"/>
      <c r="AFR32" s="83"/>
      <c r="AFS32" s="83"/>
      <c r="AFT32" s="83"/>
      <c r="AFU32" s="83"/>
      <c r="AFV32" s="83"/>
      <c r="AFW32" s="83"/>
      <c r="AFX32" s="83"/>
      <c r="AFY32" s="83"/>
      <c r="AFZ32" s="83"/>
      <c r="AGA32" s="83"/>
      <c r="AGB32" s="83"/>
      <c r="AGC32" s="83"/>
      <c r="AGD32" s="83"/>
      <c r="AGE32" s="83"/>
      <c r="AGF32" s="83"/>
      <c r="AGG32" s="83"/>
      <c r="AGH32" s="83"/>
      <c r="AGI32" s="83"/>
      <c r="AGJ32" s="83"/>
      <c r="AGK32" s="83"/>
      <c r="AGL32" s="83"/>
      <c r="AGM32" s="83"/>
      <c r="AGN32" s="83"/>
      <c r="AGO32" s="83"/>
      <c r="AGP32" s="83"/>
      <c r="AGQ32" s="83"/>
      <c r="AGR32" s="83"/>
      <c r="AGS32" s="83"/>
      <c r="AGT32" s="83"/>
      <c r="AGU32" s="83"/>
      <c r="AGV32" s="83"/>
      <c r="AGW32" s="83"/>
      <c r="AGX32" s="83"/>
      <c r="AGY32" s="83"/>
      <c r="AGZ32" s="83"/>
      <c r="AHA32" s="83"/>
      <c r="AHB32" s="83"/>
      <c r="AHC32" s="83"/>
      <c r="AHD32" s="83"/>
      <c r="AHE32" s="83"/>
      <c r="AHF32" s="83"/>
      <c r="AHG32" s="83"/>
      <c r="AHH32" s="83"/>
      <c r="AHI32" s="83"/>
      <c r="AHJ32" s="83"/>
      <c r="AHK32" s="83"/>
      <c r="AHL32" s="83"/>
      <c r="AHM32" s="83"/>
      <c r="AHN32" s="83"/>
      <c r="AHO32" s="83"/>
      <c r="AHP32" s="83"/>
      <c r="AHQ32" s="83"/>
      <c r="AHR32" s="83"/>
      <c r="AHS32" s="83"/>
      <c r="AHT32" s="83"/>
      <c r="AHU32" s="83"/>
      <c r="AHV32" s="83"/>
      <c r="AHW32" s="83"/>
      <c r="AHX32" s="83"/>
      <c r="AHY32" s="83"/>
      <c r="AHZ32" s="83"/>
      <c r="AIA32" s="83"/>
      <c r="AIB32" s="83"/>
      <c r="AIC32" s="83"/>
      <c r="AID32" s="83"/>
      <c r="AIE32" s="83"/>
      <c r="AIF32" s="83"/>
      <c r="AIG32" s="83"/>
      <c r="AIH32" s="83"/>
      <c r="AII32" s="83"/>
      <c r="AIJ32" s="83"/>
      <c r="AIK32" s="83"/>
      <c r="AIL32" s="83"/>
      <c r="AIM32" s="83"/>
      <c r="AIN32" s="83"/>
      <c r="AIO32" s="83"/>
      <c r="AIP32" s="83"/>
      <c r="AIQ32" s="83"/>
      <c r="AIR32" s="83"/>
      <c r="AIS32" s="83"/>
      <c r="AIT32" s="83"/>
      <c r="AIU32" s="83"/>
      <c r="AIV32" s="83"/>
      <c r="AIW32" s="83"/>
      <c r="AIX32" s="83"/>
      <c r="AIY32" s="83"/>
      <c r="AIZ32" s="83"/>
      <c r="AJA32" s="83"/>
      <c r="AJB32" s="83"/>
      <c r="AJC32" s="83"/>
      <c r="AJD32" s="83"/>
      <c r="AJE32" s="83"/>
      <c r="AJF32" s="83"/>
      <c r="AJG32" s="83"/>
      <c r="AJH32" s="83"/>
      <c r="AJI32" s="83"/>
      <c r="AJJ32" s="83"/>
      <c r="AJK32" s="83"/>
      <c r="AJL32" s="83"/>
      <c r="AJM32" s="83"/>
      <c r="AJN32" s="83"/>
      <c r="AJO32" s="83"/>
      <c r="AJP32" s="83"/>
      <c r="AJQ32" s="83"/>
      <c r="AJR32" s="83"/>
      <c r="AJS32" s="83"/>
      <c r="AJT32" s="83"/>
      <c r="AJU32" s="83"/>
      <c r="AJV32" s="83"/>
      <c r="AJW32" s="83"/>
      <c r="AJX32" s="83"/>
      <c r="AJY32" s="83"/>
      <c r="AJZ32" s="83"/>
      <c r="AKA32" s="83"/>
      <c r="AKB32" s="83"/>
      <c r="AKC32" s="83"/>
      <c r="AKD32" s="83"/>
      <c r="AKE32" s="83"/>
      <c r="AKF32" s="83"/>
      <c r="AKG32" s="83"/>
      <c r="AKH32" s="83"/>
      <c r="AKI32" s="83"/>
      <c r="AKJ32" s="83"/>
      <c r="AKK32" s="83"/>
      <c r="AKL32" s="83"/>
      <c r="AKM32" s="83"/>
      <c r="AKN32" s="83"/>
      <c r="AKO32" s="83"/>
      <c r="AKP32" s="83"/>
      <c r="AKQ32" s="83"/>
      <c r="AKR32" s="83"/>
      <c r="AKS32" s="83"/>
      <c r="AKT32" s="83"/>
      <c r="AKU32" s="83"/>
      <c r="AKV32" s="83"/>
      <c r="AKW32" s="83"/>
      <c r="AKX32" s="83"/>
      <c r="AKY32" s="83"/>
      <c r="AKZ32" s="83"/>
      <c r="ALA32" s="83"/>
      <c r="ALB32" s="83"/>
      <c r="ALC32" s="83"/>
      <c r="ALD32" s="83"/>
      <c r="ALE32" s="83"/>
      <c r="ALF32" s="83"/>
      <c r="ALG32" s="83"/>
      <c r="ALH32" s="83"/>
      <c r="ALI32" s="83"/>
      <c r="ALJ32" s="83"/>
      <c r="ALK32" s="83"/>
      <c r="ALL32" s="83"/>
      <c r="ALM32" s="83"/>
      <c r="ALN32" s="83"/>
      <c r="ALO32" s="83"/>
      <c r="ALP32" s="83"/>
      <c r="ALQ32" s="83"/>
      <c r="ALR32" s="83"/>
      <c r="ALS32" s="83"/>
      <c r="ALT32" s="83"/>
      <c r="ALU32" s="83"/>
      <c r="ALV32" s="83"/>
      <c r="ALW32" s="83"/>
      <c r="ALX32" s="83"/>
      <c r="ALY32" s="83"/>
      <c r="ALZ32" s="83"/>
      <c r="AMA32" s="83"/>
      <c r="AMB32" s="83"/>
      <c r="AMC32" s="83"/>
      <c r="AMD32" s="83"/>
      <c r="AME32" s="83"/>
      <c r="AMF32" s="83"/>
      <c r="AMG32" s="83"/>
      <c r="AMH32" s="83"/>
      <c r="AMI32" s="83"/>
      <c r="AMJ32" s="83"/>
    </row>
    <row r="33" spans="1:1024" ht="14.85" customHeight="1" x14ac:dyDescent="0.2">
      <c r="A33" s="233">
        <f t="array" ref="A33">IF(G33=Error_checking!$A$26,_xlfn.RANK.EQ(AC33,$AC$2:$AC$601),"")</f>
        <v>32</v>
      </c>
      <c r="B33" s="84">
        <v>305</v>
      </c>
      <c r="C33" s="59">
        <f>VLOOKUP($B33,Ludo_na!$A$2:$D$601,2,0)</f>
        <v>87</v>
      </c>
      <c r="D33" s="60" t="str">
        <f>IF(VLOOKUP($B33,Ludo_voor!$A$2:$Y$601,3,0)="","",VLOOKUP($B33,Ludo_voor!$A$2:$Y$601,3,0))</f>
        <v>Van Osselaer</v>
      </c>
      <c r="E33" s="61" t="str">
        <f>IF(VLOOKUP($B33,Ludo_voor!$A$2:$Y$601,4,0)="","",VLOOKUP($B33,Ludo_voor!$A$2:$Y$601,4,0))</f>
        <v>Christof</v>
      </c>
      <c r="F33" s="62" t="str">
        <f>IF(VLOOKUP($B33,Ludo_voor!$A$2:$Y$601,5,0)="","",VLOOKUP($B33,Ludo_voor!$A$2:$Y$601,5,0))</f>
        <v/>
      </c>
      <c r="G33" s="63" t="s">
        <v>845</v>
      </c>
      <c r="H33" s="85"/>
      <c r="I33" s="86" t="s">
        <v>867</v>
      </c>
      <c r="J33" s="87">
        <v>1</v>
      </c>
      <c r="K33" s="87">
        <v>2</v>
      </c>
      <c r="L33" s="87">
        <v>99</v>
      </c>
      <c r="M33" s="67">
        <f t="array" ref="M33">IF($G33="","",IF(L33="",0,((SUM(IF(I33=I$2:I$601,IF(J33=J$2:J$601,1,0),0))-K33)/(SUM(IF(I33=I$2:I$601,IF(J33=J$2:J$601,1,0),0))-1)*100)+(L33/(SUM(IF(I33=I$2:I$601,IF(J33=J$2:J$601,L$2:L$601,0),0))))+IF(K33&lt;2,SUM(IF(I33=I$2:I$601,IF(J33=J$2:J$601,1,0),0)),0)))</f>
        <v>66.93789954337899</v>
      </c>
      <c r="N33" s="88" t="s">
        <v>857</v>
      </c>
      <c r="O33" s="72">
        <v>5</v>
      </c>
      <c r="P33" s="72">
        <v>1</v>
      </c>
      <c r="Q33" s="72">
        <v>253</v>
      </c>
      <c r="R33" s="70">
        <f t="array" ref="R33">IF($G33="","",IF(Q33="",0,((SUM(IF(N33=N$2:N$601,IF(O33=O$2:O$601,1,0),0))-P33)/(SUM(IF(N33=N$2:N$601,IF(O33=O$2:O$601,1,0),0))-1)*100)+(Q33/(SUM(IF(N33=N$2:N$601,IF(O33=O$2:O$601,Q$2:Q$601,0),0))))+IF(P33&lt;2,SUM(IF(N33=N$2:N$601,IF(O33=O$2:O$601,1,0),0)),0)))</f>
        <v>104.30929095354523</v>
      </c>
      <c r="S33" s="71" t="s">
        <v>864</v>
      </c>
      <c r="T33" s="72">
        <v>1</v>
      </c>
      <c r="U33" s="72">
        <v>3</v>
      </c>
      <c r="V33" s="72">
        <v>46</v>
      </c>
      <c r="W33" s="73">
        <f t="array" ref="W33">IF($G33="","",IF(OR(S33=Error_checking!$Q$25,S33=Error_checking!$Q$26),R33-IF(P33&lt;2,SUM(IF(N33=N$2:N$601,IF(O33=O$2:O$601,1,0),0)),0),IF(V33="",0,((SUM(IF(S33=S$2:S$601,IF(T33=T$2:T$601,1,0),0))-U33)/(SUM(IF(S33=S$2:S$601,IF(T33=T$2:T$601,1,0),0))-1)*100)+(V33/(SUM(IF(S33=S$2:S$601,IF(T33=T$2:T$601,V$2:V$601,0),0))))+IF(U33&lt;2,SUM(IF(S33=S$2:S$601,IF(T33=T$2:T$601,1,0),0)),0))))</f>
        <v>50.203539823008846</v>
      </c>
      <c r="X33" s="74"/>
      <c r="Y33" s="75"/>
      <c r="Z33" s="76"/>
      <c r="AA33" s="75"/>
      <c r="AB33" s="77">
        <f>0</f>
        <v>0</v>
      </c>
      <c r="AC33" s="77">
        <f t="array" ref="AC33">SUM(M33,R33,W33,AB33)</f>
        <v>221.45073031993306</v>
      </c>
      <c r="AD33" s="76">
        <f>IF(G33=Error_checking!$A$26,MAX(0,MIN(MaxBonus,$G$1)+1-_xlfn.RANK.EQ(AC33,$AC$2:$AC$601)),0)</f>
        <v>39</v>
      </c>
      <c r="AE33" s="73">
        <f t="shared" si="0"/>
        <v>260.45073031993309</v>
      </c>
      <c r="AF33" s="78">
        <f t="array" ref="AF33">IF(G33=Error_checking!$A$26,_xlfn.RANK.EQ(AC33,$AC$2:$AC$601),"")</f>
        <v>32</v>
      </c>
      <c r="AG33" s="79"/>
      <c r="AH33" s="80"/>
      <c r="AI33" s="80"/>
      <c r="AJ33" s="80"/>
      <c r="AK33" s="81"/>
      <c r="AL33" s="81"/>
      <c r="AM33" s="81"/>
      <c r="AN33" s="82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/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/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/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/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/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/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/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/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/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  <c r="QE33" s="89"/>
      <c r="QF33" s="89"/>
      <c r="QG33" s="89"/>
      <c r="QH33" s="89"/>
      <c r="QI33" s="89"/>
      <c r="QJ33" s="89"/>
      <c r="QK33" s="89"/>
      <c r="QL33" s="89"/>
      <c r="QM33" s="89"/>
      <c r="QN33" s="89"/>
      <c r="QO33" s="89"/>
      <c r="QP33" s="89"/>
      <c r="QQ33" s="89"/>
      <c r="QR33" s="89"/>
      <c r="QS33" s="89"/>
      <c r="QT33" s="89"/>
      <c r="QU33" s="89"/>
      <c r="QV33" s="89"/>
      <c r="QW33" s="89"/>
      <c r="QX33" s="89"/>
      <c r="QY33" s="89"/>
      <c r="QZ33" s="89"/>
      <c r="RA33" s="89"/>
      <c r="RB33" s="89"/>
      <c r="RC33" s="89"/>
      <c r="RD33" s="89"/>
      <c r="RE33" s="89"/>
      <c r="RF33" s="89"/>
      <c r="RG33" s="89"/>
      <c r="RH33" s="89"/>
      <c r="RI33" s="89"/>
      <c r="RJ33" s="89"/>
      <c r="RK33" s="89"/>
      <c r="RL33" s="89"/>
      <c r="RM33" s="89"/>
      <c r="RN33" s="89"/>
      <c r="RO33" s="89"/>
      <c r="RP33" s="89"/>
      <c r="RQ33" s="89"/>
      <c r="RR33" s="89"/>
      <c r="RS33" s="89"/>
      <c r="RT33" s="89"/>
      <c r="RU33" s="89"/>
      <c r="RV33" s="89"/>
      <c r="RW33" s="89"/>
      <c r="RX33" s="89"/>
      <c r="RY33" s="89"/>
      <c r="RZ33" s="89"/>
      <c r="SA33" s="89"/>
      <c r="SB33" s="89"/>
      <c r="SC33" s="89"/>
      <c r="SD33" s="89"/>
      <c r="SE33" s="89"/>
      <c r="SF33" s="89"/>
      <c r="SG33" s="89"/>
      <c r="SH33" s="89"/>
      <c r="SI33" s="89"/>
      <c r="SJ33" s="89"/>
      <c r="SK33" s="89"/>
      <c r="SL33" s="89"/>
      <c r="SM33" s="89"/>
      <c r="SN33" s="89"/>
      <c r="SO33" s="89"/>
      <c r="SP33" s="89"/>
      <c r="SQ33" s="89"/>
      <c r="SR33" s="89"/>
      <c r="SS33" s="89"/>
      <c r="ST33" s="89"/>
      <c r="SU33" s="89"/>
      <c r="SV33" s="89"/>
      <c r="SW33" s="89"/>
      <c r="SX33" s="89"/>
      <c r="SY33" s="89"/>
      <c r="SZ33" s="89"/>
      <c r="TA33" s="89"/>
      <c r="TB33" s="89"/>
      <c r="TC33" s="89"/>
      <c r="TD33" s="89"/>
      <c r="TE33" s="89"/>
      <c r="TF33" s="89"/>
      <c r="TG33" s="89"/>
      <c r="TH33" s="89"/>
      <c r="TI33" s="89"/>
      <c r="TJ33" s="89"/>
      <c r="TK33" s="89"/>
      <c r="TL33" s="89"/>
      <c r="TM33" s="89"/>
      <c r="TN33" s="89"/>
      <c r="TO33" s="89"/>
      <c r="TP33" s="89"/>
      <c r="TQ33" s="89"/>
      <c r="TR33" s="89"/>
      <c r="TS33" s="89"/>
      <c r="TT33" s="89"/>
      <c r="TU33" s="89"/>
      <c r="TV33" s="89"/>
      <c r="TW33" s="89"/>
      <c r="TX33" s="89"/>
      <c r="TY33" s="89"/>
      <c r="TZ33" s="89"/>
      <c r="UA33" s="89"/>
      <c r="UB33" s="89"/>
      <c r="UC33" s="89"/>
      <c r="UD33" s="89"/>
      <c r="UE33" s="89"/>
      <c r="UF33" s="89"/>
      <c r="UG33" s="89"/>
      <c r="UH33" s="89"/>
      <c r="UI33" s="89"/>
      <c r="UJ33" s="89"/>
      <c r="UK33" s="89"/>
      <c r="UL33" s="89"/>
      <c r="UM33" s="89"/>
      <c r="UN33" s="89"/>
      <c r="UO33" s="89"/>
      <c r="UP33" s="89"/>
      <c r="UQ33" s="89"/>
      <c r="UR33" s="89"/>
      <c r="US33" s="89"/>
      <c r="UT33" s="89"/>
      <c r="UU33" s="89"/>
      <c r="UV33" s="89"/>
      <c r="UW33" s="89"/>
      <c r="UX33" s="89"/>
      <c r="UY33" s="89"/>
      <c r="UZ33" s="89"/>
      <c r="VA33" s="89"/>
      <c r="VB33" s="89"/>
      <c r="VC33" s="89"/>
      <c r="VD33" s="89"/>
      <c r="VE33" s="89"/>
      <c r="VF33" s="89"/>
      <c r="VG33" s="89"/>
      <c r="VH33" s="89"/>
      <c r="VI33" s="89"/>
      <c r="VJ33" s="89"/>
      <c r="VK33" s="89"/>
      <c r="VL33" s="89"/>
      <c r="VM33" s="89"/>
      <c r="VN33" s="89"/>
      <c r="VO33" s="89"/>
      <c r="VP33" s="89"/>
      <c r="VQ33" s="89"/>
      <c r="VR33" s="89"/>
      <c r="VS33" s="89"/>
      <c r="VT33" s="89"/>
      <c r="VU33" s="89"/>
      <c r="VV33" s="89"/>
      <c r="VW33" s="89"/>
      <c r="VX33" s="89"/>
      <c r="VY33" s="89"/>
      <c r="VZ33" s="89"/>
      <c r="WA33" s="89"/>
      <c r="WB33" s="89"/>
      <c r="WC33" s="89"/>
      <c r="WD33" s="89"/>
      <c r="WE33" s="89"/>
      <c r="WF33" s="89"/>
      <c r="WG33" s="89"/>
      <c r="WH33" s="89"/>
      <c r="WI33" s="89"/>
      <c r="WJ33" s="89"/>
      <c r="WK33" s="89"/>
      <c r="WL33" s="89"/>
      <c r="WM33" s="89"/>
      <c r="WN33" s="89"/>
      <c r="WO33" s="89"/>
      <c r="WP33" s="89"/>
      <c r="WQ33" s="89"/>
      <c r="WR33" s="89"/>
      <c r="WS33" s="89"/>
      <c r="WT33" s="89"/>
      <c r="WU33" s="89"/>
      <c r="WV33" s="89"/>
      <c r="WW33" s="89"/>
      <c r="WX33" s="89"/>
      <c r="WY33" s="89"/>
      <c r="WZ33" s="89"/>
      <c r="XA33" s="89"/>
      <c r="XB33" s="89"/>
      <c r="XC33" s="89"/>
      <c r="XD33" s="89"/>
      <c r="XE33" s="89"/>
      <c r="XF33" s="89"/>
      <c r="XG33" s="89"/>
      <c r="XH33" s="89"/>
      <c r="XI33" s="89"/>
      <c r="XJ33" s="89"/>
      <c r="XK33" s="89"/>
      <c r="XL33" s="89"/>
      <c r="XM33" s="89"/>
      <c r="XN33" s="89"/>
      <c r="XO33" s="89"/>
      <c r="XP33" s="89"/>
      <c r="XQ33" s="89"/>
      <c r="XR33" s="89"/>
      <c r="XS33" s="89"/>
      <c r="XT33" s="89"/>
      <c r="XU33" s="89"/>
      <c r="XV33" s="89"/>
      <c r="XW33" s="89"/>
      <c r="XX33" s="89"/>
      <c r="XY33" s="89"/>
      <c r="XZ33" s="89"/>
      <c r="YA33" s="89"/>
      <c r="YB33" s="89"/>
      <c r="YC33" s="89"/>
      <c r="YD33" s="89"/>
      <c r="YE33" s="89"/>
      <c r="YF33" s="89"/>
      <c r="YG33" s="89"/>
      <c r="YH33" s="89"/>
      <c r="YI33" s="89"/>
      <c r="YJ33" s="89"/>
      <c r="YK33" s="89"/>
      <c r="YL33" s="89"/>
      <c r="YM33" s="89"/>
      <c r="YN33" s="89"/>
      <c r="YO33" s="89"/>
      <c r="YP33" s="89"/>
      <c r="YQ33" s="89"/>
      <c r="YR33" s="89"/>
      <c r="YS33" s="89"/>
      <c r="YT33" s="89"/>
      <c r="YU33" s="89"/>
      <c r="YV33" s="89"/>
      <c r="YW33" s="89"/>
      <c r="YX33" s="89"/>
      <c r="YY33" s="89"/>
      <c r="YZ33" s="89"/>
      <c r="ZA33" s="89"/>
      <c r="ZB33" s="89"/>
      <c r="ZC33" s="89"/>
      <c r="ZD33" s="89"/>
      <c r="ZE33" s="89"/>
      <c r="ZF33" s="89"/>
      <c r="ZG33" s="89"/>
      <c r="ZH33" s="89"/>
      <c r="ZI33" s="89"/>
      <c r="ZJ33" s="89"/>
      <c r="ZK33" s="89"/>
      <c r="ZL33" s="89"/>
      <c r="ZM33" s="89"/>
      <c r="ZN33" s="89"/>
      <c r="ZO33" s="89"/>
      <c r="ZP33" s="89"/>
      <c r="ZQ33" s="89"/>
      <c r="ZR33" s="89"/>
      <c r="ZS33" s="89"/>
      <c r="ZT33" s="89"/>
      <c r="ZU33" s="89"/>
      <c r="ZV33" s="89"/>
      <c r="ZW33" s="89"/>
      <c r="ZX33" s="89"/>
      <c r="ZY33" s="89"/>
      <c r="ZZ33" s="89"/>
      <c r="AAA33" s="89"/>
      <c r="AAB33" s="89"/>
      <c r="AAC33" s="89"/>
      <c r="AAD33" s="89"/>
      <c r="AAE33" s="89"/>
      <c r="AAF33" s="89"/>
      <c r="AAG33" s="89"/>
      <c r="AAH33" s="89"/>
      <c r="AAI33" s="89"/>
      <c r="AAJ33" s="89"/>
      <c r="AAK33" s="89"/>
      <c r="AAL33" s="89"/>
      <c r="AAM33" s="89"/>
      <c r="AAN33" s="89"/>
      <c r="AAO33" s="89"/>
      <c r="AAP33" s="89"/>
      <c r="AAQ33" s="89"/>
      <c r="AAR33" s="89"/>
      <c r="AAS33" s="89"/>
      <c r="AAT33" s="89"/>
      <c r="AAU33" s="89"/>
      <c r="AAV33" s="89"/>
      <c r="AAW33" s="89"/>
      <c r="AAX33" s="89"/>
      <c r="AAY33" s="89"/>
      <c r="AAZ33" s="89"/>
      <c r="ABA33" s="89"/>
      <c r="ABB33" s="89"/>
      <c r="ABC33" s="89"/>
      <c r="ABD33" s="89"/>
      <c r="ABE33" s="89"/>
      <c r="ABF33" s="89"/>
      <c r="ABG33" s="89"/>
      <c r="ABH33" s="89"/>
      <c r="ABI33" s="89"/>
      <c r="ABJ33" s="89"/>
      <c r="ABK33" s="89"/>
      <c r="ABL33" s="89"/>
      <c r="ABM33" s="89"/>
      <c r="ABN33" s="89"/>
      <c r="ABO33" s="89"/>
      <c r="ABP33" s="89"/>
      <c r="ABQ33" s="89"/>
      <c r="ABR33" s="89"/>
      <c r="ABS33" s="89"/>
      <c r="ABT33" s="89"/>
      <c r="ABU33" s="89"/>
      <c r="ABV33" s="89"/>
      <c r="ABW33" s="89"/>
      <c r="ABX33" s="89"/>
      <c r="ABY33" s="89"/>
      <c r="ABZ33" s="89"/>
      <c r="ACA33" s="89"/>
      <c r="ACB33" s="89"/>
      <c r="ACC33" s="89"/>
      <c r="ACD33" s="89"/>
      <c r="ACE33" s="89"/>
      <c r="ACF33" s="89"/>
      <c r="ACG33" s="89"/>
      <c r="ACH33" s="89"/>
      <c r="ACI33" s="89"/>
      <c r="ACJ33" s="89"/>
      <c r="ACK33" s="89"/>
      <c r="ACL33" s="89"/>
      <c r="ACM33" s="89"/>
      <c r="ACN33" s="89"/>
      <c r="ACO33" s="89"/>
      <c r="ACP33" s="89"/>
      <c r="ACQ33" s="89"/>
      <c r="ACR33" s="89"/>
      <c r="ACS33" s="89"/>
      <c r="ACT33" s="89"/>
      <c r="ACU33" s="89"/>
      <c r="ACV33" s="89"/>
      <c r="ACW33" s="89"/>
      <c r="ACX33" s="89"/>
      <c r="ACY33" s="89"/>
      <c r="ACZ33" s="89"/>
      <c r="ADA33" s="89"/>
      <c r="ADB33" s="89"/>
      <c r="ADC33" s="89"/>
      <c r="ADD33" s="89"/>
      <c r="ADE33" s="89"/>
      <c r="ADF33" s="89"/>
      <c r="ADG33" s="89"/>
      <c r="ADH33" s="89"/>
      <c r="ADI33" s="89"/>
      <c r="ADJ33" s="89"/>
      <c r="ADK33" s="89"/>
      <c r="ADL33" s="89"/>
      <c r="ADM33" s="89"/>
      <c r="ADN33" s="89"/>
      <c r="ADO33" s="89"/>
      <c r="ADP33" s="89"/>
      <c r="ADQ33" s="89"/>
      <c r="ADR33" s="89"/>
      <c r="ADS33" s="89"/>
      <c r="ADT33" s="89"/>
      <c r="ADU33" s="89"/>
      <c r="ADV33" s="89"/>
      <c r="ADW33" s="89"/>
      <c r="ADX33" s="89"/>
      <c r="ADY33" s="89"/>
      <c r="ADZ33" s="89"/>
      <c r="AEA33" s="89"/>
      <c r="AEB33" s="89"/>
      <c r="AEC33" s="89"/>
      <c r="AED33" s="89"/>
      <c r="AEE33" s="89"/>
      <c r="AEF33" s="89"/>
      <c r="AEG33" s="89"/>
      <c r="AEH33" s="89"/>
      <c r="AEI33" s="89"/>
      <c r="AEJ33" s="89"/>
      <c r="AEK33" s="89"/>
      <c r="AEL33" s="89"/>
      <c r="AEM33" s="89"/>
      <c r="AEN33" s="89"/>
      <c r="AEO33" s="89"/>
      <c r="AEP33" s="89"/>
      <c r="AEQ33" s="89"/>
      <c r="AER33" s="89"/>
      <c r="AES33" s="89"/>
      <c r="AET33" s="89"/>
      <c r="AEU33" s="89"/>
      <c r="AEV33" s="89"/>
      <c r="AEW33" s="89"/>
      <c r="AEX33" s="89"/>
      <c r="AEY33" s="89"/>
      <c r="AEZ33" s="89"/>
      <c r="AFA33" s="89"/>
      <c r="AFB33" s="89"/>
      <c r="AFC33" s="89"/>
      <c r="AFD33" s="89"/>
      <c r="AFE33" s="89"/>
      <c r="AFF33" s="89"/>
      <c r="AFG33" s="89"/>
      <c r="AFH33" s="89"/>
      <c r="AFI33" s="89"/>
      <c r="AFJ33" s="89"/>
      <c r="AFK33" s="89"/>
      <c r="AFL33" s="89"/>
      <c r="AFM33" s="89"/>
      <c r="AFN33" s="89"/>
      <c r="AFO33" s="89"/>
      <c r="AFP33" s="89"/>
      <c r="AFQ33" s="89"/>
      <c r="AFR33" s="89"/>
      <c r="AFS33" s="89"/>
      <c r="AFT33" s="89"/>
      <c r="AFU33" s="89"/>
      <c r="AFV33" s="89"/>
      <c r="AFW33" s="89"/>
      <c r="AFX33" s="89"/>
      <c r="AFY33" s="89"/>
      <c r="AFZ33" s="89"/>
      <c r="AGA33" s="89"/>
      <c r="AGB33" s="89"/>
      <c r="AGC33" s="89"/>
      <c r="AGD33" s="89"/>
      <c r="AGE33" s="89"/>
      <c r="AGF33" s="89"/>
      <c r="AGG33" s="89"/>
      <c r="AGH33" s="89"/>
      <c r="AGI33" s="89"/>
      <c r="AGJ33" s="89"/>
      <c r="AGK33" s="89"/>
      <c r="AGL33" s="89"/>
      <c r="AGM33" s="89"/>
      <c r="AGN33" s="89"/>
      <c r="AGO33" s="89"/>
      <c r="AGP33" s="89"/>
      <c r="AGQ33" s="89"/>
      <c r="AGR33" s="89"/>
      <c r="AGS33" s="89"/>
      <c r="AGT33" s="89"/>
      <c r="AGU33" s="89"/>
      <c r="AGV33" s="89"/>
      <c r="AGW33" s="89"/>
      <c r="AGX33" s="89"/>
      <c r="AGY33" s="89"/>
      <c r="AGZ33" s="89"/>
      <c r="AHA33" s="89"/>
      <c r="AHB33" s="89"/>
      <c r="AHC33" s="89"/>
      <c r="AHD33" s="89"/>
      <c r="AHE33" s="89"/>
      <c r="AHF33" s="89"/>
      <c r="AHG33" s="89"/>
      <c r="AHH33" s="89"/>
      <c r="AHI33" s="89"/>
      <c r="AHJ33" s="89"/>
      <c r="AHK33" s="89"/>
      <c r="AHL33" s="89"/>
      <c r="AHM33" s="89"/>
      <c r="AHN33" s="89"/>
      <c r="AHO33" s="89"/>
      <c r="AHP33" s="89"/>
      <c r="AHQ33" s="89"/>
      <c r="AHR33" s="89"/>
      <c r="AHS33" s="89"/>
      <c r="AHT33" s="89"/>
      <c r="AHU33" s="89"/>
      <c r="AHV33" s="89"/>
      <c r="AHW33" s="89"/>
      <c r="AHX33" s="89"/>
      <c r="AHY33" s="89"/>
      <c r="AHZ33" s="89"/>
      <c r="AIA33" s="89"/>
      <c r="AIB33" s="89"/>
      <c r="AIC33" s="89"/>
      <c r="AID33" s="89"/>
      <c r="AIE33" s="89"/>
      <c r="AIF33" s="89"/>
      <c r="AIG33" s="89"/>
      <c r="AIH33" s="89"/>
      <c r="AII33" s="89"/>
      <c r="AIJ33" s="89"/>
      <c r="AIK33" s="89"/>
      <c r="AIL33" s="89"/>
      <c r="AIM33" s="89"/>
      <c r="AIN33" s="89"/>
      <c r="AIO33" s="89"/>
      <c r="AIP33" s="89"/>
      <c r="AIQ33" s="89"/>
      <c r="AIR33" s="89"/>
      <c r="AIS33" s="89"/>
      <c r="AIT33" s="89"/>
      <c r="AIU33" s="89"/>
      <c r="AIV33" s="89"/>
      <c r="AIW33" s="89"/>
      <c r="AIX33" s="89"/>
      <c r="AIY33" s="89"/>
      <c r="AIZ33" s="89"/>
      <c r="AJA33" s="89"/>
      <c r="AJB33" s="89"/>
      <c r="AJC33" s="89"/>
      <c r="AJD33" s="89"/>
      <c r="AJE33" s="89"/>
      <c r="AJF33" s="89"/>
      <c r="AJG33" s="89"/>
      <c r="AJH33" s="89"/>
      <c r="AJI33" s="89"/>
      <c r="AJJ33" s="89"/>
      <c r="AJK33" s="89"/>
      <c r="AJL33" s="89"/>
      <c r="AJM33" s="89"/>
      <c r="AJN33" s="89"/>
      <c r="AJO33" s="89"/>
      <c r="AJP33" s="89"/>
      <c r="AJQ33" s="89"/>
      <c r="AJR33" s="89"/>
      <c r="AJS33" s="89"/>
      <c r="AJT33" s="89"/>
      <c r="AJU33" s="89"/>
      <c r="AJV33" s="89"/>
      <c r="AJW33" s="89"/>
      <c r="AJX33" s="89"/>
      <c r="AJY33" s="89"/>
      <c r="AJZ33" s="89"/>
      <c r="AKA33" s="89"/>
      <c r="AKB33" s="89"/>
      <c r="AKC33" s="89"/>
      <c r="AKD33" s="89"/>
      <c r="AKE33" s="89"/>
      <c r="AKF33" s="89"/>
      <c r="AKG33" s="89"/>
      <c r="AKH33" s="89"/>
      <c r="AKI33" s="89"/>
      <c r="AKJ33" s="89"/>
      <c r="AKK33" s="89"/>
      <c r="AKL33" s="89"/>
      <c r="AKM33" s="89"/>
      <c r="AKN33" s="89"/>
      <c r="AKO33" s="89"/>
      <c r="AKP33" s="89"/>
      <c r="AKQ33" s="89"/>
      <c r="AKR33" s="89"/>
      <c r="AKS33" s="89"/>
      <c r="AKT33" s="89"/>
      <c r="AKU33" s="89"/>
      <c r="AKV33" s="89"/>
      <c r="AKW33" s="89"/>
      <c r="AKX33" s="89"/>
      <c r="AKY33" s="89"/>
      <c r="AKZ33" s="89"/>
      <c r="ALA33" s="89"/>
      <c r="ALB33" s="89"/>
      <c r="ALC33" s="89"/>
      <c r="ALD33" s="89"/>
      <c r="ALE33" s="89"/>
      <c r="ALF33" s="89"/>
      <c r="ALG33" s="89"/>
      <c r="ALH33" s="89"/>
      <c r="ALI33" s="89"/>
      <c r="ALJ33" s="89"/>
      <c r="ALK33" s="89"/>
      <c r="ALL33" s="89"/>
      <c r="ALM33" s="89"/>
      <c r="ALN33" s="89"/>
      <c r="ALO33" s="89"/>
      <c r="ALP33" s="89"/>
      <c r="ALQ33" s="89"/>
      <c r="ALR33" s="89"/>
      <c r="ALS33" s="89"/>
      <c r="ALT33" s="89"/>
      <c r="ALU33" s="89"/>
      <c r="ALV33" s="89"/>
      <c r="ALW33" s="89"/>
      <c r="ALX33" s="89"/>
      <c r="ALY33" s="89"/>
      <c r="ALZ33" s="89"/>
      <c r="AMA33" s="89"/>
      <c r="AMB33" s="89"/>
      <c r="AMC33" s="89"/>
      <c r="AMD33" s="89"/>
      <c r="AME33" s="89"/>
      <c r="AMF33" s="89"/>
      <c r="AMG33" s="89"/>
      <c r="AMH33" s="89"/>
      <c r="AMI33" s="89"/>
      <c r="AMJ33" s="89"/>
    </row>
    <row r="34" spans="1:1024" ht="14.85" customHeight="1" x14ac:dyDescent="0.2">
      <c r="A34" s="58">
        <f t="array" ref="A34">IF(G34=Error_checking!$A$26,_xlfn.RANK.EQ(AC34,$AC$2:$AC$601),"")</f>
        <v>33</v>
      </c>
      <c r="B34" s="84">
        <v>228</v>
      </c>
      <c r="C34" s="59">
        <f>VLOOKUP($B34,Ludo_na!$A$2:$D$601,2,0)</f>
        <v>44</v>
      </c>
      <c r="D34" s="60" t="str">
        <f>IF(VLOOKUP($B34,Ludo_voor!$A$2:$Y$601,3,0)="","",VLOOKUP($B34,Ludo_voor!$A$2:$Y$601,3,0))</f>
        <v>Blontrock</v>
      </c>
      <c r="E34" s="61" t="str">
        <f>IF(VLOOKUP($B34,Ludo_voor!$A$2:$Y$601,4,0)="","",VLOOKUP($B34,Ludo_voor!$A$2:$Y$601,4,0))</f>
        <v>Stijn</v>
      </c>
      <c r="F34" s="62" t="str">
        <f>IF(VLOOKUP($B34,Ludo_voor!$A$2:$Y$601,5,0)="","",VLOOKUP($B34,Ludo_voor!$A$2:$Y$601,5,0))</f>
        <v>Spellenclub Mechelen</v>
      </c>
      <c r="G34" s="63" t="s">
        <v>845</v>
      </c>
      <c r="H34" s="64" t="s">
        <v>846</v>
      </c>
      <c r="I34" s="65" t="s">
        <v>852</v>
      </c>
      <c r="J34" s="87">
        <v>1</v>
      </c>
      <c r="K34" s="87">
        <v>1</v>
      </c>
      <c r="L34" s="87">
        <v>65</v>
      </c>
      <c r="M34" s="67">
        <f t="array" ref="M34">IF($G34="","",IF(L34="",0,((SUM(IF(I34=I$2:I$601,IF(J34=J$2:J$601,1,0),0))-K34)/(SUM(IF(I34=I$2:I$601,IF(J34=J$2:J$601,1,0),0))-1)*100)+(L34/(SUM(IF(I34=I$2:I$601,IF(J34=J$2:J$601,L$2:L$601,0),0))))+IF(K34&lt;2,SUM(IF(I34=I$2:I$601,IF(J34=J$2:J$601,1,0),0)),0)))</f>
        <v>104.28888888888889</v>
      </c>
      <c r="N34" s="68" t="s">
        <v>848</v>
      </c>
      <c r="O34" s="69">
        <v>3</v>
      </c>
      <c r="P34" s="69">
        <v>2</v>
      </c>
      <c r="Q34" s="69">
        <v>82</v>
      </c>
      <c r="R34" s="70">
        <f t="array" ref="R34">IF($G34="","",IF(Q34="",0,((SUM(IF(N34=N$2:N$601,IF(O34=O$2:O$601,1,0),0))-P34)/(SUM(IF(N34=N$2:N$601,IF(O34=O$2:O$601,1,0),0))-1)*100)+(Q34/(SUM(IF(N34=N$2:N$601,IF(O34=O$2:O$601,Q$2:Q$601,0),0))))+IF(P34&lt;2,SUM(IF(N34=N$2:N$601,IF(O34=O$2:O$601,1,0),0)),0)))</f>
        <v>66.964848484848474</v>
      </c>
      <c r="S34" s="71" t="s">
        <v>851</v>
      </c>
      <c r="T34" s="72">
        <v>4</v>
      </c>
      <c r="U34" s="72">
        <v>4</v>
      </c>
      <c r="V34" s="72">
        <v>47</v>
      </c>
      <c r="W34" s="73">
        <f t="array" ref="W34">IF($G34="","",IF(OR(S34=Error_checking!$Q$25,S34=Error_checking!$Q$26),R34-IF(P34&lt;2,SUM(IF(N34=N$2:N$601,IF(O34=O$2:O$601,1,0),0)),0),IF(V34="",0,((SUM(IF(S34=S$2:S$601,IF(T34=T$2:T$601,1,0),0))-U34)/(SUM(IF(S34=S$2:S$601,IF(T34=T$2:T$601,1,0),0))-1)*100)+(V34/(SUM(IF(S34=S$2:S$601,IF(T34=T$2:T$601,V$2:V$601,0),0))))+IF(U34&lt;2,SUM(IF(S34=S$2:S$601,IF(T34=T$2:T$601,1,0),0)),0))))</f>
        <v>40.163194444444443</v>
      </c>
      <c r="X34" s="74"/>
      <c r="Y34" s="75"/>
      <c r="Z34" s="76"/>
      <c r="AA34" s="75"/>
      <c r="AB34" s="77">
        <f>0</f>
        <v>0</v>
      </c>
      <c r="AC34" s="77">
        <f t="array" ref="AC34">SUM(M34,R34,W34,AB34)</f>
        <v>211.41693181818181</v>
      </c>
      <c r="AD34" s="76">
        <f>IF(G34=Error_checking!$A$26,MAX(0,MIN(MaxBonus,$G$1)+1-_xlfn.RANK.EQ(AC34,$AC$2:$AC$601)),0)</f>
        <v>38</v>
      </c>
      <c r="AE34" s="73">
        <f t="shared" si="0"/>
        <v>249.41693181818181</v>
      </c>
      <c r="AF34" s="78">
        <f t="array" ref="AF34">IF(G34=Error_checking!$A$26,_xlfn.RANK.EQ(AC34,$AC$2:$AC$601),"")</f>
        <v>33</v>
      </c>
      <c r="AG34" s="79"/>
      <c r="AH34" s="80"/>
      <c r="AI34" s="80"/>
      <c r="AJ34" s="80"/>
      <c r="AK34" s="81"/>
      <c r="AL34" s="81"/>
      <c r="AM34" s="81"/>
      <c r="AN34" s="82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92"/>
      <c r="HD34" s="92"/>
      <c r="HE34" s="92"/>
      <c r="HF34" s="92"/>
      <c r="HG34" s="92"/>
      <c r="HH34" s="92"/>
      <c r="HI34" s="92"/>
      <c r="HJ34" s="92"/>
      <c r="HK34" s="92"/>
      <c r="HL34" s="92"/>
      <c r="HM34" s="92"/>
      <c r="HN34" s="92"/>
      <c r="HO34" s="92"/>
      <c r="HP34" s="92"/>
      <c r="HQ34" s="92"/>
      <c r="HR34" s="92"/>
      <c r="HS34" s="92"/>
      <c r="HT34" s="92"/>
      <c r="HU34" s="92"/>
      <c r="HV34" s="92"/>
      <c r="HW34" s="92"/>
      <c r="HX34" s="92"/>
      <c r="HY34" s="92"/>
      <c r="HZ34" s="92"/>
      <c r="IA34" s="92"/>
      <c r="IB34" s="92"/>
      <c r="IC34" s="92"/>
      <c r="ID34" s="92"/>
      <c r="IE34" s="92"/>
      <c r="IF34" s="92"/>
      <c r="IG34" s="92"/>
      <c r="IH34" s="92"/>
      <c r="II34" s="92"/>
      <c r="IJ34" s="92"/>
      <c r="IK34" s="92"/>
      <c r="IL34" s="92"/>
      <c r="IM34" s="92"/>
      <c r="IN34" s="92"/>
      <c r="IO34" s="92"/>
      <c r="IP34" s="92"/>
      <c r="IQ34" s="92"/>
      <c r="IR34" s="92"/>
      <c r="IS34" s="92"/>
      <c r="IT34" s="92"/>
      <c r="IU34" s="92"/>
      <c r="IV34" s="92"/>
      <c r="IW34" s="92"/>
      <c r="IX34" s="92"/>
      <c r="IY34" s="92"/>
      <c r="IZ34" s="92"/>
      <c r="JA34" s="92"/>
      <c r="JB34" s="92"/>
      <c r="JC34" s="92"/>
      <c r="JD34" s="92"/>
      <c r="JE34" s="92"/>
      <c r="JF34" s="92"/>
      <c r="JG34" s="92"/>
      <c r="JH34" s="92"/>
      <c r="JI34" s="92"/>
      <c r="JJ34" s="92"/>
      <c r="JK34" s="92"/>
      <c r="JL34" s="92"/>
      <c r="JM34" s="92"/>
      <c r="JN34" s="92"/>
      <c r="JO34" s="92"/>
      <c r="JP34" s="92"/>
      <c r="JQ34" s="92"/>
      <c r="JR34" s="92"/>
      <c r="JS34" s="92"/>
      <c r="JT34" s="92"/>
      <c r="JU34" s="92"/>
      <c r="JV34" s="92"/>
      <c r="JW34" s="92"/>
      <c r="JX34" s="92"/>
      <c r="JY34" s="92"/>
      <c r="JZ34" s="92"/>
      <c r="KA34" s="92"/>
      <c r="KB34" s="92"/>
      <c r="KC34" s="92"/>
      <c r="KD34" s="92"/>
      <c r="KE34" s="92"/>
      <c r="KF34" s="92"/>
      <c r="KG34" s="92"/>
      <c r="KH34" s="92"/>
      <c r="KI34" s="92"/>
      <c r="KJ34" s="92"/>
      <c r="KK34" s="92"/>
      <c r="KL34" s="92"/>
      <c r="KM34" s="92"/>
      <c r="KN34" s="92"/>
      <c r="KO34" s="92"/>
      <c r="KP34" s="92"/>
      <c r="KQ34" s="92"/>
      <c r="KR34" s="92"/>
      <c r="KS34" s="92"/>
      <c r="KT34" s="92"/>
      <c r="KU34" s="92"/>
      <c r="KV34" s="92"/>
      <c r="KW34" s="92"/>
      <c r="KX34" s="92"/>
      <c r="KY34" s="92"/>
      <c r="KZ34" s="92"/>
      <c r="LA34" s="92"/>
      <c r="LB34" s="92"/>
      <c r="LC34" s="92"/>
      <c r="LD34" s="92"/>
      <c r="LE34" s="92"/>
      <c r="LF34" s="92"/>
      <c r="LG34" s="92"/>
      <c r="LH34" s="92"/>
      <c r="LI34" s="92"/>
      <c r="LJ34" s="92"/>
      <c r="LK34" s="92"/>
      <c r="LL34" s="92"/>
      <c r="LM34" s="92"/>
      <c r="LN34" s="92"/>
      <c r="LO34" s="92"/>
      <c r="LP34" s="92"/>
      <c r="LQ34" s="92"/>
      <c r="LR34" s="92"/>
      <c r="LS34" s="92"/>
      <c r="LT34" s="92"/>
      <c r="LU34" s="92"/>
      <c r="LV34" s="92"/>
      <c r="LW34" s="92"/>
      <c r="LX34" s="92"/>
      <c r="LY34" s="92"/>
      <c r="LZ34" s="92"/>
      <c r="MA34" s="92"/>
      <c r="MB34" s="92"/>
      <c r="MC34" s="92"/>
      <c r="MD34" s="92"/>
      <c r="ME34" s="92"/>
      <c r="MF34" s="92"/>
      <c r="MG34" s="92"/>
      <c r="MH34" s="92"/>
      <c r="MI34" s="92"/>
      <c r="MJ34" s="92"/>
      <c r="MK34" s="92"/>
      <c r="ML34" s="92"/>
      <c r="MM34" s="92"/>
      <c r="MN34" s="92"/>
      <c r="MO34" s="92"/>
      <c r="MP34" s="92"/>
      <c r="MQ34" s="92"/>
      <c r="MR34" s="92"/>
      <c r="MS34" s="92"/>
      <c r="MT34" s="92"/>
      <c r="MU34" s="92"/>
      <c r="MV34" s="92"/>
      <c r="MW34" s="92"/>
      <c r="MX34" s="92"/>
      <c r="MY34" s="92"/>
      <c r="MZ34" s="92"/>
      <c r="NA34" s="92"/>
      <c r="NB34" s="92"/>
      <c r="NC34" s="92"/>
      <c r="ND34" s="92"/>
      <c r="NE34" s="92"/>
      <c r="NF34" s="92"/>
      <c r="NG34" s="92"/>
      <c r="NH34" s="92"/>
      <c r="NI34" s="92"/>
      <c r="NJ34" s="92"/>
      <c r="NK34" s="92"/>
      <c r="NL34" s="92"/>
      <c r="NM34" s="92"/>
      <c r="NN34" s="92"/>
      <c r="NO34" s="92"/>
      <c r="NP34" s="92"/>
      <c r="NQ34" s="92"/>
      <c r="NR34" s="92"/>
      <c r="NS34" s="92"/>
      <c r="NT34" s="92"/>
      <c r="NU34" s="92"/>
      <c r="NV34" s="92"/>
      <c r="NW34" s="92"/>
      <c r="NX34" s="92"/>
      <c r="NY34" s="92"/>
      <c r="NZ34" s="92"/>
      <c r="OA34" s="92"/>
      <c r="OB34" s="92"/>
      <c r="OC34" s="92"/>
      <c r="OD34" s="92"/>
      <c r="OE34" s="92"/>
      <c r="OF34" s="92"/>
      <c r="OG34" s="92"/>
      <c r="OH34" s="92"/>
      <c r="OI34" s="92"/>
      <c r="OJ34" s="92"/>
      <c r="OK34" s="92"/>
      <c r="OL34" s="92"/>
      <c r="OM34" s="92"/>
      <c r="ON34" s="92"/>
      <c r="OO34" s="92"/>
      <c r="OP34" s="92"/>
      <c r="OQ34" s="92"/>
      <c r="OR34" s="92"/>
      <c r="OS34" s="92"/>
      <c r="OT34" s="92"/>
      <c r="OU34" s="92"/>
      <c r="OV34" s="92"/>
      <c r="OW34" s="92"/>
      <c r="OX34" s="92"/>
      <c r="OY34" s="92"/>
      <c r="OZ34" s="92"/>
      <c r="PA34" s="92"/>
      <c r="PB34" s="92"/>
      <c r="PC34" s="92"/>
      <c r="PD34" s="92"/>
      <c r="PE34" s="92"/>
      <c r="PF34" s="92"/>
      <c r="PG34" s="92"/>
      <c r="PH34" s="92"/>
      <c r="PI34" s="92"/>
      <c r="PJ34" s="92"/>
      <c r="PK34" s="92"/>
      <c r="PL34" s="92"/>
      <c r="PM34" s="92"/>
      <c r="PN34" s="92"/>
      <c r="PO34" s="92"/>
      <c r="PP34" s="92"/>
      <c r="PQ34" s="92"/>
      <c r="PR34" s="92"/>
      <c r="PS34" s="92"/>
      <c r="PT34" s="92"/>
      <c r="PU34" s="92"/>
      <c r="PV34" s="92"/>
      <c r="PW34" s="92"/>
      <c r="PX34" s="92"/>
      <c r="PY34" s="92"/>
      <c r="PZ34" s="92"/>
      <c r="QA34" s="92"/>
      <c r="QB34" s="92"/>
      <c r="QC34" s="92"/>
      <c r="QD34" s="92"/>
      <c r="QE34" s="92"/>
      <c r="QF34" s="92"/>
      <c r="QG34" s="92"/>
      <c r="QH34" s="92"/>
      <c r="QI34" s="92"/>
      <c r="QJ34" s="92"/>
      <c r="QK34" s="92"/>
      <c r="QL34" s="92"/>
      <c r="QM34" s="92"/>
      <c r="QN34" s="92"/>
      <c r="QO34" s="92"/>
      <c r="QP34" s="92"/>
      <c r="QQ34" s="92"/>
      <c r="QR34" s="92"/>
      <c r="QS34" s="92"/>
      <c r="QT34" s="92"/>
      <c r="QU34" s="92"/>
      <c r="QV34" s="92"/>
      <c r="QW34" s="92"/>
      <c r="QX34" s="92"/>
      <c r="QY34" s="92"/>
      <c r="QZ34" s="92"/>
      <c r="RA34" s="92"/>
      <c r="RB34" s="92"/>
      <c r="RC34" s="92"/>
      <c r="RD34" s="92"/>
      <c r="RE34" s="92"/>
      <c r="RF34" s="92"/>
      <c r="RG34" s="92"/>
      <c r="RH34" s="92"/>
      <c r="RI34" s="92"/>
      <c r="RJ34" s="92"/>
      <c r="RK34" s="92"/>
      <c r="RL34" s="92"/>
      <c r="RM34" s="92"/>
      <c r="RN34" s="92"/>
      <c r="RO34" s="92"/>
      <c r="RP34" s="92"/>
      <c r="RQ34" s="92"/>
      <c r="RR34" s="92"/>
      <c r="RS34" s="92"/>
      <c r="RT34" s="92"/>
      <c r="RU34" s="92"/>
      <c r="RV34" s="92"/>
      <c r="RW34" s="92"/>
      <c r="RX34" s="92"/>
      <c r="RY34" s="92"/>
      <c r="RZ34" s="92"/>
      <c r="SA34" s="92"/>
      <c r="SB34" s="92"/>
      <c r="SC34" s="92"/>
      <c r="SD34" s="92"/>
      <c r="SE34" s="92"/>
      <c r="SF34" s="92"/>
      <c r="SG34" s="92"/>
      <c r="SH34" s="92"/>
      <c r="SI34" s="92"/>
      <c r="SJ34" s="92"/>
      <c r="SK34" s="92"/>
      <c r="SL34" s="92"/>
      <c r="SM34" s="92"/>
      <c r="SN34" s="92"/>
      <c r="SO34" s="92"/>
      <c r="SP34" s="92"/>
      <c r="SQ34" s="92"/>
      <c r="SR34" s="92"/>
      <c r="SS34" s="92"/>
      <c r="ST34" s="92"/>
      <c r="SU34" s="92"/>
      <c r="SV34" s="92"/>
      <c r="SW34" s="92"/>
      <c r="SX34" s="92"/>
      <c r="SY34" s="92"/>
      <c r="SZ34" s="92"/>
      <c r="TA34" s="92"/>
      <c r="TB34" s="92"/>
      <c r="TC34" s="92"/>
      <c r="TD34" s="92"/>
      <c r="TE34" s="92"/>
      <c r="TF34" s="92"/>
      <c r="TG34" s="92"/>
      <c r="TH34" s="92"/>
      <c r="TI34" s="92"/>
      <c r="TJ34" s="92"/>
      <c r="TK34" s="92"/>
      <c r="TL34" s="92"/>
      <c r="TM34" s="92"/>
      <c r="TN34" s="92"/>
      <c r="TO34" s="92"/>
      <c r="TP34" s="92"/>
      <c r="TQ34" s="92"/>
      <c r="TR34" s="92"/>
      <c r="TS34" s="92"/>
      <c r="TT34" s="92"/>
      <c r="TU34" s="92"/>
      <c r="TV34" s="92"/>
      <c r="TW34" s="92"/>
      <c r="TX34" s="92"/>
      <c r="TY34" s="92"/>
      <c r="TZ34" s="92"/>
      <c r="UA34" s="92"/>
      <c r="UB34" s="92"/>
      <c r="UC34" s="92"/>
      <c r="UD34" s="92"/>
      <c r="UE34" s="92"/>
      <c r="UF34" s="92"/>
      <c r="UG34" s="92"/>
      <c r="UH34" s="92"/>
      <c r="UI34" s="92"/>
      <c r="UJ34" s="92"/>
      <c r="UK34" s="92"/>
      <c r="UL34" s="92"/>
      <c r="UM34" s="92"/>
      <c r="UN34" s="92"/>
      <c r="UO34" s="92"/>
      <c r="UP34" s="92"/>
      <c r="UQ34" s="92"/>
      <c r="UR34" s="92"/>
      <c r="US34" s="92"/>
      <c r="UT34" s="92"/>
      <c r="UU34" s="92"/>
      <c r="UV34" s="92"/>
      <c r="UW34" s="92"/>
      <c r="UX34" s="92"/>
      <c r="UY34" s="92"/>
      <c r="UZ34" s="92"/>
      <c r="VA34" s="92"/>
      <c r="VB34" s="92"/>
      <c r="VC34" s="92"/>
      <c r="VD34" s="92"/>
      <c r="VE34" s="92"/>
      <c r="VF34" s="92"/>
      <c r="VG34" s="92"/>
      <c r="VH34" s="92"/>
      <c r="VI34" s="92"/>
      <c r="VJ34" s="92"/>
      <c r="VK34" s="92"/>
      <c r="VL34" s="92"/>
      <c r="VM34" s="92"/>
      <c r="VN34" s="92"/>
      <c r="VO34" s="92"/>
      <c r="VP34" s="92"/>
      <c r="VQ34" s="92"/>
      <c r="VR34" s="92"/>
      <c r="VS34" s="92"/>
      <c r="VT34" s="92"/>
      <c r="VU34" s="92"/>
      <c r="VV34" s="92"/>
      <c r="VW34" s="92"/>
      <c r="VX34" s="92"/>
      <c r="VY34" s="92"/>
      <c r="VZ34" s="92"/>
      <c r="WA34" s="92"/>
      <c r="WB34" s="92"/>
      <c r="WC34" s="92"/>
      <c r="WD34" s="92"/>
      <c r="WE34" s="92"/>
      <c r="WF34" s="92"/>
      <c r="WG34" s="92"/>
      <c r="WH34" s="92"/>
      <c r="WI34" s="92"/>
      <c r="WJ34" s="92"/>
      <c r="WK34" s="92"/>
      <c r="WL34" s="92"/>
      <c r="WM34" s="92"/>
      <c r="WN34" s="92"/>
      <c r="WO34" s="92"/>
      <c r="WP34" s="92"/>
      <c r="WQ34" s="92"/>
      <c r="WR34" s="92"/>
      <c r="WS34" s="92"/>
      <c r="WT34" s="92"/>
      <c r="WU34" s="92"/>
      <c r="WV34" s="92"/>
      <c r="WW34" s="92"/>
      <c r="WX34" s="92"/>
      <c r="WY34" s="92"/>
      <c r="WZ34" s="92"/>
      <c r="XA34" s="92"/>
      <c r="XB34" s="92"/>
      <c r="XC34" s="92"/>
      <c r="XD34" s="92"/>
      <c r="XE34" s="92"/>
      <c r="XF34" s="92"/>
      <c r="XG34" s="92"/>
      <c r="XH34" s="92"/>
      <c r="XI34" s="92"/>
      <c r="XJ34" s="92"/>
      <c r="XK34" s="92"/>
      <c r="XL34" s="92"/>
      <c r="XM34" s="92"/>
      <c r="XN34" s="92"/>
      <c r="XO34" s="92"/>
      <c r="XP34" s="92"/>
      <c r="XQ34" s="92"/>
      <c r="XR34" s="92"/>
      <c r="XS34" s="92"/>
      <c r="XT34" s="92"/>
      <c r="XU34" s="92"/>
      <c r="XV34" s="92"/>
      <c r="XW34" s="92"/>
      <c r="XX34" s="92"/>
      <c r="XY34" s="92"/>
      <c r="XZ34" s="92"/>
      <c r="YA34" s="92"/>
      <c r="YB34" s="92"/>
      <c r="YC34" s="92"/>
      <c r="YD34" s="92"/>
      <c r="YE34" s="92"/>
      <c r="YF34" s="92"/>
      <c r="YG34" s="92"/>
      <c r="YH34" s="92"/>
      <c r="YI34" s="92"/>
      <c r="YJ34" s="92"/>
      <c r="YK34" s="92"/>
      <c r="YL34" s="92"/>
      <c r="YM34" s="92"/>
      <c r="YN34" s="92"/>
      <c r="YO34" s="92"/>
      <c r="YP34" s="92"/>
      <c r="YQ34" s="92"/>
      <c r="YR34" s="92"/>
      <c r="YS34" s="92"/>
      <c r="YT34" s="92"/>
      <c r="YU34" s="92"/>
      <c r="YV34" s="92"/>
      <c r="YW34" s="92"/>
      <c r="YX34" s="92"/>
      <c r="YY34" s="92"/>
      <c r="YZ34" s="92"/>
      <c r="ZA34" s="92"/>
      <c r="ZB34" s="92"/>
      <c r="ZC34" s="92"/>
      <c r="ZD34" s="92"/>
      <c r="ZE34" s="92"/>
      <c r="ZF34" s="92"/>
      <c r="ZG34" s="92"/>
      <c r="ZH34" s="92"/>
      <c r="ZI34" s="92"/>
      <c r="ZJ34" s="92"/>
      <c r="ZK34" s="92"/>
      <c r="ZL34" s="92"/>
      <c r="ZM34" s="92"/>
      <c r="ZN34" s="92"/>
      <c r="ZO34" s="92"/>
      <c r="ZP34" s="92"/>
      <c r="ZQ34" s="92"/>
      <c r="ZR34" s="92"/>
      <c r="ZS34" s="92"/>
      <c r="ZT34" s="92"/>
      <c r="ZU34" s="92"/>
      <c r="ZV34" s="92"/>
      <c r="ZW34" s="92"/>
      <c r="ZX34" s="92"/>
      <c r="ZY34" s="92"/>
      <c r="ZZ34" s="92"/>
      <c r="AAA34" s="92"/>
      <c r="AAB34" s="92"/>
      <c r="AAC34" s="92"/>
      <c r="AAD34" s="92"/>
      <c r="AAE34" s="92"/>
      <c r="AAF34" s="92"/>
      <c r="AAG34" s="92"/>
      <c r="AAH34" s="92"/>
      <c r="AAI34" s="92"/>
      <c r="AAJ34" s="92"/>
      <c r="AAK34" s="92"/>
      <c r="AAL34" s="92"/>
      <c r="AAM34" s="92"/>
      <c r="AAN34" s="92"/>
      <c r="AAO34" s="92"/>
      <c r="AAP34" s="92"/>
      <c r="AAQ34" s="92"/>
      <c r="AAR34" s="92"/>
      <c r="AAS34" s="92"/>
      <c r="AAT34" s="92"/>
      <c r="AAU34" s="92"/>
      <c r="AAV34" s="92"/>
      <c r="AAW34" s="92"/>
      <c r="AAX34" s="92"/>
      <c r="AAY34" s="92"/>
      <c r="AAZ34" s="92"/>
      <c r="ABA34" s="92"/>
      <c r="ABB34" s="92"/>
      <c r="ABC34" s="92"/>
      <c r="ABD34" s="92"/>
      <c r="ABE34" s="92"/>
      <c r="ABF34" s="92"/>
      <c r="ABG34" s="92"/>
      <c r="ABH34" s="92"/>
      <c r="ABI34" s="92"/>
      <c r="ABJ34" s="92"/>
      <c r="ABK34" s="92"/>
      <c r="ABL34" s="92"/>
      <c r="ABM34" s="92"/>
      <c r="ABN34" s="92"/>
      <c r="ABO34" s="92"/>
      <c r="ABP34" s="92"/>
      <c r="ABQ34" s="92"/>
      <c r="ABR34" s="92"/>
      <c r="ABS34" s="92"/>
      <c r="ABT34" s="92"/>
      <c r="ABU34" s="92"/>
      <c r="ABV34" s="92"/>
      <c r="ABW34" s="92"/>
      <c r="ABX34" s="92"/>
      <c r="ABY34" s="92"/>
      <c r="ABZ34" s="92"/>
      <c r="ACA34" s="92"/>
      <c r="ACB34" s="92"/>
      <c r="ACC34" s="92"/>
      <c r="ACD34" s="92"/>
      <c r="ACE34" s="92"/>
      <c r="ACF34" s="92"/>
      <c r="ACG34" s="92"/>
      <c r="ACH34" s="92"/>
      <c r="ACI34" s="92"/>
      <c r="ACJ34" s="92"/>
      <c r="ACK34" s="92"/>
      <c r="ACL34" s="92"/>
      <c r="ACM34" s="92"/>
      <c r="ACN34" s="92"/>
      <c r="ACO34" s="92"/>
      <c r="ACP34" s="92"/>
      <c r="ACQ34" s="92"/>
      <c r="ACR34" s="92"/>
      <c r="ACS34" s="92"/>
      <c r="ACT34" s="92"/>
      <c r="ACU34" s="92"/>
      <c r="ACV34" s="92"/>
      <c r="ACW34" s="92"/>
      <c r="ACX34" s="92"/>
      <c r="ACY34" s="92"/>
      <c r="ACZ34" s="92"/>
      <c r="ADA34" s="92"/>
      <c r="ADB34" s="92"/>
      <c r="ADC34" s="92"/>
      <c r="ADD34" s="92"/>
      <c r="ADE34" s="92"/>
      <c r="ADF34" s="92"/>
      <c r="ADG34" s="92"/>
      <c r="ADH34" s="92"/>
      <c r="ADI34" s="92"/>
      <c r="ADJ34" s="92"/>
      <c r="ADK34" s="92"/>
      <c r="ADL34" s="92"/>
      <c r="ADM34" s="92"/>
      <c r="ADN34" s="92"/>
      <c r="ADO34" s="92"/>
      <c r="ADP34" s="92"/>
      <c r="ADQ34" s="92"/>
      <c r="ADR34" s="92"/>
      <c r="ADS34" s="92"/>
      <c r="ADT34" s="92"/>
      <c r="ADU34" s="92"/>
      <c r="ADV34" s="92"/>
      <c r="ADW34" s="92"/>
      <c r="ADX34" s="92"/>
      <c r="ADY34" s="92"/>
      <c r="ADZ34" s="92"/>
      <c r="AEA34" s="92"/>
      <c r="AEB34" s="92"/>
      <c r="AEC34" s="92"/>
      <c r="AED34" s="92"/>
      <c r="AEE34" s="92"/>
      <c r="AEF34" s="92"/>
      <c r="AEG34" s="92"/>
      <c r="AEH34" s="92"/>
      <c r="AEI34" s="92"/>
      <c r="AEJ34" s="92"/>
      <c r="AEK34" s="92"/>
      <c r="AEL34" s="92"/>
      <c r="AEM34" s="92"/>
      <c r="AEN34" s="92"/>
      <c r="AEO34" s="92"/>
      <c r="AEP34" s="92"/>
      <c r="AEQ34" s="92"/>
      <c r="AER34" s="92"/>
      <c r="AES34" s="92"/>
      <c r="AET34" s="92"/>
      <c r="AEU34" s="92"/>
      <c r="AEV34" s="92"/>
      <c r="AEW34" s="92"/>
      <c r="AEX34" s="92"/>
      <c r="AEY34" s="92"/>
      <c r="AEZ34" s="92"/>
      <c r="AFA34" s="92"/>
      <c r="AFB34" s="92"/>
      <c r="AFC34" s="92"/>
      <c r="AFD34" s="92"/>
      <c r="AFE34" s="92"/>
      <c r="AFF34" s="92"/>
      <c r="AFG34" s="92"/>
      <c r="AFH34" s="92"/>
      <c r="AFI34" s="92"/>
      <c r="AFJ34" s="92"/>
      <c r="AFK34" s="92"/>
      <c r="AFL34" s="92"/>
      <c r="AFM34" s="92"/>
      <c r="AFN34" s="92"/>
      <c r="AFO34" s="92"/>
      <c r="AFP34" s="92"/>
      <c r="AFQ34" s="92"/>
      <c r="AFR34" s="92"/>
      <c r="AFS34" s="92"/>
      <c r="AFT34" s="92"/>
      <c r="AFU34" s="92"/>
      <c r="AFV34" s="92"/>
      <c r="AFW34" s="92"/>
      <c r="AFX34" s="92"/>
      <c r="AFY34" s="92"/>
      <c r="AFZ34" s="92"/>
      <c r="AGA34" s="92"/>
      <c r="AGB34" s="92"/>
      <c r="AGC34" s="92"/>
      <c r="AGD34" s="92"/>
      <c r="AGE34" s="92"/>
      <c r="AGF34" s="92"/>
      <c r="AGG34" s="92"/>
      <c r="AGH34" s="92"/>
      <c r="AGI34" s="92"/>
      <c r="AGJ34" s="92"/>
      <c r="AGK34" s="92"/>
      <c r="AGL34" s="92"/>
      <c r="AGM34" s="92"/>
      <c r="AGN34" s="92"/>
      <c r="AGO34" s="92"/>
      <c r="AGP34" s="92"/>
      <c r="AGQ34" s="92"/>
      <c r="AGR34" s="92"/>
      <c r="AGS34" s="92"/>
      <c r="AGT34" s="92"/>
      <c r="AGU34" s="92"/>
      <c r="AGV34" s="92"/>
      <c r="AGW34" s="92"/>
      <c r="AGX34" s="92"/>
      <c r="AGY34" s="92"/>
      <c r="AGZ34" s="92"/>
      <c r="AHA34" s="92"/>
      <c r="AHB34" s="92"/>
      <c r="AHC34" s="92"/>
      <c r="AHD34" s="92"/>
      <c r="AHE34" s="92"/>
      <c r="AHF34" s="92"/>
      <c r="AHG34" s="92"/>
      <c r="AHH34" s="92"/>
      <c r="AHI34" s="92"/>
      <c r="AHJ34" s="92"/>
      <c r="AHK34" s="92"/>
      <c r="AHL34" s="92"/>
      <c r="AHM34" s="92"/>
      <c r="AHN34" s="92"/>
      <c r="AHO34" s="92"/>
      <c r="AHP34" s="92"/>
      <c r="AHQ34" s="92"/>
      <c r="AHR34" s="92"/>
      <c r="AHS34" s="92"/>
      <c r="AHT34" s="92"/>
      <c r="AHU34" s="92"/>
      <c r="AHV34" s="92"/>
      <c r="AHW34" s="92"/>
      <c r="AHX34" s="92"/>
      <c r="AHY34" s="92"/>
      <c r="AHZ34" s="92"/>
      <c r="AIA34" s="92"/>
      <c r="AIB34" s="92"/>
      <c r="AIC34" s="92"/>
      <c r="AID34" s="92"/>
      <c r="AIE34" s="92"/>
      <c r="AIF34" s="92"/>
      <c r="AIG34" s="92"/>
      <c r="AIH34" s="92"/>
      <c r="AII34" s="92"/>
      <c r="AIJ34" s="92"/>
      <c r="AIK34" s="92"/>
      <c r="AIL34" s="92"/>
      <c r="AIM34" s="92"/>
      <c r="AIN34" s="92"/>
      <c r="AIO34" s="92"/>
      <c r="AIP34" s="92"/>
      <c r="AIQ34" s="92"/>
      <c r="AIR34" s="92"/>
      <c r="AIS34" s="92"/>
      <c r="AIT34" s="92"/>
      <c r="AIU34" s="92"/>
      <c r="AIV34" s="92"/>
      <c r="AIW34" s="92"/>
      <c r="AIX34" s="92"/>
      <c r="AIY34" s="92"/>
      <c r="AIZ34" s="92"/>
      <c r="AJA34" s="92"/>
      <c r="AJB34" s="92"/>
      <c r="AJC34" s="92"/>
      <c r="AJD34" s="92"/>
      <c r="AJE34" s="92"/>
      <c r="AJF34" s="92"/>
      <c r="AJG34" s="92"/>
      <c r="AJH34" s="92"/>
      <c r="AJI34" s="92"/>
      <c r="AJJ34" s="92"/>
      <c r="AJK34" s="92"/>
      <c r="AJL34" s="92"/>
      <c r="AJM34" s="92"/>
      <c r="AJN34" s="92"/>
      <c r="AJO34" s="92"/>
      <c r="AJP34" s="92"/>
      <c r="AJQ34" s="92"/>
      <c r="AJR34" s="92"/>
      <c r="AJS34" s="92"/>
      <c r="AJT34" s="92"/>
      <c r="AJU34" s="92"/>
      <c r="AJV34" s="92"/>
      <c r="AJW34" s="92"/>
      <c r="AJX34" s="92"/>
      <c r="AJY34" s="92"/>
      <c r="AJZ34" s="92"/>
      <c r="AKA34" s="92"/>
      <c r="AKB34" s="92"/>
      <c r="AKC34" s="92"/>
      <c r="AKD34" s="92"/>
      <c r="AKE34" s="92"/>
      <c r="AKF34" s="92"/>
      <c r="AKG34" s="92"/>
      <c r="AKH34" s="92"/>
      <c r="AKI34" s="92"/>
      <c r="AKJ34" s="92"/>
      <c r="AKK34" s="92"/>
      <c r="AKL34" s="92"/>
      <c r="AKM34" s="92"/>
      <c r="AKN34" s="92"/>
      <c r="AKO34" s="92"/>
      <c r="AKP34" s="92"/>
      <c r="AKQ34" s="92"/>
      <c r="AKR34" s="92"/>
      <c r="AKS34" s="92"/>
      <c r="AKT34" s="92"/>
      <c r="AKU34" s="92"/>
      <c r="AKV34" s="92"/>
      <c r="AKW34" s="92"/>
      <c r="AKX34" s="92"/>
      <c r="AKY34" s="92"/>
      <c r="AKZ34" s="92"/>
      <c r="ALA34" s="92"/>
      <c r="ALB34" s="92"/>
      <c r="ALC34" s="92"/>
      <c r="ALD34" s="92"/>
      <c r="ALE34" s="92"/>
      <c r="ALF34" s="92"/>
      <c r="ALG34" s="92"/>
      <c r="ALH34" s="92"/>
      <c r="ALI34" s="92"/>
      <c r="ALJ34" s="92"/>
      <c r="ALK34" s="92"/>
      <c r="ALL34" s="92"/>
      <c r="ALM34" s="92"/>
      <c r="ALN34" s="92"/>
      <c r="ALO34" s="92"/>
      <c r="ALP34" s="92"/>
      <c r="ALQ34" s="92"/>
      <c r="ALR34" s="92"/>
      <c r="ALS34" s="92"/>
      <c r="ALT34" s="92"/>
      <c r="ALU34" s="92"/>
      <c r="ALV34" s="92"/>
      <c r="ALW34" s="92"/>
      <c r="ALX34" s="92"/>
      <c r="ALY34" s="92"/>
      <c r="ALZ34" s="92"/>
      <c r="AMA34" s="92"/>
      <c r="AMB34" s="92"/>
      <c r="AMC34" s="92"/>
      <c r="AMD34" s="92"/>
      <c r="AME34" s="92"/>
      <c r="AMF34" s="92"/>
      <c r="AMG34" s="92"/>
      <c r="AMH34" s="92"/>
      <c r="AMI34" s="92"/>
      <c r="AMJ34" s="92"/>
    </row>
    <row r="35" spans="1:1024" s="92" customFormat="1" ht="14.85" customHeight="1" x14ac:dyDescent="0.2">
      <c r="A35" s="58">
        <f t="array" ref="A35">IF(G35=Error_checking!$A$26,_xlfn.RANK.EQ(AC35,$AC$2:$AC$601),"")</f>
        <v>34</v>
      </c>
      <c r="B35" s="84">
        <v>435</v>
      </c>
      <c r="C35" s="59">
        <f>VLOOKUP($B35,Ludo_na!$A$2:$D$601,2,0)</f>
        <v>34</v>
      </c>
      <c r="D35" s="60" t="str">
        <f>IF(VLOOKUP($B35,Ludo_voor!$A$2:$Y$601,3,0)="","",VLOOKUP($B35,Ludo_voor!$A$2:$Y$601,3,0))</f>
        <v>Slingeneyer</v>
      </c>
      <c r="E35" s="61" t="str">
        <f>IF(VLOOKUP($B35,Ludo_voor!$A$2:$Y$601,4,0)="","",VLOOKUP($B35,Ludo_voor!$A$2:$Y$601,4,0))</f>
        <v>Emmanuel</v>
      </c>
      <c r="F35" s="62" t="str">
        <f>IF(VLOOKUP($B35,Ludo_voor!$A$2:$Y$601,5,0)="","",VLOOKUP($B35,Ludo_voor!$A$2:$Y$601,5,0))</f>
        <v>Spelen op Zolder</v>
      </c>
      <c r="G35" s="63" t="s">
        <v>845</v>
      </c>
      <c r="H35" s="85" t="s">
        <v>846</v>
      </c>
      <c r="I35" s="86" t="s">
        <v>862</v>
      </c>
      <c r="J35" s="87">
        <v>1</v>
      </c>
      <c r="K35" s="87">
        <v>2</v>
      </c>
      <c r="L35" s="87">
        <v>77</v>
      </c>
      <c r="M35" s="67">
        <f t="array" ref="M35">IF($G35="","",IF(L35="",0,((SUM(IF(I35=I$2:I$601,IF(J35=J$2:J$601,1,0),0))-K35)/(SUM(IF(I35=I$2:I$601,IF(J35=J$2:J$601,1,0),0))-1)*100)+(L35/(SUM(IF(I35=I$2:I$601,IF(J35=J$2:J$601,L$2:L$601,0),0))))+IF(K35&lt;2,SUM(IF(I35=I$2:I$601,IF(J35=J$2:J$601,1,0),0)),0)))</f>
        <v>66.922480620155028</v>
      </c>
      <c r="N35" s="88" t="s">
        <v>861</v>
      </c>
      <c r="O35" s="72">
        <v>2</v>
      </c>
      <c r="P35" s="72">
        <v>1</v>
      </c>
      <c r="Q35" s="72">
        <v>85</v>
      </c>
      <c r="R35" s="70">
        <f t="array" ref="R35">IF($G35="","",IF(Q35="",0,((SUM(IF(N35=N$2:N$601,IF(O35=O$2:O$601,1,0),0))-P35)/(SUM(IF(N35=N$2:N$601,IF(O35=O$2:O$601,1,0),0))-1)*100)+(Q35/(SUM(IF(N35=N$2:N$601,IF(O35=O$2:O$601,Q$2:Q$601,0),0))))+IF(P35&lt;2,SUM(IF(N35=N$2:N$601,IF(O35=O$2:O$601,1,0),0)),0)))</f>
        <v>104.28052805280528</v>
      </c>
      <c r="S35" s="71" t="s">
        <v>882</v>
      </c>
      <c r="T35" s="72">
        <v>2</v>
      </c>
      <c r="U35" s="72">
        <v>3.5</v>
      </c>
      <c r="V35" s="72">
        <v>54</v>
      </c>
      <c r="W35" s="73">
        <f t="array" ref="W35">IF($G35="","",IF(OR(S35=Error_checking!$Q$25,S35=Error_checking!$Q$26),R35-IF(P35&lt;2,SUM(IF(N35=N$2:N$601,IF(O35=O$2:O$601,1,0),0)),0),IF(V35="",0,((SUM(IF(S35=S$2:S$601,IF(T35=T$2:T$601,1,0),0))-U35)/(SUM(IF(S35=S$2:S$601,IF(T35=T$2:T$601,1,0),0))-1)*100)+(V35/(SUM(IF(S35=S$2:S$601,IF(T35=T$2:T$601,V$2:V$601,0),0))))+IF(U35&lt;2,SUM(IF(S35=S$2:S$601,IF(T35=T$2:T$601,1,0),0)),0))))</f>
        <v>37.690812720848058</v>
      </c>
      <c r="X35" s="74"/>
      <c r="Y35" s="75"/>
      <c r="Z35" s="76"/>
      <c r="AA35" s="75"/>
      <c r="AB35" s="77">
        <f>0</f>
        <v>0</v>
      </c>
      <c r="AC35" s="77">
        <f t="array" ref="AC35">SUM(M35,R35,W35,AB35)</f>
        <v>208.89382139380837</v>
      </c>
      <c r="AD35" s="76">
        <f>IF(G35=Error_checking!$A$26,MAX(0,MIN(MaxBonus,$G$1)+1-_xlfn.RANK.EQ(AC35,$AC$2:$AC$601)),0)</f>
        <v>37</v>
      </c>
      <c r="AE35" s="73">
        <f t="shared" si="0"/>
        <v>245.89382139380837</v>
      </c>
      <c r="AF35" s="78">
        <f t="array" ref="AF35">IF(G35=Error_checking!$A$26,_xlfn.RANK.EQ(AC35,$AC$2:$AC$601),"")</f>
        <v>34</v>
      </c>
      <c r="AG35" s="79"/>
      <c r="AH35" s="80"/>
      <c r="AI35" s="80"/>
      <c r="AJ35" s="80"/>
      <c r="AK35" s="81"/>
      <c r="AL35" s="81"/>
      <c r="AM35" s="81"/>
      <c r="AN35" s="82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3"/>
      <c r="HT35" s="83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  <c r="IU35" s="83"/>
      <c r="IV35" s="83"/>
      <c r="IW35" s="83"/>
      <c r="IX35" s="83"/>
      <c r="IY35" s="83"/>
      <c r="IZ35" s="83"/>
      <c r="JA35" s="83"/>
      <c r="JB35" s="83"/>
      <c r="JC35" s="83"/>
      <c r="JD35" s="83"/>
      <c r="JE35" s="83"/>
      <c r="JF35" s="83"/>
      <c r="JG35" s="83"/>
      <c r="JH35" s="83"/>
      <c r="JI35" s="83"/>
      <c r="JJ35" s="83"/>
      <c r="JK35" s="83"/>
      <c r="JL35" s="83"/>
      <c r="JM35" s="83"/>
      <c r="JN35" s="83"/>
      <c r="JO35" s="83"/>
      <c r="JP35" s="83"/>
      <c r="JQ35" s="83"/>
      <c r="JR35" s="83"/>
      <c r="JS35" s="83"/>
      <c r="JT35" s="83"/>
      <c r="JU35" s="83"/>
      <c r="JV35" s="83"/>
      <c r="JW35" s="83"/>
      <c r="JX35" s="83"/>
      <c r="JY35" s="83"/>
      <c r="JZ35" s="83"/>
      <c r="KA35" s="83"/>
      <c r="KB35" s="83"/>
      <c r="KC35" s="83"/>
      <c r="KD35" s="83"/>
      <c r="KE35" s="83"/>
      <c r="KF35" s="83"/>
      <c r="KG35" s="83"/>
      <c r="KH35" s="83"/>
      <c r="KI35" s="83"/>
      <c r="KJ35" s="83"/>
      <c r="KK35" s="83"/>
      <c r="KL35" s="83"/>
      <c r="KM35" s="83"/>
      <c r="KN35" s="83"/>
      <c r="KO35" s="83"/>
      <c r="KP35" s="83"/>
      <c r="KQ35" s="83"/>
      <c r="KR35" s="83"/>
      <c r="KS35" s="83"/>
      <c r="KT35" s="83"/>
      <c r="KU35" s="83"/>
      <c r="KV35" s="83"/>
      <c r="KW35" s="83"/>
      <c r="KX35" s="83"/>
      <c r="KY35" s="83"/>
      <c r="KZ35" s="83"/>
      <c r="LA35" s="83"/>
      <c r="LB35" s="83"/>
      <c r="LC35" s="83"/>
      <c r="LD35" s="83"/>
      <c r="LE35" s="83"/>
      <c r="LF35" s="83"/>
      <c r="LG35" s="83"/>
      <c r="LH35" s="83"/>
      <c r="LI35" s="83"/>
      <c r="LJ35" s="83"/>
      <c r="LK35" s="83"/>
      <c r="LL35" s="83"/>
      <c r="LM35" s="83"/>
      <c r="LN35" s="83"/>
      <c r="LO35" s="83"/>
      <c r="LP35" s="83"/>
      <c r="LQ35" s="83"/>
      <c r="LR35" s="83"/>
      <c r="LS35" s="83"/>
      <c r="LT35" s="83"/>
      <c r="LU35" s="83"/>
      <c r="LV35" s="83"/>
      <c r="LW35" s="83"/>
      <c r="LX35" s="83"/>
      <c r="LY35" s="83"/>
      <c r="LZ35" s="83"/>
      <c r="MA35" s="83"/>
      <c r="MB35" s="83"/>
      <c r="MC35" s="83"/>
      <c r="MD35" s="83"/>
      <c r="ME35" s="83"/>
      <c r="MF35" s="83"/>
      <c r="MG35" s="83"/>
      <c r="MH35" s="83"/>
      <c r="MI35" s="83"/>
      <c r="MJ35" s="83"/>
      <c r="MK35" s="83"/>
      <c r="ML35" s="83"/>
      <c r="MM35" s="83"/>
      <c r="MN35" s="83"/>
      <c r="MO35" s="83"/>
      <c r="MP35" s="83"/>
      <c r="MQ35" s="83"/>
      <c r="MR35" s="83"/>
      <c r="MS35" s="83"/>
      <c r="MT35" s="83"/>
      <c r="MU35" s="83"/>
      <c r="MV35" s="83"/>
      <c r="MW35" s="83"/>
      <c r="MX35" s="83"/>
      <c r="MY35" s="83"/>
      <c r="MZ35" s="83"/>
      <c r="NA35" s="83"/>
      <c r="NB35" s="83"/>
      <c r="NC35" s="83"/>
      <c r="ND35" s="83"/>
      <c r="NE35" s="83"/>
      <c r="NF35" s="83"/>
      <c r="NG35" s="83"/>
      <c r="NH35" s="83"/>
      <c r="NI35" s="83"/>
      <c r="NJ35" s="83"/>
      <c r="NK35" s="83"/>
      <c r="NL35" s="83"/>
      <c r="NM35" s="83"/>
      <c r="NN35" s="83"/>
      <c r="NO35" s="83"/>
      <c r="NP35" s="83"/>
      <c r="NQ35" s="83"/>
      <c r="NR35" s="83"/>
      <c r="NS35" s="83"/>
      <c r="NT35" s="83"/>
      <c r="NU35" s="83"/>
      <c r="NV35" s="83"/>
      <c r="NW35" s="83"/>
      <c r="NX35" s="83"/>
      <c r="NY35" s="83"/>
      <c r="NZ35" s="83"/>
      <c r="OA35" s="83"/>
      <c r="OB35" s="83"/>
      <c r="OC35" s="83"/>
      <c r="OD35" s="83"/>
      <c r="OE35" s="83"/>
      <c r="OF35" s="83"/>
      <c r="OG35" s="83"/>
      <c r="OH35" s="83"/>
      <c r="OI35" s="83"/>
      <c r="OJ35" s="83"/>
      <c r="OK35" s="83"/>
      <c r="OL35" s="83"/>
      <c r="OM35" s="83"/>
      <c r="ON35" s="83"/>
      <c r="OO35" s="83"/>
      <c r="OP35" s="83"/>
      <c r="OQ35" s="83"/>
      <c r="OR35" s="83"/>
      <c r="OS35" s="83"/>
      <c r="OT35" s="83"/>
      <c r="OU35" s="83"/>
      <c r="OV35" s="83"/>
      <c r="OW35" s="83"/>
      <c r="OX35" s="83"/>
      <c r="OY35" s="83"/>
      <c r="OZ35" s="83"/>
      <c r="PA35" s="83"/>
      <c r="PB35" s="83"/>
      <c r="PC35" s="83"/>
      <c r="PD35" s="83"/>
      <c r="PE35" s="83"/>
      <c r="PF35" s="83"/>
      <c r="PG35" s="83"/>
      <c r="PH35" s="83"/>
      <c r="PI35" s="83"/>
      <c r="PJ35" s="83"/>
      <c r="PK35" s="83"/>
      <c r="PL35" s="83"/>
      <c r="PM35" s="83"/>
      <c r="PN35" s="83"/>
      <c r="PO35" s="83"/>
      <c r="PP35" s="83"/>
      <c r="PQ35" s="83"/>
      <c r="PR35" s="83"/>
      <c r="PS35" s="83"/>
      <c r="PT35" s="83"/>
      <c r="PU35" s="83"/>
      <c r="PV35" s="83"/>
      <c r="PW35" s="83"/>
      <c r="PX35" s="83"/>
      <c r="PY35" s="83"/>
      <c r="PZ35" s="83"/>
      <c r="QA35" s="83"/>
      <c r="QB35" s="83"/>
      <c r="QC35" s="83"/>
      <c r="QD35" s="83"/>
      <c r="QE35" s="83"/>
      <c r="QF35" s="83"/>
      <c r="QG35" s="83"/>
      <c r="QH35" s="83"/>
      <c r="QI35" s="83"/>
      <c r="QJ35" s="83"/>
      <c r="QK35" s="83"/>
      <c r="QL35" s="83"/>
      <c r="QM35" s="83"/>
      <c r="QN35" s="83"/>
      <c r="QO35" s="83"/>
      <c r="QP35" s="83"/>
      <c r="QQ35" s="83"/>
      <c r="QR35" s="83"/>
      <c r="QS35" s="83"/>
      <c r="QT35" s="83"/>
      <c r="QU35" s="83"/>
      <c r="QV35" s="83"/>
      <c r="QW35" s="83"/>
      <c r="QX35" s="83"/>
      <c r="QY35" s="83"/>
      <c r="QZ35" s="83"/>
      <c r="RA35" s="83"/>
      <c r="RB35" s="83"/>
      <c r="RC35" s="83"/>
      <c r="RD35" s="83"/>
      <c r="RE35" s="83"/>
      <c r="RF35" s="83"/>
      <c r="RG35" s="83"/>
      <c r="RH35" s="83"/>
      <c r="RI35" s="83"/>
      <c r="RJ35" s="83"/>
      <c r="RK35" s="83"/>
      <c r="RL35" s="83"/>
      <c r="RM35" s="83"/>
      <c r="RN35" s="83"/>
      <c r="RO35" s="83"/>
      <c r="RP35" s="83"/>
      <c r="RQ35" s="83"/>
      <c r="RR35" s="83"/>
      <c r="RS35" s="83"/>
      <c r="RT35" s="83"/>
      <c r="RU35" s="83"/>
      <c r="RV35" s="83"/>
      <c r="RW35" s="83"/>
      <c r="RX35" s="83"/>
      <c r="RY35" s="83"/>
      <c r="RZ35" s="83"/>
      <c r="SA35" s="83"/>
      <c r="SB35" s="83"/>
      <c r="SC35" s="83"/>
      <c r="SD35" s="83"/>
      <c r="SE35" s="83"/>
      <c r="SF35" s="83"/>
      <c r="SG35" s="83"/>
      <c r="SH35" s="83"/>
      <c r="SI35" s="83"/>
      <c r="SJ35" s="83"/>
      <c r="SK35" s="83"/>
      <c r="SL35" s="83"/>
      <c r="SM35" s="83"/>
      <c r="SN35" s="83"/>
      <c r="SO35" s="83"/>
      <c r="SP35" s="83"/>
      <c r="SQ35" s="83"/>
      <c r="SR35" s="83"/>
      <c r="SS35" s="83"/>
      <c r="ST35" s="83"/>
      <c r="SU35" s="83"/>
      <c r="SV35" s="83"/>
      <c r="SW35" s="83"/>
      <c r="SX35" s="83"/>
      <c r="SY35" s="83"/>
      <c r="SZ35" s="83"/>
      <c r="TA35" s="83"/>
      <c r="TB35" s="83"/>
      <c r="TC35" s="83"/>
      <c r="TD35" s="83"/>
      <c r="TE35" s="83"/>
      <c r="TF35" s="83"/>
      <c r="TG35" s="83"/>
      <c r="TH35" s="83"/>
      <c r="TI35" s="83"/>
      <c r="TJ35" s="83"/>
      <c r="TK35" s="83"/>
      <c r="TL35" s="83"/>
      <c r="TM35" s="83"/>
      <c r="TN35" s="83"/>
      <c r="TO35" s="83"/>
      <c r="TP35" s="83"/>
      <c r="TQ35" s="83"/>
      <c r="TR35" s="83"/>
      <c r="TS35" s="83"/>
      <c r="TT35" s="83"/>
      <c r="TU35" s="83"/>
      <c r="TV35" s="83"/>
      <c r="TW35" s="83"/>
      <c r="TX35" s="83"/>
      <c r="TY35" s="83"/>
      <c r="TZ35" s="83"/>
      <c r="UA35" s="83"/>
      <c r="UB35" s="83"/>
      <c r="UC35" s="83"/>
      <c r="UD35" s="83"/>
      <c r="UE35" s="83"/>
      <c r="UF35" s="83"/>
      <c r="UG35" s="83"/>
      <c r="UH35" s="83"/>
      <c r="UI35" s="83"/>
      <c r="UJ35" s="83"/>
      <c r="UK35" s="83"/>
      <c r="UL35" s="83"/>
      <c r="UM35" s="83"/>
      <c r="UN35" s="83"/>
      <c r="UO35" s="83"/>
      <c r="UP35" s="83"/>
      <c r="UQ35" s="83"/>
      <c r="UR35" s="83"/>
      <c r="US35" s="83"/>
      <c r="UT35" s="83"/>
      <c r="UU35" s="83"/>
      <c r="UV35" s="83"/>
      <c r="UW35" s="83"/>
      <c r="UX35" s="83"/>
      <c r="UY35" s="83"/>
      <c r="UZ35" s="83"/>
      <c r="VA35" s="83"/>
      <c r="VB35" s="83"/>
      <c r="VC35" s="83"/>
      <c r="VD35" s="83"/>
      <c r="VE35" s="83"/>
      <c r="VF35" s="83"/>
      <c r="VG35" s="83"/>
      <c r="VH35" s="83"/>
      <c r="VI35" s="83"/>
      <c r="VJ35" s="83"/>
      <c r="VK35" s="83"/>
      <c r="VL35" s="83"/>
      <c r="VM35" s="83"/>
      <c r="VN35" s="83"/>
      <c r="VO35" s="83"/>
      <c r="VP35" s="83"/>
      <c r="VQ35" s="83"/>
      <c r="VR35" s="83"/>
      <c r="VS35" s="83"/>
      <c r="VT35" s="83"/>
      <c r="VU35" s="83"/>
      <c r="VV35" s="83"/>
      <c r="VW35" s="83"/>
      <c r="VX35" s="83"/>
      <c r="VY35" s="83"/>
      <c r="VZ35" s="83"/>
      <c r="WA35" s="83"/>
      <c r="WB35" s="83"/>
      <c r="WC35" s="83"/>
      <c r="WD35" s="83"/>
      <c r="WE35" s="83"/>
      <c r="WF35" s="83"/>
      <c r="WG35" s="83"/>
      <c r="WH35" s="83"/>
      <c r="WI35" s="83"/>
      <c r="WJ35" s="83"/>
      <c r="WK35" s="83"/>
      <c r="WL35" s="83"/>
      <c r="WM35" s="83"/>
      <c r="WN35" s="83"/>
      <c r="WO35" s="83"/>
      <c r="WP35" s="83"/>
      <c r="WQ35" s="83"/>
      <c r="WR35" s="83"/>
      <c r="WS35" s="83"/>
      <c r="WT35" s="83"/>
      <c r="WU35" s="83"/>
      <c r="WV35" s="83"/>
      <c r="WW35" s="83"/>
      <c r="WX35" s="83"/>
      <c r="WY35" s="83"/>
      <c r="WZ35" s="83"/>
      <c r="XA35" s="83"/>
      <c r="XB35" s="83"/>
      <c r="XC35" s="83"/>
      <c r="XD35" s="83"/>
      <c r="XE35" s="83"/>
      <c r="XF35" s="83"/>
      <c r="XG35" s="83"/>
      <c r="XH35" s="83"/>
      <c r="XI35" s="83"/>
      <c r="XJ35" s="83"/>
      <c r="XK35" s="83"/>
      <c r="XL35" s="83"/>
      <c r="XM35" s="83"/>
      <c r="XN35" s="83"/>
      <c r="XO35" s="83"/>
      <c r="XP35" s="83"/>
      <c r="XQ35" s="83"/>
      <c r="XR35" s="83"/>
      <c r="XS35" s="83"/>
      <c r="XT35" s="83"/>
      <c r="XU35" s="83"/>
      <c r="XV35" s="83"/>
      <c r="XW35" s="83"/>
      <c r="XX35" s="83"/>
      <c r="XY35" s="83"/>
      <c r="XZ35" s="83"/>
      <c r="YA35" s="83"/>
      <c r="YB35" s="83"/>
      <c r="YC35" s="83"/>
      <c r="YD35" s="83"/>
      <c r="YE35" s="83"/>
      <c r="YF35" s="83"/>
      <c r="YG35" s="83"/>
      <c r="YH35" s="83"/>
      <c r="YI35" s="83"/>
      <c r="YJ35" s="83"/>
      <c r="YK35" s="83"/>
      <c r="YL35" s="83"/>
      <c r="YM35" s="83"/>
      <c r="YN35" s="83"/>
      <c r="YO35" s="83"/>
      <c r="YP35" s="83"/>
      <c r="YQ35" s="83"/>
      <c r="YR35" s="83"/>
      <c r="YS35" s="83"/>
      <c r="YT35" s="83"/>
      <c r="YU35" s="83"/>
      <c r="YV35" s="83"/>
      <c r="YW35" s="83"/>
      <c r="YX35" s="83"/>
      <c r="YY35" s="83"/>
      <c r="YZ35" s="83"/>
      <c r="ZA35" s="83"/>
      <c r="ZB35" s="83"/>
      <c r="ZC35" s="83"/>
      <c r="ZD35" s="83"/>
      <c r="ZE35" s="83"/>
      <c r="ZF35" s="83"/>
      <c r="ZG35" s="83"/>
      <c r="ZH35" s="83"/>
      <c r="ZI35" s="83"/>
      <c r="ZJ35" s="83"/>
      <c r="ZK35" s="83"/>
      <c r="ZL35" s="83"/>
      <c r="ZM35" s="83"/>
      <c r="ZN35" s="83"/>
      <c r="ZO35" s="83"/>
      <c r="ZP35" s="83"/>
      <c r="ZQ35" s="83"/>
      <c r="ZR35" s="83"/>
      <c r="ZS35" s="83"/>
      <c r="ZT35" s="83"/>
      <c r="ZU35" s="83"/>
      <c r="ZV35" s="83"/>
      <c r="ZW35" s="83"/>
      <c r="ZX35" s="83"/>
      <c r="ZY35" s="83"/>
      <c r="ZZ35" s="83"/>
      <c r="AAA35" s="83"/>
      <c r="AAB35" s="83"/>
      <c r="AAC35" s="83"/>
      <c r="AAD35" s="83"/>
      <c r="AAE35" s="83"/>
      <c r="AAF35" s="83"/>
      <c r="AAG35" s="83"/>
      <c r="AAH35" s="83"/>
      <c r="AAI35" s="83"/>
      <c r="AAJ35" s="83"/>
      <c r="AAK35" s="83"/>
      <c r="AAL35" s="83"/>
      <c r="AAM35" s="83"/>
      <c r="AAN35" s="83"/>
      <c r="AAO35" s="83"/>
      <c r="AAP35" s="83"/>
      <c r="AAQ35" s="83"/>
      <c r="AAR35" s="83"/>
      <c r="AAS35" s="83"/>
      <c r="AAT35" s="83"/>
      <c r="AAU35" s="83"/>
      <c r="AAV35" s="83"/>
      <c r="AAW35" s="83"/>
      <c r="AAX35" s="83"/>
      <c r="AAY35" s="83"/>
      <c r="AAZ35" s="83"/>
      <c r="ABA35" s="83"/>
      <c r="ABB35" s="83"/>
      <c r="ABC35" s="83"/>
      <c r="ABD35" s="83"/>
      <c r="ABE35" s="83"/>
      <c r="ABF35" s="83"/>
      <c r="ABG35" s="83"/>
      <c r="ABH35" s="83"/>
      <c r="ABI35" s="83"/>
      <c r="ABJ35" s="83"/>
      <c r="ABK35" s="83"/>
      <c r="ABL35" s="83"/>
      <c r="ABM35" s="83"/>
      <c r="ABN35" s="83"/>
      <c r="ABO35" s="83"/>
      <c r="ABP35" s="83"/>
      <c r="ABQ35" s="83"/>
      <c r="ABR35" s="83"/>
      <c r="ABS35" s="83"/>
      <c r="ABT35" s="83"/>
      <c r="ABU35" s="83"/>
      <c r="ABV35" s="83"/>
      <c r="ABW35" s="83"/>
      <c r="ABX35" s="83"/>
      <c r="ABY35" s="83"/>
      <c r="ABZ35" s="83"/>
      <c r="ACA35" s="83"/>
      <c r="ACB35" s="83"/>
      <c r="ACC35" s="83"/>
      <c r="ACD35" s="83"/>
      <c r="ACE35" s="83"/>
      <c r="ACF35" s="83"/>
      <c r="ACG35" s="83"/>
      <c r="ACH35" s="83"/>
      <c r="ACI35" s="83"/>
      <c r="ACJ35" s="83"/>
      <c r="ACK35" s="83"/>
      <c r="ACL35" s="83"/>
      <c r="ACM35" s="83"/>
      <c r="ACN35" s="83"/>
      <c r="ACO35" s="83"/>
      <c r="ACP35" s="83"/>
      <c r="ACQ35" s="83"/>
      <c r="ACR35" s="83"/>
      <c r="ACS35" s="83"/>
      <c r="ACT35" s="83"/>
      <c r="ACU35" s="83"/>
      <c r="ACV35" s="83"/>
      <c r="ACW35" s="83"/>
      <c r="ACX35" s="83"/>
      <c r="ACY35" s="83"/>
      <c r="ACZ35" s="83"/>
      <c r="ADA35" s="83"/>
      <c r="ADB35" s="83"/>
      <c r="ADC35" s="83"/>
      <c r="ADD35" s="83"/>
      <c r="ADE35" s="83"/>
      <c r="ADF35" s="83"/>
      <c r="ADG35" s="83"/>
      <c r="ADH35" s="83"/>
      <c r="ADI35" s="83"/>
      <c r="ADJ35" s="83"/>
      <c r="ADK35" s="83"/>
      <c r="ADL35" s="83"/>
      <c r="ADM35" s="83"/>
      <c r="ADN35" s="83"/>
      <c r="ADO35" s="83"/>
      <c r="ADP35" s="83"/>
      <c r="ADQ35" s="83"/>
      <c r="ADR35" s="83"/>
      <c r="ADS35" s="83"/>
      <c r="ADT35" s="83"/>
      <c r="ADU35" s="83"/>
      <c r="ADV35" s="83"/>
      <c r="ADW35" s="83"/>
      <c r="ADX35" s="83"/>
      <c r="ADY35" s="83"/>
      <c r="ADZ35" s="83"/>
      <c r="AEA35" s="83"/>
      <c r="AEB35" s="83"/>
      <c r="AEC35" s="83"/>
      <c r="AED35" s="83"/>
      <c r="AEE35" s="83"/>
      <c r="AEF35" s="83"/>
      <c r="AEG35" s="83"/>
      <c r="AEH35" s="83"/>
      <c r="AEI35" s="83"/>
      <c r="AEJ35" s="83"/>
      <c r="AEK35" s="83"/>
      <c r="AEL35" s="83"/>
      <c r="AEM35" s="83"/>
      <c r="AEN35" s="83"/>
      <c r="AEO35" s="83"/>
      <c r="AEP35" s="83"/>
      <c r="AEQ35" s="83"/>
      <c r="AER35" s="83"/>
      <c r="AES35" s="83"/>
      <c r="AET35" s="83"/>
      <c r="AEU35" s="83"/>
      <c r="AEV35" s="83"/>
      <c r="AEW35" s="83"/>
      <c r="AEX35" s="83"/>
      <c r="AEY35" s="83"/>
      <c r="AEZ35" s="83"/>
      <c r="AFA35" s="83"/>
      <c r="AFB35" s="83"/>
      <c r="AFC35" s="83"/>
      <c r="AFD35" s="83"/>
      <c r="AFE35" s="83"/>
      <c r="AFF35" s="83"/>
      <c r="AFG35" s="83"/>
      <c r="AFH35" s="83"/>
      <c r="AFI35" s="83"/>
      <c r="AFJ35" s="83"/>
      <c r="AFK35" s="83"/>
      <c r="AFL35" s="83"/>
      <c r="AFM35" s="83"/>
      <c r="AFN35" s="83"/>
      <c r="AFO35" s="83"/>
      <c r="AFP35" s="83"/>
      <c r="AFQ35" s="83"/>
      <c r="AFR35" s="83"/>
      <c r="AFS35" s="83"/>
      <c r="AFT35" s="83"/>
      <c r="AFU35" s="83"/>
      <c r="AFV35" s="83"/>
      <c r="AFW35" s="83"/>
      <c r="AFX35" s="83"/>
      <c r="AFY35" s="83"/>
      <c r="AFZ35" s="83"/>
      <c r="AGA35" s="83"/>
      <c r="AGB35" s="83"/>
      <c r="AGC35" s="83"/>
      <c r="AGD35" s="83"/>
      <c r="AGE35" s="83"/>
      <c r="AGF35" s="83"/>
      <c r="AGG35" s="83"/>
      <c r="AGH35" s="83"/>
      <c r="AGI35" s="83"/>
      <c r="AGJ35" s="83"/>
      <c r="AGK35" s="83"/>
      <c r="AGL35" s="83"/>
      <c r="AGM35" s="83"/>
      <c r="AGN35" s="83"/>
      <c r="AGO35" s="83"/>
      <c r="AGP35" s="83"/>
      <c r="AGQ35" s="83"/>
      <c r="AGR35" s="83"/>
      <c r="AGS35" s="83"/>
      <c r="AGT35" s="83"/>
      <c r="AGU35" s="83"/>
      <c r="AGV35" s="83"/>
      <c r="AGW35" s="83"/>
      <c r="AGX35" s="83"/>
      <c r="AGY35" s="83"/>
      <c r="AGZ35" s="83"/>
      <c r="AHA35" s="83"/>
      <c r="AHB35" s="83"/>
      <c r="AHC35" s="83"/>
      <c r="AHD35" s="83"/>
      <c r="AHE35" s="83"/>
      <c r="AHF35" s="83"/>
      <c r="AHG35" s="83"/>
      <c r="AHH35" s="83"/>
      <c r="AHI35" s="83"/>
      <c r="AHJ35" s="83"/>
      <c r="AHK35" s="83"/>
      <c r="AHL35" s="83"/>
      <c r="AHM35" s="83"/>
      <c r="AHN35" s="83"/>
      <c r="AHO35" s="83"/>
      <c r="AHP35" s="83"/>
      <c r="AHQ35" s="83"/>
      <c r="AHR35" s="83"/>
      <c r="AHS35" s="83"/>
      <c r="AHT35" s="83"/>
      <c r="AHU35" s="83"/>
      <c r="AHV35" s="83"/>
      <c r="AHW35" s="83"/>
      <c r="AHX35" s="83"/>
      <c r="AHY35" s="83"/>
      <c r="AHZ35" s="83"/>
      <c r="AIA35" s="83"/>
      <c r="AIB35" s="83"/>
      <c r="AIC35" s="83"/>
      <c r="AID35" s="83"/>
      <c r="AIE35" s="83"/>
      <c r="AIF35" s="83"/>
      <c r="AIG35" s="83"/>
      <c r="AIH35" s="83"/>
      <c r="AII35" s="83"/>
      <c r="AIJ35" s="83"/>
      <c r="AIK35" s="83"/>
      <c r="AIL35" s="83"/>
      <c r="AIM35" s="83"/>
      <c r="AIN35" s="83"/>
      <c r="AIO35" s="83"/>
      <c r="AIP35" s="83"/>
      <c r="AIQ35" s="83"/>
      <c r="AIR35" s="83"/>
      <c r="AIS35" s="83"/>
      <c r="AIT35" s="83"/>
      <c r="AIU35" s="83"/>
      <c r="AIV35" s="83"/>
      <c r="AIW35" s="83"/>
      <c r="AIX35" s="83"/>
      <c r="AIY35" s="83"/>
      <c r="AIZ35" s="83"/>
      <c r="AJA35" s="83"/>
      <c r="AJB35" s="83"/>
      <c r="AJC35" s="83"/>
      <c r="AJD35" s="83"/>
      <c r="AJE35" s="83"/>
      <c r="AJF35" s="83"/>
      <c r="AJG35" s="83"/>
      <c r="AJH35" s="83"/>
      <c r="AJI35" s="83"/>
      <c r="AJJ35" s="83"/>
      <c r="AJK35" s="83"/>
      <c r="AJL35" s="83"/>
      <c r="AJM35" s="83"/>
      <c r="AJN35" s="83"/>
      <c r="AJO35" s="83"/>
      <c r="AJP35" s="83"/>
      <c r="AJQ35" s="83"/>
      <c r="AJR35" s="83"/>
      <c r="AJS35" s="83"/>
      <c r="AJT35" s="83"/>
      <c r="AJU35" s="83"/>
      <c r="AJV35" s="83"/>
      <c r="AJW35" s="83"/>
      <c r="AJX35" s="83"/>
      <c r="AJY35" s="83"/>
      <c r="AJZ35" s="83"/>
      <c r="AKA35" s="83"/>
      <c r="AKB35" s="83"/>
      <c r="AKC35" s="83"/>
      <c r="AKD35" s="83"/>
      <c r="AKE35" s="83"/>
      <c r="AKF35" s="83"/>
      <c r="AKG35" s="83"/>
      <c r="AKH35" s="83"/>
      <c r="AKI35" s="83"/>
      <c r="AKJ35" s="83"/>
      <c r="AKK35" s="83"/>
      <c r="AKL35" s="83"/>
      <c r="AKM35" s="83"/>
      <c r="AKN35" s="83"/>
      <c r="AKO35" s="83"/>
      <c r="AKP35" s="83"/>
      <c r="AKQ35" s="83"/>
      <c r="AKR35" s="83"/>
      <c r="AKS35" s="83"/>
      <c r="AKT35" s="83"/>
      <c r="AKU35" s="83"/>
      <c r="AKV35" s="83"/>
      <c r="AKW35" s="83"/>
      <c r="AKX35" s="83"/>
      <c r="AKY35" s="83"/>
      <c r="AKZ35" s="83"/>
      <c r="ALA35" s="83"/>
      <c r="ALB35" s="83"/>
      <c r="ALC35" s="83"/>
      <c r="ALD35" s="83"/>
      <c r="ALE35" s="83"/>
      <c r="ALF35" s="83"/>
      <c r="ALG35" s="83"/>
      <c r="ALH35" s="83"/>
      <c r="ALI35" s="83"/>
      <c r="ALJ35" s="83"/>
      <c r="ALK35" s="83"/>
      <c r="ALL35" s="83"/>
      <c r="ALM35" s="83"/>
      <c r="ALN35" s="83"/>
      <c r="ALO35" s="83"/>
      <c r="ALP35" s="83"/>
      <c r="ALQ35" s="83"/>
      <c r="ALR35" s="83"/>
      <c r="ALS35" s="83"/>
      <c r="ALT35" s="83"/>
      <c r="ALU35" s="83"/>
      <c r="ALV35" s="83"/>
      <c r="ALW35" s="83"/>
      <c r="ALX35" s="83"/>
      <c r="ALY35" s="83"/>
      <c r="ALZ35" s="83"/>
      <c r="AMA35" s="83"/>
      <c r="AMB35" s="83"/>
      <c r="AMC35" s="83"/>
      <c r="AMD35" s="83"/>
      <c r="AME35" s="83"/>
      <c r="AMF35" s="83"/>
      <c r="AMG35" s="83"/>
      <c r="AMH35" s="83"/>
      <c r="AMI35" s="83"/>
      <c r="AMJ35" s="83"/>
    </row>
    <row r="36" spans="1:1024" s="92" customFormat="1" ht="14.85" customHeight="1" x14ac:dyDescent="0.2">
      <c r="A36" s="84">
        <f t="array" ref="A36">IF(G36=Error_checking!$A$26,_xlfn.RANK.EQ(AC36,$AC$2:$AC$601),"")</f>
        <v>35</v>
      </c>
      <c r="B36" s="84">
        <v>326</v>
      </c>
      <c r="C36" s="59">
        <f>VLOOKUP($B36,Ludo_na!$A$2:$D$601,2,0)</f>
        <v>61</v>
      </c>
      <c r="D36" s="60" t="str">
        <f>IF(VLOOKUP($B36,Ludo_voor!$A$2:$Y$601,3,0)="","",VLOOKUP($B36,Ludo_voor!$A$2:$Y$601,3,0))</f>
        <v>Bertin</v>
      </c>
      <c r="E36" s="61" t="str">
        <f>IF(VLOOKUP($B36,Ludo_voor!$A$2:$Y$601,4,0)="","",VLOOKUP($B36,Ludo_voor!$A$2:$Y$601,4,0))</f>
        <v>Jean-Philippe</v>
      </c>
      <c r="F36" s="62" t="str">
        <f>IF(VLOOKUP($B36,Ludo_voor!$A$2:$Y$601,5,0)="","",VLOOKUP($B36,Ludo_voor!$A$2:$Y$601,5,0))</f>
        <v/>
      </c>
      <c r="G36" s="63" t="s">
        <v>845</v>
      </c>
      <c r="H36" s="85"/>
      <c r="I36" s="86" t="s">
        <v>852</v>
      </c>
      <c r="J36" s="87">
        <v>2</v>
      </c>
      <c r="K36" s="87">
        <v>1</v>
      </c>
      <c r="L36" s="87">
        <v>63</v>
      </c>
      <c r="M36" s="67">
        <f t="array" ref="M36">IF($G36="","",IF(L36="",0,((SUM(IF(I36=I$2:I$601,IF(J36=J$2:J$601,1,0),0))-K36)/(SUM(IF(I36=I$2:I$601,IF(J36=J$2:J$601,1,0),0))-1)*100)+(L36/(SUM(IF(I36=I$2:I$601,IF(J36=J$2:J$601,L$2:L$601,0),0))))+IF(K36&lt;2,SUM(IF(I36=I$2:I$601,IF(J36=J$2:J$601,1,0),0)),0)))</f>
        <v>104.33333333333333</v>
      </c>
      <c r="N36" s="88" t="s">
        <v>848</v>
      </c>
      <c r="O36" s="72">
        <v>3</v>
      </c>
      <c r="P36" s="72">
        <v>1</v>
      </c>
      <c r="Q36" s="72">
        <v>84</v>
      </c>
      <c r="R36" s="70">
        <f t="array" ref="R36">IF($G36="","",IF(Q36="",0,((SUM(IF(N36=N$2:N$601,IF(O36=O$2:O$601,1,0),0))-P36)/(SUM(IF(N36=N$2:N$601,IF(O36=O$2:O$601,1,0),0))-1)*100)+(Q36/(SUM(IF(N36=N$2:N$601,IF(O36=O$2:O$601,Q$2:Q$601,0),0))))+IF(P36&lt;2,SUM(IF(N36=N$2:N$601,IF(O36=O$2:O$601,1,0),0)),0)))</f>
        <v>104.30545454545455</v>
      </c>
      <c r="S36" s="71" t="s">
        <v>966</v>
      </c>
      <c r="T36" s="72">
        <v>1</v>
      </c>
      <c r="U36" s="72">
        <v>4</v>
      </c>
      <c r="V36" s="72">
        <v>18</v>
      </c>
      <c r="W36" s="73">
        <f t="array" ref="W36">IF($G36="","",IF(OR(S36=Error_checking!$Q$25,S36=Error_checking!$Q$26),R36-IF(P36&lt;2,SUM(IF(N36=N$2:N$601,IF(O36=O$2:O$601,1,0),0)),0),IF(V36="",0,((SUM(IF(S36=S$2:S$601,IF(T36=T$2:T$601,1,0),0))-U36)/(SUM(IF(S36=S$2:S$601,IF(T36=T$2:T$601,1,0),0))-1)*100)+(V36/(SUM(IF(S36=S$2:S$601,IF(T36=T$2:T$601,V$2:V$601,0),0))))+IF(U36&lt;2,SUM(IF(S36=S$2:S$601,IF(T36=T$2:T$601,1,0),0)),0))))</f>
        <v>0.15</v>
      </c>
      <c r="X36" s="74"/>
      <c r="Y36" s="75"/>
      <c r="Z36" s="76"/>
      <c r="AA36" s="75"/>
      <c r="AB36" s="77">
        <f>0</f>
        <v>0</v>
      </c>
      <c r="AC36" s="77">
        <f t="array" ref="AC36">SUM(M36,R36,W36,AB36)</f>
        <v>208.78878787878787</v>
      </c>
      <c r="AD36" s="76">
        <f>IF(G36=Error_checking!$A$26,MAX(0,MIN(MaxBonus,$G$1)+1-_xlfn.RANK.EQ(AC36,$AC$2:$AC$601)),0)</f>
        <v>36</v>
      </c>
      <c r="AE36" s="73">
        <f t="shared" si="0"/>
        <v>244.78878787878787</v>
      </c>
      <c r="AF36" s="78">
        <f t="array" ref="AF36">IF(G36=Error_checking!$A$26,_xlfn.RANK.EQ(AC36,$AC$2:$AC$601),"")</f>
        <v>35</v>
      </c>
      <c r="AG36" s="79"/>
      <c r="AH36" s="80"/>
      <c r="AI36" s="80"/>
      <c r="AJ36" s="80"/>
      <c r="AK36" s="81"/>
      <c r="AL36" s="81"/>
      <c r="AM36" s="81"/>
      <c r="AN36" s="82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  <c r="IW36" s="104"/>
      <c r="IX36" s="104"/>
      <c r="IY36" s="104"/>
      <c r="IZ36" s="104"/>
      <c r="JA36" s="104"/>
      <c r="JB36" s="104"/>
      <c r="JC36" s="104"/>
      <c r="JD36" s="104"/>
      <c r="JE36" s="104"/>
      <c r="JF36" s="104"/>
      <c r="JG36" s="104"/>
      <c r="JH36" s="104"/>
      <c r="JI36" s="104"/>
      <c r="JJ36" s="104"/>
      <c r="JK36" s="104"/>
      <c r="JL36" s="104"/>
      <c r="JM36" s="104"/>
      <c r="JN36" s="104"/>
      <c r="JO36" s="104"/>
      <c r="JP36" s="104"/>
      <c r="JQ36" s="104"/>
      <c r="JR36" s="104"/>
      <c r="JS36" s="104"/>
      <c r="JT36" s="104"/>
      <c r="JU36" s="104"/>
      <c r="JV36" s="104"/>
      <c r="JW36" s="104"/>
      <c r="JX36" s="104"/>
      <c r="JY36" s="104"/>
      <c r="JZ36" s="104"/>
      <c r="KA36" s="104"/>
      <c r="KB36" s="104"/>
      <c r="KC36" s="104"/>
      <c r="KD36" s="104"/>
      <c r="KE36" s="104"/>
      <c r="KF36" s="104"/>
      <c r="KG36" s="104"/>
      <c r="KH36" s="104"/>
      <c r="KI36" s="104"/>
      <c r="KJ36" s="104"/>
      <c r="KK36" s="104"/>
      <c r="KL36" s="104"/>
      <c r="KM36" s="104"/>
      <c r="KN36" s="104"/>
      <c r="KO36" s="104"/>
      <c r="KP36" s="104"/>
      <c r="KQ36" s="104"/>
      <c r="KR36" s="104"/>
      <c r="KS36" s="104"/>
      <c r="KT36" s="104"/>
      <c r="KU36" s="104"/>
      <c r="KV36" s="104"/>
      <c r="KW36" s="104"/>
      <c r="KX36" s="104"/>
      <c r="KY36" s="104"/>
      <c r="KZ36" s="104"/>
      <c r="LA36" s="104"/>
      <c r="LB36" s="104"/>
      <c r="LC36" s="104"/>
      <c r="LD36" s="104"/>
      <c r="LE36" s="104"/>
      <c r="LF36" s="104"/>
      <c r="LG36" s="104"/>
      <c r="LH36" s="104"/>
      <c r="LI36" s="104"/>
      <c r="LJ36" s="104"/>
      <c r="LK36" s="104"/>
      <c r="LL36" s="104"/>
      <c r="LM36" s="104"/>
      <c r="LN36" s="104"/>
      <c r="LO36" s="104"/>
      <c r="LP36" s="104"/>
      <c r="LQ36" s="104"/>
      <c r="LR36" s="104"/>
      <c r="LS36" s="104"/>
      <c r="LT36" s="104"/>
      <c r="LU36" s="104"/>
      <c r="LV36" s="104"/>
      <c r="LW36" s="104"/>
      <c r="LX36" s="104"/>
      <c r="LY36" s="104"/>
      <c r="LZ36" s="104"/>
      <c r="MA36" s="104"/>
      <c r="MB36" s="104"/>
      <c r="MC36" s="104"/>
      <c r="MD36" s="104"/>
      <c r="ME36" s="104"/>
      <c r="MF36" s="104"/>
      <c r="MG36" s="104"/>
      <c r="MH36" s="104"/>
      <c r="MI36" s="104"/>
      <c r="MJ36" s="104"/>
      <c r="MK36" s="104"/>
      <c r="ML36" s="104"/>
      <c r="MM36" s="104"/>
      <c r="MN36" s="104"/>
      <c r="MO36" s="104"/>
      <c r="MP36" s="104"/>
      <c r="MQ36" s="104"/>
      <c r="MR36" s="104"/>
      <c r="MS36" s="104"/>
      <c r="MT36" s="104"/>
      <c r="MU36" s="104"/>
      <c r="MV36" s="104"/>
      <c r="MW36" s="104"/>
      <c r="MX36" s="104"/>
      <c r="MY36" s="104"/>
      <c r="MZ36" s="104"/>
      <c r="NA36" s="104"/>
      <c r="NB36" s="104"/>
      <c r="NC36" s="104"/>
      <c r="ND36" s="104"/>
      <c r="NE36" s="104"/>
      <c r="NF36" s="104"/>
      <c r="NG36" s="104"/>
      <c r="NH36" s="104"/>
      <c r="NI36" s="104"/>
      <c r="NJ36" s="104"/>
      <c r="NK36" s="104"/>
      <c r="NL36" s="104"/>
      <c r="NM36" s="104"/>
      <c r="NN36" s="104"/>
      <c r="NO36" s="104"/>
      <c r="NP36" s="104"/>
      <c r="NQ36" s="104"/>
      <c r="NR36" s="104"/>
      <c r="NS36" s="104"/>
      <c r="NT36" s="104"/>
      <c r="NU36" s="104"/>
      <c r="NV36" s="104"/>
      <c r="NW36" s="104"/>
      <c r="NX36" s="104"/>
      <c r="NY36" s="104"/>
      <c r="NZ36" s="104"/>
      <c r="OA36" s="104"/>
      <c r="OB36" s="104"/>
      <c r="OC36" s="104"/>
      <c r="OD36" s="104"/>
      <c r="OE36" s="104"/>
      <c r="OF36" s="104"/>
      <c r="OG36" s="104"/>
      <c r="OH36" s="104"/>
      <c r="OI36" s="104"/>
      <c r="OJ36" s="104"/>
      <c r="OK36" s="104"/>
      <c r="OL36" s="104"/>
      <c r="OM36" s="104"/>
      <c r="ON36" s="104"/>
      <c r="OO36" s="104"/>
      <c r="OP36" s="104"/>
      <c r="OQ36" s="104"/>
      <c r="OR36" s="104"/>
      <c r="OS36" s="104"/>
      <c r="OT36" s="104"/>
      <c r="OU36" s="104"/>
      <c r="OV36" s="104"/>
      <c r="OW36" s="104"/>
      <c r="OX36" s="104"/>
      <c r="OY36" s="104"/>
      <c r="OZ36" s="104"/>
      <c r="PA36" s="104"/>
      <c r="PB36" s="104"/>
      <c r="PC36" s="104"/>
      <c r="PD36" s="104"/>
      <c r="PE36" s="104"/>
      <c r="PF36" s="104"/>
      <c r="PG36" s="104"/>
      <c r="PH36" s="104"/>
      <c r="PI36" s="104"/>
      <c r="PJ36" s="104"/>
      <c r="PK36" s="104"/>
      <c r="PL36" s="104"/>
      <c r="PM36" s="104"/>
      <c r="PN36" s="104"/>
      <c r="PO36" s="104"/>
      <c r="PP36" s="104"/>
      <c r="PQ36" s="104"/>
      <c r="PR36" s="104"/>
      <c r="PS36" s="104"/>
      <c r="PT36" s="104"/>
      <c r="PU36" s="104"/>
      <c r="PV36" s="104"/>
      <c r="PW36" s="104"/>
      <c r="PX36" s="104"/>
      <c r="PY36" s="104"/>
      <c r="PZ36" s="104"/>
      <c r="QA36" s="104"/>
      <c r="QB36" s="104"/>
      <c r="QC36" s="104"/>
      <c r="QD36" s="104"/>
      <c r="QE36" s="104"/>
      <c r="QF36" s="104"/>
      <c r="QG36" s="104"/>
      <c r="QH36" s="104"/>
      <c r="QI36" s="104"/>
      <c r="QJ36" s="104"/>
      <c r="QK36" s="104"/>
      <c r="QL36" s="104"/>
      <c r="QM36" s="104"/>
      <c r="QN36" s="104"/>
      <c r="QO36" s="104"/>
      <c r="QP36" s="104"/>
      <c r="QQ36" s="104"/>
      <c r="QR36" s="104"/>
      <c r="QS36" s="104"/>
      <c r="QT36" s="104"/>
      <c r="QU36" s="104"/>
      <c r="QV36" s="104"/>
      <c r="QW36" s="104"/>
      <c r="QX36" s="104"/>
      <c r="QY36" s="104"/>
      <c r="QZ36" s="104"/>
      <c r="RA36" s="104"/>
      <c r="RB36" s="104"/>
      <c r="RC36" s="104"/>
      <c r="RD36" s="104"/>
      <c r="RE36" s="104"/>
      <c r="RF36" s="104"/>
      <c r="RG36" s="104"/>
      <c r="RH36" s="104"/>
      <c r="RI36" s="104"/>
      <c r="RJ36" s="104"/>
      <c r="RK36" s="104"/>
      <c r="RL36" s="104"/>
      <c r="RM36" s="104"/>
      <c r="RN36" s="104"/>
      <c r="RO36" s="104"/>
      <c r="RP36" s="104"/>
      <c r="RQ36" s="104"/>
      <c r="RR36" s="104"/>
      <c r="RS36" s="104"/>
      <c r="RT36" s="104"/>
      <c r="RU36" s="104"/>
      <c r="RV36" s="104"/>
      <c r="RW36" s="104"/>
      <c r="RX36" s="104"/>
      <c r="RY36" s="104"/>
      <c r="RZ36" s="104"/>
      <c r="SA36" s="104"/>
      <c r="SB36" s="104"/>
      <c r="SC36" s="104"/>
      <c r="SD36" s="104"/>
      <c r="SE36" s="104"/>
      <c r="SF36" s="104"/>
      <c r="SG36" s="104"/>
      <c r="SH36" s="104"/>
      <c r="SI36" s="104"/>
      <c r="SJ36" s="104"/>
      <c r="SK36" s="104"/>
      <c r="SL36" s="104"/>
      <c r="SM36" s="104"/>
      <c r="SN36" s="104"/>
      <c r="SO36" s="104"/>
      <c r="SP36" s="104"/>
      <c r="SQ36" s="104"/>
      <c r="SR36" s="104"/>
      <c r="SS36" s="104"/>
      <c r="ST36" s="104"/>
      <c r="SU36" s="104"/>
      <c r="SV36" s="104"/>
      <c r="SW36" s="104"/>
      <c r="SX36" s="104"/>
      <c r="SY36" s="104"/>
      <c r="SZ36" s="104"/>
      <c r="TA36" s="104"/>
      <c r="TB36" s="104"/>
      <c r="TC36" s="104"/>
      <c r="TD36" s="104"/>
      <c r="TE36" s="104"/>
      <c r="TF36" s="104"/>
      <c r="TG36" s="104"/>
      <c r="TH36" s="104"/>
      <c r="TI36" s="104"/>
      <c r="TJ36" s="104"/>
      <c r="TK36" s="104"/>
      <c r="TL36" s="104"/>
      <c r="TM36" s="104"/>
      <c r="TN36" s="104"/>
      <c r="TO36" s="104"/>
      <c r="TP36" s="104"/>
      <c r="TQ36" s="104"/>
      <c r="TR36" s="104"/>
      <c r="TS36" s="104"/>
      <c r="TT36" s="104"/>
      <c r="TU36" s="104"/>
      <c r="TV36" s="104"/>
      <c r="TW36" s="104"/>
      <c r="TX36" s="104"/>
      <c r="TY36" s="104"/>
      <c r="TZ36" s="104"/>
      <c r="UA36" s="104"/>
      <c r="UB36" s="104"/>
      <c r="UC36" s="104"/>
      <c r="UD36" s="104"/>
      <c r="UE36" s="104"/>
      <c r="UF36" s="104"/>
      <c r="UG36" s="104"/>
      <c r="UH36" s="104"/>
      <c r="UI36" s="104"/>
      <c r="UJ36" s="104"/>
      <c r="UK36" s="104"/>
      <c r="UL36" s="104"/>
      <c r="UM36" s="104"/>
      <c r="UN36" s="104"/>
      <c r="UO36" s="104"/>
      <c r="UP36" s="104"/>
      <c r="UQ36" s="104"/>
      <c r="UR36" s="104"/>
      <c r="US36" s="104"/>
      <c r="UT36" s="104"/>
      <c r="UU36" s="104"/>
      <c r="UV36" s="104"/>
      <c r="UW36" s="104"/>
      <c r="UX36" s="104"/>
      <c r="UY36" s="104"/>
      <c r="UZ36" s="104"/>
      <c r="VA36" s="104"/>
      <c r="VB36" s="104"/>
      <c r="VC36" s="104"/>
      <c r="VD36" s="104"/>
      <c r="VE36" s="104"/>
      <c r="VF36" s="104"/>
      <c r="VG36" s="104"/>
      <c r="VH36" s="104"/>
      <c r="VI36" s="104"/>
      <c r="VJ36" s="104"/>
      <c r="VK36" s="104"/>
      <c r="VL36" s="104"/>
      <c r="VM36" s="104"/>
      <c r="VN36" s="104"/>
      <c r="VO36" s="104"/>
      <c r="VP36" s="104"/>
      <c r="VQ36" s="104"/>
      <c r="VR36" s="104"/>
      <c r="VS36" s="104"/>
      <c r="VT36" s="104"/>
      <c r="VU36" s="104"/>
      <c r="VV36" s="104"/>
      <c r="VW36" s="104"/>
      <c r="VX36" s="104"/>
      <c r="VY36" s="104"/>
      <c r="VZ36" s="104"/>
      <c r="WA36" s="104"/>
      <c r="WB36" s="104"/>
      <c r="WC36" s="104"/>
      <c r="WD36" s="104"/>
      <c r="WE36" s="104"/>
      <c r="WF36" s="104"/>
      <c r="WG36" s="104"/>
      <c r="WH36" s="104"/>
      <c r="WI36" s="104"/>
      <c r="WJ36" s="104"/>
      <c r="WK36" s="104"/>
      <c r="WL36" s="104"/>
      <c r="WM36" s="104"/>
      <c r="WN36" s="104"/>
      <c r="WO36" s="104"/>
      <c r="WP36" s="104"/>
      <c r="WQ36" s="104"/>
      <c r="WR36" s="104"/>
      <c r="WS36" s="104"/>
      <c r="WT36" s="104"/>
      <c r="WU36" s="104"/>
      <c r="WV36" s="104"/>
      <c r="WW36" s="104"/>
      <c r="WX36" s="104"/>
      <c r="WY36" s="104"/>
      <c r="WZ36" s="104"/>
      <c r="XA36" s="104"/>
      <c r="XB36" s="104"/>
      <c r="XC36" s="104"/>
      <c r="XD36" s="104"/>
      <c r="XE36" s="104"/>
      <c r="XF36" s="104"/>
      <c r="XG36" s="104"/>
      <c r="XH36" s="104"/>
      <c r="XI36" s="104"/>
      <c r="XJ36" s="104"/>
      <c r="XK36" s="104"/>
      <c r="XL36" s="104"/>
      <c r="XM36" s="104"/>
      <c r="XN36" s="104"/>
      <c r="XO36" s="104"/>
      <c r="XP36" s="104"/>
      <c r="XQ36" s="104"/>
      <c r="XR36" s="104"/>
      <c r="XS36" s="104"/>
      <c r="XT36" s="104"/>
      <c r="XU36" s="104"/>
      <c r="XV36" s="104"/>
      <c r="XW36" s="104"/>
      <c r="XX36" s="104"/>
      <c r="XY36" s="104"/>
      <c r="XZ36" s="104"/>
      <c r="YA36" s="104"/>
      <c r="YB36" s="104"/>
      <c r="YC36" s="104"/>
      <c r="YD36" s="104"/>
      <c r="YE36" s="104"/>
      <c r="YF36" s="104"/>
      <c r="YG36" s="104"/>
      <c r="YH36" s="104"/>
      <c r="YI36" s="104"/>
      <c r="YJ36" s="104"/>
      <c r="YK36" s="104"/>
      <c r="YL36" s="104"/>
      <c r="YM36" s="104"/>
      <c r="YN36" s="104"/>
      <c r="YO36" s="104"/>
      <c r="YP36" s="104"/>
      <c r="YQ36" s="104"/>
      <c r="YR36" s="104"/>
      <c r="YS36" s="104"/>
      <c r="YT36" s="104"/>
      <c r="YU36" s="104"/>
      <c r="YV36" s="104"/>
      <c r="YW36" s="104"/>
      <c r="YX36" s="104"/>
      <c r="YY36" s="104"/>
      <c r="YZ36" s="104"/>
      <c r="ZA36" s="104"/>
      <c r="ZB36" s="104"/>
      <c r="ZC36" s="104"/>
      <c r="ZD36" s="104"/>
      <c r="ZE36" s="104"/>
      <c r="ZF36" s="104"/>
      <c r="ZG36" s="104"/>
      <c r="ZH36" s="104"/>
      <c r="ZI36" s="104"/>
      <c r="ZJ36" s="104"/>
      <c r="ZK36" s="104"/>
      <c r="ZL36" s="104"/>
      <c r="ZM36" s="104"/>
      <c r="ZN36" s="104"/>
      <c r="ZO36" s="104"/>
      <c r="ZP36" s="104"/>
      <c r="ZQ36" s="104"/>
      <c r="ZR36" s="104"/>
      <c r="ZS36" s="104"/>
      <c r="ZT36" s="104"/>
      <c r="ZU36" s="104"/>
      <c r="ZV36" s="104"/>
      <c r="ZW36" s="104"/>
      <c r="ZX36" s="104"/>
      <c r="ZY36" s="104"/>
      <c r="ZZ36" s="104"/>
      <c r="AAA36" s="104"/>
      <c r="AAB36" s="104"/>
      <c r="AAC36" s="104"/>
      <c r="AAD36" s="104"/>
      <c r="AAE36" s="104"/>
      <c r="AAF36" s="104"/>
      <c r="AAG36" s="104"/>
      <c r="AAH36" s="104"/>
      <c r="AAI36" s="104"/>
      <c r="AAJ36" s="104"/>
      <c r="AAK36" s="104"/>
      <c r="AAL36" s="104"/>
      <c r="AAM36" s="104"/>
      <c r="AAN36" s="104"/>
      <c r="AAO36" s="104"/>
      <c r="AAP36" s="104"/>
      <c r="AAQ36" s="104"/>
      <c r="AAR36" s="104"/>
      <c r="AAS36" s="104"/>
      <c r="AAT36" s="104"/>
      <c r="AAU36" s="104"/>
      <c r="AAV36" s="104"/>
      <c r="AAW36" s="104"/>
      <c r="AAX36" s="104"/>
      <c r="AAY36" s="104"/>
      <c r="AAZ36" s="104"/>
      <c r="ABA36" s="104"/>
      <c r="ABB36" s="104"/>
      <c r="ABC36" s="104"/>
      <c r="ABD36" s="104"/>
      <c r="ABE36" s="104"/>
      <c r="ABF36" s="104"/>
      <c r="ABG36" s="104"/>
      <c r="ABH36" s="104"/>
      <c r="ABI36" s="104"/>
      <c r="ABJ36" s="104"/>
      <c r="ABK36" s="104"/>
      <c r="ABL36" s="104"/>
      <c r="ABM36" s="104"/>
      <c r="ABN36" s="104"/>
      <c r="ABO36" s="104"/>
      <c r="ABP36" s="104"/>
      <c r="ABQ36" s="104"/>
      <c r="ABR36" s="104"/>
      <c r="ABS36" s="104"/>
      <c r="ABT36" s="104"/>
      <c r="ABU36" s="104"/>
      <c r="ABV36" s="104"/>
      <c r="ABW36" s="104"/>
      <c r="ABX36" s="104"/>
      <c r="ABY36" s="104"/>
      <c r="ABZ36" s="104"/>
      <c r="ACA36" s="104"/>
      <c r="ACB36" s="104"/>
      <c r="ACC36" s="104"/>
      <c r="ACD36" s="104"/>
      <c r="ACE36" s="104"/>
      <c r="ACF36" s="104"/>
      <c r="ACG36" s="104"/>
      <c r="ACH36" s="104"/>
      <c r="ACI36" s="104"/>
      <c r="ACJ36" s="104"/>
      <c r="ACK36" s="104"/>
      <c r="ACL36" s="104"/>
      <c r="ACM36" s="104"/>
      <c r="ACN36" s="104"/>
      <c r="ACO36" s="104"/>
      <c r="ACP36" s="104"/>
      <c r="ACQ36" s="104"/>
      <c r="ACR36" s="104"/>
      <c r="ACS36" s="104"/>
      <c r="ACT36" s="104"/>
      <c r="ACU36" s="104"/>
      <c r="ACV36" s="104"/>
      <c r="ACW36" s="104"/>
      <c r="ACX36" s="104"/>
      <c r="ACY36" s="104"/>
      <c r="ACZ36" s="104"/>
      <c r="ADA36" s="104"/>
      <c r="ADB36" s="104"/>
      <c r="ADC36" s="104"/>
      <c r="ADD36" s="104"/>
      <c r="ADE36" s="104"/>
      <c r="ADF36" s="104"/>
      <c r="ADG36" s="104"/>
      <c r="ADH36" s="104"/>
      <c r="ADI36" s="104"/>
      <c r="ADJ36" s="104"/>
      <c r="ADK36" s="104"/>
      <c r="ADL36" s="104"/>
      <c r="ADM36" s="104"/>
      <c r="ADN36" s="104"/>
      <c r="ADO36" s="104"/>
      <c r="ADP36" s="104"/>
      <c r="ADQ36" s="104"/>
      <c r="ADR36" s="104"/>
      <c r="ADS36" s="104"/>
      <c r="ADT36" s="104"/>
      <c r="ADU36" s="104"/>
      <c r="ADV36" s="104"/>
      <c r="ADW36" s="104"/>
      <c r="ADX36" s="104"/>
      <c r="ADY36" s="104"/>
      <c r="ADZ36" s="104"/>
      <c r="AEA36" s="104"/>
      <c r="AEB36" s="104"/>
      <c r="AEC36" s="104"/>
      <c r="AED36" s="104"/>
      <c r="AEE36" s="104"/>
      <c r="AEF36" s="104"/>
      <c r="AEG36" s="104"/>
      <c r="AEH36" s="104"/>
      <c r="AEI36" s="104"/>
      <c r="AEJ36" s="104"/>
      <c r="AEK36" s="104"/>
      <c r="AEL36" s="104"/>
      <c r="AEM36" s="104"/>
      <c r="AEN36" s="104"/>
      <c r="AEO36" s="104"/>
      <c r="AEP36" s="104"/>
      <c r="AEQ36" s="104"/>
      <c r="AER36" s="104"/>
      <c r="AES36" s="104"/>
      <c r="AET36" s="104"/>
      <c r="AEU36" s="104"/>
      <c r="AEV36" s="104"/>
      <c r="AEW36" s="104"/>
      <c r="AEX36" s="104"/>
      <c r="AEY36" s="104"/>
      <c r="AEZ36" s="104"/>
      <c r="AFA36" s="104"/>
      <c r="AFB36" s="104"/>
      <c r="AFC36" s="104"/>
      <c r="AFD36" s="104"/>
      <c r="AFE36" s="104"/>
      <c r="AFF36" s="104"/>
      <c r="AFG36" s="104"/>
      <c r="AFH36" s="104"/>
      <c r="AFI36" s="104"/>
      <c r="AFJ36" s="104"/>
      <c r="AFK36" s="104"/>
      <c r="AFL36" s="104"/>
      <c r="AFM36" s="104"/>
      <c r="AFN36" s="104"/>
      <c r="AFO36" s="104"/>
      <c r="AFP36" s="104"/>
      <c r="AFQ36" s="104"/>
      <c r="AFR36" s="104"/>
      <c r="AFS36" s="104"/>
      <c r="AFT36" s="104"/>
      <c r="AFU36" s="104"/>
      <c r="AFV36" s="104"/>
      <c r="AFW36" s="104"/>
      <c r="AFX36" s="104"/>
      <c r="AFY36" s="104"/>
      <c r="AFZ36" s="104"/>
      <c r="AGA36" s="104"/>
      <c r="AGB36" s="104"/>
      <c r="AGC36" s="104"/>
      <c r="AGD36" s="104"/>
      <c r="AGE36" s="104"/>
      <c r="AGF36" s="104"/>
      <c r="AGG36" s="104"/>
      <c r="AGH36" s="104"/>
      <c r="AGI36" s="104"/>
      <c r="AGJ36" s="104"/>
      <c r="AGK36" s="104"/>
      <c r="AGL36" s="104"/>
      <c r="AGM36" s="104"/>
      <c r="AGN36" s="104"/>
      <c r="AGO36" s="104"/>
      <c r="AGP36" s="104"/>
      <c r="AGQ36" s="104"/>
      <c r="AGR36" s="104"/>
      <c r="AGS36" s="104"/>
      <c r="AGT36" s="104"/>
      <c r="AGU36" s="104"/>
      <c r="AGV36" s="104"/>
      <c r="AGW36" s="104"/>
      <c r="AGX36" s="104"/>
      <c r="AGY36" s="104"/>
      <c r="AGZ36" s="104"/>
      <c r="AHA36" s="104"/>
      <c r="AHB36" s="104"/>
      <c r="AHC36" s="104"/>
      <c r="AHD36" s="104"/>
      <c r="AHE36" s="104"/>
      <c r="AHF36" s="104"/>
      <c r="AHG36" s="104"/>
      <c r="AHH36" s="104"/>
      <c r="AHI36" s="104"/>
      <c r="AHJ36" s="104"/>
      <c r="AHK36" s="104"/>
      <c r="AHL36" s="104"/>
      <c r="AHM36" s="104"/>
      <c r="AHN36" s="104"/>
      <c r="AHO36" s="104"/>
      <c r="AHP36" s="104"/>
      <c r="AHQ36" s="104"/>
      <c r="AHR36" s="104"/>
      <c r="AHS36" s="104"/>
      <c r="AHT36" s="104"/>
      <c r="AHU36" s="104"/>
      <c r="AHV36" s="104"/>
      <c r="AHW36" s="104"/>
      <c r="AHX36" s="104"/>
      <c r="AHY36" s="104"/>
      <c r="AHZ36" s="104"/>
      <c r="AIA36" s="104"/>
      <c r="AIB36" s="104"/>
      <c r="AIC36" s="104"/>
      <c r="AID36" s="104"/>
      <c r="AIE36" s="104"/>
      <c r="AIF36" s="104"/>
      <c r="AIG36" s="104"/>
      <c r="AIH36" s="104"/>
      <c r="AII36" s="104"/>
      <c r="AIJ36" s="104"/>
      <c r="AIK36" s="104"/>
      <c r="AIL36" s="104"/>
      <c r="AIM36" s="104"/>
      <c r="AIN36" s="104"/>
      <c r="AIO36" s="104"/>
      <c r="AIP36" s="104"/>
      <c r="AIQ36" s="104"/>
      <c r="AIR36" s="104"/>
      <c r="AIS36" s="104"/>
      <c r="AIT36" s="104"/>
      <c r="AIU36" s="104"/>
      <c r="AIV36" s="104"/>
      <c r="AIW36" s="104"/>
      <c r="AIX36" s="104"/>
      <c r="AIY36" s="104"/>
      <c r="AIZ36" s="104"/>
      <c r="AJA36" s="104"/>
      <c r="AJB36" s="104"/>
      <c r="AJC36" s="104"/>
      <c r="AJD36" s="104"/>
      <c r="AJE36" s="104"/>
      <c r="AJF36" s="104"/>
      <c r="AJG36" s="104"/>
      <c r="AJH36" s="104"/>
      <c r="AJI36" s="104"/>
      <c r="AJJ36" s="104"/>
      <c r="AJK36" s="104"/>
      <c r="AJL36" s="104"/>
      <c r="AJM36" s="104"/>
      <c r="AJN36" s="104"/>
      <c r="AJO36" s="104"/>
      <c r="AJP36" s="104"/>
      <c r="AJQ36" s="104"/>
      <c r="AJR36" s="104"/>
      <c r="AJS36" s="104"/>
      <c r="AJT36" s="104"/>
      <c r="AJU36" s="104"/>
      <c r="AJV36" s="104"/>
      <c r="AJW36" s="104"/>
      <c r="AJX36" s="104"/>
      <c r="AJY36" s="104"/>
      <c r="AJZ36" s="104"/>
      <c r="AKA36" s="104"/>
      <c r="AKB36" s="104"/>
      <c r="AKC36" s="104"/>
      <c r="AKD36" s="104"/>
      <c r="AKE36" s="104"/>
      <c r="AKF36" s="104"/>
      <c r="AKG36" s="104"/>
      <c r="AKH36" s="104"/>
      <c r="AKI36" s="104"/>
      <c r="AKJ36" s="104"/>
      <c r="AKK36" s="104"/>
      <c r="AKL36" s="104"/>
      <c r="AKM36" s="104"/>
      <c r="AKN36" s="104"/>
      <c r="AKO36" s="104"/>
      <c r="AKP36" s="104"/>
      <c r="AKQ36" s="104"/>
      <c r="AKR36" s="104"/>
      <c r="AKS36" s="104"/>
      <c r="AKT36" s="104"/>
      <c r="AKU36" s="104"/>
      <c r="AKV36" s="104"/>
      <c r="AKW36" s="104"/>
      <c r="AKX36" s="104"/>
      <c r="AKY36" s="104"/>
      <c r="AKZ36" s="104"/>
      <c r="ALA36" s="104"/>
      <c r="ALB36" s="104"/>
      <c r="ALC36" s="104"/>
      <c r="ALD36" s="104"/>
      <c r="ALE36" s="104"/>
      <c r="ALF36" s="104"/>
      <c r="ALG36" s="104"/>
      <c r="ALH36" s="104"/>
      <c r="ALI36" s="104"/>
      <c r="ALJ36" s="104"/>
      <c r="ALK36" s="104"/>
      <c r="ALL36" s="104"/>
      <c r="ALM36" s="104"/>
      <c r="ALN36" s="104"/>
      <c r="ALO36" s="104"/>
      <c r="ALP36" s="104"/>
      <c r="ALQ36" s="104"/>
      <c r="ALR36" s="104"/>
      <c r="ALS36" s="104"/>
      <c r="ALT36" s="104"/>
      <c r="ALU36" s="104"/>
      <c r="ALV36" s="104"/>
      <c r="ALW36" s="104"/>
      <c r="ALX36" s="104"/>
      <c r="ALY36" s="104"/>
      <c r="ALZ36" s="104"/>
      <c r="AMA36" s="104"/>
      <c r="AMB36" s="104"/>
      <c r="AMC36" s="104"/>
      <c r="AMD36" s="104"/>
      <c r="AME36" s="104"/>
      <c r="AMF36" s="104"/>
      <c r="AMG36" s="104"/>
      <c r="AMH36" s="104"/>
      <c r="AMI36" s="104"/>
      <c r="AMJ36" s="104"/>
    </row>
    <row r="37" spans="1:1024" ht="14.85" customHeight="1" x14ac:dyDescent="0.2">
      <c r="A37" s="58">
        <f t="array" ref="A37">IF(G37=Error_checking!$A$26,_xlfn.RANK.EQ(AC37,$AC$2:$AC$601),"")</f>
        <v>36</v>
      </c>
      <c r="B37" s="84">
        <v>433</v>
      </c>
      <c r="C37" s="59">
        <f>VLOOKUP($B37,Ludo_na!$A$2:$D$601,2,0)</f>
        <v>201</v>
      </c>
      <c r="D37" s="60" t="str">
        <f>IF(VLOOKUP($B37,Ludo_voor!$A$2:$Y$601,3,0)="","",VLOOKUP($B37,Ludo_voor!$A$2:$Y$601,3,0))</f>
        <v>Van Roy</v>
      </c>
      <c r="E37" s="61" t="str">
        <f>IF(VLOOKUP($B37,Ludo_voor!$A$2:$Y$601,4,0)="","",VLOOKUP($B37,Ludo_voor!$A$2:$Y$601,4,0))</f>
        <v>Dylan</v>
      </c>
      <c r="F37" s="62" t="str">
        <f>IF(VLOOKUP($B37,Ludo_voor!$A$2:$Y$601,5,0)="","",VLOOKUP($B37,Ludo_voor!$A$2:$Y$601,5,0))</f>
        <v/>
      </c>
      <c r="G37" s="63" t="s">
        <v>845</v>
      </c>
      <c r="H37" s="85"/>
      <c r="I37" s="86" t="s">
        <v>860</v>
      </c>
      <c r="J37" s="87">
        <v>3</v>
      </c>
      <c r="K37" s="87">
        <v>3</v>
      </c>
      <c r="L37" s="87">
        <v>2</v>
      </c>
      <c r="M37" s="67">
        <f t="array" ref="M37">IF($G37="","",IF(L37="",0,((SUM(IF(I37=I$2:I$601,IF(J37=J$2:J$601,1,0),0))-K37)/(SUM(IF(I37=I$2:I$601,IF(J37=J$2:J$601,1,0),0))-1)*100)+(L37/(SUM(IF(I37=I$2:I$601,IF(J37=J$2:J$601,L$2:L$601,0),0))))+IF(K37&lt;2,SUM(IF(I37=I$2:I$601,IF(J37=J$2:J$601,1,0),0)),0)))</f>
        <v>33.533333333333331</v>
      </c>
      <c r="N37" s="88" t="s">
        <v>863</v>
      </c>
      <c r="O37" s="72">
        <v>3</v>
      </c>
      <c r="P37" s="72">
        <v>2</v>
      </c>
      <c r="Q37" s="72">
        <v>92</v>
      </c>
      <c r="R37" s="70">
        <f t="array" ref="R37">IF($G37="","",IF(Q37="",0,((SUM(IF(N37=N$2:N$601,IF(O37=O$2:O$601,1,0),0))-P37)/(SUM(IF(N37=N$2:N$601,IF(O37=O$2:O$601,1,0),0))-1)*100)+(Q37/(SUM(IF(N37=N$2:N$601,IF(O37=O$2:O$601,Q$2:Q$601,0),0))))+IF(P37&lt;2,SUM(IF(N37=N$2:N$601,IF(O37=O$2:O$601,1,0),0)),0)))</f>
        <v>66.936461388074278</v>
      </c>
      <c r="S37" s="71" t="s">
        <v>851</v>
      </c>
      <c r="T37" s="72">
        <v>1</v>
      </c>
      <c r="U37" s="72">
        <v>1</v>
      </c>
      <c r="V37" s="72">
        <v>46</v>
      </c>
      <c r="W37" s="73">
        <f t="array" ref="W37">IF($G37="","",IF(OR(S37=Error_checking!$Q$25,S37=Error_checking!$Q$26),R37-IF(P37&lt;2,SUM(IF(N37=N$2:N$601,IF(O37=O$2:O$601,1,0),0)),0),IF(V37="",0,((SUM(IF(S37=S$2:S$601,IF(T37=T$2:T$601,1,0),0))-U37)/(SUM(IF(S37=S$2:S$601,IF(T37=T$2:T$601,1,0),0))-1)*100)+(V37/(SUM(IF(S37=S$2:S$601,IF(T37=T$2:T$601,V$2:V$601,0),0))))+IF(U37&lt;2,SUM(IF(S37=S$2:S$601,IF(T37=T$2:T$601,1,0),0)),0))))</f>
        <v>106.1869918699187</v>
      </c>
      <c r="X37" s="74"/>
      <c r="Y37" s="75"/>
      <c r="Z37" s="76"/>
      <c r="AA37" s="75"/>
      <c r="AB37" s="77">
        <f>0</f>
        <v>0</v>
      </c>
      <c r="AC37" s="77">
        <f t="array" ref="AC37">SUM(M37,R37,W37,AB37)</f>
        <v>206.65678659132629</v>
      </c>
      <c r="AD37" s="76">
        <f>IF(G37=Error_checking!$A$26,MAX(0,MIN(MaxBonus,$G$1)+1-_xlfn.RANK.EQ(AC37,$AC$2:$AC$601)),0)</f>
        <v>35</v>
      </c>
      <c r="AE37" s="73">
        <f t="shared" si="0"/>
        <v>241.65678659132629</v>
      </c>
      <c r="AF37" s="78">
        <f t="array" ref="AF37">IF(G37=Error_checking!$A$26,_xlfn.RANK.EQ(AC37,$AC$2:$AC$601),"")</f>
        <v>36</v>
      </c>
      <c r="AG37" s="79"/>
      <c r="AH37" s="80"/>
      <c r="AI37" s="80"/>
      <c r="AJ37" s="80"/>
      <c r="AK37" s="81"/>
      <c r="AL37" s="81"/>
      <c r="AM37" s="81"/>
      <c r="AN37" s="82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</row>
    <row r="38" spans="1:1024" ht="14.85" customHeight="1" x14ac:dyDescent="0.2">
      <c r="A38" s="58">
        <f t="array" ref="A38">IF(G38=Error_checking!$A$26,_xlfn.RANK.EQ(AC38,$AC$2:$AC$601),"")</f>
        <v>37</v>
      </c>
      <c r="B38" s="58">
        <v>265</v>
      </c>
      <c r="C38" s="59">
        <f>VLOOKUP($B38,Ludo_na!$A$2:$D$601,2,0)</f>
        <v>5</v>
      </c>
      <c r="D38" s="60" t="str">
        <f>IF(VLOOKUP($B38,Ludo_voor!$A$2:$Y$601,3,0)="","",VLOOKUP($B38,Ludo_voor!$A$2:$Y$601,3,0))</f>
        <v>Verheyen</v>
      </c>
      <c r="E38" s="61" t="str">
        <f>IF(VLOOKUP($B38,Ludo_voor!$A$2:$Y$601,4,0)="","",VLOOKUP($B38,Ludo_voor!$A$2:$Y$601,4,0))</f>
        <v>Jan</v>
      </c>
      <c r="F38" s="62" t="str">
        <f>IF(VLOOKUP($B38,Ludo_voor!$A$2:$Y$601,5,0)="","",VLOOKUP($B38,Ludo_voor!$A$2:$Y$601,5,0))</f>
        <v>t Gezelschap</v>
      </c>
      <c r="G38" s="63" t="s">
        <v>845</v>
      </c>
      <c r="H38" s="64" t="s">
        <v>846</v>
      </c>
      <c r="I38" s="65" t="s">
        <v>850</v>
      </c>
      <c r="J38" s="66">
        <v>3</v>
      </c>
      <c r="K38" s="66">
        <v>3</v>
      </c>
      <c r="L38" s="66">
        <v>6</v>
      </c>
      <c r="M38" s="67">
        <f t="array" ref="M38">IF($G38="","",IF(L38="",0,((SUM(IF(I38=I$2:I$601,IF(J38=J$2:J$601,1,0),0))-K38)/(SUM(IF(I38=I$2:I$601,IF(J38=J$2:J$601,1,0),0))-1)*100)+(L38/(SUM(IF(I38=I$2:I$601,IF(J38=J$2:J$601,L$2:L$601,0),0))))+IF(K38&lt;2,SUM(IF(I38=I$2:I$601,IF(J38=J$2:J$601,1,0),0)),0)))</f>
        <v>33.540229885057464</v>
      </c>
      <c r="N38" s="68" t="s">
        <v>857</v>
      </c>
      <c r="O38" s="69">
        <v>1</v>
      </c>
      <c r="P38" s="69">
        <v>2</v>
      </c>
      <c r="Q38" s="69">
        <v>215</v>
      </c>
      <c r="R38" s="70">
        <f t="array" ref="R38">IF($G38="","",IF(Q38="",0,((SUM(IF(N38=N$2:N$601,IF(O38=O$2:O$601,1,0),0))-P38)/(SUM(IF(N38=N$2:N$601,IF(O38=O$2:O$601,1,0),0))-1)*100)+(Q38/(SUM(IF(N38=N$2:N$601,IF(O38=O$2:O$601,Q$2:Q$601,0),0))))+IF(P38&lt;2,SUM(IF(N38=N$2:N$601,IF(O38=O$2:O$601,1,0),0)),0)))</f>
        <v>66.923536439665469</v>
      </c>
      <c r="S38" s="71" t="s">
        <v>851</v>
      </c>
      <c r="T38" s="72">
        <v>4</v>
      </c>
      <c r="U38" s="72">
        <v>1</v>
      </c>
      <c r="V38" s="72">
        <v>53</v>
      </c>
      <c r="W38" s="73">
        <f t="array" ref="W38">IF($G38="","",IF(OR(S38=Error_checking!$Q$25,S38=Error_checking!$Q$26),R38-IF(P38&lt;2,SUM(IF(N38=N$2:N$601,IF(O38=O$2:O$601,1,0),0)),0),IF(V38="",0,((SUM(IF(S38=S$2:S$601,IF(T38=T$2:T$601,1,0),0))-U38)/(SUM(IF(S38=S$2:S$601,IF(T38=T$2:T$601,1,0),0))-1)*100)+(V38/(SUM(IF(S38=S$2:S$601,IF(T38=T$2:T$601,V$2:V$601,0),0))))+IF(U38&lt;2,SUM(IF(S38=S$2:S$601,IF(T38=T$2:T$601,1,0),0)),0))))</f>
        <v>106.18402777777777</v>
      </c>
      <c r="X38" s="74"/>
      <c r="Y38" s="75"/>
      <c r="Z38" s="76"/>
      <c r="AA38" s="75"/>
      <c r="AB38" s="77">
        <f>0</f>
        <v>0</v>
      </c>
      <c r="AC38" s="77">
        <f t="array" ref="AC38">SUM(M38,R38,W38,AB38)</f>
        <v>206.64779410250071</v>
      </c>
      <c r="AD38" s="76">
        <f>IF(G38=Error_checking!$A$26,MAX(0,MIN(MaxBonus,$G$1)+1-_xlfn.RANK.EQ(AC38,$AC$2:$AC$601)),0)</f>
        <v>34</v>
      </c>
      <c r="AE38" s="73">
        <f t="shared" si="0"/>
        <v>240.64779410250071</v>
      </c>
      <c r="AF38" s="78">
        <f t="array" ref="AF38">IF(G38=Error_checking!$A$26,_xlfn.RANK.EQ(AC38,$AC$2:$AC$601),"")</f>
        <v>37</v>
      </c>
      <c r="AG38" s="79"/>
      <c r="AH38" s="80"/>
      <c r="AI38" s="80"/>
      <c r="AJ38" s="80"/>
      <c r="AK38" s="81"/>
      <c r="AL38" s="81"/>
      <c r="AM38" s="81"/>
      <c r="AN38" s="82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  <c r="FQ38" s="92"/>
      <c r="FR38" s="92"/>
      <c r="FS38" s="92"/>
      <c r="FT38" s="9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F38" s="92"/>
      <c r="GG38" s="92"/>
      <c r="GH38" s="92"/>
      <c r="GI38" s="92"/>
      <c r="GJ38" s="92"/>
      <c r="GK38" s="92"/>
      <c r="GL38" s="92"/>
      <c r="GM38" s="92"/>
      <c r="GN38" s="92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92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92"/>
      <c r="HP38" s="92"/>
      <c r="HQ38" s="92"/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2"/>
      <c r="IC38" s="92"/>
      <c r="ID38" s="92"/>
      <c r="IE38" s="92"/>
      <c r="IF38" s="92"/>
      <c r="IG38" s="92"/>
      <c r="IH38" s="92"/>
      <c r="II38" s="92"/>
      <c r="IJ38" s="92"/>
      <c r="IK38" s="92"/>
      <c r="IL38" s="92"/>
      <c r="IM38" s="92"/>
      <c r="IN38" s="92"/>
      <c r="IO38" s="92"/>
      <c r="IP38" s="92"/>
      <c r="IQ38" s="92"/>
      <c r="IR38" s="92"/>
      <c r="IS38" s="92"/>
      <c r="IT38" s="92"/>
      <c r="IU38" s="92"/>
      <c r="IV38" s="92"/>
      <c r="IW38" s="92"/>
      <c r="IX38" s="92"/>
      <c r="IY38" s="92"/>
      <c r="IZ38" s="92"/>
      <c r="JA38" s="92"/>
      <c r="JB38" s="92"/>
      <c r="JC38" s="92"/>
      <c r="JD38" s="92"/>
      <c r="JE38" s="92"/>
      <c r="JF38" s="92"/>
      <c r="JG38" s="92"/>
      <c r="JH38" s="92"/>
      <c r="JI38" s="92"/>
      <c r="JJ38" s="92"/>
      <c r="JK38" s="92"/>
      <c r="JL38" s="92"/>
      <c r="JM38" s="92"/>
      <c r="JN38" s="92"/>
      <c r="JO38" s="92"/>
      <c r="JP38" s="92"/>
      <c r="JQ38" s="92"/>
      <c r="JR38" s="92"/>
      <c r="JS38" s="92"/>
      <c r="JT38" s="92"/>
      <c r="JU38" s="92"/>
      <c r="JV38" s="92"/>
      <c r="JW38" s="92"/>
      <c r="JX38" s="92"/>
      <c r="JY38" s="92"/>
      <c r="JZ38" s="92"/>
      <c r="KA38" s="92"/>
      <c r="KB38" s="92"/>
      <c r="KC38" s="92"/>
      <c r="KD38" s="92"/>
      <c r="KE38" s="92"/>
      <c r="KF38" s="92"/>
      <c r="KG38" s="92"/>
      <c r="KH38" s="92"/>
      <c r="KI38" s="92"/>
      <c r="KJ38" s="92"/>
      <c r="KK38" s="92"/>
      <c r="KL38" s="92"/>
      <c r="KM38" s="92"/>
      <c r="KN38" s="92"/>
      <c r="KO38" s="92"/>
      <c r="KP38" s="92"/>
      <c r="KQ38" s="92"/>
      <c r="KR38" s="92"/>
      <c r="KS38" s="92"/>
      <c r="KT38" s="92"/>
      <c r="KU38" s="92"/>
      <c r="KV38" s="92"/>
      <c r="KW38" s="92"/>
      <c r="KX38" s="92"/>
      <c r="KY38" s="92"/>
      <c r="KZ38" s="92"/>
      <c r="LA38" s="92"/>
      <c r="LB38" s="92"/>
      <c r="LC38" s="92"/>
      <c r="LD38" s="92"/>
      <c r="LE38" s="92"/>
      <c r="LF38" s="92"/>
      <c r="LG38" s="92"/>
      <c r="LH38" s="92"/>
      <c r="LI38" s="92"/>
      <c r="LJ38" s="92"/>
      <c r="LK38" s="92"/>
      <c r="LL38" s="92"/>
      <c r="LM38" s="92"/>
      <c r="LN38" s="92"/>
      <c r="LO38" s="92"/>
      <c r="LP38" s="92"/>
      <c r="LQ38" s="92"/>
      <c r="LR38" s="92"/>
      <c r="LS38" s="92"/>
      <c r="LT38" s="92"/>
      <c r="LU38" s="92"/>
      <c r="LV38" s="92"/>
      <c r="LW38" s="92"/>
      <c r="LX38" s="92"/>
      <c r="LY38" s="92"/>
      <c r="LZ38" s="92"/>
      <c r="MA38" s="92"/>
      <c r="MB38" s="92"/>
      <c r="MC38" s="92"/>
      <c r="MD38" s="92"/>
      <c r="ME38" s="92"/>
      <c r="MF38" s="92"/>
      <c r="MG38" s="92"/>
      <c r="MH38" s="92"/>
      <c r="MI38" s="92"/>
      <c r="MJ38" s="92"/>
      <c r="MK38" s="92"/>
      <c r="ML38" s="92"/>
      <c r="MM38" s="92"/>
      <c r="MN38" s="92"/>
      <c r="MO38" s="92"/>
      <c r="MP38" s="92"/>
      <c r="MQ38" s="92"/>
      <c r="MR38" s="92"/>
      <c r="MS38" s="92"/>
      <c r="MT38" s="92"/>
      <c r="MU38" s="92"/>
      <c r="MV38" s="92"/>
      <c r="MW38" s="92"/>
      <c r="MX38" s="92"/>
      <c r="MY38" s="92"/>
      <c r="MZ38" s="92"/>
      <c r="NA38" s="92"/>
      <c r="NB38" s="92"/>
      <c r="NC38" s="92"/>
      <c r="ND38" s="92"/>
      <c r="NE38" s="92"/>
      <c r="NF38" s="92"/>
      <c r="NG38" s="92"/>
      <c r="NH38" s="92"/>
      <c r="NI38" s="92"/>
      <c r="NJ38" s="92"/>
      <c r="NK38" s="92"/>
      <c r="NL38" s="92"/>
      <c r="NM38" s="92"/>
      <c r="NN38" s="92"/>
      <c r="NO38" s="92"/>
      <c r="NP38" s="92"/>
      <c r="NQ38" s="92"/>
      <c r="NR38" s="92"/>
      <c r="NS38" s="92"/>
      <c r="NT38" s="92"/>
      <c r="NU38" s="92"/>
      <c r="NV38" s="92"/>
      <c r="NW38" s="92"/>
      <c r="NX38" s="92"/>
      <c r="NY38" s="92"/>
      <c r="NZ38" s="92"/>
      <c r="OA38" s="92"/>
      <c r="OB38" s="92"/>
      <c r="OC38" s="92"/>
      <c r="OD38" s="92"/>
      <c r="OE38" s="92"/>
      <c r="OF38" s="92"/>
      <c r="OG38" s="92"/>
      <c r="OH38" s="92"/>
      <c r="OI38" s="92"/>
      <c r="OJ38" s="92"/>
      <c r="OK38" s="92"/>
      <c r="OL38" s="92"/>
      <c r="OM38" s="92"/>
      <c r="ON38" s="92"/>
      <c r="OO38" s="92"/>
      <c r="OP38" s="92"/>
      <c r="OQ38" s="92"/>
      <c r="OR38" s="92"/>
      <c r="OS38" s="92"/>
      <c r="OT38" s="92"/>
      <c r="OU38" s="92"/>
      <c r="OV38" s="92"/>
      <c r="OW38" s="92"/>
      <c r="OX38" s="92"/>
      <c r="OY38" s="92"/>
      <c r="OZ38" s="92"/>
      <c r="PA38" s="92"/>
      <c r="PB38" s="92"/>
      <c r="PC38" s="92"/>
      <c r="PD38" s="92"/>
      <c r="PE38" s="92"/>
      <c r="PF38" s="92"/>
      <c r="PG38" s="92"/>
      <c r="PH38" s="92"/>
      <c r="PI38" s="92"/>
      <c r="PJ38" s="92"/>
      <c r="PK38" s="92"/>
      <c r="PL38" s="92"/>
      <c r="PM38" s="92"/>
      <c r="PN38" s="92"/>
      <c r="PO38" s="92"/>
      <c r="PP38" s="92"/>
      <c r="PQ38" s="92"/>
      <c r="PR38" s="92"/>
      <c r="PS38" s="92"/>
      <c r="PT38" s="92"/>
      <c r="PU38" s="92"/>
      <c r="PV38" s="92"/>
      <c r="PW38" s="92"/>
      <c r="PX38" s="92"/>
      <c r="PY38" s="92"/>
      <c r="PZ38" s="92"/>
      <c r="QA38" s="92"/>
      <c r="QB38" s="92"/>
      <c r="QC38" s="92"/>
      <c r="QD38" s="92"/>
      <c r="QE38" s="92"/>
      <c r="QF38" s="92"/>
      <c r="QG38" s="92"/>
      <c r="QH38" s="92"/>
      <c r="QI38" s="92"/>
      <c r="QJ38" s="92"/>
      <c r="QK38" s="92"/>
      <c r="QL38" s="92"/>
      <c r="QM38" s="92"/>
      <c r="QN38" s="92"/>
      <c r="QO38" s="92"/>
      <c r="QP38" s="92"/>
      <c r="QQ38" s="92"/>
      <c r="QR38" s="92"/>
      <c r="QS38" s="92"/>
      <c r="QT38" s="92"/>
      <c r="QU38" s="92"/>
      <c r="QV38" s="92"/>
      <c r="QW38" s="92"/>
      <c r="QX38" s="92"/>
      <c r="QY38" s="92"/>
      <c r="QZ38" s="92"/>
      <c r="RA38" s="92"/>
      <c r="RB38" s="92"/>
      <c r="RC38" s="92"/>
      <c r="RD38" s="92"/>
      <c r="RE38" s="92"/>
      <c r="RF38" s="92"/>
      <c r="RG38" s="92"/>
      <c r="RH38" s="92"/>
      <c r="RI38" s="92"/>
      <c r="RJ38" s="92"/>
      <c r="RK38" s="92"/>
      <c r="RL38" s="92"/>
      <c r="RM38" s="92"/>
      <c r="RN38" s="92"/>
      <c r="RO38" s="92"/>
      <c r="RP38" s="92"/>
      <c r="RQ38" s="92"/>
      <c r="RR38" s="92"/>
      <c r="RS38" s="92"/>
      <c r="RT38" s="92"/>
      <c r="RU38" s="92"/>
      <c r="RV38" s="92"/>
      <c r="RW38" s="92"/>
      <c r="RX38" s="92"/>
      <c r="RY38" s="92"/>
      <c r="RZ38" s="92"/>
      <c r="SA38" s="92"/>
      <c r="SB38" s="92"/>
      <c r="SC38" s="92"/>
      <c r="SD38" s="92"/>
      <c r="SE38" s="92"/>
      <c r="SF38" s="92"/>
      <c r="SG38" s="92"/>
      <c r="SH38" s="92"/>
      <c r="SI38" s="92"/>
      <c r="SJ38" s="92"/>
      <c r="SK38" s="92"/>
      <c r="SL38" s="92"/>
      <c r="SM38" s="92"/>
      <c r="SN38" s="92"/>
      <c r="SO38" s="92"/>
      <c r="SP38" s="92"/>
      <c r="SQ38" s="92"/>
      <c r="SR38" s="92"/>
      <c r="SS38" s="92"/>
      <c r="ST38" s="92"/>
      <c r="SU38" s="92"/>
      <c r="SV38" s="92"/>
      <c r="SW38" s="92"/>
      <c r="SX38" s="92"/>
      <c r="SY38" s="92"/>
      <c r="SZ38" s="92"/>
      <c r="TA38" s="92"/>
      <c r="TB38" s="92"/>
      <c r="TC38" s="92"/>
      <c r="TD38" s="92"/>
      <c r="TE38" s="92"/>
      <c r="TF38" s="92"/>
      <c r="TG38" s="92"/>
      <c r="TH38" s="92"/>
      <c r="TI38" s="92"/>
      <c r="TJ38" s="92"/>
      <c r="TK38" s="92"/>
      <c r="TL38" s="92"/>
      <c r="TM38" s="92"/>
      <c r="TN38" s="92"/>
      <c r="TO38" s="92"/>
      <c r="TP38" s="92"/>
      <c r="TQ38" s="92"/>
      <c r="TR38" s="92"/>
      <c r="TS38" s="92"/>
      <c r="TT38" s="92"/>
      <c r="TU38" s="92"/>
      <c r="TV38" s="92"/>
      <c r="TW38" s="92"/>
      <c r="TX38" s="92"/>
      <c r="TY38" s="92"/>
      <c r="TZ38" s="92"/>
      <c r="UA38" s="92"/>
      <c r="UB38" s="92"/>
      <c r="UC38" s="92"/>
      <c r="UD38" s="92"/>
      <c r="UE38" s="92"/>
      <c r="UF38" s="92"/>
      <c r="UG38" s="92"/>
      <c r="UH38" s="92"/>
      <c r="UI38" s="92"/>
      <c r="UJ38" s="92"/>
      <c r="UK38" s="92"/>
      <c r="UL38" s="92"/>
      <c r="UM38" s="92"/>
      <c r="UN38" s="92"/>
      <c r="UO38" s="92"/>
      <c r="UP38" s="92"/>
      <c r="UQ38" s="92"/>
      <c r="UR38" s="92"/>
      <c r="US38" s="92"/>
      <c r="UT38" s="92"/>
      <c r="UU38" s="92"/>
      <c r="UV38" s="92"/>
      <c r="UW38" s="92"/>
      <c r="UX38" s="92"/>
      <c r="UY38" s="92"/>
      <c r="UZ38" s="92"/>
      <c r="VA38" s="92"/>
      <c r="VB38" s="92"/>
      <c r="VC38" s="92"/>
      <c r="VD38" s="92"/>
      <c r="VE38" s="92"/>
      <c r="VF38" s="92"/>
      <c r="VG38" s="92"/>
      <c r="VH38" s="92"/>
      <c r="VI38" s="92"/>
      <c r="VJ38" s="92"/>
      <c r="VK38" s="92"/>
      <c r="VL38" s="92"/>
      <c r="VM38" s="92"/>
      <c r="VN38" s="92"/>
      <c r="VO38" s="92"/>
      <c r="VP38" s="92"/>
      <c r="VQ38" s="92"/>
      <c r="VR38" s="92"/>
      <c r="VS38" s="92"/>
      <c r="VT38" s="92"/>
      <c r="VU38" s="92"/>
      <c r="VV38" s="92"/>
      <c r="VW38" s="92"/>
      <c r="VX38" s="92"/>
      <c r="VY38" s="92"/>
      <c r="VZ38" s="92"/>
      <c r="WA38" s="92"/>
      <c r="WB38" s="92"/>
      <c r="WC38" s="92"/>
      <c r="WD38" s="92"/>
      <c r="WE38" s="92"/>
      <c r="WF38" s="92"/>
      <c r="WG38" s="92"/>
      <c r="WH38" s="92"/>
      <c r="WI38" s="92"/>
      <c r="WJ38" s="92"/>
      <c r="WK38" s="92"/>
      <c r="WL38" s="92"/>
      <c r="WM38" s="92"/>
      <c r="WN38" s="92"/>
      <c r="WO38" s="92"/>
      <c r="WP38" s="92"/>
      <c r="WQ38" s="92"/>
      <c r="WR38" s="92"/>
      <c r="WS38" s="92"/>
      <c r="WT38" s="92"/>
      <c r="WU38" s="92"/>
      <c r="WV38" s="92"/>
      <c r="WW38" s="92"/>
      <c r="WX38" s="92"/>
      <c r="WY38" s="92"/>
      <c r="WZ38" s="92"/>
      <c r="XA38" s="92"/>
      <c r="XB38" s="92"/>
      <c r="XC38" s="92"/>
      <c r="XD38" s="92"/>
      <c r="XE38" s="92"/>
      <c r="XF38" s="92"/>
      <c r="XG38" s="92"/>
      <c r="XH38" s="92"/>
      <c r="XI38" s="92"/>
      <c r="XJ38" s="92"/>
      <c r="XK38" s="92"/>
      <c r="XL38" s="92"/>
      <c r="XM38" s="92"/>
      <c r="XN38" s="92"/>
      <c r="XO38" s="92"/>
      <c r="XP38" s="92"/>
      <c r="XQ38" s="92"/>
      <c r="XR38" s="92"/>
      <c r="XS38" s="92"/>
      <c r="XT38" s="92"/>
      <c r="XU38" s="92"/>
      <c r="XV38" s="92"/>
      <c r="XW38" s="92"/>
      <c r="XX38" s="92"/>
      <c r="XY38" s="92"/>
      <c r="XZ38" s="92"/>
      <c r="YA38" s="92"/>
      <c r="YB38" s="92"/>
      <c r="YC38" s="92"/>
      <c r="YD38" s="92"/>
      <c r="YE38" s="92"/>
      <c r="YF38" s="92"/>
      <c r="YG38" s="92"/>
      <c r="YH38" s="92"/>
      <c r="YI38" s="92"/>
      <c r="YJ38" s="92"/>
      <c r="YK38" s="92"/>
      <c r="YL38" s="92"/>
      <c r="YM38" s="92"/>
      <c r="YN38" s="92"/>
      <c r="YO38" s="92"/>
      <c r="YP38" s="92"/>
      <c r="YQ38" s="92"/>
      <c r="YR38" s="92"/>
      <c r="YS38" s="92"/>
      <c r="YT38" s="92"/>
      <c r="YU38" s="92"/>
      <c r="YV38" s="92"/>
      <c r="YW38" s="92"/>
      <c r="YX38" s="92"/>
      <c r="YY38" s="92"/>
      <c r="YZ38" s="92"/>
      <c r="ZA38" s="92"/>
      <c r="ZB38" s="92"/>
      <c r="ZC38" s="92"/>
      <c r="ZD38" s="92"/>
      <c r="ZE38" s="92"/>
      <c r="ZF38" s="92"/>
      <c r="ZG38" s="92"/>
      <c r="ZH38" s="92"/>
      <c r="ZI38" s="92"/>
      <c r="ZJ38" s="92"/>
      <c r="ZK38" s="92"/>
      <c r="ZL38" s="92"/>
      <c r="ZM38" s="92"/>
      <c r="ZN38" s="92"/>
      <c r="ZO38" s="92"/>
      <c r="ZP38" s="92"/>
      <c r="ZQ38" s="92"/>
      <c r="ZR38" s="92"/>
      <c r="ZS38" s="92"/>
      <c r="ZT38" s="92"/>
      <c r="ZU38" s="92"/>
      <c r="ZV38" s="92"/>
      <c r="ZW38" s="92"/>
      <c r="ZX38" s="92"/>
      <c r="ZY38" s="92"/>
      <c r="ZZ38" s="92"/>
      <c r="AAA38" s="92"/>
      <c r="AAB38" s="92"/>
      <c r="AAC38" s="92"/>
      <c r="AAD38" s="92"/>
      <c r="AAE38" s="92"/>
      <c r="AAF38" s="92"/>
      <c r="AAG38" s="92"/>
      <c r="AAH38" s="92"/>
      <c r="AAI38" s="92"/>
      <c r="AAJ38" s="92"/>
      <c r="AAK38" s="92"/>
      <c r="AAL38" s="92"/>
      <c r="AAM38" s="92"/>
      <c r="AAN38" s="92"/>
      <c r="AAO38" s="92"/>
      <c r="AAP38" s="92"/>
      <c r="AAQ38" s="92"/>
      <c r="AAR38" s="92"/>
      <c r="AAS38" s="92"/>
      <c r="AAT38" s="92"/>
      <c r="AAU38" s="92"/>
      <c r="AAV38" s="92"/>
      <c r="AAW38" s="92"/>
      <c r="AAX38" s="92"/>
      <c r="AAY38" s="92"/>
      <c r="AAZ38" s="92"/>
      <c r="ABA38" s="92"/>
      <c r="ABB38" s="92"/>
      <c r="ABC38" s="92"/>
      <c r="ABD38" s="92"/>
      <c r="ABE38" s="92"/>
      <c r="ABF38" s="92"/>
      <c r="ABG38" s="92"/>
      <c r="ABH38" s="92"/>
      <c r="ABI38" s="92"/>
      <c r="ABJ38" s="92"/>
      <c r="ABK38" s="92"/>
      <c r="ABL38" s="92"/>
      <c r="ABM38" s="92"/>
      <c r="ABN38" s="92"/>
      <c r="ABO38" s="92"/>
      <c r="ABP38" s="92"/>
      <c r="ABQ38" s="92"/>
      <c r="ABR38" s="92"/>
      <c r="ABS38" s="92"/>
      <c r="ABT38" s="92"/>
      <c r="ABU38" s="92"/>
      <c r="ABV38" s="92"/>
      <c r="ABW38" s="92"/>
      <c r="ABX38" s="92"/>
      <c r="ABY38" s="92"/>
      <c r="ABZ38" s="92"/>
      <c r="ACA38" s="92"/>
      <c r="ACB38" s="92"/>
      <c r="ACC38" s="92"/>
      <c r="ACD38" s="92"/>
      <c r="ACE38" s="92"/>
      <c r="ACF38" s="92"/>
      <c r="ACG38" s="92"/>
      <c r="ACH38" s="92"/>
      <c r="ACI38" s="92"/>
      <c r="ACJ38" s="92"/>
      <c r="ACK38" s="92"/>
      <c r="ACL38" s="92"/>
      <c r="ACM38" s="92"/>
      <c r="ACN38" s="92"/>
      <c r="ACO38" s="92"/>
      <c r="ACP38" s="92"/>
      <c r="ACQ38" s="92"/>
      <c r="ACR38" s="92"/>
      <c r="ACS38" s="92"/>
      <c r="ACT38" s="92"/>
      <c r="ACU38" s="92"/>
      <c r="ACV38" s="92"/>
      <c r="ACW38" s="92"/>
      <c r="ACX38" s="92"/>
      <c r="ACY38" s="92"/>
      <c r="ACZ38" s="92"/>
      <c r="ADA38" s="92"/>
      <c r="ADB38" s="92"/>
      <c r="ADC38" s="92"/>
      <c r="ADD38" s="92"/>
      <c r="ADE38" s="92"/>
      <c r="ADF38" s="92"/>
      <c r="ADG38" s="92"/>
      <c r="ADH38" s="92"/>
      <c r="ADI38" s="92"/>
      <c r="ADJ38" s="92"/>
      <c r="ADK38" s="92"/>
      <c r="ADL38" s="92"/>
      <c r="ADM38" s="92"/>
      <c r="ADN38" s="92"/>
      <c r="ADO38" s="92"/>
      <c r="ADP38" s="92"/>
      <c r="ADQ38" s="92"/>
      <c r="ADR38" s="92"/>
      <c r="ADS38" s="92"/>
      <c r="ADT38" s="92"/>
      <c r="ADU38" s="92"/>
      <c r="ADV38" s="92"/>
      <c r="ADW38" s="92"/>
      <c r="ADX38" s="92"/>
      <c r="ADY38" s="92"/>
      <c r="ADZ38" s="92"/>
      <c r="AEA38" s="92"/>
      <c r="AEB38" s="92"/>
      <c r="AEC38" s="92"/>
      <c r="AED38" s="92"/>
      <c r="AEE38" s="92"/>
      <c r="AEF38" s="92"/>
      <c r="AEG38" s="92"/>
      <c r="AEH38" s="92"/>
      <c r="AEI38" s="92"/>
      <c r="AEJ38" s="92"/>
      <c r="AEK38" s="92"/>
      <c r="AEL38" s="92"/>
      <c r="AEM38" s="92"/>
      <c r="AEN38" s="92"/>
      <c r="AEO38" s="92"/>
      <c r="AEP38" s="92"/>
      <c r="AEQ38" s="92"/>
      <c r="AER38" s="92"/>
      <c r="AES38" s="92"/>
      <c r="AET38" s="92"/>
      <c r="AEU38" s="92"/>
      <c r="AEV38" s="92"/>
      <c r="AEW38" s="92"/>
      <c r="AEX38" s="92"/>
      <c r="AEY38" s="92"/>
      <c r="AEZ38" s="92"/>
      <c r="AFA38" s="92"/>
      <c r="AFB38" s="92"/>
      <c r="AFC38" s="92"/>
      <c r="AFD38" s="92"/>
      <c r="AFE38" s="92"/>
      <c r="AFF38" s="92"/>
      <c r="AFG38" s="92"/>
      <c r="AFH38" s="92"/>
      <c r="AFI38" s="92"/>
      <c r="AFJ38" s="92"/>
      <c r="AFK38" s="92"/>
      <c r="AFL38" s="92"/>
      <c r="AFM38" s="92"/>
      <c r="AFN38" s="92"/>
      <c r="AFO38" s="92"/>
      <c r="AFP38" s="92"/>
      <c r="AFQ38" s="92"/>
      <c r="AFR38" s="92"/>
      <c r="AFS38" s="92"/>
      <c r="AFT38" s="92"/>
      <c r="AFU38" s="92"/>
      <c r="AFV38" s="92"/>
      <c r="AFW38" s="92"/>
      <c r="AFX38" s="92"/>
      <c r="AFY38" s="92"/>
      <c r="AFZ38" s="92"/>
      <c r="AGA38" s="92"/>
      <c r="AGB38" s="92"/>
      <c r="AGC38" s="92"/>
      <c r="AGD38" s="92"/>
      <c r="AGE38" s="92"/>
      <c r="AGF38" s="92"/>
      <c r="AGG38" s="92"/>
      <c r="AGH38" s="92"/>
      <c r="AGI38" s="92"/>
      <c r="AGJ38" s="92"/>
      <c r="AGK38" s="92"/>
      <c r="AGL38" s="92"/>
      <c r="AGM38" s="92"/>
      <c r="AGN38" s="92"/>
      <c r="AGO38" s="92"/>
      <c r="AGP38" s="92"/>
      <c r="AGQ38" s="92"/>
      <c r="AGR38" s="92"/>
      <c r="AGS38" s="92"/>
      <c r="AGT38" s="92"/>
      <c r="AGU38" s="92"/>
      <c r="AGV38" s="92"/>
      <c r="AGW38" s="92"/>
      <c r="AGX38" s="92"/>
      <c r="AGY38" s="92"/>
      <c r="AGZ38" s="92"/>
      <c r="AHA38" s="92"/>
      <c r="AHB38" s="92"/>
      <c r="AHC38" s="92"/>
      <c r="AHD38" s="92"/>
      <c r="AHE38" s="92"/>
      <c r="AHF38" s="92"/>
      <c r="AHG38" s="92"/>
      <c r="AHH38" s="92"/>
      <c r="AHI38" s="92"/>
      <c r="AHJ38" s="92"/>
      <c r="AHK38" s="92"/>
      <c r="AHL38" s="92"/>
      <c r="AHM38" s="92"/>
      <c r="AHN38" s="92"/>
      <c r="AHO38" s="92"/>
      <c r="AHP38" s="92"/>
      <c r="AHQ38" s="92"/>
      <c r="AHR38" s="92"/>
      <c r="AHS38" s="92"/>
      <c r="AHT38" s="92"/>
      <c r="AHU38" s="92"/>
      <c r="AHV38" s="92"/>
      <c r="AHW38" s="92"/>
      <c r="AHX38" s="92"/>
      <c r="AHY38" s="92"/>
      <c r="AHZ38" s="92"/>
      <c r="AIA38" s="92"/>
      <c r="AIB38" s="92"/>
      <c r="AIC38" s="92"/>
      <c r="AID38" s="92"/>
      <c r="AIE38" s="92"/>
      <c r="AIF38" s="92"/>
      <c r="AIG38" s="92"/>
      <c r="AIH38" s="92"/>
      <c r="AII38" s="92"/>
      <c r="AIJ38" s="92"/>
      <c r="AIK38" s="92"/>
      <c r="AIL38" s="92"/>
      <c r="AIM38" s="92"/>
      <c r="AIN38" s="92"/>
      <c r="AIO38" s="92"/>
      <c r="AIP38" s="92"/>
      <c r="AIQ38" s="92"/>
      <c r="AIR38" s="92"/>
      <c r="AIS38" s="92"/>
      <c r="AIT38" s="92"/>
      <c r="AIU38" s="92"/>
      <c r="AIV38" s="92"/>
      <c r="AIW38" s="92"/>
      <c r="AIX38" s="92"/>
      <c r="AIY38" s="92"/>
      <c r="AIZ38" s="92"/>
      <c r="AJA38" s="92"/>
      <c r="AJB38" s="92"/>
      <c r="AJC38" s="92"/>
      <c r="AJD38" s="92"/>
      <c r="AJE38" s="92"/>
      <c r="AJF38" s="92"/>
      <c r="AJG38" s="92"/>
      <c r="AJH38" s="92"/>
      <c r="AJI38" s="92"/>
      <c r="AJJ38" s="92"/>
      <c r="AJK38" s="92"/>
      <c r="AJL38" s="92"/>
      <c r="AJM38" s="92"/>
      <c r="AJN38" s="92"/>
      <c r="AJO38" s="92"/>
      <c r="AJP38" s="92"/>
      <c r="AJQ38" s="92"/>
      <c r="AJR38" s="92"/>
      <c r="AJS38" s="92"/>
      <c r="AJT38" s="92"/>
      <c r="AJU38" s="92"/>
      <c r="AJV38" s="92"/>
      <c r="AJW38" s="92"/>
      <c r="AJX38" s="92"/>
      <c r="AJY38" s="92"/>
      <c r="AJZ38" s="92"/>
      <c r="AKA38" s="92"/>
      <c r="AKB38" s="92"/>
      <c r="AKC38" s="92"/>
      <c r="AKD38" s="92"/>
      <c r="AKE38" s="92"/>
      <c r="AKF38" s="92"/>
      <c r="AKG38" s="92"/>
      <c r="AKH38" s="92"/>
      <c r="AKI38" s="92"/>
      <c r="AKJ38" s="92"/>
      <c r="AKK38" s="92"/>
      <c r="AKL38" s="92"/>
      <c r="AKM38" s="92"/>
      <c r="AKN38" s="92"/>
      <c r="AKO38" s="92"/>
      <c r="AKP38" s="92"/>
      <c r="AKQ38" s="92"/>
      <c r="AKR38" s="92"/>
      <c r="AKS38" s="92"/>
      <c r="AKT38" s="92"/>
      <c r="AKU38" s="92"/>
      <c r="AKV38" s="92"/>
      <c r="AKW38" s="92"/>
      <c r="AKX38" s="92"/>
      <c r="AKY38" s="92"/>
      <c r="AKZ38" s="92"/>
      <c r="ALA38" s="92"/>
      <c r="ALB38" s="92"/>
      <c r="ALC38" s="92"/>
      <c r="ALD38" s="92"/>
      <c r="ALE38" s="92"/>
      <c r="ALF38" s="92"/>
      <c r="ALG38" s="92"/>
      <c r="ALH38" s="92"/>
      <c r="ALI38" s="92"/>
      <c r="ALJ38" s="92"/>
      <c r="ALK38" s="92"/>
      <c r="ALL38" s="92"/>
      <c r="ALM38" s="92"/>
      <c r="ALN38" s="92"/>
      <c r="ALO38" s="92"/>
      <c r="ALP38" s="92"/>
      <c r="ALQ38" s="92"/>
      <c r="ALR38" s="92"/>
      <c r="ALS38" s="92"/>
      <c r="ALT38" s="92"/>
      <c r="ALU38" s="92"/>
      <c r="ALV38" s="92"/>
      <c r="ALW38" s="92"/>
      <c r="ALX38" s="92"/>
      <c r="ALY38" s="92"/>
      <c r="ALZ38" s="92"/>
      <c r="AMA38" s="92"/>
      <c r="AMB38" s="92"/>
      <c r="AMC38" s="92"/>
      <c r="AMD38" s="92"/>
      <c r="AME38" s="92"/>
      <c r="AMF38" s="92"/>
      <c r="AMG38" s="92"/>
      <c r="AMH38" s="92"/>
      <c r="AMI38" s="92"/>
      <c r="AMJ38" s="92"/>
    </row>
    <row r="39" spans="1:1024" s="92" customFormat="1" ht="14.85" customHeight="1" x14ac:dyDescent="0.2">
      <c r="A39" s="93">
        <f t="array" ref="A39">IF(G39=Error_checking!$A$26,_xlfn.RANK.EQ(AC39,$AC$2:$AC$601),"")</f>
        <v>38</v>
      </c>
      <c r="B39" s="93">
        <v>331</v>
      </c>
      <c r="C39" s="59">
        <f>VLOOKUP($B39,Ludo_na!$A$2:$D$601,2,0)</f>
        <v>96</v>
      </c>
      <c r="D39" s="60" t="str">
        <f>IF(VLOOKUP($B39,Ludo_voor!$A$2:$Y$601,3,0)="","",VLOOKUP($B39,Ludo_voor!$A$2:$Y$601,3,0))</f>
        <v>Hellemans</v>
      </c>
      <c r="E39" s="61" t="str">
        <f>IF(VLOOKUP($B39,Ludo_voor!$A$2:$Y$601,4,0)="","",VLOOKUP($B39,Ludo_voor!$A$2:$Y$601,4,0))</f>
        <v>Balte</v>
      </c>
      <c r="F39" s="62" t="str">
        <f>IF(VLOOKUP($B39,Ludo_voor!$A$2:$Y$601,5,0)="","",VLOOKUP($B39,Ludo_voor!$A$2:$Y$601,5,0))</f>
        <v>Spellenclub Mechelen</v>
      </c>
      <c r="G39" s="63" t="s">
        <v>845</v>
      </c>
      <c r="H39" s="85"/>
      <c r="I39" s="65" t="s">
        <v>850</v>
      </c>
      <c r="J39" s="87">
        <v>1</v>
      </c>
      <c r="K39" s="87">
        <v>1</v>
      </c>
      <c r="L39" s="87">
        <v>10</v>
      </c>
      <c r="M39" s="67">
        <f t="array" ref="M39">IF($G39="","",IF(L39="",0,((SUM(IF(I39=I$2:I$601,IF(J39=J$2:J$601,1,0),0))-K39)/(SUM(IF(I39=I$2:I$601,IF(J39=J$2:J$601,1,0),0))-1)*100)+(L39/(SUM(IF(I39=I$2:I$601,IF(J39=J$2:J$601,L$2:L$601,0),0))))+IF(K39&lt;2,SUM(IF(I39=I$2:I$601,IF(J39=J$2:J$601,1,0),0)),0)))</f>
        <v>104.38461538461539</v>
      </c>
      <c r="N39" s="68" t="s">
        <v>855</v>
      </c>
      <c r="O39" s="69">
        <v>2</v>
      </c>
      <c r="P39" s="72">
        <v>2</v>
      </c>
      <c r="Q39" s="72">
        <v>43</v>
      </c>
      <c r="R39" s="70">
        <f t="array" ref="R39">IF($G39="","",IF(Q39="",0,((SUM(IF(N39=N$2:N$601,IF(O39=O$2:O$601,1,0),0))-P39)/(SUM(IF(N39=N$2:N$601,IF(O39=O$2:O$601,1,0),0))-1)*100)+(Q39/(SUM(IF(N39=N$2:N$601,IF(O39=O$2:O$601,Q$2:Q$601,0),0))))+IF(P39&lt;2,SUM(IF(N39=N$2:N$601,IF(O39=O$2:O$601,1,0),0)),0)))</f>
        <v>66.937106918238982</v>
      </c>
      <c r="S39" s="71" t="s">
        <v>868</v>
      </c>
      <c r="T39" s="72">
        <v>3</v>
      </c>
      <c r="U39" s="72">
        <v>3</v>
      </c>
      <c r="V39" s="72">
        <v>150</v>
      </c>
      <c r="W39" s="73">
        <f t="array" ref="W39">IF($G39="","",IF(OR(S39=Error_checking!$Q$25,S39=Error_checking!$Q$26),R39-IF(P39&lt;2,SUM(IF(N39=N$2:N$601,IF(O39=O$2:O$601,1,0),0)),0),IF(V39="",0,((SUM(IF(S39=S$2:S$601,IF(T39=T$2:T$601,1,0),0))-U39)/(SUM(IF(S39=S$2:S$601,IF(T39=T$2:T$601,1,0),0))-1)*100)+(V39/(SUM(IF(S39=S$2:S$601,IF(T39=T$2:T$601,V$2:V$601,0),0))))+IF(U39&lt;2,SUM(IF(S39=S$2:S$601,IF(T39=T$2:T$601,1,0),0)),0))))</f>
        <v>33.563042368555379</v>
      </c>
      <c r="X39" s="74"/>
      <c r="Y39" s="75"/>
      <c r="Z39" s="76"/>
      <c r="AA39" s="75"/>
      <c r="AB39" s="77">
        <f>0</f>
        <v>0</v>
      </c>
      <c r="AC39" s="77">
        <f t="array" ref="AC39">SUM(M39,R39,W39,AB39)</f>
        <v>204.88476467140976</v>
      </c>
      <c r="AD39" s="76">
        <f>IF(G39=Error_checking!$A$26,MAX(0,MIN(MaxBonus,$G$1)+1-_xlfn.RANK.EQ(AC39,$AC$2:$AC$601)),0)</f>
        <v>33</v>
      </c>
      <c r="AE39" s="73">
        <f t="shared" si="0"/>
        <v>237.88476467140976</v>
      </c>
      <c r="AF39" s="78">
        <f t="array" ref="AF39">IF(G39=Error_checking!$A$26,_xlfn.RANK.EQ(AC39,$AC$2:$AC$601),"")</f>
        <v>38</v>
      </c>
      <c r="AG39" s="79"/>
      <c r="AH39" s="80"/>
      <c r="AI39" s="80"/>
      <c r="AJ39" s="80"/>
      <c r="AK39" s="81"/>
      <c r="AL39" s="81"/>
      <c r="AM39" s="81"/>
      <c r="AN39" s="82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  <c r="IV39" s="89"/>
      <c r="IW39" s="89"/>
      <c r="IX39" s="89"/>
      <c r="IY39" s="89"/>
      <c r="IZ39" s="89"/>
      <c r="JA39" s="89"/>
      <c r="JB39" s="89"/>
      <c r="JC39" s="89"/>
      <c r="JD39" s="89"/>
      <c r="JE39" s="89"/>
      <c r="JF39" s="89"/>
      <c r="JG39" s="89"/>
      <c r="JH39" s="89"/>
      <c r="JI39" s="89"/>
      <c r="JJ39" s="89"/>
      <c r="JK39" s="89"/>
      <c r="JL39" s="89"/>
      <c r="JM39" s="89"/>
      <c r="JN39" s="89"/>
      <c r="JO39" s="89"/>
      <c r="JP39" s="89"/>
      <c r="JQ39" s="89"/>
      <c r="JR39" s="89"/>
      <c r="JS39" s="89"/>
      <c r="JT39" s="89"/>
      <c r="JU39" s="89"/>
      <c r="JV39" s="89"/>
      <c r="JW39" s="89"/>
      <c r="JX39" s="89"/>
      <c r="JY39" s="89"/>
      <c r="JZ39" s="89"/>
      <c r="KA39" s="89"/>
      <c r="KB39" s="89"/>
      <c r="KC39" s="89"/>
      <c r="KD39" s="89"/>
      <c r="KE39" s="89"/>
      <c r="KF39" s="89"/>
      <c r="KG39" s="89"/>
      <c r="KH39" s="89"/>
      <c r="KI39" s="89"/>
      <c r="KJ39" s="89"/>
      <c r="KK39" s="89"/>
      <c r="KL39" s="89"/>
      <c r="KM39" s="89"/>
      <c r="KN39" s="89"/>
      <c r="KO39" s="89"/>
      <c r="KP39" s="89"/>
      <c r="KQ39" s="89"/>
      <c r="KR39" s="89"/>
      <c r="KS39" s="89"/>
      <c r="KT39" s="89"/>
      <c r="KU39" s="89"/>
      <c r="KV39" s="89"/>
      <c r="KW39" s="89"/>
      <c r="KX39" s="89"/>
      <c r="KY39" s="89"/>
      <c r="KZ39" s="89"/>
      <c r="LA39" s="89"/>
      <c r="LB39" s="89"/>
      <c r="LC39" s="89"/>
      <c r="LD39" s="89"/>
      <c r="LE39" s="89"/>
      <c r="LF39" s="89"/>
      <c r="LG39" s="89"/>
      <c r="LH39" s="89"/>
      <c r="LI39" s="89"/>
      <c r="LJ39" s="89"/>
      <c r="LK39" s="89"/>
      <c r="LL39" s="89"/>
      <c r="LM39" s="89"/>
      <c r="LN39" s="89"/>
      <c r="LO39" s="89"/>
      <c r="LP39" s="89"/>
      <c r="LQ39" s="89"/>
      <c r="LR39" s="89"/>
      <c r="LS39" s="89"/>
      <c r="LT39" s="89"/>
      <c r="LU39" s="89"/>
      <c r="LV39" s="89"/>
      <c r="LW39" s="89"/>
      <c r="LX39" s="89"/>
      <c r="LY39" s="89"/>
      <c r="LZ39" s="89"/>
      <c r="MA39" s="89"/>
      <c r="MB39" s="89"/>
      <c r="MC39" s="89"/>
      <c r="MD39" s="89"/>
      <c r="ME39" s="89"/>
      <c r="MF39" s="89"/>
      <c r="MG39" s="89"/>
      <c r="MH39" s="89"/>
      <c r="MI39" s="89"/>
      <c r="MJ39" s="89"/>
      <c r="MK39" s="89"/>
      <c r="ML39" s="89"/>
      <c r="MM39" s="89"/>
      <c r="MN39" s="89"/>
      <c r="MO39" s="89"/>
      <c r="MP39" s="89"/>
      <c r="MQ39" s="89"/>
      <c r="MR39" s="89"/>
      <c r="MS39" s="89"/>
      <c r="MT39" s="89"/>
      <c r="MU39" s="89"/>
      <c r="MV39" s="89"/>
      <c r="MW39" s="89"/>
      <c r="MX39" s="89"/>
      <c r="MY39" s="89"/>
      <c r="MZ39" s="89"/>
      <c r="NA39" s="89"/>
      <c r="NB39" s="89"/>
      <c r="NC39" s="89"/>
      <c r="ND39" s="89"/>
      <c r="NE39" s="89"/>
      <c r="NF39" s="89"/>
      <c r="NG39" s="89"/>
      <c r="NH39" s="89"/>
      <c r="NI39" s="89"/>
      <c r="NJ39" s="89"/>
      <c r="NK39" s="89"/>
      <c r="NL39" s="89"/>
      <c r="NM39" s="89"/>
      <c r="NN39" s="89"/>
      <c r="NO39" s="89"/>
      <c r="NP39" s="89"/>
      <c r="NQ39" s="89"/>
      <c r="NR39" s="89"/>
      <c r="NS39" s="89"/>
      <c r="NT39" s="89"/>
      <c r="NU39" s="89"/>
      <c r="NV39" s="89"/>
      <c r="NW39" s="89"/>
      <c r="NX39" s="89"/>
      <c r="NY39" s="89"/>
      <c r="NZ39" s="89"/>
      <c r="OA39" s="89"/>
      <c r="OB39" s="89"/>
      <c r="OC39" s="89"/>
      <c r="OD39" s="89"/>
      <c r="OE39" s="89"/>
      <c r="OF39" s="89"/>
      <c r="OG39" s="89"/>
      <c r="OH39" s="89"/>
      <c r="OI39" s="89"/>
      <c r="OJ39" s="89"/>
      <c r="OK39" s="89"/>
      <c r="OL39" s="89"/>
      <c r="OM39" s="89"/>
      <c r="ON39" s="89"/>
      <c r="OO39" s="89"/>
      <c r="OP39" s="89"/>
      <c r="OQ39" s="89"/>
      <c r="OR39" s="89"/>
      <c r="OS39" s="89"/>
      <c r="OT39" s="89"/>
      <c r="OU39" s="89"/>
      <c r="OV39" s="89"/>
      <c r="OW39" s="89"/>
      <c r="OX39" s="89"/>
      <c r="OY39" s="89"/>
      <c r="OZ39" s="89"/>
      <c r="PA39" s="89"/>
      <c r="PB39" s="89"/>
      <c r="PC39" s="89"/>
      <c r="PD39" s="89"/>
      <c r="PE39" s="89"/>
      <c r="PF39" s="89"/>
      <c r="PG39" s="89"/>
      <c r="PH39" s="89"/>
      <c r="PI39" s="89"/>
      <c r="PJ39" s="89"/>
      <c r="PK39" s="89"/>
      <c r="PL39" s="89"/>
      <c r="PM39" s="89"/>
      <c r="PN39" s="89"/>
      <c r="PO39" s="89"/>
      <c r="PP39" s="89"/>
      <c r="PQ39" s="89"/>
      <c r="PR39" s="89"/>
      <c r="PS39" s="89"/>
      <c r="PT39" s="89"/>
      <c r="PU39" s="89"/>
      <c r="PV39" s="89"/>
      <c r="PW39" s="89"/>
      <c r="PX39" s="89"/>
      <c r="PY39" s="89"/>
      <c r="PZ39" s="89"/>
      <c r="QA39" s="89"/>
      <c r="QB39" s="89"/>
      <c r="QC39" s="89"/>
      <c r="QD39" s="89"/>
      <c r="QE39" s="89"/>
      <c r="QF39" s="89"/>
      <c r="QG39" s="89"/>
      <c r="QH39" s="89"/>
      <c r="QI39" s="89"/>
      <c r="QJ39" s="89"/>
      <c r="QK39" s="89"/>
      <c r="QL39" s="89"/>
      <c r="QM39" s="89"/>
      <c r="QN39" s="89"/>
      <c r="QO39" s="89"/>
      <c r="QP39" s="89"/>
      <c r="QQ39" s="89"/>
      <c r="QR39" s="89"/>
      <c r="QS39" s="89"/>
      <c r="QT39" s="89"/>
      <c r="QU39" s="89"/>
      <c r="QV39" s="89"/>
      <c r="QW39" s="89"/>
      <c r="QX39" s="89"/>
      <c r="QY39" s="89"/>
      <c r="QZ39" s="89"/>
      <c r="RA39" s="89"/>
      <c r="RB39" s="89"/>
      <c r="RC39" s="89"/>
      <c r="RD39" s="89"/>
      <c r="RE39" s="89"/>
      <c r="RF39" s="89"/>
      <c r="RG39" s="89"/>
      <c r="RH39" s="89"/>
      <c r="RI39" s="89"/>
      <c r="RJ39" s="89"/>
      <c r="RK39" s="89"/>
      <c r="RL39" s="89"/>
      <c r="RM39" s="89"/>
      <c r="RN39" s="89"/>
      <c r="RO39" s="89"/>
      <c r="RP39" s="89"/>
      <c r="RQ39" s="89"/>
      <c r="RR39" s="89"/>
      <c r="RS39" s="89"/>
      <c r="RT39" s="89"/>
      <c r="RU39" s="89"/>
      <c r="RV39" s="89"/>
      <c r="RW39" s="89"/>
      <c r="RX39" s="89"/>
      <c r="RY39" s="89"/>
      <c r="RZ39" s="89"/>
      <c r="SA39" s="89"/>
      <c r="SB39" s="89"/>
      <c r="SC39" s="89"/>
      <c r="SD39" s="89"/>
      <c r="SE39" s="89"/>
      <c r="SF39" s="89"/>
      <c r="SG39" s="89"/>
      <c r="SH39" s="89"/>
      <c r="SI39" s="89"/>
      <c r="SJ39" s="89"/>
      <c r="SK39" s="89"/>
      <c r="SL39" s="89"/>
      <c r="SM39" s="89"/>
      <c r="SN39" s="89"/>
      <c r="SO39" s="89"/>
      <c r="SP39" s="89"/>
      <c r="SQ39" s="89"/>
      <c r="SR39" s="89"/>
      <c r="SS39" s="89"/>
      <c r="ST39" s="89"/>
      <c r="SU39" s="89"/>
      <c r="SV39" s="89"/>
      <c r="SW39" s="89"/>
      <c r="SX39" s="89"/>
      <c r="SY39" s="89"/>
      <c r="SZ39" s="89"/>
      <c r="TA39" s="89"/>
      <c r="TB39" s="89"/>
      <c r="TC39" s="89"/>
      <c r="TD39" s="89"/>
      <c r="TE39" s="89"/>
      <c r="TF39" s="89"/>
      <c r="TG39" s="89"/>
      <c r="TH39" s="89"/>
      <c r="TI39" s="89"/>
      <c r="TJ39" s="89"/>
      <c r="TK39" s="89"/>
      <c r="TL39" s="89"/>
      <c r="TM39" s="89"/>
      <c r="TN39" s="89"/>
      <c r="TO39" s="89"/>
      <c r="TP39" s="89"/>
      <c r="TQ39" s="89"/>
      <c r="TR39" s="89"/>
      <c r="TS39" s="89"/>
      <c r="TT39" s="89"/>
      <c r="TU39" s="89"/>
      <c r="TV39" s="89"/>
      <c r="TW39" s="89"/>
      <c r="TX39" s="89"/>
      <c r="TY39" s="89"/>
      <c r="TZ39" s="89"/>
      <c r="UA39" s="89"/>
      <c r="UB39" s="89"/>
      <c r="UC39" s="89"/>
      <c r="UD39" s="89"/>
      <c r="UE39" s="89"/>
      <c r="UF39" s="89"/>
      <c r="UG39" s="89"/>
      <c r="UH39" s="89"/>
      <c r="UI39" s="89"/>
      <c r="UJ39" s="89"/>
      <c r="UK39" s="89"/>
      <c r="UL39" s="89"/>
      <c r="UM39" s="89"/>
      <c r="UN39" s="89"/>
      <c r="UO39" s="89"/>
      <c r="UP39" s="89"/>
      <c r="UQ39" s="89"/>
      <c r="UR39" s="89"/>
      <c r="US39" s="89"/>
      <c r="UT39" s="89"/>
      <c r="UU39" s="89"/>
      <c r="UV39" s="89"/>
      <c r="UW39" s="89"/>
      <c r="UX39" s="89"/>
      <c r="UY39" s="89"/>
      <c r="UZ39" s="89"/>
      <c r="VA39" s="89"/>
      <c r="VB39" s="89"/>
      <c r="VC39" s="89"/>
      <c r="VD39" s="89"/>
      <c r="VE39" s="89"/>
      <c r="VF39" s="89"/>
      <c r="VG39" s="89"/>
      <c r="VH39" s="89"/>
      <c r="VI39" s="89"/>
      <c r="VJ39" s="89"/>
      <c r="VK39" s="89"/>
      <c r="VL39" s="89"/>
      <c r="VM39" s="89"/>
      <c r="VN39" s="89"/>
      <c r="VO39" s="89"/>
      <c r="VP39" s="89"/>
      <c r="VQ39" s="89"/>
      <c r="VR39" s="89"/>
      <c r="VS39" s="89"/>
      <c r="VT39" s="89"/>
      <c r="VU39" s="89"/>
      <c r="VV39" s="89"/>
      <c r="VW39" s="89"/>
      <c r="VX39" s="89"/>
      <c r="VY39" s="89"/>
      <c r="VZ39" s="89"/>
      <c r="WA39" s="89"/>
      <c r="WB39" s="89"/>
      <c r="WC39" s="89"/>
      <c r="WD39" s="89"/>
      <c r="WE39" s="89"/>
      <c r="WF39" s="89"/>
      <c r="WG39" s="89"/>
      <c r="WH39" s="89"/>
      <c r="WI39" s="89"/>
      <c r="WJ39" s="89"/>
      <c r="WK39" s="89"/>
      <c r="WL39" s="89"/>
      <c r="WM39" s="89"/>
      <c r="WN39" s="89"/>
      <c r="WO39" s="89"/>
      <c r="WP39" s="89"/>
      <c r="WQ39" s="89"/>
      <c r="WR39" s="89"/>
      <c r="WS39" s="89"/>
      <c r="WT39" s="89"/>
      <c r="WU39" s="89"/>
      <c r="WV39" s="89"/>
      <c r="WW39" s="89"/>
      <c r="WX39" s="89"/>
      <c r="WY39" s="89"/>
      <c r="WZ39" s="89"/>
      <c r="XA39" s="89"/>
      <c r="XB39" s="89"/>
      <c r="XC39" s="89"/>
      <c r="XD39" s="89"/>
      <c r="XE39" s="89"/>
      <c r="XF39" s="89"/>
      <c r="XG39" s="89"/>
      <c r="XH39" s="89"/>
      <c r="XI39" s="89"/>
      <c r="XJ39" s="89"/>
      <c r="XK39" s="89"/>
      <c r="XL39" s="89"/>
      <c r="XM39" s="89"/>
      <c r="XN39" s="89"/>
      <c r="XO39" s="89"/>
      <c r="XP39" s="89"/>
      <c r="XQ39" s="89"/>
      <c r="XR39" s="89"/>
      <c r="XS39" s="89"/>
      <c r="XT39" s="89"/>
      <c r="XU39" s="89"/>
      <c r="XV39" s="89"/>
      <c r="XW39" s="89"/>
      <c r="XX39" s="89"/>
      <c r="XY39" s="89"/>
      <c r="XZ39" s="89"/>
      <c r="YA39" s="89"/>
      <c r="YB39" s="89"/>
      <c r="YC39" s="89"/>
      <c r="YD39" s="89"/>
      <c r="YE39" s="89"/>
      <c r="YF39" s="89"/>
      <c r="YG39" s="89"/>
      <c r="YH39" s="89"/>
      <c r="YI39" s="89"/>
      <c r="YJ39" s="89"/>
      <c r="YK39" s="89"/>
      <c r="YL39" s="89"/>
      <c r="YM39" s="89"/>
      <c r="YN39" s="89"/>
      <c r="YO39" s="89"/>
      <c r="YP39" s="89"/>
      <c r="YQ39" s="89"/>
      <c r="YR39" s="89"/>
      <c r="YS39" s="89"/>
      <c r="YT39" s="89"/>
      <c r="YU39" s="89"/>
      <c r="YV39" s="89"/>
      <c r="YW39" s="89"/>
      <c r="YX39" s="89"/>
      <c r="YY39" s="89"/>
      <c r="YZ39" s="89"/>
      <c r="ZA39" s="89"/>
      <c r="ZB39" s="89"/>
      <c r="ZC39" s="89"/>
      <c r="ZD39" s="89"/>
      <c r="ZE39" s="89"/>
      <c r="ZF39" s="89"/>
      <c r="ZG39" s="89"/>
      <c r="ZH39" s="89"/>
      <c r="ZI39" s="89"/>
      <c r="ZJ39" s="89"/>
      <c r="ZK39" s="89"/>
      <c r="ZL39" s="89"/>
      <c r="ZM39" s="89"/>
      <c r="ZN39" s="89"/>
      <c r="ZO39" s="89"/>
      <c r="ZP39" s="89"/>
      <c r="ZQ39" s="89"/>
      <c r="ZR39" s="89"/>
      <c r="ZS39" s="89"/>
      <c r="ZT39" s="89"/>
      <c r="ZU39" s="89"/>
      <c r="ZV39" s="89"/>
      <c r="ZW39" s="89"/>
      <c r="ZX39" s="89"/>
      <c r="ZY39" s="89"/>
      <c r="ZZ39" s="89"/>
      <c r="AAA39" s="89"/>
      <c r="AAB39" s="89"/>
      <c r="AAC39" s="89"/>
      <c r="AAD39" s="89"/>
      <c r="AAE39" s="89"/>
      <c r="AAF39" s="89"/>
      <c r="AAG39" s="89"/>
      <c r="AAH39" s="89"/>
      <c r="AAI39" s="89"/>
      <c r="AAJ39" s="89"/>
      <c r="AAK39" s="89"/>
      <c r="AAL39" s="89"/>
      <c r="AAM39" s="89"/>
      <c r="AAN39" s="89"/>
      <c r="AAO39" s="89"/>
      <c r="AAP39" s="89"/>
      <c r="AAQ39" s="89"/>
      <c r="AAR39" s="89"/>
      <c r="AAS39" s="89"/>
      <c r="AAT39" s="89"/>
      <c r="AAU39" s="89"/>
      <c r="AAV39" s="89"/>
      <c r="AAW39" s="89"/>
      <c r="AAX39" s="89"/>
      <c r="AAY39" s="89"/>
      <c r="AAZ39" s="89"/>
      <c r="ABA39" s="89"/>
      <c r="ABB39" s="89"/>
      <c r="ABC39" s="89"/>
      <c r="ABD39" s="89"/>
      <c r="ABE39" s="89"/>
      <c r="ABF39" s="89"/>
      <c r="ABG39" s="89"/>
      <c r="ABH39" s="89"/>
      <c r="ABI39" s="89"/>
      <c r="ABJ39" s="89"/>
      <c r="ABK39" s="89"/>
      <c r="ABL39" s="89"/>
      <c r="ABM39" s="89"/>
      <c r="ABN39" s="89"/>
      <c r="ABO39" s="89"/>
      <c r="ABP39" s="89"/>
      <c r="ABQ39" s="89"/>
      <c r="ABR39" s="89"/>
      <c r="ABS39" s="89"/>
      <c r="ABT39" s="89"/>
      <c r="ABU39" s="89"/>
      <c r="ABV39" s="89"/>
      <c r="ABW39" s="89"/>
      <c r="ABX39" s="89"/>
      <c r="ABY39" s="89"/>
      <c r="ABZ39" s="89"/>
      <c r="ACA39" s="89"/>
      <c r="ACB39" s="89"/>
      <c r="ACC39" s="89"/>
      <c r="ACD39" s="89"/>
      <c r="ACE39" s="89"/>
      <c r="ACF39" s="89"/>
      <c r="ACG39" s="89"/>
      <c r="ACH39" s="89"/>
      <c r="ACI39" s="89"/>
      <c r="ACJ39" s="89"/>
      <c r="ACK39" s="89"/>
      <c r="ACL39" s="89"/>
      <c r="ACM39" s="89"/>
      <c r="ACN39" s="89"/>
      <c r="ACO39" s="89"/>
      <c r="ACP39" s="89"/>
      <c r="ACQ39" s="89"/>
      <c r="ACR39" s="89"/>
      <c r="ACS39" s="89"/>
      <c r="ACT39" s="89"/>
      <c r="ACU39" s="89"/>
      <c r="ACV39" s="89"/>
      <c r="ACW39" s="89"/>
      <c r="ACX39" s="89"/>
      <c r="ACY39" s="89"/>
      <c r="ACZ39" s="89"/>
      <c r="ADA39" s="89"/>
      <c r="ADB39" s="89"/>
      <c r="ADC39" s="89"/>
      <c r="ADD39" s="89"/>
      <c r="ADE39" s="89"/>
      <c r="ADF39" s="89"/>
      <c r="ADG39" s="89"/>
      <c r="ADH39" s="89"/>
      <c r="ADI39" s="89"/>
      <c r="ADJ39" s="89"/>
      <c r="ADK39" s="89"/>
      <c r="ADL39" s="89"/>
      <c r="ADM39" s="89"/>
      <c r="ADN39" s="89"/>
      <c r="ADO39" s="89"/>
      <c r="ADP39" s="89"/>
      <c r="ADQ39" s="89"/>
      <c r="ADR39" s="89"/>
      <c r="ADS39" s="89"/>
      <c r="ADT39" s="89"/>
      <c r="ADU39" s="89"/>
      <c r="ADV39" s="89"/>
      <c r="ADW39" s="89"/>
      <c r="ADX39" s="89"/>
      <c r="ADY39" s="89"/>
      <c r="ADZ39" s="89"/>
      <c r="AEA39" s="89"/>
      <c r="AEB39" s="89"/>
      <c r="AEC39" s="89"/>
      <c r="AED39" s="89"/>
      <c r="AEE39" s="89"/>
      <c r="AEF39" s="89"/>
      <c r="AEG39" s="89"/>
      <c r="AEH39" s="89"/>
      <c r="AEI39" s="89"/>
      <c r="AEJ39" s="89"/>
      <c r="AEK39" s="89"/>
      <c r="AEL39" s="89"/>
      <c r="AEM39" s="89"/>
      <c r="AEN39" s="89"/>
      <c r="AEO39" s="89"/>
      <c r="AEP39" s="89"/>
      <c r="AEQ39" s="89"/>
      <c r="AER39" s="89"/>
      <c r="AES39" s="89"/>
      <c r="AET39" s="89"/>
      <c r="AEU39" s="89"/>
      <c r="AEV39" s="89"/>
      <c r="AEW39" s="89"/>
      <c r="AEX39" s="89"/>
      <c r="AEY39" s="89"/>
      <c r="AEZ39" s="89"/>
      <c r="AFA39" s="89"/>
      <c r="AFB39" s="89"/>
      <c r="AFC39" s="89"/>
      <c r="AFD39" s="89"/>
      <c r="AFE39" s="89"/>
      <c r="AFF39" s="89"/>
      <c r="AFG39" s="89"/>
      <c r="AFH39" s="89"/>
      <c r="AFI39" s="89"/>
      <c r="AFJ39" s="89"/>
      <c r="AFK39" s="89"/>
      <c r="AFL39" s="89"/>
      <c r="AFM39" s="89"/>
      <c r="AFN39" s="89"/>
      <c r="AFO39" s="89"/>
      <c r="AFP39" s="89"/>
      <c r="AFQ39" s="89"/>
      <c r="AFR39" s="89"/>
      <c r="AFS39" s="89"/>
      <c r="AFT39" s="89"/>
      <c r="AFU39" s="89"/>
      <c r="AFV39" s="89"/>
      <c r="AFW39" s="89"/>
      <c r="AFX39" s="89"/>
      <c r="AFY39" s="89"/>
      <c r="AFZ39" s="89"/>
      <c r="AGA39" s="89"/>
      <c r="AGB39" s="89"/>
      <c r="AGC39" s="89"/>
      <c r="AGD39" s="89"/>
      <c r="AGE39" s="89"/>
      <c r="AGF39" s="89"/>
      <c r="AGG39" s="89"/>
      <c r="AGH39" s="89"/>
      <c r="AGI39" s="89"/>
      <c r="AGJ39" s="89"/>
      <c r="AGK39" s="89"/>
      <c r="AGL39" s="89"/>
      <c r="AGM39" s="89"/>
      <c r="AGN39" s="89"/>
      <c r="AGO39" s="89"/>
      <c r="AGP39" s="89"/>
      <c r="AGQ39" s="89"/>
      <c r="AGR39" s="89"/>
      <c r="AGS39" s="89"/>
      <c r="AGT39" s="89"/>
      <c r="AGU39" s="89"/>
      <c r="AGV39" s="89"/>
      <c r="AGW39" s="89"/>
      <c r="AGX39" s="89"/>
      <c r="AGY39" s="89"/>
      <c r="AGZ39" s="89"/>
      <c r="AHA39" s="89"/>
      <c r="AHB39" s="89"/>
      <c r="AHC39" s="89"/>
      <c r="AHD39" s="89"/>
      <c r="AHE39" s="89"/>
      <c r="AHF39" s="89"/>
      <c r="AHG39" s="89"/>
      <c r="AHH39" s="89"/>
      <c r="AHI39" s="89"/>
      <c r="AHJ39" s="89"/>
      <c r="AHK39" s="89"/>
      <c r="AHL39" s="89"/>
      <c r="AHM39" s="89"/>
      <c r="AHN39" s="89"/>
      <c r="AHO39" s="89"/>
      <c r="AHP39" s="89"/>
      <c r="AHQ39" s="89"/>
      <c r="AHR39" s="89"/>
      <c r="AHS39" s="89"/>
      <c r="AHT39" s="89"/>
      <c r="AHU39" s="89"/>
      <c r="AHV39" s="89"/>
      <c r="AHW39" s="89"/>
      <c r="AHX39" s="89"/>
      <c r="AHY39" s="89"/>
      <c r="AHZ39" s="89"/>
      <c r="AIA39" s="89"/>
      <c r="AIB39" s="89"/>
      <c r="AIC39" s="89"/>
      <c r="AID39" s="89"/>
      <c r="AIE39" s="89"/>
      <c r="AIF39" s="89"/>
      <c r="AIG39" s="89"/>
      <c r="AIH39" s="89"/>
      <c r="AII39" s="89"/>
      <c r="AIJ39" s="89"/>
      <c r="AIK39" s="89"/>
      <c r="AIL39" s="89"/>
      <c r="AIM39" s="89"/>
      <c r="AIN39" s="89"/>
      <c r="AIO39" s="89"/>
      <c r="AIP39" s="89"/>
      <c r="AIQ39" s="89"/>
      <c r="AIR39" s="89"/>
      <c r="AIS39" s="89"/>
      <c r="AIT39" s="89"/>
      <c r="AIU39" s="89"/>
      <c r="AIV39" s="89"/>
      <c r="AIW39" s="89"/>
      <c r="AIX39" s="89"/>
      <c r="AIY39" s="89"/>
      <c r="AIZ39" s="89"/>
      <c r="AJA39" s="89"/>
      <c r="AJB39" s="89"/>
      <c r="AJC39" s="89"/>
      <c r="AJD39" s="89"/>
      <c r="AJE39" s="89"/>
      <c r="AJF39" s="89"/>
      <c r="AJG39" s="89"/>
      <c r="AJH39" s="89"/>
      <c r="AJI39" s="89"/>
      <c r="AJJ39" s="89"/>
      <c r="AJK39" s="89"/>
      <c r="AJL39" s="89"/>
      <c r="AJM39" s="89"/>
      <c r="AJN39" s="89"/>
      <c r="AJO39" s="89"/>
      <c r="AJP39" s="89"/>
      <c r="AJQ39" s="89"/>
      <c r="AJR39" s="89"/>
      <c r="AJS39" s="89"/>
      <c r="AJT39" s="89"/>
      <c r="AJU39" s="89"/>
      <c r="AJV39" s="89"/>
      <c r="AJW39" s="89"/>
      <c r="AJX39" s="89"/>
      <c r="AJY39" s="89"/>
      <c r="AJZ39" s="89"/>
      <c r="AKA39" s="89"/>
      <c r="AKB39" s="89"/>
      <c r="AKC39" s="89"/>
      <c r="AKD39" s="89"/>
      <c r="AKE39" s="89"/>
      <c r="AKF39" s="89"/>
      <c r="AKG39" s="89"/>
      <c r="AKH39" s="89"/>
      <c r="AKI39" s="89"/>
      <c r="AKJ39" s="89"/>
      <c r="AKK39" s="89"/>
      <c r="AKL39" s="89"/>
      <c r="AKM39" s="89"/>
      <c r="AKN39" s="89"/>
      <c r="AKO39" s="89"/>
      <c r="AKP39" s="89"/>
      <c r="AKQ39" s="89"/>
      <c r="AKR39" s="89"/>
      <c r="AKS39" s="89"/>
      <c r="AKT39" s="89"/>
      <c r="AKU39" s="89"/>
      <c r="AKV39" s="89"/>
      <c r="AKW39" s="89"/>
      <c r="AKX39" s="89"/>
      <c r="AKY39" s="89"/>
      <c r="AKZ39" s="89"/>
      <c r="ALA39" s="89"/>
      <c r="ALB39" s="89"/>
      <c r="ALC39" s="89"/>
      <c r="ALD39" s="89"/>
      <c r="ALE39" s="89"/>
      <c r="ALF39" s="89"/>
      <c r="ALG39" s="89"/>
      <c r="ALH39" s="89"/>
      <c r="ALI39" s="89"/>
      <c r="ALJ39" s="89"/>
      <c r="ALK39" s="89"/>
      <c r="ALL39" s="89"/>
      <c r="ALM39" s="89"/>
      <c r="ALN39" s="89"/>
      <c r="ALO39" s="89"/>
      <c r="ALP39" s="89"/>
      <c r="ALQ39" s="89"/>
      <c r="ALR39" s="89"/>
      <c r="ALS39" s="89"/>
      <c r="ALT39" s="89"/>
      <c r="ALU39" s="89"/>
      <c r="ALV39" s="89"/>
      <c r="ALW39" s="89"/>
      <c r="ALX39" s="89"/>
      <c r="ALY39" s="89"/>
      <c r="ALZ39" s="89"/>
      <c r="AMA39" s="89"/>
      <c r="AMB39" s="89"/>
      <c r="AMC39" s="89"/>
      <c r="AMD39" s="89"/>
      <c r="AME39" s="89"/>
      <c r="AMF39" s="89"/>
      <c r="AMG39" s="89"/>
      <c r="AMH39" s="89"/>
      <c r="AMI39" s="89"/>
      <c r="AMJ39" s="89"/>
    </row>
    <row r="40" spans="1:1024" ht="14.85" customHeight="1" x14ac:dyDescent="0.2">
      <c r="A40" s="58">
        <f t="array" ref="A40">IF(G40=Error_checking!$A$26,_xlfn.RANK.EQ(AC40,$AC$2:$AC$601),"")</f>
        <v>39</v>
      </c>
      <c r="B40" s="84">
        <v>396</v>
      </c>
      <c r="C40" s="59">
        <f>VLOOKUP($B40,Ludo_na!$A$2:$D$601,2,0)</f>
        <v>205</v>
      </c>
      <c r="D40" s="60" t="str">
        <f>IF(VLOOKUP($B40,Ludo_voor!$A$2:$Y$601,3,0)="","",VLOOKUP($B40,Ludo_voor!$A$2:$Y$601,3,0))</f>
        <v>Expeels</v>
      </c>
      <c r="E40" s="61" t="str">
        <f>IF(VLOOKUP($B40,Ludo_voor!$A$2:$Y$601,4,0)="","",VLOOKUP($B40,Ludo_voor!$A$2:$Y$601,4,0))</f>
        <v>An</v>
      </c>
      <c r="F40" s="62" t="str">
        <f>IF(VLOOKUP($B40,Ludo_voor!$A$2:$Y$601,5,0)="","",VLOOKUP($B40,Ludo_voor!$A$2:$Y$601,5,0))</f>
        <v>Spelen op Zolder</v>
      </c>
      <c r="G40" s="63" t="s">
        <v>845</v>
      </c>
      <c r="H40" s="85"/>
      <c r="I40" s="86" t="s">
        <v>862</v>
      </c>
      <c r="J40" s="87">
        <v>2</v>
      </c>
      <c r="K40" s="87">
        <v>2</v>
      </c>
      <c r="L40" s="87">
        <v>75</v>
      </c>
      <c r="M40" s="67">
        <f t="array" ref="M40">IF($G40="","",IF(L40="",0,((SUM(IF(I40=I$2:I$601,IF(J40=J$2:J$601,1,0),0))-K40)/(SUM(IF(I40=I$2:I$601,IF(J40=J$2:J$601,1,0),0))-1)*100)+(L40/(SUM(IF(I40=I$2:I$601,IF(J40=J$2:J$601,L$2:L$601,0),0))))+IF(K40&lt;2,SUM(IF(I40=I$2:I$601,IF(J40=J$2:J$601,1,0),0)),0)))</f>
        <v>66.924398625429546</v>
      </c>
      <c r="N40" s="88" t="s">
        <v>857</v>
      </c>
      <c r="O40" s="72">
        <v>4</v>
      </c>
      <c r="P40" s="72">
        <v>3</v>
      </c>
      <c r="Q40" s="72">
        <v>212</v>
      </c>
      <c r="R40" s="70">
        <f t="array" ref="R40">IF($G40="","",IF(Q40="",0,((SUM(IF(N40=N$2:N$601,IF(O40=O$2:O$601,1,0),0))-P40)/(SUM(IF(N40=N$2:N$601,IF(O40=O$2:O$601,1,0),0))-1)*100)+(Q40/(SUM(IF(N40=N$2:N$601,IF(O40=O$2:O$601,Q$2:Q$601,0),0))))+IF(P40&lt;2,SUM(IF(N40=N$2:N$601,IF(O40=O$2:O$601,1,0),0)),0)))</f>
        <v>33.57020484171322</v>
      </c>
      <c r="S40" s="71" t="s">
        <v>868</v>
      </c>
      <c r="T40" s="72">
        <v>3</v>
      </c>
      <c r="U40" s="72">
        <v>1</v>
      </c>
      <c r="V40" s="72">
        <v>182</v>
      </c>
      <c r="W40" s="73">
        <f t="array" ref="W40">IF($G40="","",IF(OR(S40=Error_checking!$Q$25,S40=Error_checking!$Q$26),R40-IF(P40&lt;2,SUM(IF(N40=N$2:N$601,IF(O40=O$2:O$601,1,0),0)),0),IF(V40="",0,((SUM(IF(S40=S$2:S$601,IF(T40=T$2:T$601,1,0),0))-U40)/(SUM(IF(S40=S$2:S$601,IF(T40=T$2:T$601,1,0),0))-1)*100)+(V40/(SUM(IF(S40=S$2:S$601,IF(T40=T$2:T$601,V$2:V$601,0),0))))+IF(U40&lt;2,SUM(IF(S40=S$2:S$601,IF(T40=T$2:T$601,1,0),0)),0))))</f>
        <v>104.27871362940276</v>
      </c>
      <c r="X40" s="74"/>
      <c r="Y40" s="75"/>
      <c r="Z40" s="76"/>
      <c r="AA40" s="75"/>
      <c r="AB40" s="77">
        <f>0</f>
        <v>0</v>
      </c>
      <c r="AC40" s="77">
        <f t="array" ref="AC40">SUM(M40,R40,W40,AB40)</f>
        <v>204.77331709654553</v>
      </c>
      <c r="AD40" s="76">
        <f>IF(G40=Error_checking!$A$26,MAX(0,MIN(MaxBonus,$G$1)+1-_xlfn.RANK.EQ(AC40,$AC$2:$AC$601)),0)</f>
        <v>32</v>
      </c>
      <c r="AE40" s="73">
        <f t="shared" si="0"/>
        <v>236.77331709654553</v>
      </c>
      <c r="AF40" s="78">
        <f t="array" ref="AF40">IF(G40=Error_checking!$A$26,_xlfn.RANK.EQ(AC40,$AC$2:$AC$601),"")</f>
        <v>39</v>
      </c>
      <c r="AG40" s="79"/>
      <c r="AH40" s="80"/>
      <c r="AI40" s="80"/>
      <c r="AJ40" s="80"/>
      <c r="AK40" s="90"/>
      <c r="AL40" s="81"/>
      <c r="AM40" s="81"/>
      <c r="AN40" s="82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  <c r="FQ40" s="92"/>
      <c r="FR40" s="92"/>
      <c r="FS40" s="92"/>
      <c r="FT40" s="9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92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  <c r="HW40" s="92"/>
      <c r="HX40" s="92"/>
      <c r="HY40" s="92"/>
      <c r="HZ40" s="92"/>
      <c r="IA40" s="92"/>
      <c r="IB40" s="92"/>
      <c r="IC40" s="92"/>
      <c r="ID40" s="92"/>
      <c r="IE40" s="92"/>
      <c r="IF40" s="92"/>
      <c r="IG40" s="92"/>
      <c r="IH40" s="92"/>
      <c r="II40" s="92"/>
      <c r="IJ40" s="92"/>
      <c r="IK40" s="92"/>
      <c r="IL40" s="92"/>
      <c r="IM40" s="92"/>
      <c r="IN40" s="92"/>
      <c r="IO40" s="92"/>
      <c r="IP40" s="92"/>
      <c r="IQ40" s="92"/>
      <c r="IR40" s="92"/>
      <c r="IS40" s="92"/>
      <c r="IT40" s="92"/>
      <c r="IU40" s="92"/>
      <c r="IV40" s="92"/>
      <c r="IW40" s="92"/>
      <c r="IX40" s="92"/>
      <c r="IY40" s="92"/>
      <c r="IZ40" s="92"/>
      <c r="JA40" s="92"/>
      <c r="JB40" s="92"/>
      <c r="JC40" s="92"/>
      <c r="JD40" s="92"/>
      <c r="JE40" s="92"/>
      <c r="JF40" s="92"/>
      <c r="JG40" s="92"/>
      <c r="JH40" s="92"/>
      <c r="JI40" s="92"/>
      <c r="JJ40" s="92"/>
      <c r="JK40" s="92"/>
      <c r="JL40" s="92"/>
      <c r="JM40" s="92"/>
      <c r="JN40" s="92"/>
      <c r="JO40" s="92"/>
      <c r="JP40" s="92"/>
      <c r="JQ40" s="92"/>
      <c r="JR40" s="92"/>
      <c r="JS40" s="92"/>
      <c r="JT40" s="92"/>
      <c r="JU40" s="92"/>
      <c r="JV40" s="92"/>
      <c r="JW40" s="92"/>
      <c r="JX40" s="92"/>
      <c r="JY40" s="92"/>
      <c r="JZ40" s="92"/>
      <c r="KA40" s="92"/>
      <c r="KB40" s="92"/>
      <c r="KC40" s="92"/>
      <c r="KD40" s="92"/>
      <c r="KE40" s="92"/>
      <c r="KF40" s="92"/>
      <c r="KG40" s="92"/>
      <c r="KH40" s="92"/>
      <c r="KI40" s="92"/>
      <c r="KJ40" s="92"/>
      <c r="KK40" s="92"/>
      <c r="KL40" s="92"/>
      <c r="KM40" s="92"/>
      <c r="KN40" s="92"/>
      <c r="KO40" s="92"/>
      <c r="KP40" s="92"/>
      <c r="KQ40" s="92"/>
      <c r="KR40" s="92"/>
      <c r="KS40" s="92"/>
      <c r="KT40" s="92"/>
      <c r="KU40" s="92"/>
      <c r="KV40" s="92"/>
      <c r="KW40" s="92"/>
      <c r="KX40" s="92"/>
      <c r="KY40" s="92"/>
      <c r="KZ40" s="92"/>
      <c r="LA40" s="92"/>
      <c r="LB40" s="92"/>
      <c r="LC40" s="92"/>
      <c r="LD40" s="92"/>
      <c r="LE40" s="92"/>
      <c r="LF40" s="92"/>
      <c r="LG40" s="92"/>
      <c r="LH40" s="92"/>
      <c r="LI40" s="92"/>
      <c r="LJ40" s="92"/>
      <c r="LK40" s="92"/>
      <c r="LL40" s="92"/>
      <c r="LM40" s="92"/>
      <c r="LN40" s="92"/>
      <c r="LO40" s="92"/>
      <c r="LP40" s="92"/>
      <c r="LQ40" s="92"/>
      <c r="LR40" s="92"/>
      <c r="LS40" s="92"/>
      <c r="LT40" s="92"/>
      <c r="LU40" s="92"/>
      <c r="LV40" s="92"/>
      <c r="LW40" s="92"/>
      <c r="LX40" s="92"/>
      <c r="LY40" s="92"/>
      <c r="LZ40" s="92"/>
      <c r="MA40" s="92"/>
      <c r="MB40" s="92"/>
      <c r="MC40" s="92"/>
      <c r="MD40" s="92"/>
      <c r="ME40" s="92"/>
      <c r="MF40" s="92"/>
      <c r="MG40" s="92"/>
      <c r="MH40" s="92"/>
      <c r="MI40" s="92"/>
      <c r="MJ40" s="92"/>
      <c r="MK40" s="92"/>
      <c r="ML40" s="92"/>
      <c r="MM40" s="92"/>
      <c r="MN40" s="92"/>
      <c r="MO40" s="92"/>
      <c r="MP40" s="92"/>
      <c r="MQ40" s="92"/>
      <c r="MR40" s="92"/>
      <c r="MS40" s="92"/>
      <c r="MT40" s="92"/>
      <c r="MU40" s="92"/>
      <c r="MV40" s="92"/>
      <c r="MW40" s="92"/>
      <c r="MX40" s="92"/>
      <c r="MY40" s="92"/>
      <c r="MZ40" s="92"/>
      <c r="NA40" s="92"/>
      <c r="NB40" s="92"/>
      <c r="NC40" s="92"/>
      <c r="ND40" s="92"/>
      <c r="NE40" s="92"/>
      <c r="NF40" s="92"/>
      <c r="NG40" s="92"/>
      <c r="NH40" s="92"/>
      <c r="NI40" s="92"/>
      <c r="NJ40" s="92"/>
      <c r="NK40" s="92"/>
      <c r="NL40" s="92"/>
      <c r="NM40" s="92"/>
      <c r="NN40" s="92"/>
      <c r="NO40" s="92"/>
      <c r="NP40" s="92"/>
      <c r="NQ40" s="92"/>
      <c r="NR40" s="92"/>
      <c r="NS40" s="92"/>
      <c r="NT40" s="92"/>
      <c r="NU40" s="92"/>
      <c r="NV40" s="92"/>
      <c r="NW40" s="92"/>
      <c r="NX40" s="92"/>
      <c r="NY40" s="92"/>
      <c r="NZ40" s="92"/>
      <c r="OA40" s="92"/>
      <c r="OB40" s="92"/>
      <c r="OC40" s="92"/>
      <c r="OD40" s="92"/>
      <c r="OE40" s="92"/>
      <c r="OF40" s="92"/>
      <c r="OG40" s="92"/>
      <c r="OH40" s="92"/>
      <c r="OI40" s="92"/>
      <c r="OJ40" s="92"/>
      <c r="OK40" s="92"/>
      <c r="OL40" s="92"/>
      <c r="OM40" s="92"/>
      <c r="ON40" s="92"/>
      <c r="OO40" s="92"/>
      <c r="OP40" s="92"/>
      <c r="OQ40" s="92"/>
      <c r="OR40" s="92"/>
      <c r="OS40" s="92"/>
      <c r="OT40" s="92"/>
      <c r="OU40" s="92"/>
      <c r="OV40" s="92"/>
      <c r="OW40" s="92"/>
      <c r="OX40" s="92"/>
      <c r="OY40" s="92"/>
      <c r="OZ40" s="92"/>
      <c r="PA40" s="92"/>
      <c r="PB40" s="92"/>
      <c r="PC40" s="92"/>
      <c r="PD40" s="92"/>
      <c r="PE40" s="92"/>
      <c r="PF40" s="92"/>
      <c r="PG40" s="92"/>
      <c r="PH40" s="92"/>
      <c r="PI40" s="92"/>
      <c r="PJ40" s="92"/>
      <c r="PK40" s="92"/>
      <c r="PL40" s="92"/>
      <c r="PM40" s="92"/>
      <c r="PN40" s="92"/>
      <c r="PO40" s="92"/>
      <c r="PP40" s="92"/>
      <c r="PQ40" s="92"/>
      <c r="PR40" s="92"/>
      <c r="PS40" s="92"/>
      <c r="PT40" s="92"/>
      <c r="PU40" s="92"/>
      <c r="PV40" s="92"/>
      <c r="PW40" s="92"/>
      <c r="PX40" s="92"/>
      <c r="PY40" s="92"/>
      <c r="PZ40" s="92"/>
      <c r="QA40" s="92"/>
      <c r="QB40" s="92"/>
      <c r="QC40" s="92"/>
      <c r="QD40" s="92"/>
      <c r="QE40" s="92"/>
      <c r="QF40" s="92"/>
      <c r="QG40" s="92"/>
      <c r="QH40" s="92"/>
      <c r="QI40" s="92"/>
      <c r="QJ40" s="92"/>
      <c r="QK40" s="92"/>
      <c r="QL40" s="92"/>
      <c r="QM40" s="92"/>
      <c r="QN40" s="92"/>
      <c r="QO40" s="92"/>
      <c r="QP40" s="92"/>
      <c r="QQ40" s="92"/>
      <c r="QR40" s="92"/>
      <c r="QS40" s="92"/>
      <c r="QT40" s="92"/>
      <c r="QU40" s="92"/>
      <c r="QV40" s="92"/>
      <c r="QW40" s="92"/>
      <c r="QX40" s="92"/>
      <c r="QY40" s="92"/>
      <c r="QZ40" s="92"/>
      <c r="RA40" s="92"/>
      <c r="RB40" s="92"/>
      <c r="RC40" s="92"/>
      <c r="RD40" s="92"/>
      <c r="RE40" s="92"/>
      <c r="RF40" s="92"/>
      <c r="RG40" s="92"/>
      <c r="RH40" s="92"/>
      <c r="RI40" s="92"/>
      <c r="RJ40" s="92"/>
      <c r="RK40" s="92"/>
      <c r="RL40" s="92"/>
      <c r="RM40" s="92"/>
      <c r="RN40" s="92"/>
      <c r="RO40" s="92"/>
      <c r="RP40" s="92"/>
      <c r="RQ40" s="92"/>
      <c r="RR40" s="92"/>
      <c r="RS40" s="92"/>
      <c r="RT40" s="92"/>
      <c r="RU40" s="92"/>
      <c r="RV40" s="92"/>
      <c r="RW40" s="92"/>
      <c r="RX40" s="92"/>
      <c r="RY40" s="92"/>
      <c r="RZ40" s="92"/>
      <c r="SA40" s="92"/>
      <c r="SB40" s="92"/>
      <c r="SC40" s="92"/>
      <c r="SD40" s="92"/>
      <c r="SE40" s="92"/>
      <c r="SF40" s="92"/>
      <c r="SG40" s="92"/>
      <c r="SH40" s="92"/>
      <c r="SI40" s="92"/>
      <c r="SJ40" s="92"/>
      <c r="SK40" s="92"/>
      <c r="SL40" s="92"/>
      <c r="SM40" s="92"/>
      <c r="SN40" s="92"/>
      <c r="SO40" s="92"/>
      <c r="SP40" s="92"/>
      <c r="SQ40" s="92"/>
      <c r="SR40" s="92"/>
      <c r="SS40" s="92"/>
      <c r="ST40" s="92"/>
      <c r="SU40" s="92"/>
      <c r="SV40" s="92"/>
      <c r="SW40" s="92"/>
      <c r="SX40" s="92"/>
      <c r="SY40" s="92"/>
      <c r="SZ40" s="92"/>
      <c r="TA40" s="92"/>
      <c r="TB40" s="92"/>
      <c r="TC40" s="92"/>
      <c r="TD40" s="92"/>
      <c r="TE40" s="92"/>
      <c r="TF40" s="92"/>
      <c r="TG40" s="92"/>
      <c r="TH40" s="92"/>
      <c r="TI40" s="92"/>
      <c r="TJ40" s="92"/>
      <c r="TK40" s="92"/>
      <c r="TL40" s="92"/>
      <c r="TM40" s="92"/>
      <c r="TN40" s="92"/>
      <c r="TO40" s="92"/>
      <c r="TP40" s="92"/>
      <c r="TQ40" s="92"/>
      <c r="TR40" s="92"/>
      <c r="TS40" s="92"/>
      <c r="TT40" s="92"/>
      <c r="TU40" s="92"/>
      <c r="TV40" s="92"/>
      <c r="TW40" s="92"/>
      <c r="TX40" s="92"/>
      <c r="TY40" s="92"/>
      <c r="TZ40" s="92"/>
      <c r="UA40" s="92"/>
      <c r="UB40" s="92"/>
      <c r="UC40" s="92"/>
      <c r="UD40" s="92"/>
      <c r="UE40" s="92"/>
      <c r="UF40" s="92"/>
      <c r="UG40" s="92"/>
      <c r="UH40" s="92"/>
      <c r="UI40" s="92"/>
      <c r="UJ40" s="92"/>
      <c r="UK40" s="92"/>
      <c r="UL40" s="92"/>
      <c r="UM40" s="92"/>
      <c r="UN40" s="92"/>
      <c r="UO40" s="92"/>
      <c r="UP40" s="92"/>
      <c r="UQ40" s="92"/>
      <c r="UR40" s="92"/>
      <c r="US40" s="92"/>
      <c r="UT40" s="92"/>
      <c r="UU40" s="92"/>
      <c r="UV40" s="92"/>
      <c r="UW40" s="92"/>
      <c r="UX40" s="92"/>
      <c r="UY40" s="92"/>
      <c r="UZ40" s="92"/>
      <c r="VA40" s="92"/>
      <c r="VB40" s="92"/>
      <c r="VC40" s="92"/>
      <c r="VD40" s="92"/>
      <c r="VE40" s="92"/>
      <c r="VF40" s="92"/>
      <c r="VG40" s="92"/>
      <c r="VH40" s="92"/>
      <c r="VI40" s="92"/>
      <c r="VJ40" s="92"/>
      <c r="VK40" s="92"/>
      <c r="VL40" s="92"/>
      <c r="VM40" s="92"/>
      <c r="VN40" s="92"/>
      <c r="VO40" s="92"/>
      <c r="VP40" s="92"/>
      <c r="VQ40" s="92"/>
      <c r="VR40" s="92"/>
      <c r="VS40" s="92"/>
      <c r="VT40" s="92"/>
      <c r="VU40" s="92"/>
      <c r="VV40" s="92"/>
      <c r="VW40" s="92"/>
      <c r="VX40" s="92"/>
      <c r="VY40" s="92"/>
      <c r="VZ40" s="92"/>
      <c r="WA40" s="92"/>
      <c r="WB40" s="92"/>
      <c r="WC40" s="92"/>
      <c r="WD40" s="92"/>
      <c r="WE40" s="92"/>
      <c r="WF40" s="92"/>
      <c r="WG40" s="92"/>
      <c r="WH40" s="92"/>
      <c r="WI40" s="92"/>
      <c r="WJ40" s="92"/>
      <c r="WK40" s="92"/>
      <c r="WL40" s="92"/>
      <c r="WM40" s="92"/>
      <c r="WN40" s="92"/>
      <c r="WO40" s="92"/>
      <c r="WP40" s="92"/>
      <c r="WQ40" s="92"/>
      <c r="WR40" s="92"/>
      <c r="WS40" s="92"/>
      <c r="WT40" s="92"/>
      <c r="WU40" s="92"/>
      <c r="WV40" s="92"/>
      <c r="WW40" s="92"/>
      <c r="WX40" s="92"/>
      <c r="WY40" s="92"/>
      <c r="WZ40" s="92"/>
      <c r="XA40" s="92"/>
      <c r="XB40" s="92"/>
      <c r="XC40" s="92"/>
      <c r="XD40" s="92"/>
      <c r="XE40" s="92"/>
      <c r="XF40" s="92"/>
      <c r="XG40" s="92"/>
      <c r="XH40" s="92"/>
      <c r="XI40" s="92"/>
      <c r="XJ40" s="92"/>
      <c r="XK40" s="92"/>
      <c r="XL40" s="92"/>
      <c r="XM40" s="92"/>
      <c r="XN40" s="92"/>
      <c r="XO40" s="92"/>
      <c r="XP40" s="92"/>
      <c r="XQ40" s="92"/>
      <c r="XR40" s="92"/>
      <c r="XS40" s="92"/>
      <c r="XT40" s="92"/>
      <c r="XU40" s="92"/>
      <c r="XV40" s="92"/>
      <c r="XW40" s="92"/>
      <c r="XX40" s="92"/>
      <c r="XY40" s="92"/>
      <c r="XZ40" s="92"/>
      <c r="YA40" s="92"/>
      <c r="YB40" s="92"/>
      <c r="YC40" s="92"/>
      <c r="YD40" s="92"/>
      <c r="YE40" s="92"/>
      <c r="YF40" s="92"/>
      <c r="YG40" s="92"/>
      <c r="YH40" s="92"/>
      <c r="YI40" s="92"/>
      <c r="YJ40" s="92"/>
      <c r="YK40" s="92"/>
      <c r="YL40" s="92"/>
      <c r="YM40" s="92"/>
      <c r="YN40" s="92"/>
      <c r="YO40" s="92"/>
      <c r="YP40" s="92"/>
      <c r="YQ40" s="92"/>
      <c r="YR40" s="92"/>
      <c r="YS40" s="92"/>
      <c r="YT40" s="92"/>
      <c r="YU40" s="92"/>
      <c r="YV40" s="92"/>
      <c r="YW40" s="92"/>
      <c r="YX40" s="92"/>
      <c r="YY40" s="92"/>
      <c r="YZ40" s="92"/>
      <c r="ZA40" s="92"/>
      <c r="ZB40" s="92"/>
      <c r="ZC40" s="92"/>
      <c r="ZD40" s="92"/>
      <c r="ZE40" s="92"/>
      <c r="ZF40" s="92"/>
      <c r="ZG40" s="92"/>
      <c r="ZH40" s="92"/>
      <c r="ZI40" s="92"/>
      <c r="ZJ40" s="92"/>
      <c r="ZK40" s="92"/>
      <c r="ZL40" s="92"/>
      <c r="ZM40" s="92"/>
      <c r="ZN40" s="92"/>
      <c r="ZO40" s="92"/>
      <c r="ZP40" s="92"/>
      <c r="ZQ40" s="92"/>
      <c r="ZR40" s="92"/>
      <c r="ZS40" s="92"/>
      <c r="ZT40" s="92"/>
      <c r="ZU40" s="92"/>
      <c r="ZV40" s="92"/>
      <c r="ZW40" s="92"/>
      <c r="ZX40" s="92"/>
      <c r="ZY40" s="92"/>
      <c r="ZZ40" s="92"/>
      <c r="AAA40" s="92"/>
      <c r="AAB40" s="92"/>
      <c r="AAC40" s="92"/>
      <c r="AAD40" s="92"/>
      <c r="AAE40" s="92"/>
      <c r="AAF40" s="92"/>
      <c r="AAG40" s="92"/>
      <c r="AAH40" s="92"/>
      <c r="AAI40" s="92"/>
      <c r="AAJ40" s="92"/>
      <c r="AAK40" s="92"/>
      <c r="AAL40" s="92"/>
      <c r="AAM40" s="92"/>
      <c r="AAN40" s="92"/>
      <c r="AAO40" s="92"/>
      <c r="AAP40" s="92"/>
      <c r="AAQ40" s="92"/>
      <c r="AAR40" s="92"/>
      <c r="AAS40" s="92"/>
      <c r="AAT40" s="92"/>
      <c r="AAU40" s="92"/>
      <c r="AAV40" s="92"/>
      <c r="AAW40" s="92"/>
      <c r="AAX40" s="92"/>
      <c r="AAY40" s="92"/>
      <c r="AAZ40" s="92"/>
      <c r="ABA40" s="92"/>
      <c r="ABB40" s="92"/>
      <c r="ABC40" s="92"/>
      <c r="ABD40" s="92"/>
      <c r="ABE40" s="92"/>
      <c r="ABF40" s="92"/>
      <c r="ABG40" s="92"/>
      <c r="ABH40" s="92"/>
      <c r="ABI40" s="92"/>
      <c r="ABJ40" s="92"/>
      <c r="ABK40" s="92"/>
      <c r="ABL40" s="92"/>
      <c r="ABM40" s="92"/>
      <c r="ABN40" s="92"/>
      <c r="ABO40" s="92"/>
      <c r="ABP40" s="92"/>
      <c r="ABQ40" s="92"/>
      <c r="ABR40" s="92"/>
      <c r="ABS40" s="92"/>
      <c r="ABT40" s="92"/>
      <c r="ABU40" s="92"/>
      <c r="ABV40" s="92"/>
      <c r="ABW40" s="92"/>
      <c r="ABX40" s="92"/>
      <c r="ABY40" s="92"/>
      <c r="ABZ40" s="92"/>
      <c r="ACA40" s="92"/>
      <c r="ACB40" s="92"/>
      <c r="ACC40" s="92"/>
      <c r="ACD40" s="92"/>
      <c r="ACE40" s="92"/>
      <c r="ACF40" s="92"/>
      <c r="ACG40" s="92"/>
      <c r="ACH40" s="92"/>
      <c r="ACI40" s="92"/>
      <c r="ACJ40" s="92"/>
      <c r="ACK40" s="92"/>
      <c r="ACL40" s="92"/>
      <c r="ACM40" s="92"/>
      <c r="ACN40" s="92"/>
      <c r="ACO40" s="92"/>
      <c r="ACP40" s="92"/>
      <c r="ACQ40" s="92"/>
      <c r="ACR40" s="92"/>
      <c r="ACS40" s="92"/>
      <c r="ACT40" s="92"/>
      <c r="ACU40" s="92"/>
      <c r="ACV40" s="92"/>
      <c r="ACW40" s="92"/>
      <c r="ACX40" s="92"/>
      <c r="ACY40" s="92"/>
      <c r="ACZ40" s="92"/>
      <c r="ADA40" s="92"/>
      <c r="ADB40" s="92"/>
      <c r="ADC40" s="92"/>
      <c r="ADD40" s="92"/>
      <c r="ADE40" s="92"/>
      <c r="ADF40" s="92"/>
      <c r="ADG40" s="92"/>
      <c r="ADH40" s="92"/>
      <c r="ADI40" s="92"/>
      <c r="ADJ40" s="92"/>
      <c r="ADK40" s="92"/>
      <c r="ADL40" s="92"/>
      <c r="ADM40" s="92"/>
      <c r="ADN40" s="92"/>
      <c r="ADO40" s="92"/>
      <c r="ADP40" s="92"/>
      <c r="ADQ40" s="92"/>
      <c r="ADR40" s="92"/>
      <c r="ADS40" s="92"/>
      <c r="ADT40" s="92"/>
      <c r="ADU40" s="92"/>
      <c r="ADV40" s="92"/>
      <c r="ADW40" s="92"/>
      <c r="ADX40" s="92"/>
      <c r="ADY40" s="92"/>
      <c r="ADZ40" s="92"/>
      <c r="AEA40" s="92"/>
      <c r="AEB40" s="92"/>
      <c r="AEC40" s="92"/>
      <c r="AED40" s="92"/>
      <c r="AEE40" s="92"/>
      <c r="AEF40" s="92"/>
      <c r="AEG40" s="92"/>
      <c r="AEH40" s="92"/>
      <c r="AEI40" s="92"/>
      <c r="AEJ40" s="92"/>
      <c r="AEK40" s="92"/>
      <c r="AEL40" s="92"/>
      <c r="AEM40" s="92"/>
      <c r="AEN40" s="92"/>
      <c r="AEO40" s="92"/>
      <c r="AEP40" s="92"/>
      <c r="AEQ40" s="92"/>
      <c r="AER40" s="92"/>
      <c r="AES40" s="92"/>
      <c r="AET40" s="92"/>
      <c r="AEU40" s="92"/>
      <c r="AEV40" s="92"/>
      <c r="AEW40" s="92"/>
      <c r="AEX40" s="92"/>
      <c r="AEY40" s="92"/>
      <c r="AEZ40" s="92"/>
      <c r="AFA40" s="92"/>
      <c r="AFB40" s="92"/>
      <c r="AFC40" s="92"/>
      <c r="AFD40" s="92"/>
      <c r="AFE40" s="92"/>
      <c r="AFF40" s="92"/>
      <c r="AFG40" s="92"/>
      <c r="AFH40" s="92"/>
      <c r="AFI40" s="92"/>
      <c r="AFJ40" s="92"/>
      <c r="AFK40" s="92"/>
      <c r="AFL40" s="92"/>
      <c r="AFM40" s="92"/>
      <c r="AFN40" s="92"/>
      <c r="AFO40" s="92"/>
      <c r="AFP40" s="92"/>
      <c r="AFQ40" s="92"/>
      <c r="AFR40" s="92"/>
      <c r="AFS40" s="92"/>
      <c r="AFT40" s="92"/>
      <c r="AFU40" s="92"/>
      <c r="AFV40" s="92"/>
      <c r="AFW40" s="92"/>
      <c r="AFX40" s="92"/>
      <c r="AFY40" s="92"/>
      <c r="AFZ40" s="92"/>
      <c r="AGA40" s="92"/>
      <c r="AGB40" s="92"/>
      <c r="AGC40" s="92"/>
      <c r="AGD40" s="92"/>
      <c r="AGE40" s="92"/>
      <c r="AGF40" s="92"/>
      <c r="AGG40" s="92"/>
      <c r="AGH40" s="92"/>
      <c r="AGI40" s="92"/>
      <c r="AGJ40" s="92"/>
      <c r="AGK40" s="92"/>
      <c r="AGL40" s="92"/>
      <c r="AGM40" s="92"/>
      <c r="AGN40" s="92"/>
      <c r="AGO40" s="92"/>
      <c r="AGP40" s="92"/>
      <c r="AGQ40" s="92"/>
      <c r="AGR40" s="92"/>
      <c r="AGS40" s="92"/>
      <c r="AGT40" s="92"/>
      <c r="AGU40" s="92"/>
      <c r="AGV40" s="92"/>
      <c r="AGW40" s="92"/>
      <c r="AGX40" s="92"/>
      <c r="AGY40" s="92"/>
      <c r="AGZ40" s="92"/>
      <c r="AHA40" s="92"/>
      <c r="AHB40" s="92"/>
      <c r="AHC40" s="92"/>
      <c r="AHD40" s="92"/>
      <c r="AHE40" s="92"/>
      <c r="AHF40" s="92"/>
      <c r="AHG40" s="92"/>
      <c r="AHH40" s="92"/>
      <c r="AHI40" s="92"/>
      <c r="AHJ40" s="92"/>
      <c r="AHK40" s="92"/>
      <c r="AHL40" s="92"/>
      <c r="AHM40" s="92"/>
      <c r="AHN40" s="92"/>
      <c r="AHO40" s="92"/>
      <c r="AHP40" s="92"/>
      <c r="AHQ40" s="92"/>
      <c r="AHR40" s="92"/>
      <c r="AHS40" s="92"/>
      <c r="AHT40" s="92"/>
      <c r="AHU40" s="92"/>
      <c r="AHV40" s="92"/>
      <c r="AHW40" s="92"/>
      <c r="AHX40" s="92"/>
      <c r="AHY40" s="92"/>
      <c r="AHZ40" s="92"/>
      <c r="AIA40" s="92"/>
      <c r="AIB40" s="92"/>
      <c r="AIC40" s="92"/>
      <c r="AID40" s="92"/>
      <c r="AIE40" s="92"/>
      <c r="AIF40" s="92"/>
      <c r="AIG40" s="92"/>
      <c r="AIH40" s="92"/>
      <c r="AII40" s="92"/>
      <c r="AIJ40" s="92"/>
      <c r="AIK40" s="92"/>
      <c r="AIL40" s="92"/>
      <c r="AIM40" s="92"/>
      <c r="AIN40" s="92"/>
      <c r="AIO40" s="92"/>
      <c r="AIP40" s="92"/>
      <c r="AIQ40" s="92"/>
      <c r="AIR40" s="92"/>
      <c r="AIS40" s="92"/>
      <c r="AIT40" s="92"/>
      <c r="AIU40" s="92"/>
      <c r="AIV40" s="92"/>
      <c r="AIW40" s="92"/>
      <c r="AIX40" s="92"/>
      <c r="AIY40" s="92"/>
      <c r="AIZ40" s="92"/>
      <c r="AJA40" s="92"/>
      <c r="AJB40" s="92"/>
      <c r="AJC40" s="92"/>
      <c r="AJD40" s="92"/>
      <c r="AJE40" s="92"/>
      <c r="AJF40" s="92"/>
      <c r="AJG40" s="92"/>
      <c r="AJH40" s="92"/>
      <c r="AJI40" s="92"/>
      <c r="AJJ40" s="92"/>
      <c r="AJK40" s="92"/>
      <c r="AJL40" s="92"/>
      <c r="AJM40" s="92"/>
      <c r="AJN40" s="92"/>
      <c r="AJO40" s="92"/>
      <c r="AJP40" s="92"/>
      <c r="AJQ40" s="92"/>
      <c r="AJR40" s="92"/>
      <c r="AJS40" s="92"/>
      <c r="AJT40" s="92"/>
      <c r="AJU40" s="92"/>
      <c r="AJV40" s="92"/>
      <c r="AJW40" s="92"/>
      <c r="AJX40" s="92"/>
      <c r="AJY40" s="92"/>
      <c r="AJZ40" s="92"/>
      <c r="AKA40" s="92"/>
      <c r="AKB40" s="92"/>
      <c r="AKC40" s="92"/>
      <c r="AKD40" s="92"/>
      <c r="AKE40" s="92"/>
      <c r="AKF40" s="92"/>
      <c r="AKG40" s="92"/>
      <c r="AKH40" s="92"/>
      <c r="AKI40" s="92"/>
      <c r="AKJ40" s="92"/>
      <c r="AKK40" s="92"/>
      <c r="AKL40" s="92"/>
      <c r="AKM40" s="92"/>
      <c r="AKN40" s="92"/>
      <c r="AKO40" s="92"/>
      <c r="AKP40" s="92"/>
      <c r="AKQ40" s="92"/>
      <c r="AKR40" s="92"/>
      <c r="AKS40" s="92"/>
      <c r="AKT40" s="92"/>
      <c r="AKU40" s="92"/>
      <c r="AKV40" s="92"/>
      <c r="AKW40" s="92"/>
      <c r="AKX40" s="92"/>
      <c r="AKY40" s="92"/>
      <c r="AKZ40" s="92"/>
      <c r="ALA40" s="92"/>
      <c r="ALB40" s="92"/>
      <c r="ALC40" s="92"/>
      <c r="ALD40" s="92"/>
      <c r="ALE40" s="92"/>
      <c r="ALF40" s="92"/>
      <c r="ALG40" s="92"/>
      <c r="ALH40" s="92"/>
      <c r="ALI40" s="92"/>
      <c r="ALJ40" s="92"/>
      <c r="ALK40" s="92"/>
      <c r="ALL40" s="92"/>
      <c r="ALM40" s="92"/>
      <c r="ALN40" s="92"/>
      <c r="ALO40" s="92"/>
      <c r="ALP40" s="92"/>
      <c r="ALQ40" s="92"/>
      <c r="ALR40" s="92"/>
      <c r="ALS40" s="92"/>
      <c r="ALT40" s="92"/>
      <c r="ALU40" s="92"/>
      <c r="ALV40" s="92"/>
      <c r="ALW40" s="92"/>
      <c r="ALX40" s="92"/>
      <c r="ALY40" s="92"/>
      <c r="ALZ40" s="92"/>
      <c r="AMA40" s="92"/>
      <c r="AMB40" s="92"/>
      <c r="AMC40" s="92"/>
      <c r="AMD40" s="92"/>
      <c r="AME40" s="92"/>
      <c r="AMF40" s="92"/>
      <c r="AMG40" s="92"/>
      <c r="AMH40" s="92"/>
      <c r="AMI40" s="92"/>
      <c r="AMJ40" s="92"/>
    </row>
    <row r="41" spans="1:1024" ht="14.85" customHeight="1" x14ac:dyDescent="0.2">
      <c r="A41" s="58">
        <f t="array" ref="A41">IF(G41=Error_checking!$A$26,_xlfn.RANK.EQ(AC41,$AC$2:$AC$601),"")</f>
        <v>40</v>
      </c>
      <c r="B41" s="58">
        <v>389</v>
      </c>
      <c r="C41" s="59">
        <f>VLOOKUP($B41,Ludo_na!$A$2:$D$601,2,0)</f>
        <v>16</v>
      </c>
      <c r="D41" s="60" t="str">
        <f>IF(VLOOKUP($B41,Ludo_voor!$A$2:$Y$601,3,0)="","",VLOOKUP($B41,Ludo_voor!$A$2:$Y$601,3,0))</f>
        <v>Poliakoff</v>
      </c>
      <c r="E41" s="61" t="str">
        <f>IF(VLOOKUP($B41,Ludo_voor!$A$2:$Y$601,4,0)="","",VLOOKUP($B41,Ludo_voor!$A$2:$Y$601,4,0))</f>
        <v>Pierre</v>
      </c>
      <c r="F41" s="62" t="str">
        <f>IF(VLOOKUP($B41,Ludo_voor!$A$2:$Y$601,5,0)="","",VLOOKUP($B41,Ludo_voor!$A$2:$Y$601,5,0))</f>
        <v>Alpa-Ludismes</v>
      </c>
      <c r="G41" s="63" t="s">
        <v>845</v>
      </c>
      <c r="H41" s="64" t="s">
        <v>846</v>
      </c>
      <c r="I41" s="65" t="s">
        <v>852</v>
      </c>
      <c r="J41" s="87">
        <v>2</v>
      </c>
      <c r="K41" s="66">
        <v>3</v>
      </c>
      <c r="L41" s="66">
        <v>41</v>
      </c>
      <c r="M41" s="67">
        <f t="array" ref="M41">IF($G41="","",IF(L41="",0,((SUM(IF(I41=I$2:I$601,IF(J41=J$2:J$601,1,0),0))-K41)/(SUM(IF(I41=I$2:I$601,IF(J41=J$2:J$601,1,0),0))-1)*100)+(L41/(SUM(IF(I41=I$2:I$601,IF(J41=J$2:J$601,L$2:L$601,0),0))))+IF(K41&lt;2,SUM(IF(I41=I$2:I$601,IF(J41=J$2:J$601,1,0),0)),0)))</f>
        <v>33.550264550264544</v>
      </c>
      <c r="N41" s="68" t="s">
        <v>855</v>
      </c>
      <c r="O41" s="69">
        <v>3</v>
      </c>
      <c r="P41" s="69">
        <v>1</v>
      </c>
      <c r="Q41" s="69">
        <v>57</v>
      </c>
      <c r="R41" s="70">
        <f t="array" ref="R41">IF($G41="","",IF(Q41="",0,((SUM(IF(N41=N$2:N$601,IF(O41=O$2:O$601,1,0),0))-P41)/(SUM(IF(N41=N$2:N$601,IF(O41=O$2:O$601,1,0),0))-1)*100)+(Q41/(SUM(IF(N41=N$2:N$601,IF(O41=O$2:O$601,Q$2:Q$601,0),0))))+IF(P41&lt;2,SUM(IF(N41=N$2:N$601,IF(O41=O$2:O$601,1,0),0)),0)))</f>
        <v>104.296875</v>
      </c>
      <c r="S41" s="71" t="s">
        <v>966</v>
      </c>
      <c r="T41" s="72">
        <v>1</v>
      </c>
      <c r="U41" s="72">
        <v>2</v>
      </c>
      <c r="V41" s="72">
        <v>30</v>
      </c>
      <c r="W41" s="73">
        <f t="array" ref="W41">IF($G41="","",IF(OR(S41=Error_checking!$Q$25,S41=Error_checking!$Q$26),R41-IF(P41&lt;2,SUM(IF(N41=N$2:N$601,IF(O41=O$2:O$601,1,0),0)),0),IF(V41="",0,((SUM(IF(S41=S$2:S$601,IF(T41=T$2:T$601,1,0),0))-U41)/(SUM(IF(S41=S$2:S$601,IF(T41=T$2:T$601,1,0),0))-1)*100)+(V41/(SUM(IF(S41=S$2:S$601,IF(T41=T$2:T$601,V$2:V$601,0),0))))+IF(U41&lt;2,SUM(IF(S41=S$2:S$601,IF(T41=T$2:T$601,1,0),0)),0))))</f>
        <v>66.916666666666657</v>
      </c>
      <c r="X41" s="74"/>
      <c r="Y41" s="75"/>
      <c r="Z41" s="76"/>
      <c r="AA41" s="75"/>
      <c r="AB41" s="77">
        <f>0</f>
        <v>0</v>
      </c>
      <c r="AC41" s="77">
        <f t="array" ref="AC41">SUM(M41,R41,W41,AB41)</f>
        <v>204.76380621693121</v>
      </c>
      <c r="AD41" s="76">
        <f>IF(G41=Error_checking!$A$26,MAX(0,MIN(MaxBonus,$G$1)+1-_xlfn.RANK.EQ(AC41,$AC$2:$AC$601)),0)</f>
        <v>31</v>
      </c>
      <c r="AE41" s="73">
        <f t="shared" si="0"/>
        <v>235.76380621693121</v>
      </c>
      <c r="AF41" s="78">
        <f t="array" ref="AF41">IF(G41=Error_checking!$A$26,_xlfn.RANK.EQ(AC41,$AC$2:$AC$601),"")</f>
        <v>40</v>
      </c>
      <c r="AG41" s="79"/>
      <c r="AH41" s="80"/>
      <c r="AI41" s="80"/>
      <c r="AJ41" s="80"/>
      <c r="AK41" s="81"/>
      <c r="AL41" s="81"/>
      <c r="AM41" s="81"/>
      <c r="AN41" s="82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104"/>
      <c r="JD41" s="104"/>
      <c r="JE41" s="104"/>
      <c r="JF41" s="104"/>
      <c r="JG41" s="104"/>
      <c r="JH41" s="104"/>
      <c r="JI41" s="104"/>
      <c r="JJ41" s="104"/>
      <c r="JK41" s="104"/>
      <c r="JL41" s="104"/>
      <c r="JM41" s="104"/>
      <c r="JN41" s="104"/>
      <c r="JO41" s="104"/>
      <c r="JP41" s="104"/>
      <c r="JQ41" s="104"/>
      <c r="JR41" s="104"/>
      <c r="JS41" s="104"/>
      <c r="JT41" s="104"/>
      <c r="JU41" s="104"/>
      <c r="JV41" s="104"/>
      <c r="JW41" s="104"/>
      <c r="JX41" s="104"/>
      <c r="JY41" s="104"/>
      <c r="JZ41" s="104"/>
      <c r="KA41" s="104"/>
      <c r="KB41" s="104"/>
      <c r="KC41" s="104"/>
      <c r="KD41" s="104"/>
      <c r="KE41" s="104"/>
      <c r="KF41" s="104"/>
      <c r="KG41" s="104"/>
      <c r="KH41" s="104"/>
      <c r="KI41" s="104"/>
      <c r="KJ41" s="104"/>
      <c r="KK41" s="104"/>
      <c r="KL41" s="104"/>
      <c r="KM41" s="104"/>
      <c r="KN41" s="104"/>
      <c r="KO41" s="104"/>
      <c r="KP41" s="104"/>
      <c r="KQ41" s="104"/>
      <c r="KR41" s="104"/>
      <c r="KS41" s="104"/>
      <c r="KT41" s="104"/>
      <c r="KU41" s="104"/>
      <c r="KV41" s="104"/>
      <c r="KW41" s="104"/>
      <c r="KX41" s="104"/>
      <c r="KY41" s="104"/>
      <c r="KZ41" s="104"/>
      <c r="LA41" s="104"/>
      <c r="LB41" s="104"/>
      <c r="LC41" s="104"/>
      <c r="LD41" s="104"/>
      <c r="LE41" s="104"/>
      <c r="LF41" s="104"/>
      <c r="LG41" s="104"/>
      <c r="LH41" s="104"/>
      <c r="LI41" s="104"/>
      <c r="LJ41" s="104"/>
      <c r="LK41" s="104"/>
      <c r="LL41" s="104"/>
      <c r="LM41" s="104"/>
      <c r="LN41" s="104"/>
      <c r="LO41" s="104"/>
      <c r="LP41" s="104"/>
      <c r="LQ41" s="104"/>
      <c r="LR41" s="104"/>
      <c r="LS41" s="104"/>
      <c r="LT41" s="104"/>
      <c r="LU41" s="104"/>
      <c r="LV41" s="104"/>
      <c r="LW41" s="104"/>
      <c r="LX41" s="104"/>
      <c r="LY41" s="104"/>
      <c r="LZ41" s="104"/>
      <c r="MA41" s="104"/>
      <c r="MB41" s="104"/>
      <c r="MC41" s="104"/>
      <c r="MD41" s="104"/>
      <c r="ME41" s="104"/>
      <c r="MF41" s="104"/>
      <c r="MG41" s="104"/>
      <c r="MH41" s="104"/>
      <c r="MI41" s="104"/>
      <c r="MJ41" s="104"/>
      <c r="MK41" s="104"/>
      <c r="ML41" s="104"/>
      <c r="MM41" s="104"/>
      <c r="MN41" s="104"/>
      <c r="MO41" s="104"/>
      <c r="MP41" s="104"/>
      <c r="MQ41" s="104"/>
      <c r="MR41" s="104"/>
      <c r="MS41" s="104"/>
      <c r="MT41" s="104"/>
      <c r="MU41" s="104"/>
      <c r="MV41" s="104"/>
      <c r="MW41" s="104"/>
      <c r="MX41" s="104"/>
      <c r="MY41" s="104"/>
      <c r="MZ41" s="104"/>
      <c r="NA41" s="104"/>
      <c r="NB41" s="104"/>
      <c r="NC41" s="104"/>
      <c r="ND41" s="104"/>
      <c r="NE41" s="104"/>
      <c r="NF41" s="104"/>
      <c r="NG41" s="104"/>
      <c r="NH41" s="104"/>
      <c r="NI41" s="104"/>
      <c r="NJ41" s="104"/>
      <c r="NK41" s="104"/>
      <c r="NL41" s="104"/>
      <c r="NM41" s="104"/>
      <c r="NN41" s="104"/>
      <c r="NO41" s="104"/>
      <c r="NP41" s="104"/>
      <c r="NQ41" s="104"/>
      <c r="NR41" s="104"/>
      <c r="NS41" s="104"/>
      <c r="NT41" s="104"/>
      <c r="NU41" s="104"/>
      <c r="NV41" s="104"/>
      <c r="NW41" s="104"/>
      <c r="NX41" s="104"/>
      <c r="NY41" s="104"/>
      <c r="NZ41" s="104"/>
      <c r="OA41" s="104"/>
      <c r="OB41" s="104"/>
      <c r="OC41" s="104"/>
      <c r="OD41" s="104"/>
      <c r="OE41" s="104"/>
      <c r="OF41" s="104"/>
      <c r="OG41" s="104"/>
      <c r="OH41" s="104"/>
      <c r="OI41" s="104"/>
      <c r="OJ41" s="104"/>
      <c r="OK41" s="104"/>
      <c r="OL41" s="104"/>
      <c r="OM41" s="104"/>
      <c r="ON41" s="104"/>
      <c r="OO41" s="104"/>
      <c r="OP41" s="104"/>
      <c r="OQ41" s="104"/>
      <c r="OR41" s="104"/>
      <c r="OS41" s="104"/>
      <c r="OT41" s="104"/>
      <c r="OU41" s="104"/>
      <c r="OV41" s="104"/>
      <c r="OW41" s="104"/>
      <c r="OX41" s="104"/>
      <c r="OY41" s="104"/>
      <c r="OZ41" s="104"/>
      <c r="PA41" s="104"/>
      <c r="PB41" s="104"/>
      <c r="PC41" s="104"/>
      <c r="PD41" s="104"/>
      <c r="PE41" s="104"/>
      <c r="PF41" s="104"/>
      <c r="PG41" s="104"/>
      <c r="PH41" s="104"/>
      <c r="PI41" s="104"/>
      <c r="PJ41" s="104"/>
      <c r="PK41" s="104"/>
      <c r="PL41" s="104"/>
      <c r="PM41" s="104"/>
      <c r="PN41" s="104"/>
      <c r="PO41" s="104"/>
      <c r="PP41" s="104"/>
      <c r="PQ41" s="104"/>
      <c r="PR41" s="104"/>
      <c r="PS41" s="104"/>
      <c r="PT41" s="104"/>
      <c r="PU41" s="104"/>
      <c r="PV41" s="104"/>
      <c r="PW41" s="104"/>
      <c r="PX41" s="104"/>
      <c r="PY41" s="104"/>
      <c r="PZ41" s="104"/>
      <c r="QA41" s="104"/>
      <c r="QB41" s="104"/>
      <c r="QC41" s="104"/>
      <c r="QD41" s="104"/>
      <c r="QE41" s="104"/>
      <c r="QF41" s="104"/>
      <c r="QG41" s="104"/>
      <c r="QH41" s="104"/>
      <c r="QI41" s="104"/>
      <c r="QJ41" s="104"/>
      <c r="QK41" s="104"/>
      <c r="QL41" s="104"/>
      <c r="QM41" s="104"/>
      <c r="QN41" s="104"/>
      <c r="QO41" s="104"/>
      <c r="QP41" s="104"/>
      <c r="QQ41" s="104"/>
      <c r="QR41" s="104"/>
      <c r="QS41" s="104"/>
      <c r="QT41" s="104"/>
      <c r="QU41" s="104"/>
      <c r="QV41" s="104"/>
      <c r="QW41" s="104"/>
      <c r="QX41" s="104"/>
      <c r="QY41" s="104"/>
      <c r="QZ41" s="104"/>
      <c r="RA41" s="104"/>
      <c r="RB41" s="104"/>
      <c r="RC41" s="104"/>
      <c r="RD41" s="104"/>
      <c r="RE41" s="104"/>
      <c r="RF41" s="104"/>
      <c r="RG41" s="104"/>
      <c r="RH41" s="104"/>
      <c r="RI41" s="104"/>
      <c r="RJ41" s="104"/>
      <c r="RK41" s="104"/>
      <c r="RL41" s="104"/>
      <c r="RM41" s="104"/>
      <c r="RN41" s="104"/>
      <c r="RO41" s="104"/>
      <c r="RP41" s="104"/>
      <c r="RQ41" s="104"/>
      <c r="RR41" s="104"/>
      <c r="RS41" s="104"/>
      <c r="RT41" s="104"/>
      <c r="RU41" s="104"/>
      <c r="RV41" s="104"/>
      <c r="RW41" s="104"/>
      <c r="RX41" s="104"/>
      <c r="RY41" s="104"/>
      <c r="RZ41" s="104"/>
      <c r="SA41" s="104"/>
      <c r="SB41" s="104"/>
      <c r="SC41" s="104"/>
      <c r="SD41" s="104"/>
      <c r="SE41" s="104"/>
      <c r="SF41" s="104"/>
      <c r="SG41" s="104"/>
      <c r="SH41" s="104"/>
      <c r="SI41" s="104"/>
      <c r="SJ41" s="104"/>
      <c r="SK41" s="104"/>
      <c r="SL41" s="104"/>
      <c r="SM41" s="104"/>
      <c r="SN41" s="104"/>
      <c r="SO41" s="104"/>
      <c r="SP41" s="104"/>
      <c r="SQ41" s="104"/>
      <c r="SR41" s="104"/>
      <c r="SS41" s="104"/>
      <c r="ST41" s="104"/>
      <c r="SU41" s="104"/>
      <c r="SV41" s="104"/>
      <c r="SW41" s="104"/>
      <c r="SX41" s="104"/>
      <c r="SY41" s="104"/>
      <c r="SZ41" s="104"/>
      <c r="TA41" s="104"/>
      <c r="TB41" s="104"/>
      <c r="TC41" s="104"/>
      <c r="TD41" s="104"/>
      <c r="TE41" s="104"/>
      <c r="TF41" s="104"/>
      <c r="TG41" s="104"/>
      <c r="TH41" s="104"/>
      <c r="TI41" s="104"/>
      <c r="TJ41" s="104"/>
      <c r="TK41" s="104"/>
      <c r="TL41" s="104"/>
      <c r="TM41" s="104"/>
      <c r="TN41" s="104"/>
      <c r="TO41" s="104"/>
      <c r="TP41" s="104"/>
      <c r="TQ41" s="104"/>
      <c r="TR41" s="104"/>
      <c r="TS41" s="104"/>
      <c r="TT41" s="104"/>
      <c r="TU41" s="104"/>
      <c r="TV41" s="104"/>
      <c r="TW41" s="104"/>
      <c r="TX41" s="104"/>
      <c r="TY41" s="104"/>
      <c r="TZ41" s="104"/>
      <c r="UA41" s="104"/>
      <c r="UB41" s="104"/>
      <c r="UC41" s="104"/>
      <c r="UD41" s="104"/>
      <c r="UE41" s="104"/>
      <c r="UF41" s="104"/>
      <c r="UG41" s="104"/>
      <c r="UH41" s="104"/>
      <c r="UI41" s="104"/>
      <c r="UJ41" s="104"/>
      <c r="UK41" s="104"/>
      <c r="UL41" s="104"/>
      <c r="UM41" s="104"/>
      <c r="UN41" s="104"/>
      <c r="UO41" s="104"/>
      <c r="UP41" s="104"/>
      <c r="UQ41" s="104"/>
      <c r="UR41" s="104"/>
      <c r="US41" s="104"/>
      <c r="UT41" s="104"/>
      <c r="UU41" s="104"/>
      <c r="UV41" s="104"/>
      <c r="UW41" s="104"/>
      <c r="UX41" s="104"/>
      <c r="UY41" s="104"/>
      <c r="UZ41" s="104"/>
      <c r="VA41" s="104"/>
      <c r="VB41" s="104"/>
      <c r="VC41" s="104"/>
      <c r="VD41" s="104"/>
      <c r="VE41" s="104"/>
      <c r="VF41" s="104"/>
      <c r="VG41" s="104"/>
      <c r="VH41" s="104"/>
      <c r="VI41" s="104"/>
      <c r="VJ41" s="104"/>
      <c r="VK41" s="104"/>
      <c r="VL41" s="104"/>
      <c r="VM41" s="104"/>
      <c r="VN41" s="104"/>
      <c r="VO41" s="104"/>
      <c r="VP41" s="104"/>
      <c r="VQ41" s="104"/>
      <c r="VR41" s="104"/>
      <c r="VS41" s="104"/>
      <c r="VT41" s="104"/>
      <c r="VU41" s="104"/>
      <c r="VV41" s="104"/>
      <c r="VW41" s="104"/>
      <c r="VX41" s="104"/>
      <c r="VY41" s="104"/>
      <c r="VZ41" s="104"/>
      <c r="WA41" s="104"/>
      <c r="WB41" s="104"/>
      <c r="WC41" s="104"/>
      <c r="WD41" s="104"/>
      <c r="WE41" s="104"/>
      <c r="WF41" s="104"/>
      <c r="WG41" s="104"/>
      <c r="WH41" s="104"/>
      <c r="WI41" s="104"/>
      <c r="WJ41" s="104"/>
      <c r="WK41" s="104"/>
      <c r="WL41" s="104"/>
      <c r="WM41" s="104"/>
      <c r="WN41" s="104"/>
      <c r="WO41" s="104"/>
      <c r="WP41" s="104"/>
      <c r="WQ41" s="104"/>
      <c r="WR41" s="104"/>
      <c r="WS41" s="104"/>
      <c r="WT41" s="104"/>
      <c r="WU41" s="104"/>
      <c r="WV41" s="104"/>
      <c r="WW41" s="104"/>
      <c r="WX41" s="104"/>
      <c r="WY41" s="104"/>
      <c r="WZ41" s="104"/>
      <c r="XA41" s="104"/>
      <c r="XB41" s="104"/>
      <c r="XC41" s="104"/>
      <c r="XD41" s="104"/>
      <c r="XE41" s="104"/>
      <c r="XF41" s="104"/>
      <c r="XG41" s="104"/>
      <c r="XH41" s="104"/>
      <c r="XI41" s="104"/>
      <c r="XJ41" s="104"/>
      <c r="XK41" s="104"/>
      <c r="XL41" s="104"/>
      <c r="XM41" s="104"/>
      <c r="XN41" s="104"/>
      <c r="XO41" s="104"/>
      <c r="XP41" s="104"/>
      <c r="XQ41" s="104"/>
      <c r="XR41" s="104"/>
      <c r="XS41" s="104"/>
      <c r="XT41" s="104"/>
      <c r="XU41" s="104"/>
      <c r="XV41" s="104"/>
      <c r="XW41" s="104"/>
      <c r="XX41" s="104"/>
      <c r="XY41" s="104"/>
      <c r="XZ41" s="104"/>
      <c r="YA41" s="104"/>
      <c r="YB41" s="104"/>
      <c r="YC41" s="104"/>
      <c r="YD41" s="104"/>
      <c r="YE41" s="104"/>
      <c r="YF41" s="104"/>
      <c r="YG41" s="104"/>
      <c r="YH41" s="104"/>
      <c r="YI41" s="104"/>
      <c r="YJ41" s="104"/>
      <c r="YK41" s="104"/>
      <c r="YL41" s="104"/>
      <c r="YM41" s="104"/>
      <c r="YN41" s="104"/>
      <c r="YO41" s="104"/>
      <c r="YP41" s="104"/>
      <c r="YQ41" s="104"/>
      <c r="YR41" s="104"/>
      <c r="YS41" s="104"/>
      <c r="YT41" s="104"/>
      <c r="YU41" s="104"/>
      <c r="YV41" s="104"/>
      <c r="YW41" s="104"/>
      <c r="YX41" s="104"/>
      <c r="YY41" s="104"/>
      <c r="YZ41" s="104"/>
      <c r="ZA41" s="104"/>
      <c r="ZB41" s="104"/>
      <c r="ZC41" s="104"/>
      <c r="ZD41" s="104"/>
      <c r="ZE41" s="104"/>
      <c r="ZF41" s="104"/>
      <c r="ZG41" s="104"/>
      <c r="ZH41" s="104"/>
      <c r="ZI41" s="104"/>
      <c r="ZJ41" s="104"/>
      <c r="ZK41" s="104"/>
      <c r="ZL41" s="104"/>
      <c r="ZM41" s="104"/>
      <c r="ZN41" s="104"/>
      <c r="ZO41" s="104"/>
      <c r="ZP41" s="104"/>
      <c r="ZQ41" s="104"/>
      <c r="ZR41" s="104"/>
      <c r="ZS41" s="104"/>
      <c r="ZT41" s="104"/>
      <c r="ZU41" s="104"/>
      <c r="ZV41" s="104"/>
      <c r="ZW41" s="104"/>
      <c r="ZX41" s="104"/>
      <c r="ZY41" s="104"/>
      <c r="ZZ41" s="104"/>
      <c r="AAA41" s="104"/>
      <c r="AAB41" s="104"/>
      <c r="AAC41" s="104"/>
      <c r="AAD41" s="104"/>
      <c r="AAE41" s="104"/>
      <c r="AAF41" s="104"/>
      <c r="AAG41" s="104"/>
      <c r="AAH41" s="104"/>
      <c r="AAI41" s="104"/>
      <c r="AAJ41" s="104"/>
      <c r="AAK41" s="104"/>
      <c r="AAL41" s="104"/>
      <c r="AAM41" s="104"/>
      <c r="AAN41" s="104"/>
      <c r="AAO41" s="104"/>
      <c r="AAP41" s="104"/>
      <c r="AAQ41" s="104"/>
      <c r="AAR41" s="104"/>
      <c r="AAS41" s="104"/>
      <c r="AAT41" s="104"/>
      <c r="AAU41" s="104"/>
      <c r="AAV41" s="104"/>
      <c r="AAW41" s="104"/>
      <c r="AAX41" s="104"/>
      <c r="AAY41" s="104"/>
      <c r="AAZ41" s="104"/>
      <c r="ABA41" s="104"/>
      <c r="ABB41" s="104"/>
      <c r="ABC41" s="104"/>
      <c r="ABD41" s="104"/>
      <c r="ABE41" s="104"/>
      <c r="ABF41" s="104"/>
      <c r="ABG41" s="104"/>
      <c r="ABH41" s="104"/>
      <c r="ABI41" s="104"/>
      <c r="ABJ41" s="104"/>
      <c r="ABK41" s="104"/>
      <c r="ABL41" s="104"/>
      <c r="ABM41" s="104"/>
      <c r="ABN41" s="104"/>
      <c r="ABO41" s="104"/>
      <c r="ABP41" s="104"/>
      <c r="ABQ41" s="104"/>
      <c r="ABR41" s="104"/>
      <c r="ABS41" s="104"/>
      <c r="ABT41" s="104"/>
      <c r="ABU41" s="104"/>
      <c r="ABV41" s="104"/>
      <c r="ABW41" s="104"/>
      <c r="ABX41" s="104"/>
      <c r="ABY41" s="104"/>
      <c r="ABZ41" s="104"/>
      <c r="ACA41" s="104"/>
      <c r="ACB41" s="104"/>
      <c r="ACC41" s="104"/>
      <c r="ACD41" s="104"/>
      <c r="ACE41" s="104"/>
      <c r="ACF41" s="104"/>
      <c r="ACG41" s="104"/>
      <c r="ACH41" s="104"/>
      <c r="ACI41" s="104"/>
      <c r="ACJ41" s="104"/>
      <c r="ACK41" s="104"/>
      <c r="ACL41" s="104"/>
      <c r="ACM41" s="104"/>
      <c r="ACN41" s="104"/>
      <c r="ACO41" s="104"/>
      <c r="ACP41" s="104"/>
      <c r="ACQ41" s="104"/>
      <c r="ACR41" s="104"/>
      <c r="ACS41" s="104"/>
      <c r="ACT41" s="104"/>
      <c r="ACU41" s="104"/>
      <c r="ACV41" s="104"/>
      <c r="ACW41" s="104"/>
      <c r="ACX41" s="104"/>
      <c r="ACY41" s="104"/>
      <c r="ACZ41" s="104"/>
      <c r="ADA41" s="104"/>
      <c r="ADB41" s="104"/>
      <c r="ADC41" s="104"/>
      <c r="ADD41" s="104"/>
      <c r="ADE41" s="104"/>
      <c r="ADF41" s="104"/>
      <c r="ADG41" s="104"/>
      <c r="ADH41" s="104"/>
      <c r="ADI41" s="104"/>
      <c r="ADJ41" s="104"/>
      <c r="ADK41" s="104"/>
      <c r="ADL41" s="104"/>
      <c r="ADM41" s="104"/>
      <c r="ADN41" s="104"/>
      <c r="ADO41" s="104"/>
      <c r="ADP41" s="104"/>
      <c r="ADQ41" s="104"/>
      <c r="ADR41" s="104"/>
      <c r="ADS41" s="104"/>
      <c r="ADT41" s="104"/>
      <c r="ADU41" s="104"/>
      <c r="ADV41" s="104"/>
      <c r="ADW41" s="104"/>
      <c r="ADX41" s="104"/>
      <c r="ADY41" s="104"/>
      <c r="ADZ41" s="104"/>
      <c r="AEA41" s="104"/>
      <c r="AEB41" s="104"/>
      <c r="AEC41" s="104"/>
      <c r="AED41" s="104"/>
      <c r="AEE41" s="104"/>
      <c r="AEF41" s="104"/>
      <c r="AEG41" s="104"/>
      <c r="AEH41" s="104"/>
      <c r="AEI41" s="104"/>
      <c r="AEJ41" s="104"/>
      <c r="AEK41" s="104"/>
      <c r="AEL41" s="104"/>
      <c r="AEM41" s="104"/>
      <c r="AEN41" s="104"/>
      <c r="AEO41" s="104"/>
      <c r="AEP41" s="104"/>
      <c r="AEQ41" s="104"/>
      <c r="AER41" s="104"/>
      <c r="AES41" s="104"/>
      <c r="AET41" s="104"/>
      <c r="AEU41" s="104"/>
      <c r="AEV41" s="104"/>
      <c r="AEW41" s="104"/>
      <c r="AEX41" s="104"/>
      <c r="AEY41" s="104"/>
      <c r="AEZ41" s="104"/>
      <c r="AFA41" s="104"/>
      <c r="AFB41" s="104"/>
      <c r="AFC41" s="104"/>
      <c r="AFD41" s="104"/>
      <c r="AFE41" s="104"/>
      <c r="AFF41" s="104"/>
      <c r="AFG41" s="104"/>
      <c r="AFH41" s="104"/>
      <c r="AFI41" s="104"/>
      <c r="AFJ41" s="104"/>
      <c r="AFK41" s="104"/>
      <c r="AFL41" s="104"/>
      <c r="AFM41" s="104"/>
      <c r="AFN41" s="104"/>
      <c r="AFO41" s="104"/>
      <c r="AFP41" s="104"/>
      <c r="AFQ41" s="104"/>
      <c r="AFR41" s="104"/>
      <c r="AFS41" s="104"/>
      <c r="AFT41" s="104"/>
      <c r="AFU41" s="104"/>
      <c r="AFV41" s="104"/>
      <c r="AFW41" s="104"/>
      <c r="AFX41" s="104"/>
      <c r="AFY41" s="104"/>
      <c r="AFZ41" s="104"/>
      <c r="AGA41" s="104"/>
      <c r="AGB41" s="104"/>
      <c r="AGC41" s="104"/>
      <c r="AGD41" s="104"/>
      <c r="AGE41" s="104"/>
      <c r="AGF41" s="104"/>
      <c r="AGG41" s="104"/>
      <c r="AGH41" s="104"/>
      <c r="AGI41" s="104"/>
      <c r="AGJ41" s="104"/>
      <c r="AGK41" s="104"/>
      <c r="AGL41" s="104"/>
      <c r="AGM41" s="104"/>
      <c r="AGN41" s="104"/>
      <c r="AGO41" s="104"/>
      <c r="AGP41" s="104"/>
      <c r="AGQ41" s="104"/>
      <c r="AGR41" s="104"/>
      <c r="AGS41" s="104"/>
      <c r="AGT41" s="104"/>
      <c r="AGU41" s="104"/>
      <c r="AGV41" s="104"/>
      <c r="AGW41" s="104"/>
      <c r="AGX41" s="104"/>
      <c r="AGY41" s="104"/>
      <c r="AGZ41" s="104"/>
      <c r="AHA41" s="104"/>
      <c r="AHB41" s="104"/>
      <c r="AHC41" s="104"/>
      <c r="AHD41" s="104"/>
      <c r="AHE41" s="104"/>
      <c r="AHF41" s="104"/>
      <c r="AHG41" s="104"/>
      <c r="AHH41" s="104"/>
      <c r="AHI41" s="104"/>
      <c r="AHJ41" s="104"/>
      <c r="AHK41" s="104"/>
      <c r="AHL41" s="104"/>
      <c r="AHM41" s="104"/>
      <c r="AHN41" s="104"/>
      <c r="AHO41" s="104"/>
      <c r="AHP41" s="104"/>
      <c r="AHQ41" s="104"/>
      <c r="AHR41" s="104"/>
      <c r="AHS41" s="104"/>
      <c r="AHT41" s="104"/>
      <c r="AHU41" s="104"/>
      <c r="AHV41" s="104"/>
      <c r="AHW41" s="104"/>
      <c r="AHX41" s="104"/>
      <c r="AHY41" s="104"/>
      <c r="AHZ41" s="104"/>
      <c r="AIA41" s="104"/>
      <c r="AIB41" s="104"/>
      <c r="AIC41" s="104"/>
      <c r="AID41" s="104"/>
      <c r="AIE41" s="104"/>
      <c r="AIF41" s="104"/>
      <c r="AIG41" s="104"/>
      <c r="AIH41" s="104"/>
      <c r="AII41" s="104"/>
      <c r="AIJ41" s="104"/>
      <c r="AIK41" s="104"/>
      <c r="AIL41" s="104"/>
      <c r="AIM41" s="104"/>
      <c r="AIN41" s="104"/>
      <c r="AIO41" s="104"/>
      <c r="AIP41" s="104"/>
      <c r="AIQ41" s="104"/>
      <c r="AIR41" s="104"/>
      <c r="AIS41" s="104"/>
      <c r="AIT41" s="104"/>
      <c r="AIU41" s="104"/>
      <c r="AIV41" s="104"/>
      <c r="AIW41" s="104"/>
      <c r="AIX41" s="104"/>
      <c r="AIY41" s="104"/>
      <c r="AIZ41" s="104"/>
      <c r="AJA41" s="104"/>
      <c r="AJB41" s="104"/>
      <c r="AJC41" s="104"/>
      <c r="AJD41" s="104"/>
      <c r="AJE41" s="104"/>
      <c r="AJF41" s="104"/>
      <c r="AJG41" s="104"/>
      <c r="AJH41" s="104"/>
      <c r="AJI41" s="104"/>
      <c r="AJJ41" s="104"/>
      <c r="AJK41" s="104"/>
      <c r="AJL41" s="104"/>
      <c r="AJM41" s="104"/>
      <c r="AJN41" s="104"/>
      <c r="AJO41" s="104"/>
      <c r="AJP41" s="104"/>
      <c r="AJQ41" s="104"/>
      <c r="AJR41" s="104"/>
      <c r="AJS41" s="104"/>
      <c r="AJT41" s="104"/>
      <c r="AJU41" s="104"/>
      <c r="AJV41" s="104"/>
      <c r="AJW41" s="104"/>
      <c r="AJX41" s="104"/>
      <c r="AJY41" s="104"/>
      <c r="AJZ41" s="104"/>
      <c r="AKA41" s="104"/>
      <c r="AKB41" s="104"/>
      <c r="AKC41" s="104"/>
      <c r="AKD41" s="104"/>
      <c r="AKE41" s="104"/>
      <c r="AKF41" s="104"/>
      <c r="AKG41" s="104"/>
      <c r="AKH41" s="104"/>
      <c r="AKI41" s="104"/>
      <c r="AKJ41" s="104"/>
      <c r="AKK41" s="104"/>
      <c r="AKL41" s="104"/>
      <c r="AKM41" s="104"/>
      <c r="AKN41" s="104"/>
      <c r="AKO41" s="104"/>
      <c r="AKP41" s="104"/>
      <c r="AKQ41" s="104"/>
      <c r="AKR41" s="104"/>
      <c r="AKS41" s="104"/>
      <c r="AKT41" s="104"/>
      <c r="AKU41" s="104"/>
      <c r="AKV41" s="104"/>
      <c r="AKW41" s="104"/>
      <c r="AKX41" s="104"/>
      <c r="AKY41" s="104"/>
      <c r="AKZ41" s="104"/>
      <c r="ALA41" s="104"/>
      <c r="ALB41" s="104"/>
      <c r="ALC41" s="104"/>
      <c r="ALD41" s="104"/>
      <c r="ALE41" s="104"/>
      <c r="ALF41" s="104"/>
      <c r="ALG41" s="104"/>
      <c r="ALH41" s="104"/>
      <c r="ALI41" s="104"/>
      <c r="ALJ41" s="104"/>
      <c r="ALK41" s="104"/>
      <c r="ALL41" s="104"/>
      <c r="ALM41" s="104"/>
      <c r="ALN41" s="104"/>
      <c r="ALO41" s="104"/>
      <c r="ALP41" s="104"/>
      <c r="ALQ41" s="104"/>
      <c r="ALR41" s="104"/>
      <c r="ALS41" s="104"/>
      <c r="ALT41" s="104"/>
      <c r="ALU41" s="104"/>
      <c r="ALV41" s="104"/>
      <c r="ALW41" s="104"/>
      <c r="ALX41" s="104"/>
      <c r="ALY41" s="104"/>
      <c r="ALZ41" s="104"/>
      <c r="AMA41" s="104"/>
      <c r="AMB41" s="104"/>
      <c r="AMC41" s="104"/>
      <c r="AMD41" s="104"/>
      <c r="AME41" s="104"/>
      <c r="AMF41" s="104"/>
      <c r="AMG41" s="104"/>
      <c r="AMH41" s="104"/>
      <c r="AMI41" s="104"/>
      <c r="AMJ41" s="104"/>
    </row>
    <row r="42" spans="1:1024" s="92" customFormat="1" ht="14.85" customHeight="1" x14ac:dyDescent="0.2">
      <c r="A42" s="58">
        <f t="array" ref="A42">IF(G42=Error_checking!$A$26,_xlfn.RANK.EQ(AC42,$AC$2:$AC$601),"")</f>
        <v>41</v>
      </c>
      <c r="B42" s="58">
        <v>159</v>
      </c>
      <c r="C42" s="59">
        <f>VLOOKUP($B42,Ludo_na!$A$2:$D$601,2,0)</f>
        <v>54</v>
      </c>
      <c r="D42" s="60" t="str">
        <f>IF(VLOOKUP($B42,Ludo_voor!$A$2:$Y$601,3,0)="","",VLOOKUP($B42,Ludo_voor!$A$2:$Y$601,3,0))</f>
        <v>Hillewaert</v>
      </c>
      <c r="E42" s="61" t="str">
        <f>IF(VLOOKUP($B42,Ludo_voor!$A$2:$Y$601,4,0)="","",VLOOKUP($B42,Ludo_voor!$A$2:$Y$601,4,0))</f>
        <v>Bart</v>
      </c>
      <c r="F42" s="62" t="str">
        <f>IF(VLOOKUP($B42,Ludo_voor!$A$2:$Y$601,5,0)="","",VLOOKUP($B42,Ludo_voor!$A$2:$Y$601,5,0))</f>
        <v>Teen en Tander</v>
      </c>
      <c r="G42" s="63" t="s">
        <v>845</v>
      </c>
      <c r="H42" s="85"/>
      <c r="I42" s="86" t="s">
        <v>860</v>
      </c>
      <c r="J42" s="87">
        <v>2</v>
      </c>
      <c r="K42" s="87">
        <v>2</v>
      </c>
      <c r="L42" s="87">
        <v>3</v>
      </c>
      <c r="M42" s="67">
        <f t="array" ref="M42">IF($G42="","",IF(L42="",0,((SUM(IF(I42=I$2:I$601,IF(J42=J$2:J$601,1,0),0))-K42)/(SUM(IF(I42=I$2:I$601,IF(J42=J$2:J$601,1,0),0))-1)*100)+(L42/(SUM(IF(I42=I$2:I$601,IF(J42=J$2:J$601,L$2:L$601,0),0))))+IF(K42&lt;2,SUM(IF(I42=I$2:I$601,IF(J42=J$2:J$601,1,0),0)),0)))</f>
        <v>66.966666666666654</v>
      </c>
      <c r="N42" s="88" t="s">
        <v>857</v>
      </c>
      <c r="O42" s="72">
        <v>2</v>
      </c>
      <c r="P42" s="72">
        <v>2</v>
      </c>
      <c r="Q42" s="72">
        <v>233</v>
      </c>
      <c r="R42" s="70">
        <f t="array" ref="R42">IF($G42="","",IF(Q42="",0,((SUM(IF(N42=N$2:N$601,IF(O42=O$2:O$601,1,0),0))-P42)/(SUM(IF(N42=N$2:N$601,IF(O42=O$2:O$601,1,0),0))-1)*100)+(Q42/(SUM(IF(N42=N$2:N$601,IF(O42=O$2:O$601,Q$2:Q$601,0),0))))+IF(P42&lt;2,SUM(IF(N42=N$2:N$601,IF(O42=O$2:O$601,1,0),0)),0)))</f>
        <v>66.923557515619251</v>
      </c>
      <c r="S42" s="71" t="s">
        <v>849</v>
      </c>
      <c r="T42" s="72">
        <v>1</v>
      </c>
      <c r="U42" s="72">
        <v>2</v>
      </c>
      <c r="V42" s="72">
        <v>5</v>
      </c>
      <c r="W42" s="73">
        <f t="array" ref="W42">IF($G42="","",IF(OR(S42=Error_checking!$Q$25,S42=Error_checking!$Q$26),R42-IF(P42&lt;2,SUM(IF(N42=N$2:N$601,IF(O42=O$2:O$601,1,0),0)),0),IF(V42="",0,((SUM(IF(S42=S$2:S$601,IF(T42=T$2:T$601,1,0),0))-U42)/(SUM(IF(S42=S$2:S$601,IF(T42=T$2:T$601,1,0),0))-1)*100)+(V42/(SUM(IF(S42=S$2:S$601,IF(T42=T$2:T$601,V$2:V$601,0),0))))+IF(U42&lt;2,SUM(IF(S42=S$2:S$601,IF(T42=T$2:T$601,1,0),0)),0))))</f>
        <v>66.944444444444429</v>
      </c>
      <c r="X42" s="74"/>
      <c r="Y42" s="75"/>
      <c r="Z42" s="76"/>
      <c r="AA42" s="75"/>
      <c r="AB42" s="77">
        <f>0</f>
        <v>0</v>
      </c>
      <c r="AC42" s="77">
        <f t="array" ref="AC42">SUM(M42,R42,W42,AB42)</f>
        <v>200.83466862673035</v>
      </c>
      <c r="AD42" s="76">
        <f>IF(G42=Error_checking!$A$26,MAX(0,MIN(MaxBonus,$G$1)+1-_xlfn.RANK.EQ(AC42,$AC$2:$AC$601)),0)</f>
        <v>30</v>
      </c>
      <c r="AE42" s="73">
        <f t="shared" si="0"/>
        <v>230.83466862673035</v>
      </c>
      <c r="AF42" s="78">
        <f t="array" ref="AF42">IF(G42=Error_checking!$A$26,_xlfn.RANK.EQ(AC42,$AC$2:$AC$601),"")</f>
        <v>41</v>
      </c>
      <c r="AG42" s="79"/>
      <c r="AH42" s="80"/>
      <c r="AI42" s="80"/>
      <c r="AJ42" s="80"/>
      <c r="AK42" s="81"/>
      <c r="AL42" s="90"/>
      <c r="AM42" s="90"/>
      <c r="AN42" s="90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  <c r="IV42" s="89"/>
      <c r="IW42" s="89"/>
      <c r="IX42" s="89"/>
      <c r="IY42" s="89"/>
      <c r="IZ42" s="89"/>
      <c r="JA42" s="89"/>
      <c r="JB42" s="89"/>
      <c r="JC42" s="89"/>
      <c r="JD42" s="89"/>
      <c r="JE42" s="89"/>
      <c r="JF42" s="89"/>
      <c r="JG42" s="89"/>
      <c r="JH42" s="89"/>
      <c r="JI42" s="89"/>
      <c r="JJ42" s="89"/>
      <c r="JK42" s="89"/>
      <c r="JL42" s="89"/>
      <c r="JM42" s="89"/>
      <c r="JN42" s="89"/>
      <c r="JO42" s="89"/>
      <c r="JP42" s="89"/>
      <c r="JQ42" s="89"/>
      <c r="JR42" s="89"/>
      <c r="JS42" s="89"/>
      <c r="JT42" s="89"/>
      <c r="JU42" s="89"/>
      <c r="JV42" s="89"/>
      <c r="JW42" s="89"/>
      <c r="JX42" s="89"/>
      <c r="JY42" s="89"/>
      <c r="JZ42" s="89"/>
      <c r="KA42" s="89"/>
      <c r="KB42" s="89"/>
      <c r="KC42" s="89"/>
      <c r="KD42" s="89"/>
      <c r="KE42" s="89"/>
      <c r="KF42" s="89"/>
      <c r="KG42" s="89"/>
      <c r="KH42" s="89"/>
      <c r="KI42" s="89"/>
      <c r="KJ42" s="89"/>
      <c r="KK42" s="89"/>
      <c r="KL42" s="89"/>
      <c r="KM42" s="89"/>
      <c r="KN42" s="89"/>
      <c r="KO42" s="89"/>
      <c r="KP42" s="89"/>
      <c r="KQ42" s="89"/>
      <c r="KR42" s="89"/>
      <c r="KS42" s="89"/>
      <c r="KT42" s="89"/>
      <c r="KU42" s="89"/>
      <c r="KV42" s="89"/>
      <c r="KW42" s="89"/>
      <c r="KX42" s="89"/>
      <c r="KY42" s="89"/>
      <c r="KZ42" s="89"/>
      <c r="LA42" s="89"/>
      <c r="LB42" s="89"/>
      <c r="LC42" s="89"/>
      <c r="LD42" s="89"/>
      <c r="LE42" s="89"/>
      <c r="LF42" s="89"/>
      <c r="LG42" s="89"/>
      <c r="LH42" s="89"/>
      <c r="LI42" s="89"/>
      <c r="LJ42" s="89"/>
      <c r="LK42" s="89"/>
      <c r="LL42" s="89"/>
      <c r="LM42" s="89"/>
      <c r="LN42" s="89"/>
      <c r="LO42" s="89"/>
      <c r="LP42" s="89"/>
      <c r="LQ42" s="89"/>
      <c r="LR42" s="89"/>
      <c r="LS42" s="89"/>
      <c r="LT42" s="89"/>
      <c r="LU42" s="89"/>
      <c r="LV42" s="89"/>
      <c r="LW42" s="89"/>
      <c r="LX42" s="89"/>
      <c r="LY42" s="89"/>
      <c r="LZ42" s="89"/>
      <c r="MA42" s="89"/>
      <c r="MB42" s="89"/>
      <c r="MC42" s="89"/>
      <c r="MD42" s="89"/>
      <c r="ME42" s="89"/>
      <c r="MF42" s="89"/>
      <c r="MG42" s="89"/>
      <c r="MH42" s="89"/>
      <c r="MI42" s="89"/>
      <c r="MJ42" s="89"/>
      <c r="MK42" s="89"/>
      <c r="ML42" s="89"/>
      <c r="MM42" s="89"/>
      <c r="MN42" s="89"/>
      <c r="MO42" s="89"/>
      <c r="MP42" s="89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/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/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/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/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  <c r="QE42" s="89"/>
      <c r="QF42" s="89"/>
      <c r="QG42" s="89"/>
      <c r="QH42" s="89"/>
      <c r="QI42" s="89"/>
      <c r="QJ42" s="89"/>
      <c r="QK42" s="89"/>
      <c r="QL42" s="89"/>
      <c r="QM42" s="89"/>
      <c r="QN42" s="89"/>
      <c r="QO42" s="89"/>
      <c r="QP42" s="89"/>
      <c r="QQ42" s="89"/>
      <c r="QR42" s="89"/>
      <c r="QS42" s="89"/>
      <c r="QT42" s="89"/>
      <c r="QU42" s="89"/>
      <c r="QV42" s="89"/>
      <c r="QW42" s="89"/>
      <c r="QX42" s="89"/>
      <c r="QY42" s="89"/>
      <c r="QZ42" s="89"/>
      <c r="RA42" s="89"/>
      <c r="RB42" s="89"/>
      <c r="RC42" s="89"/>
      <c r="RD42" s="89"/>
      <c r="RE42" s="89"/>
      <c r="RF42" s="89"/>
      <c r="RG42" s="89"/>
      <c r="RH42" s="89"/>
      <c r="RI42" s="89"/>
      <c r="RJ42" s="89"/>
      <c r="RK42" s="89"/>
      <c r="RL42" s="89"/>
      <c r="RM42" s="89"/>
      <c r="RN42" s="89"/>
      <c r="RO42" s="89"/>
      <c r="RP42" s="89"/>
      <c r="RQ42" s="89"/>
      <c r="RR42" s="89"/>
      <c r="RS42" s="89"/>
      <c r="RT42" s="89"/>
      <c r="RU42" s="89"/>
      <c r="RV42" s="89"/>
      <c r="RW42" s="89"/>
      <c r="RX42" s="89"/>
      <c r="RY42" s="89"/>
      <c r="RZ42" s="89"/>
      <c r="SA42" s="89"/>
      <c r="SB42" s="89"/>
      <c r="SC42" s="89"/>
      <c r="SD42" s="89"/>
      <c r="SE42" s="89"/>
      <c r="SF42" s="89"/>
      <c r="SG42" s="89"/>
      <c r="SH42" s="89"/>
      <c r="SI42" s="89"/>
      <c r="SJ42" s="89"/>
      <c r="SK42" s="89"/>
      <c r="SL42" s="89"/>
      <c r="SM42" s="89"/>
      <c r="SN42" s="89"/>
      <c r="SO42" s="89"/>
      <c r="SP42" s="89"/>
      <c r="SQ42" s="89"/>
      <c r="SR42" s="89"/>
      <c r="SS42" s="89"/>
      <c r="ST42" s="89"/>
      <c r="SU42" s="89"/>
      <c r="SV42" s="89"/>
      <c r="SW42" s="89"/>
      <c r="SX42" s="89"/>
      <c r="SY42" s="89"/>
      <c r="SZ42" s="89"/>
      <c r="TA42" s="89"/>
      <c r="TB42" s="89"/>
      <c r="TC42" s="89"/>
      <c r="TD42" s="89"/>
      <c r="TE42" s="89"/>
      <c r="TF42" s="89"/>
      <c r="TG42" s="89"/>
      <c r="TH42" s="89"/>
      <c r="TI42" s="89"/>
      <c r="TJ42" s="89"/>
      <c r="TK42" s="89"/>
      <c r="TL42" s="89"/>
      <c r="TM42" s="89"/>
      <c r="TN42" s="89"/>
      <c r="TO42" s="89"/>
      <c r="TP42" s="89"/>
      <c r="TQ42" s="89"/>
      <c r="TR42" s="89"/>
      <c r="TS42" s="89"/>
      <c r="TT42" s="89"/>
      <c r="TU42" s="89"/>
      <c r="TV42" s="89"/>
      <c r="TW42" s="89"/>
      <c r="TX42" s="89"/>
      <c r="TY42" s="89"/>
      <c r="TZ42" s="89"/>
      <c r="UA42" s="89"/>
      <c r="UB42" s="89"/>
      <c r="UC42" s="89"/>
      <c r="UD42" s="89"/>
      <c r="UE42" s="89"/>
      <c r="UF42" s="89"/>
      <c r="UG42" s="89"/>
      <c r="UH42" s="89"/>
      <c r="UI42" s="89"/>
      <c r="UJ42" s="89"/>
      <c r="UK42" s="89"/>
      <c r="UL42" s="89"/>
      <c r="UM42" s="89"/>
      <c r="UN42" s="89"/>
      <c r="UO42" s="89"/>
      <c r="UP42" s="89"/>
      <c r="UQ42" s="89"/>
      <c r="UR42" s="89"/>
      <c r="US42" s="89"/>
      <c r="UT42" s="89"/>
      <c r="UU42" s="89"/>
      <c r="UV42" s="89"/>
      <c r="UW42" s="89"/>
      <c r="UX42" s="89"/>
      <c r="UY42" s="89"/>
      <c r="UZ42" s="89"/>
      <c r="VA42" s="89"/>
      <c r="VB42" s="89"/>
      <c r="VC42" s="89"/>
      <c r="VD42" s="89"/>
      <c r="VE42" s="89"/>
      <c r="VF42" s="89"/>
      <c r="VG42" s="89"/>
      <c r="VH42" s="89"/>
      <c r="VI42" s="89"/>
      <c r="VJ42" s="89"/>
      <c r="VK42" s="89"/>
      <c r="VL42" s="89"/>
      <c r="VM42" s="89"/>
      <c r="VN42" s="89"/>
      <c r="VO42" s="89"/>
      <c r="VP42" s="89"/>
      <c r="VQ42" s="89"/>
      <c r="VR42" s="89"/>
      <c r="VS42" s="89"/>
      <c r="VT42" s="89"/>
      <c r="VU42" s="89"/>
      <c r="VV42" s="89"/>
      <c r="VW42" s="89"/>
      <c r="VX42" s="89"/>
      <c r="VY42" s="89"/>
      <c r="VZ42" s="89"/>
      <c r="WA42" s="89"/>
      <c r="WB42" s="89"/>
      <c r="WC42" s="89"/>
      <c r="WD42" s="89"/>
      <c r="WE42" s="89"/>
      <c r="WF42" s="89"/>
      <c r="WG42" s="89"/>
      <c r="WH42" s="89"/>
      <c r="WI42" s="89"/>
      <c r="WJ42" s="89"/>
      <c r="WK42" s="89"/>
      <c r="WL42" s="89"/>
      <c r="WM42" s="89"/>
      <c r="WN42" s="89"/>
      <c r="WO42" s="89"/>
      <c r="WP42" s="89"/>
      <c r="WQ42" s="89"/>
      <c r="WR42" s="89"/>
      <c r="WS42" s="89"/>
      <c r="WT42" s="89"/>
      <c r="WU42" s="89"/>
      <c r="WV42" s="89"/>
      <c r="WW42" s="89"/>
      <c r="WX42" s="89"/>
      <c r="WY42" s="89"/>
      <c r="WZ42" s="89"/>
      <c r="XA42" s="89"/>
      <c r="XB42" s="89"/>
      <c r="XC42" s="89"/>
      <c r="XD42" s="89"/>
      <c r="XE42" s="89"/>
      <c r="XF42" s="89"/>
      <c r="XG42" s="89"/>
      <c r="XH42" s="89"/>
      <c r="XI42" s="89"/>
      <c r="XJ42" s="89"/>
      <c r="XK42" s="89"/>
      <c r="XL42" s="89"/>
      <c r="XM42" s="89"/>
      <c r="XN42" s="89"/>
      <c r="XO42" s="89"/>
      <c r="XP42" s="89"/>
      <c r="XQ42" s="89"/>
      <c r="XR42" s="89"/>
      <c r="XS42" s="89"/>
      <c r="XT42" s="89"/>
      <c r="XU42" s="89"/>
      <c r="XV42" s="89"/>
      <c r="XW42" s="89"/>
      <c r="XX42" s="89"/>
      <c r="XY42" s="89"/>
      <c r="XZ42" s="89"/>
      <c r="YA42" s="89"/>
      <c r="YB42" s="89"/>
      <c r="YC42" s="89"/>
      <c r="YD42" s="89"/>
      <c r="YE42" s="89"/>
      <c r="YF42" s="89"/>
      <c r="YG42" s="89"/>
      <c r="YH42" s="89"/>
      <c r="YI42" s="89"/>
      <c r="YJ42" s="89"/>
      <c r="YK42" s="89"/>
      <c r="YL42" s="89"/>
      <c r="YM42" s="89"/>
      <c r="YN42" s="89"/>
      <c r="YO42" s="89"/>
      <c r="YP42" s="89"/>
      <c r="YQ42" s="89"/>
      <c r="YR42" s="89"/>
      <c r="YS42" s="89"/>
      <c r="YT42" s="89"/>
      <c r="YU42" s="89"/>
      <c r="YV42" s="89"/>
      <c r="YW42" s="89"/>
      <c r="YX42" s="89"/>
      <c r="YY42" s="89"/>
      <c r="YZ42" s="89"/>
      <c r="ZA42" s="89"/>
      <c r="ZB42" s="89"/>
      <c r="ZC42" s="89"/>
      <c r="ZD42" s="89"/>
      <c r="ZE42" s="89"/>
      <c r="ZF42" s="89"/>
      <c r="ZG42" s="89"/>
      <c r="ZH42" s="89"/>
      <c r="ZI42" s="89"/>
      <c r="ZJ42" s="89"/>
      <c r="ZK42" s="89"/>
      <c r="ZL42" s="89"/>
      <c r="ZM42" s="89"/>
      <c r="ZN42" s="89"/>
      <c r="ZO42" s="89"/>
      <c r="ZP42" s="89"/>
      <c r="ZQ42" s="89"/>
      <c r="ZR42" s="89"/>
      <c r="ZS42" s="89"/>
      <c r="ZT42" s="89"/>
      <c r="ZU42" s="89"/>
      <c r="ZV42" s="89"/>
      <c r="ZW42" s="89"/>
      <c r="ZX42" s="89"/>
      <c r="ZY42" s="89"/>
      <c r="ZZ42" s="89"/>
      <c r="AAA42" s="89"/>
      <c r="AAB42" s="89"/>
      <c r="AAC42" s="89"/>
      <c r="AAD42" s="89"/>
      <c r="AAE42" s="89"/>
      <c r="AAF42" s="89"/>
      <c r="AAG42" s="89"/>
      <c r="AAH42" s="89"/>
      <c r="AAI42" s="89"/>
      <c r="AAJ42" s="89"/>
      <c r="AAK42" s="89"/>
      <c r="AAL42" s="89"/>
      <c r="AAM42" s="89"/>
      <c r="AAN42" s="89"/>
      <c r="AAO42" s="89"/>
      <c r="AAP42" s="89"/>
      <c r="AAQ42" s="89"/>
      <c r="AAR42" s="89"/>
      <c r="AAS42" s="89"/>
      <c r="AAT42" s="89"/>
      <c r="AAU42" s="89"/>
      <c r="AAV42" s="89"/>
      <c r="AAW42" s="89"/>
      <c r="AAX42" s="89"/>
      <c r="AAY42" s="89"/>
      <c r="AAZ42" s="89"/>
      <c r="ABA42" s="89"/>
      <c r="ABB42" s="89"/>
      <c r="ABC42" s="89"/>
      <c r="ABD42" s="89"/>
      <c r="ABE42" s="89"/>
      <c r="ABF42" s="89"/>
      <c r="ABG42" s="89"/>
      <c r="ABH42" s="89"/>
      <c r="ABI42" s="89"/>
      <c r="ABJ42" s="89"/>
      <c r="ABK42" s="89"/>
      <c r="ABL42" s="89"/>
      <c r="ABM42" s="89"/>
      <c r="ABN42" s="89"/>
      <c r="ABO42" s="89"/>
      <c r="ABP42" s="89"/>
      <c r="ABQ42" s="89"/>
      <c r="ABR42" s="89"/>
      <c r="ABS42" s="89"/>
      <c r="ABT42" s="89"/>
      <c r="ABU42" s="89"/>
      <c r="ABV42" s="89"/>
      <c r="ABW42" s="89"/>
      <c r="ABX42" s="89"/>
      <c r="ABY42" s="89"/>
      <c r="ABZ42" s="89"/>
      <c r="ACA42" s="89"/>
      <c r="ACB42" s="89"/>
      <c r="ACC42" s="89"/>
      <c r="ACD42" s="89"/>
      <c r="ACE42" s="89"/>
      <c r="ACF42" s="89"/>
      <c r="ACG42" s="89"/>
      <c r="ACH42" s="89"/>
      <c r="ACI42" s="89"/>
      <c r="ACJ42" s="89"/>
      <c r="ACK42" s="89"/>
      <c r="ACL42" s="89"/>
      <c r="ACM42" s="89"/>
      <c r="ACN42" s="89"/>
      <c r="ACO42" s="89"/>
      <c r="ACP42" s="89"/>
      <c r="ACQ42" s="89"/>
      <c r="ACR42" s="89"/>
      <c r="ACS42" s="89"/>
      <c r="ACT42" s="89"/>
      <c r="ACU42" s="89"/>
      <c r="ACV42" s="89"/>
      <c r="ACW42" s="89"/>
      <c r="ACX42" s="89"/>
      <c r="ACY42" s="89"/>
      <c r="ACZ42" s="89"/>
      <c r="ADA42" s="89"/>
      <c r="ADB42" s="89"/>
      <c r="ADC42" s="89"/>
      <c r="ADD42" s="89"/>
      <c r="ADE42" s="89"/>
      <c r="ADF42" s="89"/>
      <c r="ADG42" s="89"/>
      <c r="ADH42" s="89"/>
      <c r="ADI42" s="89"/>
      <c r="ADJ42" s="89"/>
      <c r="ADK42" s="89"/>
      <c r="ADL42" s="89"/>
      <c r="ADM42" s="89"/>
      <c r="ADN42" s="89"/>
      <c r="ADO42" s="89"/>
      <c r="ADP42" s="89"/>
      <c r="ADQ42" s="89"/>
      <c r="ADR42" s="89"/>
      <c r="ADS42" s="89"/>
      <c r="ADT42" s="89"/>
      <c r="ADU42" s="89"/>
      <c r="ADV42" s="89"/>
      <c r="ADW42" s="89"/>
      <c r="ADX42" s="89"/>
      <c r="ADY42" s="89"/>
      <c r="ADZ42" s="89"/>
      <c r="AEA42" s="89"/>
      <c r="AEB42" s="89"/>
      <c r="AEC42" s="89"/>
      <c r="AED42" s="89"/>
      <c r="AEE42" s="89"/>
      <c r="AEF42" s="89"/>
      <c r="AEG42" s="89"/>
      <c r="AEH42" s="89"/>
      <c r="AEI42" s="89"/>
      <c r="AEJ42" s="89"/>
      <c r="AEK42" s="89"/>
      <c r="AEL42" s="89"/>
      <c r="AEM42" s="89"/>
      <c r="AEN42" s="89"/>
      <c r="AEO42" s="89"/>
      <c r="AEP42" s="89"/>
      <c r="AEQ42" s="89"/>
      <c r="AER42" s="89"/>
      <c r="AES42" s="89"/>
      <c r="AET42" s="89"/>
      <c r="AEU42" s="89"/>
      <c r="AEV42" s="89"/>
      <c r="AEW42" s="89"/>
      <c r="AEX42" s="89"/>
      <c r="AEY42" s="89"/>
      <c r="AEZ42" s="89"/>
      <c r="AFA42" s="89"/>
      <c r="AFB42" s="89"/>
      <c r="AFC42" s="89"/>
      <c r="AFD42" s="89"/>
      <c r="AFE42" s="89"/>
      <c r="AFF42" s="89"/>
      <c r="AFG42" s="89"/>
      <c r="AFH42" s="89"/>
      <c r="AFI42" s="89"/>
      <c r="AFJ42" s="89"/>
      <c r="AFK42" s="89"/>
      <c r="AFL42" s="89"/>
      <c r="AFM42" s="89"/>
      <c r="AFN42" s="89"/>
      <c r="AFO42" s="89"/>
      <c r="AFP42" s="89"/>
      <c r="AFQ42" s="89"/>
      <c r="AFR42" s="89"/>
      <c r="AFS42" s="89"/>
      <c r="AFT42" s="89"/>
      <c r="AFU42" s="89"/>
      <c r="AFV42" s="89"/>
      <c r="AFW42" s="89"/>
      <c r="AFX42" s="89"/>
      <c r="AFY42" s="89"/>
      <c r="AFZ42" s="89"/>
      <c r="AGA42" s="89"/>
      <c r="AGB42" s="89"/>
      <c r="AGC42" s="89"/>
      <c r="AGD42" s="89"/>
      <c r="AGE42" s="89"/>
      <c r="AGF42" s="89"/>
      <c r="AGG42" s="89"/>
      <c r="AGH42" s="89"/>
      <c r="AGI42" s="89"/>
      <c r="AGJ42" s="89"/>
      <c r="AGK42" s="89"/>
      <c r="AGL42" s="89"/>
      <c r="AGM42" s="89"/>
      <c r="AGN42" s="89"/>
      <c r="AGO42" s="89"/>
      <c r="AGP42" s="89"/>
      <c r="AGQ42" s="89"/>
      <c r="AGR42" s="89"/>
      <c r="AGS42" s="89"/>
      <c r="AGT42" s="89"/>
      <c r="AGU42" s="89"/>
      <c r="AGV42" s="89"/>
      <c r="AGW42" s="89"/>
      <c r="AGX42" s="89"/>
      <c r="AGY42" s="89"/>
      <c r="AGZ42" s="89"/>
      <c r="AHA42" s="89"/>
      <c r="AHB42" s="89"/>
      <c r="AHC42" s="89"/>
      <c r="AHD42" s="89"/>
      <c r="AHE42" s="89"/>
      <c r="AHF42" s="89"/>
      <c r="AHG42" s="89"/>
      <c r="AHH42" s="89"/>
      <c r="AHI42" s="89"/>
      <c r="AHJ42" s="89"/>
      <c r="AHK42" s="89"/>
      <c r="AHL42" s="89"/>
      <c r="AHM42" s="89"/>
      <c r="AHN42" s="89"/>
      <c r="AHO42" s="89"/>
      <c r="AHP42" s="89"/>
      <c r="AHQ42" s="89"/>
      <c r="AHR42" s="89"/>
      <c r="AHS42" s="89"/>
      <c r="AHT42" s="89"/>
      <c r="AHU42" s="89"/>
      <c r="AHV42" s="89"/>
      <c r="AHW42" s="89"/>
      <c r="AHX42" s="89"/>
      <c r="AHY42" s="89"/>
      <c r="AHZ42" s="89"/>
      <c r="AIA42" s="89"/>
      <c r="AIB42" s="89"/>
      <c r="AIC42" s="89"/>
      <c r="AID42" s="89"/>
      <c r="AIE42" s="89"/>
      <c r="AIF42" s="89"/>
      <c r="AIG42" s="89"/>
      <c r="AIH42" s="89"/>
      <c r="AII42" s="89"/>
      <c r="AIJ42" s="89"/>
      <c r="AIK42" s="89"/>
      <c r="AIL42" s="89"/>
      <c r="AIM42" s="89"/>
      <c r="AIN42" s="89"/>
      <c r="AIO42" s="89"/>
      <c r="AIP42" s="89"/>
      <c r="AIQ42" s="89"/>
      <c r="AIR42" s="89"/>
      <c r="AIS42" s="89"/>
      <c r="AIT42" s="89"/>
      <c r="AIU42" s="89"/>
      <c r="AIV42" s="89"/>
      <c r="AIW42" s="89"/>
      <c r="AIX42" s="89"/>
      <c r="AIY42" s="89"/>
      <c r="AIZ42" s="89"/>
      <c r="AJA42" s="89"/>
      <c r="AJB42" s="89"/>
      <c r="AJC42" s="89"/>
      <c r="AJD42" s="89"/>
      <c r="AJE42" s="89"/>
      <c r="AJF42" s="89"/>
      <c r="AJG42" s="89"/>
      <c r="AJH42" s="89"/>
      <c r="AJI42" s="89"/>
      <c r="AJJ42" s="89"/>
      <c r="AJK42" s="89"/>
      <c r="AJL42" s="89"/>
      <c r="AJM42" s="89"/>
      <c r="AJN42" s="89"/>
      <c r="AJO42" s="89"/>
      <c r="AJP42" s="89"/>
      <c r="AJQ42" s="89"/>
      <c r="AJR42" s="89"/>
      <c r="AJS42" s="89"/>
      <c r="AJT42" s="89"/>
      <c r="AJU42" s="89"/>
      <c r="AJV42" s="89"/>
      <c r="AJW42" s="89"/>
      <c r="AJX42" s="89"/>
      <c r="AJY42" s="89"/>
      <c r="AJZ42" s="89"/>
      <c r="AKA42" s="89"/>
      <c r="AKB42" s="89"/>
      <c r="AKC42" s="89"/>
      <c r="AKD42" s="89"/>
      <c r="AKE42" s="89"/>
      <c r="AKF42" s="89"/>
      <c r="AKG42" s="89"/>
      <c r="AKH42" s="89"/>
      <c r="AKI42" s="89"/>
      <c r="AKJ42" s="89"/>
      <c r="AKK42" s="89"/>
      <c r="AKL42" s="89"/>
      <c r="AKM42" s="89"/>
      <c r="AKN42" s="89"/>
      <c r="AKO42" s="89"/>
      <c r="AKP42" s="89"/>
      <c r="AKQ42" s="89"/>
      <c r="AKR42" s="89"/>
      <c r="AKS42" s="89"/>
      <c r="AKT42" s="89"/>
      <c r="AKU42" s="89"/>
      <c r="AKV42" s="89"/>
      <c r="AKW42" s="89"/>
      <c r="AKX42" s="89"/>
      <c r="AKY42" s="89"/>
      <c r="AKZ42" s="89"/>
      <c r="ALA42" s="89"/>
      <c r="ALB42" s="89"/>
      <c r="ALC42" s="89"/>
      <c r="ALD42" s="89"/>
      <c r="ALE42" s="89"/>
      <c r="ALF42" s="89"/>
      <c r="ALG42" s="89"/>
      <c r="ALH42" s="89"/>
      <c r="ALI42" s="89"/>
      <c r="ALJ42" s="89"/>
      <c r="ALK42" s="89"/>
      <c r="ALL42" s="89"/>
      <c r="ALM42" s="89"/>
      <c r="ALN42" s="89"/>
      <c r="ALO42" s="89"/>
      <c r="ALP42" s="89"/>
      <c r="ALQ42" s="89"/>
      <c r="ALR42" s="89"/>
      <c r="ALS42" s="89"/>
      <c r="ALT42" s="89"/>
      <c r="ALU42" s="89"/>
      <c r="ALV42" s="89"/>
      <c r="ALW42" s="89"/>
      <c r="ALX42" s="89"/>
      <c r="ALY42" s="89"/>
      <c r="ALZ42" s="89"/>
      <c r="AMA42" s="89"/>
      <c r="AMB42" s="89"/>
      <c r="AMC42" s="89"/>
      <c r="AMD42" s="89"/>
      <c r="AME42" s="89"/>
      <c r="AMF42" s="89"/>
      <c r="AMG42" s="89"/>
      <c r="AMH42" s="89"/>
      <c r="AMI42" s="89"/>
      <c r="AMJ42" s="89"/>
    </row>
    <row r="43" spans="1:1024" s="92" customFormat="1" ht="14.85" customHeight="1" x14ac:dyDescent="0.2">
      <c r="A43" s="94">
        <f t="array" ref="A43">IF(G43=Error_checking!$A$26,_xlfn.RANK.EQ(AC43,$AC$2:$AC$601),"")</f>
        <v>42</v>
      </c>
      <c r="B43" s="94">
        <v>129</v>
      </c>
      <c r="C43" s="59">
        <f>VLOOKUP($B43,Ludo_na!$A$2:$D$601,2,0)</f>
        <v>7</v>
      </c>
      <c r="D43" s="60" t="str">
        <f>IF(VLOOKUP($B43,Ludo_voor!$A$2:$Y$601,3,0)="","",VLOOKUP($B43,Ludo_voor!$A$2:$Y$601,3,0))</f>
        <v>Rosseeuw</v>
      </c>
      <c r="E43" s="61" t="str">
        <f>IF(VLOOKUP($B43,Ludo_voor!$A$2:$Y$601,4,0)="","",VLOOKUP($B43,Ludo_voor!$A$2:$Y$601,4,0))</f>
        <v>Kristof</v>
      </c>
      <c r="F43" s="62" t="str">
        <f>IF(VLOOKUP($B43,Ludo_voor!$A$2:$Y$601,5,0)="","",VLOOKUP($B43,Ludo_voor!$A$2:$Y$601,5,0))</f>
        <v>Spelen op Zolder</v>
      </c>
      <c r="G43" s="63" t="s">
        <v>845</v>
      </c>
      <c r="H43" s="64" t="s">
        <v>846</v>
      </c>
      <c r="I43" s="65" t="s">
        <v>856</v>
      </c>
      <c r="J43" s="66">
        <v>3</v>
      </c>
      <c r="K43" s="66">
        <v>2</v>
      </c>
      <c r="L43" s="66">
        <v>76</v>
      </c>
      <c r="M43" s="67">
        <f t="array" ref="M43">IF($G43="","",IF(L43="",0,((SUM(IF(I43=I$2:I$601,IF(J43=J$2:J$601,1,0),0))-K43)/(SUM(IF(I43=I$2:I$601,IF(J43=J$2:J$601,1,0),0))-1)*100)+(L43/(SUM(IF(I43=I$2:I$601,IF(J43=J$2:J$601,L$2:L$601,0),0))))+IF(K43&lt;2,SUM(IF(I43=I$2:I$601,IF(J43=J$2:J$601,1,0),0)),0)))</f>
        <v>66.925170068027199</v>
      </c>
      <c r="N43" s="68" t="s">
        <v>881</v>
      </c>
      <c r="O43" s="69">
        <v>1</v>
      </c>
      <c r="P43" s="69">
        <v>1</v>
      </c>
      <c r="Q43" s="69">
        <v>124</v>
      </c>
      <c r="R43" s="70">
        <f t="array" ref="R43">IF($G43="","",IF(Q43="",0,((SUM(IF(N43=N$2:N$601,IF(O43=O$2:O$601,1,0),0))-P43)/(SUM(IF(N43=N$2:N$601,IF(O43=O$2:O$601,1,0),0))-1)*100)+(Q43/(SUM(IF(N43=N$2:N$601,IF(O43=O$2:O$601,Q$2:Q$601,0),0))))+IF(P43&lt;2,SUM(IF(N43=N$2:N$601,IF(O43=O$2:O$601,1,0),0)),0)))</f>
        <v>105.2421875</v>
      </c>
      <c r="S43" s="71" t="s">
        <v>854</v>
      </c>
      <c r="T43" s="72">
        <v>1</v>
      </c>
      <c r="U43" s="72">
        <v>4</v>
      </c>
      <c r="V43" s="72">
        <v>2</v>
      </c>
      <c r="W43" s="73">
        <f t="array" ref="W43">IF($G43="","",IF(OR(S43=Error_checking!$Q$25,S43=Error_checking!$Q$26),R43-IF(P43&lt;2,SUM(IF(N43=N$2:N$601,IF(O43=O$2:O$601,1,0),0)),0),IF(V43="",0,((SUM(IF(S43=S$2:S$601,IF(T43=T$2:T$601,1,0),0))-U43)/(SUM(IF(S43=S$2:S$601,IF(T43=T$2:T$601,1,0),0))-1)*100)+(V43/(SUM(IF(S43=S$2:S$601,IF(T43=T$2:T$601,V$2:V$601,0),0))))+IF(U43&lt;2,SUM(IF(S43=S$2:S$601,IF(T43=T$2:T$601,1,0),0)),0))))</f>
        <v>25.133333333333333</v>
      </c>
      <c r="X43" s="74"/>
      <c r="Y43" s="75"/>
      <c r="Z43" s="76"/>
      <c r="AA43" s="75"/>
      <c r="AB43" s="77">
        <f>0</f>
        <v>0</v>
      </c>
      <c r="AC43" s="77">
        <f t="array" ref="AC43">SUM(M43,R43,W43,AB43)</f>
        <v>197.30069090136053</v>
      </c>
      <c r="AD43" s="76">
        <f>IF(G43=Error_checking!$A$26,MAX(0,MIN(MaxBonus,$G$1)+1-_xlfn.RANK.EQ(AC43,$AC$2:$AC$601)),0)</f>
        <v>29</v>
      </c>
      <c r="AE43" s="73">
        <f t="shared" si="0"/>
        <v>226.30069090136053</v>
      </c>
      <c r="AF43" s="78">
        <f t="array" ref="AF43">IF(G43=Error_checking!$A$26,_xlfn.RANK.EQ(AC43,$AC$2:$AC$601),"")</f>
        <v>42</v>
      </c>
      <c r="AG43" s="79"/>
      <c r="AH43" s="80"/>
      <c r="AI43" s="80"/>
      <c r="AJ43" s="80"/>
      <c r="AK43" s="81"/>
      <c r="AL43" s="81"/>
      <c r="AM43" s="81"/>
      <c r="AN43" s="82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</row>
    <row r="44" spans="1:1024" s="92" customFormat="1" ht="14.85" customHeight="1" x14ac:dyDescent="0.2">
      <c r="A44" s="58">
        <f t="array" ref="A44">IF(G44=Error_checking!$A$26,_xlfn.RANK.EQ(AC44,$AC$2:$AC$601),"")</f>
        <v>43</v>
      </c>
      <c r="B44" s="84">
        <v>527</v>
      </c>
      <c r="C44" s="59">
        <f>VLOOKUP($B44,Ludo_na!$A$2:$D$601,2,0)</f>
        <v>125</v>
      </c>
      <c r="D44" s="60" t="str">
        <f>IF(VLOOKUP($B44,Ludo_voor!$A$2:$Y$601,3,0)="","",VLOOKUP($B44,Ludo_voor!$A$2:$Y$601,3,0))</f>
        <v>Van Kerchove</v>
      </c>
      <c r="E44" s="61" t="str">
        <f>IF(VLOOKUP($B44,Ludo_voor!$A$2:$Y$601,4,0)="","",VLOOKUP($B44,Ludo_voor!$A$2:$Y$601,4,0))</f>
        <v>Elke</v>
      </c>
      <c r="F44" s="62" t="str">
        <f>IF(VLOOKUP($B44,Ludo_voor!$A$2:$Y$601,5,0)="","",VLOOKUP($B44,Ludo_voor!$A$2:$Y$601,5,0))</f>
        <v/>
      </c>
      <c r="G44" s="63" t="s">
        <v>845</v>
      </c>
      <c r="H44" s="85"/>
      <c r="I44" s="86" t="s">
        <v>852</v>
      </c>
      <c r="J44" s="87">
        <v>2</v>
      </c>
      <c r="K44" s="87">
        <v>2</v>
      </c>
      <c r="L44" s="87">
        <v>50</v>
      </c>
      <c r="M44" s="67">
        <f t="array" ref="M44">IF($G44="","",IF(L44="",0,((SUM(IF(I44=I$2:I$601,IF(J44=J$2:J$601,1,0),0))-K44)/(SUM(IF(I44=I$2:I$601,IF(J44=J$2:J$601,1,0),0))-1)*100)+(L44/(SUM(IF(I44=I$2:I$601,IF(J44=J$2:J$601,L$2:L$601,0),0))))+IF(K44&lt;2,SUM(IF(I44=I$2:I$601,IF(J44=J$2:J$601,1,0),0)),0)))</f>
        <v>66.931216931216923</v>
      </c>
      <c r="N44" s="88" t="s">
        <v>881</v>
      </c>
      <c r="O44" s="72">
        <v>2</v>
      </c>
      <c r="P44" s="72">
        <v>4</v>
      </c>
      <c r="Q44" s="72">
        <v>89</v>
      </c>
      <c r="R44" s="70">
        <f t="array" ref="R44">IF($G44="","",IF(Q44="",0,((SUM(IF(N44=N$2:N$601,IF(O44=O$2:O$601,1,0),0))-P44)/(SUM(IF(N44=N$2:N$601,IF(O44=O$2:O$601,1,0),0))-1)*100)+(Q44/(SUM(IF(N44=N$2:N$601,IF(O44=O$2:O$601,Q$2:Q$601,0),0))))+IF(P44&lt;2,SUM(IF(N44=N$2:N$601,IF(O44=O$2:O$601,1,0),0)),0)))</f>
        <v>25.191810344827587</v>
      </c>
      <c r="S44" s="71" t="s">
        <v>868</v>
      </c>
      <c r="T44" s="72">
        <v>4</v>
      </c>
      <c r="U44" s="72">
        <v>1</v>
      </c>
      <c r="V44" s="72">
        <v>199</v>
      </c>
      <c r="W44" s="73">
        <f t="array" ref="W44">IF($G44="","",IF(OR(S44=Error_checking!$Q$25,S44=Error_checking!$Q$26),R44-IF(P44&lt;2,SUM(IF(N44=N$2:N$601,IF(O44=O$2:O$601,1,0),0)),0),IF(V44="",0,((SUM(IF(S44=S$2:S$601,IF(T44=T$2:T$601,1,0),0))-U44)/(SUM(IF(S44=S$2:S$601,IF(T44=T$2:T$601,1,0),0))-1)*100)+(V44/(SUM(IF(S44=S$2:S$601,IF(T44=T$2:T$601,V$2:V$601,0),0))))+IF(U44&lt;2,SUM(IF(S44=S$2:S$601,IF(T44=T$2:T$601,1,0),0)),0))))</f>
        <v>104.28347578347578</v>
      </c>
      <c r="X44" s="74"/>
      <c r="Y44" s="75"/>
      <c r="Z44" s="76"/>
      <c r="AA44" s="75"/>
      <c r="AB44" s="77">
        <f>0</f>
        <v>0</v>
      </c>
      <c r="AC44" s="77">
        <f t="array" ref="AC44">SUM(M44,R44,W44,AB44)</f>
        <v>196.40650305952028</v>
      </c>
      <c r="AD44" s="76">
        <f>IF(G44=Error_checking!$A$26,MAX(0,MIN(MaxBonus,$G$1)+1-_xlfn.RANK.EQ(AC44,$AC$2:$AC$601)),0)</f>
        <v>28</v>
      </c>
      <c r="AE44" s="73">
        <f t="shared" si="0"/>
        <v>224.40650305952028</v>
      </c>
      <c r="AF44" s="78">
        <f t="array" ref="AF44">IF(G44=Error_checking!$A$26,_xlfn.RANK.EQ(AC44,$AC$2:$AC$601),"")</f>
        <v>43</v>
      </c>
      <c r="AG44" s="79"/>
      <c r="AH44" s="80"/>
      <c r="AI44" s="80"/>
      <c r="AJ44" s="80"/>
      <c r="AK44" s="81"/>
      <c r="AL44" s="81"/>
      <c r="AM44" s="81"/>
      <c r="AN44" s="82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104"/>
      <c r="JK44" s="104"/>
      <c r="JL44" s="104"/>
      <c r="JM44" s="104"/>
      <c r="JN44" s="104"/>
      <c r="JO44" s="104"/>
      <c r="JP44" s="104"/>
      <c r="JQ44" s="104"/>
      <c r="JR44" s="104"/>
      <c r="JS44" s="104"/>
      <c r="JT44" s="104"/>
      <c r="JU44" s="104"/>
      <c r="JV44" s="104"/>
      <c r="JW44" s="104"/>
      <c r="JX44" s="104"/>
      <c r="JY44" s="104"/>
      <c r="JZ44" s="104"/>
      <c r="KA44" s="104"/>
      <c r="KB44" s="104"/>
      <c r="KC44" s="104"/>
      <c r="KD44" s="104"/>
      <c r="KE44" s="104"/>
      <c r="KF44" s="104"/>
      <c r="KG44" s="104"/>
      <c r="KH44" s="104"/>
      <c r="KI44" s="104"/>
      <c r="KJ44" s="104"/>
      <c r="KK44" s="104"/>
      <c r="KL44" s="104"/>
      <c r="KM44" s="104"/>
      <c r="KN44" s="104"/>
      <c r="KO44" s="104"/>
      <c r="KP44" s="104"/>
      <c r="KQ44" s="104"/>
      <c r="KR44" s="104"/>
      <c r="KS44" s="104"/>
      <c r="KT44" s="104"/>
      <c r="KU44" s="104"/>
      <c r="KV44" s="104"/>
      <c r="KW44" s="104"/>
      <c r="KX44" s="104"/>
      <c r="KY44" s="104"/>
      <c r="KZ44" s="104"/>
      <c r="LA44" s="104"/>
      <c r="LB44" s="104"/>
      <c r="LC44" s="104"/>
      <c r="LD44" s="104"/>
      <c r="LE44" s="104"/>
      <c r="LF44" s="104"/>
      <c r="LG44" s="104"/>
      <c r="LH44" s="104"/>
      <c r="LI44" s="104"/>
      <c r="LJ44" s="104"/>
      <c r="LK44" s="104"/>
      <c r="LL44" s="104"/>
      <c r="LM44" s="104"/>
      <c r="LN44" s="104"/>
      <c r="LO44" s="104"/>
      <c r="LP44" s="104"/>
      <c r="LQ44" s="104"/>
      <c r="LR44" s="104"/>
      <c r="LS44" s="104"/>
      <c r="LT44" s="104"/>
      <c r="LU44" s="104"/>
      <c r="LV44" s="104"/>
      <c r="LW44" s="104"/>
      <c r="LX44" s="104"/>
      <c r="LY44" s="104"/>
      <c r="LZ44" s="104"/>
      <c r="MA44" s="104"/>
      <c r="MB44" s="104"/>
      <c r="MC44" s="104"/>
      <c r="MD44" s="104"/>
      <c r="ME44" s="104"/>
      <c r="MF44" s="104"/>
      <c r="MG44" s="104"/>
      <c r="MH44" s="104"/>
      <c r="MI44" s="104"/>
      <c r="MJ44" s="104"/>
      <c r="MK44" s="104"/>
      <c r="ML44" s="104"/>
      <c r="MM44" s="104"/>
      <c r="MN44" s="104"/>
      <c r="MO44" s="104"/>
      <c r="MP44" s="104"/>
      <c r="MQ44" s="104"/>
      <c r="MR44" s="104"/>
      <c r="MS44" s="104"/>
      <c r="MT44" s="104"/>
      <c r="MU44" s="104"/>
      <c r="MV44" s="104"/>
      <c r="MW44" s="104"/>
      <c r="MX44" s="104"/>
      <c r="MY44" s="104"/>
      <c r="MZ44" s="104"/>
      <c r="NA44" s="104"/>
      <c r="NB44" s="104"/>
      <c r="NC44" s="104"/>
      <c r="ND44" s="104"/>
      <c r="NE44" s="104"/>
      <c r="NF44" s="104"/>
      <c r="NG44" s="104"/>
      <c r="NH44" s="104"/>
      <c r="NI44" s="104"/>
      <c r="NJ44" s="104"/>
      <c r="NK44" s="104"/>
      <c r="NL44" s="104"/>
      <c r="NM44" s="104"/>
      <c r="NN44" s="104"/>
      <c r="NO44" s="104"/>
      <c r="NP44" s="104"/>
      <c r="NQ44" s="104"/>
      <c r="NR44" s="104"/>
      <c r="NS44" s="104"/>
      <c r="NT44" s="104"/>
      <c r="NU44" s="104"/>
      <c r="NV44" s="104"/>
      <c r="NW44" s="104"/>
      <c r="NX44" s="104"/>
      <c r="NY44" s="104"/>
      <c r="NZ44" s="104"/>
      <c r="OA44" s="104"/>
      <c r="OB44" s="104"/>
      <c r="OC44" s="104"/>
      <c r="OD44" s="104"/>
      <c r="OE44" s="104"/>
      <c r="OF44" s="104"/>
      <c r="OG44" s="104"/>
      <c r="OH44" s="104"/>
      <c r="OI44" s="104"/>
      <c r="OJ44" s="104"/>
      <c r="OK44" s="104"/>
      <c r="OL44" s="104"/>
      <c r="OM44" s="104"/>
      <c r="ON44" s="104"/>
      <c r="OO44" s="104"/>
      <c r="OP44" s="104"/>
      <c r="OQ44" s="104"/>
      <c r="OR44" s="104"/>
      <c r="OS44" s="104"/>
      <c r="OT44" s="104"/>
      <c r="OU44" s="104"/>
      <c r="OV44" s="104"/>
      <c r="OW44" s="104"/>
      <c r="OX44" s="104"/>
      <c r="OY44" s="104"/>
      <c r="OZ44" s="104"/>
      <c r="PA44" s="104"/>
      <c r="PB44" s="104"/>
      <c r="PC44" s="104"/>
      <c r="PD44" s="104"/>
      <c r="PE44" s="104"/>
      <c r="PF44" s="104"/>
      <c r="PG44" s="104"/>
      <c r="PH44" s="104"/>
      <c r="PI44" s="104"/>
      <c r="PJ44" s="104"/>
      <c r="PK44" s="104"/>
      <c r="PL44" s="104"/>
      <c r="PM44" s="104"/>
      <c r="PN44" s="104"/>
      <c r="PO44" s="104"/>
      <c r="PP44" s="104"/>
      <c r="PQ44" s="104"/>
      <c r="PR44" s="104"/>
      <c r="PS44" s="104"/>
      <c r="PT44" s="104"/>
      <c r="PU44" s="104"/>
      <c r="PV44" s="104"/>
      <c r="PW44" s="104"/>
      <c r="PX44" s="104"/>
      <c r="PY44" s="104"/>
      <c r="PZ44" s="104"/>
      <c r="QA44" s="104"/>
      <c r="QB44" s="104"/>
      <c r="QC44" s="104"/>
      <c r="QD44" s="104"/>
      <c r="QE44" s="104"/>
      <c r="QF44" s="104"/>
      <c r="QG44" s="104"/>
      <c r="QH44" s="104"/>
      <c r="QI44" s="104"/>
      <c r="QJ44" s="104"/>
      <c r="QK44" s="104"/>
      <c r="QL44" s="104"/>
      <c r="QM44" s="104"/>
      <c r="QN44" s="104"/>
      <c r="QO44" s="104"/>
      <c r="QP44" s="104"/>
      <c r="QQ44" s="104"/>
      <c r="QR44" s="104"/>
      <c r="QS44" s="104"/>
      <c r="QT44" s="104"/>
      <c r="QU44" s="104"/>
      <c r="QV44" s="104"/>
      <c r="QW44" s="104"/>
      <c r="QX44" s="104"/>
      <c r="QY44" s="104"/>
      <c r="QZ44" s="104"/>
      <c r="RA44" s="104"/>
      <c r="RB44" s="104"/>
      <c r="RC44" s="104"/>
      <c r="RD44" s="104"/>
      <c r="RE44" s="104"/>
      <c r="RF44" s="104"/>
      <c r="RG44" s="104"/>
      <c r="RH44" s="104"/>
      <c r="RI44" s="104"/>
      <c r="RJ44" s="104"/>
      <c r="RK44" s="104"/>
      <c r="RL44" s="104"/>
      <c r="RM44" s="104"/>
      <c r="RN44" s="104"/>
      <c r="RO44" s="104"/>
      <c r="RP44" s="104"/>
      <c r="RQ44" s="104"/>
      <c r="RR44" s="104"/>
      <c r="RS44" s="104"/>
      <c r="RT44" s="104"/>
      <c r="RU44" s="104"/>
      <c r="RV44" s="104"/>
      <c r="RW44" s="104"/>
      <c r="RX44" s="104"/>
      <c r="RY44" s="104"/>
      <c r="RZ44" s="104"/>
      <c r="SA44" s="104"/>
      <c r="SB44" s="104"/>
      <c r="SC44" s="104"/>
      <c r="SD44" s="104"/>
      <c r="SE44" s="104"/>
      <c r="SF44" s="104"/>
      <c r="SG44" s="104"/>
      <c r="SH44" s="104"/>
      <c r="SI44" s="104"/>
      <c r="SJ44" s="104"/>
      <c r="SK44" s="104"/>
      <c r="SL44" s="104"/>
      <c r="SM44" s="104"/>
      <c r="SN44" s="104"/>
      <c r="SO44" s="104"/>
      <c r="SP44" s="104"/>
      <c r="SQ44" s="104"/>
      <c r="SR44" s="104"/>
      <c r="SS44" s="104"/>
      <c r="ST44" s="104"/>
      <c r="SU44" s="104"/>
      <c r="SV44" s="104"/>
      <c r="SW44" s="104"/>
      <c r="SX44" s="104"/>
      <c r="SY44" s="104"/>
      <c r="SZ44" s="104"/>
      <c r="TA44" s="104"/>
      <c r="TB44" s="104"/>
      <c r="TC44" s="104"/>
      <c r="TD44" s="104"/>
      <c r="TE44" s="104"/>
      <c r="TF44" s="104"/>
      <c r="TG44" s="104"/>
      <c r="TH44" s="104"/>
      <c r="TI44" s="104"/>
      <c r="TJ44" s="104"/>
      <c r="TK44" s="104"/>
      <c r="TL44" s="104"/>
      <c r="TM44" s="104"/>
      <c r="TN44" s="104"/>
      <c r="TO44" s="104"/>
      <c r="TP44" s="104"/>
      <c r="TQ44" s="104"/>
      <c r="TR44" s="104"/>
      <c r="TS44" s="104"/>
      <c r="TT44" s="104"/>
      <c r="TU44" s="104"/>
      <c r="TV44" s="104"/>
      <c r="TW44" s="104"/>
      <c r="TX44" s="104"/>
      <c r="TY44" s="104"/>
      <c r="TZ44" s="104"/>
      <c r="UA44" s="104"/>
      <c r="UB44" s="104"/>
      <c r="UC44" s="104"/>
      <c r="UD44" s="104"/>
      <c r="UE44" s="104"/>
      <c r="UF44" s="104"/>
      <c r="UG44" s="104"/>
      <c r="UH44" s="104"/>
      <c r="UI44" s="104"/>
      <c r="UJ44" s="104"/>
      <c r="UK44" s="104"/>
      <c r="UL44" s="104"/>
      <c r="UM44" s="104"/>
      <c r="UN44" s="104"/>
      <c r="UO44" s="104"/>
      <c r="UP44" s="104"/>
      <c r="UQ44" s="104"/>
      <c r="UR44" s="104"/>
      <c r="US44" s="104"/>
      <c r="UT44" s="104"/>
      <c r="UU44" s="104"/>
      <c r="UV44" s="104"/>
      <c r="UW44" s="104"/>
      <c r="UX44" s="104"/>
      <c r="UY44" s="104"/>
      <c r="UZ44" s="104"/>
      <c r="VA44" s="104"/>
      <c r="VB44" s="104"/>
      <c r="VC44" s="104"/>
      <c r="VD44" s="104"/>
      <c r="VE44" s="104"/>
      <c r="VF44" s="104"/>
      <c r="VG44" s="104"/>
      <c r="VH44" s="104"/>
      <c r="VI44" s="104"/>
      <c r="VJ44" s="104"/>
      <c r="VK44" s="104"/>
      <c r="VL44" s="104"/>
      <c r="VM44" s="104"/>
      <c r="VN44" s="104"/>
      <c r="VO44" s="104"/>
      <c r="VP44" s="104"/>
      <c r="VQ44" s="104"/>
      <c r="VR44" s="104"/>
      <c r="VS44" s="104"/>
      <c r="VT44" s="104"/>
      <c r="VU44" s="104"/>
      <c r="VV44" s="104"/>
      <c r="VW44" s="104"/>
      <c r="VX44" s="104"/>
      <c r="VY44" s="104"/>
      <c r="VZ44" s="104"/>
      <c r="WA44" s="104"/>
      <c r="WB44" s="104"/>
      <c r="WC44" s="104"/>
      <c r="WD44" s="104"/>
      <c r="WE44" s="104"/>
      <c r="WF44" s="104"/>
      <c r="WG44" s="104"/>
      <c r="WH44" s="104"/>
      <c r="WI44" s="104"/>
      <c r="WJ44" s="104"/>
      <c r="WK44" s="104"/>
      <c r="WL44" s="104"/>
      <c r="WM44" s="104"/>
      <c r="WN44" s="104"/>
      <c r="WO44" s="104"/>
      <c r="WP44" s="104"/>
      <c r="WQ44" s="104"/>
      <c r="WR44" s="104"/>
      <c r="WS44" s="104"/>
      <c r="WT44" s="104"/>
      <c r="WU44" s="104"/>
      <c r="WV44" s="104"/>
      <c r="WW44" s="104"/>
      <c r="WX44" s="104"/>
      <c r="WY44" s="104"/>
      <c r="WZ44" s="104"/>
      <c r="XA44" s="104"/>
      <c r="XB44" s="104"/>
      <c r="XC44" s="104"/>
      <c r="XD44" s="104"/>
      <c r="XE44" s="104"/>
      <c r="XF44" s="104"/>
      <c r="XG44" s="104"/>
      <c r="XH44" s="104"/>
      <c r="XI44" s="104"/>
      <c r="XJ44" s="104"/>
      <c r="XK44" s="104"/>
      <c r="XL44" s="104"/>
      <c r="XM44" s="104"/>
      <c r="XN44" s="104"/>
      <c r="XO44" s="104"/>
      <c r="XP44" s="104"/>
      <c r="XQ44" s="104"/>
      <c r="XR44" s="104"/>
      <c r="XS44" s="104"/>
      <c r="XT44" s="104"/>
      <c r="XU44" s="104"/>
      <c r="XV44" s="104"/>
      <c r="XW44" s="104"/>
      <c r="XX44" s="104"/>
      <c r="XY44" s="104"/>
      <c r="XZ44" s="104"/>
      <c r="YA44" s="104"/>
      <c r="YB44" s="104"/>
      <c r="YC44" s="104"/>
      <c r="YD44" s="104"/>
      <c r="YE44" s="104"/>
      <c r="YF44" s="104"/>
      <c r="YG44" s="104"/>
      <c r="YH44" s="104"/>
      <c r="YI44" s="104"/>
      <c r="YJ44" s="104"/>
      <c r="YK44" s="104"/>
      <c r="YL44" s="104"/>
      <c r="YM44" s="104"/>
      <c r="YN44" s="104"/>
      <c r="YO44" s="104"/>
      <c r="YP44" s="104"/>
      <c r="YQ44" s="104"/>
      <c r="YR44" s="104"/>
      <c r="YS44" s="104"/>
      <c r="YT44" s="104"/>
      <c r="YU44" s="104"/>
      <c r="YV44" s="104"/>
      <c r="YW44" s="104"/>
      <c r="YX44" s="104"/>
      <c r="YY44" s="104"/>
      <c r="YZ44" s="104"/>
      <c r="ZA44" s="104"/>
      <c r="ZB44" s="104"/>
      <c r="ZC44" s="104"/>
      <c r="ZD44" s="104"/>
      <c r="ZE44" s="104"/>
      <c r="ZF44" s="104"/>
      <c r="ZG44" s="104"/>
      <c r="ZH44" s="104"/>
      <c r="ZI44" s="104"/>
      <c r="ZJ44" s="104"/>
      <c r="ZK44" s="104"/>
      <c r="ZL44" s="104"/>
      <c r="ZM44" s="104"/>
      <c r="ZN44" s="104"/>
      <c r="ZO44" s="104"/>
      <c r="ZP44" s="104"/>
      <c r="ZQ44" s="104"/>
      <c r="ZR44" s="104"/>
      <c r="ZS44" s="104"/>
      <c r="ZT44" s="104"/>
      <c r="ZU44" s="104"/>
      <c r="ZV44" s="104"/>
      <c r="ZW44" s="104"/>
      <c r="ZX44" s="104"/>
      <c r="ZY44" s="104"/>
      <c r="ZZ44" s="104"/>
      <c r="AAA44" s="104"/>
      <c r="AAB44" s="104"/>
      <c r="AAC44" s="104"/>
      <c r="AAD44" s="104"/>
      <c r="AAE44" s="104"/>
      <c r="AAF44" s="104"/>
      <c r="AAG44" s="104"/>
      <c r="AAH44" s="104"/>
      <c r="AAI44" s="104"/>
      <c r="AAJ44" s="104"/>
      <c r="AAK44" s="104"/>
      <c r="AAL44" s="104"/>
      <c r="AAM44" s="104"/>
      <c r="AAN44" s="104"/>
      <c r="AAO44" s="104"/>
      <c r="AAP44" s="104"/>
      <c r="AAQ44" s="104"/>
      <c r="AAR44" s="104"/>
      <c r="AAS44" s="104"/>
      <c r="AAT44" s="104"/>
      <c r="AAU44" s="104"/>
      <c r="AAV44" s="104"/>
      <c r="AAW44" s="104"/>
      <c r="AAX44" s="104"/>
      <c r="AAY44" s="104"/>
      <c r="AAZ44" s="104"/>
      <c r="ABA44" s="104"/>
      <c r="ABB44" s="104"/>
      <c r="ABC44" s="104"/>
      <c r="ABD44" s="104"/>
      <c r="ABE44" s="104"/>
      <c r="ABF44" s="104"/>
      <c r="ABG44" s="104"/>
      <c r="ABH44" s="104"/>
      <c r="ABI44" s="104"/>
      <c r="ABJ44" s="104"/>
      <c r="ABK44" s="104"/>
      <c r="ABL44" s="104"/>
      <c r="ABM44" s="104"/>
      <c r="ABN44" s="104"/>
      <c r="ABO44" s="104"/>
      <c r="ABP44" s="104"/>
      <c r="ABQ44" s="104"/>
      <c r="ABR44" s="104"/>
      <c r="ABS44" s="104"/>
      <c r="ABT44" s="104"/>
      <c r="ABU44" s="104"/>
      <c r="ABV44" s="104"/>
      <c r="ABW44" s="104"/>
      <c r="ABX44" s="104"/>
      <c r="ABY44" s="104"/>
      <c r="ABZ44" s="104"/>
      <c r="ACA44" s="104"/>
      <c r="ACB44" s="104"/>
      <c r="ACC44" s="104"/>
      <c r="ACD44" s="104"/>
      <c r="ACE44" s="104"/>
      <c r="ACF44" s="104"/>
      <c r="ACG44" s="104"/>
      <c r="ACH44" s="104"/>
      <c r="ACI44" s="104"/>
      <c r="ACJ44" s="104"/>
      <c r="ACK44" s="104"/>
      <c r="ACL44" s="104"/>
      <c r="ACM44" s="104"/>
      <c r="ACN44" s="104"/>
      <c r="ACO44" s="104"/>
      <c r="ACP44" s="104"/>
      <c r="ACQ44" s="104"/>
      <c r="ACR44" s="104"/>
      <c r="ACS44" s="104"/>
      <c r="ACT44" s="104"/>
      <c r="ACU44" s="104"/>
      <c r="ACV44" s="104"/>
      <c r="ACW44" s="104"/>
      <c r="ACX44" s="104"/>
      <c r="ACY44" s="104"/>
      <c r="ACZ44" s="104"/>
      <c r="ADA44" s="104"/>
      <c r="ADB44" s="104"/>
      <c r="ADC44" s="104"/>
      <c r="ADD44" s="104"/>
      <c r="ADE44" s="104"/>
      <c r="ADF44" s="104"/>
      <c r="ADG44" s="104"/>
      <c r="ADH44" s="104"/>
      <c r="ADI44" s="104"/>
      <c r="ADJ44" s="104"/>
      <c r="ADK44" s="104"/>
      <c r="ADL44" s="104"/>
      <c r="ADM44" s="104"/>
      <c r="ADN44" s="104"/>
      <c r="ADO44" s="104"/>
      <c r="ADP44" s="104"/>
      <c r="ADQ44" s="104"/>
      <c r="ADR44" s="104"/>
      <c r="ADS44" s="104"/>
      <c r="ADT44" s="104"/>
      <c r="ADU44" s="104"/>
      <c r="ADV44" s="104"/>
      <c r="ADW44" s="104"/>
      <c r="ADX44" s="104"/>
      <c r="ADY44" s="104"/>
      <c r="ADZ44" s="104"/>
      <c r="AEA44" s="104"/>
      <c r="AEB44" s="104"/>
      <c r="AEC44" s="104"/>
      <c r="AED44" s="104"/>
      <c r="AEE44" s="104"/>
      <c r="AEF44" s="104"/>
      <c r="AEG44" s="104"/>
      <c r="AEH44" s="104"/>
      <c r="AEI44" s="104"/>
      <c r="AEJ44" s="104"/>
      <c r="AEK44" s="104"/>
      <c r="AEL44" s="104"/>
      <c r="AEM44" s="104"/>
      <c r="AEN44" s="104"/>
      <c r="AEO44" s="104"/>
      <c r="AEP44" s="104"/>
      <c r="AEQ44" s="104"/>
      <c r="AER44" s="104"/>
      <c r="AES44" s="104"/>
      <c r="AET44" s="104"/>
      <c r="AEU44" s="104"/>
      <c r="AEV44" s="104"/>
      <c r="AEW44" s="104"/>
      <c r="AEX44" s="104"/>
      <c r="AEY44" s="104"/>
      <c r="AEZ44" s="104"/>
      <c r="AFA44" s="104"/>
      <c r="AFB44" s="104"/>
      <c r="AFC44" s="104"/>
      <c r="AFD44" s="104"/>
      <c r="AFE44" s="104"/>
      <c r="AFF44" s="104"/>
      <c r="AFG44" s="104"/>
      <c r="AFH44" s="104"/>
      <c r="AFI44" s="104"/>
      <c r="AFJ44" s="104"/>
      <c r="AFK44" s="104"/>
      <c r="AFL44" s="104"/>
      <c r="AFM44" s="104"/>
      <c r="AFN44" s="104"/>
      <c r="AFO44" s="104"/>
      <c r="AFP44" s="104"/>
      <c r="AFQ44" s="104"/>
      <c r="AFR44" s="104"/>
      <c r="AFS44" s="104"/>
      <c r="AFT44" s="104"/>
      <c r="AFU44" s="104"/>
      <c r="AFV44" s="104"/>
      <c r="AFW44" s="104"/>
      <c r="AFX44" s="104"/>
      <c r="AFY44" s="104"/>
      <c r="AFZ44" s="104"/>
      <c r="AGA44" s="104"/>
      <c r="AGB44" s="104"/>
      <c r="AGC44" s="104"/>
      <c r="AGD44" s="104"/>
      <c r="AGE44" s="104"/>
      <c r="AGF44" s="104"/>
      <c r="AGG44" s="104"/>
      <c r="AGH44" s="104"/>
      <c r="AGI44" s="104"/>
      <c r="AGJ44" s="104"/>
      <c r="AGK44" s="104"/>
      <c r="AGL44" s="104"/>
      <c r="AGM44" s="104"/>
      <c r="AGN44" s="104"/>
      <c r="AGO44" s="104"/>
      <c r="AGP44" s="104"/>
      <c r="AGQ44" s="104"/>
      <c r="AGR44" s="104"/>
      <c r="AGS44" s="104"/>
      <c r="AGT44" s="104"/>
      <c r="AGU44" s="104"/>
      <c r="AGV44" s="104"/>
      <c r="AGW44" s="104"/>
      <c r="AGX44" s="104"/>
      <c r="AGY44" s="104"/>
      <c r="AGZ44" s="104"/>
      <c r="AHA44" s="104"/>
      <c r="AHB44" s="104"/>
      <c r="AHC44" s="104"/>
      <c r="AHD44" s="104"/>
      <c r="AHE44" s="104"/>
      <c r="AHF44" s="104"/>
      <c r="AHG44" s="104"/>
      <c r="AHH44" s="104"/>
      <c r="AHI44" s="104"/>
      <c r="AHJ44" s="104"/>
      <c r="AHK44" s="104"/>
      <c r="AHL44" s="104"/>
      <c r="AHM44" s="104"/>
      <c r="AHN44" s="104"/>
      <c r="AHO44" s="104"/>
      <c r="AHP44" s="104"/>
      <c r="AHQ44" s="104"/>
      <c r="AHR44" s="104"/>
      <c r="AHS44" s="104"/>
      <c r="AHT44" s="104"/>
      <c r="AHU44" s="104"/>
      <c r="AHV44" s="104"/>
      <c r="AHW44" s="104"/>
      <c r="AHX44" s="104"/>
      <c r="AHY44" s="104"/>
      <c r="AHZ44" s="104"/>
      <c r="AIA44" s="104"/>
      <c r="AIB44" s="104"/>
      <c r="AIC44" s="104"/>
      <c r="AID44" s="104"/>
      <c r="AIE44" s="104"/>
      <c r="AIF44" s="104"/>
      <c r="AIG44" s="104"/>
      <c r="AIH44" s="104"/>
      <c r="AII44" s="104"/>
      <c r="AIJ44" s="104"/>
      <c r="AIK44" s="104"/>
      <c r="AIL44" s="104"/>
      <c r="AIM44" s="104"/>
      <c r="AIN44" s="104"/>
      <c r="AIO44" s="104"/>
      <c r="AIP44" s="104"/>
      <c r="AIQ44" s="104"/>
      <c r="AIR44" s="104"/>
      <c r="AIS44" s="104"/>
      <c r="AIT44" s="104"/>
      <c r="AIU44" s="104"/>
      <c r="AIV44" s="104"/>
      <c r="AIW44" s="104"/>
      <c r="AIX44" s="104"/>
      <c r="AIY44" s="104"/>
      <c r="AIZ44" s="104"/>
      <c r="AJA44" s="104"/>
      <c r="AJB44" s="104"/>
      <c r="AJC44" s="104"/>
      <c r="AJD44" s="104"/>
      <c r="AJE44" s="104"/>
      <c r="AJF44" s="104"/>
      <c r="AJG44" s="104"/>
      <c r="AJH44" s="104"/>
      <c r="AJI44" s="104"/>
      <c r="AJJ44" s="104"/>
      <c r="AJK44" s="104"/>
      <c r="AJL44" s="104"/>
      <c r="AJM44" s="104"/>
      <c r="AJN44" s="104"/>
      <c r="AJO44" s="104"/>
      <c r="AJP44" s="104"/>
      <c r="AJQ44" s="104"/>
      <c r="AJR44" s="104"/>
      <c r="AJS44" s="104"/>
      <c r="AJT44" s="104"/>
      <c r="AJU44" s="104"/>
      <c r="AJV44" s="104"/>
      <c r="AJW44" s="104"/>
      <c r="AJX44" s="104"/>
      <c r="AJY44" s="104"/>
      <c r="AJZ44" s="104"/>
      <c r="AKA44" s="104"/>
      <c r="AKB44" s="104"/>
      <c r="AKC44" s="104"/>
      <c r="AKD44" s="104"/>
      <c r="AKE44" s="104"/>
      <c r="AKF44" s="104"/>
      <c r="AKG44" s="104"/>
      <c r="AKH44" s="104"/>
      <c r="AKI44" s="104"/>
      <c r="AKJ44" s="104"/>
      <c r="AKK44" s="104"/>
      <c r="AKL44" s="104"/>
      <c r="AKM44" s="104"/>
      <c r="AKN44" s="104"/>
      <c r="AKO44" s="104"/>
      <c r="AKP44" s="104"/>
      <c r="AKQ44" s="104"/>
      <c r="AKR44" s="104"/>
      <c r="AKS44" s="104"/>
      <c r="AKT44" s="104"/>
      <c r="AKU44" s="104"/>
      <c r="AKV44" s="104"/>
      <c r="AKW44" s="104"/>
      <c r="AKX44" s="104"/>
      <c r="AKY44" s="104"/>
      <c r="AKZ44" s="104"/>
      <c r="ALA44" s="104"/>
      <c r="ALB44" s="104"/>
      <c r="ALC44" s="104"/>
      <c r="ALD44" s="104"/>
      <c r="ALE44" s="104"/>
      <c r="ALF44" s="104"/>
      <c r="ALG44" s="104"/>
      <c r="ALH44" s="104"/>
      <c r="ALI44" s="104"/>
      <c r="ALJ44" s="104"/>
      <c r="ALK44" s="104"/>
      <c r="ALL44" s="104"/>
      <c r="ALM44" s="104"/>
      <c r="ALN44" s="104"/>
      <c r="ALO44" s="104"/>
      <c r="ALP44" s="104"/>
      <c r="ALQ44" s="104"/>
      <c r="ALR44" s="104"/>
      <c r="ALS44" s="104"/>
      <c r="ALT44" s="104"/>
      <c r="ALU44" s="104"/>
      <c r="ALV44" s="104"/>
      <c r="ALW44" s="104"/>
      <c r="ALX44" s="104"/>
      <c r="ALY44" s="104"/>
      <c r="ALZ44" s="104"/>
      <c r="AMA44" s="104"/>
      <c r="AMB44" s="104"/>
      <c r="AMC44" s="104"/>
      <c r="AMD44" s="104"/>
      <c r="AME44" s="104"/>
      <c r="AMF44" s="104"/>
      <c r="AMG44" s="104"/>
      <c r="AMH44" s="104"/>
      <c r="AMI44" s="104"/>
      <c r="AMJ44" s="104"/>
    </row>
    <row r="45" spans="1:1024" ht="14.85" customHeight="1" x14ac:dyDescent="0.2">
      <c r="A45" s="58">
        <f t="array" ref="A45">IF(G45=Error_checking!$A$26,_xlfn.RANK.EQ(AC45,$AC$2:$AC$601),"")</f>
        <v>44</v>
      </c>
      <c r="B45" s="84">
        <v>30</v>
      </c>
      <c r="C45" s="59">
        <f>VLOOKUP($B45,Ludo_na!$A$2:$D$601,2,0)</f>
        <v>75</v>
      </c>
      <c r="D45" s="60" t="str">
        <f>IF(VLOOKUP($B45,Ludo_voor!$A$2:$Y$601,3,0)="","",VLOOKUP($B45,Ludo_voor!$A$2:$Y$601,3,0))</f>
        <v>Beyen</v>
      </c>
      <c r="E45" s="61" t="str">
        <f>IF(VLOOKUP($B45,Ludo_voor!$A$2:$Y$601,4,0)="","",VLOOKUP($B45,Ludo_voor!$A$2:$Y$601,4,0))</f>
        <v>Elias</v>
      </c>
      <c r="F45" s="62" t="str">
        <f>IF(VLOOKUP($B45,Ludo_voor!$A$2:$Y$601,5,0)="","",VLOOKUP($B45,Ludo_voor!$A$2:$Y$601,5,0))</f>
        <v>De Pionne</v>
      </c>
      <c r="G45" s="63" t="s">
        <v>845</v>
      </c>
      <c r="H45" s="85"/>
      <c r="I45" s="86" t="s">
        <v>850</v>
      </c>
      <c r="J45" s="87">
        <v>1</v>
      </c>
      <c r="K45" s="87">
        <v>3.5</v>
      </c>
      <c r="L45" s="87">
        <v>5</v>
      </c>
      <c r="M45" s="67">
        <f t="array" ref="M45">IF($G45="","",IF(L45="",0,((SUM(IF(I45=I$2:I$601,IF(J45=J$2:J$601,1,0),0))-K45)/(SUM(IF(I45=I$2:I$601,IF(J45=J$2:J$601,1,0),0))-1)*100)+(L45/(SUM(IF(I45=I$2:I$601,IF(J45=J$2:J$601,L$2:L$601,0),0))))+IF(K45&lt;2,SUM(IF(I45=I$2:I$601,IF(J45=J$2:J$601,1,0),0)),0)))</f>
        <v>16.858974358974358</v>
      </c>
      <c r="N45" s="88" t="s">
        <v>870</v>
      </c>
      <c r="O45" s="72">
        <v>2</v>
      </c>
      <c r="P45" s="72">
        <v>2</v>
      </c>
      <c r="Q45" s="72">
        <v>93</v>
      </c>
      <c r="R45" s="70">
        <f t="array" ref="R45">IF($G45="","",IF(Q45="",0,((SUM(IF(N45=N$2:N$601,IF(O45=O$2:O$601,1,0),0))-P45)/(SUM(IF(N45=N$2:N$601,IF(O45=O$2:O$601,1,0),0))-1)*100)+(Q45/(SUM(IF(N45=N$2:N$601,IF(O45=O$2:O$601,Q$2:Q$601,0),0))))+IF(P45&lt;2,SUM(IF(N45=N$2:N$601,IF(O45=O$2:O$601,1,0),0)),0)))</f>
        <v>66.9228650137741</v>
      </c>
      <c r="S45" s="71" t="s">
        <v>964</v>
      </c>
      <c r="T45" s="72">
        <v>2</v>
      </c>
      <c r="U45" s="72">
        <v>1</v>
      </c>
      <c r="V45" s="72">
        <v>35</v>
      </c>
      <c r="W45" s="73">
        <f t="array" ref="W45">IF($G45="","",IF(OR(S45=Error_checking!$Q$25,S45=Error_checking!$Q$26),R45-IF(P45&lt;2,SUM(IF(N45=N$2:N$601,IF(O45=O$2:O$601,1,0),0)),0),IF(V45="",0,((SUM(IF(S45=S$2:S$601,IF(T45=T$2:T$601,1,0),0))-U45)/(SUM(IF(S45=S$2:S$601,IF(T45=T$2:T$601,1,0),0))-1)*100)+(V45/(SUM(IF(S45=S$2:S$601,IF(T45=T$2:T$601,V$2:V$601,0),0))))+IF(U45&lt;2,SUM(IF(S45=S$2:S$601,IF(T45=T$2:T$601,1,0),0)),0))))</f>
        <v>105.26119402985074</v>
      </c>
      <c r="X45" s="74"/>
      <c r="Y45" s="75"/>
      <c r="Z45" s="76"/>
      <c r="AA45" s="75"/>
      <c r="AB45" s="77">
        <f>0</f>
        <v>0</v>
      </c>
      <c r="AC45" s="77">
        <f t="array" ref="AC45">SUM(M45,R45,W45,AB45)</f>
        <v>189.04303340259921</v>
      </c>
      <c r="AD45" s="76">
        <f>IF(G45=Error_checking!$A$26,MAX(0,MIN(MaxBonus,$G$1)+1-_xlfn.RANK.EQ(AC45,$AC$2:$AC$601)),0)</f>
        <v>27</v>
      </c>
      <c r="AE45" s="73">
        <f t="shared" si="0"/>
        <v>216.04303340259921</v>
      </c>
      <c r="AF45" s="78">
        <f t="array" ref="AF45">IF(G45=Error_checking!$A$26,_xlfn.RANK.EQ(AC45,$AC$2:$AC$601),"")</f>
        <v>44</v>
      </c>
      <c r="AG45" s="79"/>
      <c r="AH45" s="80"/>
      <c r="AI45" s="80"/>
      <c r="AJ45" s="80"/>
      <c r="AK45" s="81"/>
      <c r="AL45" s="81"/>
      <c r="AM45" s="81"/>
      <c r="AN45" s="82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</row>
    <row r="46" spans="1:1024" ht="14.85" customHeight="1" x14ac:dyDescent="0.2">
      <c r="A46" s="94">
        <f t="array" ref="A46">IF(G46=Error_checking!$A$26,_xlfn.RANK.EQ(AC46,$AC$2:$AC$601),"")</f>
        <v>45</v>
      </c>
      <c r="B46" s="94">
        <v>283</v>
      </c>
      <c r="C46" s="59">
        <f>VLOOKUP($B46,Ludo_na!$A$2:$D$601,2,0)</f>
        <v>42</v>
      </c>
      <c r="D46" s="60" t="str">
        <f>IF(VLOOKUP($B46,Ludo_voor!$A$2:$Y$601,3,0)="","",VLOOKUP($B46,Ludo_voor!$A$2:$Y$601,3,0))</f>
        <v>Verleye</v>
      </c>
      <c r="E46" s="61" t="str">
        <f>IF(VLOOKUP($B46,Ludo_voor!$A$2:$Y$601,4,0)="","",VLOOKUP($B46,Ludo_voor!$A$2:$Y$601,4,0))</f>
        <v>Henk</v>
      </c>
      <c r="F46" s="62" t="str">
        <f>IF(VLOOKUP($B46,Ludo_voor!$A$2:$Y$601,5,0)="","",VLOOKUP($B46,Ludo_voor!$A$2:$Y$601,5,0))</f>
        <v>Spelen op Zolder</v>
      </c>
      <c r="G46" s="63" t="s">
        <v>845</v>
      </c>
      <c r="H46" s="64" t="s">
        <v>846</v>
      </c>
      <c r="I46" s="65" t="s">
        <v>867</v>
      </c>
      <c r="J46" s="66">
        <v>5</v>
      </c>
      <c r="K46" s="66">
        <v>1</v>
      </c>
      <c r="L46" s="66">
        <v>110</v>
      </c>
      <c r="M46" s="67">
        <f t="array" ref="M46">IF($G46="","",IF(L46="",0,((SUM(IF(I46=I$2:I$601,IF(J46=J$2:J$601,1,0),0))-K46)/(SUM(IF(I46=I$2:I$601,IF(J46=J$2:J$601,1,0),0))-1)*100)+(L46/(SUM(IF(I46=I$2:I$601,IF(J46=J$2:J$601,L$2:L$601,0),0))))+IF(K46&lt;2,SUM(IF(I46=I$2:I$601,IF(J46=J$2:J$601,1,0),0)),0)))</f>
        <v>104.30054644808743</v>
      </c>
      <c r="N46" s="68" t="s">
        <v>881</v>
      </c>
      <c r="O46" s="69">
        <v>2</v>
      </c>
      <c r="P46" s="69">
        <v>3</v>
      </c>
      <c r="Q46" s="69">
        <v>90</v>
      </c>
      <c r="R46" s="70">
        <f t="array" ref="R46">IF($G46="","",IF(Q46="",0,((SUM(IF(N46=N$2:N$601,IF(O46=O$2:O$601,1,0),0))-P46)/(SUM(IF(N46=N$2:N$601,IF(O46=O$2:O$601,1,0),0))-1)*100)+(Q46/(SUM(IF(N46=N$2:N$601,IF(O46=O$2:O$601,Q$2:Q$601,0),0))))+IF(P46&lt;2,SUM(IF(N46=N$2:N$601,IF(O46=O$2:O$601,1,0),0)),0)))</f>
        <v>50.193965517241381</v>
      </c>
      <c r="S46" s="71" t="s">
        <v>966</v>
      </c>
      <c r="T46" s="72">
        <v>3</v>
      </c>
      <c r="U46" s="72">
        <v>3</v>
      </c>
      <c r="V46" s="72">
        <v>29</v>
      </c>
      <c r="W46" s="73">
        <f t="array" ref="W46">IF($G46="","",IF(OR(S46=Error_checking!$Q$25,S46=Error_checking!$Q$26),R46-IF(P46&lt;2,SUM(IF(N46=N$2:N$601,IF(O46=O$2:O$601,1,0),0)),0),IF(V46="",0,((SUM(IF(S46=S$2:S$601,IF(T46=T$2:T$601,1,0),0))-U46)/(SUM(IF(S46=S$2:S$601,IF(T46=T$2:T$601,1,0),0))-1)*100)+(V46/(SUM(IF(S46=S$2:S$601,IF(T46=T$2:T$601,V$2:V$601,0),0))))+IF(U46&lt;2,SUM(IF(S46=S$2:S$601,IF(T46=T$2:T$601,1,0),0)),0))))</f>
        <v>33.573002754820934</v>
      </c>
      <c r="X46" s="74"/>
      <c r="Y46" s="75"/>
      <c r="Z46" s="76"/>
      <c r="AA46" s="75"/>
      <c r="AB46" s="77">
        <f>0</f>
        <v>0</v>
      </c>
      <c r="AC46" s="77">
        <f t="array" ref="AC46">SUM(M46,R46,W46,AB46)</f>
        <v>188.06751472014975</v>
      </c>
      <c r="AD46" s="76">
        <f>IF(G46=Error_checking!$A$26,MAX(0,MIN(MaxBonus,$G$1)+1-_xlfn.RANK.EQ(AC46,$AC$2:$AC$601)),0)</f>
        <v>26</v>
      </c>
      <c r="AE46" s="73">
        <f t="shared" si="0"/>
        <v>214.06751472014975</v>
      </c>
      <c r="AF46" s="78">
        <f t="array" ref="AF46">IF(G46=Error_checking!$A$26,_xlfn.RANK.EQ(AC46,$AC$2:$AC$601),"")</f>
        <v>45</v>
      </c>
      <c r="AG46" s="79"/>
      <c r="AH46" s="80"/>
      <c r="AI46" s="80"/>
      <c r="AJ46" s="80"/>
      <c r="AK46" s="90"/>
      <c r="AL46" s="81"/>
      <c r="AM46" s="81"/>
      <c r="AN46" s="82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  <c r="IU46" s="89"/>
      <c r="IV46" s="89"/>
      <c r="IW46" s="89"/>
      <c r="IX46" s="89"/>
      <c r="IY46" s="89"/>
      <c r="IZ46" s="89"/>
      <c r="JA46" s="89"/>
      <c r="JB46" s="89"/>
      <c r="JC46" s="89"/>
      <c r="JD46" s="89"/>
      <c r="JE46" s="89"/>
      <c r="JF46" s="89"/>
      <c r="JG46" s="89"/>
      <c r="JH46" s="89"/>
      <c r="JI46" s="89"/>
      <c r="JJ46" s="89"/>
      <c r="JK46" s="89"/>
      <c r="JL46" s="89"/>
      <c r="JM46" s="89"/>
      <c r="JN46" s="89"/>
      <c r="JO46" s="89"/>
      <c r="JP46" s="89"/>
      <c r="JQ46" s="89"/>
      <c r="JR46" s="89"/>
      <c r="JS46" s="89"/>
      <c r="JT46" s="89"/>
      <c r="JU46" s="89"/>
      <c r="JV46" s="89"/>
      <c r="JW46" s="89"/>
      <c r="JX46" s="89"/>
      <c r="JY46" s="89"/>
      <c r="JZ46" s="89"/>
      <c r="KA46" s="89"/>
      <c r="KB46" s="89"/>
      <c r="KC46" s="89"/>
      <c r="KD46" s="89"/>
      <c r="KE46" s="89"/>
      <c r="KF46" s="89"/>
      <c r="KG46" s="89"/>
      <c r="KH46" s="89"/>
      <c r="KI46" s="89"/>
      <c r="KJ46" s="89"/>
      <c r="KK46" s="89"/>
      <c r="KL46" s="89"/>
      <c r="KM46" s="89"/>
      <c r="KN46" s="89"/>
      <c r="KO46" s="89"/>
      <c r="KP46" s="89"/>
      <c r="KQ46" s="89"/>
      <c r="KR46" s="89"/>
      <c r="KS46" s="89"/>
      <c r="KT46" s="89"/>
      <c r="KU46" s="89"/>
      <c r="KV46" s="89"/>
      <c r="KW46" s="89"/>
      <c r="KX46" s="89"/>
      <c r="KY46" s="89"/>
      <c r="KZ46" s="89"/>
      <c r="LA46" s="89"/>
      <c r="LB46" s="89"/>
      <c r="LC46" s="89"/>
      <c r="LD46" s="89"/>
      <c r="LE46" s="89"/>
      <c r="LF46" s="89"/>
      <c r="LG46" s="89"/>
      <c r="LH46" s="89"/>
      <c r="LI46" s="89"/>
      <c r="LJ46" s="89"/>
      <c r="LK46" s="89"/>
      <c r="LL46" s="89"/>
      <c r="LM46" s="89"/>
      <c r="LN46" s="89"/>
      <c r="LO46" s="89"/>
      <c r="LP46" s="89"/>
      <c r="LQ46" s="89"/>
      <c r="LR46" s="89"/>
      <c r="LS46" s="89"/>
      <c r="LT46" s="89"/>
      <c r="LU46" s="89"/>
      <c r="LV46" s="89"/>
      <c r="LW46" s="89"/>
      <c r="LX46" s="89"/>
      <c r="LY46" s="89"/>
      <c r="LZ46" s="89"/>
      <c r="MA46" s="89"/>
      <c r="MB46" s="89"/>
      <c r="MC46" s="89"/>
      <c r="MD46" s="89"/>
      <c r="ME46" s="89"/>
      <c r="MF46" s="89"/>
      <c r="MG46" s="89"/>
      <c r="MH46" s="89"/>
      <c r="MI46" s="89"/>
      <c r="MJ46" s="89"/>
      <c r="MK46" s="89"/>
      <c r="ML46" s="89"/>
      <c r="MM46" s="89"/>
      <c r="MN46" s="89"/>
      <c r="MO46" s="89"/>
      <c r="MP46" s="89"/>
      <c r="MQ46" s="89"/>
      <c r="MR46" s="89"/>
      <c r="MS46" s="89"/>
      <c r="MT46" s="89"/>
      <c r="MU46" s="89"/>
      <c r="MV46" s="89"/>
      <c r="MW46" s="89"/>
      <c r="MX46" s="89"/>
      <c r="MY46" s="89"/>
      <c r="MZ46" s="89"/>
      <c r="NA46" s="89"/>
      <c r="NB46" s="89"/>
      <c r="NC46" s="89"/>
      <c r="ND46" s="89"/>
      <c r="NE46" s="89"/>
      <c r="NF46" s="89"/>
      <c r="NG46" s="89"/>
      <c r="NH46" s="89"/>
      <c r="NI46" s="89"/>
      <c r="NJ46" s="89"/>
      <c r="NK46" s="89"/>
      <c r="NL46" s="89"/>
      <c r="NM46" s="89"/>
      <c r="NN46" s="89"/>
      <c r="NO46" s="89"/>
      <c r="NP46" s="89"/>
      <c r="NQ46" s="89"/>
      <c r="NR46" s="89"/>
      <c r="NS46" s="89"/>
      <c r="NT46" s="89"/>
      <c r="NU46" s="89"/>
      <c r="NV46" s="89"/>
      <c r="NW46" s="89"/>
      <c r="NX46" s="89"/>
      <c r="NY46" s="89"/>
      <c r="NZ46" s="89"/>
      <c r="OA46" s="89"/>
      <c r="OB46" s="89"/>
      <c r="OC46" s="89"/>
      <c r="OD46" s="89"/>
      <c r="OE46" s="89"/>
      <c r="OF46" s="89"/>
      <c r="OG46" s="89"/>
      <c r="OH46" s="89"/>
      <c r="OI46" s="89"/>
      <c r="OJ46" s="89"/>
      <c r="OK46" s="89"/>
      <c r="OL46" s="89"/>
      <c r="OM46" s="89"/>
      <c r="ON46" s="89"/>
      <c r="OO46" s="89"/>
      <c r="OP46" s="89"/>
      <c r="OQ46" s="89"/>
      <c r="OR46" s="89"/>
      <c r="OS46" s="89"/>
      <c r="OT46" s="89"/>
      <c r="OU46" s="89"/>
      <c r="OV46" s="89"/>
      <c r="OW46" s="89"/>
      <c r="OX46" s="89"/>
      <c r="OY46" s="89"/>
      <c r="OZ46" s="89"/>
      <c r="PA46" s="89"/>
      <c r="PB46" s="89"/>
      <c r="PC46" s="89"/>
      <c r="PD46" s="89"/>
      <c r="PE46" s="89"/>
      <c r="PF46" s="89"/>
      <c r="PG46" s="89"/>
      <c r="PH46" s="89"/>
      <c r="PI46" s="89"/>
      <c r="PJ46" s="89"/>
      <c r="PK46" s="89"/>
      <c r="PL46" s="89"/>
      <c r="PM46" s="89"/>
      <c r="PN46" s="89"/>
      <c r="PO46" s="89"/>
      <c r="PP46" s="89"/>
      <c r="PQ46" s="89"/>
      <c r="PR46" s="89"/>
      <c r="PS46" s="89"/>
      <c r="PT46" s="89"/>
      <c r="PU46" s="89"/>
      <c r="PV46" s="89"/>
      <c r="PW46" s="89"/>
      <c r="PX46" s="89"/>
      <c r="PY46" s="89"/>
      <c r="PZ46" s="89"/>
      <c r="QA46" s="89"/>
      <c r="QB46" s="89"/>
      <c r="QC46" s="89"/>
      <c r="QD46" s="89"/>
      <c r="QE46" s="89"/>
      <c r="QF46" s="89"/>
      <c r="QG46" s="89"/>
      <c r="QH46" s="89"/>
      <c r="QI46" s="89"/>
      <c r="QJ46" s="89"/>
      <c r="QK46" s="89"/>
      <c r="QL46" s="89"/>
      <c r="QM46" s="89"/>
      <c r="QN46" s="89"/>
      <c r="QO46" s="89"/>
      <c r="QP46" s="89"/>
      <c r="QQ46" s="89"/>
      <c r="QR46" s="89"/>
      <c r="QS46" s="89"/>
      <c r="QT46" s="89"/>
      <c r="QU46" s="89"/>
      <c r="QV46" s="89"/>
      <c r="QW46" s="89"/>
      <c r="QX46" s="89"/>
      <c r="QY46" s="89"/>
      <c r="QZ46" s="89"/>
      <c r="RA46" s="89"/>
      <c r="RB46" s="89"/>
      <c r="RC46" s="89"/>
      <c r="RD46" s="89"/>
      <c r="RE46" s="89"/>
      <c r="RF46" s="89"/>
      <c r="RG46" s="89"/>
      <c r="RH46" s="89"/>
      <c r="RI46" s="89"/>
      <c r="RJ46" s="89"/>
      <c r="RK46" s="89"/>
      <c r="RL46" s="89"/>
      <c r="RM46" s="89"/>
      <c r="RN46" s="89"/>
      <c r="RO46" s="89"/>
      <c r="RP46" s="89"/>
      <c r="RQ46" s="89"/>
      <c r="RR46" s="89"/>
      <c r="RS46" s="89"/>
      <c r="RT46" s="89"/>
      <c r="RU46" s="89"/>
      <c r="RV46" s="89"/>
      <c r="RW46" s="89"/>
      <c r="RX46" s="89"/>
      <c r="RY46" s="89"/>
      <c r="RZ46" s="89"/>
      <c r="SA46" s="89"/>
      <c r="SB46" s="89"/>
      <c r="SC46" s="89"/>
      <c r="SD46" s="89"/>
      <c r="SE46" s="89"/>
      <c r="SF46" s="89"/>
      <c r="SG46" s="89"/>
      <c r="SH46" s="89"/>
      <c r="SI46" s="89"/>
      <c r="SJ46" s="89"/>
      <c r="SK46" s="89"/>
      <c r="SL46" s="89"/>
      <c r="SM46" s="89"/>
      <c r="SN46" s="89"/>
      <c r="SO46" s="89"/>
      <c r="SP46" s="89"/>
      <c r="SQ46" s="89"/>
      <c r="SR46" s="89"/>
      <c r="SS46" s="89"/>
      <c r="ST46" s="89"/>
      <c r="SU46" s="89"/>
      <c r="SV46" s="89"/>
      <c r="SW46" s="89"/>
      <c r="SX46" s="89"/>
      <c r="SY46" s="89"/>
      <c r="SZ46" s="89"/>
      <c r="TA46" s="89"/>
      <c r="TB46" s="89"/>
      <c r="TC46" s="89"/>
      <c r="TD46" s="89"/>
      <c r="TE46" s="89"/>
      <c r="TF46" s="89"/>
      <c r="TG46" s="89"/>
      <c r="TH46" s="89"/>
      <c r="TI46" s="89"/>
      <c r="TJ46" s="89"/>
      <c r="TK46" s="89"/>
      <c r="TL46" s="89"/>
      <c r="TM46" s="89"/>
      <c r="TN46" s="89"/>
      <c r="TO46" s="89"/>
      <c r="TP46" s="89"/>
      <c r="TQ46" s="89"/>
      <c r="TR46" s="89"/>
      <c r="TS46" s="89"/>
      <c r="TT46" s="89"/>
      <c r="TU46" s="89"/>
      <c r="TV46" s="89"/>
      <c r="TW46" s="89"/>
      <c r="TX46" s="89"/>
      <c r="TY46" s="89"/>
      <c r="TZ46" s="89"/>
      <c r="UA46" s="89"/>
      <c r="UB46" s="89"/>
      <c r="UC46" s="89"/>
      <c r="UD46" s="89"/>
      <c r="UE46" s="89"/>
      <c r="UF46" s="89"/>
      <c r="UG46" s="89"/>
      <c r="UH46" s="89"/>
      <c r="UI46" s="89"/>
      <c r="UJ46" s="89"/>
      <c r="UK46" s="89"/>
      <c r="UL46" s="89"/>
      <c r="UM46" s="89"/>
      <c r="UN46" s="89"/>
      <c r="UO46" s="89"/>
      <c r="UP46" s="89"/>
      <c r="UQ46" s="89"/>
      <c r="UR46" s="89"/>
      <c r="US46" s="89"/>
      <c r="UT46" s="89"/>
      <c r="UU46" s="89"/>
      <c r="UV46" s="89"/>
      <c r="UW46" s="89"/>
      <c r="UX46" s="89"/>
      <c r="UY46" s="89"/>
      <c r="UZ46" s="89"/>
      <c r="VA46" s="89"/>
      <c r="VB46" s="89"/>
      <c r="VC46" s="89"/>
      <c r="VD46" s="89"/>
      <c r="VE46" s="89"/>
      <c r="VF46" s="89"/>
      <c r="VG46" s="89"/>
      <c r="VH46" s="89"/>
      <c r="VI46" s="89"/>
      <c r="VJ46" s="89"/>
      <c r="VK46" s="89"/>
      <c r="VL46" s="89"/>
      <c r="VM46" s="89"/>
      <c r="VN46" s="89"/>
      <c r="VO46" s="89"/>
      <c r="VP46" s="89"/>
      <c r="VQ46" s="89"/>
      <c r="VR46" s="89"/>
      <c r="VS46" s="89"/>
      <c r="VT46" s="89"/>
      <c r="VU46" s="89"/>
      <c r="VV46" s="89"/>
      <c r="VW46" s="89"/>
      <c r="VX46" s="89"/>
      <c r="VY46" s="89"/>
      <c r="VZ46" s="89"/>
      <c r="WA46" s="89"/>
      <c r="WB46" s="89"/>
      <c r="WC46" s="89"/>
      <c r="WD46" s="89"/>
      <c r="WE46" s="89"/>
      <c r="WF46" s="89"/>
      <c r="WG46" s="89"/>
      <c r="WH46" s="89"/>
      <c r="WI46" s="89"/>
      <c r="WJ46" s="89"/>
      <c r="WK46" s="89"/>
      <c r="WL46" s="89"/>
      <c r="WM46" s="89"/>
      <c r="WN46" s="89"/>
      <c r="WO46" s="89"/>
      <c r="WP46" s="89"/>
      <c r="WQ46" s="89"/>
      <c r="WR46" s="89"/>
      <c r="WS46" s="89"/>
      <c r="WT46" s="89"/>
      <c r="WU46" s="89"/>
      <c r="WV46" s="89"/>
      <c r="WW46" s="89"/>
      <c r="WX46" s="89"/>
      <c r="WY46" s="89"/>
      <c r="WZ46" s="89"/>
      <c r="XA46" s="89"/>
      <c r="XB46" s="89"/>
      <c r="XC46" s="89"/>
      <c r="XD46" s="89"/>
      <c r="XE46" s="89"/>
      <c r="XF46" s="89"/>
      <c r="XG46" s="89"/>
      <c r="XH46" s="89"/>
      <c r="XI46" s="89"/>
      <c r="XJ46" s="89"/>
      <c r="XK46" s="89"/>
      <c r="XL46" s="89"/>
      <c r="XM46" s="89"/>
      <c r="XN46" s="89"/>
      <c r="XO46" s="89"/>
      <c r="XP46" s="89"/>
      <c r="XQ46" s="89"/>
      <c r="XR46" s="89"/>
      <c r="XS46" s="89"/>
      <c r="XT46" s="89"/>
      <c r="XU46" s="89"/>
      <c r="XV46" s="89"/>
      <c r="XW46" s="89"/>
      <c r="XX46" s="89"/>
      <c r="XY46" s="89"/>
      <c r="XZ46" s="89"/>
      <c r="YA46" s="89"/>
      <c r="YB46" s="89"/>
      <c r="YC46" s="89"/>
      <c r="YD46" s="89"/>
      <c r="YE46" s="89"/>
      <c r="YF46" s="89"/>
      <c r="YG46" s="89"/>
      <c r="YH46" s="89"/>
      <c r="YI46" s="89"/>
      <c r="YJ46" s="89"/>
      <c r="YK46" s="89"/>
      <c r="YL46" s="89"/>
      <c r="YM46" s="89"/>
      <c r="YN46" s="89"/>
      <c r="YO46" s="89"/>
      <c r="YP46" s="89"/>
      <c r="YQ46" s="89"/>
      <c r="YR46" s="89"/>
      <c r="YS46" s="89"/>
      <c r="YT46" s="89"/>
      <c r="YU46" s="89"/>
      <c r="YV46" s="89"/>
      <c r="YW46" s="89"/>
      <c r="YX46" s="89"/>
      <c r="YY46" s="89"/>
      <c r="YZ46" s="89"/>
      <c r="ZA46" s="89"/>
      <c r="ZB46" s="89"/>
      <c r="ZC46" s="89"/>
      <c r="ZD46" s="89"/>
      <c r="ZE46" s="89"/>
      <c r="ZF46" s="89"/>
      <c r="ZG46" s="89"/>
      <c r="ZH46" s="89"/>
      <c r="ZI46" s="89"/>
      <c r="ZJ46" s="89"/>
      <c r="ZK46" s="89"/>
      <c r="ZL46" s="89"/>
      <c r="ZM46" s="89"/>
      <c r="ZN46" s="89"/>
      <c r="ZO46" s="89"/>
      <c r="ZP46" s="89"/>
      <c r="ZQ46" s="89"/>
      <c r="ZR46" s="89"/>
      <c r="ZS46" s="89"/>
      <c r="ZT46" s="89"/>
      <c r="ZU46" s="89"/>
      <c r="ZV46" s="89"/>
      <c r="ZW46" s="89"/>
      <c r="ZX46" s="89"/>
      <c r="ZY46" s="89"/>
      <c r="ZZ46" s="89"/>
      <c r="AAA46" s="89"/>
      <c r="AAB46" s="89"/>
      <c r="AAC46" s="89"/>
      <c r="AAD46" s="89"/>
      <c r="AAE46" s="89"/>
      <c r="AAF46" s="89"/>
      <c r="AAG46" s="89"/>
      <c r="AAH46" s="89"/>
      <c r="AAI46" s="89"/>
      <c r="AAJ46" s="89"/>
      <c r="AAK46" s="89"/>
      <c r="AAL46" s="89"/>
      <c r="AAM46" s="89"/>
      <c r="AAN46" s="89"/>
      <c r="AAO46" s="89"/>
      <c r="AAP46" s="89"/>
      <c r="AAQ46" s="89"/>
      <c r="AAR46" s="89"/>
      <c r="AAS46" s="89"/>
      <c r="AAT46" s="89"/>
      <c r="AAU46" s="89"/>
      <c r="AAV46" s="89"/>
      <c r="AAW46" s="89"/>
      <c r="AAX46" s="89"/>
      <c r="AAY46" s="89"/>
      <c r="AAZ46" s="89"/>
      <c r="ABA46" s="89"/>
      <c r="ABB46" s="89"/>
      <c r="ABC46" s="89"/>
      <c r="ABD46" s="89"/>
      <c r="ABE46" s="89"/>
      <c r="ABF46" s="89"/>
      <c r="ABG46" s="89"/>
      <c r="ABH46" s="89"/>
      <c r="ABI46" s="89"/>
      <c r="ABJ46" s="89"/>
      <c r="ABK46" s="89"/>
      <c r="ABL46" s="89"/>
      <c r="ABM46" s="89"/>
      <c r="ABN46" s="89"/>
      <c r="ABO46" s="89"/>
      <c r="ABP46" s="89"/>
      <c r="ABQ46" s="89"/>
      <c r="ABR46" s="89"/>
      <c r="ABS46" s="89"/>
      <c r="ABT46" s="89"/>
      <c r="ABU46" s="89"/>
      <c r="ABV46" s="89"/>
      <c r="ABW46" s="89"/>
      <c r="ABX46" s="89"/>
      <c r="ABY46" s="89"/>
      <c r="ABZ46" s="89"/>
      <c r="ACA46" s="89"/>
      <c r="ACB46" s="89"/>
      <c r="ACC46" s="89"/>
      <c r="ACD46" s="89"/>
      <c r="ACE46" s="89"/>
      <c r="ACF46" s="89"/>
      <c r="ACG46" s="89"/>
      <c r="ACH46" s="89"/>
      <c r="ACI46" s="89"/>
      <c r="ACJ46" s="89"/>
      <c r="ACK46" s="89"/>
      <c r="ACL46" s="89"/>
      <c r="ACM46" s="89"/>
      <c r="ACN46" s="89"/>
      <c r="ACO46" s="89"/>
      <c r="ACP46" s="89"/>
      <c r="ACQ46" s="89"/>
      <c r="ACR46" s="89"/>
      <c r="ACS46" s="89"/>
      <c r="ACT46" s="89"/>
      <c r="ACU46" s="89"/>
      <c r="ACV46" s="89"/>
      <c r="ACW46" s="89"/>
      <c r="ACX46" s="89"/>
      <c r="ACY46" s="89"/>
      <c r="ACZ46" s="89"/>
      <c r="ADA46" s="89"/>
      <c r="ADB46" s="89"/>
      <c r="ADC46" s="89"/>
      <c r="ADD46" s="89"/>
      <c r="ADE46" s="89"/>
      <c r="ADF46" s="89"/>
      <c r="ADG46" s="89"/>
      <c r="ADH46" s="89"/>
      <c r="ADI46" s="89"/>
      <c r="ADJ46" s="89"/>
      <c r="ADK46" s="89"/>
      <c r="ADL46" s="89"/>
      <c r="ADM46" s="89"/>
      <c r="ADN46" s="89"/>
      <c r="ADO46" s="89"/>
      <c r="ADP46" s="89"/>
      <c r="ADQ46" s="89"/>
      <c r="ADR46" s="89"/>
      <c r="ADS46" s="89"/>
      <c r="ADT46" s="89"/>
      <c r="ADU46" s="89"/>
      <c r="ADV46" s="89"/>
      <c r="ADW46" s="89"/>
      <c r="ADX46" s="89"/>
      <c r="ADY46" s="89"/>
      <c r="ADZ46" s="89"/>
      <c r="AEA46" s="89"/>
      <c r="AEB46" s="89"/>
      <c r="AEC46" s="89"/>
      <c r="AED46" s="89"/>
      <c r="AEE46" s="89"/>
      <c r="AEF46" s="89"/>
      <c r="AEG46" s="89"/>
      <c r="AEH46" s="89"/>
      <c r="AEI46" s="89"/>
      <c r="AEJ46" s="89"/>
      <c r="AEK46" s="89"/>
      <c r="AEL46" s="89"/>
      <c r="AEM46" s="89"/>
      <c r="AEN46" s="89"/>
      <c r="AEO46" s="89"/>
      <c r="AEP46" s="89"/>
      <c r="AEQ46" s="89"/>
      <c r="AER46" s="89"/>
      <c r="AES46" s="89"/>
      <c r="AET46" s="89"/>
      <c r="AEU46" s="89"/>
      <c r="AEV46" s="89"/>
      <c r="AEW46" s="89"/>
      <c r="AEX46" s="89"/>
      <c r="AEY46" s="89"/>
      <c r="AEZ46" s="89"/>
      <c r="AFA46" s="89"/>
      <c r="AFB46" s="89"/>
      <c r="AFC46" s="89"/>
      <c r="AFD46" s="89"/>
      <c r="AFE46" s="89"/>
      <c r="AFF46" s="89"/>
      <c r="AFG46" s="89"/>
      <c r="AFH46" s="89"/>
      <c r="AFI46" s="89"/>
      <c r="AFJ46" s="89"/>
      <c r="AFK46" s="89"/>
      <c r="AFL46" s="89"/>
      <c r="AFM46" s="89"/>
      <c r="AFN46" s="89"/>
      <c r="AFO46" s="89"/>
      <c r="AFP46" s="89"/>
      <c r="AFQ46" s="89"/>
      <c r="AFR46" s="89"/>
      <c r="AFS46" s="89"/>
      <c r="AFT46" s="89"/>
      <c r="AFU46" s="89"/>
      <c r="AFV46" s="89"/>
      <c r="AFW46" s="89"/>
      <c r="AFX46" s="89"/>
      <c r="AFY46" s="89"/>
      <c r="AFZ46" s="89"/>
      <c r="AGA46" s="89"/>
      <c r="AGB46" s="89"/>
      <c r="AGC46" s="89"/>
      <c r="AGD46" s="89"/>
      <c r="AGE46" s="89"/>
      <c r="AGF46" s="89"/>
      <c r="AGG46" s="89"/>
      <c r="AGH46" s="89"/>
      <c r="AGI46" s="89"/>
      <c r="AGJ46" s="89"/>
      <c r="AGK46" s="89"/>
      <c r="AGL46" s="89"/>
      <c r="AGM46" s="89"/>
      <c r="AGN46" s="89"/>
      <c r="AGO46" s="89"/>
      <c r="AGP46" s="89"/>
      <c r="AGQ46" s="89"/>
      <c r="AGR46" s="89"/>
      <c r="AGS46" s="89"/>
      <c r="AGT46" s="89"/>
      <c r="AGU46" s="89"/>
      <c r="AGV46" s="89"/>
      <c r="AGW46" s="89"/>
      <c r="AGX46" s="89"/>
      <c r="AGY46" s="89"/>
      <c r="AGZ46" s="89"/>
      <c r="AHA46" s="89"/>
      <c r="AHB46" s="89"/>
      <c r="AHC46" s="89"/>
      <c r="AHD46" s="89"/>
      <c r="AHE46" s="89"/>
      <c r="AHF46" s="89"/>
      <c r="AHG46" s="89"/>
      <c r="AHH46" s="89"/>
      <c r="AHI46" s="89"/>
      <c r="AHJ46" s="89"/>
      <c r="AHK46" s="89"/>
      <c r="AHL46" s="89"/>
      <c r="AHM46" s="89"/>
      <c r="AHN46" s="89"/>
      <c r="AHO46" s="89"/>
      <c r="AHP46" s="89"/>
      <c r="AHQ46" s="89"/>
      <c r="AHR46" s="89"/>
      <c r="AHS46" s="89"/>
      <c r="AHT46" s="89"/>
      <c r="AHU46" s="89"/>
      <c r="AHV46" s="89"/>
      <c r="AHW46" s="89"/>
      <c r="AHX46" s="89"/>
      <c r="AHY46" s="89"/>
      <c r="AHZ46" s="89"/>
      <c r="AIA46" s="89"/>
      <c r="AIB46" s="89"/>
      <c r="AIC46" s="89"/>
      <c r="AID46" s="89"/>
      <c r="AIE46" s="89"/>
      <c r="AIF46" s="89"/>
      <c r="AIG46" s="89"/>
      <c r="AIH46" s="89"/>
      <c r="AII46" s="89"/>
      <c r="AIJ46" s="89"/>
      <c r="AIK46" s="89"/>
      <c r="AIL46" s="89"/>
      <c r="AIM46" s="89"/>
      <c r="AIN46" s="89"/>
      <c r="AIO46" s="89"/>
      <c r="AIP46" s="89"/>
      <c r="AIQ46" s="89"/>
      <c r="AIR46" s="89"/>
      <c r="AIS46" s="89"/>
      <c r="AIT46" s="89"/>
      <c r="AIU46" s="89"/>
      <c r="AIV46" s="89"/>
      <c r="AIW46" s="89"/>
      <c r="AIX46" s="89"/>
      <c r="AIY46" s="89"/>
      <c r="AIZ46" s="89"/>
      <c r="AJA46" s="89"/>
      <c r="AJB46" s="89"/>
      <c r="AJC46" s="89"/>
      <c r="AJD46" s="89"/>
      <c r="AJE46" s="89"/>
      <c r="AJF46" s="89"/>
      <c r="AJG46" s="89"/>
      <c r="AJH46" s="89"/>
      <c r="AJI46" s="89"/>
      <c r="AJJ46" s="89"/>
      <c r="AJK46" s="89"/>
      <c r="AJL46" s="89"/>
      <c r="AJM46" s="89"/>
      <c r="AJN46" s="89"/>
      <c r="AJO46" s="89"/>
      <c r="AJP46" s="89"/>
      <c r="AJQ46" s="89"/>
      <c r="AJR46" s="89"/>
      <c r="AJS46" s="89"/>
      <c r="AJT46" s="89"/>
      <c r="AJU46" s="89"/>
      <c r="AJV46" s="89"/>
      <c r="AJW46" s="89"/>
      <c r="AJX46" s="89"/>
      <c r="AJY46" s="89"/>
      <c r="AJZ46" s="89"/>
      <c r="AKA46" s="89"/>
      <c r="AKB46" s="89"/>
      <c r="AKC46" s="89"/>
      <c r="AKD46" s="89"/>
      <c r="AKE46" s="89"/>
      <c r="AKF46" s="89"/>
      <c r="AKG46" s="89"/>
      <c r="AKH46" s="89"/>
      <c r="AKI46" s="89"/>
      <c r="AKJ46" s="89"/>
      <c r="AKK46" s="89"/>
      <c r="AKL46" s="89"/>
      <c r="AKM46" s="89"/>
      <c r="AKN46" s="89"/>
      <c r="AKO46" s="89"/>
      <c r="AKP46" s="89"/>
      <c r="AKQ46" s="89"/>
      <c r="AKR46" s="89"/>
      <c r="AKS46" s="89"/>
      <c r="AKT46" s="89"/>
      <c r="AKU46" s="89"/>
      <c r="AKV46" s="89"/>
      <c r="AKW46" s="89"/>
      <c r="AKX46" s="89"/>
      <c r="AKY46" s="89"/>
      <c r="AKZ46" s="89"/>
      <c r="ALA46" s="89"/>
      <c r="ALB46" s="89"/>
      <c r="ALC46" s="89"/>
      <c r="ALD46" s="89"/>
      <c r="ALE46" s="89"/>
      <c r="ALF46" s="89"/>
      <c r="ALG46" s="89"/>
      <c r="ALH46" s="89"/>
      <c r="ALI46" s="89"/>
      <c r="ALJ46" s="89"/>
      <c r="ALK46" s="89"/>
      <c r="ALL46" s="89"/>
      <c r="ALM46" s="89"/>
      <c r="ALN46" s="89"/>
      <c r="ALO46" s="89"/>
      <c r="ALP46" s="89"/>
      <c r="ALQ46" s="89"/>
      <c r="ALR46" s="89"/>
      <c r="ALS46" s="89"/>
      <c r="ALT46" s="89"/>
      <c r="ALU46" s="89"/>
      <c r="ALV46" s="89"/>
      <c r="ALW46" s="89"/>
      <c r="ALX46" s="89"/>
      <c r="ALY46" s="89"/>
      <c r="ALZ46" s="89"/>
      <c r="AMA46" s="89"/>
      <c r="AMB46" s="89"/>
      <c r="AMC46" s="89"/>
      <c r="AMD46" s="89"/>
      <c r="AME46" s="89"/>
      <c r="AMF46" s="89"/>
      <c r="AMG46" s="89"/>
      <c r="AMH46" s="89"/>
      <c r="AMI46" s="89"/>
      <c r="AMJ46" s="89"/>
    </row>
    <row r="47" spans="1:1024" s="92" customFormat="1" ht="14.85" customHeight="1" x14ac:dyDescent="0.2">
      <c r="A47" s="58">
        <f t="array" ref="A47">IF(G47=Error_checking!$A$26,_xlfn.RANK.EQ(AC47,$AC$2:$AC$601),"")</f>
        <v>46</v>
      </c>
      <c r="B47" s="84">
        <v>408</v>
      </c>
      <c r="C47" s="59">
        <f>VLOOKUP($B47,Ludo_na!$A$2:$D$601,2,0)</f>
        <v>60</v>
      </c>
      <c r="D47" s="60" t="str">
        <f>IF(VLOOKUP($B47,Ludo_voor!$A$2:$Y$601,3,0)="","",VLOOKUP($B47,Ludo_voor!$A$2:$Y$601,3,0))</f>
        <v>De Permentier</v>
      </c>
      <c r="E47" s="61" t="str">
        <f>IF(VLOOKUP($B47,Ludo_voor!$A$2:$Y$601,4,0)="","",VLOOKUP($B47,Ludo_voor!$A$2:$Y$601,4,0))</f>
        <v>Cindy</v>
      </c>
      <c r="F47" s="62" t="str">
        <f>IF(VLOOKUP($B47,Ludo_voor!$A$2:$Y$601,5,0)="","",VLOOKUP($B47,Ludo_voor!$A$2:$Y$601,5,0))</f>
        <v>De Bokkensprong</v>
      </c>
      <c r="G47" s="63" t="s">
        <v>845</v>
      </c>
      <c r="H47" s="85"/>
      <c r="I47" s="86" t="s">
        <v>862</v>
      </c>
      <c r="J47" s="87">
        <v>2</v>
      </c>
      <c r="K47" s="87">
        <v>1</v>
      </c>
      <c r="L47" s="87">
        <v>79</v>
      </c>
      <c r="M47" s="67">
        <f t="array" ref="M47">IF($G47="","",IF(L47="",0,((SUM(IF(I47=I$2:I$601,IF(J47=J$2:J$601,1,0),0))-K47)/(SUM(IF(I47=I$2:I$601,IF(J47=J$2:J$601,1,0),0))-1)*100)+(L47/(SUM(IF(I47=I$2:I$601,IF(J47=J$2:J$601,L$2:L$601,0),0))))+IF(K47&lt;2,SUM(IF(I47=I$2:I$601,IF(J47=J$2:J$601,1,0),0)),0)))</f>
        <v>104.27147766323024</v>
      </c>
      <c r="N47" s="88" t="s">
        <v>855</v>
      </c>
      <c r="O47" s="72">
        <v>5</v>
      </c>
      <c r="P47" s="72">
        <v>3</v>
      </c>
      <c r="Q47" s="72">
        <v>42</v>
      </c>
      <c r="R47" s="70">
        <f t="array" ref="R47">IF($G47="","",IF(Q47="",0,((SUM(IF(N47=N$2:N$601,IF(O47=O$2:O$601,1,0),0))-P47)/(SUM(IF(N47=N$2:N$601,IF(O47=O$2:O$601,1,0),0))-1)*100)+(Q47/(SUM(IF(N47=N$2:N$601,IF(O47=O$2:O$601,Q$2:Q$601,0),0))))+IF(P47&lt;2,SUM(IF(N47=N$2:N$601,IF(O47=O$2:O$601,1,0),0)),0)))</f>
        <v>33.55094991364421</v>
      </c>
      <c r="S47" s="71" t="s">
        <v>964</v>
      </c>
      <c r="T47" s="72">
        <v>1</v>
      </c>
      <c r="U47" s="72">
        <v>3</v>
      </c>
      <c r="V47" s="72">
        <v>17</v>
      </c>
      <c r="W47" s="73">
        <f t="array" ref="W47">IF($G47="","",IF(OR(S47=Error_checking!$Q$25,S47=Error_checking!$Q$26),R47-IF(P47&lt;2,SUM(IF(N47=N$2:N$601,IF(O47=O$2:O$601,1,0),0)),0),IF(V47="",0,((SUM(IF(S47=S$2:S$601,IF(T47=T$2:T$601,1,0),0))-U47)/(SUM(IF(S47=S$2:S$601,IF(T47=T$2:T$601,1,0),0))-1)*100)+(V47/(SUM(IF(S47=S$2:S$601,IF(T47=T$2:T$601,V$2:V$601,0),0))))+IF(U47&lt;2,SUM(IF(S47=S$2:S$601,IF(T47=T$2:T$601,1,0),0)),0))))</f>
        <v>50.175257731958766</v>
      </c>
      <c r="X47" s="74"/>
      <c r="Y47" s="75"/>
      <c r="Z47" s="76"/>
      <c r="AA47" s="75"/>
      <c r="AB47" s="77">
        <f>0</f>
        <v>0</v>
      </c>
      <c r="AC47" s="77">
        <f t="array" ref="AC47">SUM(M47,R47,W47,AB47)</f>
        <v>187.99768530883321</v>
      </c>
      <c r="AD47" s="76">
        <f>IF(G47=Error_checking!$A$26,MAX(0,MIN(MaxBonus,$G$1)+1-_xlfn.RANK.EQ(AC47,$AC$2:$AC$601)),0)</f>
        <v>25</v>
      </c>
      <c r="AE47" s="73">
        <f t="shared" si="0"/>
        <v>212.99768530883321</v>
      </c>
      <c r="AF47" s="78">
        <f t="array" ref="AF47">IF(G47=Error_checking!$A$26,_xlfn.RANK.EQ(AC47,$AC$2:$AC$601),"")</f>
        <v>46</v>
      </c>
      <c r="AG47" s="79"/>
      <c r="AH47" s="80"/>
      <c r="AI47" s="80"/>
      <c r="AJ47" s="80"/>
      <c r="AK47" s="81"/>
      <c r="AL47" s="90"/>
      <c r="AM47" s="90"/>
      <c r="AN47" s="90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  <c r="IJ47" s="83"/>
      <c r="IK47" s="83"/>
      <c r="IL47" s="83"/>
      <c r="IM47" s="83"/>
      <c r="IN47" s="83"/>
      <c r="IO47" s="83"/>
      <c r="IP47" s="83"/>
      <c r="IQ47" s="83"/>
      <c r="IR47" s="83"/>
      <c r="IS47" s="83"/>
      <c r="IT47" s="83"/>
      <c r="IU47" s="83"/>
      <c r="IV47" s="83"/>
      <c r="IW47" s="83"/>
      <c r="IX47" s="83"/>
      <c r="IY47" s="83"/>
      <c r="IZ47" s="83"/>
      <c r="JA47" s="83"/>
      <c r="JB47" s="83"/>
      <c r="JC47" s="83"/>
      <c r="JD47" s="83"/>
      <c r="JE47" s="83"/>
      <c r="JF47" s="83"/>
      <c r="JG47" s="83"/>
      <c r="JH47" s="83"/>
      <c r="JI47" s="83"/>
      <c r="JJ47" s="83"/>
      <c r="JK47" s="83"/>
      <c r="JL47" s="83"/>
      <c r="JM47" s="83"/>
      <c r="JN47" s="83"/>
      <c r="JO47" s="83"/>
      <c r="JP47" s="83"/>
      <c r="JQ47" s="83"/>
      <c r="JR47" s="83"/>
      <c r="JS47" s="83"/>
      <c r="JT47" s="83"/>
      <c r="JU47" s="83"/>
      <c r="JV47" s="83"/>
      <c r="JW47" s="83"/>
      <c r="JX47" s="83"/>
      <c r="JY47" s="83"/>
      <c r="JZ47" s="83"/>
      <c r="KA47" s="83"/>
      <c r="KB47" s="83"/>
      <c r="KC47" s="83"/>
      <c r="KD47" s="83"/>
      <c r="KE47" s="83"/>
      <c r="KF47" s="83"/>
      <c r="KG47" s="83"/>
      <c r="KH47" s="83"/>
      <c r="KI47" s="83"/>
      <c r="KJ47" s="83"/>
      <c r="KK47" s="83"/>
      <c r="KL47" s="83"/>
      <c r="KM47" s="83"/>
      <c r="KN47" s="83"/>
      <c r="KO47" s="83"/>
      <c r="KP47" s="83"/>
      <c r="KQ47" s="83"/>
      <c r="KR47" s="83"/>
      <c r="KS47" s="83"/>
      <c r="KT47" s="83"/>
      <c r="KU47" s="83"/>
      <c r="KV47" s="83"/>
      <c r="KW47" s="83"/>
      <c r="KX47" s="83"/>
      <c r="KY47" s="83"/>
      <c r="KZ47" s="83"/>
      <c r="LA47" s="83"/>
      <c r="LB47" s="83"/>
      <c r="LC47" s="83"/>
      <c r="LD47" s="83"/>
      <c r="LE47" s="83"/>
      <c r="LF47" s="83"/>
      <c r="LG47" s="83"/>
      <c r="LH47" s="83"/>
      <c r="LI47" s="83"/>
      <c r="LJ47" s="83"/>
      <c r="LK47" s="83"/>
      <c r="LL47" s="83"/>
      <c r="LM47" s="83"/>
      <c r="LN47" s="83"/>
      <c r="LO47" s="83"/>
      <c r="LP47" s="83"/>
      <c r="LQ47" s="83"/>
      <c r="LR47" s="83"/>
      <c r="LS47" s="83"/>
      <c r="LT47" s="83"/>
      <c r="LU47" s="83"/>
      <c r="LV47" s="83"/>
      <c r="LW47" s="83"/>
      <c r="LX47" s="83"/>
      <c r="LY47" s="83"/>
      <c r="LZ47" s="83"/>
      <c r="MA47" s="83"/>
      <c r="MB47" s="83"/>
      <c r="MC47" s="83"/>
      <c r="MD47" s="83"/>
      <c r="ME47" s="83"/>
      <c r="MF47" s="83"/>
      <c r="MG47" s="83"/>
      <c r="MH47" s="83"/>
      <c r="MI47" s="83"/>
      <c r="MJ47" s="83"/>
      <c r="MK47" s="83"/>
      <c r="ML47" s="83"/>
      <c r="MM47" s="83"/>
      <c r="MN47" s="83"/>
      <c r="MO47" s="83"/>
      <c r="MP47" s="83"/>
      <c r="MQ47" s="83"/>
      <c r="MR47" s="83"/>
      <c r="MS47" s="83"/>
      <c r="MT47" s="83"/>
      <c r="MU47" s="83"/>
      <c r="MV47" s="83"/>
      <c r="MW47" s="83"/>
      <c r="MX47" s="83"/>
      <c r="MY47" s="83"/>
      <c r="MZ47" s="83"/>
      <c r="NA47" s="83"/>
      <c r="NB47" s="83"/>
      <c r="NC47" s="83"/>
      <c r="ND47" s="83"/>
      <c r="NE47" s="83"/>
      <c r="NF47" s="83"/>
      <c r="NG47" s="83"/>
      <c r="NH47" s="83"/>
      <c r="NI47" s="83"/>
      <c r="NJ47" s="83"/>
      <c r="NK47" s="83"/>
      <c r="NL47" s="83"/>
      <c r="NM47" s="83"/>
      <c r="NN47" s="83"/>
      <c r="NO47" s="83"/>
      <c r="NP47" s="83"/>
      <c r="NQ47" s="83"/>
      <c r="NR47" s="83"/>
      <c r="NS47" s="83"/>
      <c r="NT47" s="83"/>
      <c r="NU47" s="83"/>
      <c r="NV47" s="83"/>
      <c r="NW47" s="83"/>
      <c r="NX47" s="83"/>
      <c r="NY47" s="83"/>
      <c r="NZ47" s="83"/>
      <c r="OA47" s="83"/>
      <c r="OB47" s="83"/>
      <c r="OC47" s="83"/>
      <c r="OD47" s="83"/>
      <c r="OE47" s="83"/>
      <c r="OF47" s="83"/>
      <c r="OG47" s="83"/>
      <c r="OH47" s="83"/>
      <c r="OI47" s="83"/>
      <c r="OJ47" s="83"/>
      <c r="OK47" s="83"/>
      <c r="OL47" s="83"/>
      <c r="OM47" s="83"/>
      <c r="ON47" s="83"/>
      <c r="OO47" s="83"/>
      <c r="OP47" s="83"/>
      <c r="OQ47" s="83"/>
      <c r="OR47" s="83"/>
      <c r="OS47" s="83"/>
      <c r="OT47" s="83"/>
      <c r="OU47" s="83"/>
      <c r="OV47" s="83"/>
      <c r="OW47" s="83"/>
      <c r="OX47" s="83"/>
      <c r="OY47" s="83"/>
      <c r="OZ47" s="83"/>
      <c r="PA47" s="83"/>
      <c r="PB47" s="83"/>
      <c r="PC47" s="83"/>
      <c r="PD47" s="83"/>
      <c r="PE47" s="83"/>
      <c r="PF47" s="83"/>
      <c r="PG47" s="83"/>
      <c r="PH47" s="83"/>
      <c r="PI47" s="83"/>
      <c r="PJ47" s="83"/>
      <c r="PK47" s="83"/>
      <c r="PL47" s="83"/>
      <c r="PM47" s="83"/>
      <c r="PN47" s="83"/>
      <c r="PO47" s="83"/>
      <c r="PP47" s="83"/>
      <c r="PQ47" s="83"/>
      <c r="PR47" s="83"/>
      <c r="PS47" s="83"/>
      <c r="PT47" s="83"/>
      <c r="PU47" s="83"/>
      <c r="PV47" s="83"/>
      <c r="PW47" s="83"/>
      <c r="PX47" s="83"/>
      <c r="PY47" s="83"/>
      <c r="PZ47" s="83"/>
      <c r="QA47" s="83"/>
      <c r="QB47" s="83"/>
      <c r="QC47" s="83"/>
      <c r="QD47" s="83"/>
      <c r="QE47" s="83"/>
      <c r="QF47" s="83"/>
      <c r="QG47" s="83"/>
      <c r="QH47" s="83"/>
      <c r="QI47" s="83"/>
      <c r="QJ47" s="83"/>
      <c r="QK47" s="83"/>
      <c r="QL47" s="83"/>
      <c r="QM47" s="83"/>
      <c r="QN47" s="83"/>
      <c r="QO47" s="83"/>
      <c r="QP47" s="83"/>
      <c r="QQ47" s="83"/>
      <c r="QR47" s="83"/>
      <c r="QS47" s="83"/>
      <c r="QT47" s="83"/>
      <c r="QU47" s="83"/>
      <c r="QV47" s="83"/>
      <c r="QW47" s="83"/>
      <c r="QX47" s="83"/>
      <c r="QY47" s="83"/>
      <c r="QZ47" s="83"/>
      <c r="RA47" s="83"/>
      <c r="RB47" s="83"/>
      <c r="RC47" s="83"/>
      <c r="RD47" s="83"/>
      <c r="RE47" s="83"/>
      <c r="RF47" s="83"/>
      <c r="RG47" s="83"/>
      <c r="RH47" s="83"/>
      <c r="RI47" s="83"/>
      <c r="RJ47" s="83"/>
      <c r="RK47" s="83"/>
      <c r="RL47" s="83"/>
      <c r="RM47" s="83"/>
      <c r="RN47" s="83"/>
      <c r="RO47" s="83"/>
      <c r="RP47" s="83"/>
      <c r="RQ47" s="83"/>
      <c r="RR47" s="83"/>
      <c r="RS47" s="83"/>
      <c r="RT47" s="83"/>
      <c r="RU47" s="83"/>
      <c r="RV47" s="83"/>
      <c r="RW47" s="83"/>
      <c r="RX47" s="83"/>
      <c r="RY47" s="83"/>
      <c r="RZ47" s="83"/>
      <c r="SA47" s="83"/>
      <c r="SB47" s="83"/>
      <c r="SC47" s="83"/>
      <c r="SD47" s="83"/>
      <c r="SE47" s="83"/>
      <c r="SF47" s="83"/>
      <c r="SG47" s="83"/>
      <c r="SH47" s="83"/>
      <c r="SI47" s="83"/>
      <c r="SJ47" s="83"/>
      <c r="SK47" s="83"/>
      <c r="SL47" s="83"/>
      <c r="SM47" s="83"/>
      <c r="SN47" s="83"/>
      <c r="SO47" s="83"/>
      <c r="SP47" s="83"/>
      <c r="SQ47" s="83"/>
      <c r="SR47" s="83"/>
      <c r="SS47" s="83"/>
      <c r="ST47" s="83"/>
      <c r="SU47" s="83"/>
      <c r="SV47" s="83"/>
      <c r="SW47" s="83"/>
      <c r="SX47" s="83"/>
      <c r="SY47" s="83"/>
      <c r="SZ47" s="83"/>
      <c r="TA47" s="83"/>
      <c r="TB47" s="83"/>
      <c r="TC47" s="83"/>
      <c r="TD47" s="83"/>
      <c r="TE47" s="83"/>
      <c r="TF47" s="83"/>
      <c r="TG47" s="83"/>
      <c r="TH47" s="83"/>
      <c r="TI47" s="83"/>
      <c r="TJ47" s="83"/>
      <c r="TK47" s="83"/>
      <c r="TL47" s="83"/>
      <c r="TM47" s="83"/>
      <c r="TN47" s="83"/>
      <c r="TO47" s="83"/>
      <c r="TP47" s="83"/>
      <c r="TQ47" s="83"/>
      <c r="TR47" s="83"/>
      <c r="TS47" s="83"/>
      <c r="TT47" s="83"/>
      <c r="TU47" s="83"/>
      <c r="TV47" s="83"/>
      <c r="TW47" s="83"/>
      <c r="TX47" s="83"/>
      <c r="TY47" s="83"/>
      <c r="TZ47" s="83"/>
      <c r="UA47" s="83"/>
      <c r="UB47" s="83"/>
      <c r="UC47" s="83"/>
      <c r="UD47" s="83"/>
      <c r="UE47" s="83"/>
      <c r="UF47" s="83"/>
      <c r="UG47" s="83"/>
      <c r="UH47" s="83"/>
      <c r="UI47" s="83"/>
      <c r="UJ47" s="83"/>
      <c r="UK47" s="83"/>
      <c r="UL47" s="83"/>
      <c r="UM47" s="83"/>
      <c r="UN47" s="83"/>
      <c r="UO47" s="83"/>
      <c r="UP47" s="83"/>
      <c r="UQ47" s="83"/>
      <c r="UR47" s="83"/>
      <c r="US47" s="83"/>
      <c r="UT47" s="83"/>
      <c r="UU47" s="83"/>
      <c r="UV47" s="83"/>
      <c r="UW47" s="83"/>
      <c r="UX47" s="83"/>
      <c r="UY47" s="83"/>
      <c r="UZ47" s="83"/>
      <c r="VA47" s="83"/>
      <c r="VB47" s="83"/>
      <c r="VC47" s="83"/>
      <c r="VD47" s="83"/>
      <c r="VE47" s="83"/>
      <c r="VF47" s="83"/>
      <c r="VG47" s="83"/>
      <c r="VH47" s="83"/>
      <c r="VI47" s="83"/>
      <c r="VJ47" s="83"/>
      <c r="VK47" s="83"/>
      <c r="VL47" s="83"/>
      <c r="VM47" s="83"/>
      <c r="VN47" s="83"/>
      <c r="VO47" s="83"/>
      <c r="VP47" s="83"/>
      <c r="VQ47" s="83"/>
      <c r="VR47" s="83"/>
      <c r="VS47" s="83"/>
      <c r="VT47" s="83"/>
      <c r="VU47" s="83"/>
      <c r="VV47" s="83"/>
      <c r="VW47" s="83"/>
      <c r="VX47" s="83"/>
      <c r="VY47" s="83"/>
      <c r="VZ47" s="83"/>
      <c r="WA47" s="83"/>
      <c r="WB47" s="83"/>
      <c r="WC47" s="83"/>
      <c r="WD47" s="83"/>
      <c r="WE47" s="83"/>
      <c r="WF47" s="83"/>
      <c r="WG47" s="83"/>
      <c r="WH47" s="83"/>
      <c r="WI47" s="83"/>
      <c r="WJ47" s="83"/>
      <c r="WK47" s="83"/>
      <c r="WL47" s="83"/>
      <c r="WM47" s="83"/>
      <c r="WN47" s="83"/>
      <c r="WO47" s="83"/>
      <c r="WP47" s="83"/>
      <c r="WQ47" s="83"/>
      <c r="WR47" s="83"/>
      <c r="WS47" s="83"/>
      <c r="WT47" s="83"/>
      <c r="WU47" s="83"/>
      <c r="WV47" s="83"/>
      <c r="WW47" s="83"/>
      <c r="WX47" s="83"/>
      <c r="WY47" s="83"/>
      <c r="WZ47" s="83"/>
      <c r="XA47" s="83"/>
      <c r="XB47" s="83"/>
      <c r="XC47" s="83"/>
      <c r="XD47" s="83"/>
      <c r="XE47" s="83"/>
      <c r="XF47" s="83"/>
      <c r="XG47" s="83"/>
      <c r="XH47" s="83"/>
      <c r="XI47" s="83"/>
      <c r="XJ47" s="83"/>
      <c r="XK47" s="83"/>
      <c r="XL47" s="83"/>
      <c r="XM47" s="83"/>
      <c r="XN47" s="83"/>
      <c r="XO47" s="83"/>
      <c r="XP47" s="83"/>
      <c r="XQ47" s="83"/>
      <c r="XR47" s="83"/>
      <c r="XS47" s="83"/>
      <c r="XT47" s="83"/>
      <c r="XU47" s="83"/>
      <c r="XV47" s="83"/>
      <c r="XW47" s="83"/>
      <c r="XX47" s="83"/>
      <c r="XY47" s="83"/>
      <c r="XZ47" s="83"/>
      <c r="YA47" s="83"/>
      <c r="YB47" s="83"/>
      <c r="YC47" s="83"/>
      <c r="YD47" s="83"/>
      <c r="YE47" s="83"/>
      <c r="YF47" s="83"/>
      <c r="YG47" s="83"/>
      <c r="YH47" s="83"/>
      <c r="YI47" s="83"/>
      <c r="YJ47" s="83"/>
      <c r="YK47" s="83"/>
      <c r="YL47" s="83"/>
      <c r="YM47" s="83"/>
      <c r="YN47" s="83"/>
      <c r="YO47" s="83"/>
      <c r="YP47" s="83"/>
      <c r="YQ47" s="83"/>
      <c r="YR47" s="83"/>
      <c r="YS47" s="83"/>
      <c r="YT47" s="83"/>
      <c r="YU47" s="83"/>
      <c r="YV47" s="83"/>
      <c r="YW47" s="83"/>
      <c r="YX47" s="83"/>
      <c r="YY47" s="83"/>
      <c r="YZ47" s="83"/>
      <c r="ZA47" s="83"/>
      <c r="ZB47" s="83"/>
      <c r="ZC47" s="83"/>
      <c r="ZD47" s="83"/>
      <c r="ZE47" s="83"/>
      <c r="ZF47" s="83"/>
      <c r="ZG47" s="83"/>
      <c r="ZH47" s="83"/>
      <c r="ZI47" s="83"/>
      <c r="ZJ47" s="83"/>
      <c r="ZK47" s="83"/>
      <c r="ZL47" s="83"/>
      <c r="ZM47" s="83"/>
      <c r="ZN47" s="83"/>
      <c r="ZO47" s="83"/>
      <c r="ZP47" s="83"/>
      <c r="ZQ47" s="83"/>
      <c r="ZR47" s="83"/>
      <c r="ZS47" s="83"/>
      <c r="ZT47" s="83"/>
      <c r="ZU47" s="83"/>
      <c r="ZV47" s="83"/>
      <c r="ZW47" s="83"/>
      <c r="ZX47" s="83"/>
      <c r="ZY47" s="83"/>
      <c r="ZZ47" s="83"/>
      <c r="AAA47" s="83"/>
      <c r="AAB47" s="83"/>
      <c r="AAC47" s="83"/>
      <c r="AAD47" s="83"/>
      <c r="AAE47" s="83"/>
      <c r="AAF47" s="83"/>
      <c r="AAG47" s="83"/>
      <c r="AAH47" s="83"/>
      <c r="AAI47" s="83"/>
      <c r="AAJ47" s="83"/>
      <c r="AAK47" s="83"/>
      <c r="AAL47" s="83"/>
      <c r="AAM47" s="83"/>
      <c r="AAN47" s="83"/>
      <c r="AAO47" s="83"/>
      <c r="AAP47" s="83"/>
      <c r="AAQ47" s="83"/>
      <c r="AAR47" s="83"/>
      <c r="AAS47" s="83"/>
      <c r="AAT47" s="83"/>
      <c r="AAU47" s="83"/>
      <c r="AAV47" s="83"/>
      <c r="AAW47" s="83"/>
      <c r="AAX47" s="83"/>
      <c r="AAY47" s="83"/>
      <c r="AAZ47" s="83"/>
      <c r="ABA47" s="83"/>
      <c r="ABB47" s="83"/>
      <c r="ABC47" s="83"/>
      <c r="ABD47" s="83"/>
      <c r="ABE47" s="83"/>
      <c r="ABF47" s="83"/>
      <c r="ABG47" s="83"/>
      <c r="ABH47" s="83"/>
      <c r="ABI47" s="83"/>
      <c r="ABJ47" s="83"/>
      <c r="ABK47" s="83"/>
      <c r="ABL47" s="83"/>
      <c r="ABM47" s="83"/>
      <c r="ABN47" s="83"/>
      <c r="ABO47" s="83"/>
      <c r="ABP47" s="83"/>
      <c r="ABQ47" s="83"/>
      <c r="ABR47" s="83"/>
      <c r="ABS47" s="83"/>
      <c r="ABT47" s="83"/>
      <c r="ABU47" s="83"/>
      <c r="ABV47" s="83"/>
      <c r="ABW47" s="83"/>
      <c r="ABX47" s="83"/>
      <c r="ABY47" s="83"/>
      <c r="ABZ47" s="83"/>
      <c r="ACA47" s="83"/>
      <c r="ACB47" s="83"/>
      <c r="ACC47" s="83"/>
      <c r="ACD47" s="83"/>
      <c r="ACE47" s="83"/>
      <c r="ACF47" s="83"/>
      <c r="ACG47" s="83"/>
      <c r="ACH47" s="83"/>
      <c r="ACI47" s="83"/>
      <c r="ACJ47" s="83"/>
      <c r="ACK47" s="83"/>
      <c r="ACL47" s="83"/>
      <c r="ACM47" s="83"/>
      <c r="ACN47" s="83"/>
      <c r="ACO47" s="83"/>
      <c r="ACP47" s="83"/>
      <c r="ACQ47" s="83"/>
      <c r="ACR47" s="83"/>
      <c r="ACS47" s="83"/>
      <c r="ACT47" s="83"/>
      <c r="ACU47" s="83"/>
      <c r="ACV47" s="83"/>
      <c r="ACW47" s="83"/>
      <c r="ACX47" s="83"/>
      <c r="ACY47" s="83"/>
      <c r="ACZ47" s="83"/>
      <c r="ADA47" s="83"/>
      <c r="ADB47" s="83"/>
      <c r="ADC47" s="83"/>
      <c r="ADD47" s="83"/>
      <c r="ADE47" s="83"/>
      <c r="ADF47" s="83"/>
      <c r="ADG47" s="83"/>
      <c r="ADH47" s="83"/>
      <c r="ADI47" s="83"/>
      <c r="ADJ47" s="83"/>
      <c r="ADK47" s="83"/>
      <c r="ADL47" s="83"/>
      <c r="ADM47" s="83"/>
      <c r="ADN47" s="83"/>
      <c r="ADO47" s="83"/>
      <c r="ADP47" s="83"/>
      <c r="ADQ47" s="83"/>
      <c r="ADR47" s="83"/>
      <c r="ADS47" s="83"/>
      <c r="ADT47" s="83"/>
      <c r="ADU47" s="83"/>
      <c r="ADV47" s="83"/>
      <c r="ADW47" s="83"/>
      <c r="ADX47" s="83"/>
      <c r="ADY47" s="83"/>
      <c r="ADZ47" s="83"/>
      <c r="AEA47" s="83"/>
      <c r="AEB47" s="83"/>
      <c r="AEC47" s="83"/>
      <c r="AED47" s="83"/>
      <c r="AEE47" s="83"/>
      <c r="AEF47" s="83"/>
      <c r="AEG47" s="83"/>
      <c r="AEH47" s="83"/>
      <c r="AEI47" s="83"/>
      <c r="AEJ47" s="83"/>
      <c r="AEK47" s="83"/>
      <c r="AEL47" s="83"/>
      <c r="AEM47" s="83"/>
      <c r="AEN47" s="83"/>
      <c r="AEO47" s="83"/>
      <c r="AEP47" s="83"/>
      <c r="AEQ47" s="83"/>
      <c r="AER47" s="83"/>
      <c r="AES47" s="83"/>
      <c r="AET47" s="83"/>
      <c r="AEU47" s="83"/>
      <c r="AEV47" s="83"/>
      <c r="AEW47" s="83"/>
      <c r="AEX47" s="83"/>
      <c r="AEY47" s="83"/>
      <c r="AEZ47" s="83"/>
      <c r="AFA47" s="83"/>
      <c r="AFB47" s="83"/>
      <c r="AFC47" s="83"/>
      <c r="AFD47" s="83"/>
      <c r="AFE47" s="83"/>
      <c r="AFF47" s="83"/>
      <c r="AFG47" s="83"/>
      <c r="AFH47" s="83"/>
      <c r="AFI47" s="83"/>
      <c r="AFJ47" s="83"/>
      <c r="AFK47" s="83"/>
      <c r="AFL47" s="83"/>
      <c r="AFM47" s="83"/>
      <c r="AFN47" s="83"/>
      <c r="AFO47" s="83"/>
      <c r="AFP47" s="83"/>
      <c r="AFQ47" s="83"/>
      <c r="AFR47" s="83"/>
      <c r="AFS47" s="83"/>
      <c r="AFT47" s="83"/>
      <c r="AFU47" s="83"/>
      <c r="AFV47" s="83"/>
      <c r="AFW47" s="83"/>
      <c r="AFX47" s="83"/>
      <c r="AFY47" s="83"/>
      <c r="AFZ47" s="83"/>
      <c r="AGA47" s="83"/>
      <c r="AGB47" s="83"/>
      <c r="AGC47" s="83"/>
      <c r="AGD47" s="83"/>
      <c r="AGE47" s="83"/>
      <c r="AGF47" s="83"/>
      <c r="AGG47" s="83"/>
      <c r="AGH47" s="83"/>
      <c r="AGI47" s="83"/>
      <c r="AGJ47" s="83"/>
      <c r="AGK47" s="83"/>
      <c r="AGL47" s="83"/>
      <c r="AGM47" s="83"/>
      <c r="AGN47" s="83"/>
      <c r="AGO47" s="83"/>
      <c r="AGP47" s="83"/>
      <c r="AGQ47" s="83"/>
      <c r="AGR47" s="83"/>
      <c r="AGS47" s="83"/>
      <c r="AGT47" s="83"/>
      <c r="AGU47" s="83"/>
      <c r="AGV47" s="83"/>
      <c r="AGW47" s="83"/>
      <c r="AGX47" s="83"/>
      <c r="AGY47" s="83"/>
      <c r="AGZ47" s="83"/>
      <c r="AHA47" s="83"/>
      <c r="AHB47" s="83"/>
      <c r="AHC47" s="83"/>
      <c r="AHD47" s="83"/>
      <c r="AHE47" s="83"/>
      <c r="AHF47" s="83"/>
      <c r="AHG47" s="83"/>
      <c r="AHH47" s="83"/>
      <c r="AHI47" s="83"/>
      <c r="AHJ47" s="83"/>
      <c r="AHK47" s="83"/>
      <c r="AHL47" s="83"/>
      <c r="AHM47" s="83"/>
      <c r="AHN47" s="83"/>
      <c r="AHO47" s="83"/>
      <c r="AHP47" s="83"/>
      <c r="AHQ47" s="83"/>
      <c r="AHR47" s="83"/>
      <c r="AHS47" s="83"/>
      <c r="AHT47" s="83"/>
      <c r="AHU47" s="83"/>
      <c r="AHV47" s="83"/>
      <c r="AHW47" s="83"/>
      <c r="AHX47" s="83"/>
      <c r="AHY47" s="83"/>
      <c r="AHZ47" s="83"/>
      <c r="AIA47" s="83"/>
      <c r="AIB47" s="83"/>
      <c r="AIC47" s="83"/>
      <c r="AID47" s="83"/>
      <c r="AIE47" s="83"/>
      <c r="AIF47" s="83"/>
      <c r="AIG47" s="83"/>
      <c r="AIH47" s="83"/>
      <c r="AII47" s="83"/>
      <c r="AIJ47" s="83"/>
      <c r="AIK47" s="83"/>
      <c r="AIL47" s="83"/>
      <c r="AIM47" s="83"/>
      <c r="AIN47" s="83"/>
      <c r="AIO47" s="83"/>
      <c r="AIP47" s="83"/>
      <c r="AIQ47" s="83"/>
      <c r="AIR47" s="83"/>
      <c r="AIS47" s="83"/>
      <c r="AIT47" s="83"/>
      <c r="AIU47" s="83"/>
      <c r="AIV47" s="83"/>
      <c r="AIW47" s="83"/>
      <c r="AIX47" s="83"/>
      <c r="AIY47" s="83"/>
      <c r="AIZ47" s="83"/>
      <c r="AJA47" s="83"/>
      <c r="AJB47" s="83"/>
      <c r="AJC47" s="83"/>
      <c r="AJD47" s="83"/>
      <c r="AJE47" s="83"/>
      <c r="AJF47" s="83"/>
      <c r="AJG47" s="83"/>
      <c r="AJH47" s="83"/>
      <c r="AJI47" s="83"/>
      <c r="AJJ47" s="83"/>
      <c r="AJK47" s="83"/>
      <c r="AJL47" s="83"/>
      <c r="AJM47" s="83"/>
      <c r="AJN47" s="83"/>
      <c r="AJO47" s="83"/>
      <c r="AJP47" s="83"/>
      <c r="AJQ47" s="83"/>
      <c r="AJR47" s="83"/>
      <c r="AJS47" s="83"/>
      <c r="AJT47" s="83"/>
      <c r="AJU47" s="83"/>
      <c r="AJV47" s="83"/>
      <c r="AJW47" s="83"/>
      <c r="AJX47" s="83"/>
      <c r="AJY47" s="83"/>
      <c r="AJZ47" s="83"/>
      <c r="AKA47" s="83"/>
      <c r="AKB47" s="83"/>
      <c r="AKC47" s="83"/>
      <c r="AKD47" s="83"/>
      <c r="AKE47" s="83"/>
      <c r="AKF47" s="83"/>
      <c r="AKG47" s="83"/>
      <c r="AKH47" s="83"/>
      <c r="AKI47" s="83"/>
      <c r="AKJ47" s="83"/>
      <c r="AKK47" s="83"/>
      <c r="AKL47" s="83"/>
      <c r="AKM47" s="83"/>
      <c r="AKN47" s="83"/>
      <c r="AKO47" s="83"/>
      <c r="AKP47" s="83"/>
      <c r="AKQ47" s="83"/>
      <c r="AKR47" s="83"/>
      <c r="AKS47" s="83"/>
      <c r="AKT47" s="83"/>
      <c r="AKU47" s="83"/>
      <c r="AKV47" s="83"/>
      <c r="AKW47" s="83"/>
      <c r="AKX47" s="83"/>
      <c r="AKY47" s="83"/>
      <c r="AKZ47" s="83"/>
      <c r="ALA47" s="83"/>
      <c r="ALB47" s="83"/>
      <c r="ALC47" s="83"/>
      <c r="ALD47" s="83"/>
      <c r="ALE47" s="83"/>
      <c r="ALF47" s="83"/>
      <c r="ALG47" s="83"/>
      <c r="ALH47" s="83"/>
      <c r="ALI47" s="83"/>
      <c r="ALJ47" s="83"/>
      <c r="ALK47" s="83"/>
      <c r="ALL47" s="83"/>
      <c r="ALM47" s="83"/>
      <c r="ALN47" s="83"/>
      <c r="ALO47" s="83"/>
      <c r="ALP47" s="83"/>
      <c r="ALQ47" s="83"/>
      <c r="ALR47" s="83"/>
      <c r="ALS47" s="83"/>
      <c r="ALT47" s="83"/>
      <c r="ALU47" s="83"/>
      <c r="ALV47" s="83"/>
      <c r="ALW47" s="83"/>
      <c r="ALX47" s="83"/>
      <c r="ALY47" s="83"/>
      <c r="ALZ47" s="83"/>
      <c r="AMA47" s="83"/>
      <c r="AMB47" s="83"/>
      <c r="AMC47" s="83"/>
      <c r="AMD47" s="83"/>
      <c r="AME47" s="83"/>
      <c r="AMF47" s="83"/>
      <c r="AMG47" s="83"/>
      <c r="AMH47" s="83"/>
      <c r="AMI47" s="83"/>
      <c r="AMJ47" s="83"/>
    </row>
    <row r="48" spans="1:1024" s="92" customFormat="1" ht="14.85" customHeight="1" x14ac:dyDescent="0.2">
      <c r="A48" s="58">
        <f t="array" ref="A48">IF(G48=Error_checking!$A$26,_xlfn.RANK.EQ(AC48,$AC$2:$AC$601),"")</f>
        <v>47</v>
      </c>
      <c r="B48" s="84">
        <v>512</v>
      </c>
      <c r="C48" s="59">
        <f>VLOOKUP($B48,Ludo_na!$A$2:$D$601,2,0)</f>
        <v>209</v>
      </c>
      <c r="D48" s="60" t="str">
        <f>IF(VLOOKUP($B48,Ludo_voor!$A$2:$Y$601,3,0)="","",VLOOKUP($B48,Ludo_voor!$A$2:$Y$601,3,0))</f>
        <v>De Bot</v>
      </c>
      <c r="E48" s="61" t="str">
        <f>IF(VLOOKUP($B48,Ludo_voor!$A$2:$Y$601,4,0)="","",VLOOKUP($B48,Ludo_voor!$A$2:$Y$601,4,0))</f>
        <v>Elfi</v>
      </c>
      <c r="F48" s="62" t="s">
        <v>76</v>
      </c>
      <c r="G48" s="63" t="s">
        <v>845</v>
      </c>
      <c r="H48" s="85" t="s">
        <v>846</v>
      </c>
      <c r="I48" s="86" t="s">
        <v>961</v>
      </c>
      <c r="J48" s="87">
        <v>3</v>
      </c>
      <c r="K48" s="87">
        <v>3</v>
      </c>
      <c r="L48" s="87">
        <v>92</v>
      </c>
      <c r="M48" s="67">
        <f t="array" ref="M48">IF($G48="","",IF(L48="",0,((SUM(IF(I48=I$2:I$601,IF(J48=J$2:J$601,1,0),0))-K48)/(SUM(IF(I48=I$2:I$601,IF(J48=J$2:J$601,1,0),0))-1)*100)+(L48/(SUM(IF(I48=I$2:I$601,IF(J48=J$2:J$601,L$2:L$601,0),0))))+IF(K48&lt;2,SUM(IF(I48=I$2:I$601,IF(J48=J$2:J$601,1,0),0)),0)))</f>
        <v>33.528662420382162</v>
      </c>
      <c r="N48" s="88" t="s">
        <v>848</v>
      </c>
      <c r="O48" s="72">
        <v>4</v>
      </c>
      <c r="P48" s="72">
        <v>2</v>
      </c>
      <c r="Q48" s="72">
        <v>89</v>
      </c>
      <c r="R48" s="70">
        <f t="array" ref="R48">IF($G48="","",IF(Q48="",0,((SUM(IF(N48=N$2:N$601,IF(O48=O$2:O$601,1,0),0))-P48)/(SUM(IF(N48=N$2:N$601,IF(O48=O$2:O$601,1,0),0))-1)*100)+(Q48/(SUM(IF(N48=N$2:N$601,IF(O48=O$2:O$601,Q$2:Q$601,0),0))))+IF(P48&lt;2,SUM(IF(N48=N$2:N$601,IF(O48=O$2:O$601,1,0),0)),0)))</f>
        <v>66.929980276134117</v>
      </c>
      <c r="S48" s="71" t="s">
        <v>851</v>
      </c>
      <c r="T48" s="72">
        <v>5</v>
      </c>
      <c r="U48" s="72">
        <v>2</v>
      </c>
      <c r="V48" s="72">
        <v>44</v>
      </c>
      <c r="W48" s="73">
        <f t="array" ref="W48">IF($G48="","",IF(OR(S48=Error_checking!$Q$25,S48=Error_checking!$Q$26),R48-IF(P48&lt;2,SUM(IF(N48=N$2:N$601,IF(O48=O$2:O$601,1,0),0)),0),IF(V48="",0,((SUM(IF(S48=S$2:S$601,IF(T48=T$2:T$601,1,0),0))-U48)/(SUM(IF(S48=S$2:S$601,IF(T48=T$2:T$601,1,0),0))-1)*100)+(V48/(SUM(IF(S48=S$2:S$601,IF(T48=T$2:T$601,V$2:V$601,0),0))))+IF(U48&lt;2,SUM(IF(S48=S$2:S$601,IF(T48=T$2:T$601,1,0),0)),0))))</f>
        <v>80.166037735849059</v>
      </c>
      <c r="X48" s="74"/>
      <c r="Y48" s="75"/>
      <c r="Z48" s="76"/>
      <c r="AA48" s="75"/>
      <c r="AB48" s="77">
        <f>0</f>
        <v>0</v>
      </c>
      <c r="AC48" s="77">
        <f t="array" ref="AC48">SUM(M48,R48,W48,AB48)</f>
        <v>180.62468043236532</v>
      </c>
      <c r="AD48" s="76">
        <f>IF(G48=Error_checking!$A$26,MAX(0,MIN(MaxBonus,$G$1)+1-_xlfn.RANK.EQ(AC48,$AC$2:$AC$601)),0)</f>
        <v>24</v>
      </c>
      <c r="AE48" s="73">
        <f t="shared" si="0"/>
        <v>204.62468043236532</v>
      </c>
      <c r="AF48" s="78">
        <f t="array" ref="AF48">IF(G48=Error_checking!$A$26,_xlfn.RANK.EQ(AC48,$AC$2:$AC$601),"")</f>
        <v>47</v>
      </c>
      <c r="AG48" s="79"/>
      <c r="AH48" s="80"/>
      <c r="AI48" s="80"/>
      <c r="AJ48" s="80"/>
      <c r="AK48" s="81"/>
      <c r="AL48" s="81"/>
      <c r="AM48" s="81"/>
      <c r="AN48" s="82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  <c r="ET48" s="83"/>
      <c r="EU48" s="83"/>
      <c r="EV48" s="83"/>
      <c r="EW48" s="83"/>
      <c r="EX48" s="83"/>
      <c r="EY48" s="83"/>
      <c r="EZ48" s="83"/>
      <c r="FA48" s="83"/>
      <c r="FB48" s="83"/>
      <c r="FC48" s="83"/>
      <c r="FD48" s="83"/>
      <c r="FE48" s="83"/>
      <c r="FF48" s="83"/>
      <c r="FG48" s="83"/>
      <c r="FH48" s="83"/>
      <c r="FI48" s="83"/>
      <c r="FJ48" s="83"/>
      <c r="FK48" s="83"/>
      <c r="FL48" s="83"/>
      <c r="FM48" s="83"/>
      <c r="FN48" s="83"/>
      <c r="FO48" s="83"/>
      <c r="FP48" s="83"/>
      <c r="FQ48" s="83"/>
      <c r="FR48" s="83"/>
      <c r="FS48" s="83"/>
      <c r="FT48" s="83"/>
      <c r="FU48" s="83"/>
      <c r="FV48" s="83"/>
      <c r="FW48" s="83"/>
      <c r="FX48" s="83"/>
      <c r="FY48" s="83"/>
      <c r="FZ48" s="83"/>
      <c r="GA48" s="83"/>
      <c r="GB48" s="83"/>
      <c r="GC48" s="83"/>
      <c r="GD48" s="83"/>
      <c r="GE48" s="83"/>
      <c r="GF48" s="83"/>
      <c r="GG48" s="83"/>
      <c r="GH48" s="83"/>
      <c r="GI48" s="83"/>
      <c r="GJ48" s="83"/>
      <c r="GK48" s="83"/>
      <c r="GL48" s="83"/>
      <c r="GM48" s="83"/>
      <c r="GN48" s="83"/>
      <c r="GO48" s="83"/>
      <c r="GP48" s="83"/>
      <c r="GQ48" s="83"/>
      <c r="GR48" s="83"/>
      <c r="GS48" s="83"/>
      <c r="GT48" s="83"/>
      <c r="GU48" s="83"/>
      <c r="GV48" s="83"/>
      <c r="GW48" s="83"/>
      <c r="GX48" s="83"/>
      <c r="GY48" s="83"/>
      <c r="GZ48" s="83"/>
      <c r="HA48" s="83"/>
      <c r="HB48" s="83"/>
      <c r="HC48" s="83"/>
      <c r="HD48" s="83"/>
      <c r="HE48" s="83"/>
      <c r="HF48" s="83"/>
      <c r="HG48" s="83"/>
      <c r="HH48" s="83"/>
      <c r="HI48" s="83"/>
      <c r="HJ48" s="83"/>
      <c r="HK48" s="83"/>
      <c r="HL48" s="83"/>
      <c r="HM48" s="83"/>
      <c r="HN48" s="83"/>
      <c r="HO48" s="83"/>
      <c r="HP48" s="83"/>
      <c r="HQ48" s="83"/>
      <c r="HR48" s="83"/>
      <c r="HS48" s="83"/>
      <c r="HT48" s="83"/>
      <c r="HU48" s="83"/>
      <c r="HV48" s="83"/>
      <c r="HW48" s="83"/>
      <c r="HX48" s="83"/>
      <c r="HY48" s="83"/>
      <c r="HZ48" s="83"/>
      <c r="IA48" s="83"/>
      <c r="IB48" s="83"/>
      <c r="IC48" s="83"/>
      <c r="ID48" s="83"/>
      <c r="IE48" s="83"/>
      <c r="IF48" s="83"/>
      <c r="IG48" s="83"/>
      <c r="IH48" s="83"/>
      <c r="II48" s="83"/>
      <c r="IJ48" s="83"/>
      <c r="IK48" s="83"/>
      <c r="IL48" s="83"/>
      <c r="IM48" s="83"/>
      <c r="IN48" s="83"/>
      <c r="IO48" s="83"/>
      <c r="IP48" s="83"/>
      <c r="IQ48" s="83"/>
      <c r="IR48" s="83"/>
      <c r="IS48" s="83"/>
      <c r="IT48" s="83"/>
      <c r="IU48" s="83"/>
      <c r="IV48" s="83"/>
      <c r="IW48" s="83"/>
      <c r="IX48" s="83"/>
      <c r="IY48" s="83"/>
      <c r="IZ48" s="83"/>
      <c r="JA48" s="83"/>
      <c r="JB48" s="83"/>
      <c r="JC48" s="83"/>
      <c r="JD48" s="83"/>
      <c r="JE48" s="83"/>
      <c r="JF48" s="83"/>
      <c r="JG48" s="83"/>
      <c r="JH48" s="83"/>
      <c r="JI48" s="83"/>
      <c r="JJ48" s="83"/>
      <c r="JK48" s="83"/>
      <c r="JL48" s="83"/>
      <c r="JM48" s="83"/>
      <c r="JN48" s="83"/>
      <c r="JO48" s="83"/>
      <c r="JP48" s="83"/>
      <c r="JQ48" s="83"/>
      <c r="JR48" s="83"/>
      <c r="JS48" s="83"/>
      <c r="JT48" s="83"/>
      <c r="JU48" s="83"/>
      <c r="JV48" s="83"/>
      <c r="JW48" s="83"/>
      <c r="JX48" s="83"/>
      <c r="JY48" s="83"/>
      <c r="JZ48" s="83"/>
      <c r="KA48" s="83"/>
      <c r="KB48" s="83"/>
      <c r="KC48" s="83"/>
      <c r="KD48" s="83"/>
      <c r="KE48" s="83"/>
      <c r="KF48" s="83"/>
      <c r="KG48" s="83"/>
      <c r="KH48" s="83"/>
      <c r="KI48" s="83"/>
      <c r="KJ48" s="83"/>
      <c r="KK48" s="83"/>
      <c r="KL48" s="83"/>
      <c r="KM48" s="83"/>
      <c r="KN48" s="83"/>
      <c r="KO48" s="83"/>
      <c r="KP48" s="83"/>
      <c r="KQ48" s="83"/>
      <c r="KR48" s="83"/>
      <c r="KS48" s="83"/>
      <c r="KT48" s="83"/>
      <c r="KU48" s="83"/>
      <c r="KV48" s="83"/>
      <c r="KW48" s="83"/>
      <c r="KX48" s="83"/>
      <c r="KY48" s="83"/>
      <c r="KZ48" s="83"/>
      <c r="LA48" s="83"/>
      <c r="LB48" s="83"/>
      <c r="LC48" s="83"/>
      <c r="LD48" s="83"/>
      <c r="LE48" s="83"/>
      <c r="LF48" s="83"/>
      <c r="LG48" s="83"/>
      <c r="LH48" s="83"/>
      <c r="LI48" s="83"/>
      <c r="LJ48" s="83"/>
      <c r="LK48" s="83"/>
      <c r="LL48" s="83"/>
      <c r="LM48" s="83"/>
      <c r="LN48" s="83"/>
      <c r="LO48" s="83"/>
      <c r="LP48" s="83"/>
      <c r="LQ48" s="83"/>
      <c r="LR48" s="83"/>
      <c r="LS48" s="83"/>
      <c r="LT48" s="83"/>
      <c r="LU48" s="83"/>
      <c r="LV48" s="83"/>
      <c r="LW48" s="83"/>
      <c r="LX48" s="83"/>
      <c r="LY48" s="83"/>
      <c r="LZ48" s="83"/>
      <c r="MA48" s="83"/>
      <c r="MB48" s="83"/>
      <c r="MC48" s="83"/>
      <c r="MD48" s="83"/>
      <c r="ME48" s="83"/>
      <c r="MF48" s="83"/>
      <c r="MG48" s="83"/>
      <c r="MH48" s="83"/>
      <c r="MI48" s="83"/>
      <c r="MJ48" s="83"/>
      <c r="MK48" s="83"/>
      <c r="ML48" s="83"/>
      <c r="MM48" s="83"/>
      <c r="MN48" s="83"/>
      <c r="MO48" s="83"/>
      <c r="MP48" s="83"/>
      <c r="MQ48" s="83"/>
      <c r="MR48" s="83"/>
      <c r="MS48" s="83"/>
      <c r="MT48" s="83"/>
      <c r="MU48" s="83"/>
      <c r="MV48" s="83"/>
      <c r="MW48" s="83"/>
      <c r="MX48" s="83"/>
      <c r="MY48" s="83"/>
      <c r="MZ48" s="83"/>
      <c r="NA48" s="83"/>
      <c r="NB48" s="83"/>
      <c r="NC48" s="83"/>
      <c r="ND48" s="83"/>
      <c r="NE48" s="83"/>
      <c r="NF48" s="83"/>
      <c r="NG48" s="83"/>
      <c r="NH48" s="83"/>
      <c r="NI48" s="83"/>
      <c r="NJ48" s="83"/>
      <c r="NK48" s="83"/>
      <c r="NL48" s="83"/>
      <c r="NM48" s="83"/>
      <c r="NN48" s="83"/>
      <c r="NO48" s="83"/>
      <c r="NP48" s="83"/>
      <c r="NQ48" s="83"/>
      <c r="NR48" s="83"/>
      <c r="NS48" s="83"/>
      <c r="NT48" s="83"/>
      <c r="NU48" s="83"/>
      <c r="NV48" s="83"/>
      <c r="NW48" s="83"/>
      <c r="NX48" s="83"/>
      <c r="NY48" s="83"/>
      <c r="NZ48" s="83"/>
      <c r="OA48" s="83"/>
      <c r="OB48" s="83"/>
      <c r="OC48" s="83"/>
      <c r="OD48" s="83"/>
      <c r="OE48" s="83"/>
      <c r="OF48" s="83"/>
      <c r="OG48" s="83"/>
      <c r="OH48" s="83"/>
      <c r="OI48" s="83"/>
      <c r="OJ48" s="83"/>
      <c r="OK48" s="83"/>
      <c r="OL48" s="83"/>
      <c r="OM48" s="83"/>
      <c r="ON48" s="83"/>
      <c r="OO48" s="83"/>
      <c r="OP48" s="83"/>
      <c r="OQ48" s="83"/>
      <c r="OR48" s="83"/>
      <c r="OS48" s="83"/>
      <c r="OT48" s="83"/>
      <c r="OU48" s="83"/>
      <c r="OV48" s="83"/>
      <c r="OW48" s="83"/>
      <c r="OX48" s="83"/>
      <c r="OY48" s="83"/>
      <c r="OZ48" s="83"/>
      <c r="PA48" s="83"/>
      <c r="PB48" s="83"/>
      <c r="PC48" s="83"/>
      <c r="PD48" s="83"/>
      <c r="PE48" s="83"/>
      <c r="PF48" s="83"/>
      <c r="PG48" s="83"/>
      <c r="PH48" s="83"/>
      <c r="PI48" s="83"/>
      <c r="PJ48" s="83"/>
      <c r="PK48" s="83"/>
      <c r="PL48" s="83"/>
      <c r="PM48" s="83"/>
      <c r="PN48" s="83"/>
      <c r="PO48" s="83"/>
      <c r="PP48" s="83"/>
      <c r="PQ48" s="83"/>
      <c r="PR48" s="83"/>
      <c r="PS48" s="83"/>
      <c r="PT48" s="83"/>
      <c r="PU48" s="83"/>
      <c r="PV48" s="83"/>
      <c r="PW48" s="83"/>
      <c r="PX48" s="83"/>
      <c r="PY48" s="83"/>
      <c r="PZ48" s="83"/>
      <c r="QA48" s="83"/>
      <c r="QB48" s="83"/>
      <c r="QC48" s="83"/>
      <c r="QD48" s="83"/>
      <c r="QE48" s="83"/>
      <c r="QF48" s="83"/>
      <c r="QG48" s="83"/>
      <c r="QH48" s="83"/>
      <c r="QI48" s="83"/>
      <c r="QJ48" s="83"/>
      <c r="QK48" s="83"/>
      <c r="QL48" s="83"/>
      <c r="QM48" s="83"/>
      <c r="QN48" s="83"/>
      <c r="QO48" s="83"/>
      <c r="QP48" s="83"/>
      <c r="QQ48" s="83"/>
      <c r="QR48" s="83"/>
      <c r="QS48" s="83"/>
      <c r="QT48" s="83"/>
      <c r="QU48" s="83"/>
      <c r="QV48" s="83"/>
      <c r="QW48" s="83"/>
      <c r="QX48" s="83"/>
      <c r="QY48" s="83"/>
      <c r="QZ48" s="83"/>
      <c r="RA48" s="83"/>
      <c r="RB48" s="83"/>
      <c r="RC48" s="83"/>
      <c r="RD48" s="83"/>
      <c r="RE48" s="83"/>
      <c r="RF48" s="83"/>
      <c r="RG48" s="83"/>
      <c r="RH48" s="83"/>
      <c r="RI48" s="83"/>
      <c r="RJ48" s="83"/>
      <c r="RK48" s="83"/>
      <c r="RL48" s="83"/>
      <c r="RM48" s="83"/>
      <c r="RN48" s="83"/>
      <c r="RO48" s="83"/>
      <c r="RP48" s="83"/>
      <c r="RQ48" s="83"/>
      <c r="RR48" s="83"/>
      <c r="RS48" s="83"/>
      <c r="RT48" s="83"/>
      <c r="RU48" s="83"/>
      <c r="RV48" s="83"/>
      <c r="RW48" s="83"/>
      <c r="RX48" s="83"/>
      <c r="RY48" s="83"/>
      <c r="RZ48" s="83"/>
      <c r="SA48" s="83"/>
      <c r="SB48" s="83"/>
      <c r="SC48" s="83"/>
      <c r="SD48" s="83"/>
      <c r="SE48" s="83"/>
      <c r="SF48" s="83"/>
      <c r="SG48" s="83"/>
      <c r="SH48" s="83"/>
      <c r="SI48" s="83"/>
      <c r="SJ48" s="83"/>
      <c r="SK48" s="83"/>
      <c r="SL48" s="83"/>
      <c r="SM48" s="83"/>
      <c r="SN48" s="83"/>
      <c r="SO48" s="83"/>
      <c r="SP48" s="83"/>
      <c r="SQ48" s="83"/>
      <c r="SR48" s="83"/>
      <c r="SS48" s="83"/>
      <c r="ST48" s="83"/>
      <c r="SU48" s="83"/>
      <c r="SV48" s="83"/>
      <c r="SW48" s="83"/>
      <c r="SX48" s="83"/>
      <c r="SY48" s="83"/>
      <c r="SZ48" s="83"/>
      <c r="TA48" s="83"/>
      <c r="TB48" s="83"/>
      <c r="TC48" s="83"/>
      <c r="TD48" s="83"/>
      <c r="TE48" s="83"/>
      <c r="TF48" s="83"/>
      <c r="TG48" s="83"/>
      <c r="TH48" s="83"/>
      <c r="TI48" s="83"/>
      <c r="TJ48" s="83"/>
      <c r="TK48" s="83"/>
      <c r="TL48" s="83"/>
      <c r="TM48" s="83"/>
      <c r="TN48" s="83"/>
      <c r="TO48" s="83"/>
      <c r="TP48" s="83"/>
      <c r="TQ48" s="83"/>
      <c r="TR48" s="83"/>
      <c r="TS48" s="83"/>
      <c r="TT48" s="83"/>
      <c r="TU48" s="83"/>
      <c r="TV48" s="83"/>
      <c r="TW48" s="83"/>
      <c r="TX48" s="83"/>
      <c r="TY48" s="83"/>
      <c r="TZ48" s="83"/>
      <c r="UA48" s="83"/>
      <c r="UB48" s="83"/>
      <c r="UC48" s="83"/>
      <c r="UD48" s="83"/>
      <c r="UE48" s="83"/>
      <c r="UF48" s="83"/>
      <c r="UG48" s="83"/>
      <c r="UH48" s="83"/>
      <c r="UI48" s="83"/>
      <c r="UJ48" s="83"/>
      <c r="UK48" s="83"/>
      <c r="UL48" s="83"/>
      <c r="UM48" s="83"/>
      <c r="UN48" s="83"/>
      <c r="UO48" s="83"/>
      <c r="UP48" s="83"/>
      <c r="UQ48" s="83"/>
      <c r="UR48" s="83"/>
      <c r="US48" s="83"/>
      <c r="UT48" s="83"/>
      <c r="UU48" s="83"/>
      <c r="UV48" s="83"/>
      <c r="UW48" s="83"/>
      <c r="UX48" s="83"/>
      <c r="UY48" s="83"/>
      <c r="UZ48" s="83"/>
      <c r="VA48" s="83"/>
      <c r="VB48" s="83"/>
      <c r="VC48" s="83"/>
      <c r="VD48" s="83"/>
      <c r="VE48" s="83"/>
      <c r="VF48" s="83"/>
      <c r="VG48" s="83"/>
      <c r="VH48" s="83"/>
      <c r="VI48" s="83"/>
      <c r="VJ48" s="83"/>
      <c r="VK48" s="83"/>
      <c r="VL48" s="83"/>
      <c r="VM48" s="83"/>
      <c r="VN48" s="83"/>
      <c r="VO48" s="83"/>
      <c r="VP48" s="83"/>
      <c r="VQ48" s="83"/>
      <c r="VR48" s="83"/>
      <c r="VS48" s="83"/>
      <c r="VT48" s="83"/>
      <c r="VU48" s="83"/>
      <c r="VV48" s="83"/>
      <c r="VW48" s="83"/>
      <c r="VX48" s="83"/>
      <c r="VY48" s="83"/>
      <c r="VZ48" s="83"/>
      <c r="WA48" s="83"/>
      <c r="WB48" s="83"/>
      <c r="WC48" s="83"/>
      <c r="WD48" s="83"/>
      <c r="WE48" s="83"/>
      <c r="WF48" s="83"/>
      <c r="WG48" s="83"/>
      <c r="WH48" s="83"/>
      <c r="WI48" s="83"/>
      <c r="WJ48" s="83"/>
      <c r="WK48" s="83"/>
      <c r="WL48" s="83"/>
      <c r="WM48" s="83"/>
      <c r="WN48" s="83"/>
      <c r="WO48" s="83"/>
      <c r="WP48" s="83"/>
      <c r="WQ48" s="83"/>
      <c r="WR48" s="83"/>
      <c r="WS48" s="83"/>
      <c r="WT48" s="83"/>
      <c r="WU48" s="83"/>
      <c r="WV48" s="83"/>
      <c r="WW48" s="83"/>
      <c r="WX48" s="83"/>
      <c r="WY48" s="83"/>
      <c r="WZ48" s="83"/>
      <c r="XA48" s="83"/>
      <c r="XB48" s="83"/>
      <c r="XC48" s="83"/>
      <c r="XD48" s="83"/>
      <c r="XE48" s="83"/>
      <c r="XF48" s="83"/>
      <c r="XG48" s="83"/>
      <c r="XH48" s="83"/>
      <c r="XI48" s="83"/>
      <c r="XJ48" s="83"/>
      <c r="XK48" s="83"/>
      <c r="XL48" s="83"/>
      <c r="XM48" s="83"/>
      <c r="XN48" s="83"/>
      <c r="XO48" s="83"/>
      <c r="XP48" s="83"/>
      <c r="XQ48" s="83"/>
      <c r="XR48" s="83"/>
      <c r="XS48" s="83"/>
      <c r="XT48" s="83"/>
      <c r="XU48" s="83"/>
      <c r="XV48" s="83"/>
      <c r="XW48" s="83"/>
      <c r="XX48" s="83"/>
      <c r="XY48" s="83"/>
      <c r="XZ48" s="83"/>
      <c r="YA48" s="83"/>
      <c r="YB48" s="83"/>
      <c r="YC48" s="83"/>
      <c r="YD48" s="83"/>
      <c r="YE48" s="83"/>
      <c r="YF48" s="83"/>
      <c r="YG48" s="83"/>
      <c r="YH48" s="83"/>
      <c r="YI48" s="83"/>
      <c r="YJ48" s="83"/>
      <c r="YK48" s="83"/>
      <c r="YL48" s="83"/>
      <c r="YM48" s="83"/>
      <c r="YN48" s="83"/>
      <c r="YO48" s="83"/>
      <c r="YP48" s="83"/>
      <c r="YQ48" s="83"/>
      <c r="YR48" s="83"/>
      <c r="YS48" s="83"/>
      <c r="YT48" s="83"/>
      <c r="YU48" s="83"/>
      <c r="YV48" s="83"/>
      <c r="YW48" s="83"/>
      <c r="YX48" s="83"/>
      <c r="YY48" s="83"/>
      <c r="YZ48" s="83"/>
      <c r="ZA48" s="83"/>
      <c r="ZB48" s="83"/>
      <c r="ZC48" s="83"/>
      <c r="ZD48" s="83"/>
      <c r="ZE48" s="83"/>
      <c r="ZF48" s="83"/>
      <c r="ZG48" s="83"/>
      <c r="ZH48" s="83"/>
      <c r="ZI48" s="83"/>
      <c r="ZJ48" s="83"/>
      <c r="ZK48" s="83"/>
      <c r="ZL48" s="83"/>
      <c r="ZM48" s="83"/>
      <c r="ZN48" s="83"/>
      <c r="ZO48" s="83"/>
      <c r="ZP48" s="83"/>
      <c r="ZQ48" s="83"/>
      <c r="ZR48" s="83"/>
      <c r="ZS48" s="83"/>
      <c r="ZT48" s="83"/>
      <c r="ZU48" s="83"/>
      <c r="ZV48" s="83"/>
      <c r="ZW48" s="83"/>
      <c r="ZX48" s="83"/>
      <c r="ZY48" s="83"/>
      <c r="ZZ48" s="83"/>
      <c r="AAA48" s="83"/>
      <c r="AAB48" s="83"/>
      <c r="AAC48" s="83"/>
      <c r="AAD48" s="83"/>
      <c r="AAE48" s="83"/>
      <c r="AAF48" s="83"/>
      <c r="AAG48" s="83"/>
      <c r="AAH48" s="83"/>
      <c r="AAI48" s="83"/>
      <c r="AAJ48" s="83"/>
      <c r="AAK48" s="83"/>
      <c r="AAL48" s="83"/>
      <c r="AAM48" s="83"/>
      <c r="AAN48" s="83"/>
      <c r="AAO48" s="83"/>
      <c r="AAP48" s="83"/>
      <c r="AAQ48" s="83"/>
      <c r="AAR48" s="83"/>
      <c r="AAS48" s="83"/>
      <c r="AAT48" s="83"/>
      <c r="AAU48" s="83"/>
      <c r="AAV48" s="83"/>
      <c r="AAW48" s="83"/>
      <c r="AAX48" s="83"/>
      <c r="AAY48" s="83"/>
      <c r="AAZ48" s="83"/>
      <c r="ABA48" s="83"/>
      <c r="ABB48" s="83"/>
      <c r="ABC48" s="83"/>
      <c r="ABD48" s="83"/>
      <c r="ABE48" s="83"/>
      <c r="ABF48" s="83"/>
      <c r="ABG48" s="83"/>
      <c r="ABH48" s="83"/>
      <c r="ABI48" s="83"/>
      <c r="ABJ48" s="83"/>
      <c r="ABK48" s="83"/>
      <c r="ABL48" s="83"/>
      <c r="ABM48" s="83"/>
      <c r="ABN48" s="83"/>
      <c r="ABO48" s="83"/>
      <c r="ABP48" s="83"/>
      <c r="ABQ48" s="83"/>
      <c r="ABR48" s="83"/>
      <c r="ABS48" s="83"/>
      <c r="ABT48" s="83"/>
      <c r="ABU48" s="83"/>
      <c r="ABV48" s="83"/>
      <c r="ABW48" s="83"/>
      <c r="ABX48" s="83"/>
      <c r="ABY48" s="83"/>
      <c r="ABZ48" s="83"/>
      <c r="ACA48" s="83"/>
      <c r="ACB48" s="83"/>
      <c r="ACC48" s="83"/>
      <c r="ACD48" s="83"/>
      <c r="ACE48" s="83"/>
      <c r="ACF48" s="83"/>
      <c r="ACG48" s="83"/>
      <c r="ACH48" s="83"/>
      <c r="ACI48" s="83"/>
      <c r="ACJ48" s="83"/>
      <c r="ACK48" s="83"/>
      <c r="ACL48" s="83"/>
      <c r="ACM48" s="83"/>
      <c r="ACN48" s="83"/>
      <c r="ACO48" s="83"/>
      <c r="ACP48" s="83"/>
      <c r="ACQ48" s="83"/>
      <c r="ACR48" s="83"/>
      <c r="ACS48" s="83"/>
      <c r="ACT48" s="83"/>
      <c r="ACU48" s="83"/>
      <c r="ACV48" s="83"/>
      <c r="ACW48" s="83"/>
      <c r="ACX48" s="83"/>
      <c r="ACY48" s="83"/>
      <c r="ACZ48" s="83"/>
      <c r="ADA48" s="83"/>
      <c r="ADB48" s="83"/>
      <c r="ADC48" s="83"/>
      <c r="ADD48" s="83"/>
      <c r="ADE48" s="83"/>
      <c r="ADF48" s="83"/>
      <c r="ADG48" s="83"/>
      <c r="ADH48" s="83"/>
      <c r="ADI48" s="83"/>
      <c r="ADJ48" s="83"/>
      <c r="ADK48" s="83"/>
      <c r="ADL48" s="83"/>
      <c r="ADM48" s="83"/>
      <c r="ADN48" s="83"/>
      <c r="ADO48" s="83"/>
      <c r="ADP48" s="83"/>
      <c r="ADQ48" s="83"/>
      <c r="ADR48" s="83"/>
      <c r="ADS48" s="83"/>
      <c r="ADT48" s="83"/>
      <c r="ADU48" s="83"/>
      <c r="ADV48" s="83"/>
      <c r="ADW48" s="83"/>
      <c r="ADX48" s="83"/>
      <c r="ADY48" s="83"/>
      <c r="ADZ48" s="83"/>
      <c r="AEA48" s="83"/>
      <c r="AEB48" s="83"/>
      <c r="AEC48" s="83"/>
      <c r="AED48" s="83"/>
      <c r="AEE48" s="83"/>
      <c r="AEF48" s="83"/>
      <c r="AEG48" s="83"/>
      <c r="AEH48" s="83"/>
      <c r="AEI48" s="83"/>
      <c r="AEJ48" s="83"/>
      <c r="AEK48" s="83"/>
      <c r="AEL48" s="83"/>
      <c r="AEM48" s="83"/>
      <c r="AEN48" s="83"/>
      <c r="AEO48" s="83"/>
      <c r="AEP48" s="83"/>
      <c r="AEQ48" s="83"/>
      <c r="AER48" s="83"/>
      <c r="AES48" s="83"/>
      <c r="AET48" s="83"/>
      <c r="AEU48" s="83"/>
      <c r="AEV48" s="83"/>
      <c r="AEW48" s="83"/>
      <c r="AEX48" s="83"/>
      <c r="AEY48" s="83"/>
      <c r="AEZ48" s="83"/>
      <c r="AFA48" s="83"/>
      <c r="AFB48" s="83"/>
      <c r="AFC48" s="83"/>
      <c r="AFD48" s="83"/>
      <c r="AFE48" s="83"/>
      <c r="AFF48" s="83"/>
      <c r="AFG48" s="83"/>
      <c r="AFH48" s="83"/>
      <c r="AFI48" s="83"/>
      <c r="AFJ48" s="83"/>
      <c r="AFK48" s="83"/>
      <c r="AFL48" s="83"/>
      <c r="AFM48" s="83"/>
      <c r="AFN48" s="83"/>
      <c r="AFO48" s="83"/>
      <c r="AFP48" s="83"/>
      <c r="AFQ48" s="83"/>
      <c r="AFR48" s="83"/>
      <c r="AFS48" s="83"/>
      <c r="AFT48" s="83"/>
      <c r="AFU48" s="83"/>
      <c r="AFV48" s="83"/>
      <c r="AFW48" s="83"/>
      <c r="AFX48" s="83"/>
      <c r="AFY48" s="83"/>
      <c r="AFZ48" s="83"/>
      <c r="AGA48" s="83"/>
      <c r="AGB48" s="83"/>
      <c r="AGC48" s="83"/>
      <c r="AGD48" s="83"/>
      <c r="AGE48" s="83"/>
      <c r="AGF48" s="83"/>
      <c r="AGG48" s="83"/>
      <c r="AGH48" s="83"/>
      <c r="AGI48" s="83"/>
      <c r="AGJ48" s="83"/>
      <c r="AGK48" s="83"/>
      <c r="AGL48" s="83"/>
      <c r="AGM48" s="83"/>
      <c r="AGN48" s="83"/>
      <c r="AGO48" s="83"/>
      <c r="AGP48" s="83"/>
      <c r="AGQ48" s="83"/>
      <c r="AGR48" s="83"/>
      <c r="AGS48" s="83"/>
      <c r="AGT48" s="83"/>
      <c r="AGU48" s="83"/>
      <c r="AGV48" s="83"/>
      <c r="AGW48" s="83"/>
      <c r="AGX48" s="83"/>
      <c r="AGY48" s="83"/>
      <c r="AGZ48" s="83"/>
      <c r="AHA48" s="83"/>
      <c r="AHB48" s="83"/>
      <c r="AHC48" s="83"/>
      <c r="AHD48" s="83"/>
      <c r="AHE48" s="83"/>
      <c r="AHF48" s="83"/>
      <c r="AHG48" s="83"/>
      <c r="AHH48" s="83"/>
      <c r="AHI48" s="83"/>
      <c r="AHJ48" s="83"/>
      <c r="AHK48" s="83"/>
      <c r="AHL48" s="83"/>
      <c r="AHM48" s="83"/>
      <c r="AHN48" s="83"/>
      <c r="AHO48" s="83"/>
      <c r="AHP48" s="83"/>
      <c r="AHQ48" s="83"/>
      <c r="AHR48" s="83"/>
      <c r="AHS48" s="83"/>
      <c r="AHT48" s="83"/>
      <c r="AHU48" s="83"/>
      <c r="AHV48" s="83"/>
      <c r="AHW48" s="83"/>
      <c r="AHX48" s="83"/>
      <c r="AHY48" s="83"/>
      <c r="AHZ48" s="83"/>
      <c r="AIA48" s="83"/>
      <c r="AIB48" s="83"/>
      <c r="AIC48" s="83"/>
      <c r="AID48" s="83"/>
      <c r="AIE48" s="83"/>
      <c r="AIF48" s="83"/>
      <c r="AIG48" s="83"/>
      <c r="AIH48" s="83"/>
      <c r="AII48" s="83"/>
      <c r="AIJ48" s="83"/>
      <c r="AIK48" s="83"/>
      <c r="AIL48" s="83"/>
      <c r="AIM48" s="83"/>
      <c r="AIN48" s="83"/>
      <c r="AIO48" s="83"/>
      <c r="AIP48" s="83"/>
      <c r="AIQ48" s="83"/>
      <c r="AIR48" s="83"/>
      <c r="AIS48" s="83"/>
      <c r="AIT48" s="83"/>
      <c r="AIU48" s="83"/>
      <c r="AIV48" s="83"/>
      <c r="AIW48" s="83"/>
      <c r="AIX48" s="83"/>
      <c r="AIY48" s="83"/>
      <c r="AIZ48" s="83"/>
      <c r="AJA48" s="83"/>
      <c r="AJB48" s="83"/>
      <c r="AJC48" s="83"/>
      <c r="AJD48" s="83"/>
      <c r="AJE48" s="83"/>
      <c r="AJF48" s="83"/>
      <c r="AJG48" s="83"/>
      <c r="AJH48" s="83"/>
      <c r="AJI48" s="83"/>
      <c r="AJJ48" s="83"/>
      <c r="AJK48" s="83"/>
      <c r="AJL48" s="83"/>
      <c r="AJM48" s="83"/>
      <c r="AJN48" s="83"/>
      <c r="AJO48" s="83"/>
      <c r="AJP48" s="83"/>
      <c r="AJQ48" s="83"/>
      <c r="AJR48" s="83"/>
      <c r="AJS48" s="83"/>
      <c r="AJT48" s="83"/>
      <c r="AJU48" s="83"/>
      <c r="AJV48" s="83"/>
      <c r="AJW48" s="83"/>
      <c r="AJX48" s="83"/>
      <c r="AJY48" s="83"/>
      <c r="AJZ48" s="83"/>
      <c r="AKA48" s="83"/>
      <c r="AKB48" s="83"/>
      <c r="AKC48" s="83"/>
      <c r="AKD48" s="83"/>
      <c r="AKE48" s="83"/>
      <c r="AKF48" s="83"/>
      <c r="AKG48" s="83"/>
      <c r="AKH48" s="83"/>
      <c r="AKI48" s="83"/>
      <c r="AKJ48" s="83"/>
      <c r="AKK48" s="83"/>
      <c r="AKL48" s="83"/>
      <c r="AKM48" s="83"/>
      <c r="AKN48" s="83"/>
      <c r="AKO48" s="83"/>
      <c r="AKP48" s="83"/>
      <c r="AKQ48" s="83"/>
      <c r="AKR48" s="83"/>
      <c r="AKS48" s="83"/>
      <c r="AKT48" s="83"/>
      <c r="AKU48" s="83"/>
      <c r="AKV48" s="83"/>
      <c r="AKW48" s="83"/>
      <c r="AKX48" s="83"/>
      <c r="AKY48" s="83"/>
      <c r="AKZ48" s="83"/>
      <c r="ALA48" s="83"/>
      <c r="ALB48" s="83"/>
      <c r="ALC48" s="83"/>
      <c r="ALD48" s="83"/>
      <c r="ALE48" s="83"/>
      <c r="ALF48" s="83"/>
      <c r="ALG48" s="83"/>
      <c r="ALH48" s="83"/>
      <c r="ALI48" s="83"/>
      <c r="ALJ48" s="83"/>
      <c r="ALK48" s="83"/>
      <c r="ALL48" s="83"/>
      <c r="ALM48" s="83"/>
      <c r="ALN48" s="83"/>
      <c r="ALO48" s="83"/>
      <c r="ALP48" s="83"/>
      <c r="ALQ48" s="83"/>
      <c r="ALR48" s="83"/>
      <c r="ALS48" s="83"/>
      <c r="ALT48" s="83"/>
      <c r="ALU48" s="83"/>
      <c r="ALV48" s="83"/>
      <c r="ALW48" s="83"/>
      <c r="ALX48" s="83"/>
      <c r="ALY48" s="83"/>
      <c r="ALZ48" s="83"/>
      <c r="AMA48" s="83"/>
      <c r="AMB48" s="83"/>
      <c r="AMC48" s="83"/>
      <c r="AMD48" s="83"/>
      <c r="AME48" s="83"/>
      <c r="AMF48" s="83"/>
      <c r="AMG48" s="83"/>
      <c r="AMH48" s="83"/>
      <c r="AMI48" s="83"/>
      <c r="AMJ48" s="83"/>
    </row>
    <row r="49" spans="1:1024" ht="14.85" customHeight="1" x14ac:dyDescent="0.2">
      <c r="A49" s="58">
        <f t="array" ref="A49">IF(G49=Error_checking!$A$26,_xlfn.RANK.EQ(AC49,$AC$2:$AC$601),"")</f>
        <v>48</v>
      </c>
      <c r="B49" s="84">
        <v>19</v>
      </c>
      <c r="C49" s="59">
        <f>VLOOKUP($B49,Ludo_na!$A$2:$D$601,2,0)</f>
        <v>86</v>
      </c>
      <c r="D49" s="60" t="str">
        <f>IF(VLOOKUP($B49,Ludo_voor!$A$2:$Y$601,3,0)="","",VLOOKUP($B49,Ludo_voor!$A$2:$Y$601,3,0))</f>
        <v>Goethals</v>
      </c>
      <c r="E49" s="61" t="str">
        <f>IF(VLOOKUP($B49,Ludo_voor!$A$2:$Y$601,4,0)="","",VLOOKUP($B49,Ludo_voor!$A$2:$Y$601,4,0))</f>
        <v>Robin</v>
      </c>
      <c r="F49" s="62" t="str">
        <f>IF(VLOOKUP($B49,Ludo_voor!$A$2:$Y$601,5,0)="","",VLOOKUP($B49,Ludo_voor!$A$2:$Y$601,5,0))</f>
        <v>Spelen op Zolder</v>
      </c>
      <c r="G49" s="63" t="s">
        <v>845</v>
      </c>
      <c r="H49" s="85"/>
      <c r="I49" s="86" t="s">
        <v>860</v>
      </c>
      <c r="J49" s="87">
        <v>1</v>
      </c>
      <c r="K49" s="87">
        <v>1</v>
      </c>
      <c r="L49" s="87">
        <v>4</v>
      </c>
      <c r="M49" s="67">
        <f t="array" ref="M49">IF($G49="","",IF(L49="",0,((SUM(IF(I49=I$2:I$601,IF(J49=J$2:J$601,1,0),0))-K49)/(SUM(IF(I49=I$2:I$601,IF(J49=J$2:J$601,1,0),0))-1)*100)+(L49/(SUM(IF(I49=I$2:I$601,IF(J49=J$2:J$601,L$2:L$601,0),0))))+IF(K49&lt;2,SUM(IF(I49=I$2:I$601,IF(J49=J$2:J$601,1,0),0)),0)))</f>
        <v>104.4</v>
      </c>
      <c r="N49" s="88" t="s">
        <v>881</v>
      </c>
      <c r="O49" s="72">
        <v>2</v>
      </c>
      <c r="P49" s="72">
        <v>2</v>
      </c>
      <c r="Q49" s="72">
        <v>96</v>
      </c>
      <c r="R49" s="70">
        <f t="array" ref="R49">IF($G49="","",IF(Q49="",0,((SUM(IF(N49=N$2:N$601,IF(O49=O$2:O$601,1,0),0))-P49)/(SUM(IF(N49=N$2:N$601,IF(O49=O$2:O$601,1,0),0))-1)*100)+(Q49/(SUM(IF(N49=N$2:N$601,IF(O49=O$2:O$601,Q$2:Q$601,0),0))))+IF(P49&lt;2,SUM(IF(N49=N$2:N$601,IF(O49=O$2:O$601,1,0),0)),0)))</f>
        <v>75.206896551724142</v>
      </c>
      <c r="S49" s="103" t="s">
        <v>868</v>
      </c>
      <c r="T49" s="69">
        <v>3</v>
      </c>
      <c r="U49" s="69">
        <v>4</v>
      </c>
      <c r="V49" s="69">
        <v>147</v>
      </c>
      <c r="W49" s="73">
        <f t="array" ref="W49">IF($G49="","",IF(OR(S49=Error_checking!$Q$25,S49=Error_checking!$Q$26),R49-IF(P49&lt;2,SUM(IF(N49=N$2:N$601,IF(O49=O$2:O$601,1,0),0)),0),IF(V49="",0,((SUM(IF(S49=S$2:S$601,IF(T49=T$2:T$601,1,0),0))-U49)/(SUM(IF(S49=S$2:S$601,IF(T49=T$2:T$601,1,0),0))-1)*100)+(V49/(SUM(IF(S49=S$2:S$601,IF(T49=T$2:T$601,V$2:V$601,0),0))))+IF(U49&lt;2,SUM(IF(S49=S$2:S$601,IF(T49=T$2:T$601,1,0),0)),0))))</f>
        <v>0.22511485451761101</v>
      </c>
      <c r="X49" s="74"/>
      <c r="Y49" s="75"/>
      <c r="Z49" s="76"/>
      <c r="AA49" s="75"/>
      <c r="AB49" s="77">
        <f>0</f>
        <v>0</v>
      </c>
      <c r="AC49" s="99">
        <f t="array" ref="AC49">SUM(M49,R49,W49,AB49)</f>
        <v>179.83201140624178</v>
      </c>
      <c r="AD49" s="98">
        <f>IF(G49=Error_checking!$A$26,MAX(0,MIN(MaxBonus,$G$1)+1-_xlfn.RANK.EQ(AC49,$AC$2:$AC$601)),0)</f>
        <v>23</v>
      </c>
      <c r="AE49" s="95">
        <f t="shared" si="0"/>
        <v>202.83201140624178</v>
      </c>
      <c r="AF49" s="78">
        <f t="array" ref="AF49">IF(G49=Error_checking!$A$26,_xlfn.RANK.EQ(AC49,$AC$2:$AC$601),"")</f>
        <v>48</v>
      </c>
      <c r="AG49" s="101"/>
      <c r="AH49" s="102"/>
      <c r="AI49" s="102"/>
      <c r="AJ49" s="102"/>
      <c r="AK49" s="81"/>
      <c r="AL49" s="90"/>
      <c r="AM49" s="90"/>
      <c r="AN49" s="91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92"/>
      <c r="HD49" s="92"/>
      <c r="HE49" s="92"/>
      <c r="HF49" s="92"/>
      <c r="HG49" s="92"/>
      <c r="HH49" s="92"/>
      <c r="HI49" s="92"/>
      <c r="HJ49" s="92"/>
      <c r="HK49" s="92"/>
      <c r="HL49" s="92"/>
      <c r="HM49" s="92"/>
      <c r="HN49" s="92"/>
      <c r="HO49" s="92"/>
      <c r="HP49" s="92"/>
      <c r="HQ49" s="92"/>
      <c r="HR49" s="92"/>
      <c r="HS49" s="92"/>
      <c r="HT49" s="92"/>
      <c r="HU49" s="92"/>
      <c r="HV49" s="92"/>
      <c r="HW49" s="92"/>
      <c r="HX49" s="92"/>
      <c r="HY49" s="92"/>
      <c r="HZ49" s="92"/>
      <c r="IA49" s="92"/>
      <c r="IB49" s="92"/>
      <c r="IC49" s="92"/>
      <c r="ID49" s="92"/>
      <c r="IE49" s="92"/>
      <c r="IF49" s="92"/>
      <c r="IG49" s="92"/>
      <c r="IH49" s="92"/>
      <c r="II49" s="92"/>
      <c r="IJ49" s="92"/>
      <c r="IK49" s="92"/>
      <c r="IL49" s="92"/>
      <c r="IM49" s="92"/>
      <c r="IN49" s="92"/>
      <c r="IO49" s="92"/>
      <c r="IP49" s="92"/>
      <c r="IQ49" s="92"/>
      <c r="IR49" s="92"/>
      <c r="IS49" s="92"/>
      <c r="IT49" s="92"/>
      <c r="IU49" s="92"/>
      <c r="IV49" s="92"/>
      <c r="IW49" s="92"/>
      <c r="IX49" s="92"/>
      <c r="IY49" s="92"/>
      <c r="IZ49" s="92"/>
      <c r="JA49" s="92"/>
      <c r="JB49" s="92"/>
      <c r="JC49" s="92"/>
      <c r="JD49" s="92"/>
      <c r="JE49" s="92"/>
      <c r="JF49" s="92"/>
      <c r="JG49" s="92"/>
      <c r="JH49" s="92"/>
      <c r="JI49" s="92"/>
      <c r="JJ49" s="92"/>
      <c r="JK49" s="92"/>
      <c r="JL49" s="92"/>
      <c r="JM49" s="92"/>
      <c r="JN49" s="92"/>
      <c r="JO49" s="92"/>
      <c r="JP49" s="92"/>
      <c r="JQ49" s="92"/>
      <c r="JR49" s="92"/>
      <c r="JS49" s="92"/>
      <c r="JT49" s="92"/>
      <c r="JU49" s="92"/>
      <c r="JV49" s="92"/>
      <c r="JW49" s="92"/>
      <c r="JX49" s="92"/>
      <c r="JY49" s="92"/>
      <c r="JZ49" s="92"/>
      <c r="KA49" s="92"/>
      <c r="KB49" s="92"/>
      <c r="KC49" s="92"/>
      <c r="KD49" s="92"/>
      <c r="KE49" s="92"/>
      <c r="KF49" s="92"/>
      <c r="KG49" s="92"/>
      <c r="KH49" s="92"/>
      <c r="KI49" s="92"/>
      <c r="KJ49" s="92"/>
      <c r="KK49" s="92"/>
      <c r="KL49" s="92"/>
      <c r="KM49" s="92"/>
      <c r="KN49" s="92"/>
      <c r="KO49" s="92"/>
      <c r="KP49" s="92"/>
      <c r="KQ49" s="92"/>
      <c r="KR49" s="92"/>
      <c r="KS49" s="92"/>
      <c r="KT49" s="92"/>
      <c r="KU49" s="92"/>
      <c r="KV49" s="92"/>
      <c r="KW49" s="92"/>
      <c r="KX49" s="92"/>
      <c r="KY49" s="92"/>
      <c r="KZ49" s="92"/>
      <c r="LA49" s="92"/>
      <c r="LB49" s="92"/>
      <c r="LC49" s="92"/>
      <c r="LD49" s="92"/>
      <c r="LE49" s="92"/>
      <c r="LF49" s="92"/>
      <c r="LG49" s="92"/>
      <c r="LH49" s="92"/>
      <c r="LI49" s="92"/>
      <c r="LJ49" s="92"/>
      <c r="LK49" s="92"/>
      <c r="LL49" s="92"/>
      <c r="LM49" s="92"/>
      <c r="LN49" s="92"/>
      <c r="LO49" s="92"/>
      <c r="LP49" s="92"/>
      <c r="LQ49" s="92"/>
      <c r="LR49" s="92"/>
      <c r="LS49" s="92"/>
      <c r="LT49" s="92"/>
      <c r="LU49" s="92"/>
      <c r="LV49" s="92"/>
      <c r="LW49" s="92"/>
      <c r="LX49" s="92"/>
      <c r="LY49" s="92"/>
      <c r="LZ49" s="92"/>
      <c r="MA49" s="92"/>
      <c r="MB49" s="92"/>
      <c r="MC49" s="92"/>
      <c r="MD49" s="92"/>
      <c r="ME49" s="92"/>
      <c r="MF49" s="92"/>
      <c r="MG49" s="92"/>
      <c r="MH49" s="92"/>
      <c r="MI49" s="92"/>
      <c r="MJ49" s="92"/>
      <c r="MK49" s="92"/>
      <c r="ML49" s="92"/>
      <c r="MM49" s="92"/>
      <c r="MN49" s="92"/>
      <c r="MO49" s="92"/>
      <c r="MP49" s="92"/>
      <c r="MQ49" s="92"/>
      <c r="MR49" s="92"/>
      <c r="MS49" s="92"/>
      <c r="MT49" s="92"/>
      <c r="MU49" s="92"/>
      <c r="MV49" s="92"/>
      <c r="MW49" s="92"/>
      <c r="MX49" s="92"/>
      <c r="MY49" s="92"/>
      <c r="MZ49" s="92"/>
      <c r="NA49" s="92"/>
      <c r="NB49" s="92"/>
      <c r="NC49" s="92"/>
      <c r="ND49" s="92"/>
      <c r="NE49" s="92"/>
      <c r="NF49" s="92"/>
      <c r="NG49" s="92"/>
      <c r="NH49" s="92"/>
      <c r="NI49" s="92"/>
      <c r="NJ49" s="92"/>
      <c r="NK49" s="92"/>
      <c r="NL49" s="92"/>
      <c r="NM49" s="92"/>
      <c r="NN49" s="92"/>
      <c r="NO49" s="92"/>
      <c r="NP49" s="92"/>
      <c r="NQ49" s="92"/>
      <c r="NR49" s="92"/>
      <c r="NS49" s="92"/>
      <c r="NT49" s="92"/>
      <c r="NU49" s="92"/>
      <c r="NV49" s="92"/>
      <c r="NW49" s="92"/>
      <c r="NX49" s="92"/>
      <c r="NY49" s="92"/>
      <c r="NZ49" s="92"/>
      <c r="OA49" s="92"/>
      <c r="OB49" s="92"/>
      <c r="OC49" s="92"/>
      <c r="OD49" s="92"/>
      <c r="OE49" s="92"/>
      <c r="OF49" s="92"/>
      <c r="OG49" s="92"/>
      <c r="OH49" s="92"/>
      <c r="OI49" s="92"/>
      <c r="OJ49" s="92"/>
      <c r="OK49" s="92"/>
      <c r="OL49" s="92"/>
      <c r="OM49" s="92"/>
      <c r="ON49" s="92"/>
      <c r="OO49" s="92"/>
      <c r="OP49" s="92"/>
      <c r="OQ49" s="92"/>
      <c r="OR49" s="92"/>
      <c r="OS49" s="92"/>
      <c r="OT49" s="92"/>
      <c r="OU49" s="92"/>
      <c r="OV49" s="92"/>
      <c r="OW49" s="92"/>
      <c r="OX49" s="92"/>
      <c r="OY49" s="92"/>
      <c r="OZ49" s="92"/>
      <c r="PA49" s="92"/>
      <c r="PB49" s="92"/>
      <c r="PC49" s="92"/>
      <c r="PD49" s="92"/>
      <c r="PE49" s="92"/>
      <c r="PF49" s="92"/>
      <c r="PG49" s="92"/>
      <c r="PH49" s="92"/>
      <c r="PI49" s="92"/>
      <c r="PJ49" s="92"/>
      <c r="PK49" s="92"/>
      <c r="PL49" s="92"/>
      <c r="PM49" s="92"/>
      <c r="PN49" s="92"/>
      <c r="PO49" s="92"/>
      <c r="PP49" s="92"/>
      <c r="PQ49" s="92"/>
      <c r="PR49" s="92"/>
      <c r="PS49" s="92"/>
      <c r="PT49" s="92"/>
      <c r="PU49" s="92"/>
      <c r="PV49" s="92"/>
      <c r="PW49" s="92"/>
      <c r="PX49" s="92"/>
      <c r="PY49" s="92"/>
      <c r="PZ49" s="92"/>
      <c r="QA49" s="92"/>
      <c r="QB49" s="92"/>
      <c r="QC49" s="92"/>
      <c r="QD49" s="92"/>
      <c r="QE49" s="92"/>
      <c r="QF49" s="92"/>
      <c r="QG49" s="92"/>
      <c r="QH49" s="92"/>
      <c r="QI49" s="92"/>
      <c r="QJ49" s="92"/>
      <c r="QK49" s="92"/>
      <c r="QL49" s="92"/>
      <c r="QM49" s="92"/>
      <c r="QN49" s="92"/>
      <c r="QO49" s="92"/>
      <c r="QP49" s="92"/>
      <c r="QQ49" s="92"/>
      <c r="QR49" s="92"/>
      <c r="QS49" s="92"/>
      <c r="QT49" s="92"/>
      <c r="QU49" s="92"/>
      <c r="QV49" s="92"/>
      <c r="QW49" s="92"/>
      <c r="QX49" s="92"/>
      <c r="QY49" s="92"/>
      <c r="QZ49" s="92"/>
      <c r="RA49" s="92"/>
      <c r="RB49" s="92"/>
      <c r="RC49" s="92"/>
      <c r="RD49" s="92"/>
      <c r="RE49" s="92"/>
      <c r="RF49" s="92"/>
      <c r="RG49" s="92"/>
      <c r="RH49" s="92"/>
      <c r="RI49" s="92"/>
      <c r="RJ49" s="92"/>
      <c r="RK49" s="92"/>
      <c r="RL49" s="92"/>
      <c r="RM49" s="92"/>
      <c r="RN49" s="92"/>
      <c r="RO49" s="92"/>
      <c r="RP49" s="92"/>
      <c r="RQ49" s="92"/>
      <c r="RR49" s="92"/>
      <c r="RS49" s="92"/>
      <c r="RT49" s="92"/>
      <c r="RU49" s="92"/>
      <c r="RV49" s="92"/>
      <c r="RW49" s="92"/>
      <c r="RX49" s="92"/>
      <c r="RY49" s="92"/>
      <c r="RZ49" s="92"/>
      <c r="SA49" s="92"/>
      <c r="SB49" s="92"/>
      <c r="SC49" s="92"/>
      <c r="SD49" s="92"/>
      <c r="SE49" s="92"/>
      <c r="SF49" s="92"/>
      <c r="SG49" s="92"/>
      <c r="SH49" s="92"/>
      <c r="SI49" s="92"/>
      <c r="SJ49" s="92"/>
      <c r="SK49" s="92"/>
      <c r="SL49" s="92"/>
      <c r="SM49" s="92"/>
      <c r="SN49" s="92"/>
      <c r="SO49" s="92"/>
      <c r="SP49" s="92"/>
      <c r="SQ49" s="92"/>
      <c r="SR49" s="92"/>
      <c r="SS49" s="92"/>
      <c r="ST49" s="92"/>
      <c r="SU49" s="92"/>
      <c r="SV49" s="92"/>
      <c r="SW49" s="92"/>
      <c r="SX49" s="92"/>
      <c r="SY49" s="92"/>
      <c r="SZ49" s="92"/>
      <c r="TA49" s="92"/>
      <c r="TB49" s="92"/>
      <c r="TC49" s="92"/>
      <c r="TD49" s="92"/>
      <c r="TE49" s="92"/>
      <c r="TF49" s="92"/>
      <c r="TG49" s="92"/>
      <c r="TH49" s="92"/>
      <c r="TI49" s="92"/>
      <c r="TJ49" s="92"/>
      <c r="TK49" s="92"/>
      <c r="TL49" s="92"/>
      <c r="TM49" s="92"/>
      <c r="TN49" s="92"/>
      <c r="TO49" s="92"/>
      <c r="TP49" s="92"/>
      <c r="TQ49" s="92"/>
      <c r="TR49" s="92"/>
      <c r="TS49" s="92"/>
      <c r="TT49" s="92"/>
      <c r="TU49" s="92"/>
      <c r="TV49" s="92"/>
      <c r="TW49" s="92"/>
      <c r="TX49" s="92"/>
      <c r="TY49" s="92"/>
      <c r="TZ49" s="92"/>
      <c r="UA49" s="92"/>
      <c r="UB49" s="92"/>
      <c r="UC49" s="92"/>
      <c r="UD49" s="92"/>
      <c r="UE49" s="92"/>
      <c r="UF49" s="92"/>
      <c r="UG49" s="92"/>
      <c r="UH49" s="92"/>
      <c r="UI49" s="92"/>
      <c r="UJ49" s="92"/>
      <c r="UK49" s="92"/>
      <c r="UL49" s="92"/>
      <c r="UM49" s="92"/>
      <c r="UN49" s="92"/>
      <c r="UO49" s="92"/>
      <c r="UP49" s="92"/>
      <c r="UQ49" s="92"/>
      <c r="UR49" s="92"/>
      <c r="US49" s="92"/>
      <c r="UT49" s="92"/>
      <c r="UU49" s="92"/>
      <c r="UV49" s="92"/>
      <c r="UW49" s="92"/>
      <c r="UX49" s="92"/>
      <c r="UY49" s="92"/>
      <c r="UZ49" s="92"/>
      <c r="VA49" s="92"/>
      <c r="VB49" s="92"/>
      <c r="VC49" s="92"/>
      <c r="VD49" s="92"/>
      <c r="VE49" s="92"/>
      <c r="VF49" s="92"/>
      <c r="VG49" s="92"/>
      <c r="VH49" s="92"/>
      <c r="VI49" s="92"/>
      <c r="VJ49" s="92"/>
      <c r="VK49" s="92"/>
      <c r="VL49" s="92"/>
      <c r="VM49" s="92"/>
      <c r="VN49" s="92"/>
      <c r="VO49" s="92"/>
      <c r="VP49" s="92"/>
      <c r="VQ49" s="92"/>
      <c r="VR49" s="92"/>
      <c r="VS49" s="92"/>
      <c r="VT49" s="92"/>
      <c r="VU49" s="92"/>
      <c r="VV49" s="92"/>
      <c r="VW49" s="92"/>
      <c r="VX49" s="92"/>
      <c r="VY49" s="92"/>
      <c r="VZ49" s="92"/>
      <c r="WA49" s="92"/>
      <c r="WB49" s="92"/>
      <c r="WC49" s="92"/>
      <c r="WD49" s="92"/>
      <c r="WE49" s="92"/>
      <c r="WF49" s="92"/>
      <c r="WG49" s="92"/>
      <c r="WH49" s="92"/>
      <c r="WI49" s="92"/>
      <c r="WJ49" s="92"/>
      <c r="WK49" s="92"/>
      <c r="WL49" s="92"/>
      <c r="WM49" s="92"/>
      <c r="WN49" s="92"/>
      <c r="WO49" s="92"/>
      <c r="WP49" s="92"/>
      <c r="WQ49" s="92"/>
      <c r="WR49" s="92"/>
      <c r="WS49" s="92"/>
      <c r="WT49" s="92"/>
      <c r="WU49" s="92"/>
      <c r="WV49" s="92"/>
      <c r="WW49" s="92"/>
      <c r="WX49" s="92"/>
      <c r="WY49" s="92"/>
      <c r="WZ49" s="92"/>
      <c r="XA49" s="92"/>
      <c r="XB49" s="92"/>
      <c r="XC49" s="92"/>
      <c r="XD49" s="92"/>
      <c r="XE49" s="92"/>
      <c r="XF49" s="92"/>
      <c r="XG49" s="92"/>
      <c r="XH49" s="92"/>
      <c r="XI49" s="92"/>
      <c r="XJ49" s="92"/>
      <c r="XK49" s="92"/>
      <c r="XL49" s="92"/>
      <c r="XM49" s="92"/>
      <c r="XN49" s="92"/>
      <c r="XO49" s="92"/>
      <c r="XP49" s="92"/>
      <c r="XQ49" s="92"/>
      <c r="XR49" s="92"/>
      <c r="XS49" s="92"/>
      <c r="XT49" s="92"/>
      <c r="XU49" s="92"/>
      <c r="XV49" s="92"/>
      <c r="XW49" s="92"/>
      <c r="XX49" s="92"/>
      <c r="XY49" s="92"/>
      <c r="XZ49" s="92"/>
      <c r="YA49" s="92"/>
      <c r="YB49" s="92"/>
      <c r="YC49" s="92"/>
      <c r="YD49" s="92"/>
      <c r="YE49" s="92"/>
      <c r="YF49" s="92"/>
      <c r="YG49" s="92"/>
      <c r="YH49" s="92"/>
      <c r="YI49" s="92"/>
      <c r="YJ49" s="92"/>
      <c r="YK49" s="92"/>
      <c r="YL49" s="92"/>
      <c r="YM49" s="92"/>
      <c r="YN49" s="92"/>
      <c r="YO49" s="92"/>
      <c r="YP49" s="92"/>
      <c r="YQ49" s="92"/>
      <c r="YR49" s="92"/>
      <c r="YS49" s="92"/>
      <c r="YT49" s="92"/>
      <c r="YU49" s="92"/>
      <c r="YV49" s="92"/>
      <c r="YW49" s="92"/>
      <c r="YX49" s="92"/>
      <c r="YY49" s="92"/>
      <c r="YZ49" s="92"/>
      <c r="ZA49" s="92"/>
      <c r="ZB49" s="92"/>
      <c r="ZC49" s="92"/>
      <c r="ZD49" s="92"/>
      <c r="ZE49" s="92"/>
      <c r="ZF49" s="92"/>
      <c r="ZG49" s="92"/>
      <c r="ZH49" s="92"/>
      <c r="ZI49" s="92"/>
      <c r="ZJ49" s="92"/>
      <c r="ZK49" s="92"/>
      <c r="ZL49" s="92"/>
      <c r="ZM49" s="92"/>
      <c r="ZN49" s="92"/>
      <c r="ZO49" s="92"/>
      <c r="ZP49" s="92"/>
      <c r="ZQ49" s="92"/>
      <c r="ZR49" s="92"/>
      <c r="ZS49" s="92"/>
      <c r="ZT49" s="92"/>
      <c r="ZU49" s="92"/>
      <c r="ZV49" s="92"/>
      <c r="ZW49" s="92"/>
      <c r="ZX49" s="92"/>
      <c r="ZY49" s="92"/>
      <c r="ZZ49" s="92"/>
      <c r="AAA49" s="92"/>
      <c r="AAB49" s="92"/>
      <c r="AAC49" s="92"/>
      <c r="AAD49" s="92"/>
      <c r="AAE49" s="92"/>
      <c r="AAF49" s="92"/>
      <c r="AAG49" s="92"/>
      <c r="AAH49" s="92"/>
      <c r="AAI49" s="92"/>
      <c r="AAJ49" s="92"/>
      <c r="AAK49" s="92"/>
      <c r="AAL49" s="92"/>
      <c r="AAM49" s="92"/>
      <c r="AAN49" s="92"/>
      <c r="AAO49" s="92"/>
      <c r="AAP49" s="92"/>
      <c r="AAQ49" s="92"/>
      <c r="AAR49" s="92"/>
      <c r="AAS49" s="92"/>
      <c r="AAT49" s="92"/>
      <c r="AAU49" s="92"/>
      <c r="AAV49" s="92"/>
      <c r="AAW49" s="92"/>
      <c r="AAX49" s="92"/>
      <c r="AAY49" s="92"/>
      <c r="AAZ49" s="92"/>
      <c r="ABA49" s="92"/>
      <c r="ABB49" s="92"/>
      <c r="ABC49" s="92"/>
      <c r="ABD49" s="92"/>
      <c r="ABE49" s="92"/>
      <c r="ABF49" s="92"/>
      <c r="ABG49" s="92"/>
      <c r="ABH49" s="92"/>
      <c r="ABI49" s="92"/>
      <c r="ABJ49" s="92"/>
      <c r="ABK49" s="92"/>
      <c r="ABL49" s="92"/>
      <c r="ABM49" s="92"/>
      <c r="ABN49" s="92"/>
      <c r="ABO49" s="92"/>
      <c r="ABP49" s="92"/>
      <c r="ABQ49" s="92"/>
      <c r="ABR49" s="92"/>
      <c r="ABS49" s="92"/>
      <c r="ABT49" s="92"/>
      <c r="ABU49" s="92"/>
      <c r="ABV49" s="92"/>
      <c r="ABW49" s="92"/>
      <c r="ABX49" s="92"/>
      <c r="ABY49" s="92"/>
      <c r="ABZ49" s="92"/>
      <c r="ACA49" s="92"/>
      <c r="ACB49" s="92"/>
      <c r="ACC49" s="92"/>
      <c r="ACD49" s="92"/>
      <c r="ACE49" s="92"/>
      <c r="ACF49" s="92"/>
      <c r="ACG49" s="92"/>
      <c r="ACH49" s="92"/>
      <c r="ACI49" s="92"/>
      <c r="ACJ49" s="92"/>
      <c r="ACK49" s="92"/>
      <c r="ACL49" s="92"/>
      <c r="ACM49" s="92"/>
      <c r="ACN49" s="92"/>
      <c r="ACO49" s="92"/>
      <c r="ACP49" s="92"/>
      <c r="ACQ49" s="92"/>
      <c r="ACR49" s="92"/>
      <c r="ACS49" s="92"/>
      <c r="ACT49" s="92"/>
      <c r="ACU49" s="92"/>
      <c r="ACV49" s="92"/>
      <c r="ACW49" s="92"/>
      <c r="ACX49" s="92"/>
      <c r="ACY49" s="92"/>
      <c r="ACZ49" s="92"/>
      <c r="ADA49" s="92"/>
      <c r="ADB49" s="92"/>
      <c r="ADC49" s="92"/>
      <c r="ADD49" s="92"/>
      <c r="ADE49" s="92"/>
      <c r="ADF49" s="92"/>
      <c r="ADG49" s="92"/>
      <c r="ADH49" s="92"/>
      <c r="ADI49" s="92"/>
      <c r="ADJ49" s="92"/>
      <c r="ADK49" s="92"/>
      <c r="ADL49" s="92"/>
      <c r="ADM49" s="92"/>
      <c r="ADN49" s="92"/>
      <c r="ADO49" s="92"/>
      <c r="ADP49" s="92"/>
      <c r="ADQ49" s="92"/>
      <c r="ADR49" s="92"/>
      <c r="ADS49" s="92"/>
      <c r="ADT49" s="92"/>
      <c r="ADU49" s="92"/>
      <c r="ADV49" s="92"/>
      <c r="ADW49" s="92"/>
      <c r="ADX49" s="92"/>
      <c r="ADY49" s="92"/>
      <c r="ADZ49" s="92"/>
      <c r="AEA49" s="92"/>
      <c r="AEB49" s="92"/>
      <c r="AEC49" s="92"/>
      <c r="AED49" s="92"/>
      <c r="AEE49" s="92"/>
      <c r="AEF49" s="92"/>
      <c r="AEG49" s="92"/>
      <c r="AEH49" s="92"/>
      <c r="AEI49" s="92"/>
      <c r="AEJ49" s="92"/>
      <c r="AEK49" s="92"/>
      <c r="AEL49" s="92"/>
      <c r="AEM49" s="92"/>
      <c r="AEN49" s="92"/>
      <c r="AEO49" s="92"/>
      <c r="AEP49" s="92"/>
      <c r="AEQ49" s="92"/>
      <c r="AER49" s="92"/>
      <c r="AES49" s="92"/>
      <c r="AET49" s="92"/>
      <c r="AEU49" s="92"/>
      <c r="AEV49" s="92"/>
      <c r="AEW49" s="92"/>
      <c r="AEX49" s="92"/>
      <c r="AEY49" s="92"/>
      <c r="AEZ49" s="92"/>
      <c r="AFA49" s="92"/>
      <c r="AFB49" s="92"/>
      <c r="AFC49" s="92"/>
      <c r="AFD49" s="92"/>
      <c r="AFE49" s="92"/>
      <c r="AFF49" s="92"/>
      <c r="AFG49" s="92"/>
      <c r="AFH49" s="92"/>
      <c r="AFI49" s="92"/>
      <c r="AFJ49" s="92"/>
      <c r="AFK49" s="92"/>
      <c r="AFL49" s="92"/>
      <c r="AFM49" s="92"/>
      <c r="AFN49" s="92"/>
      <c r="AFO49" s="92"/>
      <c r="AFP49" s="92"/>
      <c r="AFQ49" s="92"/>
      <c r="AFR49" s="92"/>
      <c r="AFS49" s="92"/>
      <c r="AFT49" s="92"/>
      <c r="AFU49" s="92"/>
      <c r="AFV49" s="92"/>
      <c r="AFW49" s="92"/>
      <c r="AFX49" s="92"/>
      <c r="AFY49" s="92"/>
      <c r="AFZ49" s="92"/>
      <c r="AGA49" s="92"/>
      <c r="AGB49" s="92"/>
      <c r="AGC49" s="92"/>
      <c r="AGD49" s="92"/>
      <c r="AGE49" s="92"/>
      <c r="AGF49" s="92"/>
      <c r="AGG49" s="92"/>
      <c r="AGH49" s="92"/>
      <c r="AGI49" s="92"/>
      <c r="AGJ49" s="92"/>
      <c r="AGK49" s="92"/>
      <c r="AGL49" s="92"/>
      <c r="AGM49" s="92"/>
      <c r="AGN49" s="92"/>
      <c r="AGO49" s="92"/>
      <c r="AGP49" s="92"/>
      <c r="AGQ49" s="92"/>
      <c r="AGR49" s="92"/>
      <c r="AGS49" s="92"/>
      <c r="AGT49" s="92"/>
      <c r="AGU49" s="92"/>
      <c r="AGV49" s="92"/>
      <c r="AGW49" s="92"/>
      <c r="AGX49" s="92"/>
      <c r="AGY49" s="92"/>
      <c r="AGZ49" s="92"/>
      <c r="AHA49" s="92"/>
      <c r="AHB49" s="92"/>
      <c r="AHC49" s="92"/>
      <c r="AHD49" s="92"/>
      <c r="AHE49" s="92"/>
      <c r="AHF49" s="92"/>
      <c r="AHG49" s="92"/>
      <c r="AHH49" s="92"/>
      <c r="AHI49" s="92"/>
      <c r="AHJ49" s="92"/>
      <c r="AHK49" s="92"/>
      <c r="AHL49" s="92"/>
      <c r="AHM49" s="92"/>
      <c r="AHN49" s="92"/>
      <c r="AHO49" s="92"/>
      <c r="AHP49" s="92"/>
      <c r="AHQ49" s="92"/>
      <c r="AHR49" s="92"/>
      <c r="AHS49" s="92"/>
      <c r="AHT49" s="92"/>
      <c r="AHU49" s="92"/>
      <c r="AHV49" s="92"/>
      <c r="AHW49" s="92"/>
      <c r="AHX49" s="92"/>
      <c r="AHY49" s="92"/>
      <c r="AHZ49" s="92"/>
      <c r="AIA49" s="92"/>
      <c r="AIB49" s="92"/>
      <c r="AIC49" s="92"/>
      <c r="AID49" s="92"/>
      <c r="AIE49" s="92"/>
      <c r="AIF49" s="92"/>
      <c r="AIG49" s="92"/>
      <c r="AIH49" s="92"/>
      <c r="AII49" s="92"/>
      <c r="AIJ49" s="92"/>
      <c r="AIK49" s="92"/>
      <c r="AIL49" s="92"/>
      <c r="AIM49" s="92"/>
      <c r="AIN49" s="92"/>
      <c r="AIO49" s="92"/>
      <c r="AIP49" s="92"/>
      <c r="AIQ49" s="92"/>
      <c r="AIR49" s="92"/>
      <c r="AIS49" s="92"/>
      <c r="AIT49" s="92"/>
      <c r="AIU49" s="92"/>
      <c r="AIV49" s="92"/>
      <c r="AIW49" s="92"/>
      <c r="AIX49" s="92"/>
      <c r="AIY49" s="92"/>
      <c r="AIZ49" s="92"/>
      <c r="AJA49" s="92"/>
      <c r="AJB49" s="92"/>
      <c r="AJC49" s="92"/>
      <c r="AJD49" s="92"/>
      <c r="AJE49" s="92"/>
      <c r="AJF49" s="92"/>
      <c r="AJG49" s="92"/>
      <c r="AJH49" s="92"/>
      <c r="AJI49" s="92"/>
      <c r="AJJ49" s="92"/>
      <c r="AJK49" s="92"/>
      <c r="AJL49" s="92"/>
      <c r="AJM49" s="92"/>
      <c r="AJN49" s="92"/>
      <c r="AJO49" s="92"/>
      <c r="AJP49" s="92"/>
      <c r="AJQ49" s="92"/>
      <c r="AJR49" s="92"/>
      <c r="AJS49" s="92"/>
      <c r="AJT49" s="92"/>
      <c r="AJU49" s="92"/>
      <c r="AJV49" s="92"/>
      <c r="AJW49" s="92"/>
      <c r="AJX49" s="92"/>
      <c r="AJY49" s="92"/>
      <c r="AJZ49" s="92"/>
      <c r="AKA49" s="92"/>
      <c r="AKB49" s="92"/>
      <c r="AKC49" s="92"/>
      <c r="AKD49" s="92"/>
      <c r="AKE49" s="92"/>
      <c r="AKF49" s="92"/>
      <c r="AKG49" s="92"/>
      <c r="AKH49" s="92"/>
      <c r="AKI49" s="92"/>
      <c r="AKJ49" s="92"/>
      <c r="AKK49" s="92"/>
      <c r="AKL49" s="92"/>
      <c r="AKM49" s="92"/>
      <c r="AKN49" s="92"/>
      <c r="AKO49" s="92"/>
      <c r="AKP49" s="92"/>
      <c r="AKQ49" s="92"/>
      <c r="AKR49" s="92"/>
      <c r="AKS49" s="92"/>
      <c r="AKT49" s="92"/>
      <c r="AKU49" s="92"/>
      <c r="AKV49" s="92"/>
      <c r="AKW49" s="92"/>
      <c r="AKX49" s="92"/>
      <c r="AKY49" s="92"/>
      <c r="AKZ49" s="92"/>
      <c r="ALA49" s="92"/>
      <c r="ALB49" s="92"/>
      <c r="ALC49" s="92"/>
      <c r="ALD49" s="92"/>
      <c r="ALE49" s="92"/>
      <c r="ALF49" s="92"/>
      <c r="ALG49" s="92"/>
      <c r="ALH49" s="92"/>
      <c r="ALI49" s="92"/>
      <c r="ALJ49" s="92"/>
      <c r="ALK49" s="92"/>
      <c r="ALL49" s="92"/>
      <c r="ALM49" s="92"/>
      <c r="ALN49" s="92"/>
      <c r="ALO49" s="92"/>
      <c r="ALP49" s="92"/>
      <c r="ALQ49" s="92"/>
      <c r="ALR49" s="92"/>
      <c r="ALS49" s="92"/>
      <c r="ALT49" s="92"/>
      <c r="ALU49" s="92"/>
      <c r="ALV49" s="92"/>
      <c r="ALW49" s="92"/>
      <c r="ALX49" s="92"/>
      <c r="ALY49" s="92"/>
      <c r="ALZ49" s="92"/>
      <c r="AMA49" s="92"/>
      <c r="AMB49" s="92"/>
      <c r="AMC49" s="92"/>
      <c r="AMD49" s="92"/>
      <c r="AME49" s="92"/>
      <c r="AMF49" s="92"/>
      <c r="AMG49" s="92"/>
      <c r="AMH49" s="92"/>
      <c r="AMI49" s="92"/>
      <c r="AMJ49" s="92"/>
    </row>
    <row r="50" spans="1:1024" ht="14.25" x14ac:dyDescent="0.2">
      <c r="A50" s="58">
        <f t="array" ref="A50">IF(G50=Error_checking!$A$26,_xlfn.RANK.EQ(AC50,$AC$2:$AC$601),"")</f>
        <v>49</v>
      </c>
      <c r="B50" s="84">
        <v>14</v>
      </c>
      <c r="C50" s="59">
        <f>VLOOKUP($B50,Ludo_na!$A$2:$D$601,2,0)</f>
        <v>110</v>
      </c>
      <c r="D50" s="60" t="str">
        <f>IF(VLOOKUP($B50,Ludo_voor!$A$2:$Y$601,3,0)="","",VLOOKUP($B50,Ludo_voor!$A$2:$Y$601,3,0))</f>
        <v>Cant</v>
      </c>
      <c r="E50" s="61" t="str">
        <f>IF(VLOOKUP($B50,Ludo_voor!$A$2:$Y$601,4,0)="","",VLOOKUP($B50,Ludo_voor!$A$2:$Y$601,4,0))</f>
        <v>Patty</v>
      </c>
      <c r="F50" s="62" t="str">
        <f>IF(VLOOKUP($B50,Ludo_voor!$A$2:$Y$601,5,0)="","",VLOOKUP($B50,Ludo_voor!$A$2:$Y$601,5,0))</f>
        <v>Spelen op Zolder</v>
      </c>
      <c r="G50" s="63" t="s">
        <v>845</v>
      </c>
      <c r="H50" s="85"/>
      <c r="I50" s="86" t="s">
        <v>847</v>
      </c>
      <c r="J50" s="87">
        <v>1</v>
      </c>
      <c r="K50" s="87">
        <v>2</v>
      </c>
      <c r="L50" s="87">
        <v>52</v>
      </c>
      <c r="M50" s="67">
        <f t="array" ref="M50">IF($G50="","",IF(L50="",0,((SUM(IF(I50=I$2:I$601,IF(J50=J$2:J$601,1,0),0))-K50)/(SUM(IF(I50=I$2:I$601,IF(J50=J$2:J$601,1,0),0))-1)*100)+(L50/(SUM(IF(I50=I$2:I$601,IF(J50=J$2:J$601,L$2:L$601,0),0))))+IF(K50&lt;2,SUM(IF(I50=I$2:I$601,IF(J50=J$2:J$601,1,0),0)),0)))</f>
        <v>75.189090909090908</v>
      </c>
      <c r="N50" s="88" t="s">
        <v>861</v>
      </c>
      <c r="O50" s="72">
        <v>3</v>
      </c>
      <c r="P50" s="72">
        <v>4</v>
      </c>
      <c r="Q50" s="72">
        <v>55</v>
      </c>
      <c r="R50" s="70">
        <f t="array" ref="R50">IF($G50="","",IF(Q50="",0,((SUM(IF(N50=N$2:N$601,IF(O50=O$2:O$601,1,0),0))-P50)/(SUM(IF(N50=N$2:N$601,IF(O50=O$2:O$601,1,0),0))-1)*100)+(Q50/(SUM(IF(N50=N$2:N$601,IF(O50=O$2:O$601,Q$2:Q$601,0),0))))+IF(P50&lt;2,SUM(IF(N50=N$2:N$601,IF(O50=O$2:O$601,1,0),0)),0)))</f>
        <v>0.21235521235521235</v>
      </c>
      <c r="S50" s="71" t="s">
        <v>868</v>
      </c>
      <c r="T50" s="72">
        <v>6</v>
      </c>
      <c r="U50" s="72">
        <v>1</v>
      </c>
      <c r="V50" s="72">
        <v>168</v>
      </c>
      <c r="W50" s="73">
        <f t="array" ref="W50">IF($G50="","",IF(OR(S50=Error_checking!$Q$25,S50=Error_checking!$Q$26),R50-IF(P50&lt;2,SUM(IF(N50=N$2:N$601,IF(O50=O$2:O$601,1,0),0)),0),IF(V50="",0,((SUM(IF(S50=S$2:S$601,IF(T50=T$2:T$601,1,0),0))-U50)/(SUM(IF(S50=S$2:S$601,IF(T50=T$2:T$601,1,0),0))-1)*100)+(V50/(SUM(IF(S50=S$2:S$601,IF(T50=T$2:T$601,V$2:V$601,0),0))))+IF(U50&lt;2,SUM(IF(S50=S$2:S$601,IF(T50=T$2:T$601,1,0),0)),0))))</f>
        <v>104.27495908346972</v>
      </c>
      <c r="X50" s="74"/>
      <c r="Y50" s="75"/>
      <c r="Z50" s="76"/>
      <c r="AA50" s="75"/>
      <c r="AB50" s="77">
        <f>0</f>
        <v>0</v>
      </c>
      <c r="AC50" s="77">
        <f t="array" ref="AC50">SUM(M50,R50,W50,AB50)</f>
        <v>179.67640520491585</v>
      </c>
      <c r="AD50" s="76">
        <f>IF(G50=Error_checking!$A$26,MAX(0,MIN(MaxBonus,$G$1)+1-_xlfn.RANK.EQ(AC50,$AC$2:$AC$601)),0)</f>
        <v>22</v>
      </c>
      <c r="AE50" s="73">
        <f t="shared" si="0"/>
        <v>201.67640520491585</v>
      </c>
      <c r="AF50" s="78">
        <f t="array" ref="AF50">IF(G50=Error_checking!$A$26,_xlfn.RANK.EQ(AC50,$AC$2:$AC$601),"")</f>
        <v>49</v>
      </c>
      <c r="AG50" s="79"/>
      <c r="AH50" s="80"/>
      <c r="AI50" s="80"/>
      <c r="AJ50" s="80"/>
      <c r="AK50" s="81"/>
      <c r="AL50" s="81"/>
      <c r="AM50" s="81"/>
      <c r="AN50" s="82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  <c r="IU50" s="89"/>
      <c r="IV50" s="89"/>
      <c r="IW50" s="89"/>
      <c r="IX50" s="89"/>
      <c r="IY50" s="89"/>
      <c r="IZ50" s="89"/>
      <c r="JA50" s="89"/>
      <c r="JB50" s="89"/>
      <c r="JC50" s="89"/>
      <c r="JD50" s="89"/>
      <c r="JE50" s="89"/>
      <c r="JF50" s="89"/>
      <c r="JG50" s="89"/>
      <c r="JH50" s="89"/>
      <c r="JI50" s="89"/>
      <c r="JJ50" s="89"/>
      <c r="JK50" s="89"/>
      <c r="JL50" s="89"/>
      <c r="JM50" s="89"/>
      <c r="JN50" s="89"/>
      <c r="JO50" s="89"/>
      <c r="JP50" s="89"/>
      <c r="JQ50" s="89"/>
      <c r="JR50" s="89"/>
      <c r="JS50" s="89"/>
      <c r="JT50" s="89"/>
      <c r="JU50" s="89"/>
      <c r="JV50" s="89"/>
      <c r="JW50" s="89"/>
      <c r="JX50" s="89"/>
      <c r="JY50" s="89"/>
      <c r="JZ50" s="89"/>
      <c r="KA50" s="89"/>
      <c r="KB50" s="89"/>
      <c r="KC50" s="89"/>
      <c r="KD50" s="89"/>
      <c r="KE50" s="89"/>
      <c r="KF50" s="89"/>
      <c r="KG50" s="89"/>
      <c r="KH50" s="89"/>
      <c r="KI50" s="89"/>
      <c r="KJ50" s="89"/>
      <c r="KK50" s="89"/>
      <c r="KL50" s="89"/>
      <c r="KM50" s="89"/>
      <c r="KN50" s="89"/>
      <c r="KO50" s="89"/>
      <c r="KP50" s="89"/>
      <c r="KQ50" s="89"/>
      <c r="KR50" s="89"/>
      <c r="KS50" s="89"/>
      <c r="KT50" s="89"/>
      <c r="KU50" s="89"/>
      <c r="KV50" s="89"/>
      <c r="KW50" s="89"/>
      <c r="KX50" s="89"/>
      <c r="KY50" s="89"/>
      <c r="KZ50" s="89"/>
      <c r="LA50" s="89"/>
      <c r="LB50" s="89"/>
      <c r="LC50" s="89"/>
      <c r="LD50" s="89"/>
      <c r="LE50" s="89"/>
      <c r="LF50" s="89"/>
      <c r="LG50" s="89"/>
      <c r="LH50" s="89"/>
      <c r="LI50" s="89"/>
      <c r="LJ50" s="89"/>
      <c r="LK50" s="89"/>
      <c r="LL50" s="89"/>
      <c r="LM50" s="89"/>
      <c r="LN50" s="89"/>
      <c r="LO50" s="89"/>
      <c r="LP50" s="89"/>
      <c r="LQ50" s="89"/>
      <c r="LR50" s="89"/>
      <c r="LS50" s="89"/>
      <c r="LT50" s="89"/>
      <c r="LU50" s="89"/>
      <c r="LV50" s="89"/>
      <c r="LW50" s="89"/>
      <c r="LX50" s="89"/>
      <c r="LY50" s="89"/>
      <c r="LZ50" s="89"/>
      <c r="MA50" s="89"/>
      <c r="MB50" s="89"/>
      <c r="MC50" s="89"/>
      <c r="MD50" s="89"/>
      <c r="ME50" s="89"/>
      <c r="MF50" s="89"/>
      <c r="MG50" s="89"/>
      <c r="MH50" s="89"/>
      <c r="MI50" s="89"/>
      <c r="MJ50" s="89"/>
      <c r="MK50" s="89"/>
      <c r="ML50" s="89"/>
      <c r="MM50" s="89"/>
      <c r="MN50" s="89"/>
      <c r="MO50" s="89"/>
      <c r="MP50" s="89"/>
      <c r="MQ50" s="89"/>
      <c r="MR50" s="89"/>
      <c r="MS50" s="89"/>
      <c r="MT50" s="89"/>
      <c r="MU50" s="89"/>
      <c r="MV50" s="89"/>
      <c r="MW50" s="89"/>
      <c r="MX50" s="89"/>
      <c r="MY50" s="89"/>
      <c r="MZ50" s="89"/>
      <c r="NA50" s="89"/>
      <c r="NB50" s="89"/>
      <c r="NC50" s="89"/>
      <c r="ND50" s="89"/>
      <c r="NE50" s="89"/>
      <c r="NF50" s="89"/>
      <c r="NG50" s="89"/>
      <c r="NH50" s="89"/>
      <c r="NI50" s="89"/>
      <c r="NJ50" s="89"/>
      <c r="NK50" s="89"/>
      <c r="NL50" s="89"/>
      <c r="NM50" s="89"/>
      <c r="NN50" s="89"/>
      <c r="NO50" s="89"/>
      <c r="NP50" s="89"/>
      <c r="NQ50" s="89"/>
      <c r="NR50" s="89"/>
      <c r="NS50" s="89"/>
      <c r="NT50" s="89"/>
      <c r="NU50" s="89"/>
      <c r="NV50" s="89"/>
      <c r="NW50" s="89"/>
      <c r="NX50" s="89"/>
      <c r="NY50" s="89"/>
      <c r="NZ50" s="89"/>
      <c r="OA50" s="89"/>
      <c r="OB50" s="89"/>
      <c r="OC50" s="89"/>
      <c r="OD50" s="89"/>
      <c r="OE50" s="89"/>
      <c r="OF50" s="89"/>
      <c r="OG50" s="89"/>
      <c r="OH50" s="89"/>
      <c r="OI50" s="89"/>
      <c r="OJ50" s="89"/>
      <c r="OK50" s="89"/>
      <c r="OL50" s="89"/>
      <c r="OM50" s="89"/>
      <c r="ON50" s="89"/>
      <c r="OO50" s="89"/>
      <c r="OP50" s="89"/>
      <c r="OQ50" s="89"/>
      <c r="OR50" s="89"/>
      <c r="OS50" s="89"/>
      <c r="OT50" s="89"/>
      <c r="OU50" s="89"/>
      <c r="OV50" s="89"/>
      <c r="OW50" s="89"/>
      <c r="OX50" s="89"/>
      <c r="OY50" s="89"/>
      <c r="OZ50" s="89"/>
      <c r="PA50" s="89"/>
      <c r="PB50" s="89"/>
      <c r="PC50" s="89"/>
      <c r="PD50" s="89"/>
      <c r="PE50" s="89"/>
      <c r="PF50" s="89"/>
      <c r="PG50" s="89"/>
      <c r="PH50" s="89"/>
      <c r="PI50" s="89"/>
      <c r="PJ50" s="89"/>
      <c r="PK50" s="89"/>
      <c r="PL50" s="89"/>
      <c r="PM50" s="89"/>
      <c r="PN50" s="89"/>
      <c r="PO50" s="89"/>
      <c r="PP50" s="89"/>
      <c r="PQ50" s="89"/>
      <c r="PR50" s="89"/>
      <c r="PS50" s="89"/>
      <c r="PT50" s="89"/>
      <c r="PU50" s="89"/>
      <c r="PV50" s="89"/>
      <c r="PW50" s="89"/>
      <c r="PX50" s="89"/>
      <c r="PY50" s="89"/>
      <c r="PZ50" s="89"/>
      <c r="QA50" s="89"/>
      <c r="QB50" s="89"/>
      <c r="QC50" s="89"/>
      <c r="QD50" s="89"/>
      <c r="QE50" s="89"/>
      <c r="QF50" s="89"/>
      <c r="QG50" s="89"/>
      <c r="QH50" s="89"/>
      <c r="QI50" s="89"/>
      <c r="QJ50" s="89"/>
      <c r="QK50" s="89"/>
      <c r="QL50" s="89"/>
      <c r="QM50" s="89"/>
      <c r="QN50" s="89"/>
      <c r="QO50" s="89"/>
      <c r="QP50" s="89"/>
      <c r="QQ50" s="89"/>
      <c r="QR50" s="89"/>
      <c r="QS50" s="89"/>
      <c r="QT50" s="89"/>
      <c r="QU50" s="89"/>
      <c r="QV50" s="89"/>
      <c r="QW50" s="89"/>
      <c r="QX50" s="89"/>
      <c r="QY50" s="89"/>
      <c r="QZ50" s="89"/>
      <c r="RA50" s="89"/>
      <c r="RB50" s="89"/>
      <c r="RC50" s="89"/>
      <c r="RD50" s="89"/>
      <c r="RE50" s="89"/>
      <c r="RF50" s="89"/>
      <c r="RG50" s="89"/>
      <c r="RH50" s="89"/>
      <c r="RI50" s="89"/>
      <c r="RJ50" s="89"/>
      <c r="RK50" s="89"/>
      <c r="RL50" s="89"/>
      <c r="RM50" s="89"/>
      <c r="RN50" s="89"/>
      <c r="RO50" s="89"/>
      <c r="RP50" s="89"/>
      <c r="RQ50" s="89"/>
      <c r="RR50" s="89"/>
      <c r="RS50" s="89"/>
      <c r="RT50" s="89"/>
      <c r="RU50" s="89"/>
      <c r="RV50" s="89"/>
      <c r="RW50" s="89"/>
      <c r="RX50" s="89"/>
      <c r="RY50" s="89"/>
      <c r="RZ50" s="89"/>
      <c r="SA50" s="89"/>
      <c r="SB50" s="89"/>
      <c r="SC50" s="89"/>
      <c r="SD50" s="89"/>
      <c r="SE50" s="89"/>
      <c r="SF50" s="89"/>
      <c r="SG50" s="89"/>
      <c r="SH50" s="89"/>
      <c r="SI50" s="89"/>
      <c r="SJ50" s="89"/>
      <c r="SK50" s="89"/>
      <c r="SL50" s="89"/>
      <c r="SM50" s="89"/>
      <c r="SN50" s="89"/>
      <c r="SO50" s="89"/>
      <c r="SP50" s="89"/>
      <c r="SQ50" s="89"/>
      <c r="SR50" s="89"/>
      <c r="SS50" s="89"/>
      <c r="ST50" s="89"/>
      <c r="SU50" s="89"/>
      <c r="SV50" s="89"/>
      <c r="SW50" s="89"/>
      <c r="SX50" s="89"/>
      <c r="SY50" s="89"/>
      <c r="SZ50" s="89"/>
      <c r="TA50" s="89"/>
      <c r="TB50" s="89"/>
      <c r="TC50" s="89"/>
      <c r="TD50" s="89"/>
      <c r="TE50" s="89"/>
      <c r="TF50" s="89"/>
      <c r="TG50" s="89"/>
      <c r="TH50" s="89"/>
      <c r="TI50" s="89"/>
      <c r="TJ50" s="89"/>
      <c r="TK50" s="89"/>
      <c r="TL50" s="89"/>
      <c r="TM50" s="89"/>
      <c r="TN50" s="89"/>
      <c r="TO50" s="89"/>
      <c r="TP50" s="89"/>
      <c r="TQ50" s="89"/>
      <c r="TR50" s="89"/>
      <c r="TS50" s="89"/>
      <c r="TT50" s="89"/>
      <c r="TU50" s="89"/>
      <c r="TV50" s="89"/>
      <c r="TW50" s="89"/>
      <c r="TX50" s="89"/>
      <c r="TY50" s="89"/>
      <c r="TZ50" s="89"/>
      <c r="UA50" s="89"/>
      <c r="UB50" s="89"/>
      <c r="UC50" s="89"/>
      <c r="UD50" s="89"/>
      <c r="UE50" s="89"/>
      <c r="UF50" s="89"/>
      <c r="UG50" s="89"/>
      <c r="UH50" s="89"/>
      <c r="UI50" s="89"/>
      <c r="UJ50" s="89"/>
      <c r="UK50" s="89"/>
      <c r="UL50" s="89"/>
      <c r="UM50" s="89"/>
      <c r="UN50" s="89"/>
      <c r="UO50" s="89"/>
      <c r="UP50" s="89"/>
      <c r="UQ50" s="89"/>
      <c r="UR50" s="89"/>
      <c r="US50" s="89"/>
      <c r="UT50" s="89"/>
      <c r="UU50" s="89"/>
      <c r="UV50" s="89"/>
      <c r="UW50" s="89"/>
      <c r="UX50" s="89"/>
      <c r="UY50" s="89"/>
      <c r="UZ50" s="89"/>
      <c r="VA50" s="89"/>
      <c r="VB50" s="89"/>
      <c r="VC50" s="89"/>
      <c r="VD50" s="89"/>
      <c r="VE50" s="89"/>
      <c r="VF50" s="89"/>
      <c r="VG50" s="89"/>
      <c r="VH50" s="89"/>
      <c r="VI50" s="89"/>
      <c r="VJ50" s="89"/>
      <c r="VK50" s="89"/>
      <c r="VL50" s="89"/>
      <c r="VM50" s="89"/>
      <c r="VN50" s="89"/>
      <c r="VO50" s="89"/>
      <c r="VP50" s="89"/>
      <c r="VQ50" s="89"/>
      <c r="VR50" s="89"/>
      <c r="VS50" s="89"/>
      <c r="VT50" s="89"/>
      <c r="VU50" s="89"/>
      <c r="VV50" s="89"/>
      <c r="VW50" s="89"/>
      <c r="VX50" s="89"/>
      <c r="VY50" s="89"/>
      <c r="VZ50" s="89"/>
      <c r="WA50" s="89"/>
      <c r="WB50" s="89"/>
      <c r="WC50" s="89"/>
      <c r="WD50" s="89"/>
      <c r="WE50" s="89"/>
      <c r="WF50" s="89"/>
      <c r="WG50" s="89"/>
      <c r="WH50" s="89"/>
      <c r="WI50" s="89"/>
      <c r="WJ50" s="89"/>
      <c r="WK50" s="89"/>
      <c r="WL50" s="89"/>
      <c r="WM50" s="89"/>
      <c r="WN50" s="89"/>
      <c r="WO50" s="89"/>
      <c r="WP50" s="89"/>
      <c r="WQ50" s="89"/>
      <c r="WR50" s="89"/>
      <c r="WS50" s="89"/>
      <c r="WT50" s="89"/>
      <c r="WU50" s="89"/>
      <c r="WV50" s="89"/>
      <c r="WW50" s="89"/>
      <c r="WX50" s="89"/>
      <c r="WY50" s="89"/>
      <c r="WZ50" s="89"/>
      <c r="XA50" s="89"/>
      <c r="XB50" s="89"/>
      <c r="XC50" s="89"/>
      <c r="XD50" s="89"/>
      <c r="XE50" s="89"/>
      <c r="XF50" s="89"/>
      <c r="XG50" s="89"/>
      <c r="XH50" s="89"/>
      <c r="XI50" s="89"/>
      <c r="XJ50" s="89"/>
      <c r="XK50" s="89"/>
      <c r="XL50" s="89"/>
      <c r="XM50" s="89"/>
      <c r="XN50" s="89"/>
      <c r="XO50" s="89"/>
      <c r="XP50" s="89"/>
      <c r="XQ50" s="89"/>
      <c r="XR50" s="89"/>
      <c r="XS50" s="89"/>
      <c r="XT50" s="89"/>
      <c r="XU50" s="89"/>
      <c r="XV50" s="89"/>
      <c r="XW50" s="89"/>
      <c r="XX50" s="89"/>
      <c r="XY50" s="89"/>
      <c r="XZ50" s="89"/>
      <c r="YA50" s="89"/>
      <c r="YB50" s="89"/>
      <c r="YC50" s="89"/>
      <c r="YD50" s="89"/>
      <c r="YE50" s="89"/>
      <c r="YF50" s="89"/>
      <c r="YG50" s="89"/>
      <c r="YH50" s="89"/>
      <c r="YI50" s="89"/>
      <c r="YJ50" s="89"/>
      <c r="YK50" s="89"/>
      <c r="YL50" s="89"/>
      <c r="YM50" s="89"/>
      <c r="YN50" s="89"/>
      <c r="YO50" s="89"/>
      <c r="YP50" s="89"/>
      <c r="YQ50" s="89"/>
      <c r="YR50" s="89"/>
      <c r="YS50" s="89"/>
      <c r="YT50" s="89"/>
      <c r="YU50" s="89"/>
      <c r="YV50" s="89"/>
      <c r="YW50" s="89"/>
      <c r="YX50" s="89"/>
      <c r="YY50" s="89"/>
      <c r="YZ50" s="89"/>
      <c r="ZA50" s="89"/>
      <c r="ZB50" s="89"/>
      <c r="ZC50" s="89"/>
      <c r="ZD50" s="89"/>
      <c r="ZE50" s="89"/>
      <c r="ZF50" s="89"/>
      <c r="ZG50" s="89"/>
      <c r="ZH50" s="89"/>
      <c r="ZI50" s="89"/>
      <c r="ZJ50" s="89"/>
      <c r="ZK50" s="89"/>
      <c r="ZL50" s="89"/>
      <c r="ZM50" s="89"/>
      <c r="ZN50" s="89"/>
      <c r="ZO50" s="89"/>
      <c r="ZP50" s="89"/>
      <c r="ZQ50" s="89"/>
      <c r="ZR50" s="89"/>
      <c r="ZS50" s="89"/>
      <c r="ZT50" s="89"/>
      <c r="ZU50" s="89"/>
      <c r="ZV50" s="89"/>
      <c r="ZW50" s="89"/>
      <c r="ZX50" s="89"/>
      <c r="ZY50" s="89"/>
      <c r="ZZ50" s="89"/>
      <c r="AAA50" s="89"/>
      <c r="AAB50" s="89"/>
      <c r="AAC50" s="89"/>
      <c r="AAD50" s="89"/>
      <c r="AAE50" s="89"/>
      <c r="AAF50" s="89"/>
      <c r="AAG50" s="89"/>
      <c r="AAH50" s="89"/>
      <c r="AAI50" s="89"/>
      <c r="AAJ50" s="89"/>
      <c r="AAK50" s="89"/>
      <c r="AAL50" s="89"/>
      <c r="AAM50" s="89"/>
      <c r="AAN50" s="89"/>
      <c r="AAO50" s="89"/>
      <c r="AAP50" s="89"/>
      <c r="AAQ50" s="89"/>
      <c r="AAR50" s="89"/>
      <c r="AAS50" s="89"/>
      <c r="AAT50" s="89"/>
      <c r="AAU50" s="89"/>
      <c r="AAV50" s="89"/>
      <c r="AAW50" s="89"/>
      <c r="AAX50" s="89"/>
      <c r="AAY50" s="89"/>
      <c r="AAZ50" s="89"/>
      <c r="ABA50" s="89"/>
      <c r="ABB50" s="89"/>
      <c r="ABC50" s="89"/>
      <c r="ABD50" s="89"/>
      <c r="ABE50" s="89"/>
      <c r="ABF50" s="89"/>
      <c r="ABG50" s="89"/>
      <c r="ABH50" s="89"/>
      <c r="ABI50" s="89"/>
      <c r="ABJ50" s="89"/>
      <c r="ABK50" s="89"/>
      <c r="ABL50" s="89"/>
      <c r="ABM50" s="89"/>
      <c r="ABN50" s="89"/>
      <c r="ABO50" s="89"/>
      <c r="ABP50" s="89"/>
      <c r="ABQ50" s="89"/>
      <c r="ABR50" s="89"/>
      <c r="ABS50" s="89"/>
      <c r="ABT50" s="89"/>
      <c r="ABU50" s="89"/>
      <c r="ABV50" s="89"/>
      <c r="ABW50" s="89"/>
      <c r="ABX50" s="89"/>
      <c r="ABY50" s="89"/>
      <c r="ABZ50" s="89"/>
      <c r="ACA50" s="89"/>
      <c r="ACB50" s="89"/>
      <c r="ACC50" s="89"/>
      <c r="ACD50" s="89"/>
      <c r="ACE50" s="89"/>
      <c r="ACF50" s="89"/>
      <c r="ACG50" s="89"/>
      <c r="ACH50" s="89"/>
      <c r="ACI50" s="89"/>
      <c r="ACJ50" s="89"/>
      <c r="ACK50" s="89"/>
      <c r="ACL50" s="89"/>
      <c r="ACM50" s="89"/>
      <c r="ACN50" s="89"/>
      <c r="ACO50" s="89"/>
      <c r="ACP50" s="89"/>
      <c r="ACQ50" s="89"/>
      <c r="ACR50" s="89"/>
      <c r="ACS50" s="89"/>
      <c r="ACT50" s="89"/>
      <c r="ACU50" s="89"/>
      <c r="ACV50" s="89"/>
      <c r="ACW50" s="89"/>
      <c r="ACX50" s="89"/>
      <c r="ACY50" s="89"/>
      <c r="ACZ50" s="89"/>
      <c r="ADA50" s="89"/>
      <c r="ADB50" s="89"/>
      <c r="ADC50" s="89"/>
      <c r="ADD50" s="89"/>
      <c r="ADE50" s="89"/>
      <c r="ADF50" s="89"/>
      <c r="ADG50" s="89"/>
      <c r="ADH50" s="89"/>
      <c r="ADI50" s="89"/>
      <c r="ADJ50" s="89"/>
      <c r="ADK50" s="89"/>
      <c r="ADL50" s="89"/>
      <c r="ADM50" s="89"/>
      <c r="ADN50" s="89"/>
      <c r="ADO50" s="89"/>
      <c r="ADP50" s="89"/>
      <c r="ADQ50" s="89"/>
      <c r="ADR50" s="89"/>
      <c r="ADS50" s="89"/>
      <c r="ADT50" s="89"/>
      <c r="ADU50" s="89"/>
      <c r="ADV50" s="89"/>
      <c r="ADW50" s="89"/>
      <c r="ADX50" s="89"/>
      <c r="ADY50" s="89"/>
      <c r="ADZ50" s="89"/>
      <c r="AEA50" s="89"/>
      <c r="AEB50" s="89"/>
      <c r="AEC50" s="89"/>
      <c r="AED50" s="89"/>
      <c r="AEE50" s="89"/>
      <c r="AEF50" s="89"/>
      <c r="AEG50" s="89"/>
      <c r="AEH50" s="89"/>
      <c r="AEI50" s="89"/>
      <c r="AEJ50" s="89"/>
      <c r="AEK50" s="89"/>
      <c r="AEL50" s="89"/>
      <c r="AEM50" s="89"/>
      <c r="AEN50" s="89"/>
      <c r="AEO50" s="89"/>
      <c r="AEP50" s="89"/>
      <c r="AEQ50" s="89"/>
      <c r="AER50" s="89"/>
      <c r="AES50" s="89"/>
      <c r="AET50" s="89"/>
      <c r="AEU50" s="89"/>
      <c r="AEV50" s="89"/>
      <c r="AEW50" s="89"/>
      <c r="AEX50" s="89"/>
      <c r="AEY50" s="89"/>
      <c r="AEZ50" s="89"/>
      <c r="AFA50" s="89"/>
      <c r="AFB50" s="89"/>
      <c r="AFC50" s="89"/>
      <c r="AFD50" s="89"/>
      <c r="AFE50" s="89"/>
      <c r="AFF50" s="89"/>
      <c r="AFG50" s="89"/>
      <c r="AFH50" s="89"/>
      <c r="AFI50" s="89"/>
      <c r="AFJ50" s="89"/>
      <c r="AFK50" s="89"/>
      <c r="AFL50" s="89"/>
      <c r="AFM50" s="89"/>
      <c r="AFN50" s="89"/>
      <c r="AFO50" s="89"/>
      <c r="AFP50" s="89"/>
      <c r="AFQ50" s="89"/>
      <c r="AFR50" s="89"/>
      <c r="AFS50" s="89"/>
      <c r="AFT50" s="89"/>
      <c r="AFU50" s="89"/>
      <c r="AFV50" s="89"/>
      <c r="AFW50" s="89"/>
      <c r="AFX50" s="89"/>
      <c r="AFY50" s="89"/>
      <c r="AFZ50" s="89"/>
      <c r="AGA50" s="89"/>
      <c r="AGB50" s="89"/>
      <c r="AGC50" s="89"/>
      <c r="AGD50" s="89"/>
      <c r="AGE50" s="89"/>
      <c r="AGF50" s="89"/>
      <c r="AGG50" s="89"/>
      <c r="AGH50" s="89"/>
      <c r="AGI50" s="89"/>
      <c r="AGJ50" s="89"/>
      <c r="AGK50" s="89"/>
      <c r="AGL50" s="89"/>
      <c r="AGM50" s="89"/>
      <c r="AGN50" s="89"/>
      <c r="AGO50" s="89"/>
      <c r="AGP50" s="89"/>
      <c r="AGQ50" s="89"/>
      <c r="AGR50" s="89"/>
      <c r="AGS50" s="89"/>
      <c r="AGT50" s="89"/>
      <c r="AGU50" s="89"/>
      <c r="AGV50" s="89"/>
      <c r="AGW50" s="89"/>
      <c r="AGX50" s="89"/>
      <c r="AGY50" s="89"/>
      <c r="AGZ50" s="89"/>
      <c r="AHA50" s="89"/>
      <c r="AHB50" s="89"/>
      <c r="AHC50" s="89"/>
      <c r="AHD50" s="89"/>
      <c r="AHE50" s="89"/>
      <c r="AHF50" s="89"/>
      <c r="AHG50" s="89"/>
      <c r="AHH50" s="89"/>
      <c r="AHI50" s="89"/>
      <c r="AHJ50" s="89"/>
      <c r="AHK50" s="89"/>
      <c r="AHL50" s="89"/>
      <c r="AHM50" s="89"/>
      <c r="AHN50" s="89"/>
      <c r="AHO50" s="89"/>
      <c r="AHP50" s="89"/>
      <c r="AHQ50" s="89"/>
      <c r="AHR50" s="89"/>
      <c r="AHS50" s="89"/>
      <c r="AHT50" s="89"/>
      <c r="AHU50" s="89"/>
      <c r="AHV50" s="89"/>
      <c r="AHW50" s="89"/>
      <c r="AHX50" s="89"/>
      <c r="AHY50" s="89"/>
      <c r="AHZ50" s="89"/>
      <c r="AIA50" s="89"/>
      <c r="AIB50" s="89"/>
      <c r="AIC50" s="89"/>
      <c r="AID50" s="89"/>
      <c r="AIE50" s="89"/>
      <c r="AIF50" s="89"/>
      <c r="AIG50" s="89"/>
      <c r="AIH50" s="89"/>
      <c r="AII50" s="89"/>
      <c r="AIJ50" s="89"/>
      <c r="AIK50" s="89"/>
      <c r="AIL50" s="89"/>
      <c r="AIM50" s="89"/>
      <c r="AIN50" s="89"/>
      <c r="AIO50" s="89"/>
      <c r="AIP50" s="89"/>
      <c r="AIQ50" s="89"/>
      <c r="AIR50" s="89"/>
      <c r="AIS50" s="89"/>
      <c r="AIT50" s="89"/>
      <c r="AIU50" s="89"/>
      <c r="AIV50" s="89"/>
      <c r="AIW50" s="89"/>
      <c r="AIX50" s="89"/>
      <c r="AIY50" s="89"/>
      <c r="AIZ50" s="89"/>
      <c r="AJA50" s="89"/>
      <c r="AJB50" s="89"/>
      <c r="AJC50" s="89"/>
      <c r="AJD50" s="89"/>
      <c r="AJE50" s="89"/>
      <c r="AJF50" s="89"/>
      <c r="AJG50" s="89"/>
      <c r="AJH50" s="89"/>
      <c r="AJI50" s="89"/>
      <c r="AJJ50" s="89"/>
      <c r="AJK50" s="89"/>
      <c r="AJL50" s="89"/>
      <c r="AJM50" s="89"/>
      <c r="AJN50" s="89"/>
      <c r="AJO50" s="89"/>
      <c r="AJP50" s="89"/>
      <c r="AJQ50" s="89"/>
      <c r="AJR50" s="89"/>
      <c r="AJS50" s="89"/>
      <c r="AJT50" s="89"/>
      <c r="AJU50" s="89"/>
      <c r="AJV50" s="89"/>
      <c r="AJW50" s="89"/>
      <c r="AJX50" s="89"/>
      <c r="AJY50" s="89"/>
      <c r="AJZ50" s="89"/>
      <c r="AKA50" s="89"/>
      <c r="AKB50" s="89"/>
      <c r="AKC50" s="89"/>
      <c r="AKD50" s="89"/>
      <c r="AKE50" s="89"/>
      <c r="AKF50" s="89"/>
      <c r="AKG50" s="89"/>
      <c r="AKH50" s="89"/>
      <c r="AKI50" s="89"/>
      <c r="AKJ50" s="89"/>
      <c r="AKK50" s="89"/>
      <c r="AKL50" s="89"/>
      <c r="AKM50" s="89"/>
      <c r="AKN50" s="89"/>
      <c r="AKO50" s="89"/>
      <c r="AKP50" s="89"/>
      <c r="AKQ50" s="89"/>
      <c r="AKR50" s="89"/>
      <c r="AKS50" s="89"/>
      <c r="AKT50" s="89"/>
      <c r="AKU50" s="89"/>
      <c r="AKV50" s="89"/>
      <c r="AKW50" s="89"/>
      <c r="AKX50" s="89"/>
      <c r="AKY50" s="89"/>
      <c r="AKZ50" s="89"/>
      <c r="ALA50" s="89"/>
      <c r="ALB50" s="89"/>
      <c r="ALC50" s="89"/>
      <c r="ALD50" s="89"/>
      <c r="ALE50" s="89"/>
      <c r="ALF50" s="89"/>
      <c r="ALG50" s="89"/>
      <c r="ALH50" s="89"/>
      <c r="ALI50" s="89"/>
      <c r="ALJ50" s="89"/>
      <c r="ALK50" s="89"/>
      <c r="ALL50" s="89"/>
      <c r="ALM50" s="89"/>
      <c r="ALN50" s="89"/>
      <c r="ALO50" s="89"/>
      <c r="ALP50" s="89"/>
      <c r="ALQ50" s="89"/>
      <c r="ALR50" s="89"/>
      <c r="ALS50" s="89"/>
      <c r="ALT50" s="89"/>
      <c r="ALU50" s="89"/>
      <c r="ALV50" s="89"/>
      <c r="ALW50" s="89"/>
      <c r="ALX50" s="89"/>
      <c r="ALY50" s="89"/>
      <c r="ALZ50" s="89"/>
      <c r="AMA50" s="89"/>
      <c r="AMB50" s="89"/>
      <c r="AMC50" s="89"/>
      <c r="AMD50" s="89"/>
      <c r="AME50" s="89"/>
      <c r="AMF50" s="89"/>
      <c r="AMG50" s="89"/>
      <c r="AMH50" s="89"/>
      <c r="AMI50" s="89"/>
      <c r="AMJ50" s="89"/>
    </row>
    <row r="51" spans="1:1024" s="92" customFormat="1" ht="12.75" x14ac:dyDescent="0.2">
      <c r="A51" s="58">
        <f t="array" ref="A51">IF(G51=Error_checking!$A$26,_xlfn.RANK.EQ(AC51,$AC$2:$AC$601),"")</f>
        <v>50</v>
      </c>
      <c r="B51" s="94">
        <v>422</v>
      </c>
      <c r="C51" s="59">
        <f>VLOOKUP($B51,Ludo_na!$A$2:$D$601,2,0)</f>
        <v>171</v>
      </c>
      <c r="D51" s="60" t="str">
        <f>IF(VLOOKUP($B51,Ludo_voor!$A$2:$Y$601,3,0)="","",VLOOKUP($B51,Ludo_voor!$A$2:$Y$601,3,0))</f>
        <v>Belis</v>
      </c>
      <c r="E51" s="61" t="str">
        <f>IF(VLOOKUP($B51,Ludo_voor!$A$2:$Y$601,4,0)="","",VLOOKUP($B51,Ludo_voor!$A$2:$Y$601,4,0))</f>
        <v>Glenn</v>
      </c>
      <c r="F51" s="62" t="s">
        <v>970</v>
      </c>
      <c r="G51" s="63" t="s">
        <v>845</v>
      </c>
      <c r="H51" s="64"/>
      <c r="I51" s="65" t="s">
        <v>960</v>
      </c>
      <c r="J51" s="66">
        <v>1</v>
      </c>
      <c r="K51" s="66">
        <v>1</v>
      </c>
      <c r="L51" s="66">
        <v>25</v>
      </c>
      <c r="M51" s="67">
        <f t="array" ref="M51">IF($G51="","",IF(L51="",0,((SUM(IF(I51=I$2:I$601,IF(J51=J$2:J$601,1,0),0))-K51)/(SUM(IF(I51=I$2:I$601,IF(J51=J$2:J$601,1,0),0))-1)*100)+(L51/(SUM(IF(I51=I$2:I$601,IF(J51=J$2:J$601,L$2:L$601,0),0))))+IF(K51&lt;2,SUM(IF(I51=I$2:I$601,IF(J51=J$2:J$601,1,0),0)),0)))</f>
        <v>105.32467532467533</v>
      </c>
      <c r="N51" s="68" t="s">
        <v>863</v>
      </c>
      <c r="O51" s="69">
        <v>2</v>
      </c>
      <c r="P51" s="69">
        <v>3</v>
      </c>
      <c r="Q51" s="69">
        <v>152</v>
      </c>
      <c r="R51" s="70">
        <f t="array" ref="R51">IF($G51="","",IF(Q51="",0,((SUM(IF(N51=N$2:N$601,IF(O51=O$2:O$601,1,0),0))-P51)/(SUM(IF(N51=N$2:N$601,IF(O51=O$2:O$601,1,0),0))-1)*100)+(Q51/(SUM(IF(N51=N$2:N$601,IF(O51=O$2:O$601,Q$2:Q$601,0),0))))+IF(P51&lt;2,SUM(IF(N51=N$2:N$601,IF(O51=O$2:O$601,1,0),0)),0)))</f>
        <v>33.55555555555555</v>
      </c>
      <c r="S51" s="71" t="s">
        <v>966</v>
      </c>
      <c r="T51" s="72">
        <v>4</v>
      </c>
      <c r="U51" s="72">
        <v>3</v>
      </c>
      <c r="V51" s="72">
        <v>11</v>
      </c>
      <c r="W51" s="73">
        <f t="array" ref="W51">IF($G51="","",IF(OR(S51=Error_checking!$Q$25,S51=Error_checking!$Q$26),R51-IF(P51&lt;2,SUM(IF(N51=N$2:N$601,IF(O51=O$2:O$601,1,0),0)),0),IF(V51="",0,((SUM(IF(S51=S$2:S$601,IF(T51=T$2:T$601,1,0),0))-U51)/(SUM(IF(S51=S$2:S$601,IF(T51=T$2:T$601,1,0),0))-1)*100)+(V51/(SUM(IF(S51=S$2:S$601,IF(T51=T$2:T$601,V$2:V$601,0),0))))+IF(U51&lt;2,SUM(IF(S51=S$2:S$601,IF(T51=T$2:T$601,1,0),0)),0))))</f>
        <v>33.522988505747122</v>
      </c>
      <c r="X51" s="74"/>
      <c r="Y51" s="75"/>
      <c r="Z51" s="76"/>
      <c r="AA51" s="75"/>
      <c r="AB51" s="77">
        <f>0</f>
        <v>0</v>
      </c>
      <c r="AC51" s="77">
        <f t="array" ref="AC51">SUM(M51,R51,W51,AB51)</f>
        <v>172.40321938597799</v>
      </c>
      <c r="AD51" s="76">
        <f>IF(G51=Error_checking!$A$26,MAX(0,MIN(MaxBonus,$G$1)+1-_xlfn.RANK.EQ(AC51,$AC$2:$AC$601)),0)</f>
        <v>21</v>
      </c>
      <c r="AE51" s="73">
        <f t="shared" si="0"/>
        <v>193.40321938597799</v>
      </c>
      <c r="AF51" s="78">
        <f t="array" ref="AF51">IF(G51=Error_checking!$A$26,_xlfn.RANK.EQ(AC51,$AC$2:$AC$601),"")</f>
        <v>50</v>
      </c>
      <c r="AG51" s="79"/>
      <c r="AH51" s="80"/>
      <c r="AI51" s="80"/>
      <c r="AJ51" s="80"/>
      <c r="AK51" s="81"/>
      <c r="AL51" s="81"/>
      <c r="AM51" s="81"/>
      <c r="AN51" s="82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  <c r="JB51" s="104"/>
      <c r="JC51" s="104"/>
      <c r="JD51" s="104"/>
      <c r="JE51" s="104"/>
      <c r="JF51" s="104"/>
      <c r="JG51" s="104"/>
      <c r="JH51" s="104"/>
      <c r="JI51" s="104"/>
      <c r="JJ51" s="104"/>
      <c r="JK51" s="104"/>
      <c r="JL51" s="104"/>
      <c r="JM51" s="104"/>
      <c r="JN51" s="104"/>
      <c r="JO51" s="104"/>
      <c r="JP51" s="104"/>
      <c r="JQ51" s="104"/>
      <c r="JR51" s="104"/>
      <c r="JS51" s="104"/>
      <c r="JT51" s="104"/>
      <c r="JU51" s="104"/>
      <c r="JV51" s="104"/>
      <c r="JW51" s="104"/>
      <c r="JX51" s="104"/>
      <c r="JY51" s="104"/>
      <c r="JZ51" s="104"/>
      <c r="KA51" s="104"/>
      <c r="KB51" s="104"/>
      <c r="KC51" s="104"/>
      <c r="KD51" s="104"/>
      <c r="KE51" s="104"/>
      <c r="KF51" s="104"/>
      <c r="KG51" s="104"/>
      <c r="KH51" s="104"/>
      <c r="KI51" s="104"/>
      <c r="KJ51" s="104"/>
      <c r="KK51" s="104"/>
      <c r="KL51" s="104"/>
      <c r="KM51" s="104"/>
      <c r="KN51" s="104"/>
      <c r="KO51" s="104"/>
      <c r="KP51" s="104"/>
      <c r="KQ51" s="104"/>
      <c r="KR51" s="104"/>
      <c r="KS51" s="104"/>
      <c r="KT51" s="104"/>
      <c r="KU51" s="104"/>
      <c r="KV51" s="104"/>
      <c r="KW51" s="104"/>
      <c r="KX51" s="104"/>
      <c r="KY51" s="104"/>
      <c r="KZ51" s="104"/>
      <c r="LA51" s="104"/>
      <c r="LB51" s="104"/>
      <c r="LC51" s="104"/>
      <c r="LD51" s="104"/>
      <c r="LE51" s="104"/>
      <c r="LF51" s="104"/>
      <c r="LG51" s="104"/>
      <c r="LH51" s="104"/>
      <c r="LI51" s="104"/>
      <c r="LJ51" s="104"/>
      <c r="LK51" s="104"/>
      <c r="LL51" s="104"/>
      <c r="LM51" s="104"/>
      <c r="LN51" s="104"/>
      <c r="LO51" s="104"/>
      <c r="LP51" s="104"/>
      <c r="LQ51" s="104"/>
      <c r="LR51" s="104"/>
      <c r="LS51" s="104"/>
      <c r="LT51" s="104"/>
      <c r="LU51" s="104"/>
      <c r="LV51" s="104"/>
      <c r="LW51" s="104"/>
      <c r="LX51" s="104"/>
      <c r="LY51" s="104"/>
      <c r="LZ51" s="104"/>
      <c r="MA51" s="104"/>
      <c r="MB51" s="104"/>
      <c r="MC51" s="104"/>
      <c r="MD51" s="104"/>
      <c r="ME51" s="104"/>
      <c r="MF51" s="104"/>
      <c r="MG51" s="104"/>
      <c r="MH51" s="104"/>
      <c r="MI51" s="104"/>
      <c r="MJ51" s="104"/>
      <c r="MK51" s="104"/>
      <c r="ML51" s="104"/>
      <c r="MM51" s="104"/>
      <c r="MN51" s="104"/>
      <c r="MO51" s="104"/>
      <c r="MP51" s="104"/>
      <c r="MQ51" s="104"/>
      <c r="MR51" s="104"/>
      <c r="MS51" s="104"/>
      <c r="MT51" s="104"/>
      <c r="MU51" s="104"/>
      <c r="MV51" s="104"/>
      <c r="MW51" s="104"/>
      <c r="MX51" s="104"/>
      <c r="MY51" s="104"/>
      <c r="MZ51" s="104"/>
      <c r="NA51" s="104"/>
      <c r="NB51" s="104"/>
      <c r="NC51" s="104"/>
      <c r="ND51" s="104"/>
      <c r="NE51" s="104"/>
      <c r="NF51" s="104"/>
      <c r="NG51" s="104"/>
      <c r="NH51" s="104"/>
      <c r="NI51" s="104"/>
      <c r="NJ51" s="104"/>
      <c r="NK51" s="104"/>
      <c r="NL51" s="104"/>
      <c r="NM51" s="104"/>
      <c r="NN51" s="104"/>
      <c r="NO51" s="104"/>
      <c r="NP51" s="104"/>
      <c r="NQ51" s="104"/>
      <c r="NR51" s="104"/>
      <c r="NS51" s="104"/>
      <c r="NT51" s="104"/>
      <c r="NU51" s="104"/>
      <c r="NV51" s="104"/>
      <c r="NW51" s="104"/>
      <c r="NX51" s="104"/>
      <c r="NY51" s="104"/>
      <c r="NZ51" s="104"/>
      <c r="OA51" s="104"/>
      <c r="OB51" s="104"/>
      <c r="OC51" s="104"/>
      <c r="OD51" s="104"/>
      <c r="OE51" s="104"/>
      <c r="OF51" s="104"/>
      <c r="OG51" s="104"/>
      <c r="OH51" s="104"/>
      <c r="OI51" s="104"/>
      <c r="OJ51" s="104"/>
      <c r="OK51" s="104"/>
      <c r="OL51" s="104"/>
      <c r="OM51" s="104"/>
      <c r="ON51" s="104"/>
      <c r="OO51" s="104"/>
      <c r="OP51" s="104"/>
      <c r="OQ51" s="104"/>
      <c r="OR51" s="104"/>
      <c r="OS51" s="104"/>
      <c r="OT51" s="104"/>
      <c r="OU51" s="104"/>
      <c r="OV51" s="104"/>
      <c r="OW51" s="104"/>
      <c r="OX51" s="104"/>
      <c r="OY51" s="104"/>
      <c r="OZ51" s="104"/>
      <c r="PA51" s="104"/>
      <c r="PB51" s="104"/>
      <c r="PC51" s="104"/>
      <c r="PD51" s="104"/>
      <c r="PE51" s="104"/>
      <c r="PF51" s="104"/>
      <c r="PG51" s="104"/>
      <c r="PH51" s="104"/>
      <c r="PI51" s="104"/>
      <c r="PJ51" s="104"/>
      <c r="PK51" s="104"/>
      <c r="PL51" s="104"/>
      <c r="PM51" s="104"/>
      <c r="PN51" s="104"/>
      <c r="PO51" s="104"/>
      <c r="PP51" s="104"/>
      <c r="PQ51" s="104"/>
      <c r="PR51" s="104"/>
      <c r="PS51" s="104"/>
      <c r="PT51" s="104"/>
      <c r="PU51" s="104"/>
      <c r="PV51" s="104"/>
      <c r="PW51" s="104"/>
      <c r="PX51" s="104"/>
      <c r="PY51" s="104"/>
      <c r="PZ51" s="104"/>
      <c r="QA51" s="104"/>
      <c r="QB51" s="104"/>
      <c r="QC51" s="104"/>
      <c r="QD51" s="104"/>
      <c r="QE51" s="104"/>
      <c r="QF51" s="104"/>
      <c r="QG51" s="104"/>
      <c r="QH51" s="104"/>
      <c r="QI51" s="104"/>
      <c r="QJ51" s="104"/>
      <c r="QK51" s="104"/>
      <c r="QL51" s="104"/>
      <c r="QM51" s="104"/>
      <c r="QN51" s="104"/>
      <c r="QO51" s="104"/>
      <c r="QP51" s="104"/>
      <c r="QQ51" s="104"/>
      <c r="QR51" s="104"/>
      <c r="QS51" s="104"/>
      <c r="QT51" s="104"/>
      <c r="QU51" s="104"/>
      <c r="QV51" s="104"/>
      <c r="QW51" s="104"/>
      <c r="QX51" s="104"/>
      <c r="QY51" s="104"/>
      <c r="QZ51" s="104"/>
      <c r="RA51" s="104"/>
      <c r="RB51" s="104"/>
      <c r="RC51" s="104"/>
      <c r="RD51" s="104"/>
      <c r="RE51" s="104"/>
      <c r="RF51" s="104"/>
      <c r="RG51" s="104"/>
      <c r="RH51" s="104"/>
      <c r="RI51" s="104"/>
      <c r="RJ51" s="104"/>
      <c r="RK51" s="104"/>
      <c r="RL51" s="104"/>
      <c r="RM51" s="104"/>
      <c r="RN51" s="104"/>
      <c r="RO51" s="104"/>
      <c r="RP51" s="104"/>
      <c r="RQ51" s="104"/>
      <c r="RR51" s="104"/>
      <c r="RS51" s="104"/>
      <c r="RT51" s="104"/>
      <c r="RU51" s="104"/>
      <c r="RV51" s="104"/>
      <c r="RW51" s="104"/>
      <c r="RX51" s="104"/>
      <c r="RY51" s="104"/>
      <c r="RZ51" s="104"/>
      <c r="SA51" s="104"/>
      <c r="SB51" s="104"/>
      <c r="SC51" s="104"/>
      <c r="SD51" s="104"/>
      <c r="SE51" s="104"/>
      <c r="SF51" s="104"/>
      <c r="SG51" s="104"/>
      <c r="SH51" s="104"/>
      <c r="SI51" s="104"/>
      <c r="SJ51" s="104"/>
      <c r="SK51" s="104"/>
      <c r="SL51" s="104"/>
      <c r="SM51" s="104"/>
      <c r="SN51" s="104"/>
      <c r="SO51" s="104"/>
      <c r="SP51" s="104"/>
      <c r="SQ51" s="104"/>
      <c r="SR51" s="104"/>
      <c r="SS51" s="104"/>
      <c r="ST51" s="104"/>
      <c r="SU51" s="104"/>
      <c r="SV51" s="104"/>
      <c r="SW51" s="104"/>
      <c r="SX51" s="104"/>
      <c r="SY51" s="104"/>
      <c r="SZ51" s="104"/>
      <c r="TA51" s="104"/>
      <c r="TB51" s="104"/>
      <c r="TC51" s="104"/>
      <c r="TD51" s="104"/>
      <c r="TE51" s="104"/>
      <c r="TF51" s="104"/>
      <c r="TG51" s="104"/>
      <c r="TH51" s="104"/>
      <c r="TI51" s="104"/>
      <c r="TJ51" s="104"/>
      <c r="TK51" s="104"/>
      <c r="TL51" s="104"/>
      <c r="TM51" s="104"/>
      <c r="TN51" s="104"/>
      <c r="TO51" s="104"/>
      <c r="TP51" s="104"/>
      <c r="TQ51" s="104"/>
      <c r="TR51" s="104"/>
      <c r="TS51" s="104"/>
      <c r="TT51" s="104"/>
      <c r="TU51" s="104"/>
      <c r="TV51" s="104"/>
      <c r="TW51" s="104"/>
      <c r="TX51" s="104"/>
      <c r="TY51" s="104"/>
      <c r="TZ51" s="104"/>
      <c r="UA51" s="104"/>
      <c r="UB51" s="104"/>
      <c r="UC51" s="104"/>
      <c r="UD51" s="104"/>
      <c r="UE51" s="104"/>
      <c r="UF51" s="104"/>
      <c r="UG51" s="104"/>
      <c r="UH51" s="104"/>
      <c r="UI51" s="104"/>
      <c r="UJ51" s="104"/>
      <c r="UK51" s="104"/>
      <c r="UL51" s="104"/>
      <c r="UM51" s="104"/>
      <c r="UN51" s="104"/>
      <c r="UO51" s="104"/>
      <c r="UP51" s="104"/>
      <c r="UQ51" s="104"/>
      <c r="UR51" s="104"/>
      <c r="US51" s="104"/>
      <c r="UT51" s="104"/>
      <c r="UU51" s="104"/>
      <c r="UV51" s="104"/>
      <c r="UW51" s="104"/>
      <c r="UX51" s="104"/>
      <c r="UY51" s="104"/>
      <c r="UZ51" s="104"/>
      <c r="VA51" s="104"/>
      <c r="VB51" s="104"/>
      <c r="VC51" s="104"/>
      <c r="VD51" s="104"/>
      <c r="VE51" s="104"/>
      <c r="VF51" s="104"/>
      <c r="VG51" s="104"/>
      <c r="VH51" s="104"/>
      <c r="VI51" s="104"/>
      <c r="VJ51" s="104"/>
      <c r="VK51" s="104"/>
      <c r="VL51" s="104"/>
      <c r="VM51" s="104"/>
      <c r="VN51" s="104"/>
      <c r="VO51" s="104"/>
      <c r="VP51" s="104"/>
      <c r="VQ51" s="104"/>
      <c r="VR51" s="104"/>
      <c r="VS51" s="104"/>
      <c r="VT51" s="104"/>
      <c r="VU51" s="104"/>
      <c r="VV51" s="104"/>
      <c r="VW51" s="104"/>
      <c r="VX51" s="104"/>
      <c r="VY51" s="104"/>
      <c r="VZ51" s="104"/>
      <c r="WA51" s="104"/>
      <c r="WB51" s="104"/>
      <c r="WC51" s="104"/>
      <c r="WD51" s="104"/>
      <c r="WE51" s="104"/>
      <c r="WF51" s="104"/>
      <c r="WG51" s="104"/>
      <c r="WH51" s="104"/>
      <c r="WI51" s="104"/>
      <c r="WJ51" s="104"/>
      <c r="WK51" s="104"/>
      <c r="WL51" s="104"/>
      <c r="WM51" s="104"/>
      <c r="WN51" s="104"/>
      <c r="WO51" s="104"/>
      <c r="WP51" s="104"/>
      <c r="WQ51" s="104"/>
      <c r="WR51" s="104"/>
      <c r="WS51" s="104"/>
      <c r="WT51" s="104"/>
      <c r="WU51" s="104"/>
      <c r="WV51" s="104"/>
      <c r="WW51" s="104"/>
      <c r="WX51" s="104"/>
      <c r="WY51" s="104"/>
      <c r="WZ51" s="104"/>
      <c r="XA51" s="104"/>
      <c r="XB51" s="104"/>
      <c r="XC51" s="104"/>
      <c r="XD51" s="104"/>
      <c r="XE51" s="104"/>
      <c r="XF51" s="104"/>
      <c r="XG51" s="104"/>
      <c r="XH51" s="104"/>
      <c r="XI51" s="104"/>
      <c r="XJ51" s="104"/>
      <c r="XK51" s="104"/>
      <c r="XL51" s="104"/>
      <c r="XM51" s="104"/>
      <c r="XN51" s="104"/>
      <c r="XO51" s="104"/>
      <c r="XP51" s="104"/>
      <c r="XQ51" s="104"/>
      <c r="XR51" s="104"/>
      <c r="XS51" s="104"/>
      <c r="XT51" s="104"/>
      <c r="XU51" s="104"/>
      <c r="XV51" s="104"/>
      <c r="XW51" s="104"/>
      <c r="XX51" s="104"/>
      <c r="XY51" s="104"/>
      <c r="XZ51" s="104"/>
      <c r="YA51" s="104"/>
      <c r="YB51" s="104"/>
      <c r="YC51" s="104"/>
      <c r="YD51" s="104"/>
      <c r="YE51" s="104"/>
      <c r="YF51" s="104"/>
      <c r="YG51" s="104"/>
      <c r="YH51" s="104"/>
      <c r="YI51" s="104"/>
      <c r="YJ51" s="104"/>
      <c r="YK51" s="104"/>
      <c r="YL51" s="104"/>
      <c r="YM51" s="104"/>
      <c r="YN51" s="104"/>
      <c r="YO51" s="104"/>
      <c r="YP51" s="104"/>
      <c r="YQ51" s="104"/>
      <c r="YR51" s="104"/>
      <c r="YS51" s="104"/>
      <c r="YT51" s="104"/>
      <c r="YU51" s="104"/>
      <c r="YV51" s="104"/>
      <c r="YW51" s="104"/>
      <c r="YX51" s="104"/>
      <c r="YY51" s="104"/>
      <c r="YZ51" s="104"/>
      <c r="ZA51" s="104"/>
      <c r="ZB51" s="104"/>
      <c r="ZC51" s="104"/>
      <c r="ZD51" s="104"/>
      <c r="ZE51" s="104"/>
      <c r="ZF51" s="104"/>
      <c r="ZG51" s="104"/>
      <c r="ZH51" s="104"/>
      <c r="ZI51" s="104"/>
      <c r="ZJ51" s="104"/>
      <c r="ZK51" s="104"/>
      <c r="ZL51" s="104"/>
      <c r="ZM51" s="104"/>
      <c r="ZN51" s="104"/>
      <c r="ZO51" s="104"/>
      <c r="ZP51" s="104"/>
      <c r="ZQ51" s="104"/>
      <c r="ZR51" s="104"/>
      <c r="ZS51" s="104"/>
      <c r="ZT51" s="104"/>
      <c r="ZU51" s="104"/>
      <c r="ZV51" s="104"/>
      <c r="ZW51" s="104"/>
      <c r="ZX51" s="104"/>
      <c r="ZY51" s="104"/>
      <c r="ZZ51" s="104"/>
      <c r="AAA51" s="104"/>
      <c r="AAB51" s="104"/>
      <c r="AAC51" s="104"/>
      <c r="AAD51" s="104"/>
      <c r="AAE51" s="104"/>
      <c r="AAF51" s="104"/>
      <c r="AAG51" s="104"/>
      <c r="AAH51" s="104"/>
      <c r="AAI51" s="104"/>
      <c r="AAJ51" s="104"/>
      <c r="AAK51" s="104"/>
      <c r="AAL51" s="104"/>
      <c r="AAM51" s="104"/>
      <c r="AAN51" s="104"/>
      <c r="AAO51" s="104"/>
      <c r="AAP51" s="104"/>
      <c r="AAQ51" s="104"/>
      <c r="AAR51" s="104"/>
      <c r="AAS51" s="104"/>
      <c r="AAT51" s="104"/>
      <c r="AAU51" s="104"/>
      <c r="AAV51" s="104"/>
      <c r="AAW51" s="104"/>
      <c r="AAX51" s="104"/>
      <c r="AAY51" s="104"/>
      <c r="AAZ51" s="104"/>
      <c r="ABA51" s="104"/>
      <c r="ABB51" s="104"/>
      <c r="ABC51" s="104"/>
      <c r="ABD51" s="104"/>
      <c r="ABE51" s="104"/>
      <c r="ABF51" s="104"/>
      <c r="ABG51" s="104"/>
      <c r="ABH51" s="104"/>
      <c r="ABI51" s="104"/>
      <c r="ABJ51" s="104"/>
      <c r="ABK51" s="104"/>
      <c r="ABL51" s="104"/>
      <c r="ABM51" s="104"/>
      <c r="ABN51" s="104"/>
      <c r="ABO51" s="104"/>
      <c r="ABP51" s="104"/>
      <c r="ABQ51" s="104"/>
      <c r="ABR51" s="104"/>
      <c r="ABS51" s="104"/>
      <c r="ABT51" s="104"/>
      <c r="ABU51" s="104"/>
      <c r="ABV51" s="104"/>
      <c r="ABW51" s="104"/>
      <c r="ABX51" s="104"/>
      <c r="ABY51" s="104"/>
      <c r="ABZ51" s="104"/>
      <c r="ACA51" s="104"/>
      <c r="ACB51" s="104"/>
      <c r="ACC51" s="104"/>
      <c r="ACD51" s="104"/>
      <c r="ACE51" s="104"/>
      <c r="ACF51" s="104"/>
      <c r="ACG51" s="104"/>
      <c r="ACH51" s="104"/>
      <c r="ACI51" s="104"/>
      <c r="ACJ51" s="104"/>
      <c r="ACK51" s="104"/>
      <c r="ACL51" s="104"/>
      <c r="ACM51" s="104"/>
      <c r="ACN51" s="104"/>
      <c r="ACO51" s="104"/>
      <c r="ACP51" s="104"/>
      <c r="ACQ51" s="104"/>
      <c r="ACR51" s="104"/>
      <c r="ACS51" s="104"/>
      <c r="ACT51" s="104"/>
      <c r="ACU51" s="104"/>
      <c r="ACV51" s="104"/>
      <c r="ACW51" s="104"/>
      <c r="ACX51" s="104"/>
      <c r="ACY51" s="104"/>
      <c r="ACZ51" s="104"/>
      <c r="ADA51" s="104"/>
      <c r="ADB51" s="104"/>
      <c r="ADC51" s="104"/>
      <c r="ADD51" s="104"/>
      <c r="ADE51" s="104"/>
      <c r="ADF51" s="104"/>
      <c r="ADG51" s="104"/>
      <c r="ADH51" s="104"/>
      <c r="ADI51" s="104"/>
      <c r="ADJ51" s="104"/>
      <c r="ADK51" s="104"/>
      <c r="ADL51" s="104"/>
      <c r="ADM51" s="104"/>
      <c r="ADN51" s="104"/>
      <c r="ADO51" s="104"/>
      <c r="ADP51" s="104"/>
      <c r="ADQ51" s="104"/>
      <c r="ADR51" s="104"/>
      <c r="ADS51" s="104"/>
      <c r="ADT51" s="104"/>
      <c r="ADU51" s="104"/>
      <c r="ADV51" s="104"/>
      <c r="ADW51" s="104"/>
      <c r="ADX51" s="104"/>
      <c r="ADY51" s="104"/>
      <c r="ADZ51" s="104"/>
      <c r="AEA51" s="104"/>
      <c r="AEB51" s="104"/>
      <c r="AEC51" s="104"/>
      <c r="AED51" s="104"/>
      <c r="AEE51" s="104"/>
      <c r="AEF51" s="104"/>
      <c r="AEG51" s="104"/>
      <c r="AEH51" s="104"/>
      <c r="AEI51" s="104"/>
      <c r="AEJ51" s="104"/>
      <c r="AEK51" s="104"/>
      <c r="AEL51" s="104"/>
      <c r="AEM51" s="104"/>
      <c r="AEN51" s="104"/>
      <c r="AEO51" s="104"/>
      <c r="AEP51" s="104"/>
      <c r="AEQ51" s="104"/>
      <c r="AER51" s="104"/>
      <c r="AES51" s="104"/>
      <c r="AET51" s="104"/>
      <c r="AEU51" s="104"/>
      <c r="AEV51" s="104"/>
      <c r="AEW51" s="104"/>
      <c r="AEX51" s="104"/>
      <c r="AEY51" s="104"/>
      <c r="AEZ51" s="104"/>
      <c r="AFA51" s="104"/>
      <c r="AFB51" s="104"/>
      <c r="AFC51" s="104"/>
      <c r="AFD51" s="104"/>
      <c r="AFE51" s="104"/>
      <c r="AFF51" s="104"/>
      <c r="AFG51" s="104"/>
      <c r="AFH51" s="104"/>
      <c r="AFI51" s="104"/>
      <c r="AFJ51" s="104"/>
      <c r="AFK51" s="104"/>
      <c r="AFL51" s="104"/>
      <c r="AFM51" s="104"/>
      <c r="AFN51" s="104"/>
      <c r="AFO51" s="104"/>
      <c r="AFP51" s="104"/>
      <c r="AFQ51" s="104"/>
      <c r="AFR51" s="104"/>
      <c r="AFS51" s="104"/>
      <c r="AFT51" s="104"/>
      <c r="AFU51" s="104"/>
      <c r="AFV51" s="104"/>
      <c r="AFW51" s="104"/>
      <c r="AFX51" s="104"/>
      <c r="AFY51" s="104"/>
      <c r="AFZ51" s="104"/>
      <c r="AGA51" s="104"/>
      <c r="AGB51" s="104"/>
      <c r="AGC51" s="104"/>
      <c r="AGD51" s="104"/>
      <c r="AGE51" s="104"/>
      <c r="AGF51" s="104"/>
      <c r="AGG51" s="104"/>
      <c r="AGH51" s="104"/>
      <c r="AGI51" s="104"/>
      <c r="AGJ51" s="104"/>
      <c r="AGK51" s="104"/>
      <c r="AGL51" s="104"/>
      <c r="AGM51" s="104"/>
      <c r="AGN51" s="104"/>
      <c r="AGO51" s="104"/>
      <c r="AGP51" s="104"/>
      <c r="AGQ51" s="104"/>
      <c r="AGR51" s="104"/>
      <c r="AGS51" s="104"/>
      <c r="AGT51" s="104"/>
      <c r="AGU51" s="104"/>
      <c r="AGV51" s="104"/>
      <c r="AGW51" s="104"/>
      <c r="AGX51" s="104"/>
      <c r="AGY51" s="104"/>
      <c r="AGZ51" s="104"/>
      <c r="AHA51" s="104"/>
      <c r="AHB51" s="104"/>
      <c r="AHC51" s="104"/>
      <c r="AHD51" s="104"/>
      <c r="AHE51" s="104"/>
      <c r="AHF51" s="104"/>
      <c r="AHG51" s="104"/>
      <c r="AHH51" s="104"/>
      <c r="AHI51" s="104"/>
      <c r="AHJ51" s="104"/>
      <c r="AHK51" s="104"/>
      <c r="AHL51" s="104"/>
      <c r="AHM51" s="104"/>
      <c r="AHN51" s="104"/>
      <c r="AHO51" s="104"/>
      <c r="AHP51" s="104"/>
      <c r="AHQ51" s="104"/>
      <c r="AHR51" s="104"/>
      <c r="AHS51" s="104"/>
      <c r="AHT51" s="104"/>
      <c r="AHU51" s="104"/>
      <c r="AHV51" s="104"/>
      <c r="AHW51" s="104"/>
      <c r="AHX51" s="104"/>
      <c r="AHY51" s="104"/>
      <c r="AHZ51" s="104"/>
      <c r="AIA51" s="104"/>
      <c r="AIB51" s="104"/>
      <c r="AIC51" s="104"/>
      <c r="AID51" s="104"/>
      <c r="AIE51" s="104"/>
      <c r="AIF51" s="104"/>
      <c r="AIG51" s="104"/>
      <c r="AIH51" s="104"/>
      <c r="AII51" s="104"/>
      <c r="AIJ51" s="104"/>
      <c r="AIK51" s="104"/>
      <c r="AIL51" s="104"/>
      <c r="AIM51" s="104"/>
      <c r="AIN51" s="104"/>
      <c r="AIO51" s="104"/>
      <c r="AIP51" s="104"/>
      <c r="AIQ51" s="104"/>
      <c r="AIR51" s="104"/>
      <c r="AIS51" s="104"/>
      <c r="AIT51" s="104"/>
      <c r="AIU51" s="104"/>
      <c r="AIV51" s="104"/>
      <c r="AIW51" s="104"/>
      <c r="AIX51" s="104"/>
      <c r="AIY51" s="104"/>
      <c r="AIZ51" s="104"/>
      <c r="AJA51" s="104"/>
      <c r="AJB51" s="104"/>
      <c r="AJC51" s="104"/>
      <c r="AJD51" s="104"/>
      <c r="AJE51" s="104"/>
      <c r="AJF51" s="104"/>
      <c r="AJG51" s="104"/>
      <c r="AJH51" s="104"/>
      <c r="AJI51" s="104"/>
      <c r="AJJ51" s="104"/>
      <c r="AJK51" s="104"/>
      <c r="AJL51" s="104"/>
      <c r="AJM51" s="104"/>
      <c r="AJN51" s="104"/>
      <c r="AJO51" s="104"/>
      <c r="AJP51" s="104"/>
      <c r="AJQ51" s="104"/>
      <c r="AJR51" s="104"/>
      <c r="AJS51" s="104"/>
      <c r="AJT51" s="104"/>
      <c r="AJU51" s="104"/>
      <c r="AJV51" s="104"/>
      <c r="AJW51" s="104"/>
      <c r="AJX51" s="104"/>
      <c r="AJY51" s="104"/>
      <c r="AJZ51" s="104"/>
      <c r="AKA51" s="104"/>
      <c r="AKB51" s="104"/>
      <c r="AKC51" s="104"/>
      <c r="AKD51" s="104"/>
      <c r="AKE51" s="104"/>
      <c r="AKF51" s="104"/>
      <c r="AKG51" s="104"/>
      <c r="AKH51" s="104"/>
      <c r="AKI51" s="104"/>
      <c r="AKJ51" s="104"/>
      <c r="AKK51" s="104"/>
      <c r="AKL51" s="104"/>
      <c r="AKM51" s="104"/>
      <c r="AKN51" s="104"/>
      <c r="AKO51" s="104"/>
      <c r="AKP51" s="104"/>
      <c r="AKQ51" s="104"/>
      <c r="AKR51" s="104"/>
      <c r="AKS51" s="104"/>
      <c r="AKT51" s="104"/>
      <c r="AKU51" s="104"/>
      <c r="AKV51" s="104"/>
      <c r="AKW51" s="104"/>
      <c r="AKX51" s="104"/>
      <c r="AKY51" s="104"/>
      <c r="AKZ51" s="104"/>
      <c r="ALA51" s="104"/>
      <c r="ALB51" s="104"/>
      <c r="ALC51" s="104"/>
      <c r="ALD51" s="104"/>
      <c r="ALE51" s="104"/>
      <c r="ALF51" s="104"/>
      <c r="ALG51" s="104"/>
      <c r="ALH51" s="104"/>
      <c r="ALI51" s="104"/>
      <c r="ALJ51" s="104"/>
      <c r="ALK51" s="104"/>
      <c r="ALL51" s="104"/>
      <c r="ALM51" s="104"/>
      <c r="ALN51" s="104"/>
      <c r="ALO51" s="104"/>
      <c r="ALP51" s="104"/>
      <c r="ALQ51" s="104"/>
      <c r="ALR51" s="104"/>
      <c r="ALS51" s="104"/>
      <c r="ALT51" s="104"/>
      <c r="ALU51" s="104"/>
      <c r="ALV51" s="104"/>
      <c r="ALW51" s="104"/>
      <c r="ALX51" s="104"/>
      <c r="ALY51" s="104"/>
      <c r="ALZ51" s="104"/>
      <c r="AMA51" s="104"/>
      <c r="AMB51" s="104"/>
      <c r="AMC51" s="104"/>
      <c r="AMD51" s="104"/>
      <c r="AME51" s="104"/>
      <c r="AMF51" s="104"/>
      <c r="AMG51" s="104"/>
      <c r="AMH51" s="104"/>
      <c r="AMI51" s="104"/>
      <c r="AMJ51" s="104"/>
    </row>
    <row r="52" spans="1:1024" ht="14.25" x14ac:dyDescent="0.2">
      <c r="A52" s="58">
        <f t="array" ref="A52">IF(G52=Error_checking!$A$26,_xlfn.RANK.EQ(AC52,$AC$2:$AC$601),"")</f>
        <v>51</v>
      </c>
      <c r="B52" s="93">
        <v>403</v>
      </c>
      <c r="C52" s="59">
        <f>VLOOKUP($B52,Ludo_na!$A$2:$D$601,2,0)</f>
        <v>238</v>
      </c>
      <c r="D52" s="60" t="str">
        <f>IF(VLOOKUP($B52,Ludo_voor!$A$2:$Y$601,3,0)="","",VLOOKUP($B52,Ludo_voor!$A$2:$Y$601,3,0))</f>
        <v>Vandermeulen</v>
      </c>
      <c r="E52" s="61" t="str">
        <f>IF(VLOOKUP($B52,Ludo_voor!$A$2:$Y$601,4,0)="","",VLOOKUP($B52,Ludo_voor!$A$2:$Y$601,4,0))</f>
        <v>Geerrui</v>
      </c>
      <c r="F52" s="62" t="str">
        <f>IF(VLOOKUP($B52,Ludo_voor!$A$2:$Y$601,5,0)="","",VLOOKUP($B52,Ludo_voor!$A$2:$Y$601,5,0))</f>
        <v>Spellenclub Mechelen</v>
      </c>
      <c r="G52" s="63" t="s">
        <v>845</v>
      </c>
      <c r="H52" s="85"/>
      <c r="I52" s="86" t="s">
        <v>860</v>
      </c>
      <c r="J52" s="87">
        <v>4</v>
      </c>
      <c r="K52" s="87">
        <v>2</v>
      </c>
      <c r="L52" s="87">
        <v>3</v>
      </c>
      <c r="M52" s="67">
        <f t="array" ref="M52">IF($G52="","",IF(L52="",0,((SUM(IF(I52=I$2:I$601,IF(J52=J$2:J$601,1,0),0))-K52)/(SUM(IF(I52=I$2:I$601,IF(J52=J$2:J$601,1,0),0))-1)*100)+(L52/(SUM(IF(I52=I$2:I$601,IF(J52=J$2:J$601,L$2:L$601,0),0))))+IF(K52&lt;2,SUM(IF(I52=I$2:I$601,IF(J52=J$2:J$601,1,0),0)),0)))</f>
        <v>66.966666666666654</v>
      </c>
      <c r="N52" s="88" t="s">
        <v>880</v>
      </c>
      <c r="O52" s="72">
        <v>1</v>
      </c>
      <c r="P52" s="72">
        <v>4</v>
      </c>
      <c r="Q52" s="72">
        <v>21</v>
      </c>
      <c r="R52" s="70">
        <f t="array" ref="R52">IF($G52="","",IF(Q52="",0,((SUM(IF(N52=N$2:N$601,IF(O52=O$2:O$601,1,0),0))-P52)/(SUM(IF(N52=N$2:N$601,IF(O52=O$2:O$601,1,0),0))-1)*100)+(Q52/(SUM(IF(N52=N$2:N$601,IF(O52=O$2:O$601,Q$2:Q$601,0),0))))+IF(P52&lt;2,SUM(IF(N52=N$2:N$601,IF(O52=O$2:O$601,1,0),0)),0)))</f>
        <v>0.1640625</v>
      </c>
      <c r="S52" s="71" t="s">
        <v>882</v>
      </c>
      <c r="T52" s="72">
        <v>2</v>
      </c>
      <c r="U52" s="72">
        <v>1</v>
      </c>
      <c r="V52" s="72">
        <v>65</v>
      </c>
      <c r="W52" s="73">
        <f t="array" ref="W52">IF($G52="","",IF(OR(S52=Error_checking!$Q$25,S52=Error_checking!$Q$26),R52-IF(P52&lt;2,SUM(IF(N52=N$2:N$601,IF(O52=O$2:O$601,1,0),0)),0),IF(V52="",0,((SUM(IF(S52=S$2:S$601,IF(T52=T$2:T$601,1,0),0))-U52)/(SUM(IF(S52=S$2:S$601,IF(T52=T$2:T$601,1,0),0))-1)*100)+(V52/(SUM(IF(S52=S$2:S$601,IF(T52=T$2:T$601,V$2:V$601,0),0))))+IF(U52&lt;2,SUM(IF(S52=S$2:S$601,IF(T52=T$2:T$601,1,0),0)),0))))</f>
        <v>105.22968197879858</v>
      </c>
      <c r="X52" s="74"/>
      <c r="Y52" s="75"/>
      <c r="Z52" s="76"/>
      <c r="AA52" s="75"/>
      <c r="AB52" s="77">
        <f>0</f>
        <v>0</v>
      </c>
      <c r="AC52" s="77">
        <f t="array" ref="AC52">SUM(M52,R52,W52,AB52)</f>
        <v>172.36041114546524</v>
      </c>
      <c r="AD52" s="76">
        <f>IF(G52=Error_checking!$A$26,MAX(0,MIN(MaxBonus,$G$1)+1-_xlfn.RANK.EQ(AC52,$AC$2:$AC$601)),0)</f>
        <v>20</v>
      </c>
      <c r="AE52" s="73">
        <f t="shared" si="0"/>
        <v>192.36041114546524</v>
      </c>
      <c r="AF52" s="78">
        <f t="array" ref="AF52">IF(G52=Error_checking!$A$26,_xlfn.RANK.EQ(AC52,$AC$2:$AC$601),"")</f>
        <v>51</v>
      </c>
      <c r="AG52" s="79"/>
      <c r="AH52" s="80"/>
      <c r="AI52" s="80"/>
      <c r="AJ52" s="80"/>
      <c r="AK52" s="81"/>
      <c r="AL52" s="81"/>
      <c r="AM52" s="81"/>
      <c r="AN52" s="82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</row>
    <row r="53" spans="1:1024" ht="14.25" x14ac:dyDescent="0.2">
      <c r="A53" s="58">
        <f t="array" ref="A53">IF(G53=Error_checking!$A$26,_xlfn.RANK.EQ(AC53,$AC$2:$AC$601),"")</f>
        <v>52</v>
      </c>
      <c r="B53" s="84">
        <v>91</v>
      </c>
      <c r="C53" s="59">
        <f>VLOOKUP($B53,Ludo_na!$A$2:$D$601,2,0)</f>
        <v>119</v>
      </c>
      <c r="D53" s="60" t="str">
        <f>IF(VLOOKUP($B53,Ludo_voor!$A$2:$Y$601,3,0)="","",VLOOKUP($B53,Ludo_voor!$A$2:$Y$601,3,0))</f>
        <v>Exter</v>
      </c>
      <c r="E53" s="61" t="str">
        <f>IF(VLOOKUP($B53,Ludo_voor!$A$2:$Y$601,4,0)="","",VLOOKUP($B53,Ludo_voor!$A$2:$Y$601,4,0))</f>
        <v>Stijn</v>
      </c>
      <c r="F53" s="62" t="str">
        <f>IF(VLOOKUP($B53,Ludo_voor!$A$2:$Y$601,5,0)="","",VLOOKUP($B53,Ludo_voor!$A$2:$Y$601,5,0))</f>
        <v>De Speltafel</v>
      </c>
      <c r="G53" s="63" t="s">
        <v>845</v>
      </c>
      <c r="H53" s="85"/>
      <c r="I53" s="86" t="s">
        <v>860</v>
      </c>
      <c r="J53" s="87">
        <v>6</v>
      </c>
      <c r="K53" s="87">
        <v>1</v>
      </c>
      <c r="L53" s="87">
        <v>4</v>
      </c>
      <c r="M53" s="67">
        <f t="array" ref="M53">IF($G53="","",IF(L53="",0,((SUM(IF(I53=I$2:I$601,IF(J53=J$2:J$601,1,0),0))-K53)/(SUM(IF(I53=I$2:I$601,IF(J53=J$2:J$601,1,0),0))-1)*100)+(L53/(SUM(IF(I53=I$2:I$601,IF(J53=J$2:J$601,L$2:L$601,0),0))))+IF(K53&lt;2,SUM(IF(I53=I$2:I$601,IF(J53=J$2:J$601,1,0),0)),0)))</f>
        <v>104.4</v>
      </c>
      <c r="N53" s="88" t="s">
        <v>870</v>
      </c>
      <c r="O53" s="72">
        <v>2</v>
      </c>
      <c r="P53" s="72">
        <v>4</v>
      </c>
      <c r="Q53" s="72">
        <v>85</v>
      </c>
      <c r="R53" s="70">
        <f t="array" ref="R53">IF($G53="","",IF(Q53="",0,((SUM(IF(N53=N$2:N$601,IF(O53=O$2:O$601,1,0),0))-P53)/(SUM(IF(N53=N$2:N$601,IF(O53=O$2:O$601,1,0),0))-1)*100)+(Q53/(SUM(IF(N53=N$2:N$601,IF(O53=O$2:O$601,Q$2:Q$601,0),0))))+IF(P53&lt;2,SUM(IF(N53=N$2:N$601,IF(O53=O$2:O$601,1,0),0)),0)))</f>
        <v>0.23415977961432508</v>
      </c>
      <c r="S53" s="71" t="s">
        <v>868</v>
      </c>
      <c r="T53" s="72">
        <v>6</v>
      </c>
      <c r="U53" s="72">
        <v>2</v>
      </c>
      <c r="V53" s="72">
        <v>161</v>
      </c>
      <c r="W53" s="73">
        <f t="array" ref="W53">IF($G53="","",IF(OR(S53=Error_checking!$Q$25,S53=Error_checking!$Q$26),R53-IF(P53&lt;2,SUM(IF(N53=N$2:N$601,IF(O53=O$2:O$601,1,0),0)),0),IF(V53="",0,((SUM(IF(S53=S$2:S$601,IF(T53=T$2:T$601,1,0),0))-U53)/(SUM(IF(S53=S$2:S$601,IF(T53=T$2:T$601,1,0),0))-1)*100)+(V53/(SUM(IF(S53=S$2:S$601,IF(T53=T$2:T$601,V$2:V$601,0),0))))+IF(U53&lt;2,SUM(IF(S53=S$2:S$601,IF(T53=T$2:T$601,1,0),0)),0))))</f>
        <v>66.93016912165848</v>
      </c>
      <c r="X53" s="74"/>
      <c r="Y53" s="75"/>
      <c r="Z53" s="76"/>
      <c r="AA53" s="75"/>
      <c r="AB53" s="77">
        <f>0</f>
        <v>0</v>
      </c>
      <c r="AC53" s="77">
        <f t="array" ref="AC53">SUM(M53,R53,W53,AB53)</f>
        <v>171.5643289012728</v>
      </c>
      <c r="AD53" s="76">
        <f>IF(G53=Error_checking!$A$26,MAX(0,MIN(MaxBonus,$G$1)+1-_xlfn.RANK.EQ(AC53,$AC$2:$AC$601)),0)</f>
        <v>19</v>
      </c>
      <c r="AE53" s="73">
        <f t="shared" si="0"/>
        <v>190.5643289012728</v>
      </c>
      <c r="AF53" s="78">
        <f t="array" ref="AF53">IF(G53=Error_checking!$A$26,_xlfn.RANK.EQ(AC53,$AC$2:$AC$601),"")</f>
        <v>52</v>
      </c>
      <c r="AG53" s="79"/>
      <c r="AH53" s="80"/>
      <c r="AI53" s="80"/>
      <c r="AJ53" s="80"/>
      <c r="AK53" s="81"/>
      <c r="AL53" s="81"/>
      <c r="AM53" s="81"/>
      <c r="AN53" s="82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105"/>
      <c r="DH53" s="105"/>
      <c r="DI53" s="105"/>
      <c r="DJ53" s="105"/>
      <c r="DK53" s="105"/>
      <c r="DL53" s="105"/>
      <c r="DM53" s="105"/>
      <c r="DN53" s="105"/>
      <c r="DO53" s="105"/>
      <c r="DP53" s="105"/>
      <c r="DQ53" s="105"/>
      <c r="DR53" s="105"/>
      <c r="DS53" s="105"/>
      <c r="DT53" s="105"/>
      <c r="DU53" s="105"/>
      <c r="DV53" s="105"/>
      <c r="DW53" s="105"/>
      <c r="DX53" s="105"/>
      <c r="DY53" s="105"/>
      <c r="DZ53" s="105"/>
      <c r="EA53" s="105"/>
      <c r="EB53" s="105"/>
      <c r="EC53" s="105"/>
      <c r="ED53" s="105"/>
      <c r="EE53" s="105"/>
      <c r="EF53" s="105"/>
      <c r="EG53" s="105"/>
      <c r="EH53" s="105"/>
      <c r="EI53" s="105"/>
      <c r="EJ53" s="105"/>
      <c r="EK53" s="105"/>
      <c r="EL53" s="105"/>
      <c r="EM53" s="105"/>
      <c r="EN53" s="105"/>
      <c r="EO53" s="105"/>
      <c r="EP53" s="105"/>
      <c r="EQ53" s="105"/>
      <c r="ER53" s="105"/>
      <c r="ES53" s="105"/>
      <c r="ET53" s="105"/>
      <c r="EU53" s="105"/>
      <c r="EV53" s="105"/>
      <c r="EW53" s="105"/>
      <c r="EX53" s="105"/>
      <c r="EY53" s="105"/>
      <c r="EZ53" s="105"/>
      <c r="FA53" s="105"/>
      <c r="FB53" s="105"/>
      <c r="FC53" s="105"/>
      <c r="FD53" s="105"/>
      <c r="FE53" s="105"/>
      <c r="FF53" s="105"/>
      <c r="FG53" s="105"/>
      <c r="FH53" s="105"/>
      <c r="FI53" s="105"/>
      <c r="FJ53" s="105"/>
      <c r="FK53" s="105"/>
      <c r="FL53" s="105"/>
      <c r="FM53" s="105"/>
      <c r="FN53" s="105"/>
      <c r="FO53" s="105"/>
      <c r="FP53" s="105"/>
      <c r="FQ53" s="105"/>
      <c r="FR53" s="105"/>
      <c r="FS53" s="105"/>
      <c r="FT53" s="105"/>
      <c r="FU53" s="105"/>
      <c r="FV53" s="105"/>
      <c r="FW53" s="105"/>
      <c r="FX53" s="105"/>
      <c r="FY53" s="105"/>
      <c r="FZ53" s="105"/>
      <c r="GA53" s="105"/>
      <c r="GB53" s="105"/>
      <c r="GC53" s="105"/>
      <c r="GD53" s="105"/>
      <c r="GE53" s="105"/>
      <c r="GF53" s="105"/>
      <c r="GG53" s="105"/>
      <c r="GH53" s="105"/>
      <c r="GI53" s="105"/>
      <c r="GJ53" s="105"/>
      <c r="GK53" s="105"/>
      <c r="GL53" s="105"/>
      <c r="GM53" s="105"/>
      <c r="GN53" s="105"/>
      <c r="GO53" s="105"/>
      <c r="GP53" s="105"/>
      <c r="GQ53" s="105"/>
      <c r="GR53" s="105"/>
      <c r="GS53" s="105"/>
      <c r="GT53" s="105"/>
      <c r="GU53" s="105"/>
      <c r="GV53" s="105"/>
      <c r="GW53" s="105"/>
      <c r="GX53" s="105"/>
      <c r="GY53" s="105"/>
      <c r="GZ53" s="105"/>
      <c r="HA53" s="105"/>
      <c r="HB53" s="105"/>
      <c r="HC53" s="105"/>
      <c r="HD53" s="105"/>
      <c r="HE53" s="105"/>
      <c r="HF53" s="105"/>
      <c r="HG53" s="105"/>
      <c r="HH53" s="105"/>
      <c r="HI53" s="105"/>
      <c r="HJ53" s="105"/>
      <c r="HK53" s="105"/>
      <c r="HL53" s="105"/>
      <c r="HM53" s="105"/>
      <c r="HN53" s="105"/>
      <c r="HO53" s="105"/>
      <c r="HP53" s="105"/>
      <c r="HQ53" s="105"/>
      <c r="HR53" s="105"/>
      <c r="HS53" s="105"/>
      <c r="HT53" s="105"/>
      <c r="HU53" s="105"/>
      <c r="HV53" s="105"/>
      <c r="HW53" s="105"/>
      <c r="HX53" s="105"/>
      <c r="HY53" s="105"/>
      <c r="HZ53" s="105"/>
      <c r="IA53" s="105"/>
      <c r="IB53" s="105"/>
      <c r="IC53" s="105"/>
      <c r="ID53" s="105"/>
      <c r="IE53" s="105"/>
      <c r="IF53" s="105"/>
      <c r="IG53" s="105"/>
      <c r="IH53" s="105"/>
      <c r="II53" s="105"/>
      <c r="IJ53" s="105"/>
      <c r="IK53" s="105"/>
      <c r="IL53" s="105"/>
      <c r="IM53" s="105"/>
      <c r="IN53" s="105"/>
      <c r="IO53" s="105"/>
      <c r="IP53" s="105"/>
      <c r="IQ53" s="105"/>
      <c r="IR53" s="105"/>
      <c r="IS53" s="105"/>
      <c r="IT53" s="105"/>
      <c r="IU53" s="105"/>
      <c r="IV53" s="105"/>
      <c r="IW53" s="105"/>
      <c r="IX53" s="105"/>
      <c r="IY53" s="105"/>
      <c r="IZ53" s="105"/>
      <c r="JA53" s="105"/>
      <c r="JB53" s="105"/>
      <c r="JC53" s="105"/>
      <c r="JD53" s="105"/>
      <c r="JE53" s="105"/>
      <c r="JF53" s="105"/>
      <c r="JG53" s="105"/>
      <c r="JH53" s="105"/>
      <c r="JI53" s="105"/>
      <c r="JJ53" s="105"/>
      <c r="JK53" s="105"/>
      <c r="JL53" s="105"/>
      <c r="JM53" s="105"/>
      <c r="JN53" s="105"/>
      <c r="JO53" s="105"/>
      <c r="JP53" s="105"/>
      <c r="JQ53" s="105"/>
      <c r="JR53" s="105"/>
      <c r="JS53" s="105"/>
      <c r="JT53" s="105"/>
      <c r="JU53" s="105"/>
      <c r="JV53" s="105"/>
      <c r="JW53" s="105"/>
      <c r="JX53" s="105"/>
      <c r="JY53" s="105"/>
      <c r="JZ53" s="105"/>
      <c r="KA53" s="105"/>
      <c r="KB53" s="105"/>
      <c r="KC53" s="105"/>
      <c r="KD53" s="105"/>
      <c r="KE53" s="105"/>
      <c r="KF53" s="105"/>
      <c r="KG53" s="105"/>
      <c r="KH53" s="105"/>
      <c r="KI53" s="105"/>
      <c r="KJ53" s="105"/>
      <c r="KK53" s="105"/>
      <c r="KL53" s="105"/>
      <c r="KM53" s="105"/>
      <c r="KN53" s="105"/>
      <c r="KO53" s="105"/>
      <c r="KP53" s="105"/>
      <c r="KQ53" s="105"/>
      <c r="KR53" s="105"/>
      <c r="KS53" s="105"/>
      <c r="KT53" s="105"/>
      <c r="KU53" s="105"/>
      <c r="KV53" s="105"/>
      <c r="KW53" s="105"/>
      <c r="KX53" s="105"/>
      <c r="KY53" s="105"/>
      <c r="KZ53" s="105"/>
      <c r="LA53" s="105"/>
      <c r="LB53" s="105"/>
      <c r="LC53" s="105"/>
      <c r="LD53" s="105"/>
      <c r="LE53" s="105"/>
      <c r="LF53" s="105"/>
      <c r="LG53" s="105"/>
      <c r="LH53" s="105"/>
      <c r="LI53" s="105"/>
      <c r="LJ53" s="105"/>
      <c r="LK53" s="105"/>
      <c r="LL53" s="105"/>
      <c r="LM53" s="105"/>
      <c r="LN53" s="105"/>
      <c r="LO53" s="105"/>
      <c r="LP53" s="105"/>
      <c r="LQ53" s="105"/>
      <c r="LR53" s="105"/>
      <c r="LS53" s="105"/>
      <c r="LT53" s="105"/>
      <c r="LU53" s="105"/>
      <c r="LV53" s="105"/>
      <c r="LW53" s="105"/>
      <c r="LX53" s="105"/>
      <c r="LY53" s="105"/>
      <c r="LZ53" s="105"/>
      <c r="MA53" s="105"/>
      <c r="MB53" s="105"/>
      <c r="MC53" s="105"/>
      <c r="MD53" s="105"/>
      <c r="ME53" s="105"/>
      <c r="MF53" s="105"/>
      <c r="MG53" s="105"/>
      <c r="MH53" s="105"/>
      <c r="MI53" s="105"/>
      <c r="MJ53" s="105"/>
      <c r="MK53" s="105"/>
      <c r="ML53" s="105"/>
      <c r="MM53" s="105"/>
      <c r="MN53" s="105"/>
      <c r="MO53" s="105"/>
      <c r="MP53" s="105"/>
      <c r="MQ53" s="105"/>
      <c r="MR53" s="105"/>
      <c r="MS53" s="105"/>
      <c r="MT53" s="105"/>
      <c r="MU53" s="105"/>
      <c r="MV53" s="105"/>
      <c r="MW53" s="105"/>
      <c r="MX53" s="105"/>
      <c r="MY53" s="105"/>
      <c r="MZ53" s="105"/>
      <c r="NA53" s="105"/>
      <c r="NB53" s="105"/>
      <c r="NC53" s="105"/>
      <c r="ND53" s="105"/>
      <c r="NE53" s="105"/>
      <c r="NF53" s="105"/>
      <c r="NG53" s="105"/>
      <c r="NH53" s="105"/>
      <c r="NI53" s="105"/>
      <c r="NJ53" s="105"/>
      <c r="NK53" s="105"/>
      <c r="NL53" s="105"/>
      <c r="NM53" s="105"/>
      <c r="NN53" s="105"/>
      <c r="NO53" s="105"/>
      <c r="NP53" s="105"/>
      <c r="NQ53" s="105"/>
      <c r="NR53" s="105"/>
      <c r="NS53" s="105"/>
      <c r="NT53" s="105"/>
      <c r="NU53" s="105"/>
      <c r="NV53" s="105"/>
      <c r="NW53" s="105"/>
      <c r="NX53" s="105"/>
      <c r="NY53" s="105"/>
      <c r="NZ53" s="105"/>
      <c r="OA53" s="105"/>
      <c r="OB53" s="105"/>
      <c r="OC53" s="105"/>
      <c r="OD53" s="105"/>
      <c r="OE53" s="105"/>
      <c r="OF53" s="105"/>
      <c r="OG53" s="105"/>
      <c r="OH53" s="105"/>
      <c r="OI53" s="105"/>
      <c r="OJ53" s="105"/>
      <c r="OK53" s="105"/>
      <c r="OL53" s="105"/>
      <c r="OM53" s="105"/>
      <c r="ON53" s="105"/>
      <c r="OO53" s="105"/>
      <c r="OP53" s="105"/>
      <c r="OQ53" s="105"/>
      <c r="OR53" s="105"/>
      <c r="OS53" s="105"/>
      <c r="OT53" s="105"/>
      <c r="OU53" s="105"/>
      <c r="OV53" s="105"/>
      <c r="OW53" s="105"/>
      <c r="OX53" s="105"/>
      <c r="OY53" s="105"/>
      <c r="OZ53" s="105"/>
      <c r="PA53" s="105"/>
      <c r="PB53" s="105"/>
      <c r="PC53" s="105"/>
      <c r="PD53" s="105"/>
      <c r="PE53" s="105"/>
      <c r="PF53" s="105"/>
      <c r="PG53" s="105"/>
      <c r="PH53" s="105"/>
      <c r="PI53" s="105"/>
      <c r="PJ53" s="105"/>
      <c r="PK53" s="105"/>
      <c r="PL53" s="105"/>
      <c r="PM53" s="105"/>
      <c r="PN53" s="105"/>
      <c r="PO53" s="105"/>
      <c r="PP53" s="105"/>
      <c r="PQ53" s="105"/>
      <c r="PR53" s="105"/>
      <c r="PS53" s="105"/>
      <c r="PT53" s="105"/>
      <c r="PU53" s="105"/>
      <c r="PV53" s="105"/>
      <c r="PW53" s="105"/>
      <c r="PX53" s="105"/>
      <c r="PY53" s="105"/>
      <c r="PZ53" s="105"/>
      <c r="QA53" s="105"/>
      <c r="QB53" s="105"/>
      <c r="QC53" s="105"/>
      <c r="QD53" s="105"/>
      <c r="QE53" s="105"/>
      <c r="QF53" s="105"/>
      <c r="QG53" s="105"/>
      <c r="QH53" s="105"/>
      <c r="QI53" s="105"/>
      <c r="QJ53" s="105"/>
      <c r="QK53" s="105"/>
      <c r="QL53" s="105"/>
      <c r="QM53" s="105"/>
      <c r="QN53" s="105"/>
      <c r="QO53" s="105"/>
      <c r="QP53" s="105"/>
      <c r="QQ53" s="105"/>
      <c r="QR53" s="105"/>
      <c r="QS53" s="105"/>
      <c r="QT53" s="105"/>
      <c r="QU53" s="105"/>
      <c r="QV53" s="105"/>
      <c r="QW53" s="105"/>
      <c r="QX53" s="105"/>
      <c r="QY53" s="105"/>
      <c r="QZ53" s="105"/>
      <c r="RA53" s="105"/>
      <c r="RB53" s="105"/>
      <c r="RC53" s="105"/>
      <c r="RD53" s="105"/>
      <c r="RE53" s="105"/>
      <c r="RF53" s="105"/>
      <c r="RG53" s="105"/>
      <c r="RH53" s="105"/>
      <c r="RI53" s="105"/>
      <c r="RJ53" s="105"/>
      <c r="RK53" s="105"/>
      <c r="RL53" s="105"/>
      <c r="RM53" s="105"/>
      <c r="RN53" s="105"/>
      <c r="RO53" s="105"/>
      <c r="RP53" s="105"/>
      <c r="RQ53" s="105"/>
      <c r="RR53" s="105"/>
      <c r="RS53" s="105"/>
      <c r="RT53" s="105"/>
      <c r="RU53" s="105"/>
      <c r="RV53" s="105"/>
      <c r="RW53" s="105"/>
      <c r="RX53" s="105"/>
      <c r="RY53" s="105"/>
      <c r="RZ53" s="105"/>
      <c r="SA53" s="105"/>
      <c r="SB53" s="105"/>
      <c r="SC53" s="105"/>
      <c r="SD53" s="105"/>
      <c r="SE53" s="105"/>
      <c r="SF53" s="105"/>
      <c r="SG53" s="105"/>
      <c r="SH53" s="105"/>
      <c r="SI53" s="105"/>
      <c r="SJ53" s="105"/>
      <c r="SK53" s="105"/>
      <c r="SL53" s="105"/>
      <c r="SM53" s="105"/>
      <c r="SN53" s="105"/>
      <c r="SO53" s="105"/>
      <c r="SP53" s="105"/>
      <c r="SQ53" s="105"/>
      <c r="SR53" s="105"/>
      <c r="SS53" s="105"/>
      <c r="ST53" s="105"/>
      <c r="SU53" s="105"/>
      <c r="SV53" s="105"/>
      <c r="SW53" s="105"/>
      <c r="SX53" s="105"/>
      <c r="SY53" s="105"/>
      <c r="SZ53" s="105"/>
      <c r="TA53" s="105"/>
      <c r="TB53" s="105"/>
      <c r="TC53" s="105"/>
      <c r="TD53" s="105"/>
      <c r="TE53" s="105"/>
      <c r="TF53" s="105"/>
      <c r="TG53" s="105"/>
      <c r="TH53" s="105"/>
      <c r="TI53" s="105"/>
      <c r="TJ53" s="105"/>
      <c r="TK53" s="105"/>
      <c r="TL53" s="105"/>
      <c r="TM53" s="105"/>
      <c r="TN53" s="105"/>
      <c r="TO53" s="105"/>
      <c r="TP53" s="105"/>
      <c r="TQ53" s="105"/>
      <c r="TR53" s="105"/>
      <c r="TS53" s="105"/>
      <c r="TT53" s="105"/>
      <c r="TU53" s="105"/>
      <c r="TV53" s="105"/>
      <c r="TW53" s="105"/>
      <c r="TX53" s="105"/>
      <c r="TY53" s="105"/>
      <c r="TZ53" s="105"/>
      <c r="UA53" s="105"/>
      <c r="UB53" s="105"/>
      <c r="UC53" s="105"/>
      <c r="UD53" s="105"/>
      <c r="UE53" s="105"/>
      <c r="UF53" s="105"/>
      <c r="UG53" s="105"/>
      <c r="UH53" s="105"/>
      <c r="UI53" s="105"/>
      <c r="UJ53" s="105"/>
      <c r="UK53" s="105"/>
      <c r="UL53" s="105"/>
      <c r="UM53" s="105"/>
      <c r="UN53" s="105"/>
      <c r="UO53" s="105"/>
      <c r="UP53" s="105"/>
      <c r="UQ53" s="105"/>
      <c r="UR53" s="105"/>
      <c r="US53" s="105"/>
      <c r="UT53" s="105"/>
      <c r="UU53" s="105"/>
      <c r="UV53" s="105"/>
      <c r="UW53" s="105"/>
      <c r="UX53" s="105"/>
      <c r="UY53" s="105"/>
      <c r="UZ53" s="105"/>
      <c r="VA53" s="105"/>
      <c r="VB53" s="105"/>
      <c r="VC53" s="105"/>
      <c r="VD53" s="105"/>
      <c r="VE53" s="105"/>
      <c r="VF53" s="105"/>
      <c r="VG53" s="105"/>
      <c r="VH53" s="105"/>
      <c r="VI53" s="105"/>
      <c r="VJ53" s="105"/>
      <c r="VK53" s="105"/>
      <c r="VL53" s="105"/>
      <c r="VM53" s="105"/>
      <c r="VN53" s="105"/>
      <c r="VO53" s="105"/>
      <c r="VP53" s="105"/>
      <c r="VQ53" s="105"/>
      <c r="VR53" s="105"/>
      <c r="VS53" s="105"/>
      <c r="VT53" s="105"/>
      <c r="VU53" s="105"/>
      <c r="VV53" s="105"/>
      <c r="VW53" s="105"/>
      <c r="VX53" s="105"/>
      <c r="VY53" s="105"/>
      <c r="VZ53" s="105"/>
      <c r="WA53" s="105"/>
      <c r="WB53" s="105"/>
      <c r="WC53" s="105"/>
      <c r="WD53" s="105"/>
      <c r="WE53" s="105"/>
      <c r="WF53" s="105"/>
      <c r="WG53" s="105"/>
      <c r="WH53" s="105"/>
      <c r="WI53" s="105"/>
      <c r="WJ53" s="105"/>
      <c r="WK53" s="105"/>
      <c r="WL53" s="105"/>
      <c r="WM53" s="105"/>
      <c r="WN53" s="105"/>
      <c r="WO53" s="105"/>
      <c r="WP53" s="105"/>
      <c r="WQ53" s="105"/>
      <c r="WR53" s="105"/>
      <c r="WS53" s="105"/>
      <c r="WT53" s="105"/>
      <c r="WU53" s="105"/>
      <c r="WV53" s="105"/>
      <c r="WW53" s="105"/>
      <c r="WX53" s="105"/>
      <c r="WY53" s="105"/>
      <c r="WZ53" s="105"/>
      <c r="XA53" s="105"/>
      <c r="XB53" s="105"/>
      <c r="XC53" s="105"/>
      <c r="XD53" s="105"/>
      <c r="XE53" s="105"/>
      <c r="XF53" s="105"/>
      <c r="XG53" s="105"/>
      <c r="XH53" s="105"/>
      <c r="XI53" s="105"/>
      <c r="XJ53" s="105"/>
      <c r="XK53" s="105"/>
      <c r="XL53" s="105"/>
      <c r="XM53" s="105"/>
      <c r="XN53" s="105"/>
      <c r="XO53" s="105"/>
      <c r="XP53" s="105"/>
      <c r="XQ53" s="105"/>
      <c r="XR53" s="105"/>
      <c r="XS53" s="105"/>
      <c r="XT53" s="105"/>
      <c r="XU53" s="105"/>
      <c r="XV53" s="105"/>
      <c r="XW53" s="105"/>
      <c r="XX53" s="105"/>
      <c r="XY53" s="105"/>
      <c r="XZ53" s="105"/>
      <c r="YA53" s="105"/>
      <c r="YB53" s="105"/>
      <c r="YC53" s="105"/>
      <c r="YD53" s="105"/>
      <c r="YE53" s="105"/>
      <c r="YF53" s="105"/>
      <c r="YG53" s="105"/>
      <c r="YH53" s="105"/>
      <c r="YI53" s="105"/>
      <c r="YJ53" s="105"/>
      <c r="YK53" s="105"/>
      <c r="YL53" s="105"/>
      <c r="YM53" s="105"/>
      <c r="YN53" s="105"/>
      <c r="YO53" s="105"/>
      <c r="YP53" s="105"/>
      <c r="YQ53" s="105"/>
      <c r="YR53" s="105"/>
      <c r="YS53" s="105"/>
      <c r="YT53" s="105"/>
      <c r="YU53" s="105"/>
      <c r="YV53" s="105"/>
      <c r="YW53" s="105"/>
      <c r="YX53" s="105"/>
      <c r="YY53" s="105"/>
      <c r="YZ53" s="105"/>
      <c r="ZA53" s="105"/>
      <c r="ZB53" s="105"/>
      <c r="ZC53" s="105"/>
      <c r="ZD53" s="105"/>
      <c r="ZE53" s="105"/>
      <c r="ZF53" s="105"/>
      <c r="ZG53" s="105"/>
      <c r="ZH53" s="105"/>
      <c r="ZI53" s="105"/>
      <c r="ZJ53" s="105"/>
      <c r="ZK53" s="105"/>
      <c r="ZL53" s="105"/>
      <c r="ZM53" s="105"/>
      <c r="ZN53" s="105"/>
      <c r="ZO53" s="105"/>
      <c r="ZP53" s="105"/>
      <c r="ZQ53" s="105"/>
      <c r="ZR53" s="105"/>
      <c r="ZS53" s="105"/>
      <c r="ZT53" s="105"/>
      <c r="ZU53" s="105"/>
      <c r="ZV53" s="105"/>
      <c r="ZW53" s="105"/>
      <c r="ZX53" s="105"/>
      <c r="ZY53" s="105"/>
      <c r="ZZ53" s="105"/>
      <c r="AAA53" s="105"/>
      <c r="AAB53" s="105"/>
      <c r="AAC53" s="105"/>
      <c r="AAD53" s="105"/>
      <c r="AAE53" s="105"/>
      <c r="AAF53" s="105"/>
      <c r="AAG53" s="105"/>
      <c r="AAH53" s="105"/>
      <c r="AAI53" s="105"/>
      <c r="AAJ53" s="105"/>
      <c r="AAK53" s="105"/>
      <c r="AAL53" s="105"/>
      <c r="AAM53" s="105"/>
      <c r="AAN53" s="105"/>
      <c r="AAO53" s="105"/>
      <c r="AAP53" s="105"/>
      <c r="AAQ53" s="105"/>
      <c r="AAR53" s="105"/>
      <c r="AAS53" s="105"/>
      <c r="AAT53" s="105"/>
      <c r="AAU53" s="105"/>
      <c r="AAV53" s="105"/>
      <c r="AAW53" s="105"/>
      <c r="AAX53" s="105"/>
      <c r="AAY53" s="105"/>
      <c r="AAZ53" s="105"/>
      <c r="ABA53" s="105"/>
      <c r="ABB53" s="105"/>
      <c r="ABC53" s="105"/>
      <c r="ABD53" s="105"/>
      <c r="ABE53" s="105"/>
      <c r="ABF53" s="105"/>
      <c r="ABG53" s="105"/>
      <c r="ABH53" s="105"/>
      <c r="ABI53" s="105"/>
      <c r="ABJ53" s="105"/>
      <c r="ABK53" s="105"/>
      <c r="ABL53" s="105"/>
      <c r="ABM53" s="105"/>
      <c r="ABN53" s="105"/>
      <c r="ABO53" s="105"/>
      <c r="ABP53" s="105"/>
      <c r="ABQ53" s="105"/>
      <c r="ABR53" s="105"/>
      <c r="ABS53" s="105"/>
      <c r="ABT53" s="105"/>
      <c r="ABU53" s="105"/>
      <c r="ABV53" s="105"/>
      <c r="ABW53" s="105"/>
      <c r="ABX53" s="105"/>
      <c r="ABY53" s="105"/>
      <c r="ABZ53" s="105"/>
      <c r="ACA53" s="105"/>
      <c r="ACB53" s="105"/>
      <c r="ACC53" s="105"/>
      <c r="ACD53" s="105"/>
      <c r="ACE53" s="105"/>
      <c r="ACF53" s="105"/>
      <c r="ACG53" s="105"/>
      <c r="ACH53" s="105"/>
      <c r="ACI53" s="105"/>
      <c r="ACJ53" s="105"/>
      <c r="ACK53" s="105"/>
      <c r="ACL53" s="105"/>
      <c r="ACM53" s="105"/>
      <c r="ACN53" s="105"/>
      <c r="ACO53" s="105"/>
      <c r="ACP53" s="105"/>
      <c r="ACQ53" s="105"/>
      <c r="ACR53" s="105"/>
      <c r="ACS53" s="105"/>
      <c r="ACT53" s="105"/>
      <c r="ACU53" s="105"/>
      <c r="ACV53" s="105"/>
      <c r="ACW53" s="105"/>
      <c r="ACX53" s="105"/>
      <c r="ACY53" s="105"/>
      <c r="ACZ53" s="105"/>
      <c r="ADA53" s="105"/>
      <c r="ADB53" s="105"/>
      <c r="ADC53" s="105"/>
      <c r="ADD53" s="105"/>
      <c r="ADE53" s="105"/>
      <c r="ADF53" s="105"/>
      <c r="ADG53" s="105"/>
      <c r="ADH53" s="105"/>
      <c r="ADI53" s="105"/>
      <c r="ADJ53" s="105"/>
      <c r="ADK53" s="105"/>
      <c r="ADL53" s="105"/>
      <c r="ADM53" s="105"/>
      <c r="ADN53" s="105"/>
      <c r="ADO53" s="105"/>
      <c r="ADP53" s="105"/>
      <c r="ADQ53" s="105"/>
      <c r="ADR53" s="105"/>
      <c r="ADS53" s="105"/>
      <c r="ADT53" s="105"/>
      <c r="ADU53" s="105"/>
      <c r="ADV53" s="105"/>
      <c r="ADW53" s="105"/>
      <c r="ADX53" s="105"/>
      <c r="ADY53" s="105"/>
      <c r="ADZ53" s="105"/>
      <c r="AEA53" s="105"/>
      <c r="AEB53" s="105"/>
      <c r="AEC53" s="105"/>
      <c r="AED53" s="105"/>
      <c r="AEE53" s="105"/>
      <c r="AEF53" s="105"/>
      <c r="AEG53" s="105"/>
      <c r="AEH53" s="105"/>
      <c r="AEI53" s="105"/>
      <c r="AEJ53" s="105"/>
      <c r="AEK53" s="105"/>
      <c r="AEL53" s="105"/>
      <c r="AEM53" s="105"/>
      <c r="AEN53" s="105"/>
      <c r="AEO53" s="105"/>
      <c r="AEP53" s="105"/>
      <c r="AEQ53" s="105"/>
      <c r="AER53" s="105"/>
      <c r="AES53" s="105"/>
      <c r="AET53" s="105"/>
      <c r="AEU53" s="105"/>
      <c r="AEV53" s="105"/>
      <c r="AEW53" s="105"/>
      <c r="AEX53" s="105"/>
      <c r="AEY53" s="105"/>
      <c r="AEZ53" s="105"/>
      <c r="AFA53" s="105"/>
      <c r="AFB53" s="105"/>
      <c r="AFC53" s="105"/>
      <c r="AFD53" s="105"/>
      <c r="AFE53" s="105"/>
      <c r="AFF53" s="105"/>
      <c r="AFG53" s="105"/>
      <c r="AFH53" s="105"/>
      <c r="AFI53" s="105"/>
      <c r="AFJ53" s="105"/>
      <c r="AFK53" s="105"/>
      <c r="AFL53" s="105"/>
      <c r="AFM53" s="105"/>
      <c r="AFN53" s="105"/>
      <c r="AFO53" s="105"/>
      <c r="AFP53" s="105"/>
      <c r="AFQ53" s="105"/>
      <c r="AFR53" s="105"/>
      <c r="AFS53" s="105"/>
      <c r="AFT53" s="105"/>
      <c r="AFU53" s="105"/>
      <c r="AFV53" s="105"/>
      <c r="AFW53" s="105"/>
      <c r="AFX53" s="105"/>
      <c r="AFY53" s="105"/>
      <c r="AFZ53" s="105"/>
      <c r="AGA53" s="105"/>
      <c r="AGB53" s="105"/>
      <c r="AGC53" s="105"/>
      <c r="AGD53" s="105"/>
      <c r="AGE53" s="105"/>
      <c r="AGF53" s="105"/>
      <c r="AGG53" s="105"/>
      <c r="AGH53" s="105"/>
      <c r="AGI53" s="105"/>
      <c r="AGJ53" s="105"/>
      <c r="AGK53" s="105"/>
      <c r="AGL53" s="105"/>
      <c r="AGM53" s="105"/>
      <c r="AGN53" s="105"/>
      <c r="AGO53" s="105"/>
      <c r="AGP53" s="105"/>
      <c r="AGQ53" s="105"/>
      <c r="AGR53" s="105"/>
      <c r="AGS53" s="105"/>
      <c r="AGT53" s="105"/>
      <c r="AGU53" s="105"/>
      <c r="AGV53" s="105"/>
      <c r="AGW53" s="105"/>
      <c r="AGX53" s="105"/>
      <c r="AGY53" s="105"/>
      <c r="AGZ53" s="105"/>
      <c r="AHA53" s="105"/>
      <c r="AHB53" s="105"/>
      <c r="AHC53" s="105"/>
      <c r="AHD53" s="105"/>
      <c r="AHE53" s="105"/>
      <c r="AHF53" s="105"/>
      <c r="AHG53" s="105"/>
      <c r="AHH53" s="105"/>
      <c r="AHI53" s="105"/>
      <c r="AHJ53" s="105"/>
      <c r="AHK53" s="105"/>
      <c r="AHL53" s="105"/>
      <c r="AHM53" s="105"/>
      <c r="AHN53" s="105"/>
      <c r="AHO53" s="105"/>
      <c r="AHP53" s="105"/>
      <c r="AHQ53" s="105"/>
      <c r="AHR53" s="105"/>
      <c r="AHS53" s="105"/>
      <c r="AHT53" s="105"/>
      <c r="AHU53" s="105"/>
      <c r="AHV53" s="105"/>
      <c r="AHW53" s="105"/>
      <c r="AHX53" s="105"/>
      <c r="AHY53" s="105"/>
      <c r="AHZ53" s="105"/>
      <c r="AIA53" s="105"/>
      <c r="AIB53" s="105"/>
      <c r="AIC53" s="105"/>
      <c r="AID53" s="105"/>
      <c r="AIE53" s="105"/>
      <c r="AIF53" s="105"/>
      <c r="AIG53" s="105"/>
      <c r="AIH53" s="105"/>
      <c r="AII53" s="105"/>
      <c r="AIJ53" s="105"/>
      <c r="AIK53" s="105"/>
      <c r="AIL53" s="105"/>
      <c r="AIM53" s="105"/>
      <c r="AIN53" s="105"/>
      <c r="AIO53" s="105"/>
      <c r="AIP53" s="105"/>
      <c r="AIQ53" s="105"/>
      <c r="AIR53" s="105"/>
      <c r="AIS53" s="105"/>
      <c r="AIT53" s="105"/>
      <c r="AIU53" s="105"/>
      <c r="AIV53" s="105"/>
      <c r="AIW53" s="105"/>
      <c r="AIX53" s="105"/>
      <c r="AIY53" s="105"/>
      <c r="AIZ53" s="105"/>
      <c r="AJA53" s="105"/>
      <c r="AJB53" s="105"/>
      <c r="AJC53" s="105"/>
      <c r="AJD53" s="105"/>
      <c r="AJE53" s="105"/>
      <c r="AJF53" s="105"/>
      <c r="AJG53" s="105"/>
      <c r="AJH53" s="105"/>
      <c r="AJI53" s="105"/>
      <c r="AJJ53" s="105"/>
      <c r="AJK53" s="105"/>
      <c r="AJL53" s="105"/>
      <c r="AJM53" s="105"/>
      <c r="AJN53" s="105"/>
      <c r="AJO53" s="105"/>
      <c r="AJP53" s="105"/>
      <c r="AJQ53" s="105"/>
      <c r="AJR53" s="105"/>
      <c r="AJS53" s="105"/>
      <c r="AJT53" s="105"/>
      <c r="AJU53" s="105"/>
      <c r="AJV53" s="105"/>
      <c r="AJW53" s="105"/>
      <c r="AJX53" s="105"/>
      <c r="AJY53" s="105"/>
      <c r="AJZ53" s="105"/>
      <c r="AKA53" s="105"/>
      <c r="AKB53" s="105"/>
      <c r="AKC53" s="105"/>
      <c r="AKD53" s="105"/>
      <c r="AKE53" s="105"/>
      <c r="AKF53" s="105"/>
      <c r="AKG53" s="105"/>
      <c r="AKH53" s="105"/>
      <c r="AKI53" s="105"/>
      <c r="AKJ53" s="105"/>
      <c r="AKK53" s="105"/>
      <c r="AKL53" s="105"/>
      <c r="AKM53" s="105"/>
      <c r="AKN53" s="105"/>
      <c r="AKO53" s="105"/>
      <c r="AKP53" s="105"/>
      <c r="AKQ53" s="105"/>
      <c r="AKR53" s="105"/>
      <c r="AKS53" s="105"/>
      <c r="AKT53" s="105"/>
      <c r="AKU53" s="105"/>
      <c r="AKV53" s="105"/>
      <c r="AKW53" s="105"/>
      <c r="AKX53" s="105"/>
      <c r="AKY53" s="105"/>
      <c r="AKZ53" s="105"/>
      <c r="ALA53" s="105"/>
      <c r="ALB53" s="105"/>
      <c r="ALC53" s="105"/>
      <c r="ALD53" s="105"/>
      <c r="ALE53" s="105"/>
      <c r="ALF53" s="105"/>
      <c r="ALG53" s="105"/>
      <c r="ALH53" s="105"/>
      <c r="ALI53" s="105"/>
      <c r="ALJ53" s="105"/>
      <c r="ALK53" s="105"/>
      <c r="ALL53" s="105"/>
      <c r="ALM53" s="105"/>
      <c r="ALN53" s="105"/>
      <c r="ALO53" s="105"/>
      <c r="ALP53" s="105"/>
      <c r="ALQ53" s="105"/>
      <c r="ALR53" s="105"/>
      <c r="ALS53" s="105"/>
      <c r="ALT53" s="105"/>
      <c r="ALU53" s="105"/>
      <c r="ALV53" s="105"/>
      <c r="ALW53" s="105"/>
      <c r="ALX53" s="105"/>
      <c r="ALY53" s="105"/>
      <c r="ALZ53" s="105"/>
      <c r="AMA53" s="105"/>
      <c r="AMB53" s="105"/>
      <c r="AMC53" s="105"/>
      <c r="AMD53" s="105"/>
      <c r="AME53" s="105"/>
      <c r="AMF53" s="105"/>
      <c r="AMG53" s="105"/>
      <c r="AMH53" s="105"/>
      <c r="AMI53" s="105"/>
      <c r="AMJ53" s="105"/>
    </row>
    <row r="54" spans="1:1024" s="92" customFormat="1" ht="12.75" x14ac:dyDescent="0.2">
      <c r="A54" s="58">
        <f t="array" ref="A54">IF(G54=Error_checking!$A$26,_xlfn.RANK.EQ(AC54,$AC$2:$AC$601),"")</f>
        <v>53</v>
      </c>
      <c r="B54" s="84">
        <v>428</v>
      </c>
      <c r="C54" s="59">
        <f>VLOOKUP($B54,Ludo_na!$A$2:$D$601,2,0)</f>
        <v>162</v>
      </c>
      <c r="D54" s="60" t="str">
        <f>IF(VLOOKUP($B54,Ludo_voor!$A$2:$Y$601,3,0)="","",VLOOKUP($B54,Ludo_voor!$A$2:$Y$601,3,0))</f>
        <v>Deniz</v>
      </c>
      <c r="E54" s="61" t="str">
        <f>IF(VLOOKUP($B54,Ludo_voor!$A$2:$Y$601,4,0)="","",VLOOKUP($B54,Ludo_voor!$A$2:$Y$601,4,0))</f>
        <v>Patrick</v>
      </c>
      <c r="F54" s="62" t="s">
        <v>25</v>
      </c>
      <c r="G54" s="63" t="s">
        <v>845</v>
      </c>
      <c r="H54" s="85"/>
      <c r="I54" s="86" t="s">
        <v>961</v>
      </c>
      <c r="J54" s="87">
        <v>5</v>
      </c>
      <c r="K54" s="87">
        <v>2</v>
      </c>
      <c r="L54" s="87">
        <v>128</v>
      </c>
      <c r="M54" s="67">
        <f t="array" ref="M54">IF($G54="","",IF(L54="",0,((SUM(IF(I54=I$2:I$601,IF(J54=J$2:J$601,1,0),0))-K54)/(SUM(IF(I54=I$2:I$601,IF(J54=J$2:J$601,1,0),0))-1)*100)+(L54/(SUM(IF(I54=I$2:I$601,IF(J54=J$2:J$601,L$2:L$601,0),0))))+IF(K54&lt;2,SUM(IF(I54=I$2:I$601,IF(J54=J$2:J$601,1,0),0)),0)))</f>
        <v>66.927891156462579</v>
      </c>
      <c r="N54" s="88" t="s">
        <v>963</v>
      </c>
      <c r="O54" s="72">
        <v>1</v>
      </c>
      <c r="P54" s="72">
        <v>4</v>
      </c>
      <c r="Q54" s="72">
        <v>34</v>
      </c>
      <c r="R54" s="70">
        <f t="array" ref="R54">IF($G54="","",IF(Q54="",0,((SUM(IF(N54=N$2:N$601,IF(O54=O$2:O$601,1,0),0))-P54)/(SUM(IF(N54=N$2:N$601,IF(O54=O$2:O$601,1,0),0))-1)*100)+(Q54/(SUM(IF(N54=N$2:N$601,IF(O54=O$2:O$601,Q$2:Q$601,0),0))))+IF(P54&lt;2,SUM(IF(N54=N$2:N$601,IF(O54=O$2:O$601,1,0),0)),0)))</f>
        <v>0.20606060606060606</v>
      </c>
      <c r="S54" s="71" t="s">
        <v>849</v>
      </c>
      <c r="T54" s="72">
        <v>3</v>
      </c>
      <c r="U54" s="72">
        <v>1</v>
      </c>
      <c r="V54" s="72">
        <v>5</v>
      </c>
      <c r="W54" s="73">
        <f t="array" ref="W54">IF($G54="","",IF(OR(S54=Error_checking!$Q$25,S54=Error_checking!$Q$26),R54-IF(P54&lt;2,SUM(IF(N54=N$2:N$601,IF(O54=O$2:O$601,1,0),0)),0),IF(V54="",0,((SUM(IF(S54=S$2:S$601,IF(T54=T$2:T$601,1,0),0))-U54)/(SUM(IF(S54=S$2:S$601,IF(T54=T$2:T$601,1,0),0))-1)*100)+(V54/(SUM(IF(S54=S$2:S$601,IF(T54=T$2:T$601,V$2:V$601,0),0))))+IF(U54&lt;2,SUM(IF(S54=S$2:S$601,IF(T54=T$2:T$601,1,0),0)),0))))</f>
        <v>104.3125</v>
      </c>
      <c r="X54" s="74"/>
      <c r="Y54" s="75"/>
      <c r="Z54" s="76"/>
      <c r="AA54" s="75"/>
      <c r="AB54" s="77">
        <f>0</f>
        <v>0</v>
      </c>
      <c r="AC54" s="77">
        <f t="array" ref="AC54">SUM(M54,R54,W54,AB54)</f>
        <v>171.44645176252317</v>
      </c>
      <c r="AD54" s="76">
        <f>IF(G54=Error_checking!$A$26,MAX(0,MIN(MaxBonus,$G$1)+1-_xlfn.RANK.EQ(AC54,$AC$2:$AC$601)),0)</f>
        <v>18</v>
      </c>
      <c r="AE54" s="73">
        <f t="shared" si="0"/>
        <v>189.44645176252317</v>
      </c>
      <c r="AF54" s="78">
        <f t="array" ref="AF54">IF(G54=Error_checking!$A$26,_xlfn.RANK.EQ(AC54,$AC$2:$AC$601),"")</f>
        <v>53</v>
      </c>
      <c r="AG54" s="79"/>
      <c r="AH54" s="80"/>
      <c r="AI54" s="80"/>
      <c r="AJ54" s="80"/>
      <c r="AK54" s="81"/>
      <c r="AL54" s="81"/>
      <c r="AM54" s="81"/>
      <c r="AN54" s="82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  <c r="IU54" s="89"/>
      <c r="IV54" s="89"/>
      <c r="IW54" s="89"/>
      <c r="IX54" s="89"/>
      <c r="IY54" s="89"/>
      <c r="IZ54" s="89"/>
      <c r="JA54" s="89"/>
      <c r="JB54" s="89"/>
      <c r="JC54" s="89"/>
      <c r="JD54" s="89"/>
      <c r="JE54" s="89"/>
      <c r="JF54" s="89"/>
      <c r="JG54" s="89"/>
      <c r="JH54" s="89"/>
      <c r="JI54" s="89"/>
      <c r="JJ54" s="89"/>
      <c r="JK54" s="89"/>
      <c r="JL54" s="89"/>
      <c r="JM54" s="89"/>
      <c r="JN54" s="89"/>
      <c r="JO54" s="89"/>
      <c r="JP54" s="89"/>
      <c r="JQ54" s="89"/>
      <c r="JR54" s="89"/>
      <c r="JS54" s="89"/>
      <c r="JT54" s="89"/>
      <c r="JU54" s="89"/>
      <c r="JV54" s="89"/>
      <c r="JW54" s="89"/>
      <c r="JX54" s="89"/>
      <c r="JY54" s="89"/>
      <c r="JZ54" s="89"/>
      <c r="KA54" s="89"/>
      <c r="KB54" s="89"/>
      <c r="KC54" s="89"/>
      <c r="KD54" s="89"/>
      <c r="KE54" s="89"/>
      <c r="KF54" s="89"/>
      <c r="KG54" s="89"/>
      <c r="KH54" s="89"/>
      <c r="KI54" s="89"/>
      <c r="KJ54" s="89"/>
      <c r="KK54" s="89"/>
      <c r="KL54" s="89"/>
      <c r="KM54" s="89"/>
      <c r="KN54" s="89"/>
      <c r="KO54" s="89"/>
      <c r="KP54" s="89"/>
      <c r="KQ54" s="89"/>
      <c r="KR54" s="89"/>
      <c r="KS54" s="89"/>
      <c r="KT54" s="89"/>
      <c r="KU54" s="89"/>
      <c r="KV54" s="89"/>
      <c r="KW54" s="89"/>
      <c r="KX54" s="89"/>
      <c r="KY54" s="89"/>
      <c r="KZ54" s="89"/>
      <c r="LA54" s="89"/>
      <c r="LB54" s="89"/>
      <c r="LC54" s="89"/>
      <c r="LD54" s="89"/>
      <c r="LE54" s="89"/>
      <c r="LF54" s="89"/>
      <c r="LG54" s="89"/>
      <c r="LH54" s="89"/>
      <c r="LI54" s="89"/>
      <c r="LJ54" s="89"/>
      <c r="LK54" s="89"/>
      <c r="LL54" s="89"/>
      <c r="LM54" s="89"/>
      <c r="LN54" s="89"/>
      <c r="LO54" s="89"/>
      <c r="LP54" s="89"/>
      <c r="LQ54" s="89"/>
      <c r="LR54" s="89"/>
      <c r="LS54" s="89"/>
      <c r="LT54" s="89"/>
      <c r="LU54" s="89"/>
      <c r="LV54" s="89"/>
      <c r="LW54" s="89"/>
      <c r="LX54" s="89"/>
      <c r="LY54" s="89"/>
      <c r="LZ54" s="89"/>
      <c r="MA54" s="89"/>
      <c r="MB54" s="89"/>
      <c r="MC54" s="89"/>
      <c r="MD54" s="89"/>
      <c r="ME54" s="89"/>
      <c r="MF54" s="89"/>
      <c r="MG54" s="89"/>
      <c r="MH54" s="89"/>
      <c r="MI54" s="89"/>
      <c r="MJ54" s="89"/>
      <c r="MK54" s="89"/>
      <c r="ML54" s="89"/>
      <c r="MM54" s="89"/>
      <c r="MN54" s="89"/>
      <c r="MO54" s="89"/>
      <c r="MP54" s="89"/>
      <c r="MQ54" s="89"/>
      <c r="MR54" s="89"/>
      <c r="MS54" s="89"/>
      <c r="MT54" s="89"/>
      <c r="MU54" s="89"/>
      <c r="MV54" s="89"/>
      <c r="MW54" s="89"/>
      <c r="MX54" s="89"/>
      <c r="MY54" s="89"/>
      <c r="MZ54" s="89"/>
      <c r="NA54" s="89"/>
      <c r="NB54" s="89"/>
      <c r="NC54" s="89"/>
      <c r="ND54" s="89"/>
      <c r="NE54" s="89"/>
      <c r="NF54" s="89"/>
      <c r="NG54" s="89"/>
      <c r="NH54" s="89"/>
      <c r="NI54" s="89"/>
      <c r="NJ54" s="89"/>
      <c r="NK54" s="89"/>
      <c r="NL54" s="89"/>
      <c r="NM54" s="89"/>
      <c r="NN54" s="89"/>
      <c r="NO54" s="89"/>
      <c r="NP54" s="89"/>
      <c r="NQ54" s="89"/>
      <c r="NR54" s="89"/>
      <c r="NS54" s="89"/>
      <c r="NT54" s="89"/>
      <c r="NU54" s="89"/>
      <c r="NV54" s="89"/>
      <c r="NW54" s="89"/>
      <c r="NX54" s="89"/>
      <c r="NY54" s="89"/>
      <c r="NZ54" s="89"/>
      <c r="OA54" s="89"/>
      <c r="OB54" s="89"/>
      <c r="OC54" s="89"/>
      <c r="OD54" s="89"/>
      <c r="OE54" s="89"/>
      <c r="OF54" s="89"/>
      <c r="OG54" s="89"/>
      <c r="OH54" s="89"/>
      <c r="OI54" s="89"/>
      <c r="OJ54" s="89"/>
      <c r="OK54" s="89"/>
      <c r="OL54" s="89"/>
      <c r="OM54" s="89"/>
      <c r="ON54" s="89"/>
      <c r="OO54" s="89"/>
      <c r="OP54" s="89"/>
      <c r="OQ54" s="89"/>
      <c r="OR54" s="89"/>
      <c r="OS54" s="89"/>
      <c r="OT54" s="89"/>
      <c r="OU54" s="89"/>
      <c r="OV54" s="89"/>
      <c r="OW54" s="89"/>
      <c r="OX54" s="89"/>
      <c r="OY54" s="89"/>
      <c r="OZ54" s="89"/>
      <c r="PA54" s="89"/>
      <c r="PB54" s="89"/>
      <c r="PC54" s="89"/>
      <c r="PD54" s="89"/>
      <c r="PE54" s="89"/>
      <c r="PF54" s="89"/>
      <c r="PG54" s="89"/>
      <c r="PH54" s="89"/>
      <c r="PI54" s="89"/>
      <c r="PJ54" s="89"/>
      <c r="PK54" s="89"/>
      <c r="PL54" s="89"/>
      <c r="PM54" s="89"/>
      <c r="PN54" s="89"/>
      <c r="PO54" s="89"/>
      <c r="PP54" s="89"/>
      <c r="PQ54" s="89"/>
      <c r="PR54" s="89"/>
      <c r="PS54" s="89"/>
      <c r="PT54" s="89"/>
      <c r="PU54" s="89"/>
      <c r="PV54" s="89"/>
      <c r="PW54" s="89"/>
      <c r="PX54" s="89"/>
      <c r="PY54" s="89"/>
      <c r="PZ54" s="89"/>
      <c r="QA54" s="89"/>
      <c r="QB54" s="89"/>
      <c r="QC54" s="89"/>
      <c r="QD54" s="89"/>
      <c r="QE54" s="89"/>
      <c r="QF54" s="89"/>
      <c r="QG54" s="89"/>
      <c r="QH54" s="89"/>
      <c r="QI54" s="89"/>
      <c r="QJ54" s="89"/>
      <c r="QK54" s="89"/>
      <c r="QL54" s="89"/>
      <c r="QM54" s="89"/>
      <c r="QN54" s="89"/>
      <c r="QO54" s="89"/>
      <c r="QP54" s="89"/>
      <c r="QQ54" s="89"/>
      <c r="QR54" s="89"/>
      <c r="QS54" s="89"/>
      <c r="QT54" s="89"/>
      <c r="QU54" s="89"/>
      <c r="QV54" s="89"/>
      <c r="QW54" s="89"/>
      <c r="QX54" s="89"/>
      <c r="QY54" s="89"/>
      <c r="QZ54" s="89"/>
      <c r="RA54" s="89"/>
      <c r="RB54" s="89"/>
      <c r="RC54" s="89"/>
      <c r="RD54" s="89"/>
      <c r="RE54" s="89"/>
      <c r="RF54" s="89"/>
      <c r="RG54" s="89"/>
      <c r="RH54" s="89"/>
      <c r="RI54" s="89"/>
      <c r="RJ54" s="89"/>
      <c r="RK54" s="89"/>
      <c r="RL54" s="89"/>
      <c r="RM54" s="89"/>
      <c r="RN54" s="89"/>
      <c r="RO54" s="89"/>
      <c r="RP54" s="89"/>
      <c r="RQ54" s="89"/>
      <c r="RR54" s="89"/>
      <c r="RS54" s="89"/>
      <c r="RT54" s="89"/>
      <c r="RU54" s="89"/>
      <c r="RV54" s="89"/>
      <c r="RW54" s="89"/>
      <c r="RX54" s="89"/>
      <c r="RY54" s="89"/>
      <c r="RZ54" s="89"/>
      <c r="SA54" s="89"/>
      <c r="SB54" s="89"/>
      <c r="SC54" s="89"/>
      <c r="SD54" s="89"/>
      <c r="SE54" s="89"/>
      <c r="SF54" s="89"/>
      <c r="SG54" s="89"/>
      <c r="SH54" s="89"/>
      <c r="SI54" s="89"/>
      <c r="SJ54" s="89"/>
      <c r="SK54" s="89"/>
      <c r="SL54" s="89"/>
      <c r="SM54" s="89"/>
      <c r="SN54" s="89"/>
      <c r="SO54" s="89"/>
      <c r="SP54" s="89"/>
      <c r="SQ54" s="89"/>
      <c r="SR54" s="89"/>
      <c r="SS54" s="89"/>
      <c r="ST54" s="89"/>
      <c r="SU54" s="89"/>
      <c r="SV54" s="89"/>
      <c r="SW54" s="89"/>
      <c r="SX54" s="89"/>
      <c r="SY54" s="89"/>
      <c r="SZ54" s="89"/>
      <c r="TA54" s="89"/>
      <c r="TB54" s="89"/>
      <c r="TC54" s="89"/>
      <c r="TD54" s="89"/>
      <c r="TE54" s="89"/>
      <c r="TF54" s="89"/>
      <c r="TG54" s="89"/>
      <c r="TH54" s="89"/>
      <c r="TI54" s="89"/>
      <c r="TJ54" s="89"/>
      <c r="TK54" s="89"/>
      <c r="TL54" s="89"/>
      <c r="TM54" s="89"/>
      <c r="TN54" s="89"/>
      <c r="TO54" s="89"/>
      <c r="TP54" s="89"/>
      <c r="TQ54" s="89"/>
      <c r="TR54" s="89"/>
      <c r="TS54" s="89"/>
      <c r="TT54" s="89"/>
      <c r="TU54" s="89"/>
      <c r="TV54" s="89"/>
      <c r="TW54" s="89"/>
      <c r="TX54" s="89"/>
      <c r="TY54" s="89"/>
      <c r="TZ54" s="89"/>
      <c r="UA54" s="89"/>
      <c r="UB54" s="89"/>
      <c r="UC54" s="89"/>
      <c r="UD54" s="89"/>
      <c r="UE54" s="89"/>
      <c r="UF54" s="89"/>
      <c r="UG54" s="89"/>
      <c r="UH54" s="89"/>
      <c r="UI54" s="89"/>
      <c r="UJ54" s="89"/>
      <c r="UK54" s="89"/>
      <c r="UL54" s="89"/>
      <c r="UM54" s="89"/>
      <c r="UN54" s="89"/>
      <c r="UO54" s="89"/>
      <c r="UP54" s="89"/>
      <c r="UQ54" s="89"/>
      <c r="UR54" s="89"/>
      <c r="US54" s="89"/>
      <c r="UT54" s="89"/>
      <c r="UU54" s="89"/>
      <c r="UV54" s="89"/>
      <c r="UW54" s="89"/>
      <c r="UX54" s="89"/>
      <c r="UY54" s="89"/>
      <c r="UZ54" s="89"/>
      <c r="VA54" s="89"/>
      <c r="VB54" s="89"/>
      <c r="VC54" s="89"/>
      <c r="VD54" s="89"/>
      <c r="VE54" s="89"/>
      <c r="VF54" s="89"/>
      <c r="VG54" s="89"/>
      <c r="VH54" s="89"/>
      <c r="VI54" s="89"/>
      <c r="VJ54" s="89"/>
      <c r="VK54" s="89"/>
      <c r="VL54" s="89"/>
      <c r="VM54" s="89"/>
      <c r="VN54" s="89"/>
      <c r="VO54" s="89"/>
      <c r="VP54" s="89"/>
      <c r="VQ54" s="89"/>
      <c r="VR54" s="89"/>
      <c r="VS54" s="89"/>
      <c r="VT54" s="89"/>
      <c r="VU54" s="89"/>
      <c r="VV54" s="89"/>
      <c r="VW54" s="89"/>
      <c r="VX54" s="89"/>
      <c r="VY54" s="89"/>
      <c r="VZ54" s="89"/>
      <c r="WA54" s="89"/>
      <c r="WB54" s="89"/>
      <c r="WC54" s="89"/>
      <c r="WD54" s="89"/>
      <c r="WE54" s="89"/>
      <c r="WF54" s="89"/>
      <c r="WG54" s="89"/>
      <c r="WH54" s="89"/>
      <c r="WI54" s="89"/>
      <c r="WJ54" s="89"/>
      <c r="WK54" s="89"/>
      <c r="WL54" s="89"/>
      <c r="WM54" s="89"/>
      <c r="WN54" s="89"/>
      <c r="WO54" s="89"/>
      <c r="WP54" s="89"/>
      <c r="WQ54" s="89"/>
      <c r="WR54" s="89"/>
      <c r="WS54" s="89"/>
      <c r="WT54" s="89"/>
      <c r="WU54" s="89"/>
      <c r="WV54" s="89"/>
      <c r="WW54" s="89"/>
      <c r="WX54" s="89"/>
      <c r="WY54" s="89"/>
      <c r="WZ54" s="89"/>
      <c r="XA54" s="89"/>
      <c r="XB54" s="89"/>
      <c r="XC54" s="89"/>
      <c r="XD54" s="89"/>
      <c r="XE54" s="89"/>
      <c r="XF54" s="89"/>
      <c r="XG54" s="89"/>
      <c r="XH54" s="89"/>
      <c r="XI54" s="89"/>
      <c r="XJ54" s="89"/>
      <c r="XK54" s="89"/>
      <c r="XL54" s="89"/>
      <c r="XM54" s="89"/>
      <c r="XN54" s="89"/>
      <c r="XO54" s="89"/>
      <c r="XP54" s="89"/>
      <c r="XQ54" s="89"/>
      <c r="XR54" s="89"/>
      <c r="XS54" s="89"/>
      <c r="XT54" s="89"/>
      <c r="XU54" s="89"/>
      <c r="XV54" s="89"/>
      <c r="XW54" s="89"/>
      <c r="XX54" s="89"/>
      <c r="XY54" s="89"/>
      <c r="XZ54" s="89"/>
      <c r="YA54" s="89"/>
      <c r="YB54" s="89"/>
      <c r="YC54" s="89"/>
      <c r="YD54" s="89"/>
      <c r="YE54" s="89"/>
      <c r="YF54" s="89"/>
      <c r="YG54" s="89"/>
      <c r="YH54" s="89"/>
      <c r="YI54" s="89"/>
      <c r="YJ54" s="89"/>
      <c r="YK54" s="89"/>
      <c r="YL54" s="89"/>
      <c r="YM54" s="89"/>
      <c r="YN54" s="89"/>
      <c r="YO54" s="89"/>
      <c r="YP54" s="89"/>
      <c r="YQ54" s="89"/>
      <c r="YR54" s="89"/>
      <c r="YS54" s="89"/>
      <c r="YT54" s="89"/>
      <c r="YU54" s="89"/>
      <c r="YV54" s="89"/>
      <c r="YW54" s="89"/>
      <c r="YX54" s="89"/>
      <c r="YY54" s="89"/>
      <c r="YZ54" s="89"/>
      <c r="ZA54" s="89"/>
      <c r="ZB54" s="89"/>
      <c r="ZC54" s="89"/>
      <c r="ZD54" s="89"/>
      <c r="ZE54" s="89"/>
      <c r="ZF54" s="89"/>
      <c r="ZG54" s="89"/>
      <c r="ZH54" s="89"/>
      <c r="ZI54" s="89"/>
      <c r="ZJ54" s="89"/>
      <c r="ZK54" s="89"/>
      <c r="ZL54" s="89"/>
      <c r="ZM54" s="89"/>
      <c r="ZN54" s="89"/>
      <c r="ZO54" s="89"/>
      <c r="ZP54" s="89"/>
      <c r="ZQ54" s="89"/>
      <c r="ZR54" s="89"/>
      <c r="ZS54" s="89"/>
      <c r="ZT54" s="89"/>
      <c r="ZU54" s="89"/>
      <c r="ZV54" s="89"/>
      <c r="ZW54" s="89"/>
      <c r="ZX54" s="89"/>
      <c r="ZY54" s="89"/>
      <c r="ZZ54" s="89"/>
      <c r="AAA54" s="89"/>
      <c r="AAB54" s="89"/>
      <c r="AAC54" s="89"/>
      <c r="AAD54" s="89"/>
      <c r="AAE54" s="89"/>
      <c r="AAF54" s="89"/>
      <c r="AAG54" s="89"/>
      <c r="AAH54" s="89"/>
      <c r="AAI54" s="89"/>
      <c r="AAJ54" s="89"/>
      <c r="AAK54" s="89"/>
      <c r="AAL54" s="89"/>
      <c r="AAM54" s="89"/>
      <c r="AAN54" s="89"/>
      <c r="AAO54" s="89"/>
      <c r="AAP54" s="89"/>
      <c r="AAQ54" s="89"/>
      <c r="AAR54" s="89"/>
      <c r="AAS54" s="89"/>
      <c r="AAT54" s="89"/>
      <c r="AAU54" s="89"/>
      <c r="AAV54" s="89"/>
      <c r="AAW54" s="89"/>
      <c r="AAX54" s="89"/>
      <c r="AAY54" s="89"/>
      <c r="AAZ54" s="89"/>
      <c r="ABA54" s="89"/>
      <c r="ABB54" s="89"/>
      <c r="ABC54" s="89"/>
      <c r="ABD54" s="89"/>
      <c r="ABE54" s="89"/>
      <c r="ABF54" s="89"/>
      <c r="ABG54" s="89"/>
      <c r="ABH54" s="89"/>
      <c r="ABI54" s="89"/>
      <c r="ABJ54" s="89"/>
      <c r="ABK54" s="89"/>
      <c r="ABL54" s="89"/>
      <c r="ABM54" s="89"/>
      <c r="ABN54" s="89"/>
      <c r="ABO54" s="89"/>
      <c r="ABP54" s="89"/>
      <c r="ABQ54" s="89"/>
      <c r="ABR54" s="89"/>
      <c r="ABS54" s="89"/>
      <c r="ABT54" s="89"/>
      <c r="ABU54" s="89"/>
      <c r="ABV54" s="89"/>
      <c r="ABW54" s="89"/>
      <c r="ABX54" s="89"/>
      <c r="ABY54" s="89"/>
      <c r="ABZ54" s="89"/>
      <c r="ACA54" s="89"/>
      <c r="ACB54" s="89"/>
      <c r="ACC54" s="89"/>
      <c r="ACD54" s="89"/>
      <c r="ACE54" s="89"/>
      <c r="ACF54" s="89"/>
      <c r="ACG54" s="89"/>
      <c r="ACH54" s="89"/>
      <c r="ACI54" s="89"/>
      <c r="ACJ54" s="89"/>
      <c r="ACK54" s="89"/>
      <c r="ACL54" s="89"/>
      <c r="ACM54" s="89"/>
      <c r="ACN54" s="89"/>
      <c r="ACO54" s="89"/>
      <c r="ACP54" s="89"/>
      <c r="ACQ54" s="89"/>
      <c r="ACR54" s="89"/>
      <c r="ACS54" s="89"/>
      <c r="ACT54" s="89"/>
      <c r="ACU54" s="89"/>
      <c r="ACV54" s="89"/>
      <c r="ACW54" s="89"/>
      <c r="ACX54" s="89"/>
      <c r="ACY54" s="89"/>
      <c r="ACZ54" s="89"/>
      <c r="ADA54" s="89"/>
      <c r="ADB54" s="89"/>
      <c r="ADC54" s="89"/>
      <c r="ADD54" s="89"/>
      <c r="ADE54" s="89"/>
      <c r="ADF54" s="89"/>
      <c r="ADG54" s="89"/>
      <c r="ADH54" s="89"/>
      <c r="ADI54" s="89"/>
      <c r="ADJ54" s="89"/>
      <c r="ADK54" s="89"/>
      <c r="ADL54" s="89"/>
      <c r="ADM54" s="89"/>
      <c r="ADN54" s="89"/>
      <c r="ADO54" s="89"/>
      <c r="ADP54" s="89"/>
      <c r="ADQ54" s="89"/>
      <c r="ADR54" s="89"/>
      <c r="ADS54" s="89"/>
      <c r="ADT54" s="89"/>
      <c r="ADU54" s="89"/>
      <c r="ADV54" s="89"/>
      <c r="ADW54" s="89"/>
      <c r="ADX54" s="89"/>
      <c r="ADY54" s="89"/>
      <c r="ADZ54" s="89"/>
      <c r="AEA54" s="89"/>
      <c r="AEB54" s="89"/>
      <c r="AEC54" s="89"/>
      <c r="AED54" s="89"/>
      <c r="AEE54" s="89"/>
      <c r="AEF54" s="89"/>
      <c r="AEG54" s="89"/>
      <c r="AEH54" s="89"/>
      <c r="AEI54" s="89"/>
      <c r="AEJ54" s="89"/>
      <c r="AEK54" s="89"/>
      <c r="AEL54" s="89"/>
      <c r="AEM54" s="89"/>
      <c r="AEN54" s="89"/>
      <c r="AEO54" s="89"/>
      <c r="AEP54" s="89"/>
      <c r="AEQ54" s="89"/>
      <c r="AER54" s="89"/>
      <c r="AES54" s="89"/>
      <c r="AET54" s="89"/>
      <c r="AEU54" s="89"/>
      <c r="AEV54" s="89"/>
      <c r="AEW54" s="89"/>
      <c r="AEX54" s="89"/>
      <c r="AEY54" s="89"/>
      <c r="AEZ54" s="89"/>
      <c r="AFA54" s="89"/>
      <c r="AFB54" s="89"/>
      <c r="AFC54" s="89"/>
      <c r="AFD54" s="89"/>
      <c r="AFE54" s="89"/>
      <c r="AFF54" s="89"/>
      <c r="AFG54" s="89"/>
      <c r="AFH54" s="89"/>
      <c r="AFI54" s="89"/>
      <c r="AFJ54" s="89"/>
      <c r="AFK54" s="89"/>
      <c r="AFL54" s="89"/>
      <c r="AFM54" s="89"/>
      <c r="AFN54" s="89"/>
      <c r="AFO54" s="89"/>
      <c r="AFP54" s="89"/>
      <c r="AFQ54" s="89"/>
      <c r="AFR54" s="89"/>
      <c r="AFS54" s="89"/>
      <c r="AFT54" s="89"/>
      <c r="AFU54" s="89"/>
      <c r="AFV54" s="89"/>
      <c r="AFW54" s="89"/>
      <c r="AFX54" s="89"/>
      <c r="AFY54" s="89"/>
      <c r="AFZ54" s="89"/>
      <c r="AGA54" s="89"/>
      <c r="AGB54" s="89"/>
      <c r="AGC54" s="89"/>
      <c r="AGD54" s="89"/>
      <c r="AGE54" s="89"/>
      <c r="AGF54" s="89"/>
      <c r="AGG54" s="89"/>
      <c r="AGH54" s="89"/>
      <c r="AGI54" s="89"/>
      <c r="AGJ54" s="89"/>
      <c r="AGK54" s="89"/>
      <c r="AGL54" s="89"/>
      <c r="AGM54" s="89"/>
      <c r="AGN54" s="89"/>
      <c r="AGO54" s="89"/>
      <c r="AGP54" s="89"/>
      <c r="AGQ54" s="89"/>
      <c r="AGR54" s="89"/>
      <c r="AGS54" s="89"/>
      <c r="AGT54" s="89"/>
      <c r="AGU54" s="89"/>
      <c r="AGV54" s="89"/>
      <c r="AGW54" s="89"/>
      <c r="AGX54" s="89"/>
      <c r="AGY54" s="89"/>
      <c r="AGZ54" s="89"/>
      <c r="AHA54" s="89"/>
      <c r="AHB54" s="89"/>
      <c r="AHC54" s="89"/>
      <c r="AHD54" s="89"/>
      <c r="AHE54" s="89"/>
      <c r="AHF54" s="89"/>
      <c r="AHG54" s="89"/>
      <c r="AHH54" s="89"/>
      <c r="AHI54" s="89"/>
      <c r="AHJ54" s="89"/>
      <c r="AHK54" s="89"/>
      <c r="AHL54" s="89"/>
      <c r="AHM54" s="89"/>
      <c r="AHN54" s="89"/>
      <c r="AHO54" s="89"/>
      <c r="AHP54" s="89"/>
      <c r="AHQ54" s="89"/>
      <c r="AHR54" s="89"/>
      <c r="AHS54" s="89"/>
      <c r="AHT54" s="89"/>
      <c r="AHU54" s="89"/>
      <c r="AHV54" s="89"/>
      <c r="AHW54" s="89"/>
      <c r="AHX54" s="89"/>
      <c r="AHY54" s="89"/>
      <c r="AHZ54" s="89"/>
      <c r="AIA54" s="89"/>
      <c r="AIB54" s="89"/>
      <c r="AIC54" s="89"/>
      <c r="AID54" s="89"/>
      <c r="AIE54" s="89"/>
      <c r="AIF54" s="89"/>
      <c r="AIG54" s="89"/>
      <c r="AIH54" s="89"/>
      <c r="AII54" s="89"/>
      <c r="AIJ54" s="89"/>
      <c r="AIK54" s="89"/>
      <c r="AIL54" s="89"/>
      <c r="AIM54" s="89"/>
      <c r="AIN54" s="89"/>
      <c r="AIO54" s="89"/>
      <c r="AIP54" s="89"/>
      <c r="AIQ54" s="89"/>
      <c r="AIR54" s="89"/>
      <c r="AIS54" s="89"/>
      <c r="AIT54" s="89"/>
      <c r="AIU54" s="89"/>
      <c r="AIV54" s="89"/>
      <c r="AIW54" s="89"/>
      <c r="AIX54" s="89"/>
      <c r="AIY54" s="89"/>
      <c r="AIZ54" s="89"/>
      <c r="AJA54" s="89"/>
      <c r="AJB54" s="89"/>
      <c r="AJC54" s="89"/>
      <c r="AJD54" s="89"/>
      <c r="AJE54" s="89"/>
      <c r="AJF54" s="89"/>
      <c r="AJG54" s="89"/>
      <c r="AJH54" s="89"/>
      <c r="AJI54" s="89"/>
      <c r="AJJ54" s="89"/>
      <c r="AJK54" s="89"/>
      <c r="AJL54" s="89"/>
      <c r="AJM54" s="89"/>
      <c r="AJN54" s="89"/>
      <c r="AJO54" s="89"/>
      <c r="AJP54" s="89"/>
      <c r="AJQ54" s="89"/>
      <c r="AJR54" s="89"/>
      <c r="AJS54" s="89"/>
      <c r="AJT54" s="89"/>
      <c r="AJU54" s="89"/>
      <c r="AJV54" s="89"/>
      <c r="AJW54" s="89"/>
      <c r="AJX54" s="89"/>
      <c r="AJY54" s="89"/>
      <c r="AJZ54" s="89"/>
      <c r="AKA54" s="89"/>
      <c r="AKB54" s="89"/>
      <c r="AKC54" s="89"/>
      <c r="AKD54" s="89"/>
      <c r="AKE54" s="89"/>
      <c r="AKF54" s="89"/>
      <c r="AKG54" s="89"/>
      <c r="AKH54" s="89"/>
      <c r="AKI54" s="89"/>
      <c r="AKJ54" s="89"/>
      <c r="AKK54" s="89"/>
      <c r="AKL54" s="89"/>
      <c r="AKM54" s="89"/>
      <c r="AKN54" s="89"/>
      <c r="AKO54" s="89"/>
      <c r="AKP54" s="89"/>
      <c r="AKQ54" s="89"/>
      <c r="AKR54" s="89"/>
      <c r="AKS54" s="89"/>
      <c r="AKT54" s="89"/>
      <c r="AKU54" s="89"/>
      <c r="AKV54" s="89"/>
      <c r="AKW54" s="89"/>
      <c r="AKX54" s="89"/>
      <c r="AKY54" s="89"/>
      <c r="AKZ54" s="89"/>
      <c r="ALA54" s="89"/>
      <c r="ALB54" s="89"/>
      <c r="ALC54" s="89"/>
      <c r="ALD54" s="89"/>
      <c r="ALE54" s="89"/>
      <c r="ALF54" s="89"/>
      <c r="ALG54" s="89"/>
      <c r="ALH54" s="89"/>
      <c r="ALI54" s="89"/>
      <c r="ALJ54" s="89"/>
      <c r="ALK54" s="89"/>
      <c r="ALL54" s="89"/>
      <c r="ALM54" s="89"/>
      <c r="ALN54" s="89"/>
      <c r="ALO54" s="89"/>
      <c r="ALP54" s="89"/>
      <c r="ALQ54" s="89"/>
      <c r="ALR54" s="89"/>
      <c r="ALS54" s="89"/>
      <c r="ALT54" s="89"/>
      <c r="ALU54" s="89"/>
      <c r="ALV54" s="89"/>
      <c r="ALW54" s="89"/>
      <c r="ALX54" s="89"/>
      <c r="ALY54" s="89"/>
      <c r="ALZ54" s="89"/>
      <c r="AMA54" s="89"/>
      <c r="AMB54" s="89"/>
      <c r="AMC54" s="89"/>
      <c r="AMD54" s="89"/>
      <c r="AME54" s="89"/>
      <c r="AMF54" s="89"/>
      <c r="AMG54" s="89"/>
      <c r="AMH54" s="89"/>
      <c r="AMI54" s="89"/>
      <c r="AMJ54" s="89"/>
    </row>
    <row r="55" spans="1:1024" s="92" customFormat="1" ht="12.75" x14ac:dyDescent="0.2">
      <c r="A55" s="58">
        <f t="array" ref="A55">IF(G55=Error_checking!$A$26,_xlfn.RANK.EQ(AC55,$AC$2:$AC$601),"")</f>
        <v>54</v>
      </c>
      <c r="B55" s="84">
        <v>384</v>
      </c>
      <c r="C55" s="59">
        <f>VLOOKUP($B55,Ludo_na!$A$2:$D$601,2,0)</f>
        <v>57</v>
      </c>
      <c r="D55" s="60" t="str">
        <f>IF(VLOOKUP($B55,Ludo_voor!$A$2:$Y$601,3,0)="","",VLOOKUP($B55,Ludo_voor!$A$2:$Y$601,3,0))</f>
        <v>Verhulst</v>
      </c>
      <c r="E55" s="61" t="str">
        <f>IF(VLOOKUP($B55,Ludo_voor!$A$2:$Y$601,4,0)="","",VLOOKUP($B55,Ludo_voor!$A$2:$Y$601,4,0))</f>
        <v>Kristof</v>
      </c>
      <c r="F55" s="62" t="str">
        <f>IF(VLOOKUP($B55,Ludo_voor!$A$2:$Y$601,5,0)="","",VLOOKUP($B55,Ludo_voor!$A$2:$Y$601,5,0))</f>
        <v>HQ Gaming Club</v>
      </c>
      <c r="G55" s="63" t="s">
        <v>845</v>
      </c>
      <c r="H55" s="85" t="s">
        <v>846</v>
      </c>
      <c r="I55" s="65" t="s">
        <v>852</v>
      </c>
      <c r="J55" s="87">
        <v>3</v>
      </c>
      <c r="K55" s="87">
        <v>1</v>
      </c>
      <c r="L55" s="87">
        <v>59</v>
      </c>
      <c r="M55" s="67">
        <f t="array" ref="M55">IF($G55="","",IF(L55="",0,((SUM(IF(I55=I$2:I$601,IF(J55=J$2:J$601,1,0),0))-K55)/(SUM(IF(I55=I$2:I$601,IF(J55=J$2:J$601,1,0),0))-1)*100)+(L55/(SUM(IF(I55=I$2:I$601,IF(J55=J$2:J$601,L$2:L$601,0),0))))+IF(K55&lt;2,SUM(IF(I55=I$2:I$601,IF(J55=J$2:J$601,1,0),0)),0)))</f>
        <v>104.28095238095239</v>
      </c>
      <c r="N55" s="68" t="s">
        <v>870</v>
      </c>
      <c r="O55" s="69">
        <v>1</v>
      </c>
      <c r="P55" s="72">
        <v>3</v>
      </c>
      <c r="Q55" s="72">
        <v>92</v>
      </c>
      <c r="R55" s="70">
        <f t="array" ref="R55">IF($G55="","",IF(Q55="",0,((SUM(IF(N55=N$2:N$601,IF(O55=O$2:O$601,1,0),0))-P55)/(SUM(IF(N55=N$2:N$601,IF(O55=O$2:O$601,1,0),0))-1)*100)+(Q55/(SUM(IF(N55=N$2:N$601,IF(O55=O$2:O$601,Q$2:Q$601,0),0))))+IF(P55&lt;2,SUM(IF(N55=N$2:N$601,IF(O55=O$2:O$601,1,0),0)),0)))</f>
        <v>33.572294372294365</v>
      </c>
      <c r="S55" s="71" t="s">
        <v>859</v>
      </c>
      <c r="T55" s="72">
        <v>1</v>
      </c>
      <c r="U55" s="69">
        <v>3</v>
      </c>
      <c r="V55" s="69">
        <v>15</v>
      </c>
      <c r="W55" s="73">
        <f t="array" ref="W55">IF($G55="","",IF(OR(S55=Error_checking!$Q$25,S55=Error_checking!$Q$26),R55-IF(P55&lt;2,SUM(IF(N55=N$2:N$601,IF(O55=O$2:O$601,1,0),0)),0),IF(V55="",0,((SUM(IF(S55=S$2:S$601,IF(T55=T$2:T$601,1,0),0))-U55)/(SUM(IF(S55=S$2:S$601,IF(T55=T$2:T$601,1,0),0))-1)*100)+(V55/(SUM(IF(S55=S$2:S$601,IF(T55=T$2:T$601,V$2:V$601,0),0))))+IF(U55&lt;2,SUM(IF(S55=S$2:S$601,IF(T55=T$2:T$601,1,0),0)),0))))</f>
        <v>33.58757062146892</v>
      </c>
      <c r="X55" s="96"/>
      <c r="Y55" s="97"/>
      <c r="Z55" s="98"/>
      <c r="AA55" s="97"/>
      <c r="AB55" s="99">
        <f>0</f>
        <v>0</v>
      </c>
      <c r="AC55" s="99">
        <f t="array" ref="AC55">SUM(M55,R55,W55,AB55)</f>
        <v>171.44081737471569</v>
      </c>
      <c r="AD55" s="98">
        <f>IF(G55=Error_checking!$A$26,MAX(0,MIN(MaxBonus,$G$1)+1-_xlfn.RANK.EQ(AC55,$AC$2:$AC$601)),0)</f>
        <v>17</v>
      </c>
      <c r="AE55" s="95">
        <f t="shared" si="0"/>
        <v>188.44081737471569</v>
      </c>
      <c r="AF55" s="78">
        <f t="array" ref="AF55">IF(G55=Error_checking!$A$26,_xlfn.RANK.EQ(AC55,$AC$2:$AC$601),"")</f>
        <v>54</v>
      </c>
      <c r="AG55" s="101"/>
      <c r="AH55" s="102"/>
      <c r="AI55" s="102"/>
      <c r="AJ55" s="102"/>
      <c r="AK55" s="90"/>
      <c r="AL55" s="81"/>
      <c r="AM55" s="81"/>
      <c r="AN55" s="82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83"/>
      <c r="IM55" s="83"/>
      <c r="IN55" s="83"/>
      <c r="IO55" s="83"/>
      <c r="IP55" s="83"/>
      <c r="IQ55" s="83"/>
      <c r="IR55" s="83"/>
      <c r="IS55" s="83"/>
      <c r="IT55" s="83"/>
      <c r="IU55" s="83"/>
      <c r="IV55" s="83"/>
      <c r="IW55" s="83"/>
      <c r="IX55" s="83"/>
      <c r="IY55" s="83"/>
      <c r="IZ55" s="83"/>
      <c r="JA55" s="83"/>
      <c r="JB55" s="83"/>
      <c r="JC55" s="83"/>
      <c r="JD55" s="83"/>
      <c r="JE55" s="83"/>
      <c r="JF55" s="83"/>
      <c r="JG55" s="83"/>
      <c r="JH55" s="83"/>
      <c r="JI55" s="83"/>
      <c r="JJ55" s="83"/>
      <c r="JK55" s="83"/>
      <c r="JL55" s="83"/>
      <c r="JM55" s="83"/>
      <c r="JN55" s="83"/>
      <c r="JO55" s="83"/>
      <c r="JP55" s="83"/>
      <c r="JQ55" s="83"/>
      <c r="JR55" s="83"/>
      <c r="JS55" s="83"/>
      <c r="JT55" s="83"/>
      <c r="JU55" s="83"/>
      <c r="JV55" s="83"/>
      <c r="JW55" s="83"/>
      <c r="JX55" s="83"/>
      <c r="JY55" s="83"/>
      <c r="JZ55" s="83"/>
      <c r="KA55" s="83"/>
      <c r="KB55" s="83"/>
      <c r="KC55" s="83"/>
      <c r="KD55" s="83"/>
      <c r="KE55" s="83"/>
      <c r="KF55" s="83"/>
      <c r="KG55" s="83"/>
      <c r="KH55" s="83"/>
      <c r="KI55" s="83"/>
      <c r="KJ55" s="83"/>
      <c r="KK55" s="83"/>
      <c r="KL55" s="83"/>
      <c r="KM55" s="83"/>
      <c r="KN55" s="83"/>
      <c r="KO55" s="83"/>
      <c r="KP55" s="83"/>
      <c r="KQ55" s="83"/>
      <c r="KR55" s="83"/>
      <c r="KS55" s="83"/>
      <c r="KT55" s="83"/>
      <c r="KU55" s="83"/>
      <c r="KV55" s="83"/>
      <c r="KW55" s="83"/>
      <c r="KX55" s="83"/>
      <c r="KY55" s="83"/>
      <c r="KZ55" s="83"/>
      <c r="LA55" s="83"/>
      <c r="LB55" s="83"/>
      <c r="LC55" s="83"/>
      <c r="LD55" s="83"/>
      <c r="LE55" s="83"/>
      <c r="LF55" s="83"/>
      <c r="LG55" s="83"/>
      <c r="LH55" s="83"/>
      <c r="LI55" s="83"/>
      <c r="LJ55" s="83"/>
      <c r="LK55" s="83"/>
      <c r="LL55" s="83"/>
      <c r="LM55" s="83"/>
      <c r="LN55" s="83"/>
      <c r="LO55" s="83"/>
      <c r="LP55" s="83"/>
      <c r="LQ55" s="83"/>
      <c r="LR55" s="83"/>
      <c r="LS55" s="83"/>
      <c r="LT55" s="83"/>
      <c r="LU55" s="83"/>
      <c r="LV55" s="83"/>
      <c r="LW55" s="83"/>
      <c r="LX55" s="83"/>
      <c r="LY55" s="83"/>
      <c r="LZ55" s="83"/>
      <c r="MA55" s="83"/>
      <c r="MB55" s="83"/>
      <c r="MC55" s="83"/>
      <c r="MD55" s="83"/>
      <c r="ME55" s="83"/>
      <c r="MF55" s="83"/>
      <c r="MG55" s="83"/>
      <c r="MH55" s="83"/>
      <c r="MI55" s="83"/>
      <c r="MJ55" s="83"/>
      <c r="MK55" s="83"/>
      <c r="ML55" s="83"/>
      <c r="MM55" s="83"/>
      <c r="MN55" s="83"/>
      <c r="MO55" s="83"/>
      <c r="MP55" s="83"/>
      <c r="MQ55" s="83"/>
      <c r="MR55" s="83"/>
      <c r="MS55" s="83"/>
      <c r="MT55" s="83"/>
      <c r="MU55" s="83"/>
      <c r="MV55" s="83"/>
      <c r="MW55" s="83"/>
      <c r="MX55" s="83"/>
      <c r="MY55" s="83"/>
      <c r="MZ55" s="83"/>
      <c r="NA55" s="83"/>
      <c r="NB55" s="83"/>
      <c r="NC55" s="83"/>
      <c r="ND55" s="83"/>
      <c r="NE55" s="83"/>
      <c r="NF55" s="83"/>
      <c r="NG55" s="83"/>
      <c r="NH55" s="83"/>
      <c r="NI55" s="83"/>
      <c r="NJ55" s="83"/>
      <c r="NK55" s="83"/>
      <c r="NL55" s="83"/>
      <c r="NM55" s="83"/>
      <c r="NN55" s="83"/>
      <c r="NO55" s="83"/>
      <c r="NP55" s="83"/>
      <c r="NQ55" s="83"/>
      <c r="NR55" s="83"/>
      <c r="NS55" s="83"/>
      <c r="NT55" s="83"/>
      <c r="NU55" s="83"/>
      <c r="NV55" s="83"/>
      <c r="NW55" s="83"/>
      <c r="NX55" s="83"/>
      <c r="NY55" s="83"/>
      <c r="NZ55" s="83"/>
      <c r="OA55" s="83"/>
      <c r="OB55" s="83"/>
      <c r="OC55" s="83"/>
      <c r="OD55" s="83"/>
      <c r="OE55" s="83"/>
      <c r="OF55" s="83"/>
      <c r="OG55" s="83"/>
      <c r="OH55" s="83"/>
      <c r="OI55" s="83"/>
      <c r="OJ55" s="83"/>
      <c r="OK55" s="83"/>
      <c r="OL55" s="83"/>
      <c r="OM55" s="83"/>
      <c r="ON55" s="83"/>
      <c r="OO55" s="83"/>
      <c r="OP55" s="83"/>
      <c r="OQ55" s="83"/>
      <c r="OR55" s="83"/>
      <c r="OS55" s="83"/>
      <c r="OT55" s="83"/>
      <c r="OU55" s="83"/>
      <c r="OV55" s="83"/>
      <c r="OW55" s="83"/>
      <c r="OX55" s="83"/>
      <c r="OY55" s="83"/>
      <c r="OZ55" s="83"/>
      <c r="PA55" s="83"/>
      <c r="PB55" s="83"/>
      <c r="PC55" s="83"/>
      <c r="PD55" s="83"/>
      <c r="PE55" s="83"/>
      <c r="PF55" s="83"/>
      <c r="PG55" s="83"/>
      <c r="PH55" s="83"/>
      <c r="PI55" s="83"/>
      <c r="PJ55" s="83"/>
      <c r="PK55" s="83"/>
      <c r="PL55" s="83"/>
      <c r="PM55" s="83"/>
      <c r="PN55" s="83"/>
      <c r="PO55" s="83"/>
      <c r="PP55" s="83"/>
      <c r="PQ55" s="83"/>
      <c r="PR55" s="83"/>
      <c r="PS55" s="83"/>
      <c r="PT55" s="83"/>
      <c r="PU55" s="83"/>
      <c r="PV55" s="83"/>
      <c r="PW55" s="83"/>
      <c r="PX55" s="83"/>
      <c r="PY55" s="83"/>
      <c r="PZ55" s="83"/>
      <c r="QA55" s="83"/>
      <c r="QB55" s="83"/>
      <c r="QC55" s="83"/>
      <c r="QD55" s="83"/>
      <c r="QE55" s="83"/>
      <c r="QF55" s="83"/>
      <c r="QG55" s="83"/>
      <c r="QH55" s="83"/>
      <c r="QI55" s="83"/>
      <c r="QJ55" s="83"/>
      <c r="QK55" s="83"/>
      <c r="QL55" s="83"/>
      <c r="QM55" s="83"/>
      <c r="QN55" s="83"/>
      <c r="QO55" s="83"/>
      <c r="QP55" s="83"/>
      <c r="QQ55" s="83"/>
      <c r="QR55" s="83"/>
      <c r="QS55" s="83"/>
      <c r="QT55" s="83"/>
      <c r="QU55" s="83"/>
      <c r="QV55" s="83"/>
      <c r="QW55" s="83"/>
      <c r="QX55" s="83"/>
      <c r="QY55" s="83"/>
      <c r="QZ55" s="83"/>
      <c r="RA55" s="83"/>
      <c r="RB55" s="83"/>
      <c r="RC55" s="83"/>
      <c r="RD55" s="83"/>
      <c r="RE55" s="83"/>
      <c r="RF55" s="83"/>
      <c r="RG55" s="83"/>
      <c r="RH55" s="83"/>
      <c r="RI55" s="83"/>
      <c r="RJ55" s="83"/>
      <c r="RK55" s="83"/>
      <c r="RL55" s="83"/>
      <c r="RM55" s="83"/>
      <c r="RN55" s="83"/>
      <c r="RO55" s="83"/>
      <c r="RP55" s="83"/>
      <c r="RQ55" s="83"/>
      <c r="RR55" s="83"/>
      <c r="RS55" s="83"/>
      <c r="RT55" s="83"/>
      <c r="RU55" s="83"/>
      <c r="RV55" s="83"/>
      <c r="RW55" s="83"/>
      <c r="RX55" s="83"/>
      <c r="RY55" s="83"/>
      <c r="RZ55" s="83"/>
      <c r="SA55" s="83"/>
      <c r="SB55" s="83"/>
      <c r="SC55" s="83"/>
      <c r="SD55" s="83"/>
      <c r="SE55" s="83"/>
      <c r="SF55" s="83"/>
      <c r="SG55" s="83"/>
      <c r="SH55" s="83"/>
      <c r="SI55" s="83"/>
      <c r="SJ55" s="83"/>
      <c r="SK55" s="83"/>
      <c r="SL55" s="83"/>
      <c r="SM55" s="83"/>
      <c r="SN55" s="83"/>
      <c r="SO55" s="83"/>
      <c r="SP55" s="83"/>
      <c r="SQ55" s="83"/>
      <c r="SR55" s="83"/>
      <c r="SS55" s="83"/>
      <c r="ST55" s="83"/>
      <c r="SU55" s="83"/>
      <c r="SV55" s="83"/>
      <c r="SW55" s="83"/>
      <c r="SX55" s="83"/>
      <c r="SY55" s="83"/>
      <c r="SZ55" s="83"/>
      <c r="TA55" s="83"/>
      <c r="TB55" s="83"/>
      <c r="TC55" s="83"/>
      <c r="TD55" s="83"/>
      <c r="TE55" s="83"/>
      <c r="TF55" s="83"/>
      <c r="TG55" s="83"/>
      <c r="TH55" s="83"/>
      <c r="TI55" s="83"/>
      <c r="TJ55" s="83"/>
      <c r="TK55" s="83"/>
      <c r="TL55" s="83"/>
      <c r="TM55" s="83"/>
      <c r="TN55" s="83"/>
      <c r="TO55" s="83"/>
      <c r="TP55" s="83"/>
      <c r="TQ55" s="83"/>
      <c r="TR55" s="83"/>
      <c r="TS55" s="83"/>
      <c r="TT55" s="83"/>
      <c r="TU55" s="83"/>
      <c r="TV55" s="83"/>
      <c r="TW55" s="83"/>
      <c r="TX55" s="83"/>
      <c r="TY55" s="83"/>
      <c r="TZ55" s="83"/>
      <c r="UA55" s="83"/>
      <c r="UB55" s="83"/>
      <c r="UC55" s="83"/>
      <c r="UD55" s="83"/>
      <c r="UE55" s="83"/>
      <c r="UF55" s="83"/>
      <c r="UG55" s="83"/>
      <c r="UH55" s="83"/>
      <c r="UI55" s="83"/>
      <c r="UJ55" s="83"/>
      <c r="UK55" s="83"/>
      <c r="UL55" s="83"/>
      <c r="UM55" s="83"/>
      <c r="UN55" s="83"/>
      <c r="UO55" s="83"/>
      <c r="UP55" s="83"/>
      <c r="UQ55" s="83"/>
      <c r="UR55" s="83"/>
      <c r="US55" s="83"/>
      <c r="UT55" s="83"/>
      <c r="UU55" s="83"/>
      <c r="UV55" s="83"/>
      <c r="UW55" s="83"/>
      <c r="UX55" s="83"/>
      <c r="UY55" s="83"/>
      <c r="UZ55" s="83"/>
      <c r="VA55" s="83"/>
      <c r="VB55" s="83"/>
      <c r="VC55" s="83"/>
      <c r="VD55" s="83"/>
      <c r="VE55" s="83"/>
      <c r="VF55" s="83"/>
      <c r="VG55" s="83"/>
      <c r="VH55" s="83"/>
      <c r="VI55" s="83"/>
      <c r="VJ55" s="83"/>
      <c r="VK55" s="83"/>
      <c r="VL55" s="83"/>
      <c r="VM55" s="83"/>
      <c r="VN55" s="83"/>
      <c r="VO55" s="83"/>
      <c r="VP55" s="83"/>
      <c r="VQ55" s="83"/>
      <c r="VR55" s="83"/>
      <c r="VS55" s="83"/>
      <c r="VT55" s="83"/>
      <c r="VU55" s="83"/>
      <c r="VV55" s="83"/>
      <c r="VW55" s="83"/>
      <c r="VX55" s="83"/>
      <c r="VY55" s="83"/>
      <c r="VZ55" s="83"/>
      <c r="WA55" s="83"/>
      <c r="WB55" s="83"/>
      <c r="WC55" s="83"/>
      <c r="WD55" s="83"/>
      <c r="WE55" s="83"/>
      <c r="WF55" s="83"/>
      <c r="WG55" s="83"/>
      <c r="WH55" s="83"/>
      <c r="WI55" s="83"/>
      <c r="WJ55" s="83"/>
      <c r="WK55" s="83"/>
      <c r="WL55" s="83"/>
      <c r="WM55" s="83"/>
      <c r="WN55" s="83"/>
      <c r="WO55" s="83"/>
      <c r="WP55" s="83"/>
      <c r="WQ55" s="83"/>
      <c r="WR55" s="83"/>
      <c r="WS55" s="83"/>
      <c r="WT55" s="83"/>
      <c r="WU55" s="83"/>
      <c r="WV55" s="83"/>
      <c r="WW55" s="83"/>
      <c r="WX55" s="83"/>
      <c r="WY55" s="83"/>
      <c r="WZ55" s="83"/>
      <c r="XA55" s="83"/>
      <c r="XB55" s="83"/>
      <c r="XC55" s="83"/>
      <c r="XD55" s="83"/>
      <c r="XE55" s="83"/>
      <c r="XF55" s="83"/>
      <c r="XG55" s="83"/>
      <c r="XH55" s="83"/>
      <c r="XI55" s="83"/>
      <c r="XJ55" s="83"/>
      <c r="XK55" s="83"/>
      <c r="XL55" s="83"/>
      <c r="XM55" s="83"/>
      <c r="XN55" s="83"/>
      <c r="XO55" s="83"/>
      <c r="XP55" s="83"/>
      <c r="XQ55" s="83"/>
      <c r="XR55" s="83"/>
      <c r="XS55" s="83"/>
      <c r="XT55" s="83"/>
      <c r="XU55" s="83"/>
      <c r="XV55" s="83"/>
      <c r="XW55" s="83"/>
      <c r="XX55" s="83"/>
      <c r="XY55" s="83"/>
      <c r="XZ55" s="83"/>
      <c r="YA55" s="83"/>
      <c r="YB55" s="83"/>
      <c r="YC55" s="83"/>
      <c r="YD55" s="83"/>
      <c r="YE55" s="83"/>
      <c r="YF55" s="83"/>
      <c r="YG55" s="83"/>
      <c r="YH55" s="83"/>
      <c r="YI55" s="83"/>
      <c r="YJ55" s="83"/>
      <c r="YK55" s="83"/>
      <c r="YL55" s="83"/>
      <c r="YM55" s="83"/>
      <c r="YN55" s="83"/>
      <c r="YO55" s="83"/>
      <c r="YP55" s="83"/>
      <c r="YQ55" s="83"/>
      <c r="YR55" s="83"/>
      <c r="YS55" s="83"/>
      <c r="YT55" s="83"/>
      <c r="YU55" s="83"/>
      <c r="YV55" s="83"/>
      <c r="YW55" s="83"/>
      <c r="YX55" s="83"/>
      <c r="YY55" s="83"/>
      <c r="YZ55" s="83"/>
      <c r="ZA55" s="83"/>
      <c r="ZB55" s="83"/>
      <c r="ZC55" s="83"/>
      <c r="ZD55" s="83"/>
      <c r="ZE55" s="83"/>
      <c r="ZF55" s="83"/>
      <c r="ZG55" s="83"/>
      <c r="ZH55" s="83"/>
      <c r="ZI55" s="83"/>
      <c r="ZJ55" s="83"/>
      <c r="ZK55" s="83"/>
      <c r="ZL55" s="83"/>
      <c r="ZM55" s="83"/>
      <c r="ZN55" s="83"/>
      <c r="ZO55" s="83"/>
      <c r="ZP55" s="83"/>
      <c r="ZQ55" s="83"/>
      <c r="ZR55" s="83"/>
      <c r="ZS55" s="83"/>
      <c r="ZT55" s="83"/>
      <c r="ZU55" s="83"/>
      <c r="ZV55" s="83"/>
      <c r="ZW55" s="83"/>
      <c r="ZX55" s="83"/>
      <c r="ZY55" s="83"/>
      <c r="ZZ55" s="83"/>
      <c r="AAA55" s="83"/>
      <c r="AAB55" s="83"/>
      <c r="AAC55" s="83"/>
      <c r="AAD55" s="83"/>
      <c r="AAE55" s="83"/>
      <c r="AAF55" s="83"/>
      <c r="AAG55" s="83"/>
      <c r="AAH55" s="83"/>
      <c r="AAI55" s="83"/>
      <c r="AAJ55" s="83"/>
      <c r="AAK55" s="83"/>
      <c r="AAL55" s="83"/>
      <c r="AAM55" s="83"/>
      <c r="AAN55" s="83"/>
      <c r="AAO55" s="83"/>
      <c r="AAP55" s="83"/>
      <c r="AAQ55" s="83"/>
      <c r="AAR55" s="83"/>
      <c r="AAS55" s="83"/>
      <c r="AAT55" s="83"/>
      <c r="AAU55" s="83"/>
      <c r="AAV55" s="83"/>
      <c r="AAW55" s="83"/>
      <c r="AAX55" s="83"/>
      <c r="AAY55" s="83"/>
      <c r="AAZ55" s="83"/>
      <c r="ABA55" s="83"/>
      <c r="ABB55" s="83"/>
      <c r="ABC55" s="83"/>
      <c r="ABD55" s="83"/>
      <c r="ABE55" s="83"/>
      <c r="ABF55" s="83"/>
      <c r="ABG55" s="83"/>
      <c r="ABH55" s="83"/>
      <c r="ABI55" s="83"/>
      <c r="ABJ55" s="83"/>
      <c r="ABK55" s="83"/>
      <c r="ABL55" s="83"/>
      <c r="ABM55" s="83"/>
      <c r="ABN55" s="83"/>
      <c r="ABO55" s="83"/>
      <c r="ABP55" s="83"/>
      <c r="ABQ55" s="83"/>
      <c r="ABR55" s="83"/>
      <c r="ABS55" s="83"/>
      <c r="ABT55" s="83"/>
      <c r="ABU55" s="83"/>
      <c r="ABV55" s="83"/>
      <c r="ABW55" s="83"/>
      <c r="ABX55" s="83"/>
      <c r="ABY55" s="83"/>
      <c r="ABZ55" s="83"/>
      <c r="ACA55" s="83"/>
      <c r="ACB55" s="83"/>
      <c r="ACC55" s="83"/>
      <c r="ACD55" s="83"/>
      <c r="ACE55" s="83"/>
      <c r="ACF55" s="83"/>
      <c r="ACG55" s="83"/>
      <c r="ACH55" s="83"/>
      <c r="ACI55" s="83"/>
      <c r="ACJ55" s="83"/>
      <c r="ACK55" s="83"/>
      <c r="ACL55" s="83"/>
      <c r="ACM55" s="83"/>
      <c r="ACN55" s="83"/>
      <c r="ACO55" s="83"/>
      <c r="ACP55" s="83"/>
      <c r="ACQ55" s="83"/>
      <c r="ACR55" s="83"/>
      <c r="ACS55" s="83"/>
      <c r="ACT55" s="83"/>
      <c r="ACU55" s="83"/>
      <c r="ACV55" s="83"/>
      <c r="ACW55" s="83"/>
      <c r="ACX55" s="83"/>
      <c r="ACY55" s="83"/>
      <c r="ACZ55" s="83"/>
      <c r="ADA55" s="83"/>
      <c r="ADB55" s="83"/>
      <c r="ADC55" s="83"/>
      <c r="ADD55" s="83"/>
      <c r="ADE55" s="83"/>
      <c r="ADF55" s="83"/>
      <c r="ADG55" s="83"/>
      <c r="ADH55" s="83"/>
      <c r="ADI55" s="83"/>
      <c r="ADJ55" s="83"/>
      <c r="ADK55" s="83"/>
      <c r="ADL55" s="83"/>
      <c r="ADM55" s="83"/>
      <c r="ADN55" s="83"/>
      <c r="ADO55" s="83"/>
      <c r="ADP55" s="83"/>
      <c r="ADQ55" s="83"/>
      <c r="ADR55" s="83"/>
      <c r="ADS55" s="83"/>
      <c r="ADT55" s="83"/>
      <c r="ADU55" s="83"/>
      <c r="ADV55" s="83"/>
      <c r="ADW55" s="83"/>
      <c r="ADX55" s="83"/>
      <c r="ADY55" s="83"/>
      <c r="ADZ55" s="83"/>
      <c r="AEA55" s="83"/>
      <c r="AEB55" s="83"/>
      <c r="AEC55" s="83"/>
      <c r="AED55" s="83"/>
      <c r="AEE55" s="83"/>
      <c r="AEF55" s="83"/>
      <c r="AEG55" s="83"/>
      <c r="AEH55" s="83"/>
      <c r="AEI55" s="83"/>
      <c r="AEJ55" s="83"/>
      <c r="AEK55" s="83"/>
      <c r="AEL55" s="83"/>
      <c r="AEM55" s="83"/>
      <c r="AEN55" s="83"/>
      <c r="AEO55" s="83"/>
      <c r="AEP55" s="83"/>
      <c r="AEQ55" s="83"/>
      <c r="AER55" s="83"/>
      <c r="AES55" s="83"/>
      <c r="AET55" s="83"/>
      <c r="AEU55" s="83"/>
      <c r="AEV55" s="83"/>
      <c r="AEW55" s="83"/>
      <c r="AEX55" s="83"/>
      <c r="AEY55" s="83"/>
      <c r="AEZ55" s="83"/>
      <c r="AFA55" s="83"/>
      <c r="AFB55" s="83"/>
      <c r="AFC55" s="83"/>
      <c r="AFD55" s="83"/>
      <c r="AFE55" s="83"/>
      <c r="AFF55" s="83"/>
      <c r="AFG55" s="83"/>
      <c r="AFH55" s="83"/>
      <c r="AFI55" s="83"/>
      <c r="AFJ55" s="83"/>
      <c r="AFK55" s="83"/>
      <c r="AFL55" s="83"/>
      <c r="AFM55" s="83"/>
      <c r="AFN55" s="83"/>
      <c r="AFO55" s="83"/>
      <c r="AFP55" s="83"/>
      <c r="AFQ55" s="83"/>
      <c r="AFR55" s="83"/>
      <c r="AFS55" s="83"/>
      <c r="AFT55" s="83"/>
      <c r="AFU55" s="83"/>
      <c r="AFV55" s="83"/>
      <c r="AFW55" s="83"/>
      <c r="AFX55" s="83"/>
      <c r="AFY55" s="83"/>
      <c r="AFZ55" s="83"/>
      <c r="AGA55" s="83"/>
      <c r="AGB55" s="83"/>
      <c r="AGC55" s="83"/>
      <c r="AGD55" s="83"/>
      <c r="AGE55" s="83"/>
      <c r="AGF55" s="83"/>
      <c r="AGG55" s="83"/>
      <c r="AGH55" s="83"/>
      <c r="AGI55" s="83"/>
      <c r="AGJ55" s="83"/>
      <c r="AGK55" s="83"/>
      <c r="AGL55" s="83"/>
      <c r="AGM55" s="83"/>
      <c r="AGN55" s="83"/>
      <c r="AGO55" s="83"/>
      <c r="AGP55" s="83"/>
      <c r="AGQ55" s="83"/>
      <c r="AGR55" s="83"/>
      <c r="AGS55" s="83"/>
      <c r="AGT55" s="83"/>
      <c r="AGU55" s="83"/>
      <c r="AGV55" s="83"/>
      <c r="AGW55" s="83"/>
      <c r="AGX55" s="83"/>
      <c r="AGY55" s="83"/>
      <c r="AGZ55" s="83"/>
      <c r="AHA55" s="83"/>
      <c r="AHB55" s="83"/>
      <c r="AHC55" s="83"/>
      <c r="AHD55" s="83"/>
      <c r="AHE55" s="83"/>
      <c r="AHF55" s="83"/>
      <c r="AHG55" s="83"/>
      <c r="AHH55" s="83"/>
      <c r="AHI55" s="83"/>
      <c r="AHJ55" s="83"/>
      <c r="AHK55" s="83"/>
      <c r="AHL55" s="83"/>
      <c r="AHM55" s="83"/>
      <c r="AHN55" s="83"/>
      <c r="AHO55" s="83"/>
      <c r="AHP55" s="83"/>
      <c r="AHQ55" s="83"/>
      <c r="AHR55" s="83"/>
      <c r="AHS55" s="83"/>
      <c r="AHT55" s="83"/>
      <c r="AHU55" s="83"/>
      <c r="AHV55" s="83"/>
      <c r="AHW55" s="83"/>
      <c r="AHX55" s="83"/>
      <c r="AHY55" s="83"/>
      <c r="AHZ55" s="83"/>
      <c r="AIA55" s="83"/>
      <c r="AIB55" s="83"/>
      <c r="AIC55" s="83"/>
      <c r="AID55" s="83"/>
      <c r="AIE55" s="83"/>
      <c r="AIF55" s="83"/>
      <c r="AIG55" s="83"/>
      <c r="AIH55" s="83"/>
      <c r="AII55" s="83"/>
      <c r="AIJ55" s="83"/>
      <c r="AIK55" s="83"/>
      <c r="AIL55" s="83"/>
      <c r="AIM55" s="83"/>
      <c r="AIN55" s="83"/>
      <c r="AIO55" s="83"/>
      <c r="AIP55" s="83"/>
      <c r="AIQ55" s="83"/>
      <c r="AIR55" s="83"/>
      <c r="AIS55" s="83"/>
      <c r="AIT55" s="83"/>
      <c r="AIU55" s="83"/>
      <c r="AIV55" s="83"/>
      <c r="AIW55" s="83"/>
      <c r="AIX55" s="83"/>
      <c r="AIY55" s="83"/>
      <c r="AIZ55" s="83"/>
      <c r="AJA55" s="83"/>
      <c r="AJB55" s="83"/>
      <c r="AJC55" s="83"/>
      <c r="AJD55" s="83"/>
      <c r="AJE55" s="83"/>
      <c r="AJF55" s="83"/>
      <c r="AJG55" s="83"/>
      <c r="AJH55" s="83"/>
      <c r="AJI55" s="83"/>
      <c r="AJJ55" s="83"/>
      <c r="AJK55" s="83"/>
      <c r="AJL55" s="83"/>
      <c r="AJM55" s="83"/>
      <c r="AJN55" s="83"/>
      <c r="AJO55" s="83"/>
      <c r="AJP55" s="83"/>
      <c r="AJQ55" s="83"/>
      <c r="AJR55" s="83"/>
      <c r="AJS55" s="83"/>
      <c r="AJT55" s="83"/>
      <c r="AJU55" s="83"/>
      <c r="AJV55" s="83"/>
      <c r="AJW55" s="83"/>
      <c r="AJX55" s="83"/>
      <c r="AJY55" s="83"/>
      <c r="AJZ55" s="83"/>
      <c r="AKA55" s="83"/>
      <c r="AKB55" s="83"/>
      <c r="AKC55" s="83"/>
      <c r="AKD55" s="83"/>
      <c r="AKE55" s="83"/>
      <c r="AKF55" s="83"/>
      <c r="AKG55" s="83"/>
      <c r="AKH55" s="83"/>
      <c r="AKI55" s="83"/>
      <c r="AKJ55" s="83"/>
      <c r="AKK55" s="83"/>
      <c r="AKL55" s="83"/>
      <c r="AKM55" s="83"/>
      <c r="AKN55" s="83"/>
      <c r="AKO55" s="83"/>
      <c r="AKP55" s="83"/>
      <c r="AKQ55" s="83"/>
      <c r="AKR55" s="83"/>
      <c r="AKS55" s="83"/>
      <c r="AKT55" s="83"/>
      <c r="AKU55" s="83"/>
      <c r="AKV55" s="83"/>
      <c r="AKW55" s="83"/>
      <c r="AKX55" s="83"/>
      <c r="AKY55" s="83"/>
      <c r="AKZ55" s="83"/>
      <c r="ALA55" s="83"/>
      <c r="ALB55" s="83"/>
      <c r="ALC55" s="83"/>
      <c r="ALD55" s="83"/>
      <c r="ALE55" s="83"/>
      <c r="ALF55" s="83"/>
      <c r="ALG55" s="83"/>
      <c r="ALH55" s="83"/>
      <c r="ALI55" s="83"/>
      <c r="ALJ55" s="83"/>
      <c r="ALK55" s="83"/>
      <c r="ALL55" s="83"/>
      <c r="ALM55" s="83"/>
      <c r="ALN55" s="83"/>
      <c r="ALO55" s="83"/>
      <c r="ALP55" s="83"/>
      <c r="ALQ55" s="83"/>
      <c r="ALR55" s="83"/>
      <c r="ALS55" s="83"/>
      <c r="ALT55" s="83"/>
      <c r="ALU55" s="83"/>
      <c r="ALV55" s="83"/>
      <c r="ALW55" s="83"/>
      <c r="ALX55" s="83"/>
      <c r="ALY55" s="83"/>
      <c r="ALZ55" s="83"/>
      <c r="AMA55" s="83"/>
      <c r="AMB55" s="83"/>
      <c r="AMC55" s="83"/>
      <c r="AMD55" s="83"/>
      <c r="AME55" s="83"/>
      <c r="AMF55" s="83"/>
      <c r="AMG55" s="83"/>
      <c r="AMH55" s="83"/>
      <c r="AMI55" s="83"/>
      <c r="AMJ55" s="83"/>
    </row>
    <row r="56" spans="1:1024" s="92" customFormat="1" ht="12.75" x14ac:dyDescent="0.2">
      <c r="A56" s="58">
        <f t="array" ref="A56">IF(G56=Error_checking!$A$26,_xlfn.RANK.EQ(AC56,$AC$2:$AC$601),"")</f>
        <v>55</v>
      </c>
      <c r="B56" s="84">
        <v>430</v>
      </c>
      <c r="C56" s="59">
        <f>VLOOKUP($B56,Ludo_na!$A$2:$D$601,2,0)</f>
        <v>241</v>
      </c>
      <c r="D56" s="60" t="str">
        <f>IF(VLOOKUP($B56,Ludo_voor!$A$2:$Y$601,3,0)="","",VLOOKUP($B56,Ludo_voor!$A$2:$Y$601,3,0))</f>
        <v>Van Biesbrouck</v>
      </c>
      <c r="E56" s="61" t="str">
        <f>IF(VLOOKUP($B56,Ludo_voor!$A$2:$Y$601,4,0)="","",VLOOKUP($B56,Ludo_voor!$A$2:$Y$601,4,0))</f>
        <v>Franky</v>
      </c>
      <c r="F56" s="62" t="str">
        <f>IF(VLOOKUP($B56,Ludo_voor!$A$2:$Y$601,5,0)="","",VLOOKUP($B56,Ludo_voor!$A$2:$Y$601,5,0))</f>
        <v/>
      </c>
      <c r="G56" s="63" t="s">
        <v>845</v>
      </c>
      <c r="H56" s="85"/>
      <c r="I56" s="86" t="s">
        <v>860</v>
      </c>
      <c r="J56" s="87">
        <v>4</v>
      </c>
      <c r="K56" s="87">
        <v>3</v>
      </c>
      <c r="L56" s="87">
        <v>2</v>
      </c>
      <c r="M56" s="67">
        <f t="array" ref="M56">IF($G56="","",IF(L56="",0,((SUM(IF(I56=I$2:I$601,IF(J56=J$2:J$601,1,0),0))-K56)/(SUM(IF(I56=I$2:I$601,IF(J56=J$2:J$601,1,0),0))-1)*100)+(L56/(SUM(IF(I56=I$2:I$601,IF(J56=J$2:J$601,L$2:L$601,0),0))))+IF(K56&lt;2,SUM(IF(I56=I$2:I$601,IF(J56=J$2:J$601,1,0),0)),0)))</f>
        <v>33.533333333333331</v>
      </c>
      <c r="N56" s="88" t="s">
        <v>866</v>
      </c>
      <c r="O56" s="72">
        <v>2</v>
      </c>
      <c r="P56" s="72">
        <v>3</v>
      </c>
      <c r="Q56" s="72">
        <v>251</v>
      </c>
      <c r="R56" s="70">
        <f t="array" ref="R56">IF($G56="","",IF(Q56="",0,((SUM(IF(N56=N$2:N$601,IF(O56=O$2:O$601,1,0),0))-P56)/(SUM(IF(N56=N$2:N$601,IF(O56=O$2:O$601,1,0),0))-1)*100)+(Q56/(SUM(IF(N56=N$2:N$601,IF(O56=O$2:O$601,Q$2:Q$601,0),0))))+IF(P56&lt;2,SUM(IF(N56=N$2:N$601,IF(O56=O$2:O$601,1,0),0)),0)))</f>
        <v>33.568572321149638</v>
      </c>
      <c r="S56" s="71" t="s">
        <v>849</v>
      </c>
      <c r="T56" s="72">
        <v>4</v>
      </c>
      <c r="U56" s="72">
        <v>1</v>
      </c>
      <c r="V56" s="72">
        <v>6</v>
      </c>
      <c r="W56" s="73">
        <f t="array" ref="W56">IF($G56="","",IF(OR(S56=Error_checking!$Q$25,S56=Error_checking!$Q$26),R56-IF(P56&lt;2,SUM(IF(N56=N$2:N$601,IF(O56=O$2:O$601,1,0),0)),0),IF(V56="",0,((SUM(IF(S56=S$2:S$601,IF(T56=T$2:T$601,1,0),0))-U56)/(SUM(IF(S56=S$2:S$601,IF(T56=T$2:T$601,1,0),0))-1)*100)+(V56/(SUM(IF(S56=S$2:S$601,IF(T56=T$2:T$601,V$2:V$601,0),0))))+IF(U56&lt;2,SUM(IF(S56=S$2:S$601,IF(T56=T$2:T$601,1,0),0)),0))))</f>
        <v>104.3</v>
      </c>
      <c r="X56" s="74"/>
      <c r="Y56" s="75"/>
      <c r="Z56" s="76"/>
      <c r="AA56" s="75"/>
      <c r="AB56" s="77">
        <f>0</f>
        <v>0</v>
      </c>
      <c r="AC56" s="77">
        <f t="array" ref="AC56">SUM(M56,R56,W56,AB56)</f>
        <v>171.40190565448296</v>
      </c>
      <c r="AD56" s="76">
        <f>IF(G56=Error_checking!$A$26,MAX(0,MIN(MaxBonus,$G$1)+1-_xlfn.RANK.EQ(AC56,$AC$2:$AC$601)),0)</f>
        <v>16</v>
      </c>
      <c r="AE56" s="73">
        <f t="shared" si="0"/>
        <v>187.40190565448296</v>
      </c>
      <c r="AF56" s="78">
        <f t="array" ref="AF56">IF(G56=Error_checking!$A$26,_xlfn.RANK.EQ(AC56,$AC$2:$AC$601),"")</f>
        <v>55</v>
      </c>
      <c r="AG56" s="79"/>
      <c r="AH56" s="80"/>
      <c r="AI56" s="80"/>
      <c r="AJ56" s="80"/>
      <c r="AK56" s="81"/>
      <c r="AL56" s="90"/>
      <c r="AM56" s="90"/>
      <c r="AN56" s="91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  <c r="IW56" s="104"/>
      <c r="IX56" s="104"/>
      <c r="IY56" s="104"/>
      <c r="IZ56" s="104"/>
      <c r="JA56" s="104"/>
      <c r="JB56" s="104"/>
      <c r="JC56" s="104"/>
      <c r="JD56" s="104"/>
      <c r="JE56" s="104"/>
      <c r="JF56" s="104"/>
      <c r="JG56" s="104"/>
      <c r="JH56" s="104"/>
      <c r="JI56" s="104"/>
      <c r="JJ56" s="104"/>
      <c r="JK56" s="104"/>
      <c r="JL56" s="104"/>
      <c r="JM56" s="104"/>
      <c r="JN56" s="104"/>
      <c r="JO56" s="104"/>
      <c r="JP56" s="104"/>
      <c r="JQ56" s="104"/>
      <c r="JR56" s="104"/>
      <c r="JS56" s="104"/>
      <c r="JT56" s="104"/>
      <c r="JU56" s="104"/>
      <c r="JV56" s="104"/>
      <c r="JW56" s="104"/>
      <c r="JX56" s="104"/>
      <c r="JY56" s="104"/>
      <c r="JZ56" s="104"/>
      <c r="KA56" s="104"/>
      <c r="KB56" s="104"/>
      <c r="KC56" s="104"/>
      <c r="KD56" s="104"/>
      <c r="KE56" s="104"/>
      <c r="KF56" s="104"/>
      <c r="KG56" s="104"/>
      <c r="KH56" s="104"/>
      <c r="KI56" s="104"/>
      <c r="KJ56" s="104"/>
      <c r="KK56" s="104"/>
      <c r="KL56" s="104"/>
      <c r="KM56" s="104"/>
      <c r="KN56" s="104"/>
      <c r="KO56" s="104"/>
      <c r="KP56" s="104"/>
      <c r="KQ56" s="104"/>
      <c r="KR56" s="104"/>
      <c r="KS56" s="104"/>
      <c r="KT56" s="104"/>
      <c r="KU56" s="104"/>
      <c r="KV56" s="104"/>
      <c r="KW56" s="104"/>
      <c r="KX56" s="104"/>
      <c r="KY56" s="104"/>
      <c r="KZ56" s="104"/>
      <c r="LA56" s="104"/>
      <c r="LB56" s="104"/>
      <c r="LC56" s="104"/>
      <c r="LD56" s="104"/>
      <c r="LE56" s="104"/>
      <c r="LF56" s="104"/>
      <c r="LG56" s="104"/>
      <c r="LH56" s="104"/>
      <c r="LI56" s="104"/>
      <c r="LJ56" s="104"/>
      <c r="LK56" s="104"/>
      <c r="LL56" s="104"/>
      <c r="LM56" s="104"/>
      <c r="LN56" s="104"/>
      <c r="LO56" s="104"/>
      <c r="LP56" s="104"/>
      <c r="LQ56" s="104"/>
      <c r="LR56" s="104"/>
      <c r="LS56" s="104"/>
      <c r="LT56" s="104"/>
      <c r="LU56" s="104"/>
      <c r="LV56" s="104"/>
      <c r="LW56" s="104"/>
      <c r="LX56" s="104"/>
      <c r="LY56" s="104"/>
      <c r="LZ56" s="104"/>
      <c r="MA56" s="104"/>
      <c r="MB56" s="104"/>
      <c r="MC56" s="104"/>
      <c r="MD56" s="104"/>
      <c r="ME56" s="104"/>
      <c r="MF56" s="104"/>
      <c r="MG56" s="104"/>
      <c r="MH56" s="104"/>
      <c r="MI56" s="104"/>
      <c r="MJ56" s="104"/>
      <c r="MK56" s="104"/>
      <c r="ML56" s="104"/>
      <c r="MM56" s="104"/>
      <c r="MN56" s="104"/>
      <c r="MO56" s="104"/>
      <c r="MP56" s="104"/>
      <c r="MQ56" s="104"/>
      <c r="MR56" s="104"/>
      <c r="MS56" s="104"/>
      <c r="MT56" s="104"/>
      <c r="MU56" s="104"/>
      <c r="MV56" s="104"/>
      <c r="MW56" s="104"/>
      <c r="MX56" s="104"/>
      <c r="MY56" s="104"/>
      <c r="MZ56" s="104"/>
      <c r="NA56" s="104"/>
      <c r="NB56" s="104"/>
      <c r="NC56" s="104"/>
      <c r="ND56" s="104"/>
      <c r="NE56" s="104"/>
      <c r="NF56" s="104"/>
      <c r="NG56" s="104"/>
      <c r="NH56" s="104"/>
      <c r="NI56" s="104"/>
      <c r="NJ56" s="104"/>
      <c r="NK56" s="104"/>
      <c r="NL56" s="104"/>
      <c r="NM56" s="104"/>
      <c r="NN56" s="104"/>
      <c r="NO56" s="104"/>
      <c r="NP56" s="104"/>
      <c r="NQ56" s="104"/>
      <c r="NR56" s="104"/>
      <c r="NS56" s="104"/>
      <c r="NT56" s="104"/>
      <c r="NU56" s="104"/>
      <c r="NV56" s="104"/>
      <c r="NW56" s="104"/>
      <c r="NX56" s="104"/>
      <c r="NY56" s="104"/>
      <c r="NZ56" s="104"/>
      <c r="OA56" s="104"/>
      <c r="OB56" s="104"/>
      <c r="OC56" s="104"/>
      <c r="OD56" s="104"/>
      <c r="OE56" s="104"/>
      <c r="OF56" s="104"/>
      <c r="OG56" s="104"/>
      <c r="OH56" s="104"/>
      <c r="OI56" s="104"/>
      <c r="OJ56" s="104"/>
      <c r="OK56" s="104"/>
      <c r="OL56" s="104"/>
      <c r="OM56" s="104"/>
      <c r="ON56" s="104"/>
      <c r="OO56" s="104"/>
      <c r="OP56" s="104"/>
      <c r="OQ56" s="104"/>
      <c r="OR56" s="104"/>
      <c r="OS56" s="104"/>
      <c r="OT56" s="104"/>
      <c r="OU56" s="104"/>
      <c r="OV56" s="104"/>
      <c r="OW56" s="104"/>
      <c r="OX56" s="104"/>
      <c r="OY56" s="104"/>
      <c r="OZ56" s="104"/>
      <c r="PA56" s="104"/>
      <c r="PB56" s="104"/>
      <c r="PC56" s="104"/>
      <c r="PD56" s="104"/>
      <c r="PE56" s="104"/>
      <c r="PF56" s="104"/>
      <c r="PG56" s="104"/>
      <c r="PH56" s="104"/>
      <c r="PI56" s="104"/>
      <c r="PJ56" s="104"/>
      <c r="PK56" s="104"/>
      <c r="PL56" s="104"/>
      <c r="PM56" s="104"/>
      <c r="PN56" s="104"/>
      <c r="PO56" s="104"/>
      <c r="PP56" s="104"/>
      <c r="PQ56" s="104"/>
      <c r="PR56" s="104"/>
      <c r="PS56" s="104"/>
      <c r="PT56" s="104"/>
      <c r="PU56" s="104"/>
      <c r="PV56" s="104"/>
      <c r="PW56" s="104"/>
      <c r="PX56" s="104"/>
      <c r="PY56" s="104"/>
      <c r="PZ56" s="104"/>
      <c r="QA56" s="104"/>
      <c r="QB56" s="104"/>
      <c r="QC56" s="104"/>
      <c r="QD56" s="104"/>
      <c r="QE56" s="104"/>
      <c r="QF56" s="104"/>
      <c r="QG56" s="104"/>
      <c r="QH56" s="104"/>
      <c r="QI56" s="104"/>
      <c r="QJ56" s="104"/>
      <c r="QK56" s="104"/>
      <c r="QL56" s="104"/>
      <c r="QM56" s="104"/>
      <c r="QN56" s="104"/>
      <c r="QO56" s="104"/>
      <c r="QP56" s="104"/>
      <c r="QQ56" s="104"/>
      <c r="QR56" s="104"/>
      <c r="QS56" s="104"/>
      <c r="QT56" s="104"/>
      <c r="QU56" s="104"/>
      <c r="QV56" s="104"/>
      <c r="QW56" s="104"/>
      <c r="QX56" s="104"/>
      <c r="QY56" s="104"/>
      <c r="QZ56" s="104"/>
      <c r="RA56" s="104"/>
      <c r="RB56" s="104"/>
      <c r="RC56" s="104"/>
      <c r="RD56" s="104"/>
      <c r="RE56" s="104"/>
      <c r="RF56" s="104"/>
      <c r="RG56" s="104"/>
      <c r="RH56" s="104"/>
      <c r="RI56" s="104"/>
      <c r="RJ56" s="104"/>
      <c r="RK56" s="104"/>
      <c r="RL56" s="104"/>
      <c r="RM56" s="104"/>
      <c r="RN56" s="104"/>
      <c r="RO56" s="104"/>
      <c r="RP56" s="104"/>
      <c r="RQ56" s="104"/>
      <c r="RR56" s="104"/>
      <c r="RS56" s="104"/>
      <c r="RT56" s="104"/>
      <c r="RU56" s="104"/>
      <c r="RV56" s="104"/>
      <c r="RW56" s="104"/>
      <c r="RX56" s="104"/>
      <c r="RY56" s="104"/>
      <c r="RZ56" s="104"/>
      <c r="SA56" s="104"/>
      <c r="SB56" s="104"/>
      <c r="SC56" s="104"/>
      <c r="SD56" s="104"/>
      <c r="SE56" s="104"/>
      <c r="SF56" s="104"/>
      <c r="SG56" s="104"/>
      <c r="SH56" s="104"/>
      <c r="SI56" s="104"/>
      <c r="SJ56" s="104"/>
      <c r="SK56" s="104"/>
      <c r="SL56" s="104"/>
      <c r="SM56" s="104"/>
      <c r="SN56" s="104"/>
      <c r="SO56" s="104"/>
      <c r="SP56" s="104"/>
      <c r="SQ56" s="104"/>
      <c r="SR56" s="104"/>
      <c r="SS56" s="104"/>
      <c r="ST56" s="104"/>
      <c r="SU56" s="104"/>
      <c r="SV56" s="104"/>
      <c r="SW56" s="104"/>
      <c r="SX56" s="104"/>
      <c r="SY56" s="104"/>
      <c r="SZ56" s="104"/>
      <c r="TA56" s="104"/>
      <c r="TB56" s="104"/>
      <c r="TC56" s="104"/>
      <c r="TD56" s="104"/>
      <c r="TE56" s="104"/>
      <c r="TF56" s="104"/>
      <c r="TG56" s="104"/>
      <c r="TH56" s="104"/>
      <c r="TI56" s="104"/>
      <c r="TJ56" s="104"/>
      <c r="TK56" s="104"/>
      <c r="TL56" s="104"/>
      <c r="TM56" s="104"/>
      <c r="TN56" s="104"/>
      <c r="TO56" s="104"/>
      <c r="TP56" s="104"/>
      <c r="TQ56" s="104"/>
      <c r="TR56" s="104"/>
      <c r="TS56" s="104"/>
      <c r="TT56" s="104"/>
      <c r="TU56" s="104"/>
      <c r="TV56" s="104"/>
      <c r="TW56" s="104"/>
      <c r="TX56" s="104"/>
      <c r="TY56" s="104"/>
      <c r="TZ56" s="104"/>
      <c r="UA56" s="104"/>
      <c r="UB56" s="104"/>
      <c r="UC56" s="104"/>
      <c r="UD56" s="104"/>
      <c r="UE56" s="104"/>
      <c r="UF56" s="104"/>
      <c r="UG56" s="104"/>
      <c r="UH56" s="104"/>
      <c r="UI56" s="104"/>
      <c r="UJ56" s="104"/>
      <c r="UK56" s="104"/>
      <c r="UL56" s="104"/>
      <c r="UM56" s="104"/>
      <c r="UN56" s="104"/>
      <c r="UO56" s="104"/>
      <c r="UP56" s="104"/>
      <c r="UQ56" s="104"/>
      <c r="UR56" s="104"/>
      <c r="US56" s="104"/>
      <c r="UT56" s="104"/>
      <c r="UU56" s="104"/>
      <c r="UV56" s="104"/>
      <c r="UW56" s="104"/>
      <c r="UX56" s="104"/>
      <c r="UY56" s="104"/>
      <c r="UZ56" s="104"/>
      <c r="VA56" s="104"/>
      <c r="VB56" s="104"/>
      <c r="VC56" s="104"/>
      <c r="VD56" s="104"/>
      <c r="VE56" s="104"/>
      <c r="VF56" s="104"/>
      <c r="VG56" s="104"/>
      <c r="VH56" s="104"/>
      <c r="VI56" s="104"/>
      <c r="VJ56" s="104"/>
      <c r="VK56" s="104"/>
      <c r="VL56" s="104"/>
      <c r="VM56" s="104"/>
      <c r="VN56" s="104"/>
      <c r="VO56" s="104"/>
      <c r="VP56" s="104"/>
      <c r="VQ56" s="104"/>
      <c r="VR56" s="104"/>
      <c r="VS56" s="104"/>
      <c r="VT56" s="104"/>
      <c r="VU56" s="104"/>
      <c r="VV56" s="104"/>
      <c r="VW56" s="104"/>
      <c r="VX56" s="104"/>
      <c r="VY56" s="104"/>
      <c r="VZ56" s="104"/>
      <c r="WA56" s="104"/>
      <c r="WB56" s="104"/>
      <c r="WC56" s="104"/>
      <c r="WD56" s="104"/>
      <c r="WE56" s="104"/>
      <c r="WF56" s="104"/>
      <c r="WG56" s="104"/>
      <c r="WH56" s="104"/>
      <c r="WI56" s="104"/>
      <c r="WJ56" s="104"/>
      <c r="WK56" s="104"/>
      <c r="WL56" s="104"/>
      <c r="WM56" s="104"/>
      <c r="WN56" s="104"/>
      <c r="WO56" s="104"/>
      <c r="WP56" s="104"/>
      <c r="WQ56" s="104"/>
      <c r="WR56" s="104"/>
      <c r="WS56" s="104"/>
      <c r="WT56" s="104"/>
      <c r="WU56" s="104"/>
      <c r="WV56" s="104"/>
      <c r="WW56" s="104"/>
      <c r="WX56" s="104"/>
      <c r="WY56" s="104"/>
      <c r="WZ56" s="104"/>
      <c r="XA56" s="104"/>
      <c r="XB56" s="104"/>
      <c r="XC56" s="104"/>
      <c r="XD56" s="104"/>
      <c r="XE56" s="104"/>
      <c r="XF56" s="104"/>
      <c r="XG56" s="104"/>
      <c r="XH56" s="104"/>
      <c r="XI56" s="104"/>
      <c r="XJ56" s="104"/>
      <c r="XK56" s="104"/>
      <c r="XL56" s="104"/>
      <c r="XM56" s="104"/>
      <c r="XN56" s="104"/>
      <c r="XO56" s="104"/>
      <c r="XP56" s="104"/>
      <c r="XQ56" s="104"/>
      <c r="XR56" s="104"/>
      <c r="XS56" s="104"/>
      <c r="XT56" s="104"/>
      <c r="XU56" s="104"/>
      <c r="XV56" s="104"/>
      <c r="XW56" s="104"/>
      <c r="XX56" s="104"/>
      <c r="XY56" s="104"/>
      <c r="XZ56" s="104"/>
      <c r="YA56" s="104"/>
      <c r="YB56" s="104"/>
      <c r="YC56" s="104"/>
      <c r="YD56" s="104"/>
      <c r="YE56" s="104"/>
      <c r="YF56" s="104"/>
      <c r="YG56" s="104"/>
      <c r="YH56" s="104"/>
      <c r="YI56" s="104"/>
      <c r="YJ56" s="104"/>
      <c r="YK56" s="104"/>
      <c r="YL56" s="104"/>
      <c r="YM56" s="104"/>
      <c r="YN56" s="104"/>
      <c r="YO56" s="104"/>
      <c r="YP56" s="104"/>
      <c r="YQ56" s="104"/>
      <c r="YR56" s="104"/>
      <c r="YS56" s="104"/>
      <c r="YT56" s="104"/>
      <c r="YU56" s="104"/>
      <c r="YV56" s="104"/>
      <c r="YW56" s="104"/>
      <c r="YX56" s="104"/>
      <c r="YY56" s="104"/>
      <c r="YZ56" s="104"/>
      <c r="ZA56" s="104"/>
      <c r="ZB56" s="104"/>
      <c r="ZC56" s="104"/>
      <c r="ZD56" s="104"/>
      <c r="ZE56" s="104"/>
      <c r="ZF56" s="104"/>
      <c r="ZG56" s="104"/>
      <c r="ZH56" s="104"/>
      <c r="ZI56" s="104"/>
      <c r="ZJ56" s="104"/>
      <c r="ZK56" s="104"/>
      <c r="ZL56" s="104"/>
      <c r="ZM56" s="104"/>
      <c r="ZN56" s="104"/>
      <c r="ZO56" s="104"/>
      <c r="ZP56" s="104"/>
      <c r="ZQ56" s="104"/>
      <c r="ZR56" s="104"/>
      <c r="ZS56" s="104"/>
      <c r="ZT56" s="104"/>
      <c r="ZU56" s="104"/>
      <c r="ZV56" s="104"/>
      <c r="ZW56" s="104"/>
      <c r="ZX56" s="104"/>
      <c r="ZY56" s="104"/>
      <c r="ZZ56" s="104"/>
      <c r="AAA56" s="104"/>
      <c r="AAB56" s="104"/>
      <c r="AAC56" s="104"/>
      <c r="AAD56" s="104"/>
      <c r="AAE56" s="104"/>
      <c r="AAF56" s="104"/>
      <c r="AAG56" s="104"/>
      <c r="AAH56" s="104"/>
      <c r="AAI56" s="104"/>
      <c r="AAJ56" s="104"/>
      <c r="AAK56" s="104"/>
      <c r="AAL56" s="104"/>
      <c r="AAM56" s="104"/>
      <c r="AAN56" s="104"/>
      <c r="AAO56" s="104"/>
      <c r="AAP56" s="104"/>
      <c r="AAQ56" s="104"/>
      <c r="AAR56" s="104"/>
      <c r="AAS56" s="104"/>
      <c r="AAT56" s="104"/>
      <c r="AAU56" s="104"/>
      <c r="AAV56" s="104"/>
      <c r="AAW56" s="104"/>
      <c r="AAX56" s="104"/>
      <c r="AAY56" s="104"/>
      <c r="AAZ56" s="104"/>
      <c r="ABA56" s="104"/>
      <c r="ABB56" s="104"/>
      <c r="ABC56" s="104"/>
      <c r="ABD56" s="104"/>
      <c r="ABE56" s="104"/>
      <c r="ABF56" s="104"/>
      <c r="ABG56" s="104"/>
      <c r="ABH56" s="104"/>
      <c r="ABI56" s="104"/>
      <c r="ABJ56" s="104"/>
      <c r="ABK56" s="104"/>
      <c r="ABL56" s="104"/>
      <c r="ABM56" s="104"/>
      <c r="ABN56" s="104"/>
      <c r="ABO56" s="104"/>
      <c r="ABP56" s="104"/>
      <c r="ABQ56" s="104"/>
      <c r="ABR56" s="104"/>
      <c r="ABS56" s="104"/>
      <c r="ABT56" s="104"/>
      <c r="ABU56" s="104"/>
      <c r="ABV56" s="104"/>
      <c r="ABW56" s="104"/>
      <c r="ABX56" s="104"/>
      <c r="ABY56" s="104"/>
      <c r="ABZ56" s="104"/>
      <c r="ACA56" s="104"/>
      <c r="ACB56" s="104"/>
      <c r="ACC56" s="104"/>
      <c r="ACD56" s="104"/>
      <c r="ACE56" s="104"/>
      <c r="ACF56" s="104"/>
      <c r="ACG56" s="104"/>
      <c r="ACH56" s="104"/>
      <c r="ACI56" s="104"/>
      <c r="ACJ56" s="104"/>
      <c r="ACK56" s="104"/>
      <c r="ACL56" s="104"/>
      <c r="ACM56" s="104"/>
      <c r="ACN56" s="104"/>
      <c r="ACO56" s="104"/>
      <c r="ACP56" s="104"/>
      <c r="ACQ56" s="104"/>
      <c r="ACR56" s="104"/>
      <c r="ACS56" s="104"/>
      <c r="ACT56" s="104"/>
      <c r="ACU56" s="104"/>
      <c r="ACV56" s="104"/>
      <c r="ACW56" s="104"/>
      <c r="ACX56" s="104"/>
      <c r="ACY56" s="104"/>
      <c r="ACZ56" s="104"/>
      <c r="ADA56" s="104"/>
      <c r="ADB56" s="104"/>
      <c r="ADC56" s="104"/>
      <c r="ADD56" s="104"/>
      <c r="ADE56" s="104"/>
      <c r="ADF56" s="104"/>
      <c r="ADG56" s="104"/>
      <c r="ADH56" s="104"/>
      <c r="ADI56" s="104"/>
      <c r="ADJ56" s="104"/>
      <c r="ADK56" s="104"/>
      <c r="ADL56" s="104"/>
      <c r="ADM56" s="104"/>
      <c r="ADN56" s="104"/>
      <c r="ADO56" s="104"/>
      <c r="ADP56" s="104"/>
      <c r="ADQ56" s="104"/>
      <c r="ADR56" s="104"/>
      <c r="ADS56" s="104"/>
      <c r="ADT56" s="104"/>
      <c r="ADU56" s="104"/>
      <c r="ADV56" s="104"/>
      <c r="ADW56" s="104"/>
      <c r="ADX56" s="104"/>
      <c r="ADY56" s="104"/>
      <c r="ADZ56" s="104"/>
      <c r="AEA56" s="104"/>
      <c r="AEB56" s="104"/>
      <c r="AEC56" s="104"/>
      <c r="AED56" s="104"/>
      <c r="AEE56" s="104"/>
      <c r="AEF56" s="104"/>
      <c r="AEG56" s="104"/>
      <c r="AEH56" s="104"/>
      <c r="AEI56" s="104"/>
      <c r="AEJ56" s="104"/>
      <c r="AEK56" s="104"/>
      <c r="AEL56" s="104"/>
      <c r="AEM56" s="104"/>
      <c r="AEN56" s="104"/>
      <c r="AEO56" s="104"/>
      <c r="AEP56" s="104"/>
      <c r="AEQ56" s="104"/>
      <c r="AER56" s="104"/>
      <c r="AES56" s="104"/>
      <c r="AET56" s="104"/>
      <c r="AEU56" s="104"/>
      <c r="AEV56" s="104"/>
      <c r="AEW56" s="104"/>
      <c r="AEX56" s="104"/>
      <c r="AEY56" s="104"/>
      <c r="AEZ56" s="104"/>
      <c r="AFA56" s="104"/>
      <c r="AFB56" s="104"/>
      <c r="AFC56" s="104"/>
      <c r="AFD56" s="104"/>
      <c r="AFE56" s="104"/>
      <c r="AFF56" s="104"/>
      <c r="AFG56" s="104"/>
      <c r="AFH56" s="104"/>
      <c r="AFI56" s="104"/>
      <c r="AFJ56" s="104"/>
      <c r="AFK56" s="104"/>
      <c r="AFL56" s="104"/>
      <c r="AFM56" s="104"/>
      <c r="AFN56" s="104"/>
      <c r="AFO56" s="104"/>
      <c r="AFP56" s="104"/>
      <c r="AFQ56" s="104"/>
      <c r="AFR56" s="104"/>
      <c r="AFS56" s="104"/>
      <c r="AFT56" s="104"/>
      <c r="AFU56" s="104"/>
      <c r="AFV56" s="104"/>
      <c r="AFW56" s="104"/>
      <c r="AFX56" s="104"/>
      <c r="AFY56" s="104"/>
      <c r="AFZ56" s="104"/>
      <c r="AGA56" s="104"/>
      <c r="AGB56" s="104"/>
      <c r="AGC56" s="104"/>
      <c r="AGD56" s="104"/>
      <c r="AGE56" s="104"/>
      <c r="AGF56" s="104"/>
      <c r="AGG56" s="104"/>
      <c r="AGH56" s="104"/>
      <c r="AGI56" s="104"/>
      <c r="AGJ56" s="104"/>
      <c r="AGK56" s="104"/>
      <c r="AGL56" s="104"/>
      <c r="AGM56" s="104"/>
      <c r="AGN56" s="104"/>
      <c r="AGO56" s="104"/>
      <c r="AGP56" s="104"/>
      <c r="AGQ56" s="104"/>
      <c r="AGR56" s="104"/>
      <c r="AGS56" s="104"/>
      <c r="AGT56" s="104"/>
      <c r="AGU56" s="104"/>
      <c r="AGV56" s="104"/>
      <c r="AGW56" s="104"/>
      <c r="AGX56" s="104"/>
      <c r="AGY56" s="104"/>
      <c r="AGZ56" s="104"/>
      <c r="AHA56" s="104"/>
      <c r="AHB56" s="104"/>
      <c r="AHC56" s="104"/>
      <c r="AHD56" s="104"/>
      <c r="AHE56" s="104"/>
      <c r="AHF56" s="104"/>
      <c r="AHG56" s="104"/>
      <c r="AHH56" s="104"/>
      <c r="AHI56" s="104"/>
      <c r="AHJ56" s="104"/>
      <c r="AHK56" s="104"/>
      <c r="AHL56" s="104"/>
      <c r="AHM56" s="104"/>
      <c r="AHN56" s="104"/>
      <c r="AHO56" s="104"/>
      <c r="AHP56" s="104"/>
      <c r="AHQ56" s="104"/>
      <c r="AHR56" s="104"/>
      <c r="AHS56" s="104"/>
      <c r="AHT56" s="104"/>
      <c r="AHU56" s="104"/>
      <c r="AHV56" s="104"/>
      <c r="AHW56" s="104"/>
      <c r="AHX56" s="104"/>
      <c r="AHY56" s="104"/>
      <c r="AHZ56" s="104"/>
      <c r="AIA56" s="104"/>
      <c r="AIB56" s="104"/>
      <c r="AIC56" s="104"/>
      <c r="AID56" s="104"/>
      <c r="AIE56" s="104"/>
      <c r="AIF56" s="104"/>
      <c r="AIG56" s="104"/>
      <c r="AIH56" s="104"/>
      <c r="AII56" s="104"/>
      <c r="AIJ56" s="104"/>
      <c r="AIK56" s="104"/>
      <c r="AIL56" s="104"/>
      <c r="AIM56" s="104"/>
      <c r="AIN56" s="104"/>
      <c r="AIO56" s="104"/>
      <c r="AIP56" s="104"/>
      <c r="AIQ56" s="104"/>
      <c r="AIR56" s="104"/>
      <c r="AIS56" s="104"/>
      <c r="AIT56" s="104"/>
      <c r="AIU56" s="104"/>
      <c r="AIV56" s="104"/>
      <c r="AIW56" s="104"/>
      <c r="AIX56" s="104"/>
      <c r="AIY56" s="104"/>
      <c r="AIZ56" s="104"/>
      <c r="AJA56" s="104"/>
      <c r="AJB56" s="104"/>
      <c r="AJC56" s="104"/>
      <c r="AJD56" s="104"/>
      <c r="AJE56" s="104"/>
      <c r="AJF56" s="104"/>
      <c r="AJG56" s="104"/>
      <c r="AJH56" s="104"/>
      <c r="AJI56" s="104"/>
      <c r="AJJ56" s="104"/>
      <c r="AJK56" s="104"/>
      <c r="AJL56" s="104"/>
      <c r="AJM56" s="104"/>
      <c r="AJN56" s="104"/>
      <c r="AJO56" s="104"/>
      <c r="AJP56" s="104"/>
      <c r="AJQ56" s="104"/>
      <c r="AJR56" s="104"/>
      <c r="AJS56" s="104"/>
      <c r="AJT56" s="104"/>
      <c r="AJU56" s="104"/>
      <c r="AJV56" s="104"/>
      <c r="AJW56" s="104"/>
      <c r="AJX56" s="104"/>
      <c r="AJY56" s="104"/>
      <c r="AJZ56" s="104"/>
      <c r="AKA56" s="104"/>
      <c r="AKB56" s="104"/>
      <c r="AKC56" s="104"/>
      <c r="AKD56" s="104"/>
      <c r="AKE56" s="104"/>
      <c r="AKF56" s="104"/>
      <c r="AKG56" s="104"/>
      <c r="AKH56" s="104"/>
      <c r="AKI56" s="104"/>
      <c r="AKJ56" s="104"/>
      <c r="AKK56" s="104"/>
      <c r="AKL56" s="104"/>
      <c r="AKM56" s="104"/>
      <c r="AKN56" s="104"/>
      <c r="AKO56" s="104"/>
      <c r="AKP56" s="104"/>
      <c r="AKQ56" s="104"/>
      <c r="AKR56" s="104"/>
      <c r="AKS56" s="104"/>
      <c r="AKT56" s="104"/>
      <c r="AKU56" s="104"/>
      <c r="AKV56" s="104"/>
      <c r="AKW56" s="104"/>
      <c r="AKX56" s="104"/>
      <c r="AKY56" s="104"/>
      <c r="AKZ56" s="104"/>
      <c r="ALA56" s="104"/>
      <c r="ALB56" s="104"/>
      <c r="ALC56" s="104"/>
      <c r="ALD56" s="104"/>
      <c r="ALE56" s="104"/>
      <c r="ALF56" s="104"/>
      <c r="ALG56" s="104"/>
      <c r="ALH56" s="104"/>
      <c r="ALI56" s="104"/>
      <c r="ALJ56" s="104"/>
      <c r="ALK56" s="104"/>
      <c r="ALL56" s="104"/>
      <c r="ALM56" s="104"/>
      <c r="ALN56" s="104"/>
      <c r="ALO56" s="104"/>
      <c r="ALP56" s="104"/>
      <c r="ALQ56" s="104"/>
      <c r="ALR56" s="104"/>
      <c r="ALS56" s="104"/>
      <c r="ALT56" s="104"/>
      <c r="ALU56" s="104"/>
      <c r="ALV56" s="104"/>
      <c r="ALW56" s="104"/>
      <c r="ALX56" s="104"/>
      <c r="ALY56" s="104"/>
      <c r="ALZ56" s="104"/>
      <c r="AMA56" s="104"/>
      <c r="AMB56" s="104"/>
      <c r="AMC56" s="104"/>
      <c r="AMD56" s="104"/>
      <c r="AME56" s="104"/>
      <c r="AMF56" s="104"/>
      <c r="AMG56" s="104"/>
      <c r="AMH56" s="104"/>
      <c r="AMI56" s="104"/>
      <c r="AMJ56" s="104"/>
    </row>
    <row r="57" spans="1:1024" ht="14.25" x14ac:dyDescent="0.2">
      <c r="A57" s="58">
        <f t="array" ref="A57">IF(G57=Error_checking!$A$26,_xlfn.RANK.EQ(AC57,$AC$2:$AC$601),"")</f>
        <v>56</v>
      </c>
      <c r="B57" s="84">
        <v>530</v>
      </c>
      <c r="C57" s="59">
        <f>VLOOKUP($B57,Ludo_na!$A$2:$D$601,2,0)</f>
        <v>76</v>
      </c>
      <c r="D57" s="60" t="str">
        <f>IF(VLOOKUP($B57,Ludo_voor!$A$2:$Y$601,3,0)="","",VLOOKUP($B57,Ludo_voor!$A$2:$Y$601,3,0))</f>
        <v>Verhulst</v>
      </c>
      <c r="E57" s="61" t="str">
        <f>IF(VLOOKUP($B57,Ludo_voor!$A$2:$Y$601,4,0)="","",VLOOKUP($B57,Ludo_voor!$A$2:$Y$601,4,0))</f>
        <v>Lotte</v>
      </c>
      <c r="F57" s="62" t="str">
        <f>IF(VLOOKUP($B57,Ludo_voor!$A$2:$Y$601,5,0)="","",VLOOKUP($B57,Ludo_voor!$A$2:$Y$601,5,0))</f>
        <v>HQ Gaming Club</v>
      </c>
      <c r="G57" s="63" t="s">
        <v>845</v>
      </c>
      <c r="H57" s="85" t="s">
        <v>846</v>
      </c>
      <c r="I57" s="86" t="s">
        <v>856</v>
      </c>
      <c r="J57" s="87">
        <v>3</v>
      </c>
      <c r="K57" s="87">
        <v>4</v>
      </c>
      <c r="L57" s="87">
        <v>57</v>
      </c>
      <c r="M57" s="67">
        <f t="array" ref="M57">IF($G57="","",IF(L57="",0,((SUM(IF(I57=I$2:I$601,IF(J57=J$2:J$601,1,0),0))-K57)/(SUM(IF(I57=I$2:I$601,IF(J57=J$2:J$601,1,0),0))-1)*100)+(L57/(SUM(IF(I57=I$2:I$601,IF(J57=J$2:J$601,L$2:L$601,0),0))))+IF(K57&lt;2,SUM(IF(I57=I$2:I$601,IF(J57=J$2:J$601,1,0),0)),0)))</f>
        <v>0.19387755102040816</v>
      </c>
      <c r="N57" s="88" t="s">
        <v>857</v>
      </c>
      <c r="O57" s="72">
        <v>3</v>
      </c>
      <c r="P57" s="72">
        <v>1</v>
      </c>
      <c r="Q57" s="72">
        <v>211</v>
      </c>
      <c r="R57" s="70">
        <f t="array" ref="R57">IF($G57="","",IF(Q57="",0,((SUM(IF(N57=N$2:N$601,IF(O57=O$2:O$601,1,0),0))-P57)/(SUM(IF(N57=N$2:N$601,IF(O57=O$2:O$601,1,0),0))-1)*100)+(Q57/(SUM(IF(N57=N$2:N$601,IF(O57=O$2:O$601,Q$2:Q$601,0),0))))+IF(P57&lt;2,SUM(IF(N57=N$2:N$601,IF(O57=O$2:O$601,1,0),0)),0)))</f>
        <v>104.26540880503144</v>
      </c>
      <c r="S57" s="71" t="s">
        <v>868</v>
      </c>
      <c r="T57" s="72">
        <v>3</v>
      </c>
      <c r="U57" s="72">
        <v>2</v>
      </c>
      <c r="V57" s="72">
        <v>174</v>
      </c>
      <c r="W57" s="73">
        <f t="array" ref="W57">IF($G57="","",IF(OR(S57=Error_checking!$Q$25,S57=Error_checking!$Q$26),R57-IF(P57&lt;2,SUM(IF(N57=N$2:N$601,IF(O57=O$2:O$601,1,0),0)),0),IF(V57="",0,((SUM(IF(S57=S$2:S$601,IF(T57=T$2:T$601,1,0),0))-U57)/(SUM(IF(S57=S$2:S$601,IF(T57=T$2:T$601,1,0),0))-1)*100)+(V57/(SUM(IF(S57=S$2:S$601,IF(T57=T$2:T$601,V$2:V$601,0),0))))+IF(U57&lt;2,SUM(IF(S57=S$2:S$601,IF(T57=T$2:T$601,1,0),0)),0))))</f>
        <v>66.933129147524241</v>
      </c>
      <c r="X57" s="74"/>
      <c r="Y57" s="75"/>
      <c r="Z57" s="76"/>
      <c r="AA57" s="75"/>
      <c r="AB57" s="77">
        <f>0</f>
        <v>0</v>
      </c>
      <c r="AC57" s="77">
        <f t="array" ref="AC57">SUM(M57,R57,W57,AB57)</f>
        <v>171.3924155035761</v>
      </c>
      <c r="AD57" s="76">
        <f>IF(G57=Error_checking!$A$26,MAX(0,MIN(MaxBonus,$G$1)+1-_xlfn.RANK.EQ(AC57,$AC$2:$AC$601)),0)</f>
        <v>15</v>
      </c>
      <c r="AE57" s="73">
        <f t="shared" si="0"/>
        <v>186.3924155035761</v>
      </c>
      <c r="AF57" s="78">
        <f t="array" ref="AF57">IF(G57=Error_checking!$A$26,_xlfn.RANK.EQ(AC57,$AC$2:$AC$601),"")</f>
        <v>56</v>
      </c>
      <c r="AG57" s="79"/>
      <c r="AH57" s="80"/>
      <c r="AI57" s="80"/>
      <c r="AJ57" s="80"/>
      <c r="AK57" s="81"/>
      <c r="AL57" s="81"/>
      <c r="AM57" s="81"/>
      <c r="AN57" s="82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  <c r="EG57" s="89"/>
      <c r="EH57" s="89"/>
      <c r="EI57" s="89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  <c r="IS57" s="89"/>
      <c r="IT57" s="89"/>
      <c r="IU57" s="89"/>
      <c r="IV57" s="89"/>
      <c r="IW57" s="89"/>
      <c r="IX57" s="89"/>
      <c r="IY57" s="89"/>
      <c r="IZ57" s="89"/>
      <c r="JA57" s="89"/>
      <c r="JB57" s="89"/>
      <c r="JC57" s="89"/>
      <c r="JD57" s="89"/>
      <c r="JE57" s="89"/>
      <c r="JF57" s="89"/>
      <c r="JG57" s="89"/>
      <c r="JH57" s="89"/>
      <c r="JI57" s="89"/>
      <c r="JJ57" s="89"/>
      <c r="JK57" s="89"/>
      <c r="JL57" s="89"/>
      <c r="JM57" s="89"/>
      <c r="JN57" s="89"/>
      <c r="JO57" s="89"/>
      <c r="JP57" s="89"/>
      <c r="JQ57" s="89"/>
      <c r="JR57" s="89"/>
      <c r="JS57" s="89"/>
      <c r="JT57" s="89"/>
      <c r="JU57" s="89"/>
      <c r="JV57" s="89"/>
      <c r="JW57" s="89"/>
      <c r="JX57" s="89"/>
      <c r="JY57" s="89"/>
      <c r="JZ57" s="89"/>
      <c r="KA57" s="89"/>
      <c r="KB57" s="89"/>
      <c r="KC57" s="89"/>
      <c r="KD57" s="89"/>
      <c r="KE57" s="89"/>
      <c r="KF57" s="89"/>
      <c r="KG57" s="89"/>
      <c r="KH57" s="89"/>
      <c r="KI57" s="89"/>
      <c r="KJ57" s="89"/>
      <c r="KK57" s="89"/>
      <c r="KL57" s="89"/>
      <c r="KM57" s="89"/>
      <c r="KN57" s="89"/>
      <c r="KO57" s="89"/>
      <c r="KP57" s="89"/>
      <c r="KQ57" s="89"/>
      <c r="KR57" s="89"/>
      <c r="KS57" s="89"/>
      <c r="KT57" s="89"/>
      <c r="KU57" s="89"/>
      <c r="KV57" s="89"/>
      <c r="KW57" s="89"/>
      <c r="KX57" s="89"/>
      <c r="KY57" s="89"/>
      <c r="KZ57" s="89"/>
      <c r="LA57" s="89"/>
      <c r="LB57" s="89"/>
      <c r="LC57" s="89"/>
      <c r="LD57" s="89"/>
      <c r="LE57" s="89"/>
      <c r="LF57" s="89"/>
      <c r="LG57" s="89"/>
      <c r="LH57" s="89"/>
      <c r="LI57" s="89"/>
      <c r="LJ57" s="89"/>
      <c r="LK57" s="89"/>
      <c r="LL57" s="89"/>
      <c r="LM57" s="89"/>
      <c r="LN57" s="89"/>
      <c r="LO57" s="89"/>
      <c r="LP57" s="89"/>
      <c r="LQ57" s="89"/>
      <c r="LR57" s="89"/>
      <c r="LS57" s="89"/>
      <c r="LT57" s="89"/>
      <c r="LU57" s="89"/>
      <c r="LV57" s="89"/>
      <c r="LW57" s="89"/>
      <c r="LX57" s="89"/>
      <c r="LY57" s="89"/>
      <c r="LZ57" s="89"/>
      <c r="MA57" s="89"/>
      <c r="MB57" s="89"/>
      <c r="MC57" s="89"/>
      <c r="MD57" s="89"/>
      <c r="ME57" s="89"/>
      <c r="MF57" s="89"/>
      <c r="MG57" s="89"/>
      <c r="MH57" s="89"/>
      <c r="MI57" s="89"/>
      <c r="MJ57" s="89"/>
      <c r="MK57" s="89"/>
      <c r="ML57" s="89"/>
      <c r="MM57" s="89"/>
      <c r="MN57" s="89"/>
      <c r="MO57" s="89"/>
      <c r="MP57" s="89"/>
      <c r="MQ57" s="89"/>
      <c r="MR57" s="89"/>
      <c r="MS57" s="89"/>
      <c r="MT57" s="89"/>
      <c r="MU57" s="89"/>
      <c r="MV57" s="89"/>
      <c r="MW57" s="89"/>
      <c r="MX57" s="89"/>
      <c r="MY57" s="89"/>
      <c r="MZ57" s="89"/>
      <c r="NA57" s="89"/>
      <c r="NB57" s="89"/>
      <c r="NC57" s="89"/>
      <c r="ND57" s="89"/>
      <c r="NE57" s="89"/>
      <c r="NF57" s="89"/>
      <c r="NG57" s="89"/>
      <c r="NH57" s="89"/>
      <c r="NI57" s="89"/>
      <c r="NJ57" s="89"/>
      <c r="NK57" s="89"/>
      <c r="NL57" s="89"/>
      <c r="NM57" s="89"/>
      <c r="NN57" s="89"/>
      <c r="NO57" s="89"/>
      <c r="NP57" s="89"/>
      <c r="NQ57" s="89"/>
      <c r="NR57" s="89"/>
      <c r="NS57" s="89"/>
      <c r="NT57" s="89"/>
      <c r="NU57" s="89"/>
      <c r="NV57" s="89"/>
      <c r="NW57" s="89"/>
      <c r="NX57" s="89"/>
      <c r="NY57" s="89"/>
      <c r="NZ57" s="89"/>
      <c r="OA57" s="89"/>
      <c r="OB57" s="89"/>
      <c r="OC57" s="89"/>
      <c r="OD57" s="89"/>
      <c r="OE57" s="89"/>
      <c r="OF57" s="89"/>
      <c r="OG57" s="89"/>
      <c r="OH57" s="89"/>
      <c r="OI57" s="89"/>
      <c r="OJ57" s="89"/>
      <c r="OK57" s="89"/>
      <c r="OL57" s="89"/>
      <c r="OM57" s="89"/>
      <c r="ON57" s="89"/>
      <c r="OO57" s="89"/>
      <c r="OP57" s="89"/>
      <c r="OQ57" s="89"/>
      <c r="OR57" s="89"/>
      <c r="OS57" s="89"/>
      <c r="OT57" s="89"/>
      <c r="OU57" s="89"/>
      <c r="OV57" s="89"/>
      <c r="OW57" s="89"/>
      <c r="OX57" s="89"/>
      <c r="OY57" s="89"/>
      <c r="OZ57" s="89"/>
      <c r="PA57" s="89"/>
      <c r="PB57" s="89"/>
      <c r="PC57" s="89"/>
      <c r="PD57" s="89"/>
      <c r="PE57" s="89"/>
      <c r="PF57" s="89"/>
      <c r="PG57" s="89"/>
      <c r="PH57" s="89"/>
      <c r="PI57" s="89"/>
      <c r="PJ57" s="89"/>
      <c r="PK57" s="89"/>
      <c r="PL57" s="89"/>
      <c r="PM57" s="89"/>
      <c r="PN57" s="89"/>
      <c r="PO57" s="89"/>
      <c r="PP57" s="89"/>
      <c r="PQ57" s="89"/>
      <c r="PR57" s="89"/>
      <c r="PS57" s="89"/>
      <c r="PT57" s="89"/>
      <c r="PU57" s="89"/>
      <c r="PV57" s="89"/>
      <c r="PW57" s="89"/>
      <c r="PX57" s="89"/>
      <c r="PY57" s="89"/>
      <c r="PZ57" s="89"/>
      <c r="QA57" s="89"/>
      <c r="QB57" s="89"/>
      <c r="QC57" s="89"/>
      <c r="QD57" s="89"/>
      <c r="QE57" s="89"/>
      <c r="QF57" s="89"/>
      <c r="QG57" s="89"/>
      <c r="QH57" s="89"/>
      <c r="QI57" s="89"/>
      <c r="QJ57" s="89"/>
      <c r="QK57" s="89"/>
      <c r="QL57" s="89"/>
      <c r="QM57" s="89"/>
      <c r="QN57" s="89"/>
      <c r="QO57" s="89"/>
      <c r="QP57" s="89"/>
      <c r="QQ57" s="89"/>
      <c r="QR57" s="89"/>
      <c r="QS57" s="89"/>
      <c r="QT57" s="89"/>
      <c r="QU57" s="89"/>
      <c r="QV57" s="89"/>
      <c r="QW57" s="89"/>
      <c r="QX57" s="89"/>
      <c r="QY57" s="89"/>
      <c r="QZ57" s="89"/>
      <c r="RA57" s="89"/>
      <c r="RB57" s="89"/>
      <c r="RC57" s="89"/>
      <c r="RD57" s="89"/>
      <c r="RE57" s="89"/>
      <c r="RF57" s="89"/>
      <c r="RG57" s="89"/>
      <c r="RH57" s="89"/>
      <c r="RI57" s="89"/>
      <c r="RJ57" s="89"/>
      <c r="RK57" s="89"/>
      <c r="RL57" s="89"/>
      <c r="RM57" s="89"/>
      <c r="RN57" s="89"/>
      <c r="RO57" s="89"/>
      <c r="RP57" s="89"/>
      <c r="RQ57" s="89"/>
      <c r="RR57" s="89"/>
      <c r="RS57" s="89"/>
      <c r="RT57" s="89"/>
      <c r="RU57" s="89"/>
      <c r="RV57" s="89"/>
      <c r="RW57" s="89"/>
      <c r="RX57" s="89"/>
      <c r="RY57" s="89"/>
      <c r="RZ57" s="89"/>
      <c r="SA57" s="89"/>
      <c r="SB57" s="89"/>
      <c r="SC57" s="89"/>
      <c r="SD57" s="89"/>
      <c r="SE57" s="89"/>
      <c r="SF57" s="89"/>
      <c r="SG57" s="89"/>
      <c r="SH57" s="89"/>
      <c r="SI57" s="89"/>
      <c r="SJ57" s="89"/>
      <c r="SK57" s="89"/>
      <c r="SL57" s="89"/>
      <c r="SM57" s="89"/>
      <c r="SN57" s="89"/>
      <c r="SO57" s="89"/>
      <c r="SP57" s="89"/>
      <c r="SQ57" s="89"/>
      <c r="SR57" s="89"/>
      <c r="SS57" s="89"/>
      <c r="ST57" s="89"/>
      <c r="SU57" s="89"/>
      <c r="SV57" s="89"/>
      <c r="SW57" s="89"/>
      <c r="SX57" s="89"/>
      <c r="SY57" s="89"/>
      <c r="SZ57" s="89"/>
      <c r="TA57" s="89"/>
      <c r="TB57" s="89"/>
      <c r="TC57" s="89"/>
      <c r="TD57" s="89"/>
      <c r="TE57" s="89"/>
      <c r="TF57" s="89"/>
      <c r="TG57" s="89"/>
      <c r="TH57" s="89"/>
      <c r="TI57" s="89"/>
      <c r="TJ57" s="89"/>
      <c r="TK57" s="89"/>
      <c r="TL57" s="89"/>
      <c r="TM57" s="89"/>
      <c r="TN57" s="89"/>
      <c r="TO57" s="89"/>
      <c r="TP57" s="89"/>
      <c r="TQ57" s="89"/>
      <c r="TR57" s="89"/>
      <c r="TS57" s="89"/>
      <c r="TT57" s="89"/>
      <c r="TU57" s="89"/>
      <c r="TV57" s="89"/>
      <c r="TW57" s="89"/>
      <c r="TX57" s="89"/>
      <c r="TY57" s="89"/>
      <c r="TZ57" s="89"/>
      <c r="UA57" s="89"/>
      <c r="UB57" s="89"/>
      <c r="UC57" s="89"/>
      <c r="UD57" s="89"/>
      <c r="UE57" s="89"/>
      <c r="UF57" s="89"/>
      <c r="UG57" s="89"/>
      <c r="UH57" s="89"/>
      <c r="UI57" s="89"/>
      <c r="UJ57" s="89"/>
      <c r="UK57" s="89"/>
      <c r="UL57" s="89"/>
      <c r="UM57" s="89"/>
      <c r="UN57" s="89"/>
      <c r="UO57" s="89"/>
      <c r="UP57" s="89"/>
      <c r="UQ57" s="89"/>
      <c r="UR57" s="89"/>
      <c r="US57" s="89"/>
      <c r="UT57" s="89"/>
      <c r="UU57" s="89"/>
      <c r="UV57" s="89"/>
      <c r="UW57" s="89"/>
      <c r="UX57" s="89"/>
      <c r="UY57" s="89"/>
      <c r="UZ57" s="89"/>
      <c r="VA57" s="89"/>
      <c r="VB57" s="89"/>
      <c r="VC57" s="89"/>
      <c r="VD57" s="89"/>
      <c r="VE57" s="89"/>
      <c r="VF57" s="89"/>
      <c r="VG57" s="89"/>
      <c r="VH57" s="89"/>
      <c r="VI57" s="89"/>
      <c r="VJ57" s="89"/>
      <c r="VK57" s="89"/>
      <c r="VL57" s="89"/>
      <c r="VM57" s="89"/>
      <c r="VN57" s="89"/>
      <c r="VO57" s="89"/>
      <c r="VP57" s="89"/>
      <c r="VQ57" s="89"/>
      <c r="VR57" s="89"/>
      <c r="VS57" s="89"/>
      <c r="VT57" s="89"/>
      <c r="VU57" s="89"/>
      <c r="VV57" s="89"/>
      <c r="VW57" s="89"/>
      <c r="VX57" s="89"/>
      <c r="VY57" s="89"/>
      <c r="VZ57" s="89"/>
      <c r="WA57" s="89"/>
      <c r="WB57" s="89"/>
      <c r="WC57" s="89"/>
      <c r="WD57" s="89"/>
      <c r="WE57" s="89"/>
      <c r="WF57" s="89"/>
      <c r="WG57" s="89"/>
      <c r="WH57" s="89"/>
      <c r="WI57" s="89"/>
      <c r="WJ57" s="89"/>
      <c r="WK57" s="89"/>
      <c r="WL57" s="89"/>
      <c r="WM57" s="89"/>
      <c r="WN57" s="89"/>
      <c r="WO57" s="89"/>
      <c r="WP57" s="89"/>
      <c r="WQ57" s="89"/>
      <c r="WR57" s="89"/>
      <c r="WS57" s="89"/>
      <c r="WT57" s="89"/>
      <c r="WU57" s="89"/>
      <c r="WV57" s="89"/>
      <c r="WW57" s="89"/>
      <c r="WX57" s="89"/>
      <c r="WY57" s="89"/>
      <c r="WZ57" s="89"/>
      <c r="XA57" s="89"/>
      <c r="XB57" s="89"/>
      <c r="XC57" s="89"/>
      <c r="XD57" s="89"/>
      <c r="XE57" s="89"/>
      <c r="XF57" s="89"/>
      <c r="XG57" s="89"/>
      <c r="XH57" s="89"/>
      <c r="XI57" s="89"/>
      <c r="XJ57" s="89"/>
      <c r="XK57" s="89"/>
      <c r="XL57" s="89"/>
      <c r="XM57" s="89"/>
      <c r="XN57" s="89"/>
      <c r="XO57" s="89"/>
      <c r="XP57" s="89"/>
      <c r="XQ57" s="89"/>
      <c r="XR57" s="89"/>
      <c r="XS57" s="89"/>
      <c r="XT57" s="89"/>
      <c r="XU57" s="89"/>
      <c r="XV57" s="89"/>
      <c r="XW57" s="89"/>
      <c r="XX57" s="89"/>
      <c r="XY57" s="89"/>
      <c r="XZ57" s="89"/>
      <c r="YA57" s="89"/>
      <c r="YB57" s="89"/>
      <c r="YC57" s="89"/>
      <c r="YD57" s="89"/>
      <c r="YE57" s="89"/>
      <c r="YF57" s="89"/>
      <c r="YG57" s="89"/>
      <c r="YH57" s="89"/>
      <c r="YI57" s="89"/>
      <c r="YJ57" s="89"/>
      <c r="YK57" s="89"/>
      <c r="YL57" s="89"/>
      <c r="YM57" s="89"/>
      <c r="YN57" s="89"/>
      <c r="YO57" s="89"/>
      <c r="YP57" s="89"/>
      <c r="YQ57" s="89"/>
      <c r="YR57" s="89"/>
      <c r="YS57" s="89"/>
      <c r="YT57" s="89"/>
      <c r="YU57" s="89"/>
      <c r="YV57" s="89"/>
      <c r="YW57" s="89"/>
      <c r="YX57" s="89"/>
      <c r="YY57" s="89"/>
      <c r="YZ57" s="89"/>
      <c r="ZA57" s="89"/>
      <c r="ZB57" s="89"/>
      <c r="ZC57" s="89"/>
      <c r="ZD57" s="89"/>
      <c r="ZE57" s="89"/>
      <c r="ZF57" s="89"/>
      <c r="ZG57" s="89"/>
      <c r="ZH57" s="89"/>
      <c r="ZI57" s="89"/>
      <c r="ZJ57" s="89"/>
      <c r="ZK57" s="89"/>
      <c r="ZL57" s="89"/>
      <c r="ZM57" s="89"/>
      <c r="ZN57" s="89"/>
      <c r="ZO57" s="89"/>
      <c r="ZP57" s="89"/>
      <c r="ZQ57" s="89"/>
      <c r="ZR57" s="89"/>
      <c r="ZS57" s="89"/>
      <c r="ZT57" s="89"/>
      <c r="ZU57" s="89"/>
      <c r="ZV57" s="89"/>
      <c r="ZW57" s="89"/>
      <c r="ZX57" s="89"/>
      <c r="ZY57" s="89"/>
      <c r="ZZ57" s="89"/>
      <c r="AAA57" s="89"/>
      <c r="AAB57" s="89"/>
      <c r="AAC57" s="89"/>
      <c r="AAD57" s="89"/>
      <c r="AAE57" s="89"/>
      <c r="AAF57" s="89"/>
      <c r="AAG57" s="89"/>
      <c r="AAH57" s="89"/>
      <c r="AAI57" s="89"/>
      <c r="AAJ57" s="89"/>
      <c r="AAK57" s="89"/>
      <c r="AAL57" s="89"/>
      <c r="AAM57" s="89"/>
      <c r="AAN57" s="89"/>
      <c r="AAO57" s="89"/>
      <c r="AAP57" s="89"/>
      <c r="AAQ57" s="89"/>
      <c r="AAR57" s="89"/>
      <c r="AAS57" s="89"/>
      <c r="AAT57" s="89"/>
      <c r="AAU57" s="89"/>
      <c r="AAV57" s="89"/>
      <c r="AAW57" s="89"/>
      <c r="AAX57" s="89"/>
      <c r="AAY57" s="89"/>
      <c r="AAZ57" s="89"/>
      <c r="ABA57" s="89"/>
      <c r="ABB57" s="89"/>
      <c r="ABC57" s="89"/>
      <c r="ABD57" s="89"/>
      <c r="ABE57" s="89"/>
      <c r="ABF57" s="89"/>
      <c r="ABG57" s="89"/>
      <c r="ABH57" s="89"/>
      <c r="ABI57" s="89"/>
      <c r="ABJ57" s="89"/>
      <c r="ABK57" s="89"/>
      <c r="ABL57" s="89"/>
      <c r="ABM57" s="89"/>
      <c r="ABN57" s="89"/>
      <c r="ABO57" s="89"/>
      <c r="ABP57" s="89"/>
      <c r="ABQ57" s="89"/>
      <c r="ABR57" s="89"/>
      <c r="ABS57" s="89"/>
      <c r="ABT57" s="89"/>
      <c r="ABU57" s="89"/>
      <c r="ABV57" s="89"/>
      <c r="ABW57" s="89"/>
      <c r="ABX57" s="89"/>
      <c r="ABY57" s="89"/>
      <c r="ABZ57" s="89"/>
      <c r="ACA57" s="89"/>
      <c r="ACB57" s="89"/>
      <c r="ACC57" s="89"/>
      <c r="ACD57" s="89"/>
      <c r="ACE57" s="89"/>
      <c r="ACF57" s="89"/>
      <c r="ACG57" s="89"/>
      <c r="ACH57" s="89"/>
      <c r="ACI57" s="89"/>
      <c r="ACJ57" s="89"/>
      <c r="ACK57" s="89"/>
      <c r="ACL57" s="89"/>
      <c r="ACM57" s="89"/>
      <c r="ACN57" s="89"/>
      <c r="ACO57" s="89"/>
      <c r="ACP57" s="89"/>
      <c r="ACQ57" s="89"/>
      <c r="ACR57" s="89"/>
      <c r="ACS57" s="89"/>
      <c r="ACT57" s="89"/>
      <c r="ACU57" s="89"/>
      <c r="ACV57" s="89"/>
      <c r="ACW57" s="89"/>
      <c r="ACX57" s="89"/>
      <c r="ACY57" s="89"/>
      <c r="ACZ57" s="89"/>
      <c r="ADA57" s="89"/>
      <c r="ADB57" s="89"/>
      <c r="ADC57" s="89"/>
      <c r="ADD57" s="89"/>
      <c r="ADE57" s="89"/>
      <c r="ADF57" s="89"/>
      <c r="ADG57" s="89"/>
      <c r="ADH57" s="89"/>
      <c r="ADI57" s="89"/>
      <c r="ADJ57" s="89"/>
      <c r="ADK57" s="89"/>
      <c r="ADL57" s="89"/>
      <c r="ADM57" s="89"/>
      <c r="ADN57" s="89"/>
      <c r="ADO57" s="89"/>
      <c r="ADP57" s="89"/>
      <c r="ADQ57" s="89"/>
      <c r="ADR57" s="89"/>
      <c r="ADS57" s="89"/>
      <c r="ADT57" s="89"/>
      <c r="ADU57" s="89"/>
      <c r="ADV57" s="89"/>
      <c r="ADW57" s="89"/>
      <c r="ADX57" s="89"/>
      <c r="ADY57" s="89"/>
      <c r="ADZ57" s="89"/>
      <c r="AEA57" s="89"/>
      <c r="AEB57" s="89"/>
      <c r="AEC57" s="89"/>
      <c r="AED57" s="89"/>
      <c r="AEE57" s="89"/>
      <c r="AEF57" s="89"/>
      <c r="AEG57" s="89"/>
      <c r="AEH57" s="89"/>
      <c r="AEI57" s="89"/>
      <c r="AEJ57" s="89"/>
      <c r="AEK57" s="89"/>
      <c r="AEL57" s="89"/>
      <c r="AEM57" s="89"/>
      <c r="AEN57" s="89"/>
      <c r="AEO57" s="89"/>
      <c r="AEP57" s="89"/>
      <c r="AEQ57" s="89"/>
      <c r="AER57" s="89"/>
      <c r="AES57" s="89"/>
      <c r="AET57" s="89"/>
      <c r="AEU57" s="89"/>
      <c r="AEV57" s="89"/>
      <c r="AEW57" s="89"/>
      <c r="AEX57" s="89"/>
      <c r="AEY57" s="89"/>
      <c r="AEZ57" s="89"/>
      <c r="AFA57" s="89"/>
      <c r="AFB57" s="89"/>
      <c r="AFC57" s="89"/>
      <c r="AFD57" s="89"/>
      <c r="AFE57" s="89"/>
      <c r="AFF57" s="89"/>
      <c r="AFG57" s="89"/>
      <c r="AFH57" s="89"/>
      <c r="AFI57" s="89"/>
      <c r="AFJ57" s="89"/>
      <c r="AFK57" s="89"/>
      <c r="AFL57" s="89"/>
      <c r="AFM57" s="89"/>
      <c r="AFN57" s="89"/>
      <c r="AFO57" s="89"/>
      <c r="AFP57" s="89"/>
      <c r="AFQ57" s="89"/>
      <c r="AFR57" s="89"/>
      <c r="AFS57" s="89"/>
      <c r="AFT57" s="89"/>
      <c r="AFU57" s="89"/>
      <c r="AFV57" s="89"/>
      <c r="AFW57" s="89"/>
      <c r="AFX57" s="89"/>
      <c r="AFY57" s="89"/>
      <c r="AFZ57" s="89"/>
      <c r="AGA57" s="89"/>
      <c r="AGB57" s="89"/>
      <c r="AGC57" s="89"/>
      <c r="AGD57" s="89"/>
      <c r="AGE57" s="89"/>
      <c r="AGF57" s="89"/>
      <c r="AGG57" s="89"/>
      <c r="AGH57" s="89"/>
      <c r="AGI57" s="89"/>
      <c r="AGJ57" s="89"/>
      <c r="AGK57" s="89"/>
      <c r="AGL57" s="89"/>
      <c r="AGM57" s="89"/>
      <c r="AGN57" s="89"/>
      <c r="AGO57" s="89"/>
      <c r="AGP57" s="89"/>
      <c r="AGQ57" s="89"/>
      <c r="AGR57" s="89"/>
      <c r="AGS57" s="89"/>
      <c r="AGT57" s="89"/>
      <c r="AGU57" s="89"/>
      <c r="AGV57" s="89"/>
      <c r="AGW57" s="89"/>
      <c r="AGX57" s="89"/>
      <c r="AGY57" s="89"/>
      <c r="AGZ57" s="89"/>
      <c r="AHA57" s="89"/>
      <c r="AHB57" s="89"/>
      <c r="AHC57" s="89"/>
      <c r="AHD57" s="89"/>
      <c r="AHE57" s="89"/>
      <c r="AHF57" s="89"/>
      <c r="AHG57" s="89"/>
      <c r="AHH57" s="89"/>
      <c r="AHI57" s="89"/>
      <c r="AHJ57" s="89"/>
      <c r="AHK57" s="89"/>
      <c r="AHL57" s="89"/>
      <c r="AHM57" s="89"/>
      <c r="AHN57" s="89"/>
      <c r="AHO57" s="89"/>
      <c r="AHP57" s="89"/>
      <c r="AHQ57" s="89"/>
      <c r="AHR57" s="89"/>
      <c r="AHS57" s="89"/>
      <c r="AHT57" s="89"/>
      <c r="AHU57" s="89"/>
      <c r="AHV57" s="89"/>
      <c r="AHW57" s="89"/>
      <c r="AHX57" s="89"/>
      <c r="AHY57" s="89"/>
      <c r="AHZ57" s="89"/>
      <c r="AIA57" s="89"/>
      <c r="AIB57" s="89"/>
      <c r="AIC57" s="89"/>
      <c r="AID57" s="89"/>
      <c r="AIE57" s="89"/>
      <c r="AIF57" s="89"/>
      <c r="AIG57" s="89"/>
      <c r="AIH57" s="89"/>
      <c r="AII57" s="89"/>
      <c r="AIJ57" s="89"/>
      <c r="AIK57" s="89"/>
      <c r="AIL57" s="89"/>
      <c r="AIM57" s="89"/>
      <c r="AIN57" s="89"/>
      <c r="AIO57" s="89"/>
      <c r="AIP57" s="89"/>
      <c r="AIQ57" s="89"/>
      <c r="AIR57" s="89"/>
      <c r="AIS57" s="89"/>
      <c r="AIT57" s="89"/>
      <c r="AIU57" s="89"/>
      <c r="AIV57" s="89"/>
      <c r="AIW57" s="89"/>
      <c r="AIX57" s="89"/>
      <c r="AIY57" s="89"/>
      <c r="AIZ57" s="89"/>
      <c r="AJA57" s="89"/>
      <c r="AJB57" s="89"/>
      <c r="AJC57" s="89"/>
      <c r="AJD57" s="89"/>
      <c r="AJE57" s="89"/>
      <c r="AJF57" s="89"/>
      <c r="AJG57" s="89"/>
      <c r="AJH57" s="89"/>
      <c r="AJI57" s="89"/>
      <c r="AJJ57" s="89"/>
      <c r="AJK57" s="89"/>
      <c r="AJL57" s="89"/>
      <c r="AJM57" s="89"/>
      <c r="AJN57" s="89"/>
      <c r="AJO57" s="89"/>
      <c r="AJP57" s="89"/>
      <c r="AJQ57" s="89"/>
      <c r="AJR57" s="89"/>
      <c r="AJS57" s="89"/>
      <c r="AJT57" s="89"/>
      <c r="AJU57" s="89"/>
      <c r="AJV57" s="89"/>
      <c r="AJW57" s="89"/>
      <c r="AJX57" s="89"/>
      <c r="AJY57" s="89"/>
      <c r="AJZ57" s="89"/>
      <c r="AKA57" s="89"/>
      <c r="AKB57" s="89"/>
      <c r="AKC57" s="89"/>
      <c r="AKD57" s="89"/>
      <c r="AKE57" s="89"/>
      <c r="AKF57" s="89"/>
      <c r="AKG57" s="89"/>
      <c r="AKH57" s="89"/>
      <c r="AKI57" s="89"/>
      <c r="AKJ57" s="89"/>
      <c r="AKK57" s="89"/>
      <c r="AKL57" s="89"/>
      <c r="AKM57" s="89"/>
      <c r="AKN57" s="89"/>
      <c r="AKO57" s="89"/>
      <c r="AKP57" s="89"/>
      <c r="AKQ57" s="89"/>
      <c r="AKR57" s="89"/>
      <c r="AKS57" s="89"/>
      <c r="AKT57" s="89"/>
      <c r="AKU57" s="89"/>
      <c r="AKV57" s="89"/>
      <c r="AKW57" s="89"/>
      <c r="AKX57" s="89"/>
      <c r="AKY57" s="89"/>
      <c r="AKZ57" s="89"/>
      <c r="ALA57" s="89"/>
      <c r="ALB57" s="89"/>
      <c r="ALC57" s="89"/>
      <c r="ALD57" s="89"/>
      <c r="ALE57" s="89"/>
      <c r="ALF57" s="89"/>
      <c r="ALG57" s="89"/>
      <c r="ALH57" s="89"/>
      <c r="ALI57" s="89"/>
      <c r="ALJ57" s="89"/>
      <c r="ALK57" s="89"/>
      <c r="ALL57" s="89"/>
      <c r="ALM57" s="89"/>
      <c r="ALN57" s="89"/>
      <c r="ALO57" s="89"/>
      <c r="ALP57" s="89"/>
      <c r="ALQ57" s="89"/>
      <c r="ALR57" s="89"/>
      <c r="ALS57" s="89"/>
      <c r="ALT57" s="89"/>
      <c r="ALU57" s="89"/>
      <c r="ALV57" s="89"/>
      <c r="ALW57" s="89"/>
      <c r="ALX57" s="89"/>
      <c r="ALY57" s="89"/>
      <c r="ALZ57" s="89"/>
      <c r="AMA57" s="89"/>
      <c r="AMB57" s="89"/>
      <c r="AMC57" s="89"/>
      <c r="AMD57" s="89"/>
      <c r="AME57" s="89"/>
      <c r="AMF57" s="89"/>
      <c r="AMG57" s="89"/>
      <c r="AMH57" s="89"/>
      <c r="AMI57" s="89"/>
      <c r="AMJ57" s="89"/>
    </row>
    <row r="58" spans="1:1024" ht="14.25" x14ac:dyDescent="0.2">
      <c r="A58" s="58">
        <f t="array" ref="A58">IF(G58=Error_checking!$A$26,_xlfn.RANK.EQ(AC58,$AC$2:$AC$601),"")</f>
        <v>57</v>
      </c>
      <c r="B58" s="93">
        <v>33</v>
      </c>
      <c r="C58" s="59">
        <f>VLOOKUP($B58,Ludo_na!$A$2:$D$601,2,0)</f>
        <v>98</v>
      </c>
      <c r="D58" s="60" t="str">
        <f>IF(VLOOKUP($B58,Ludo_voor!$A$2:$Y$601,3,0)="","",VLOOKUP($B58,Ludo_voor!$A$2:$Y$601,3,0))</f>
        <v>Deventer</v>
      </c>
      <c r="E58" s="61" t="str">
        <f>IF(VLOOKUP($B58,Ludo_voor!$A$2:$Y$601,4,0)="","",VLOOKUP($B58,Ludo_voor!$A$2:$Y$601,4,0))</f>
        <v>Loes</v>
      </c>
      <c r="F58" s="62" t="str">
        <f>IF(VLOOKUP($B58,Ludo_voor!$A$2:$Y$601,5,0)="","",VLOOKUP($B58,Ludo_voor!$A$2:$Y$601,5,0))</f>
        <v>Spelen op Zolder</v>
      </c>
      <c r="G58" s="63" t="s">
        <v>845</v>
      </c>
      <c r="H58" s="85"/>
      <c r="I58" s="86" t="s">
        <v>862</v>
      </c>
      <c r="J58" s="87">
        <v>1</v>
      </c>
      <c r="K58" s="87">
        <v>1</v>
      </c>
      <c r="L58" s="87">
        <v>80</v>
      </c>
      <c r="M58" s="67">
        <f t="array" ref="M58">IF($G58="","",IF(L58="",0,((SUM(IF(I58=I$2:I$601,IF(J58=J$2:J$601,1,0),0))-K58)/(SUM(IF(I58=I$2:I$601,IF(J58=J$2:J$601,1,0),0))-1)*100)+(L58/(SUM(IF(I58=I$2:I$601,IF(J58=J$2:J$601,L$2:L$601,0),0))))+IF(K58&lt;2,SUM(IF(I58=I$2:I$601,IF(J58=J$2:J$601,1,0),0)),0)))</f>
        <v>104.26578073089701</v>
      </c>
      <c r="N58" s="88" t="s">
        <v>848</v>
      </c>
      <c r="O58" s="72">
        <v>1</v>
      </c>
      <c r="P58" s="72">
        <v>3</v>
      </c>
      <c r="Q58" s="72">
        <v>49</v>
      </c>
      <c r="R58" s="70">
        <f t="array" ref="R58">IF($G58="","",IF(Q58="",0,((SUM(IF(N58=N$2:N$601,IF(O58=O$2:O$601,1,0),0))-P58)/(SUM(IF(N58=N$2:N$601,IF(O58=O$2:O$601,1,0),0))-1)*100)+(Q58/(SUM(IF(N58=N$2:N$601,IF(O58=O$2:O$601,Q$2:Q$601,0),0))))+IF(P58&lt;2,SUM(IF(N58=N$2:N$601,IF(O58=O$2:O$601,1,0),0)),0)))</f>
        <v>33.540084388185647</v>
      </c>
      <c r="S58" s="71" t="s">
        <v>965</v>
      </c>
      <c r="T58" s="72">
        <v>1</v>
      </c>
      <c r="U58" s="72">
        <v>3</v>
      </c>
      <c r="V58" s="72">
        <v>4</v>
      </c>
      <c r="W58" s="73">
        <f t="array" ref="W58">IF($G58="","",IF(OR(S58=Error_checking!$Q$25,S58=Error_checking!$Q$26),R58-IF(P58&lt;2,SUM(IF(N58=N$2:N$601,IF(O58=O$2:O$601,1,0),0)),0),IF(V58="",0,((SUM(IF(S58=S$2:S$601,IF(T58=T$2:T$601,1,0),0))-U58)/(SUM(IF(S58=S$2:S$601,IF(T58=T$2:T$601,1,0),0))-1)*100)+(V58/(SUM(IF(S58=S$2:S$601,IF(T58=T$2:T$601,V$2:V$601,0),0))))+IF(U58&lt;2,SUM(IF(S58=S$2:S$601,IF(T58=T$2:T$601,1,0),0)),0))))</f>
        <v>33.507246376811587</v>
      </c>
      <c r="X58" s="74"/>
      <c r="Y58" s="75"/>
      <c r="Z58" s="76"/>
      <c r="AA58" s="75"/>
      <c r="AB58" s="77">
        <f>0</f>
        <v>0</v>
      </c>
      <c r="AC58" s="77">
        <f t="array" ref="AC58">SUM(M58,R58,W58,AB58)</f>
        <v>171.31311149589425</v>
      </c>
      <c r="AD58" s="76">
        <f>IF(G58=Error_checking!$A$26,MAX(0,MIN(MaxBonus,$G$1)+1-_xlfn.RANK.EQ(AC58,$AC$2:$AC$601)),0)</f>
        <v>14</v>
      </c>
      <c r="AE58" s="73">
        <f t="shared" si="0"/>
        <v>185.31311149589425</v>
      </c>
      <c r="AF58" s="78">
        <f t="array" ref="AF58">IF(G58=Error_checking!$A$26,_xlfn.RANK.EQ(AC58,$AC$2:$AC$601),"")</f>
        <v>57</v>
      </c>
      <c r="AG58" s="79"/>
      <c r="AH58" s="80"/>
      <c r="AI58" s="80"/>
      <c r="AJ58" s="80"/>
      <c r="AK58" s="90"/>
      <c r="AL58" s="81"/>
      <c r="AM58" s="81"/>
      <c r="AN58" s="82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</row>
    <row r="59" spans="1:1024" ht="14.25" x14ac:dyDescent="0.2">
      <c r="A59" s="58">
        <f t="array" ref="A59">IF(G59=Error_checking!$A$26,_xlfn.RANK.EQ(AC59,$AC$2:$AC$601),"")</f>
        <v>58</v>
      </c>
      <c r="B59" s="93">
        <v>137</v>
      </c>
      <c r="C59" s="59">
        <f>VLOOKUP($B59,Ludo_na!$A$2:$D$601,2,0)</f>
        <v>135</v>
      </c>
      <c r="D59" s="60" t="str">
        <f>IF(VLOOKUP($B59,Ludo_voor!$A$2:$Y$601,3,0)="","",VLOOKUP($B59,Ludo_voor!$A$2:$Y$601,3,0))</f>
        <v>Van Oost</v>
      </c>
      <c r="E59" s="61" t="str">
        <f>IF(VLOOKUP($B59,Ludo_voor!$A$2:$Y$601,4,0)="","",VLOOKUP($B59,Ludo_voor!$A$2:$Y$601,4,0))</f>
        <v>Florian</v>
      </c>
      <c r="F59" s="62" t="str">
        <f>IF(VLOOKUP($B59,Ludo_voor!$A$2:$Y$601,5,0)="","",VLOOKUP($B59,Ludo_voor!$A$2:$Y$601,5,0))</f>
        <v/>
      </c>
      <c r="G59" s="63" t="s">
        <v>845</v>
      </c>
      <c r="H59" s="85"/>
      <c r="I59" s="86"/>
      <c r="J59" s="87"/>
      <c r="K59" s="87"/>
      <c r="L59" s="87"/>
      <c r="M59" s="67">
        <f t="array" ref="M59">IF($G59="","",IF(L59="",0,((SUM(IF(I59=I$2:I$601,IF(J59=J$2:J$601,1,0),0))-K59)/(SUM(IF(I59=I$2:I$601,IF(J59=J$2:J$601,1,0),0))-1)*100)+(L59/(SUM(IF(I59=I$2:I$601,IF(J59=J$2:J$601,L$2:L$601,0),0))))+IF(K59&lt;2,SUM(IF(I59=I$2:I$601,IF(J59=J$2:J$601,1,0),0)),0)))</f>
        <v>0</v>
      </c>
      <c r="N59" s="88" t="s">
        <v>887</v>
      </c>
      <c r="O59" s="72">
        <v>2</v>
      </c>
      <c r="P59" s="72">
        <v>1</v>
      </c>
      <c r="Q59" s="72">
        <v>39</v>
      </c>
      <c r="R59" s="70">
        <f t="array" ref="R59">IF($G59="","",IF(Q59="",0,((SUM(IF(N59=N$2:N$601,IF(O59=O$2:O$601,1,0),0))-P59)/(SUM(IF(N59=N$2:N$601,IF(O59=O$2:O$601,1,0),0))-1)*100)+(Q59/(SUM(IF(N59=N$2:N$601,IF(O59=O$2:O$601,Q$2:Q$601,0),0))))+IF(P59&lt;2,SUM(IF(N59=N$2:N$601,IF(O59=O$2:O$601,1,0),0)),0)))</f>
        <v>104.30232558139535</v>
      </c>
      <c r="S59" s="103" t="s">
        <v>849</v>
      </c>
      <c r="T59" s="69">
        <v>4</v>
      </c>
      <c r="U59" s="69">
        <v>2</v>
      </c>
      <c r="V59" s="69">
        <v>5</v>
      </c>
      <c r="W59" s="73">
        <f t="array" ref="W59">IF($G59="","",IF(OR(S59=Error_checking!$Q$25,S59=Error_checking!$Q$26),R59-IF(P59&lt;2,SUM(IF(N59=N$2:N$601,IF(O59=O$2:O$601,1,0),0)),0),IF(V59="",0,((SUM(IF(S59=S$2:S$601,IF(T59=T$2:T$601,1,0),0))-U59)/(SUM(IF(S59=S$2:S$601,IF(T59=T$2:T$601,1,0),0))-1)*100)+(V59/(SUM(IF(S59=S$2:S$601,IF(T59=T$2:T$601,V$2:V$601,0),0))))+IF(U59&lt;2,SUM(IF(S59=S$2:S$601,IF(T59=T$2:T$601,1,0),0)),0))))</f>
        <v>66.916666666666657</v>
      </c>
      <c r="X59" s="96"/>
      <c r="Y59" s="97"/>
      <c r="Z59" s="98"/>
      <c r="AA59" s="97"/>
      <c r="AB59" s="99">
        <f>0</f>
        <v>0</v>
      </c>
      <c r="AC59" s="99">
        <f t="array" ref="AC59">SUM(M59,R59,W59,AB59)</f>
        <v>171.21899224806202</v>
      </c>
      <c r="AD59" s="98">
        <f>IF(G59=Error_checking!$A$26,MAX(0,MIN(MaxBonus,$G$1)+1-_xlfn.RANK.EQ(AC59,$AC$2:$AC$601)),0)</f>
        <v>13</v>
      </c>
      <c r="AE59" s="95">
        <f t="shared" si="0"/>
        <v>184.21899224806202</v>
      </c>
      <c r="AF59" s="78">
        <f t="array" ref="AF59">IF(G59=Error_checking!$A$26,_xlfn.RANK.EQ(AC59,$AC$2:$AC$601),"")</f>
        <v>58</v>
      </c>
      <c r="AG59" s="101"/>
      <c r="AH59" s="102"/>
      <c r="AI59" s="102"/>
      <c r="AJ59" s="102"/>
      <c r="AK59" s="81"/>
      <c r="AL59" s="81"/>
      <c r="AM59" s="81"/>
      <c r="AN59" s="82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  <c r="IW59" s="104"/>
      <c r="IX59" s="104"/>
      <c r="IY59" s="104"/>
      <c r="IZ59" s="104"/>
      <c r="JA59" s="104"/>
      <c r="JB59" s="104"/>
      <c r="JC59" s="104"/>
      <c r="JD59" s="104"/>
      <c r="JE59" s="104"/>
      <c r="JF59" s="104"/>
      <c r="JG59" s="104"/>
      <c r="JH59" s="104"/>
      <c r="JI59" s="104"/>
      <c r="JJ59" s="104"/>
      <c r="JK59" s="104"/>
      <c r="JL59" s="104"/>
      <c r="JM59" s="104"/>
      <c r="JN59" s="104"/>
      <c r="JO59" s="104"/>
      <c r="JP59" s="104"/>
      <c r="JQ59" s="104"/>
      <c r="JR59" s="104"/>
      <c r="JS59" s="104"/>
      <c r="JT59" s="104"/>
      <c r="JU59" s="104"/>
      <c r="JV59" s="104"/>
      <c r="JW59" s="104"/>
      <c r="JX59" s="104"/>
      <c r="JY59" s="104"/>
      <c r="JZ59" s="104"/>
      <c r="KA59" s="104"/>
      <c r="KB59" s="104"/>
      <c r="KC59" s="104"/>
      <c r="KD59" s="104"/>
      <c r="KE59" s="104"/>
      <c r="KF59" s="104"/>
      <c r="KG59" s="104"/>
      <c r="KH59" s="104"/>
      <c r="KI59" s="104"/>
      <c r="KJ59" s="104"/>
      <c r="KK59" s="104"/>
      <c r="KL59" s="104"/>
      <c r="KM59" s="104"/>
      <c r="KN59" s="104"/>
      <c r="KO59" s="104"/>
      <c r="KP59" s="104"/>
      <c r="KQ59" s="104"/>
      <c r="KR59" s="104"/>
      <c r="KS59" s="104"/>
      <c r="KT59" s="104"/>
      <c r="KU59" s="104"/>
      <c r="KV59" s="104"/>
      <c r="KW59" s="104"/>
      <c r="KX59" s="104"/>
      <c r="KY59" s="104"/>
      <c r="KZ59" s="104"/>
      <c r="LA59" s="104"/>
      <c r="LB59" s="104"/>
      <c r="LC59" s="104"/>
      <c r="LD59" s="104"/>
      <c r="LE59" s="104"/>
      <c r="LF59" s="104"/>
      <c r="LG59" s="104"/>
      <c r="LH59" s="104"/>
      <c r="LI59" s="104"/>
      <c r="LJ59" s="104"/>
      <c r="LK59" s="104"/>
      <c r="LL59" s="104"/>
      <c r="LM59" s="104"/>
      <c r="LN59" s="104"/>
      <c r="LO59" s="104"/>
      <c r="LP59" s="104"/>
      <c r="LQ59" s="104"/>
      <c r="LR59" s="104"/>
      <c r="LS59" s="104"/>
      <c r="LT59" s="104"/>
      <c r="LU59" s="104"/>
      <c r="LV59" s="104"/>
      <c r="LW59" s="104"/>
      <c r="LX59" s="104"/>
      <c r="LY59" s="104"/>
      <c r="LZ59" s="104"/>
      <c r="MA59" s="104"/>
      <c r="MB59" s="104"/>
      <c r="MC59" s="104"/>
      <c r="MD59" s="104"/>
      <c r="ME59" s="104"/>
      <c r="MF59" s="104"/>
      <c r="MG59" s="104"/>
      <c r="MH59" s="104"/>
      <c r="MI59" s="104"/>
      <c r="MJ59" s="104"/>
      <c r="MK59" s="104"/>
      <c r="ML59" s="104"/>
      <c r="MM59" s="104"/>
      <c r="MN59" s="104"/>
      <c r="MO59" s="104"/>
      <c r="MP59" s="104"/>
      <c r="MQ59" s="104"/>
      <c r="MR59" s="104"/>
      <c r="MS59" s="104"/>
      <c r="MT59" s="104"/>
      <c r="MU59" s="104"/>
      <c r="MV59" s="104"/>
      <c r="MW59" s="104"/>
      <c r="MX59" s="104"/>
      <c r="MY59" s="104"/>
      <c r="MZ59" s="104"/>
      <c r="NA59" s="104"/>
      <c r="NB59" s="104"/>
      <c r="NC59" s="104"/>
      <c r="ND59" s="104"/>
      <c r="NE59" s="104"/>
      <c r="NF59" s="104"/>
      <c r="NG59" s="104"/>
      <c r="NH59" s="104"/>
      <c r="NI59" s="104"/>
      <c r="NJ59" s="104"/>
      <c r="NK59" s="104"/>
      <c r="NL59" s="104"/>
      <c r="NM59" s="104"/>
      <c r="NN59" s="104"/>
      <c r="NO59" s="104"/>
      <c r="NP59" s="104"/>
      <c r="NQ59" s="104"/>
      <c r="NR59" s="104"/>
      <c r="NS59" s="104"/>
      <c r="NT59" s="104"/>
      <c r="NU59" s="104"/>
      <c r="NV59" s="104"/>
      <c r="NW59" s="104"/>
      <c r="NX59" s="104"/>
      <c r="NY59" s="104"/>
      <c r="NZ59" s="104"/>
      <c r="OA59" s="104"/>
      <c r="OB59" s="104"/>
      <c r="OC59" s="104"/>
      <c r="OD59" s="104"/>
      <c r="OE59" s="104"/>
      <c r="OF59" s="104"/>
      <c r="OG59" s="104"/>
      <c r="OH59" s="104"/>
      <c r="OI59" s="104"/>
      <c r="OJ59" s="104"/>
      <c r="OK59" s="104"/>
      <c r="OL59" s="104"/>
      <c r="OM59" s="104"/>
      <c r="ON59" s="104"/>
      <c r="OO59" s="104"/>
      <c r="OP59" s="104"/>
      <c r="OQ59" s="104"/>
      <c r="OR59" s="104"/>
      <c r="OS59" s="104"/>
      <c r="OT59" s="104"/>
      <c r="OU59" s="104"/>
      <c r="OV59" s="104"/>
      <c r="OW59" s="104"/>
      <c r="OX59" s="104"/>
      <c r="OY59" s="104"/>
      <c r="OZ59" s="104"/>
      <c r="PA59" s="104"/>
      <c r="PB59" s="104"/>
      <c r="PC59" s="104"/>
      <c r="PD59" s="104"/>
      <c r="PE59" s="104"/>
      <c r="PF59" s="104"/>
      <c r="PG59" s="104"/>
      <c r="PH59" s="104"/>
      <c r="PI59" s="104"/>
      <c r="PJ59" s="104"/>
      <c r="PK59" s="104"/>
      <c r="PL59" s="104"/>
      <c r="PM59" s="104"/>
      <c r="PN59" s="104"/>
      <c r="PO59" s="104"/>
      <c r="PP59" s="104"/>
      <c r="PQ59" s="104"/>
      <c r="PR59" s="104"/>
      <c r="PS59" s="104"/>
      <c r="PT59" s="104"/>
      <c r="PU59" s="104"/>
      <c r="PV59" s="104"/>
      <c r="PW59" s="104"/>
      <c r="PX59" s="104"/>
      <c r="PY59" s="104"/>
      <c r="PZ59" s="104"/>
      <c r="QA59" s="104"/>
      <c r="QB59" s="104"/>
      <c r="QC59" s="104"/>
      <c r="QD59" s="104"/>
      <c r="QE59" s="104"/>
      <c r="QF59" s="104"/>
      <c r="QG59" s="104"/>
      <c r="QH59" s="104"/>
      <c r="QI59" s="104"/>
      <c r="QJ59" s="104"/>
      <c r="QK59" s="104"/>
      <c r="QL59" s="104"/>
      <c r="QM59" s="104"/>
      <c r="QN59" s="104"/>
      <c r="QO59" s="104"/>
      <c r="QP59" s="104"/>
      <c r="QQ59" s="104"/>
      <c r="QR59" s="104"/>
      <c r="QS59" s="104"/>
      <c r="QT59" s="104"/>
      <c r="QU59" s="104"/>
      <c r="QV59" s="104"/>
      <c r="QW59" s="104"/>
      <c r="QX59" s="104"/>
      <c r="QY59" s="104"/>
      <c r="QZ59" s="104"/>
      <c r="RA59" s="104"/>
      <c r="RB59" s="104"/>
      <c r="RC59" s="104"/>
      <c r="RD59" s="104"/>
      <c r="RE59" s="104"/>
      <c r="RF59" s="104"/>
      <c r="RG59" s="104"/>
      <c r="RH59" s="104"/>
      <c r="RI59" s="104"/>
      <c r="RJ59" s="104"/>
      <c r="RK59" s="104"/>
      <c r="RL59" s="104"/>
      <c r="RM59" s="104"/>
      <c r="RN59" s="104"/>
      <c r="RO59" s="104"/>
      <c r="RP59" s="104"/>
      <c r="RQ59" s="104"/>
      <c r="RR59" s="104"/>
      <c r="RS59" s="104"/>
      <c r="RT59" s="104"/>
      <c r="RU59" s="104"/>
      <c r="RV59" s="104"/>
      <c r="RW59" s="104"/>
      <c r="RX59" s="104"/>
      <c r="RY59" s="104"/>
      <c r="RZ59" s="104"/>
      <c r="SA59" s="104"/>
      <c r="SB59" s="104"/>
      <c r="SC59" s="104"/>
      <c r="SD59" s="104"/>
      <c r="SE59" s="104"/>
      <c r="SF59" s="104"/>
      <c r="SG59" s="104"/>
      <c r="SH59" s="104"/>
      <c r="SI59" s="104"/>
      <c r="SJ59" s="104"/>
      <c r="SK59" s="104"/>
      <c r="SL59" s="104"/>
      <c r="SM59" s="104"/>
      <c r="SN59" s="104"/>
      <c r="SO59" s="104"/>
      <c r="SP59" s="104"/>
      <c r="SQ59" s="104"/>
      <c r="SR59" s="104"/>
      <c r="SS59" s="104"/>
      <c r="ST59" s="104"/>
      <c r="SU59" s="104"/>
      <c r="SV59" s="104"/>
      <c r="SW59" s="104"/>
      <c r="SX59" s="104"/>
      <c r="SY59" s="104"/>
      <c r="SZ59" s="104"/>
      <c r="TA59" s="104"/>
      <c r="TB59" s="104"/>
      <c r="TC59" s="104"/>
      <c r="TD59" s="104"/>
      <c r="TE59" s="104"/>
      <c r="TF59" s="104"/>
      <c r="TG59" s="104"/>
      <c r="TH59" s="104"/>
      <c r="TI59" s="104"/>
      <c r="TJ59" s="104"/>
      <c r="TK59" s="104"/>
      <c r="TL59" s="104"/>
      <c r="TM59" s="104"/>
      <c r="TN59" s="104"/>
      <c r="TO59" s="104"/>
      <c r="TP59" s="104"/>
      <c r="TQ59" s="104"/>
      <c r="TR59" s="104"/>
      <c r="TS59" s="104"/>
      <c r="TT59" s="104"/>
      <c r="TU59" s="104"/>
      <c r="TV59" s="104"/>
      <c r="TW59" s="104"/>
      <c r="TX59" s="104"/>
      <c r="TY59" s="104"/>
      <c r="TZ59" s="104"/>
      <c r="UA59" s="104"/>
      <c r="UB59" s="104"/>
      <c r="UC59" s="104"/>
      <c r="UD59" s="104"/>
      <c r="UE59" s="104"/>
      <c r="UF59" s="104"/>
      <c r="UG59" s="104"/>
      <c r="UH59" s="104"/>
      <c r="UI59" s="104"/>
      <c r="UJ59" s="104"/>
      <c r="UK59" s="104"/>
      <c r="UL59" s="104"/>
      <c r="UM59" s="104"/>
      <c r="UN59" s="104"/>
      <c r="UO59" s="104"/>
      <c r="UP59" s="104"/>
      <c r="UQ59" s="104"/>
      <c r="UR59" s="104"/>
      <c r="US59" s="104"/>
      <c r="UT59" s="104"/>
      <c r="UU59" s="104"/>
      <c r="UV59" s="104"/>
      <c r="UW59" s="104"/>
      <c r="UX59" s="104"/>
      <c r="UY59" s="104"/>
      <c r="UZ59" s="104"/>
      <c r="VA59" s="104"/>
      <c r="VB59" s="104"/>
      <c r="VC59" s="104"/>
      <c r="VD59" s="104"/>
      <c r="VE59" s="104"/>
      <c r="VF59" s="104"/>
      <c r="VG59" s="104"/>
      <c r="VH59" s="104"/>
      <c r="VI59" s="104"/>
      <c r="VJ59" s="104"/>
      <c r="VK59" s="104"/>
      <c r="VL59" s="104"/>
      <c r="VM59" s="104"/>
      <c r="VN59" s="104"/>
      <c r="VO59" s="104"/>
      <c r="VP59" s="104"/>
      <c r="VQ59" s="104"/>
      <c r="VR59" s="104"/>
      <c r="VS59" s="104"/>
      <c r="VT59" s="104"/>
      <c r="VU59" s="104"/>
      <c r="VV59" s="104"/>
      <c r="VW59" s="104"/>
      <c r="VX59" s="104"/>
      <c r="VY59" s="104"/>
      <c r="VZ59" s="104"/>
      <c r="WA59" s="104"/>
      <c r="WB59" s="104"/>
      <c r="WC59" s="104"/>
      <c r="WD59" s="104"/>
      <c r="WE59" s="104"/>
      <c r="WF59" s="104"/>
      <c r="WG59" s="104"/>
      <c r="WH59" s="104"/>
      <c r="WI59" s="104"/>
      <c r="WJ59" s="104"/>
      <c r="WK59" s="104"/>
      <c r="WL59" s="104"/>
      <c r="WM59" s="104"/>
      <c r="WN59" s="104"/>
      <c r="WO59" s="104"/>
      <c r="WP59" s="104"/>
      <c r="WQ59" s="104"/>
      <c r="WR59" s="104"/>
      <c r="WS59" s="104"/>
      <c r="WT59" s="104"/>
      <c r="WU59" s="104"/>
      <c r="WV59" s="104"/>
      <c r="WW59" s="104"/>
      <c r="WX59" s="104"/>
      <c r="WY59" s="104"/>
      <c r="WZ59" s="104"/>
      <c r="XA59" s="104"/>
      <c r="XB59" s="104"/>
      <c r="XC59" s="104"/>
      <c r="XD59" s="104"/>
      <c r="XE59" s="104"/>
      <c r="XF59" s="104"/>
      <c r="XG59" s="104"/>
      <c r="XH59" s="104"/>
      <c r="XI59" s="104"/>
      <c r="XJ59" s="104"/>
      <c r="XK59" s="104"/>
      <c r="XL59" s="104"/>
      <c r="XM59" s="104"/>
      <c r="XN59" s="104"/>
      <c r="XO59" s="104"/>
      <c r="XP59" s="104"/>
      <c r="XQ59" s="104"/>
      <c r="XR59" s="104"/>
      <c r="XS59" s="104"/>
      <c r="XT59" s="104"/>
      <c r="XU59" s="104"/>
      <c r="XV59" s="104"/>
      <c r="XW59" s="104"/>
      <c r="XX59" s="104"/>
      <c r="XY59" s="104"/>
      <c r="XZ59" s="104"/>
      <c r="YA59" s="104"/>
      <c r="YB59" s="104"/>
      <c r="YC59" s="104"/>
      <c r="YD59" s="104"/>
      <c r="YE59" s="104"/>
      <c r="YF59" s="104"/>
      <c r="YG59" s="104"/>
      <c r="YH59" s="104"/>
      <c r="YI59" s="104"/>
      <c r="YJ59" s="104"/>
      <c r="YK59" s="104"/>
      <c r="YL59" s="104"/>
      <c r="YM59" s="104"/>
      <c r="YN59" s="104"/>
      <c r="YO59" s="104"/>
      <c r="YP59" s="104"/>
      <c r="YQ59" s="104"/>
      <c r="YR59" s="104"/>
      <c r="YS59" s="104"/>
      <c r="YT59" s="104"/>
      <c r="YU59" s="104"/>
      <c r="YV59" s="104"/>
      <c r="YW59" s="104"/>
      <c r="YX59" s="104"/>
      <c r="YY59" s="104"/>
      <c r="YZ59" s="104"/>
      <c r="ZA59" s="104"/>
      <c r="ZB59" s="104"/>
      <c r="ZC59" s="104"/>
      <c r="ZD59" s="104"/>
      <c r="ZE59" s="104"/>
      <c r="ZF59" s="104"/>
      <c r="ZG59" s="104"/>
      <c r="ZH59" s="104"/>
      <c r="ZI59" s="104"/>
      <c r="ZJ59" s="104"/>
      <c r="ZK59" s="104"/>
      <c r="ZL59" s="104"/>
      <c r="ZM59" s="104"/>
      <c r="ZN59" s="104"/>
      <c r="ZO59" s="104"/>
      <c r="ZP59" s="104"/>
      <c r="ZQ59" s="104"/>
      <c r="ZR59" s="104"/>
      <c r="ZS59" s="104"/>
      <c r="ZT59" s="104"/>
      <c r="ZU59" s="104"/>
      <c r="ZV59" s="104"/>
      <c r="ZW59" s="104"/>
      <c r="ZX59" s="104"/>
      <c r="ZY59" s="104"/>
      <c r="ZZ59" s="104"/>
      <c r="AAA59" s="104"/>
      <c r="AAB59" s="104"/>
      <c r="AAC59" s="104"/>
      <c r="AAD59" s="104"/>
      <c r="AAE59" s="104"/>
      <c r="AAF59" s="104"/>
      <c r="AAG59" s="104"/>
      <c r="AAH59" s="104"/>
      <c r="AAI59" s="104"/>
      <c r="AAJ59" s="104"/>
      <c r="AAK59" s="104"/>
      <c r="AAL59" s="104"/>
      <c r="AAM59" s="104"/>
      <c r="AAN59" s="104"/>
      <c r="AAO59" s="104"/>
      <c r="AAP59" s="104"/>
      <c r="AAQ59" s="104"/>
      <c r="AAR59" s="104"/>
      <c r="AAS59" s="104"/>
      <c r="AAT59" s="104"/>
      <c r="AAU59" s="104"/>
      <c r="AAV59" s="104"/>
      <c r="AAW59" s="104"/>
      <c r="AAX59" s="104"/>
      <c r="AAY59" s="104"/>
      <c r="AAZ59" s="104"/>
      <c r="ABA59" s="104"/>
      <c r="ABB59" s="104"/>
      <c r="ABC59" s="104"/>
      <c r="ABD59" s="104"/>
      <c r="ABE59" s="104"/>
      <c r="ABF59" s="104"/>
      <c r="ABG59" s="104"/>
      <c r="ABH59" s="104"/>
      <c r="ABI59" s="104"/>
      <c r="ABJ59" s="104"/>
      <c r="ABK59" s="104"/>
      <c r="ABL59" s="104"/>
      <c r="ABM59" s="104"/>
      <c r="ABN59" s="104"/>
      <c r="ABO59" s="104"/>
      <c r="ABP59" s="104"/>
      <c r="ABQ59" s="104"/>
      <c r="ABR59" s="104"/>
      <c r="ABS59" s="104"/>
      <c r="ABT59" s="104"/>
      <c r="ABU59" s="104"/>
      <c r="ABV59" s="104"/>
      <c r="ABW59" s="104"/>
      <c r="ABX59" s="104"/>
      <c r="ABY59" s="104"/>
      <c r="ABZ59" s="104"/>
      <c r="ACA59" s="104"/>
      <c r="ACB59" s="104"/>
      <c r="ACC59" s="104"/>
      <c r="ACD59" s="104"/>
      <c r="ACE59" s="104"/>
      <c r="ACF59" s="104"/>
      <c r="ACG59" s="104"/>
      <c r="ACH59" s="104"/>
      <c r="ACI59" s="104"/>
      <c r="ACJ59" s="104"/>
      <c r="ACK59" s="104"/>
      <c r="ACL59" s="104"/>
      <c r="ACM59" s="104"/>
      <c r="ACN59" s="104"/>
      <c r="ACO59" s="104"/>
      <c r="ACP59" s="104"/>
      <c r="ACQ59" s="104"/>
      <c r="ACR59" s="104"/>
      <c r="ACS59" s="104"/>
      <c r="ACT59" s="104"/>
      <c r="ACU59" s="104"/>
      <c r="ACV59" s="104"/>
      <c r="ACW59" s="104"/>
      <c r="ACX59" s="104"/>
      <c r="ACY59" s="104"/>
      <c r="ACZ59" s="104"/>
      <c r="ADA59" s="104"/>
      <c r="ADB59" s="104"/>
      <c r="ADC59" s="104"/>
      <c r="ADD59" s="104"/>
      <c r="ADE59" s="104"/>
      <c r="ADF59" s="104"/>
      <c r="ADG59" s="104"/>
      <c r="ADH59" s="104"/>
      <c r="ADI59" s="104"/>
      <c r="ADJ59" s="104"/>
      <c r="ADK59" s="104"/>
      <c r="ADL59" s="104"/>
      <c r="ADM59" s="104"/>
      <c r="ADN59" s="104"/>
      <c r="ADO59" s="104"/>
      <c r="ADP59" s="104"/>
      <c r="ADQ59" s="104"/>
      <c r="ADR59" s="104"/>
      <c r="ADS59" s="104"/>
      <c r="ADT59" s="104"/>
      <c r="ADU59" s="104"/>
      <c r="ADV59" s="104"/>
      <c r="ADW59" s="104"/>
      <c r="ADX59" s="104"/>
      <c r="ADY59" s="104"/>
      <c r="ADZ59" s="104"/>
      <c r="AEA59" s="104"/>
      <c r="AEB59" s="104"/>
      <c r="AEC59" s="104"/>
      <c r="AED59" s="104"/>
      <c r="AEE59" s="104"/>
      <c r="AEF59" s="104"/>
      <c r="AEG59" s="104"/>
      <c r="AEH59" s="104"/>
      <c r="AEI59" s="104"/>
      <c r="AEJ59" s="104"/>
      <c r="AEK59" s="104"/>
      <c r="AEL59" s="104"/>
      <c r="AEM59" s="104"/>
      <c r="AEN59" s="104"/>
      <c r="AEO59" s="104"/>
      <c r="AEP59" s="104"/>
      <c r="AEQ59" s="104"/>
      <c r="AER59" s="104"/>
      <c r="AES59" s="104"/>
      <c r="AET59" s="104"/>
      <c r="AEU59" s="104"/>
      <c r="AEV59" s="104"/>
      <c r="AEW59" s="104"/>
      <c r="AEX59" s="104"/>
      <c r="AEY59" s="104"/>
      <c r="AEZ59" s="104"/>
      <c r="AFA59" s="104"/>
      <c r="AFB59" s="104"/>
      <c r="AFC59" s="104"/>
      <c r="AFD59" s="104"/>
      <c r="AFE59" s="104"/>
      <c r="AFF59" s="104"/>
      <c r="AFG59" s="104"/>
      <c r="AFH59" s="104"/>
      <c r="AFI59" s="104"/>
      <c r="AFJ59" s="104"/>
      <c r="AFK59" s="104"/>
      <c r="AFL59" s="104"/>
      <c r="AFM59" s="104"/>
      <c r="AFN59" s="104"/>
      <c r="AFO59" s="104"/>
      <c r="AFP59" s="104"/>
      <c r="AFQ59" s="104"/>
      <c r="AFR59" s="104"/>
      <c r="AFS59" s="104"/>
      <c r="AFT59" s="104"/>
      <c r="AFU59" s="104"/>
      <c r="AFV59" s="104"/>
      <c r="AFW59" s="104"/>
      <c r="AFX59" s="104"/>
      <c r="AFY59" s="104"/>
      <c r="AFZ59" s="104"/>
      <c r="AGA59" s="104"/>
      <c r="AGB59" s="104"/>
      <c r="AGC59" s="104"/>
      <c r="AGD59" s="104"/>
      <c r="AGE59" s="104"/>
      <c r="AGF59" s="104"/>
      <c r="AGG59" s="104"/>
      <c r="AGH59" s="104"/>
      <c r="AGI59" s="104"/>
      <c r="AGJ59" s="104"/>
      <c r="AGK59" s="104"/>
      <c r="AGL59" s="104"/>
      <c r="AGM59" s="104"/>
      <c r="AGN59" s="104"/>
      <c r="AGO59" s="104"/>
      <c r="AGP59" s="104"/>
      <c r="AGQ59" s="104"/>
      <c r="AGR59" s="104"/>
      <c r="AGS59" s="104"/>
      <c r="AGT59" s="104"/>
      <c r="AGU59" s="104"/>
      <c r="AGV59" s="104"/>
      <c r="AGW59" s="104"/>
      <c r="AGX59" s="104"/>
      <c r="AGY59" s="104"/>
      <c r="AGZ59" s="104"/>
      <c r="AHA59" s="104"/>
      <c r="AHB59" s="104"/>
      <c r="AHC59" s="104"/>
      <c r="AHD59" s="104"/>
      <c r="AHE59" s="104"/>
      <c r="AHF59" s="104"/>
      <c r="AHG59" s="104"/>
      <c r="AHH59" s="104"/>
      <c r="AHI59" s="104"/>
      <c r="AHJ59" s="104"/>
      <c r="AHK59" s="104"/>
      <c r="AHL59" s="104"/>
      <c r="AHM59" s="104"/>
      <c r="AHN59" s="104"/>
      <c r="AHO59" s="104"/>
      <c r="AHP59" s="104"/>
      <c r="AHQ59" s="104"/>
      <c r="AHR59" s="104"/>
      <c r="AHS59" s="104"/>
      <c r="AHT59" s="104"/>
      <c r="AHU59" s="104"/>
      <c r="AHV59" s="104"/>
      <c r="AHW59" s="104"/>
      <c r="AHX59" s="104"/>
      <c r="AHY59" s="104"/>
      <c r="AHZ59" s="104"/>
      <c r="AIA59" s="104"/>
      <c r="AIB59" s="104"/>
      <c r="AIC59" s="104"/>
      <c r="AID59" s="104"/>
      <c r="AIE59" s="104"/>
      <c r="AIF59" s="104"/>
      <c r="AIG59" s="104"/>
      <c r="AIH59" s="104"/>
      <c r="AII59" s="104"/>
      <c r="AIJ59" s="104"/>
      <c r="AIK59" s="104"/>
      <c r="AIL59" s="104"/>
      <c r="AIM59" s="104"/>
      <c r="AIN59" s="104"/>
      <c r="AIO59" s="104"/>
      <c r="AIP59" s="104"/>
      <c r="AIQ59" s="104"/>
      <c r="AIR59" s="104"/>
      <c r="AIS59" s="104"/>
      <c r="AIT59" s="104"/>
      <c r="AIU59" s="104"/>
      <c r="AIV59" s="104"/>
      <c r="AIW59" s="104"/>
      <c r="AIX59" s="104"/>
      <c r="AIY59" s="104"/>
      <c r="AIZ59" s="104"/>
      <c r="AJA59" s="104"/>
      <c r="AJB59" s="104"/>
      <c r="AJC59" s="104"/>
      <c r="AJD59" s="104"/>
      <c r="AJE59" s="104"/>
      <c r="AJF59" s="104"/>
      <c r="AJG59" s="104"/>
      <c r="AJH59" s="104"/>
      <c r="AJI59" s="104"/>
      <c r="AJJ59" s="104"/>
      <c r="AJK59" s="104"/>
      <c r="AJL59" s="104"/>
      <c r="AJM59" s="104"/>
      <c r="AJN59" s="104"/>
      <c r="AJO59" s="104"/>
      <c r="AJP59" s="104"/>
      <c r="AJQ59" s="104"/>
      <c r="AJR59" s="104"/>
      <c r="AJS59" s="104"/>
      <c r="AJT59" s="104"/>
      <c r="AJU59" s="104"/>
      <c r="AJV59" s="104"/>
      <c r="AJW59" s="104"/>
      <c r="AJX59" s="104"/>
      <c r="AJY59" s="104"/>
      <c r="AJZ59" s="104"/>
      <c r="AKA59" s="104"/>
      <c r="AKB59" s="104"/>
      <c r="AKC59" s="104"/>
      <c r="AKD59" s="104"/>
      <c r="AKE59" s="104"/>
      <c r="AKF59" s="104"/>
      <c r="AKG59" s="104"/>
      <c r="AKH59" s="104"/>
      <c r="AKI59" s="104"/>
      <c r="AKJ59" s="104"/>
      <c r="AKK59" s="104"/>
      <c r="AKL59" s="104"/>
      <c r="AKM59" s="104"/>
      <c r="AKN59" s="104"/>
      <c r="AKO59" s="104"/>
      <c r="AKP59" s="104"/>
      <c r="AKQ59" s="104"/>
      <c r="AKR59" s="104"/>
      <c r="AKS59" s="104"/>
      <c r="AKT59" s="104"/>
      <c r="AKU59" s="104"/>
      <c r="AKV59" s="104"/>
      <c r="AKW59" s="104"/>
      <c r="AKX59" s="104"/>
      <c r="AKY59" s="104"/>
      <c r="AKZ59" s="104"/>
      <c r="ALA59" s="104"/>
      <c r="ALB59" s="104"/>
      <c r="ALC59" s="104"/>
      <c r="ALD59" s="104"/>
      <c r="ALE59" s="104"/>
      <c r="ALF59" s="104"/>
      <c r="ALG59" s="104"/>
      <c r="ALH59" s="104"/>
      <c r="ALI59" s="104"/>
      <c r="ALJ59" s="104"/>
      <c r="ALK59" s="104"/>
      <c r="ALL59" s="104"/>
      <c r="ALM59" s="104"/>
      <c r="ALN59" s="104"/>
      <c r="ALO59" s="104"/>
      <c r="ALP59" s="104"/>
      <c r="ALQ59" s="104"/>
      <c r="ALR59" s="104"/>
      <c r="ALS59" s="104"/>
      <c r="ALT59" s="104"/>
      <c r="ALU59" s="104"/>
      <c r="ALV59" s="104"/>
      <c r="ALW59" s="104"/>
      <c r="ALX59" s="104"/>
      <c r="ALY59" s="104"/>
      <c r="ALZ59" s="104"/>
      <c r="AMA59" s="104"/>
      <c r="AMB59" s="104"/>
      <c r="AMC59" s="104"/>
      <c r="AMD59" s="104"/>
      <c r="AME59" s="104"/>
      <c r="AMF59" s="104"/>
      <c r="AMG59" s="104"/>
      <c r="AMH59" s="104"/>
      <c r="AMI59" s="104"/>
      <c r="AMJ59" s="104"/>
    </row>
    <row r="60" spans="1:1024" s="92" customFormat="1" ht="12.75" x14ac:dyDescent="0.2">
      <c r="A60" s="58">
        <f t="array" ref="A60">IF(G60=Error_checking!$A$26,_xlfn.RANK.EQ(AC60,$AC$2:$AC$601),"")</f>
        <v>59</v>
      </c>
      <c r="B60" s="84">
        <v>87</v>
      </c>
      <c r="C60" s="59">
        <f>VLOOKUP($B60,Ludo_na!$A$2:$D$601,2,0)</f>
        <v>150</v>
      </c>
      <c r="D60" s="60" t="str">
        <f>IF(VLOOKUP($B60,Ludo_voor!$A$2:$Y$601,3,0)="","",VLOOKUP($B60,Ludo_voor!$A$2:$Y$601,3,0))</f>
        <v>De Groote</v>
      </c>
      <c r="E60" s="61" t="str">
        <f>IF(VLOOKUP($B60,Ludo_voor!$A$2:$Y$601,4,0)="","",VLOOKUP($B60,Ludo_voor!$A$2:$Y$601,4,0))</f>
        <v>Nancy</v>
      </c>
      <c r="F60" s="62" t="str">
        <f>IF(VLOOKUP($B60,Ludo_voor!$A$2:$Y$601,5,0)="","",VLOOKUP($B60,Ludo_voor!$A$2:$Y$601,5,0))</f>
        <v>Spelen op Zolder</v>
      </c>
      <c r="G60" s="63" t="s">
        <v>845</v>
      </c>
      <c r="H60" s="85"/>
      <c r="I60" s="86" t="s">
        <v>961</v>
      </c>
      <c r="J60" s="87">
        <v>4</v>
      </c>
      <c r="K60" s="87">
        <v>3</v>
      </c>
      <c r="L60" s="87">
        <v>142</v>
      </c>
      <c r="M60" s="67">
        <f t="array" ref="M60">IF($G60="","",IF(L60="",0,((SUM(IF(I60=I$2:I$601,IF(J60=J$2:J$601,1,0),0))-K60)/(SUM(IF(I60=I$2:I$601,IF(J60=J$2:J$601,1,0),0))-1)*100)+(L60/(SUM(IF(I60=I$2:I$601,IF(J60=J$2:J$601,L$2:L$601,0),0))))+IF(K60&lt;2,SUM(IF(I60=I$2:I$601,IF(J60=J$2:J$601,1,0),0)),0)))</f>
        <v>33.558730158730157</v>
      </c>
      <c r="N60" s="88" t="s">
        <v>866</v>
      </c>
      <c r="O60" s="72">
        <v>2</v>
      </c>
      <c r="P60" s="72">
        <v>2</v>
      </c>
      <c r="Q60" s="72">
        <v>260</v>
      </c>
      <c r="R60" s="70">
        <f t="array" ref="R60">IF($G60="","",IF(Q60="",0,((SUM(IF(N60=N$2:N$601,IF(O60=O$2:O$601,1,0),0))-P60)/(SUM(IF(N60=N$2:N$601,IF(O60=O$2:O$601,1,0),0))-1)*100)+(Q60/(SUM(IF(N60=N$2:N$601,IF(O60=O$2:O$601,Q$2:Q$601,0),0))))+IF(P60&lt;2,SUM(IF(N60=N$2:N$601,IF(O60=O$2:O$601,1,0),0)),0)))</f>
        <v>66.91034051858793</v>
      </c>
      <c r="S60" s="71" t="s">
        <v>859</v>
      </c>
      <c r="T60" s="72">
        <v>3</v>
      </c>
      <c r="U60" s="72">
        <v>2</v>
      </c>
      <c r="V60" s="72">
        <v>15</v>
      </c>
      <c r="W60" s="73">
        <f t="array" ref="W60">IF($G60="","",IF(OR(S60=Error_checking!$Q$25,S60=Error_checking!$Q$26),R60-IF(P60&lt;2,SUM(IF(N60=N$2:N$601,IF(O60=O$2:O$601,1,0),0)),0),IF(V60="",0,((SUM(IF(S60=S$2:S$601,IF(T60=T$2:T$601,1,0),0))-U60)/(SUM(IF(S60=S$2:S$601,IF(T60=T$2:T$601,1,0),0))-1)*100)+(V60/(SUM(IF(S60=S$2:S$601,IF(T60=T$2:T$601,V$2:V$601,0),0))))+IF(U60&lt;2,SUM(IF(S60=S$2:S$601,IF(T60=T$2:T$601,1,0),0)),0))))</f>
        <v>66.999999999999986</v>
      </c>
      <c r="X60" s="74"/>
      <c r="Y60" s="75"/>
      <c r="Z60" s="76"/>
      <c r="AA60" s="75"/>
      <c r="AB60" s="77">
        <f>0</f>
        <v>0</v>
      </c>
      <c r="AC60" s="77">
        <f t="array" ref="AC60">SUM(M60,R60,W60,AB60)</f>
        <v>167.46907067731809</v>
      </c>
      <c r="AD60" s="76">
        <f>IF(G60=Error_checking!$A$26,MAX(0,MIN(MaxBonus,$G$1)+1-_xlfn.RANK.EQ(AC60,$AC$2:$AC$601)),0)</f>
        <v>12</v>
      </c>
      <c r="AE60" s="73">
        <f t="shared" si="0"/>
        <v>179.46907067731809</v>
      </c>
      <c r="AF60" s="78">
        <f t="array" ref="AF60">IF(G60=Error_checking!$A$26,_xlfn.RANK.EQ(AC60,$AC$2:$AC$601),"")</f>
        <v>59</v>
      </c>
      <c r="AG60" s="79"/>
      <c r="AH60" s="80"/>
      <c r="AI60" s="80"/>
      <c r="AJ60" s="80"/>
      <c r="AK60" s="81"/>
      <c r="AL60" s="81"/>
      <c r="AM60" s="81"/>
      <c r="AN60" s="82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  <c r="IW60" s="104"/>
      <c r="IX60" s="104"/>
      <c r="IY60" s="104"/>
      <c r="IZ60" s="104"/>
      <c r="JA60" s="104"/>
      <c r="JB60" s="104"/>
      <c r="JC60" s="104"/>
      <c r="JD60" s="104"/>
      <c r="JE60" s="104"/>
      <c r="JF60" s="104"/>
      <c r="JG60" s="104"/>
      <c r="JH60" s="104"/>
      <c r="JI60" s="104"/>
      <c r="JJ60" s="104"/>
      <c r="JK60" s="104"/>
      <c r="JL60" s="104"/>
      <c r="JM60" s="104"/>
      <c r="JN60" s="104"/>
      <c r="JO60" s="104"/>
      <c r="JP60" s="104"/>
      <c r="JQ60" s="104"/>
      <c r="JR60" s="104"/>
      <c r="JS60" s="104"/>
      <c r="JT60" s="104"/>
      <c r="JU60" s="104"/>
      <c r="JV60" s="104"/>
      <c r="JW60" s="104"/>
      <c r="JX60" s="104"/>
      <c r="JY60" s="104"/>
      <c r="JZ60" s="104"/>
      <c r="KA60" s="104"/>
      <c r="KB60" s="104"/>
      <c r="KC60" s="104"/>
      <c r="KD60" s="104"/>
      <c r="KE60" s="104"/>
      <c r="KF60" s="104"/>
      <c r="KG60" s="104"/>
      <c r="KH60" s="104"/>
      <c r="KI60" s="104"/>
      <c r="KJ60" s="104"/>
      <c r="KK60" s="104"/>
      <c r="KL60" s="104"/>
      <c r="KM60" s="104"/>
      <c r="KN60" s="104"/>
      <c r="KO60" s="104"/>
      <c r="KP60" s="104"/>
      <c r="KQ60" s="104"/>
      <c r="KR60" s="104"/>
      <c r="KS60" s="104"/>
      <c r="KT60" s="104"/>
      <c r="KU60" s="104"/>
      <c r="KV60" s="104"/>
      <c r="KW60" s="104"/>
      <c r="KX60" s="104"/>
      <c r="KY60" s="104"/>
      <c r="KZ60" s="104"/>
      <c r="LA60" s="104"/>
      <c r="LB60" s="104"/>
      <c r="LC60" s="104"/>
      <c r="LD60" s="104"/>
      <c r="LE60" s="104"/>
      <c r="LF60" s="104"/>
      <c r="LG60" s="104"/>
      <c r="LH60" s="104"/>
      <c r="LI60" s="104"/>
      <c r="LJ60" s="104"/>
      <c r="LK60" s="104"/>
      <c r="LL60" s="104"/>
      <c r="LM60" s="104"/>
      <c r="LN60" s="104"/>
      <c r="LO60" s="104"/>
      <c r="LP60" s="104"/>
      <c r="LQ60" s="104"/>
      <c r="LR60" s="104"/>
      <c r="LS60" s="104"/>
      <c r="LT60" s="104"/>
      <c r="LU60" s="104"/>
      <c r="LV60" s="104"/>
      <c r="LW60" s="104"/>
      <c r="LX60" s="104"/>
      <c r="LY60" s="104"/>
      <c r="LZ60" s="104"/>
      <c r="MA60" s="104"/>
      <c r="MB60" s="104"/>
      <c r="MC60" s="104"/>
      <c r="MD60" s="104"/>
      <c r="ME60" s="104"/>
      <c r="MF60" s="104"/>
      <c r="MG60" s="104"/>
      <c r="MH60" s="104"/>
      <c r="MI60" s="104"/>
      <c r="MJ60" s="104"/>
      <c r="MK60" s="104"/>
      <c r="ML60" s="104"/>
      <c r="MM60" s="104"/>
      <c r="MN60" s="104"/>
      <c r="MO60" s="104"/>
      <c r="MP60" s="104"/>
      <c r="MQ60" s="104"/>
      <c r="MR60" s="104"/>
      <c r="MS60" s="104"/>
      <c r="MT60" s="104"/>
      <c r="MU60" s="104"/>
      <c r="MV60" s="104"/>
      <c r="MW60" s="104"/>
      <c r="MX60" s="104"/>
      <c r="MY60" s="104"/>
      <c r="MZ60" s="104"/>
      <c r="NA60" s="104"/>
      <c r="NB60" s="104"/>
      <c r="NC60" s="104"/>
      <c r="ND60" s="104"/>
      <c r="NE60" s="104"/>
      <c r="NF60" s="104"/>
      <c r="NG60" s="104"/>
      <c r="NH60" s="104"/>
      <c r="NI60" s="104"/>
      <c r="NJ60" s="104"/>
      <c r="NK60" s="104"/>
      <c r="NL60" s="104"/>
      <c r="NM60" s="104"/>
      <c r="NN60" s="104"/>
      <c r="NO60" s="104"/>
      <c r="NP60" s="104"/>
      <c r="NQ60" s="104"/>
      <c r="NR60" s="104"/>
      <c r="NS60" s="104"/>
      <c r="NT60" s="104"/>
      <c r="NU60" s="104"/>
      <c r="NV60" s="104"/>
      <c r="NW60" s="104"/>
      <c r="NX60" s="104"/>
      <c r="NY60" s="104"/>
      <c r="NZ60" s="104"/>
      <c r="OA60" s="104"/>
      <c r="OB60" s="104"/>
      <c r="OC60" s="104"/>
      <c r="OD60" s="104"/>
      <c r="OE60" s="104"/>
      <c r="OF60" s="104"/>
      <c r="OG60" s="104"/>
      <c r="OH60" s="104"/>
      <c r="OI60" s="104"/>
      <c r="OJ60" s="104"/>
      <c r="OK60" s="104"/>
      <c r="OL60" s="104"/>
      <c r="OM60" s="104"/>
      <c r="ON60" s="104"/>
      <c r="OO60" s="104"/>
      <c r="OP60" s="104"/>
      <c r="OQ60" s="104"/>
      <c r="OR60" s="104"/>
      <c r="OS60" s="104"/>
      <c r="OT60" s="104"/>
      <c r="OU60" s="104"/>
      <c r="OV60" s="104"/>
      <c r="OW60" s="104"/>
      <c r="OX60" s="104"/>
      <c r="OY60" s="104"/>
      <c r="OZ60" s="104"/>
      <c r="PA60" s="104"/>
      <c r="PB60" s="104"/>
      <c r="PC60" s="104"/>
      <c r="PD60" s="104"/>
      <c r="PE60" s="104"/>
      <c r="PF60" s="104"/>
      <c r="PG60" s="104"/>
      <c r="PH60" s="104"/>
      <c r="PI60" s="104"/>
      <c r="PJ60" s="104"/>
      <c r="PK60" s="104"/>
      <c r="PL60" s="104"/>
      <c r="PM60" s="104"/>
      <c r="PN60" s="104"/>
      <c r="PO60" s="104"/>
      <c r="PP60" s="104"/>
      <c r="PQ60" s="104"/>
      <c r="PR60" s="104"/>
      <c r="PS60" s="104"/>
      <c r="PT60" s="104"/>
      <c r="PU60" s="104"/>
      <c r="PV60" s="104"/>
      <c r="PW60" s="104"/>
      <c r="PX60" s="104"/>
      <c r="PY60" s="104"/>
      <c r="PZ60" s="104"/>
      <c r="QA60" s="104"/>
      <c r="QB60" s="104"/>
      <c r="QC60" s="104"/>
      <c r="QD60" s="104"/>
      <c r="QE60" s="104"/>
      <c r="QF60" s="104"/>
      <c r="QG60" s="104"/>
      <c r="QH60" s="104"/>
      <c r="QI60" s="104"/>
      <c r="QJ60" s="104"/>
      <c r="QK60" s="104"/>
      <c r="QL60" s="104"/>
      <c r="QM60" s="104"/>
      <c r="QN60" s="104"/>
      <c r="QO60" s="104"/>
      <c r="QP60" s="104"/>
      <c r="QQ60" s="104"/>
      <c r="QR60" s="104"/>
      <c r="QS60" s="104"/>
      <c r="QT60" s="104"/>
      <c r="QU60" s="104"/>
      <c r="QV60" s="104"/>
      <c r="QW60" s="104"/>
      <c r="QX60" s="104"/>
      <c r="QY60" s="104"/>
      <c r="QZ60" s="104"/>
      <c r="RA60" s="104"/>
      <c r="RB60" s="104"/>
      <c r="RC60" s="104"/>
      <c r="RD60" s="104"/>
      <c r="RE60" s="104"/>
      <c r="RF60" s="104"/>
      <c r="RG60" s="104"/>
      <c r="RH60" s="104"/>
      <c r="RI60" s="104"/>
      <c r="RJ60" s="104"/>
      <c r="RK60" s="104"/>
      <c r="RL60" s="104"/>
      <c r="RM60" s="104"/>
      <c r="RN60" s="104"/>
      <c r="RO60" s="104"/>
      <c r="RP60" s="104"/>
      <c r="RQ60" s="104"/>
      <c r="RR60" s="104"/>
      <c r="RS60" s="104"/>
      <c r="RT60" s="104"/>
      <c r="RU60" s="104"/>
      <c r="RV60" s="104"/>
      <c r="RW60" s="104"/>
      <c r="RX60" s="104"/>
      <c r="RY60" s="104"/>
      <c r="RZ60" s="104"/>
      <c r="SA60" s="104"/>
      <c r="SB60" s="104"/>
      <c r="SC60" s="104"/>
      <c r="SD60" s="104"/>
      <c r="SE60" s="104"/>
      <c r="SF60" s="104"/>
      <c r="SG60" s="104"/>
      <c r="SH60" s="104"/>
      <c r="SI60" s="104"/>
      <c r="SJ60" s="104"/>
      <c r="SK60" s="104"/>
      <c r="SL60" s="104"/>
      <c r="SM60" s="104"/>
      <c r="SN60" s="104"/>
      <c r="SO60" s="104"/>
      <c r="SP60" s="104"/>
      <c r="SQ60" s="104"/>
      <c r="SR60" s="104"/>
      <c r="SS60" s="104"/>
      <c r="ST60" s="104"/>
      <c r="SU60" s="104"/>
      <c r="SV60" s="104"/>
      <c r="SW60" s="104"/>
      <c r="SX60" s="104"/>
      <c r="SY60" s="104"/>
      <c r="SZ60" s="104"/>
      <c r="TA60" s="104"/>
      <c r="TB60" s="104"/>
      <c r="TC60" s="104"/>
      <c r="TD60" s="104"/>
      <c r="TE60" s="104"/>
      <c r="TF60" s="104"/>
      <c r="TG60" s="104"/>
      <c r="TH60" s="104"/>
      <c r="TI60" s="104"/>
      <c r="TJ60" s="104"/>
      <c r="TK60" s="104"/>
      <c r="TL60" s="104"/>
      <c r="TM60" s="104"/>
      <c r="TN60" s="104"/>
      <c r="TO60" s="104"/>
      <c r="TP60" s="104"/>
      <c r="TQ60" s="104"/>
      <c r="TR60" s="104"/>
      <c r="TS60" s="104"/>
      <c r="TT60" s="104"/>
      <c r="TU60" s="104"/>
      <c r="TV60" s="104"/>
      <c r="TW60" s="104"/>
      <c r="TX60" s="104"/>
      <c r="TY60" s="104"/>
      <c r="TZ60" s="104"/>
      <c r="UA60" s="104"/>
      <c r="UB60" s="104"/>
      <c r="UC60" s="104"/>
      <c r="UD60" s="104"/>
      <c r="UE60" s="104"/>
      <c r="UF60" s="104"/>
      <c r="UG60" s="104"/>
      <c r="UH60" s="104"/>
      <c r="UI60" s="104"/>
      <c r="UJ60" s="104"/>
      <c r="UK60" s="104"/>
      <c r="UL60" s="104"/>
      <c r="UM60" s="104"/>
      <c r="UN60" s="104"/>
      <c r="UO60" s="104"/>
      <c r="UP60" s="104"/>
      <c r="UQ60" s="104"/>
      <c r="UR60" s="104"/>
      <c r="US60" s="104"/>
      <c r="UT60" s="104"/>
      <c r="UU60" s="104"/>
      <c r="UV60" s="104"/>
      <c r="UW60" s="104"/>
      <c r="UX60" s="104"/>
      <c r="UY60" s="104"/>
      <c r="UZ60" s="104"/>
      <c r="VA60" s="104"/>
      <c r="VB60" s="104"/>
      <c r="VC60" s="104"/>
      <c r="VD60" s="104"/>
      <c r="VE60" s="104"/>
      <c r="VF60" s="104"/>
      <c r="VG60" s="104"/>
      <c r="VH60" s="104"/>
      <c r="VI60" s="104"/>
      <c r="VJ60" s="104"/>
      <c r="VK60" s="104"/>
      <c r="VL60" s="104"/>
      <c r="VM60" s="104"/>
      <c r="VN60" s="104"/>
      <c r="VO60" s="104"/>
      <c r="VP60" s="104"/>
      <c r="VQ60" s="104"/>
      <c r="VR60" s="104"/>
      <c r="VS60" s="104"/>
      <c r="VT60" s="104"/>
      <c r="VU60" s="104"/>
      <c r="VV60" s="104"/>
      <c r="VW60" s="104"/>
      <c r="VX60" s="104"/>
      <c r="VY60" s="104"/>
      <c r="VZ60" s="104"/>
      <c r="WA60" s="104"/>
      <c r="WB60" s="104"/>
      <c r="WC60" s="104"/>
      <c r="WD60" s="104"/>
      <c r="WE60" s="104"/>
      <c r="WF60" s="104"/>
      <c r="WG60" s="104"/>
      <c r="WH60" s="104"/>
      <c r="WI60" s="104"/>
      <c r="WJ60" s="104"/>
      <c r="WK60" s="104"/>
      <c r="WL60" s="104"/>
      <c r="WM60" s="104"/>
      <c r="WN60" s="104"/>
      <c r="WO60" s="104"/>
      <c r="WP60" s="104"/>
      <c r="WQ60" s="104"/>
      <c r="WR60" s="104"/>
      <c r="WS60" s="104"/>
      <c r="WT60" s="104"/>
      <c r="WU60" s="104"/>
      <c r="WV60" s="104"/>
      <c r="WW60" s="104"/>
      <c r="WX60" s="104"/>
      <c r="WY60" s="104"/>
      <c r="WZ60" s="104"/>
      <c r="XA60" s="104"/>
      <c r="XB60" s="104"/>
      <c r="XC60" s="104"/>
      <c r="XD60" s="104"/>
      <c r="XE60" s="104"/>
      <c r="XF60" s="104"/>
      <c r="XG60" s="104"/>
      <c r="XH60" s="104"/>
      <c r="XI60" s="104"/>
      <c r="XJ60" s="104"/>
      <c r="XK60" s="104"/>
      <c r="XL60" s="104"/>
      <c r="XM60" s="104"/>
      <c r="XN60" s="104"/>
      <c r="XO60" s="104"/>
      <c r="XP60" s="104"/>
      <c r="XQ60" s="104"/>
      <c r="XR60" s="104"/>
      <c r="XS60" s="104"/>
      <c r="XT60" s="104"/>
      <c r="XU60" s="104"/>
      <c r="XV60" s="104"/>
      <c r="XW60" s="104"/>
      <c r="XX60" s="104"/>
      <c r="XY60" s="104"/>
      <c r="XZ60" s="104"/>
      <c r="YA60" s="104"/>
      <c r="YB60" s="104"/>
      <c r="YC60" s="104"/>
      <c r="YD60" s="104"/>
      <c r="YE60" s="104"/>
      <c r="YF60" s="104"/>
      <c r="YG60" s="104"/>
      <c r="YH60" s="104"/>
      <c r="YI60" s="104"/>
      <c r="YJ60" s="104"/>
      <c r="YK60" s="104"/>
      <c r="YL60" s="104"/>
      <c r="YM60" s="104"/>
      <c r="YN60" s="104"/>
      <c r="YO60" s="104"/>
      <c r="YP60" s="104"/>
      <c r="YQ60" s="104"/>
      <c r="YR60" s="104"/>
      <c r="YS60" s="104"/>
      <c r="YT60" s="104"/>
      <c r="YU60" s="104"/>
      <c r="YV60" s="104"/>
      <c r="YW60" s="104"/>
      <c r="YX60" s="104"/>
      <c r="YY60" s="104"/>
      <c r="YZ60" s="104"/>
      <c r="ZA60" s="104"/>
      <c r="ZB60" s="104"/>
      <c r="ZC60" s="104"/>
      <c r="ZD60" s="104"/>
      <c r="ZE60" s="104"/>
      <c r="ZF60" s="104"/>
      <c r="ZG60" s="104"/>
      <c r="ZH60" s="104"/>
      <c r="ZI60" s="104"/>
      <c r="ZJ60" s="104"/>
      <c r="ZK60" s="104"/>
      <c r="ZL60" s="104"/>
      <c r="ZM60" s="104"/>
      <c r="ZN60" s="104"/>
      <c r="ZO60" s="104"/>
      <c r="ZP60" s="104"/>
      <c r="ZQ60" s="104"/>
      <c r="ZR60" s="104"/>
      <c r="ZS60" s="104"/>
      <c r="ZT60" s="104"/>
      <c r="ZU60" s="104"/>
      <c r="ZV60" s="104"/>
      <c r="ZW60" s="104"/>
      <c r="ZX60" s="104"/>
      <c r="ZY60" s="104"/>
      <c r="ZZ60" s="104"/>
      <c r="AAA60" s="104"/>
      <c r="AAB60" s="104"/>
      <c r="AAC60" s="104"/>
      <c r="AAD60" s="104"/>
      <c r="AAE60" s="104"/>
      <c r="AAF60" s="104"/>
      <c r="AAG60" s="104"/>
      <c r="AAH60" s="104"/>
      <c r="AAI60" s="104"/>
      <c r="AAJ60" s="104"/>
      <c r="AAK60" s="104"/>
      <c r="AAL60" s="104"/>
      <c r="AAM60" s="104"/>
      <c r="AAN60" s="104"/>
      <c r="AAO60" s="104"/>
      <c r="AAP60" s="104"/>
      <c r="AAQ60" s="104"/>
      <c r="AAR60" s="104"/>
      <c r="AAS60" s="104"/>
      <c r="AAT60" s="104"/>
      <c r="AAU60" s="104"/>
      <c r="AAV60" s="104"/>
      <c r="AAW60" s="104"/>
      <c r="AAX60" s="104"/>
      <c r="AAY60" s="104"/>
      <c r="AAZ60" s="104"/>
      <c r="ABA60" s="104"/>
      <c r="ABB60" s="104"/>
      <c r="ABC60" s="104"/>
      <c r="ABD60" s="104"/>
      <c r="ABE60" s="104"/>
      <c r="ABF60" s="104"/>
      <c r="ABG60" s="104"/>
      <c r="ABH60" s="104"/>
      <c r="ABI60" s="104"/>
      <c r="ABJ60" s="104"/>
      <c r="ABK60" s="104"/>
      <c r="ABL60" s="104"/>
      <c r="ABM60" s="104"/>
      <c r="ABN60" s="104"/>
      <c r="ABO60" s="104"/>
      <c r="ABP60" s="104"/>
      <c r="ABQ60" s="104"/>
      <c r="ABR60" s="104"/>
      <c r="ABS60" s="104"/>
      <c r="ABT60" s="104"/>
      <c r="ABU60" s="104"/>
      <c r="ABV60" s="104"/>
      <c r="ABW60" s="104"/>
      <c r="ABX60" s="104"/>
      <c r="ABY60" s="104"/>
      <c r="ABZ60" s="104"/>
      <c r="ACA60" s="104"/>
      <c r="ACB60" s="104"/>
      <c r="ACC60" s="104"/>
      <c r="ACD60" s="104"/>
      <c r="ACE60" s="104"/>
      <c r="ACF60" s="104"/>
      <c r="ACG60" s="104"/>
      <c r="ACH60" s="104"/>
      <c r="ACI60" s="104"/>
      <c r="ACJ60" s="104"/>
      <c r="ACK60" s="104"/>
      <c r="ACL60" s="104"/>
      <c r="ACM60" s="104"/>
      <c r="ACN60" s="104"/>
      <c r="ACO60" s="104"/>
      <c r="ACP60" s="104"/>
      <c r="ACQ60" s="104"/>
      <c r="ACR60" s="104"/>
      <c r="ACS60" s="104"/>
      <c r="ACT60" s="104"/>
      <c r="ACU60" s="104"/>
      <c r="ACV60" s="104"/>
      <c r="ACW60" s="104"/>
      <c r="ACX60" s="104"/>
      <c r="ACY60" s="104"/>
      <c r="ACZ60" s="104"/>
      <c r="ADA60" s="104"/>
      <c r="ADB60" s="104"/>
      <c r="ADC60" s="104"/>
      <c r="ADD60" s="104"/>
      <c r="ADE60" s="104"/>
      <c r="ADF60" s="104"/>
      <c r="ADG60" s="104"/>
      <c r="ADH60" s="104"/>
      <c r="ADI60" s="104"/>
      <c r="ADJ60" s="104"/>
      <c r="ADK60" s="104"/>
      <c r="ADL60" s="104"/>
      <c r="ADM60" s="104"/>
      <c r="ADN60" s="104"/>
      <c r="ADO60" s="104"/>
      <c r="ADP60" s="104"/>
      <c r="ADQ60" s="104"/>
      <c r="ADR60" s="104"/>
      <c r="ADS60" s="104"/>
      <c r="ADT60" s="104"/>
      <c r="ADU60" s="104"/>
      <c r="ADV60" s="104"/>
      <c r="ADW60" s="104"/>
      <c r="ADX60" s="104"/>
      <c r="ADY60" s="104"/>
      <c r="ADZ60" s="104"/>
      <c r="AEA60" s="104"/>
      <c r="AEB60" s="104"/>
      <c r="AEC60" s="104"/>
      <c r="AED60" s="104"/>
      <c r="AEE60" s="104"/>
      <c r="AEF60" s="104"/>
      <c r="AEG60" s="104"/>
      <c r="AEH60" s="104"/>
      <c r="AEI60" s="104"/>
      <c r="AEJ60" s="104"/>
      <c r="AEK60" s="104"/>
      <c r="AEL60" s="104"/>
      <c r="AEM60" s="104"/>
      <c r="AEN60" s="104"/>
      <c r="AEO60" s="104"/>
      <c r="AEP60" s="104"/>
      <c r="AEQ60" s="104"/>
      <c r="AER60" s="104"/>
      <c r="AES60" s="104"/>
      <c r="AET60" s="104"/>
      <c r="AEU60" s="104"/>
      <c r="AEV60" s="104"/>
      <c r="AEW60" s="104"/>
      <c r="AEX60" s="104"/>
      <c r="AEY60" s="104"/>
      <c r="AEZ60" s="104"/>
      <c r="AFA60" s="104"/>
      <c r="AFB60" s="104"/>
      <c r="AFC60" s="104"/>
      <c r="AFD60" s="104"/>
      <c r="AFE60" s="104"/>
      <c r="AFF60" s="104"/>
      <c r="AFG60" s="104"/>
      <c r="AFH60" s="104"/>
      <c r="AFI60" s="104"/>
      <c r="AFJ60" s="104"/>
      <c r="AFK60" s="104"/>
      <c r="AFL60" s="104"/>
      <c r="AFM60" s="104"/>
      <c r="AFN60" s="104"/>
      <c r="AFO60" s="104"/>
      <c r="AFP60" s="104"/>
      <c r="AFQ60" s="104"/>
      <c r="AFR60" s="104"/>
      <c r="AFS60" s="104"/>
      <c r="AFT60" s="104"/>
      <c r="AFU60" s="104"/>
      <c r="AFV60" s="104"/>
      <c r="AFW60" s="104"/>
      <c r="AFX60" s="104"/>
      <c r="AFY60" s="104"/>
      <c r="AFZ60" s="104"/>
      <c r="AGA60" s="104"/>
      <c r="AGB60" s="104"/>
      <c r="AGC60" s="104"/>
      <c r="AGD60" s="104"/>
      <c r="AGE60" s="104"/>
      <c r="AGF60" s="104"/>
      <c r="AGG60" s="104"/>
      <c r="AGH60" s="104"/>
      <c r="AGI60" s="104"/>
      <c r="AGJ60" s="104"/>
      <c r="AGK60" s="104"/>
      <c r="AGL60" s="104"/>
      <c r="AGM60" s="104"/>
      <c r="AGN60" s="104"/>
      <c r="AGO60" s="104"/>
      <c r="AGP60" s="104"/>
      <c r="AGQ60" s="104"/>
      <c r="AGR60" s="104"/>
      <c r="AGS60" s="104"/>
      <c r="AGT60" s="104"/>
      <c r="AGU60" s="104"/>
      <c r="AGV60" s="104"/>
      <c r="AGW60" s="104"/>
      <c r="AGX60" s="104"/>
      <c r="AGY60" s="104"/>
      <c r="AGZ60" s="104"/>
      <c r="AHA60" s="104"/>
      <c r="AHB60" s="104"/>
      <c r="AHC60" s="104"/>
      <c r="AHD60" s="104"/>
      <c r="AHE60" s="104"/>
      <c r="AHF60" s="104"/>
      <c r="AHG60" s="104"/>
      <c r="AHH60" s="104"/>
      <c r="AHI60" s="104"/>
      <c r="AHJ60" s="104"/>
      <c r="AHK60" s="104"/>
      <c r="AHL60" s="104"/>
      <c r="AHM60" s="104"/>
      <c r="AHN60" s="104"/>
      <c r="AHO60" s="104"/>
      <c r="AHP60" s="104"/>
      <c r="AHQ60" s="104"/>
      <c r="AHR60" s="104"/>
      <c r="AHS60" s="104"/>
      <c r="AHT60" s="104"/>
      <c r="AHU60" s="104"/>
      <c r="AHV60" s="104"/>
      <c r="AHW60" s="104"/>
      <c r="AHX60" s="104"/>
      <c r="AHY60" s="104"/>
      <c r="AHZ60" s="104"/>
      <c r="AIA60" s="104"/>
      <c r="AIB60" s="104"/>
      <c r="AIC60" s="104"/>
      <c r="AID60" s="104"/>
      <c r="AIE60" s="104"/>
      <c r="AIF60" s="104"/>
      <c r="AIG60" s="104"/>
      <c r="AIH60" s="104"/>
      <c r="AII60" s="104"/>
      <c r="AIJ60" s="104"/>
      <c r="AIK60" s="104"/>
      <c r="AIL60" s="104"/>
      <c r="AIM60" s="104"/>
      <c r="AIN60" s="104"/>
      <c r="AIO60" s="104"/>
      <c r="AIP60" s="104"/>
      <c r="AIQ60" s="104"/>
      <c r="AIR60" s="104"/>
      <c r="AIS60" s="104"/>
      <c r="AIT60" s="104"/>
      <c r="AIU60" s="104"/>
      <c r="AIV60" s="104"/>
      <c r="AIW60" s="104"/>
      <c r="AIX60" s="104"/>
      <c r="AIY60" s="104"/>
      <c r="AIZ60" s="104"/>
      <c r="AJA60" s="104"/>
      <c r="AJB60" s="104"/>
      <c r="AJC60" s="104"/>
      <c r="AJD60" s="104"/>
      <c r="AJE60" s="104"/>
      <c r="AJF60" s="104"/>
      <c r="AJG60" s="104"/>
      <c r="AJH60" s="104"/>
      <c r="AJI60" s="104"/>
      <c r="AJJ60" s="104"/>
      <c r="AJK60" s="104"/>
      <c r="AJL60" s="104"/>
      <c r="AJM60" s="104"/>
      <c r="AJN60" s="104"/>
      <c r="AJO60" s="104"/>
      <c r="AJP60" s="104"/>
      <c r="AJQ60" s="104"/>
      <c r="AJR60" s="104"/>
      <c r="AJS60" s="104"/>
      <c r="AJT60" s="104"/>
      <c r="AJU60" s="104"/>
      <c r="AJV60" s="104"/>
      <c r="AJW60" s="104"/>
      <c r="AJX60" s="104"/>
      <c r="AJY60" s="104"/>
      <c r="AJZ60" s="104"/>
      <c r="AKA60" s="104"/>
      <c r="AKB60" s="104"/>
      <c r="AKC60" s="104"/>
      <c r="AKD60" s="104"/>
      <c r="AKE60" s="104"/>
      <c r="AKF60" s="104"/>
      <c r="AKG60" s="104"/>
      <c r="AKH60" s="104"/>
      <c r="AKI60" s="104"/>
      <c r="AKJ60" s="104"/>
      <c r="AKK60" s="104"/>
      <c r="AKL60" s="104"/>
      <c r="AKM60" s="104"/>
      <c r="AKN60" s="104"/>
      <c r="AKO60" s="104"/>
      <c r="AKP60" s="104"/>
      <c r="AKQ60" s="104"/>
      <c r="AKR60" s="104"/>
      <c r="AKS60" s="104"/>
      <c r="AKT60" s="104"/>
      <c r="AKU60" s="104"/>
      <c r="AKV60" s="104"/>
      <c r="AKW60" s="104"/>
      <c r="AKX60" s="104"/>
      <c r="AKY60" s="104"/>
      <c r="AKZ60" s="104"/>
      <c r="ALA60" s="104"/>
      <c r="ALB60" s="104"/>
      <c r="ALC60" s="104"/>
      <c r="ALD60" s="104"/>
      <c r="ALE60" s="104"/>
      <c r="ALF60" s="104"/>
      <c r="ALG60" s="104"/>
      <c r="ALH60" s="104"/>
      <c r="ALI60" s="104"/>
      <c r="ALJ60" s="104"/>
      <c r="ALK60" s="104"/>
      <c r="ALL60" s="104"/>
      <c r="ALM60" s="104"/>
      <c r="ALN60" s="104"/>
      <c r="ALO60" s="104"/>
      <c r="ALP60" s="104"/>
      <c r="ALQ60" s="104"/>
      <c r="ALR60" s="104"/>
      <c r="ALS60" s="104"/>
      <c r="ALT60" s="104"/>
      <c r="ALU60" s="104"/>
      <c r="ALV60" s="104"/>
      <c r="ALW60" s="104"/>
      <c r="ALX60" s="104"/>
      <c r="ALY60" s="104"/>
      <c r="ALZ60" s="104"/>
      <c r="AMA60" s="104"/>
      <c r="AMB60" s="104"/>
      <c r="AMC60" s="104"/>
      <c r="AMD60" s="104"/>
      <c r="AME60" s="104"/>
      <c r="AMF60" s="104"/>
      <c r="AMG60" s="104"/>
      <c r="AMH60" s="104"/>
      <c r="AMI60" s="104"/>
      <c r="AMJ60" s="104"/>
    </row>
    <row r="61" spans="1:1024" s="89" customFormat="1" ht="12.75" x14ac:dyDescent="0.2">
      <c r="A61" s="58">
        <f t="array" ref="A61">IF(G61=Error_checking!$A$26,_xlfn.RANK.EQ(AC61,$AC$2:$AC$601),"")</f>
        <v>60</v>
      </c>
      <c r="B61" s="84">
        <v>175</v>
      </c>
      <c r="C61" s="59">
        <f>VLOOKUP($B61,Ludo_na!$A$2:$D$601,2,0)</f>
        <v>77</v>
      </c>
      <c r="D61" s="60" t="str">
        <f>IF(VLOOKUP($B61,Ludo_voor!$A$2:$Y$601,3,0)="","",VLOOKUP($B61,Ludo_voor!$A$2:$Y$601,3,0))</f>
        <v>Vande Kerckhove</v>
      </c>
      <c r="E61" s="61" t="str">
        <f>IF(VLOOKUP($B61,Ludo_voor!$A$2:$Y$601,4,0)="","",VLOOKUP($B61,Ludo_voor!$A$2:$Y$601,4,0))</f>
        <v>Christian</v>
      </c>
      <c r="F61" s="62" t="str">
        <f>IF(VLOOKUP($B61,Ludo_voor!$A$2:$Y$601,5,0)="","",VLOOKUP($B61,Ludo_voor!$A$2:$Y$601,5,0))</f>
        <v>Spelen op Zolder</v>
      </c>
      <c r="G61" s="63" t="s">
        <v>845</v>
      </c>
      <c r="H61" s="85" t="s">
        <v>846</v>
      </c>
      <c r="I61" s="65" t="s">
        <v>961</v>
      </c>
      <c r="J61" s="87">
        <v>5</v>
      </c>
      <c r="K61" s="87">
        <v>3</v>
      </c>
      <c r="L61" s="87">
        <v>111</v>
      </c>
      <c r="M61" s="67">
        <f t="array" ref="M61">IF($G61="","",IF(L61="",0,((SUM(IF(I61=I$2:I$601,IF(J61=J$2:J$601,1,0),0))-K61)/(SUM(IF(I61=I$2:I$601,IF(J61=J$2:J$601,1,0),0))-1)*100)+(L61/(SUM(IF(I61=I$2:I$601,IF(J61=J$2:J$601,L$2:L$601,0),0))))+IF(K61&lt;2,SUM(IF(I61=I$2:I$601,IF(J61=J$2:J$601,1,0),0)),0)))</f>
        <v>33.559863945578229</v>
      </c>
      <c r="N61" s="88" t="s">
        <v>881</v>
      </c>
      <c r="O61" s="72">
        <v>1</v>
      </c>
      <c r="P61" s="72">
        <v>4</v>
      </c>
      <c r="Q61" s="72">
        <v>95</v>
      </c>
      <c r="R61" s="70">
        <f t="array" ref="R61">IF($G61="","",IF(Q61="",0,((SUM(IF(N61=N$2:N$601,IF(O61=O$2:O$601,1,0),0))-P61)/(SUM(IF(N61=N$2:N$601,IF(O61=O$2:O$601,1,0),0))-1)*100)+(Q61/(SUM(IF(N61=N$2:N$601,IF(O61=O$2:O$601,Q$2:Q$601,0),0))))+IF(P61&lt;2,SUM(IF(N61=N$2:N$601,IF(O61=O$2:O$601,1,0),0)),0)))</f>
        <v>25.185546875</v>
      </c>
      <c r="S61" s="103" t="s">
        <v>966</v>
      </c>
      <c r="T61" s="69">
        <v>4</v>
      </c>
      <c r="U61" s="69">
        <v>1</v>
      </c>
      <c r="V61" s="69">
        <v>19</v>
      </c>
      <c r="W61" s="73">
        <f t="array" ref="W61">IF($G61="","",IF(OR(S61=Error_checking!$Q$25,S61=Error_checking!$Q$26),R61-IF(P61&lt;2,SUM(IF(N61=N$2:N$601,IF(O61=O$2:O$601,1,0),0)),0),IF(V61="",0,((SUM(IF(S61=S$2:S$601,IF(T61=T$2:T$601,1,0),0))-U61)/(SUM(IF(S61=S$2:S$601,IF(T61=T$2:T$601,1,0),0))-1)*100)+(V61/(SUM(IF(S61=S$2:S$601,IF(T61=T$2:T$601,V$2:V$601,0),0))))+IF(U61&lt;2,SUM(IF(S61=S$2:S$601,IF(T61=T$2:T$601,1,0),0)),0))))</f>
        <v>104.32758620689656</v>
      </c>
      <c r="X61" s="96"/>
      <c r="Y61" s="97"/>
      <c r="Z61" s="98"/>
      <c r="AA61" s="97"/>
      <c r="AB61" s="99">
        <f>0</f>
        <v>0</v>
      </c>
      <c r="AC61" s="99">
        <f t="array" ref="AC61">SUM(M61,R61,W61,AB61)</f>
        <v>163.0729970274748</v>
      </c>
      <c r="AD61" s="98">
        <f>IF(G61=Error_checking!$A$26,MAX(0,MIN(MaxBonus,$G$1)+1-_xlfn.RANK.EQ(AC61,$AC$2:$AC$601)),0)</f>
        <v>11</v>
      </c>
      <c r="AE61" s="95">
        <f t="shared" si="0"/>
        <v>174.0729970274748</v>
      </c>
      <c r="AF61" s="78">
        <f t="array" ref="AF61">IF(G61=Error_checking!$A$26,_xlfn.RANK.EQ(AC61,$AC$2:$AC$601),"")</f>
        <v>60</v>
      </c>
      <c r="AG61" s="101"/>
      <c r="AH61" s="102"/>
      <c r="AI61" s="102"/>
      <c r="AJ61" s="102"/>
      <c r="AK61" s="81"/>
      <c r="AL61" s="81"/>
      <c r="AM61" s="81"/>
      <c r="AN61" s="82"/>
    </row>
    <row r="62" spans="1:1024" s="104" customFormat="1" ht="12.75" x14ac:dyDescent="0.2">
      <c r="A62" s="58">
        <f t="array" ref="A62">IF(G62=Error_checking!$A$26,_xlfn.RANK.EQ(AC62,$AC$2:$AC$601),"")</f>
        <v>61</v>
      </c>
      <c r="B62" s="84">
        <v>505</v>
      </c>
      <c r="C62" s="59">
        <f>VLOOKUP($B62,Ludo_na!$A$2:$D$601,2,0)</f>
        <v>261</v>
      </c>
      <c r="D62" s="60" t="str">
        <f>IF(VLOOKUP($B62,Ludo_voor!$A$2:$Y$601,3,0)="","",VLOOKUP($B62,Ludo_voor!$A$2:$Y$601,3,0))</f>
        <v>Cloostermans</v>
      </c>
      <c r="E62" s="61" t="str">
        <f>IF(VLOOKUP($B62,Ludo_voor!$A$2:$Y$601,4,0)="","",VLOOKUP($B62,Ludo_voor!$A$2:$Y$601,4,0))</f>
        <v>Erwin</v>
      </c>
      <c r="F62" s="62" t="str">
        <f>IF(VLOOKUP($B62,Ludo_voor!$A$2:$Y$601,5,0)="","",VLOOKUP($B62,Ludo_voor!$A$2:$Y$601,5,0))</f>
        <v/>
      </c>
      <c r="G62" s="63" t="s">
        <v>845</v>
      </c>
      <c r="H62" s="85"/>
      <c r="I62" s="86" t="s">
        <v>867</v>
      </c>
      <c r="J62" s="87">
        <v>3</v>
      </c>
      <c r="K62" s="87">
        <v>1</v>
      </c>
      <c r="L62" s="87">
        <v>115</v>
      </c>
      <c r="M62" s="67">
        <f t="array" ref="M62">IF($G62="","",IF(L62="",0,((SUM(IF(I62=I$2:I$601,IF(J62=J$2:J$601,1,0),0))-K62)/(SUM(IF(I62=I$2:I$601,IF(J62=J$2:J$601,1,0),0))-1)*100)+(L62/(SUM(IF(I62=I$2:I$601,IF(J62=J$2:J$601,L$2:L$601,0),0))))+IF(K62&lt;2,SUM(IF(I62=I$2:I$601,IF(J62=J$2:J$601,1,0),0)),0)))</f>
        <v>104.3314121037464</v>
      </c>
      <c r="N62" s="88" t="s">
        <v>857</v>
      </c>
      <c r="O62" s="72">
        <v>3</v>
      </c>
      <c r="P62" s="72">
        <v>4</v>
      </c>
      <c r="Q62" s="72">
        <v>180</v>
      </c>
      <c r="R62" s="70">
        <f t="array" ref="R62">IF($G62="","",IF(Q62="",0,((SUM(IF(N62=N$2:N$601,IF(O62=O$2:O$601,1,0),0))-P62)/(SUM(IF(N62=N$2:N$601,IF(O62=O$2:O$601,1,0),0))-1)*100)+(Q62/(SUM(IF(N62=N$2:N$601,IF(O62=O$2:O$601,Q$2:Q$601,0),0))))+IF(P62&lt;2,SUM(IF(N62=N$2:N$601,IF(O62=O$2:O$601,1,0),0)),0)))</f>
        <v>0.22641509433962265</v>
      </c>
      <c r="S62" s="71" t="s">
        <v>859</v>
      </c>
      <c r="T62" s="72">
        <v>5</v>
      </c>
      <c r="U62" s="72">
        <v>2.5</v>
      </c>
      <c r="V62" s="72">
        <v>9</v>
      </c>
      <c r="W62" s="73">
        <f t="array" ref="W62">IF($G62="","",IF(OR(S62=Error_checking!$Q$25,S62=Error_checking!$Q$26),R62-IF(P62&lt;2,SUM(IF(N62=N$2:N$601,IF(O62=O$2:O$601,1,0),0)),0),IF(V62="",0,((SUM(IF(S62=S$2:S$601,IF(T62=T$2:T$601,1,0),0))-U62)/(SUM(IF(S62=S$2:S$601,IF(T62=T$2:T$601,1,0),0))-1)*100)+(V62/(SUM(IF(S62=S$2:S$601,IF(T62=T$2:T$601,V$2:V$601,0),0))))+IF(U62&lt;2,SUM(IF(S62=S$2:S$601,IF(T62=T$2:T$601,1,0),0)),0))))</f>
        <v>50.230769230769234</v>
      </c>
      <c r="X62" s="74"/>
      <c r="Y62" s="75"/>
      <c r="Z62" s="76"/>
      <c r="AA62" s="75"/>
      <c r="AB62" s="77">
        <f>0</f>
        <v>0</v>
      </c>
      <c r="AC62" s="77">
        <f t="array" ref="AC62">SUM(M62,R62,W62,AB62)</f>
        <v>154.78859642885527</v>
      </c>
      <c r="AD62" s="76">
        <f>IF(G62=Error_checking!$A$26,MAX(0,MIN(MaxBonus,$G$1)+1-_xlfn.RANK.EQ(AC62,$AC$2:$AC$601)),0)</f>
        <v>10</v>
      </c>
      <c r="AE62" s="73">
        <f t="shared" si="0"/>
        <v>164.78859642885527</v>
      </c>
      <c r="AF62" s="78">
        <f t="array" ref="AF62">IF(G62=Error_checking!$A$26,_xlfn.RANK.EQ(AC62,$AC$2:$AC$601),"")</f>
        <v>61</v>
      </c>
      <c r="AG62" s="79"/>
      <c r="AH62" s="80"/>
      <c r="AI62" s="80"/>
      <c r="AJ62" s="80"/>
      <c r="AK62" s="81"/>
      <c r="AL62" s="81"/>
      <c r="AM62" s="81"/>
      <c r="AN62" s="82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</row>
    <row r="63" spans="1:1024" s="89" customFormat="1" ht="12.75" x14ac:dyDescent="0.2">
      <c r="A63" s="58">
        <f t="array" ref="A63">IF(G63=Error_checking!$A$26,_xlfn.RANK.EQ(AC63,$AC$2:$AC$601),"")</f>
        <v>62</v>
      </c>
      <c r="B63" s="58">
        <v>534</v>
      </c>
      <c r="C63" s="59">
        <f>VLOOKUP($B63,Ludo_na!$A$2:$D$601,2,0)</f>
        <v>13</v>
      </c>
      <c r="D63" s="60" t="str">
        <f>IF(VLOOKUP($B63,Ludo_voor!$A$2:$Y$601,3,0)="","",VLOOKUP($B63,Ludo_voor!$A$2:$Y$601,3,0))</f>
        <v>Liekens</v>
      </c>
      <c r="E63" s="61" t="str">
        <f>IF(VLOOKUP($B63,Ludo_voor!$A$2:$Y$601,4,0)="","",VLOOKUP($B63,Ludo_voor!$A$2:$Y$601,4,0))</f>
        <v>Patrick</v>
      </c>
      <c r="F63" s="62" t="str">
        <f>IF(VLOOKUP($B63,Ludo_voor!$A$2:$Y$601,5,0)="","",VLOOKUP($B63,Ludo_voor!$A$2:$Y$601,5,0))</f>
        <v>Spellenclub Mechelen</v>
      </c>
      <c r="G63" s="63" t="s">
        <v>845</v>
      </c>
      <c r="H63" s="64" t="s">
        <v>846</v>
      </c>
      <c r="I63" s="65" t="s">
        <v>856</v>
      </c>
      <c r="J63" s="66">
        <v>1</v>
      </c>
      <c r="K63" s="66">
        <v>3</v>
      </c>
      <c r="L63" s="66">
        <v>68</v>
      </c>
      <c r="M63" s="67">
        <f t="array" ref="M63">IF($G63="","",IF(L63="",0,((SUM(IF(I63=I$2:I$601,IF(J63=J$2:J$601,1,0),0))-K63)/(SUM(IF(I63=I$2:I$601,IF(J63=J$2:J$601,1,0),0))-1)*100)+(L63/(SUM(IF(I63=I$2:I$601,IF(J63=J$2:J$601,L$2:L$601,0),0))))+IF(K63&lt;2,SUM(IF(I63=I$2:I$601,IF(J63=J$2:J$601,1,0),0)),0)))</f>
        <v>33.562289562289557</v>
      </c>
      <c r="N63" s="68" t="s">
        <v>855</v>
      </c>
      <c r="O63" s="69">
        <v>3</v>
      </c>
      <c r="P63" s="69">
        <v>2</v>
      </c>
      <c r="Q63" s="69">
        <v>47</v>
      </c>
      <c r="R63" s="70">
        <f t="array" ref="R63">IF($G63="","",IF(Q63="",0,((SUM(IF(N63=N$2:N$601,IF(O63=O$2:O$601,1,0),0))-P63)/(SUM(IF(N63=N$2:N$601,IF(O63=O$2:O$601,1,0),0))-1)*100)+(Q63/(SUM(IF(N63=N$2:N$601,IF(O63=O$2:O$601,Q$2:Q$601,0),0))))+IF(P63&lt;2,SUM(IF(N63=N$2:N$601,IF(O63=O$2:O$601,1,0),0)),0)))</f>
        <v>66.911458333333329</v>
      </c>
      <c r="S63" s="71" t="s">
        <v>854</v>
      </c>
      <c r="T63" s="72">
        <v>1</v>
      </c>
      <c r="U63" s="72">
        <v>3</v>
      </c>
      <c r="V63" s="72">
        <v>3</v>
      </c>
      <c r="W63" s="73">
        <f t="array" ref="W63">IF($G63="","",IF(OR(S63=Error_checking!$Q$25,S63=Error_checking!$Q$26),R63-IF(P63&lt;2,SUM(IF(N63=N$2:N$601,IF(O63=O$2:O$601,1,0),0)),0),IF(V63="",0,((SUM(IF(S63=S$2:S$601,IF(T63=T$2:T$601,1,0),0))-U63)/(SUM(IF(S63=S$2:S$601,IF(T63=T$2:T$601,1,0),0))-1)*100)+(V63/(SUM(IF(S63=S$2:S$601,IF(T63=T$2:T$601,V$2:V$601,0),0))))+IF(U63&lt;2,SUM(IF(S63=S$2:S$601,IF(T63=T$2:T$601,1,0),0)),0))))</f>
        <v>50.2</v>
      </c>
      <c r="X63" s="74"/>
      <c r="Y63" s="75"/>
      <c r="Z63" s="76"/>
      <c r="AA63" s="75"/>
      <c r="AB63" s="77">
        <f>0</f>
        <v>0</v>
      </c>
      <c r="AC63" s="77">
        <f t="array" ref="AC63">SUM(M63,R63,W63,AB63)</f>
        <v>150.67374789562291</v>
      </c>
      <c r="AD63" s="76">
        <f>IF(G63=Error_checking!$A$26,MAX(0,MIN(MaxBonus,$G$1)+1-_xlfn.RANK.EQ(AC63,$AC$2:$AC$601)),0)</f>
        <v>9</v>
      </c>
      <c r="AE63" s="73">
        <f t="shared" si="0"/>
        <v>159.67374789562291</v>
      </c>
      <c r="AF63" s="78">
        <f t="array" ref="AF63">IF(G63=Error_checking!$A$26,_xlfn.RANK.EQ(AC63,$AC$2:$AC$601),"")</f>
        <v>62</v>
      </c>
      <c r="AG63" s="79"/>
      <c r="AH63" s="80"/>
      <c r="AI63" s="80"/>
      <c r="AJ63" s="80"/>
      <c r="AK63" s="81"/>
      <c r="AL63" s="81"/>
      <c r="AM63" s="81"/>
      <c r="AN63" s="8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  <c r="FQ63" s="92"/>
      <c r="FR63" s="92"/>
      <c r="FS63" s="92"/>
      <c r="FT63" s="92"/>
      <c r="FU63" s="92"/>
      <c r="FV63" s="92"/>
      <c r="FW63" s="92"/>
      <c r="FX63" s="92"/>
      <c r="FY63" s="92"/>
      <c r="FZ63" s="92"/>
      <c r="GA63" s="92"/>
      <c r="GB63" s="92"/>
      <c r="GC63" s="92"/>
      <c r="GD63" s="92"/>
      <c r="GE63" s="92"/>
      <c r="GF63" s="92"/>
      <c r="GG63" s="92"/>
      <c r="GH63" s="92"/>
      <c r="GI63" s="92"/>
      <c r="GJ63" s="92"/>
      <c r="GK63" s="92"/>
      <c r="GL63" s="92"/>
      <c r="GM63" s="92"/>
      <c r="GN63" s="92"/>
      <c r="GO63" s="92"/>
      <c r="GP63" s="92"/>
      <c r="GQ63" s="92"/>
      <c r="GR63" s="92"/>
      <c r="GS63" s="92"/>
      <c r="GT63" s="92"/>
      <c r="GU63" s="92"/>
      <c r="GV63" s="92"/>
      <c r="GW63" s="92"/>
      <c r="GX63" s="92"/>
      <c r="GY63" s="92"/>
      <c r="GZ63" s="92"/>
      <c r="HA63" s="92"/>
      <c r="HB63" s="92"/>
      <c r="HC63" s="92"/>
      <c r="HD63" s="92"/>
      <c r="HE63" s="92"/>
      <c r="HF63" s="92"/>
      <c r="HG63" s="92"/>
      <c r="HH63" s="92"/>
      <c r="HI63" s="92"/>
      <c r="HJ63" s="92"/>
      <c r="HK63" s="92"/>
      <c r="HL63" s="92"/>
      <c r="HM63" s="92"/>
      <c r="HN63" s="92"/>
      <c r="HO63" s="92"/>
      <c r="HP63" s="92"/>
      <c r="HQ63" s="92"/>
      <c r="HR63" s="92"/>
      <c r="HS63" s="92"/>
      <c r="HT63" s="92"/>
      <c r="HU63" s="92"/>
      <c r="HV63" s="92"/>
      <c r="HW63" s="92"/>
      <c r="HX63" s="92"/>
      <c r="HY63" s="92"/>
      <c r="HZ63" s="92"/>
      <c r="IA63" s="92"/>
      <c r="IB63" s="92"/>
      <c r="IC63" s="92"/>
      <c r="ID63" s="92"/>
      <c r="IE63" s="92"/>
      <c r="IF63" s="92"/>
      <c r="IG63" s="92"/>
      <c r="IH63" s="92"/>
      <c r="II63" s="92"/>
      <c r="IJ63" s="92"/>
      <c r="IK63" s="92"/>
      <c r="IL63" s="92"/>
      <c r="IM63" s="92"/>
      <c r="IN63" s="92"/>
      <c r="IO63" s="92"/>
      <c r="IP63" s="92"/>
      <c r="IQ63" s="92"/>
      <c r="IR63" s="92"/>
      <c r="IS63" s="92"/>
      <c r="IT63" s="92"/>
      <c r="IU63" s="92"/>
      <c r="IV63" s="92"/>
      <c r="IW63" s="92"/>
      <c r="IX63" s="92"/>
      <c r="IY63" s="92"/>
      <c r="IZ63" s="92"/>
      <c r="JA63" s="92"/>
      <c r="JB63" s="92"/>
      <c r="JC63" s="92"/>
      <c r="JD63" s="92"/>
      <c r="JE63" s="92"/>
      <c r="JF63" s="92"/>
      <c r="JG63" s="92"/>
      <c r="JH63" s="92"/>
      <c r="JI63" s="92"/>
      <c r="JJ63" s="92"/>
      <c r="JK63" s="92"/>
      <c r="JL63" s="92"/>
      <c r="JM63" s="92"/>
      <c r="JN63" s="92"/>
      <c r="JO63" s="92"/>
      <c r="JP63" s="92"/>
      <c r="JQ63" s="92"/>
      <c r="JR63" s="92"/>
      <c r="JS63" s="92"/>
      <c r="JT63" s="92"/>
      <c r="JU63" s="92"/>
      <c r="JV63" s="92"/>
      <c r="JW63" s="92"/>
      <c r="JX63" s="92"/>
      <c r="JY63" s="92"/>
      <c r="JZ63" s="92"/>
      <c r="KA63" s="92"/>
      <c r="KB63" s="92"/>
      <c r="KC63" s="92"/>
      <c r="KD63" s="92"/>
      <c r="KE63" s="92"/>
      <c r="KF63" s="92"/>
      <c r="KG63" s="92"/>
      <c r="KH63" s="92"/>
      <c r="KI63" s="92"/>
      <c r="KJ63" s="92"/>
      <c r="KK63" s="92"/>
      <c r="KL63" s="92"/>
      <c r="KM63" s="92"/>
      <c r="KN63" s="92"/>
      <c r="KO63" s="92"/>
      <c r="KP63" s="92"/>
      <c r="KQ63" s="92"/>
      <c r="KR63" s="92"/>
      <c r="KS63" s="92"/>
      <c r="KT63" s="92"/>
      <c r="KU63" s="92"/>
      <c r="KV63" s="92"/>
      <c r="KW63" s="92"/>
      <c r="KX63" s="92"/>
      <c r="KY63" s="92"/>
      <c r="KZ63" s="92"/>
      <c r="LA63" s="92"/>
      <c r="LB63" s="92"/>
      <c r="LC63" s="92"/>
      <c r="LD63" s="92"/>
      <c r="LE63" s="92"/>
      <c r="LF63" s="92"/>
      <c r="LG63" s="92"/>
      <c r="LH63" s="92"/>
      <c r="LI63" s="92"/>
      <c r="LJ63" s="92"/>
      <c r="LK63" s="92"/>
      <c r="LL63" s="92"/>
      <c r="LM63" s="92"/>
      <c r="LN63" s="92"/>
      <c r="LO63" s="92"/>
      <c r="LP63" s="92"/>
      <c r="LQ63" s="92"/>
      <c r="LR63" s="92"/>
      <c r="LS63" s="92"/>
      <c r="LT63" s="92"/>
      <c r="LU63" s="92"/>
      <c r="LV63" s="92"/>
      <c r="LW63" s="92"/>
      <c r="LX63" s="92"/>
      <c r="LY63" s="92"/>
      <c r="LZ63" s="92"/>
      <c r="MA63" s="92"/>
      <c r="MB63" s="92"/>
      <c r="MC63" s="92"/>
      <c r="MD63" s="92"/>
      <c r="ME63" s="92"/>
      <c r="MF63" s="92"/>
      <c r="MG63" s="92"/>
      <c r="MH63" s="92"/>
      <c r="MI63" s="92"/>
      <c r="MJ63" s="92"/>
      <c r="MK63" s="92"/>
      <c r="ML63" s="92"/>
      <c r="MM63" s="92"/>
      <c r="MN63" s="92"/>
      <c r="MO63" s="92"/>
      <c r="MP63" s="92"/>
      <c r="MQ63" s="92"/>
      <c r="MR63" s="92"/>
      <c r="MS63" s="92"/>
      <c r="MT63" s="92"/>
      <c r="MU63" s="92"/>
      <c r="MV63" s="92"/>
      <c r="MW63" s="92"/>
      <c r="MX63" s="92"/>
      <c r="MY63" s="92"/>
      <c r="MZ63" s="92"/>
      <c r="NA63" s="92"/>
      <c r="NB63" s="92"/>
      <c r="NC63" s="92"/>
      <c r="ND63" s="92"/>
      <c r="NE63" s="92"/>
      <c r="NF63" s="92"/>
      <c r="NG63" s="92"/>
      <c r="NH63" s="92"/>
      <c r="NI63" s="92"/>
      <c r="NJ63" s="92"/>
      <c r="NK63" s="92"/>
      <c r="NL63" s="92"/>
      <c r="NM63" s="92"/>
      <c r="NN63" s="92"/>
      <c r="NO63" s="92"/>
      <c r="NP63" s="92"/>
      <c r="NQ63" s="92"/>
      <c r="NR63" s="92"/>
      <c r="NS63" s="92"/>
      <c r="NT63" s="92"/>
      <c r="NU63" s="92"/>
      <c r="NV63" s="92"/>
      <c r="NW63" s="92"/>
      <c r="NX63" s="92"/>
      <c r="NY63" s="92"/>
      <c r="NZ63" s="92"/>
      <c r="OA63" s="92"/>
      <c r="OB63" s="92"/>
      <c r="OC63" s="92"/>
      <c r="OD63" s="92"/>
      <c r="OE63" s="92"/>
      <c r="OF63" s="92"/>
      <c r="OG63" s="92"/>
      <c r="OH63" s="92"/>
      <c r="OI63" s="92"/>
      <c r="OJ63" s="92"/>
      <c r="OK63" s="92"/>
      <c r="OL63" s="92"/>
      <c r="OM63" s="92"/>
      <c r="ON63" s="92"/>
      <c r="OO63" s="92"/>
      <c r="OP63" s="92"/>
      <c r="OQ63" s="92"/>
      <c r="OR63" s="92"/>
      <c r="OS63" s="92"/>
      <c r="OT63" s="92"/>
      <c r="OU63" s="92"/>
      <c r="OV63" s="92"/>
      <c r="OW63" s="92"/>
      <c r="OX63" s="92"/>
      <c r="OY63" s="92"/>
      <c r="OZ63" s="92"/>
      <c r="PA63" s="92"/>
      <c r="PB63" s="92"/>
      <c r="PC63" s="92"/>
      <c r="PD63" s="92"/>
      <c r="PE63" s="92"/>
      <c r="PF63" s="92"/>
      <c r="PG63" s="92"/>
      <c r="PH63" s="92"/>
      <c r="PI63" s="92"/>
      <c r="PJ63" s="92"/>
      <c r="PK63" s="92"/>
      <c r="PL63" s="92"/>
      <c r="PM63" s="92"/>
      <c r="PN63" s="92"/>
      <c r="PO63" s="92"/>
      <c r="PP63" s="92"/>
      <c r="PQ63" s="92"/>
      <c r="PR63" s="92"/>
      <c r="PS63" s="92"/>
      <c r="PT63" s="92"/>
      <c r="PU63" s="92"/>
      <c r="PV63" s="92"/>
      <c r="PW63" s="92"/>
      <c r="PX63" s="92"/>
      <c r="PY63" s="92"/>
      <c r="PZ63" s="92"/>
      <c r="QA63" s="92"/>
      <c r="QB63" s="92"/>
      <c r="QC63" s="92"/>
      <c r="QD63" s="92"/>
      <c r="QE63" s="92"/>
      <c r="QF63" s="92"/>
      <c r="QG63" s="92"/>
      <c r="QH63" s="92"/>
      <c r="QI63" s="92"/>
      <c r="QJ63" s="92"/>
      <c r="QK63" s="92"/>
      <c r="QL63" s="92"/>
      <c r="QM63" s="92"/>
      <c r="QN63" s="92"/>
      <c r="QO63" s="92"/>
      <c r="QP63" s="92"/>
      <c r="QQ63" s="92"/>
      <c r="QR63" s="92"/>
      <c r="QS63" s="92"/>
      <c r="QT63" s="92"/>
      <c r="QU63" s="92"/>
      <c r="QV63" s="92"/>
      <c r="QW63" s="92"/>
      <c r="QX63" s="92"/>
      <c r="QY63" s="92"/>
      <c r="QZ63" s="92"/>
      <c r="RA63" s="92"/>
      <c r="RB63" s="92"/>
      <c r="RC63" s="92"/>
      <c r="RD63" s="92"/>
      <c r="RE63" s="92"/>
      <c r="RF63" s="92"/>
      <c r="RG63" s="92"/>
      <c r="RH63" s="92"/>
      <c r="RI63" s="92"/>
      <c r="RJ63" s="92"/>
      <c r="RK63" s="92"/>
      <c r="RL63" s="92"/>
      <c r="RM63" s="92"/>
      <c r="RN63" s="92"/>
      <c r="RO63" s="92"/>
      <c r="RP63" s="92"/>
      <c r="RQ63" s="92"/>
      <c r="RR63" s="92"/>
      <c r="RS63" s="92"/>
      <c r="RT63" s="92"/>
      <c r="RU63" s="92"/>
      <c r="RV63" s="92"/>
      <c r="RW63" s="92"/>
      <c r="RX63" s="92"/>
      <c r="RY63" s="92"/>
      <c r="RZ63" s="92"/>
      <c r="SA63" s="92"/>
      <c r="SB63" s="92"/>
      <c r="SC63" s="92"/>
      <c r="SD63" s="92"/>
      <c r="SE63" s="92"/>
      <c r="SF63" s="92"/>
      <c r="SG63" s="92"/>
      <c r="SH63" s="92"/>
      <c r="SI63" s="92"/>
      <c r="SJ63" s="92"/>
      <c r="SK63" s="92"/>
      <c r="SL63" s="92"/>
      <c r="SM63" s="92"/>
      <c r="SN63" s="92"/>
      <c r="SO63" s="92"/>
      <c r="SP63" s="92"/>
      <c r="SQ63" s="92"/>
      <c r="SR63" s="92"/>
      <c r="SS63" s="92"/>
      <c r="ST63" s="92"/>
      <c r="SU63" s="92"/>
      <c r="SV63" s="92"/>
      <c r="SW63" s="92"/>
      <c r="SX63" s="92"/>
      <c r="SY63" s="92"/>
      <c r="SZ63" s="92"/>
      <c r="TA63" s="92"/>
      <c r="TB63" s="92"/>
      <c r="TC63" s="92"/>
      <c r="TD63" s="92"/>
      <c r="TE63" s="92"/>
      <c r="TF63" s="92"/>
      <c r="TG63" s="92"/>
      <c r="TH63" s="92"/>
      <c r="TI63" s="92"/>
      <c r="TJ63" s="92"/>
      <c r="TK63" s="92"/>
      <c r="TL63" s="92"/>
      <c r="TM63" s="92"/>
      <c r="TN63" s="92"/>
      <c r="TO63" s="92"/>
      <c r="TP63" s="92"/>
      <c r="TQ63" s="92"/>
      <c r="TR63" s="92"/>
      <c r="TS63" s="92"/>
      <c r="TT63" s="92"/>
      <c r="TU63" s="92"/>
      <c r="TV63" s="92"/>
      <c r="TW63" s="92"/>
      <c r="TX63" s="92"/>
      <c r="TY63" s="92"/>
      <c r="TZ63" s="92"/>
      <c r="UA63" s="92"/>
      <c r="UB63" s="92"/>
      <c r="UC63" s="92"/>
      <c r="UD63" s="92"/>
      <c r="UE63" s="92"/>
      <c r="UF63" s="92"/>
      <c r="UG63" s="92"/>
      <c r="UH63" s="92"/>
      <c r="UI63" s="92"/>
      <c r="UJ63" s="92"/>
      <c r="UK63" s="92"/>
      <c r="UL63" s="92"/>
      <c r="UM63" s="92"/>
      <c r="UN63" s="92"/>
      <c r="UO63" s="92"/>
      <c r="UP63" s="92"/>
      <c r="UQ63" s="92"/>
      <c r="UR63" s="92"/>
      <c r="US63" s="92"/>
      <c r="UT63" s="92"/>
      <c r="UU63" s="92"/>
      <c r="UV63" s="92"/>
      <c r="UW63" s="92"/>
      <c r="UX63" s="92"/>
      <c r="UY63" s="92"/>
      <c r="UZ63" s="92"/>
      <c r="VA63" s="92"/>
      <c r="VB63" s="92"/>
      <c r="VC63" s="92"/>
      <c r="VD63" s="92"/>
      <c r="VE63" s="92"/>
      <c r="VF63" s="92"/>
      <c r="VG63" s="92"/>
      <c r="VH63" s="92"/>
      <c r="VI63" s="92"/>
      <c r="VJ63" s="92"/>
      <c r="VK63" s="92"/>
      <c r="VL63" s="92"/>
      <c r="VM63" s="92"/>
      <c r="VN63" s="92"/>
      <c r="VO63" s="92"/>
      <c r="VP63" s="92"/>
      <c r="VQ63" s="92"/>
      <c r="VR63" s="92"/>
      <c r="VS63" s="92"/>
      <c r="VT63" s="92"/>
      <c r="VU63" s="92"/>
      <c r="VV63" s="92"/>
      <c r="VW63" s="92"/>
      <c r="VX63" s="92"/>
      <c r="VY63" s="92"/>
      <c r="VZ63" s="92"/>
      <c r="WA63" s="92"/>
      <c r="WB63" s="92"/>
      <c r="WC63" s="92"/>
      <c r="WD63" s="92"/>
      <c r="WE63" s="92"/>
      <c r="WF63" s="92"/>
      <c r="WG63" s="92"/>
      <c r="WH63" s="92"/>
      <c r="WI63" s="92"/>
      <c r="WJ63" s="92"/>
      <c r="WK63" s="92"/>
      <c r="WL63" s="92"/>
      <c r="WM63" s="92"/>
      <c r="WN63" s="92"/>
      <c r="WO63" s="92"/>
      <c r="WP63" s="92"/>
      <c r="WQ63" s="92"/>
      <c r="WR63" s="92"/>
      <c r="WS63" s="92"/>
      <c r="WT63" s="92"/>
      <c r="WU63" s="92"/>
      <c r="WV63" s="92"/>
      <c r="WW63" s="92"/>
      <c r="WX63" s="92"/>
      <c r="WY63" s="92"/>
      <c r="WZ63" s="92"/>
      <c r="XA63" s="92"/>
      <c r="XB63" s="92"/>
      <c r="XC63" s="92"/>
      <c r="XD63" s="92"/>
      <c r="XE63" s="92"/>
      <c r="XF63" s="92"/>
      <c r="XG63" s="92"/>
      <c r="XH63" s="92"/>
      <c r="XI63" s="92"/>
      <c r="XJ63" s="92"/>
      <c r="XK63" s="92"/>
      <c r="XL63" s="92"/>
      <c r="XM63" s="92"/>
      <c r="XN63" s="92"/>
      <c r="XO63" s="92"/>
      <c r="XP63" s="92"/>
      <c r="XQ63" s="92"/>
      <c r="XR63" s="92"/>
      <c r="XS63" s="92"/>
      <c r="XT63" s="92"/>
      <c r="XU63" s="92"/>
      <c r="XV63" s="92"/>
      <c r="XW63" s="92"/>
      <c r="XX63" s="92"/>
      <c r="XY63" s="92"/>
      <c r="XZ63" s="92"/>
      <c r="YA63" s="92"/>
      <c r="YB63" s="92"/>
      <c r="YC63" s="92"/>
      <c r="YD63" s="92"/>
      <c r="YE63" s="92"/>
      <c r="YF63" s="92"/>
      <c r="YG63" s="92"/>
      <c r="YH63" s="92"/>
      <c r="YI63" s="92"/>
      <c r="YJ63" s="92"/>
      <c r="YK63" s="92"/>
      <c r="YL63" s="92"/>
      <c r="YM63" s="92"/>
      <c r="YN63" s="92"/>
      <c r="YO63" s="92"/>
      <c r="YP63" s="92"/>
      <c r="YQ63" s="92"/>
      <c r="YR63" s="92"/>
      <c r="YS63" s="92"/>
      <c r="YT63" s="92"/>
      <c r="YU63" s="92"/>
      <c r="YV63" s="92"/>
      <c r="YW63" s="92"/>
      <c r="YX63" s="92"/>
      <c r="YY63" s="92"/>
      <c r="YZ63" s="92"/>
      <c r="ZA63" s="92"/>
      <c r="ZB63" s="92"/>
      <c r="ZC63" s="92"/>
      <c r="ZD63" s="92"/>
      <c r="ZE63" s="92"/>
      <c r="ZF63" s="92"/>
      <c r="ZG63" s="92"/>
      <c r="ZH63" s="92"/>
      <c r="ZI63" s="92"/>
      <c r="ZJ63" s="92"/>
      <c r="ZK63" s="92"/>
      <c r="ZL63" s="92"/>
      <c r="ZM63" s="92"/>
      <c r="ZN63" s="92"/>
      <c r="ZO63" s="92"/>
      <c r="ZP63" s="92"/>
      <c r="ZQ63" s="92"/>
      <c r="ZR63" s="92"/>
      <c r="ZS63" s="92"/>
      <c r="ZT63" s="92"/>
      <c r="ZU63" s="92"/>
      <c r="ZV63" s="92"/>
      <c r="ZW63" s="92"/>
      <c r="ZX63" s="92"/>
      <c r="ZY63" s="92"/>
      <c r="ZZ63" s="92"/>
      <c r="AAA63" s="92"/>
      <c r="AAB63" s="92"/>
      <c r="AAC63" s="92"/>
      <c r="AAD63" s="92"/>
      <c r="AAE63" s="92"/>
      <c r="AAF63" s="92"/>
      <c r="AAG63" s="92"/>
      <c r="AAH63" s="92"/>
      <c r="AAI63" s="92"/>
      <c r="AAJ63" s="92"/>
      <c r="AAK63" s="92"/>
      <c r="AAL63" s="92"/>
      <c r="AAM63" s="92"/>
      <c r="AAN63" s="92"/>
      <c r="AAO63" s="92"/>
      <c r="AAP63" s="92"/>
      <c r="AAQ63" s="92"/>
      <c r="AAR63" s="92"/>
      <c r="AAS63" s="92"/>
      <c r="AAT63" s="92"/>
      <c r="AAU63" s="92"/>
      <c r="AAV63" s="92"/>
      <c r="AAW63" s="92"/>
      <c r="AAX63" s="92"/>
      <c r="AAY63" s="92"/>
      <c r="AAZ63" s="92"/>
      <c r="ABA63" s="92"/>
      <c r="ABB63" s="92"/>
      <c r="ABC63" s="92"/>
      <c r="ABD63" s="92"/>
      <c r="ABE63" s="92"/>
      <c r="ABF63" s="92"/>
      <c r="ABG63" s="92"/>
      <c r="ABH63" s="92"/>
      <c r="ABI63" s="92"/>
      <c r="ABJ63" s="92"/>
      <c r="ABK63" s="92"/>
      <c r="ABL63" s="92"/>
      <c r="ABM63" s="92"/>
      <c r="ABN63" s="92"/>
      <c r="ABO63" s="92"/>
      <c r="ABP63" s="92"/>
      <c r="ABQ63" s="92"/>
      <c r="ABR63" s="92"/>
      <c r="ABS63" s="92"/>
      <c r="ABT63" s="92"/>
      <c r="ABU63" s="92"/>
      <c r="ABV63" s="92"/>
      <c r="ABW63" s="92"/>
      <c r="ABX63" s="92"/>
      <c r="ABY63" s="92"/>
      <c r="ABZ63" s="92"/>
      <c r="ACA63" s="92"/>
      <c r="ACB63" s="92"/>
      <c r="ACC63" s="92"/>
      <c r="ACD63" s="92"/>
      <c r="ACE63" s="92"/>
      <c r="ACF63" s="92"/>
      <c r="ACG63" s="92"/>
      <c r="ACH63" s="92"/>
      <c r="ACI63" s="92"/>
      <c r="ACJ63" s="92"/>
      <c r="ACK63" s="92"/>
      <c r="ACL63" s="92"/>
      <c r="ACM63" s="92"/>
      <c r="ACN63" s="92"/>
      <c r="ACO63" s="92"/>
      <c r="ACP63" s="92"/>
      <c r="ACQ63" s="92"/>
      <c r="ACR63" s="92"/>
      <c r="ACS63" s="92"/>
      <c r="ACT63" s="92"/>
      <c r="ACU63" s="92"/>
      <c r="ACV63" s="92"/>
      <c r="ACW63" s="92"/>
      <c r="ACX63" s="92"/>
      <c r="ACY63" s="92"/>
      <c r="ACZ63" s="92"/>
      <c r="ADA63" s="92"/>
      <c r="ADB63" s="92"/>
      <c r="ADC63" s="92"/>
      <c r="ADD63" s="92"/>
      <c r="ADE63" s="92"/>
      <c r="ADF63" s="92"/>
      <c r="ADG63" s="92"/>
      <c r="ADH63" s="92"/>
      <c r="ADI63" s="92"/>
      <c r="ADJ63" s="92"/>
      <c r="ADK63" s="92"/>
      <c r="ADL63" s="92"/>
      <c r="ADM63" s="92"/>
      <c r="ADN63" s="92"/>
      <c r="ADO63" s="92"/>
      <c r="ADP63" s="92"/>
      <c r="ADQ63" s="92"/>
      <c r="ADR63" s="92"/>
      <c r="ADS63" s="92"/>
      <c r="ADT63" s="92"/>
      <c r="ADU63" s="92"/>
      <c r="ADV63" s="92"/>
      <c r="ADW63" s="92"/>
      <c r="ADX63" s="92"/>
      <c r="ADY63" s="92"/>
      <c r="ADZ63" s="92"/>
      <c r="AEA63" s="92"/>
      <c r="AEB63" s="92"/>
      <c r="AEC63" s="92"/>
      <c r="AED63" s="92"/>
      <c r="AEE63" s="92"/>
      <c r="AEF63" s="92"/>
      <c r="AEG63" s="92"/>
      <c r="AEH63" s="92"/>
      <c r="AEI63" s="92"/>
      <c r="AEJ63" s="92"/>
      <c r="AEK63" s="92"/>
      <c r="AEL63" s="92"/>
      <c r="AEM63" s="92"/>
      <c r="AEN63" s="92"/>
      <c r="AEO63" s="92"/>
      <c r="AEP63" s="92"/>
      <c r="AEQ63" s="92"/>
      <c r="AER63" s="92"/>
      <c r="AES63" s="92"/>
      <c r="AET63" s="92"/>
      <c r="AEU63" s="92"/>
      <c r="AEV63" s="92"/>
      <c r="AEW63" s="92"/>
      <c r="AEX63" s="92"/>
      <c r="AEY63" s="92"/>
      <c r="AEZ63" s="92"/>
      <c r="AFA63" s="92"/>
      <c r="AFB63" s="92"/>
      <c r="AFC63" s="92"/>
      <c r="AFD63" s="92"/>
      <c r="AFE63" s="92"/>
      <c r="AFF63" s="92"/>
      <c r="AFG63" s="92"/>
      <c r="AFH63" s="92"/>
      <c r="AFI63" s="92"/>
      <c r="AFJ63" s="92"/>
      <c r="AFK63" s="92"/>
      <c r="AFL63" s="92"/>
      <c r="AFM63" s="92"/>
      <c r="AFN63" s="92"/>
      <c r="AFO63" s="92"/>
      <c r="AFP63" s="92"/>
      <c r="AFQ63" s="92"/>
      <c r="AFR63" s="92"/>
      <c r="AFS63" s="92"/>
      <c r="AFT63" s="92"/>
      <c r="AFU63" s="92"/>
      <c r="AFV63" s="92"/>
      <c r="AFW63" s="92"/>
      <c r="AFX63" s="92"/>
      <c r="AFY63" s="92"/>
      <c r="AFZ63" s="92"/>
      <c r="AGA63" s="92"/>
      <c r="AGB63" s="92"/>
      <c r="AGC63" s="92"/>
      <c r="AGD63" s="92"/>
      <c r="AGE63" s="92"/>
      <c r="AGF63" s="92"/>
      <c r="AGG63" s="92"/>
      <c r="AGH63" s="92"/>
      <c r="AGI63" s="92"/>
      <c r="AGJ63" s="92"/>
      <c r="AGK63" s="92"/>
      <c r="AGL63" s="92"/>
      <c r="AGM63" s="92"/>
      <c r="AGN63" s="92"/>
      <c r="AGO63" s="92"/>
      <c r="AGP63" s="92"/>
      <c r="AGQ63" s="92"/>
      <c r="AGR63" s="92"/>
      <c r="AGS63" s="92"/>
      <c r="AGT63" s="92"/>
      <c r="AGU63" s="92"/>
      <c r="AGV63" s="92"/>
      <c r="AGW63" s="92"/>
      <c r="AGX63" s="92"/>
      <c r="AGY63" s="92"/>
      <c r="AGZ63" s="92"/>
      <c r="AHA63" s="92"/>
      <c r="AHB63" s="92"/>
      <c r="AHC63" s="92"/>
      <c r="AHD63" s="92"/>
      <c r="AHE63" s="92"/>
      <c r="AHF63" s="92"/>
      <c r="AHG63" s="92"/>
      <c r="AHH63" s="92"/>
      <c r="AHI63" s="92"/>
      <c r="AHJ63" s="92"/>
      <c r="AHK63" s="92"/>
      <c r="AHL63" s="92"/>
      <c r="AHM63" s="92"/>
      <c r="AHN63" s="92"/>
      <c r="AHO63" s="92"/>
      <c r="AHP63" s="92"/>
      <c r="AHQ63" s="92"/>
      <c r="AHR63" s="92"/>
      <c r="AHS63" s="92"/>
      <c r="AHT63" s="92"/>
      <c r="AHU63" s="92"/>
      <c r="AHV63" s="92"/>
      <c r="AHW63" s="92"/>
      <c r="AHX63" s="92"/>
      <c r="AHY63" s="92"/>
      <c r="AHZ63" s="92"/>
      <c r="AIA63" s="92"/>
      <c r="AIB63" s="92"/>
      <c r="AIC63" s="92"/>
      <c r="AID63" s="92"/>
      <c r="AIE63" s="92"/>
      <c r="AIF63" s="92"/>
      <c r="AIG63" s="92"/>
      <c r="AIH63" s="92"/>
      <c r="AII63" s="92"/>
      <c r="AIJ63" s="92"/>
      <c r="AIK63" s="92"/>
      <c r="AIL63" s="92"/>
      <c r="AIM63" s="92"/>
      <c r="AIN63" s="92"/>
      <c r="AIO63" s="92"/>
      <c r="AIP63" s="92"/>
      <c r="AIQ63" s="92"/>
      <c r="AIR63" s="92"/>
      <c r="AIS63" s="92"/>
      <c r="AIT63" s="92"/>
      <c r="AIU63" s="92"/>
      <c r="AIV63" s="92"/>
      <c r="AIW63" s="92"/>
      <c r="AIX63" s="92"/>
      <c r="AIY63" s="92"/>
      <c r="AIZ63" s="92"/>
      <c r="AJA63" s="92"/>
      <c r="AJB63" s="92"/>
      <c r="AJC63" s="92"/>
      <c r="AJD63" s="92"/>
      <c r="AJE63" s="92"/>
      <c r="AJF63" s="92"/>
      <c r="AJG63" s="92"/>
      <c r="AJH63" s="92"/>
      <c r="AJI63" s="92"/>
      <c r="AJJ63" s="92"/>
      <c r="AJK63" s="92"/>
      <c r="AJL63" s="92"/>
      <c r="AJM63" s="92"/>
      <c r="AJN63" s="92"/>
      <c r="AJO63" s="92"/>
      <c r="AJP63" s="92"/>
      <c r="AJQ63" s="92"/>
      <c r="AJR63" s="92"/>
      <c r="AJS63" s="92"/>
      <c r="AJT63" s="92"/>
      <c r="AJU63" s="92"/>
      <c r="AJV63" s="92"/>
      <c r="AJW63" s="92"/>
      <c r="AJX63" s="92"/>
      <c r="AJY63" s="92"/>
      <c r="AJZ63" s="92"/>
      <c r="AKA63" s="92"/>
      <c r="AKB63" s="92"/>
      <c r="AKC63" s="92"/>
      <c r="AKD63" s="92"/>
      <c r="AKE63" s="92"/>
      <c r="AKF63" s="92"/>
      <c r="AKG63" s="92"/>
      <c r="AKH63" s="92"/>
      <c r="AKI63" s="92"/>
      <c r="AKJ63" s="92"/>
      <c r="AKK63" s="92"/>
      <c r="AKL63" s="92"/>
      <c r="AKM63" s="92"/>
      <c r="AKN63" s="92"/>
      <c r="AKO63" s="92"/>
      <c r="AKP63" s="92"/>
      <c r="AKQ63" s="92"/>
      <c r="AKR63" s="92"/>
      <c r="AKS63" s="92"/>
      <c r="AKT63" s="92"/>
      <c r="AKU63" s="92"/>
      <c r="AKV63" s="92"/>
      <c r="AKW63" s="92"/>
      <c r="AKX63" s="92"/>
      <c r="AKY63" s="92"/>
      <c r="AKZ63" s="92"/>
      <c r="ALA63" s="92"/>
      <c r="ALB63" s="92"/>
      <c r="ALC63" s="92"/>
      <c r="ALD63" s="92"/>
      <c r="ALE63" s="92"/>
      <c r="ALF63" s="92"/>
      <c r="ALG63" s="92"/>
      <c r="ALH63" s="92"/>
      <c r="ALI63" s="92"/>
      <c r="ALJ63" s="92"/>
      <c r="ALK63" s="92"/>
      <c r="ALL63" s="92"/>
      <c r="ALM63" s="92"/>
      <c r="ALN63" s="92"/>
      <c r="ALO63" s="92"/>
      <c r="ALP63" s="92"/>
      <c r="ALQ63" s="92"/>
      <c r="ALR63" s="92"/>
      <c r="ALS63" s="92"/>
      <c r="ALT63" s="92"/>
      <c r="ALU63" s="92"/>
      <c r="ALV63" s="92"/>
      <c r="ALW63" s="92"/>
      <c r="ALX63" s="92"/>
      <c r="ALY63" s="92"/>
      <c r="ALZ63" s="92"/>
      <c r="AMA63" s="92"/>
      <c r="AMB63" s="92"/>
      <c r="AMC63" s="92"/>
      <c r="AMD63" s="92"/>
      <c r="AME63" s="92"/>
      <c r="AMF63" s="92"/>
      <c r="AMG63" s="92"/>
      <c r="AMH63" s="92"/>
      <c r="AMI63" s="92"/>
      <c r="AMJ63" s="92"/>
    </row>
    <row r="64" spans="1:1024" s="104" customFormat="1" ht="12.75" x14ac:dyDescent="0.2">
      <c r="A64" s="58">
        <f t="array" ref="A64">IF(G64=Error_checking!$A$26,_xlfn.RANK.EQ(AC64,$AC$2:$AC$601),"")</f>
        <v>63</v>
      </c>
      <c r="B64" s="84">
        <v>514</v>
      </c>
      <c r="C64" s="59">
        <f>VLOOKUP($B64,Ludo_na!$A$2:$D$601,2,0)</f>
        <v>270</v>
      </c>
      <c r="D64" s="60" t="str">
        <f>IF(VLOOKUP($B64,Ludo_voor!$A$2:$Y$601,3,0)="","",VLOOKUP($B64,Ludo_voor!$A$2:$Y$601,3,0))</f>
        <v>Lemahieu</v>
      </c>
      <c r="E64" s="61" t="str">
        <f>IF(VLOOKUP($B64,Ludo_voor!$A$2:$Y$601,4,0)="","",VLOOKUP($B64,Ludo_voor!$A$2:$Y$601,4,0))</f>
        <v>Charlotte</v>
      </c>
      <c r="F64" s="62" t="str">
        <f>IF(VLOOKUP($B64,Ludo_voor!$A$2:$Y$601,5,0)="","",VLOOKUP($B64,Ludo_voor!$A$2:$Y$601,5,0))</f>
        <v/>
      </c>
      <c r="G64" s="63" t="s">
        <v>845</v>
      </c>
      <c r="H64" s="85"/>
      <c r="I64" s="86" t="s">
        <v>860</v>
      </c>
      <c r="J64" s="87">
        <v>2</v>
      </c>
      <c r="K64" s="87">
        <v>3</v>
      </c>
      <c r="L64" s="87">
        <v>2</v>
      </c>
      <c r="M64" s="67">
        <f t="array" ref="M64">IF($G64="","",IF(L64="",0,((SUM(IF(I64=I$2:I$601,IF(J64=J$2:J$601,1,0),0))-K64)/(SUM(IF(I64=I$2:I$601,IF(J64=J$2:J$601,1,0),0))-1)*100)+(L64/(SUM(IF(I64=I$2:I$601,IF(J64=J$2:J$601,L$2:L$601,0),0))))+IF(K64&lt;2,SUM(IF(I64=I$2:I$601,IF(J64=J$2:J$601,1,0),0)),0)))</f>
        <v>33.533333333333331</v>
      </c>
      <c r="N64" s="88" t="s">
        <v>853</v>
      </c>
      <c r="O64" s="72">
        <v>1</v>
      </c>
      <c r="P64" s="72">
        <v>3</v>
      </c>
      <c r="Q64" s="72">
        <v>35</v>
      </c>
      <c r="R64" s="70">
        <f t="array" ref="R64">IF($G64="","",IF(Q64="",0,((SUM(IF(N64=N$2:N$601,IF(O64=O$2:O$601,1,0),0))-P64)/(SUM(IF(N64=N$2:N$601,IF(O64=O$2:O$601,1,0),0))-1)*100)+(Q64/(SUM(IF(N64=N$2:N$601,IF(O64=O$2:O$601,Q$2:Q$601,0),0))))+IF(P64&lt;2,SUM(IF(N64=N$2:N$601,IF(O64=O$2:O$601,1,0),0)),0)))</f>
        <v>50.204678362573098</v>
      </c>
      <c r="S64" s="71" t="s">
        <v>859</v>
      </c>
      <c r="T64" s="72">
        <v>1</v>
      </c>
      <c r="U64" s="72">
        <v>2</v>
      </c>
      <c r="V64" s="72">
        <v>15</v>
      </c>
      <c r="W64" s="73">
        <f t="array" ref="W64">IF($G64="","",IF(OR(S64=Error_checking!$Q$25,S64=Error_checking!$Q$26),R64-IF(P64&lt;2,SUM(IF(N64=N$2:N$601,IF(O64=O$2:O$601,1,0),0)),0),IF(V64="",0,((SUM(IF(S64=S$2:S$601,IF(T64=T$2:T$601,1,0),0))-U64)/(SUM(IF(S64=S$2:S$601,IF(T64=T$2:T$601,1,0),0))-1)*100)+(V64/(SUM(IF(S64=S$2:S$601,IF(T64=T$2:T$601,V$2:V$601,0),0))))+IF(U64&lt;2,SUM(IF(S64=S$2:S$601,IF(T64=T$2:T$601,1,0),0)),0))))</f>
        <v>66.920903954802256</v>
      </c>
      <c r="X64" s="74"/>
      <c r="Y64" s="75"/>
      <c r="Z64" s="76"/>
      <c r="AA64" s="75"/>
      <c r="AB64" s="77">
        <f>0</f>
        <v>0</v>
      </c>
      <c r="AC64" s="77">
        <f t="array" ref="AC64">SUM(M64,R64,W64,AB64)</f>
        <v>150.65891565070871</v>
      </c>
      <c r="AD64" s="76">
        <f>IF(G64=Error_checking!$A$26,MAX(0,MIN(MaxBonus,$G$1)+1-_xlfn.RANK.EQ(AC64,$AC$2:$AC$601)),0)</f>
        <v>8</v>
      </c>
      <c r="AE64" s="73">
        <f t="shared" si="0"/>
        <v>158.65891565070871</v>
      </c>
      <c r="AF64" s="78">
        <f t="array" ref="AF64">IF(G64=Error_checking!$A$26,_xlfn.RANK.EQ(AC64,$AC$2:$AC$601),"")</f>
        <v>63</v>
      </c>
      <c r="AG64" s="79"/>
      <c r="AH64" s="80"/>
      <c r="AI64" s="80"/>
      <c r="AJ64" s="80"/>
      <c r="AK64" s="81"/>
      <c r="AL64" s="81"/>
      <c r="AM64" s="81"/>
      <c r="AN64" s="82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  <c r="EW64" s="83"/>
      <c r="EX64" s="83"/>
      <c r="EY64" s="83"/>
      <c r="EZ64" s="83"/>
      <c r="FA64" s="83"/>
      <c r="FB64" s="83"/>
      <c r="FC64" s="83"/>
      <c r="FD64" s="83"/>
      <c r="FE64" s="83"/>
      <c r="FF64" s="83"/>
      <c r="FG64" s="83"/>
      <c r="FH64" s="83"/>
      <c r="FI64" s="83"/>
      <c r="FJ64" s="83"/>
      <c r="FK64" s="83"/>
      <c r="FL64" s="83"/>
      <c r="FM64" s="83"/>
      <c r="FN64" s="83"/>
      <c r="FO64" s="83"/>
      <c r="FP64" s="83"/>
      <c r="FQ64" s="83"/>
      <c r="FR64" s="83"/>
      <c r="FS64" s="83"/>
      <c r="FT64" s="83"/>
      <c r="FU64" s="83"/>
      <c r="FV64" s="83"/>
      <c r="FW64" s="83"/>
      <c r="FX64" s="83"/>
      <c r="FY64" s="83"/>
      <c r="FZ64" s="83"/>
      <c r="GA64" s="83"/>
      <c r="GB64" s="83"/>
      <c r="GC64" s="83"/>
      <c r="GD64" s="83"/>
      <c r="GE64" s="83"/>
      <c r="GF64" s="83"/>
      <c r="GG64" s="83"/>
      <c r="GH64" s="83"/>
      <c r="GI64" s="83"/>
      <c r="GJ64" s="83"/>
      <c r="GK64" s="83"/>
      <c r="GL64" s="83"/>
      <c r="GM64" s="83"/>
      <c r="GN64" s="83"/>
      <c r="GO64" s="83"/>
      <c r="GP64" s="83"/>
      <c r="GQ64" s="83"/>
      <c r="GR64" s="83"/>
      <c r="GS64" s="83"/>
      <c r="GT64" s="83"/>
      <c r="GU64" s="83"/>
      <c r="GV64" s="83"/>
      <c r="GW64" s="83"/>
      <c r="GX64" s="83"/>
      <c r="GY64" s="83"/>
      <c r="GZ64" s="83"/>
      <c r="HA64" s="83"/>
      <c r="HB64" s="83"/>
      <c r="HC64" s="83"/>
      <c r="HD64" s="83"/>
      <c r="HE64" s="83"/>
      <c r="HF64" s="83"/>
      <c r="HG64" s="83"/>
      <c r="HH64" s="83"/>
      <c r="HI64" s="83"/>
      <c r="HJ64" s="83"/>
      <c r="HK64" s="83"/>
      <c r="HL64" s="83"/>
      <c r="HM64" s="83"/>
      <c r="HN64" s="83"/>
      <c r="HO64" s="83"/>
      <c r="HP64" s="83"/>
      <c r="HQ64" s="83"/>
      <c r="HR64" s="83"/>
      <c r="HS64" s="83"/>
      <c r="HT64" s="83"/>
      <c r="HU64" s="83"/>
      <c r="HV64" s="83"/>
      <c r="HW64" s="83"/>
      <c r="HX64" s="83"/>
      <c r="HY64" s="83"/>
      <c r="HZ64" s="83"/>
      <c r="IA64" s="83"/>
      <c r="IB64" s="83"/>
      <c r="IC64" s="83"/>
      <c r="ID64" s="83"/>
      <c r="IE64" s="83"/>
      <c r="IF64" s="83"/>
      <c r="IG64" s="83"/>
      <c r="IH64" s="83"/>
      <c r="II64" s="83"/>
      <c r="IJ64" s="83"/>
      <c r="IK64" s="83"/>
      <c r="IL64" s="83"/>
      <c r="IM64" s="83"/>
      <c r="IN64" s="83"/>
      <c r="IO64" s="83"/>
      <c r="IP64" s="83"/>
      <c r="IQ64" s="83"/>
      <c r="IR64" s="83"/>
      <c r="IS64" s="83"/>
      <c r="IT64" s="83"/>
      <c r="IU64" s="83"/>
      <c r="IV64" s="83"/>
      <c r="IW64" s="83"/>
      <c r="IX64" s="83"/>
      <c r="IY64" s="83"/>
      <c r="IZ64" s="83"/>
      <c r="JA64" s="83"/>
      <c r="JB64" s="83"/>
      <c r="JC64" s="83"/>
      <c r="JD64" s="83"/>
      <c r="JE64" s="83"/>
      <c r="JF64" s="83"/>
      <c r="JG64" s="83"/>
      <c r="JH64" s="83"/>
      <c r="JI64" s="83"/>
      <c r="JJ64" s="83"/>
      <c r="JK64" s="83"/>
      <c r="JL64" s="83"/>
      <c r="JM64" s="83"/>
      <c r="JN64" s="83"/>
      <c r="JO64" s="83"/>
      <c r="JP64" s="83"/>
      <c r="JQ64" s="83"/>
      <c r="JR64" s="83"/>
      <c r="JS64" s="83"/>
      <c r="JT64" s="83"/>
      <c r="JU64" s="83"/>
      <c r="JV64" s="83"/>
      <c r="JW64" s="83"/>
      <c r="JX64" s="83"/>
      <c r="JY64" s="83"/>
      <c r="JZ64" s="83"/>
      <c r="KA64" s="83"/>
      <c r="KB64" s="83"/>
      <c r="KC64" s="83"/>
      <c r="KD64" s="83"/>
      <c r="KE64" s="83"/>
      <c r="KF64" s="83"/>
      <c r="KG64" s="83"/>
      <c r="KH64" s="83"/>
      <c r="KI64" s="83"/>
      <c r="KJ64" s="83"/>
      <c r="KK64" s="83"/>
      <c r="KL64" s="83"/>
      <c r="KM64" s="83"/>
      <c r="KN64" s="83"/>
      <c r="KO64" s="83"/>
      <c r="KP64" s="83"/>
      <c r="KQ64" s="83"/>
      <c r="KR64" s="83"/>
      <c r="KS64" s="83"/>
      <c r="KT64" s="83"/>
      <c r="KU64" s="83"/>
      <c r="KV64" s="83"/>
      <c r="KW64" s="83"/>
      <c r="KX64" s="83"/>
      <c r="KY64" s="83"/>
      <c r="KZ64" s="83"/>
      <c r="LA64" s="83"/>
      <c r="LB64" s="83"/>
      <c r="LC64" s="83"/>
      <c r="LD64" s="83"/>
      <c r="LE64" s="83"/>
      <c r="LF64" s="83"/>
      <c r="LG64" s="83"/>
      <c r="LH64" s="83"/>
      <c r="LI64" s="83"/>
      <c r="LJ64" s="83"/>
      <c r="LK64" s="83"/>
      <c r="LL64" s="83"/>
      <c r="LM64" s="83"/>
      <c r="LN64" s="83"/>
      <c r="LO64" s="83"/>
      <c r="LP64" s="83"/>
      <c r="LQ64" s="83"/>
      <c r="LR64" s="83"/>
      <c r="LS64" s="83"/>
      <c r="LT64" s="83"/>
      <c r="LU64" s="83"/>
      <c r="LV64" s="83"/>
      <c r="LW64" s="83"/>
      <c r="LX64" s="83"/>
      <c r="LY64" s="83"/>
      <c r="LZ64" s="83"/>
      <c r="MA64" s="83"/>
      <c r="MB64" s="83"/>
      <c r="MC64" s="83"/>
      <c r="MD64" s="83"/>
      <c r="ME64" s="83"/>
      <c r="MF64" s="83"/>
      <c r="MG64" s="83"/>
      <c r="MH64" s="83"/>
      <c r="MI64" s="83"/>
      <c r="MJ64" s="83"/>
      <c r="MK64" s="83"/>
      <c r="ML64" s="83"/>
      <c r="MM64" s="83"/>
      <c r="MN64" s="83"/>
      <c r="MO64" s="83"/>
      <c r="MP64" s="83"/>
      <c r="MQ64" s="83"/>
      <c r="MR64" s="83"/>
      <c r="MS64" s="83"/>
      <c r="MT64" s="83"/>
      <c r="MU64" s="83"/>
      <c r="MV64" s="83"/>
      <c r="MW64" s="83"/>
      <c r="MX64" s="83"/>
      <c r="MY64" s="83"/>
      <c r="MZ64" s="83"/>
      <c r="NA64" s="83"/>
      <c r="NB64" s="83"/>
      <c r="NC64" s="83"/>
      <c r="ND64" s="83"/>
      <c r="NE64" s="83"/>
      <c r="NF64" s="83"/>
      <c r="NG64" s="83"/>
      <c r="NH64" s="83"/>
      <c r="NI64" s="83"/>
      <c r="NJ64" s="83"/>
      <c r="NK64" s="83"/>
      <c r="NL64" s="83"/>
      <c r="NM64" s="83"/>
      <c r="NN64" s="83"/>
      <c r="NO64" s="83"/>
      <c r="NP64" s="83"/>
      <c r="NQ64" s="83"/>
      <c r="NR64" s="83"/>
      <c r="NS64" s="83"/>
      <c r="NT64" s="83"/>
      <c r="NU64" s="83"/>
      <c r="NV64" s="83"/>
      <c r="NW64" s="83"/>
      <c r="NX64" s="83"/>
      <c r="NY64" s="83"/>
      <c r="NZ64" s="83"/>
      <c r="OA64" s="83"/>
      <c r="OB64" s="83"/>
      <c r="OC64" s="83"/>
      <c r="OD64" s="83"/>
      <c r="OE64" s="83"/>
      <c r="OF64" s="83"/>
      <c r="OG64" s="83"/>
      <c r="OH64" s="83"/>
      <c r="OI64" s="83"/>
      <c r="OJ64" s="83"/>
      <c r="OK64" s="83"/>
      <c r="OL64" s="83"/>
      <c r="OM64" s="83"/>
      <c r="ON64" s="83"/>
      <c r="OO64" s="83"/>
      <c r="OP64" s="83"/>
      <c r="OQ64" s="83"/>
      <c r="OR64" s="83"/>
      <c r="OS64" s="83"/>
      <c r="OT64" s="83"/>
      <c r="OU64" s="83"/>
      <c r="OV64" s="83"/>
      <c r="OW64" s="83"/>
      <c r="OX64" s="83"/>
      <c r="OY64" s="83"/>
      <c r="OZ64" s="83"/>
      <c r="PA64" s="83"/>
      <c r="PB64" s="83"/>
      <c r="PC64" s="83"/>
      <c r="PD64" s="83"/>
      <c r="PE64" s="83"/>
      <c r="PF64" s="83"/>
      <c r="PG64" s="83"/>
      <c r="PH64" s="83"/>
      <c r="PI64" s="83"/>
      <c r="PJ64" s="83"/>
      <c r="PK64" s="83"/>
      <c r="PL64" s="83"/>
      <c r="PM64" s="83"/>
      <c r="PN64" s="83"/>
      <c r="PO64" s="83"/>
      <c r="PP64" s="83"/>
      <c r="PQ64" s="83"/>
      <c r="PR64" s="83"/>
      <c r="PS64" s="83"/>
      <c r="PT64" s="83"/>
      <c r="PU64" s="83"/>
      <c r="PV64" s="83"/>
      <c r="PW64" s="83"/>
      <c r="PX64" s="83"/>
      <c r="PY64" s="83"/>
      <c r="PZ64" s="83"/>
      <c r="QA64" s="83"/>
      <c r="QB64" s="83"/>
      <c r="QC64" s="83"/>
      <c r="QD64" s="83"/>
      <c r="QE64" s="83"/>
      <c r="QF64" s="83"/>
      <c r="QG64" s="83"/>
      <c r="QH64" s="83"/>
      <c r="QI64" s="83"/>
      <c r="QJ64" s="83"/>
      <c r="QK64" s="83"/>
      <c r="QL64" s="83"/>
      <c r="QM64" s="83"/>
      <c r="QN64" s="83"/>
      <c r="QO64" s="83"/>
      <c r="QP64" s="83"/>
      <c r="QQ64" s="83"/>
      <c r="QR64" s="83"/>
      <c r="QS64" s="83"/>
      <c r="QT64" s="83"/>
      <c r="QU64" s="83"/>
      <c r="QV64" s="83"/>
      <c r="QW64" s="83"/>
      <c r="QX64" s="83"/>
      <c r="QY64" s="83"/>
      <c r="QZ64" s="83"/>
      <c r="RA64" s="83"/>
      <c r="RB64" s="83"/>
      <c r="RC64" s="83"/>
      <c r="RD64" s="83"/>
      <c r="RE64" s="83"/>
      <c r="RF64" s="83"/>
      <c r="RG64" s="83"/>
      <c r="RH64" s="83"/>
      <c r="RI64" s="83"/>
      <c r="RJ64" s="83"/>
      <c r="RK64" s="83"/>
      <c r="RL64" s="83"/>
      <c r="RM64" s="83"/>
      <c r="RN64" s="83"/>
      <c r="RO64" s="83"/>
      <c r="RP64" s="83"/>
      <c r="RQ64" s="83"/>
      <c r="RR64" s="83"/>
      <c r="RS64" s="83"/>
      <c r="RT64" s="83"/>
      <c r="RU64" s="83"/>
      <c r="RV64" s="83"/>
      <c r="RW64" s="83"/>
      <c r="RX64" s="83"/>
      <c r="RY64" s="83"/>
      <c r="RZ64" s="83"/>
      <c r="SA64" s="83"/>
      <c r="SB64" s="83"/>
      <c r="SC64" s="83"/>
      <c r="SD64" s="83"/>
      <c r="SE64" s="83"/>
      <c r="SF64" s="83"/>
      <c r="SG64" s="83"/>
      <c r="SH64" s="83"/>
      <c r="SI64" s="83"/>
      <c r="SJ64" s="83"/>
      <c r="SK64" s="83"/>
      <c r="SL64" s="83"/>
      <c r="SM64" s="83"/>
      <c r="SN64" s="83"/>
      <c r="SO64" s="83"/>
      <c r="SP64" s="83"/>
      <c r="SQ64" s="83"/>
      <c r="SR64" s="83"/>
      <c r="SS64" s="83"/>
      <c r="ST64" s="83"/>
      <c r="SU64" s="83"/>
      <c r="SV64" s="83"/>
      <c r="SW64" s="83"/>
      <c r="SX64" s="83"/>
      <c r="SY64" s="83"/>
      <c r="SZ64" s="83"/>
      <c r="TA64" s="83"/>
      <c r="TB64" s="83"/>
      <c r="TC64" s="83"/>
      <c r="TD64" s="83"/>
      <c r="TE64" s="83"/>
      <c r="TF64" s="83"/>
      <c r="TG64" s="83"/>
      <c r="TH64" s="83"/>
      <c r="TI64" s="83"/>
      <c r="TJ64" s="83"/>
      <c r="TK64" s="83"/>
      <c r="TL64" s="83"/>
      <c r="TM64" s="83"/>
      <c r="TN64" s="83"/>
      <c r="TO64" s="83"/>
      <c r="TP64" s="83"/>
      <c r="TQ64" s="83"/>
      <c r="TR64" s="83"/>
      <c r="TS64" s="83"/>
      <c r="TT64" s="83"/>
      <c r="TU64" s="83"/>
      <c r="TV64" s="83"/>
      <c r="TW64" s="83"/>
      <c r="TX64" s="83"/>
      <c r="TY64" s="83"/>
      <c r="TZ64" s="83"/>
      <c r="UA64" s="83"/>
      <c r="UB64" s="83"/>
      <c r="UC64" s="83"/>
      <c r="UD64" s="83"/>
      <c r="UE64" s="83"/>
      <c r="UF64" s="83"/>
      <c r="UG64" s="83"/>
      <c r="UH64" s="83"/>
      <c r="UI64" s="83"/>
      <c r="UJ64" s="83"/>
      <c r="UK64" s="83"/>
      <c r="UL64" s="83"/>
      <c r="UM64" s="83"/>
      <c r="UN64" s="83"/>
      <c r="UO64" s="83"/>
      <c r="UP64" s="83"/>
      <c r="UQ64" s="83"/>
      <c r="UR64" s="83"/>
      <c r="US64" s="83"/>
      <c r="UT64" s="83"/>
      <c r="UU64" s="83"/>
      <c r="UV64" s="83"/>
      <c r="UW64" s="83"/>
      <c r="UX64" s="83"/>
      <c r="UY64" s="83"/>
      <c r="UZ64" s="83"/>
      <c r="VA64" s="83"/>
      <c r="VB64" s="83"/>
      <c r="VC64" s="83"/>
      <c r="VD64" s="83"/>
      <c r="VE64" s="83"/>
      <c r="VF64" s="83"/>
      <c r="VG64" s="83"/>
      <c r="VH64" s="83"/>
      <c r="VI64" s="83"/>
      <c r="VJ64" s="83"/>
      <c r="VK64" s="83"/>
      <c r="VL64" s="83"/>
      <c r="VM64" s="83"/>
      <c r="VN64" s="83"/>
      <c r="VO64" s="83"/>
      <c r="VP64" s="83"/>
      <c r="VQ64" s="83"/>
      <c r="VR64" s="83"/>
      <c r="VS64" s="83"/>
      <c r="VT64" s="83"/>
      <c r="VU64" s="83"/>
      <c r="VV64" s="83"/>
      <c r="VW64" s="83"/>
      <c r="VX64" s="83"/>
      <c r="VY64" s="83"/>
      <c r="VZ64" s="83"/>
      <c r="WA64" s="83"/>
      <c r="WB64" s="83"/>
      <c r="WC64" s="83"/>
      <c r="WD64" s="83"/>
      <c r="WE64" s="83"/>
      <c r="WF64" s="83"/>
      <c r="WG64" s="83"/>
      <c r="WH64" s="83"/>
      <c r="WI64" s="83"/>
      <c r="WJ64" s="83"/>
      <c r="WK64" s="83"/>
      <c r="WL64" s="83"/>
      <c r="WM64" s="83"/>
      <c r="WN64" s="83"/>
      <c r="WO64" s="83"/>
      <c r="WP64" s="83"/>
      <c r="WQ64" s="83"/>
      <c r="WR64" s="83"/>
      <c r="WS64" s="83"/>
      <c r="WT64" s="83"/>
      <c r="WU64" s="83"/>
      <c r="WV64" s="83"/>
      <c r="WW64" s="83"/>
      <c r="WX64" s="83"/>
      <c r="WY64" s="83"/>
      <c r="WZ64" s="83"/>
      <c r="XA64" s="83"/>
      <c r="XB64" s="83"/>
      <c r="XC64" s="83"/>
      <c r="XD64" s="83"/>
      <c r="XE64" s="83"/>
      <c r="XF64" s="83"/>
      <c r="XG64" s="83"/>
      <c r="XH64" s="83"/>
      <c r="XI64" s="83"/>
      <c r="XJ64" s="83"/>
      <c r="XK64" s="83"/>
      <c r="XL64" s="83"/>
      <c r="XM64" s="83"/>
      <c r="XN64" s="83"/>
      <c r="XO64" s="83"/>
      <c r="XP64" s="83"/>
      <c r="XQ64" s="83"/>
      <c r="XR64" s="83"/>
      <c r="XS64" s="83"/>
      <c r="XT64" s="83"/>
      <c r="XU64" s="83"/>
      <c r="XV64" s="83"/>
      <c r="XW64" s="83"/>
      <c r="XX64" s="83"/>
      <c r="XY64" s="83"/>
      <c r="XZ64" s="83"/>
      <c r="YA64" s="83"/>
      <c r="YB64" s="83"/>
      <c r="YC64" s="83"/>
      <c r="YD64" s="83"/>
      <c r="YE64" s="83"/>
      <c r="YF64" s="83"/>
      <c r="YG64" s="83"/>
      <c r="YH64" s="83"/>
      <c r="YI64" s="83"/>
      <c r="YJ64" s="83"/>
      <c r="YK64" s="83"/>
      <c r="YL64" s="83"/>
      <c r="YM64" s="83"/>
      <c r="YN64" s="83"/>
      <c r="YO64" s="83"/>
      <c r="YP64" s="83"/>
      <c r="YQ64" s="83"/>
      <c r="YR64" s="83"/>
      <c r="YS64" s="83"/>
      <c r="YT64" s="83"/>
      <c r="YU64" s="83"/>
      <c r="YV64" s="83"/>
      <c r="YW64" s="83"/>
      <c r="YX64" s="83"/>
      <c r="YY64" s="83"/>
      <c r="YZ64" s="83"/>
      <c r="ZA64" s="83"/>
      <c r="ZB64" s="83"/>
      <c r="ZC64" s="83"/>
      <c r="ZD64" s="83"/>
      <c r="ZE64" s="83"/>
      <c r="ZF64" s="83"/>
      <c r="ZG64" s="83"/>
      <c r="ZH64" s="83"/>
      <c r="ZI64" s="83"/>
      <c r="ZJ64" s="83"/>
      <c r="ZK64" s="83"/>
      <c r="ZL64" s="83"/>
      <c r="ZM64" s="83"/>
      <c r="ZN64" s="83"/>
      <c r="ZO64" s="83"/>
      <c r="ZP64" s="83"/>
      <c r="ZQ64" s="83"/>
      <c r="ZR64" s="83"/>
      <c r="ZS64" s="83"/>
      <c r="ZT64" s="83"/>
      <c r="ZU64" s="83"/>
      <c r="ZV64" s="83"/>
      <c r="ZW64" s="83"/>
      <c r="ZX64" s="83"/>
      <c r="ZY64" s="83"/>
      <c r="ZZ64" s="83"/>
      <c r="AAA64" s="83"/>
      <c r="AAB64" s="83"/>
      <c r="AAC64" s="83"/>
      <c r="AAD64" s="83"/>
      <c r="AAE64" s="83"/>
      <c r="AAF64" s="83"/>
      <c r="AAG64" s="83"/>
      <c r="AAH64" s="83"/>
      <c r="AAI64" s="83"/>
      <c r="AAJ64" s="83"/>
      <c r="AAK64" s="83"/>
      <c r="AAL64" s="83"/>
      <c r="AAM64" s="83"/>
      <c r="AAN64" s="83"/>
      <c r="AAO64" s="83"/>
      <c r="AAP64" s="83"/>
      <c r="AAQ64" s="83"/>
      <c r="AAR64" s="83"/>
      <c r="AAS64" s="83"/>
      <c r="AAT64" s="83"/>
      <c r="AAU64" s="83"/>
      <c r="AAV64" s="83"/>
      <c r="AAW64" s="83"/>
      <c r="AAX64" s="83"/>
      <c r="AAY64" s="83"/>
      <c r="AAZ64" s="83"/>
      <c r="ABA64" s="83"/>
      <c r="ABB64" s="83"/>
      <c r="ABC64" s="83"/>
      <c r="ABD64" s="83"/>
      <c r="ABE64" s="83"/>
      <c r="ABF64" s="83"/>
      <c r="ABG64" s="83"/>
      <c r="ABH64" s="83"/>
      <c r="ABI64" s="83"/>
      <c r="ABJ64" s="83"/>
      <c r="ABK64" s="83"/>
      <c r="ABL64" s="83"/>
      <c r="ABM64" s="83"/>
      <c r="ABN64" s="83"/>
      <c r="ABO64" s="83"/>
      <c r="ABP64" s="83"/>
      <c r="ABQ64" s="83"/>
      <c r="ABR64" s="83"/>
      <c r="ABS64" s="83"/>
      <c r="ABT64" s="83"/>
      <c r="ABU64" s="83"/>
      <c r="ABV64" s="83"/>
      <c r="ABW64" s="83"/>
      <c r="ABX64" s="83"/>
      <c r="ABY64" s="83"/>
      <c r="ABZ64" s="83"/>
      <c r="ACA64" s="83"/>
      <c r="ACB64" s="83"/>
      <c r="ACC64" s="83"/>
      <c r="ACD64" s="83"/>
      <c r="ACE64" s="83"/>
      <c r="ACF64" s="83"/>
      <c r="ACG64" s="83"/>
      <c r="ACH64" s="83"/>
      <c r="ACI64" s="83"/>
      <c r="ACJ64" s="83"/>
      <c r="ACK64" s="83"/>
      <c r="ACL64" s="83"/>
      <c r="ACM64" s="83"/>
      <c r="ACN64" s="83"/>
      <c r="ACO64" s="83"/>
      <c r="ACP64" s="83"/>
      <c r="ACQ64" s="83"/>
      <c r="ACR64" s="83"/>
      <c r="ACS64" s="83"/>
      <c r="ACT64" s="83"/>
      <c r="ACU64" s="83"/>
      <c r="ACV64" s="83"/>
      <c r="ACW64" s="83"/>
      <c r="ACX64" s="83"/>
      <c r="ACY64" s="83"/>
      <c r="ACZ64" s="83"/>
      <c r="ADA64" s="83"/>
      <c r="ADB64" s="83"/>
      <c r="ADC64" s="83"/>
      <c r="ADD64" s="83"/>
      <c r="ADE64" s="83"/>
      <c r="ADF64" s="83"/>
      <c r="ADG64" s="83"/>
      <c r="ADH64" s="83"/>
      <c r="ADI64" s="83"/>
      <c r="ADJ64" s="83"/>
      <c r="ADK64" s="83"/>
      <c r="ADL64" s="83"/>
      <c r="ADM64" s="83"/>
      <c r="ADN64" s="83"/>
      <c r="ADO64" s="83"/>
      <c r="ADP64" s="83"/>
      <c r="ADQ64" s="83"/>
      <c r="ADR64" s="83"/>
      <c r="ADS64" s="83"/>
      <c r="ADT64" s="83"/>
      <c r="ADU64" s="83"/>
      <c r="ADV64" s="83"/>
      <c r="ADW64" s="83"/>
      <c r="ADX64" s="83"/>
      <c r="ADY64" s="83"/>
      <c r="ADZ64" s="83"/>
      <c r="AEA64" s="83"/>
      <c r="AEB64" s="83"/>
      <c r="AEC64" s="83"/>
      <c r="AED64" s="83"/>
      <c r="AEE64" s="83"/>
      <c r="AEF64" s="83"/>
      <c r="AEG64" s="83"/>
      <c r="AEH64" s="83"/>
      <c r="AEI64" s="83"/>
      <c r="AEJ64" s="83"/>
      <c r="AEK64" s="83"/>
      <c r="AEL64" s="83"/>
      <c r="AEM64" s="83"/>
      <c r="AEN64" s="83"/>
      <c r="AEO64" s="83"/>
      <c r="AEP64" s="83"/>
      <c r="AEQ64" s="83"/>
      <c r="AER64" s="83"/>
      <c r="AES64" s="83"/>
      <c r="AET64" s="83"/>
      <c r="AEU64" s="83"/>
      <c r="AEV64" s="83"/>
      <c r="AEW64" s="83"/>
      <c r="AEX64" s="83"/>
      <c r="AEY64" s="83"/>
      <c r="AEZ64" s="83"/>
      <c r="AFA64" s="83"/>
      <c r="AFB64" s="83"/>
      <c r="AFC64" s="83"/>
      <c r="AFD64" s="83"/>
      <c r="AFE64" s="83"/>
      <c r="AFF64" s="83"/>
      <c r="AFG64" s="83"/>
      <c r="AFH64" s="83"/>
      <c r="AFI64" s="83"/>
      <c r="AFJ64" s="83"/>
      <c r="AFK64" s="83"/>
      <c r="AFL64" s="83"/>
      <c r="AFM64" s="83"/>
      <c r="AFN64" s="83"/>
      <c r="AFO64" s="83"/>
      <c r="AFP64" s="83"/>
      <c r="AFQ64" s="83"/>
      <c r="AFR64" s="83"/>
      <c r="AFS64" s="83"/>
      <c r="AFT64" s="83"/>
      <c r="AFU64" s="83"/>
      <c r="AFV64" s="83"/>
      <c r="AFW64" s="83"/>
      <c r="AFX64" s="83"/>
      <c r="AFY64" s="83"/>
      <c r="AFZ64" s="83"/>
      <c r="AGA64" s="83"/>
      <c r="AGB64" s="83"/>
      <c r="AGC64" s="83"/>
      <c r="AGD64" s="83"/>
      <c r="AGE64" s="83"/>
      <c r="AGF64" s="83"/>
      <c r="AGG64" s="83"/>
      <c r="AGH64" s="83"/>
      <c r="AGI64" s="83"/>
      <c r="AGJ64" s="83"/>
      <c r="AGK64" s="83"/>
      <c r="AGL64" s="83"/>
      <c r="AGM64" s="83"/>
      <c r="AGN64" s="83"/>
      <c r="AGO64" s="83"/>
      <c r="AGP64" s="83"/>
      <c r="AGQ64" s="83"/>
      <c r="AGR64" s="83"/>
      <c r="AGS64" s="83"/>
      <c r="AGT64" s="83"/>
      <c r="AGU64" s="83"/>
      <c r="AGV64" s="83"/>
      <c r="AGW64" s="83"/>
      <c r="AGX64" s="83"/>
      <c r="AGY64" s="83"/>
      <c r="AGZ64" s="83"/>
      <c r="AHA64" s="83"/>
      <c r="AHB64" s="83"/>
      <c r="AHC64" s="83"/>
      <c r="AHD64" s="83"/>
      <c r="AHE64" s="83"/>
      <c r="AHF64" s="83"/>
      <c r="AHG64" s="83"/>
      <c r="AHH64" s="83"/>
      <c r="AHI64" s="83"/>
      <c r="AHJ64" s="83"/>
      <c r="AHK64" s="83"/>
      <c r="AHL64" s="83"/>
      <c r="AHM64" s="83"/>
      <c r="AHN64" s="83"/>
      <c r="AHO64" s="83"/>
      <c r="AHP64" s="83"/>
      <c r="AHQ64" s="83"/>
      <c r="AHR64" s="83"/>
      <c r="AHS64" s="83"/>
      <c r="AHT64" s="83"/>
      <c r="AHU64" s="83"/>
      <c r="AHV64" s="83"/>
      <c r="AHW64" s="83"/>
      <c r="AHX64" s="83"/>
      <c r="AHY64" s="83"/>
      <c r="AHZ64" s="83"/>
      <c r="AIA64" s="83"/>
      <c r="AIB64" s="83"/>
      <c r="AIC64" s="83"/>
      <c r="AID64" s="83"/>
      <c r="AIE64" s="83"/>
      <c r="AIF64" s="83"/>
      <c r="AIG64" s="83"/>
      <c r="AIH64" s="83"/>
      <c r="AII64" s="83"/>
      <c r="AIJ64" s="83"/>
      <c r="AIK64" s="83"/>
      <c r="AIL64" s="83"/>
      <c r="AIM64" s="83"/>
      <c r="AIN64" s="83"/>
      <c r="AIO64" s="83"/>
      <c r="AIP64" s="83"/>
      <c r="AIQ64" s="83"/>
      <c r="AIR64" s="83"/>
      <c r="AIS64" s="83"/>
      <c r="AIT64" s="83"/>
      <c r="AIU64" s="83"/>
      <c r="AIV64" s="83"/>
      <c r="AIW64" s="83"/>
      <c r="AIX64" s="83"/>
      <c r="AIY64" s="83"/>
      <c r="AIZ64" s="83"/>
      <c r="AJA64" s="83"/>
      <c r="AJB64" s="83"/>
      <c r="AJC64" s="83"/>
      <c r="AJD64" s="83"/>
      <c r="AJE64" s="83"/>
      <c r="AJF64" s="83"/>
      <c r="AJG64" s="83"/>
      <c r="AJH64" s="83"/>
      <c r="AJI64" s="83"/>
      <c r="AJJ64" s="83"/>
      <c r="AJK64" s="83"/>
      <c r="AJL64" s="83"/>
      <c r="AJM64" s="83"/>
      <c r="AJN64" s="83"/>
      <c r="AJO64" s="83"/>
      <c r="AJP64" s="83"/>
      <c r="AJQ64" s="83"/>
      <c r="AJR64" s="83"/>
      <c r="AJS64" s="83"/>
      <c r="AJT64" s="83"/>
      <c r="AJU64" s="83"/>
      <c r="AJV64" s="83"/>
      <c r="AJW64" s="83"/>
      <c r="AJX64" s="83"/>
      <c r="AJY64" s="83"/>
      <c r="AJZ64" s="83"/>
      <c r="AKA64" s="83"/>
      <c r="AKB64" s="83"/>
      <c r="AKC64" s="83"/>
      <c r="AKD64" s="83"/>
      <c r="AKE64" s="83"/>
      <c r="AKF64" s="83"/>
      <c r="AKG64" s="83"/>
      <c r="AKH64" s="83"/>
      <c r="AKI64" s="83"/>
      <c r="AKJ64" s="83"/>
      <c r="AKK64" s="83"/>
      <c r="AKL64" s="83"/>
      <c r="AKM64" s="83"/>
      <c r="AKN64" s="83"/>
      <c r="AKO64" s="83"/>
      <c r="AKP64" s="83"/>
      <c r="AKQ64" s="83"/>
      <c r="AKR64" s="83"/>
      <c r="AKS64" s="83"/>
      <c r="AKT64" s="83"/>
      <c r="AKU64" s="83"/>
      <c r="AKV64" s="83"/>
      <c r="AKW64" s="83"/>
      <c r="AKX64" s="83"/>
      <c r="AKY64" s="83"/>
      <c r="AKZ64" s="83"/>
      <c r="ALA64" s="83"/>
      <c r="ALB64" s="83"/>
      <c r="ALC64" s="83"/>
      <c r="ALD64" s="83"/>
      <c r="ALE64" s="83"/>
      <c r="ALF64" s="83"/>
      <c r="ALG64" s="83"/>
      <c r="ALH64" s="83"/>
      <c r="ALI64" s="83"/>
      <c r="ALJ64" s="83"/>
      <c r="ALK64" s="83"/>
      <c r="ALL64" s="83"/>
      <c r="ALM64" s="83"/>
      <c r="ALN64" s="83"/>
      <c r="ALO64" s="83"/>
      <c r="ALP64" s="83"/>
      <c r="ALQ64" s="83"/>
      <c r="ALR64" s="83"/>
      <c r="ALS64" s="83"/>
      <c r="ALT64" s="83"/>
      <c r="ALU64" s="83"/>
      <c r="ALV64" s="83"/>
      <c r="ALW64" s="83"/>
      <c r="ALX64" s="83"/>
      <c r="ALY64" s="83"/>
      <c r="ALZ64" s="83"/>
      <c r="AMA64" s="83"/>
      <c r="AMB64" s="83"/>
      <c r="AMC64" s="83"/>
      <c r="AMD64" s="83"/>
      <c r="AME64" s="83"/>
      <c r="AMF64" s="83"/>
      <c r="AMG64" s="83"/>
      <c r="AMH64" s="83"/>
      <c r="AMI64" s="83"/>
      <c r="AMJ64" s="83"/>
    </row>
    <row r="65" spans="1:1024" s="104" customFormat="1" ht="12.75" x14ac:dyDescent="0.2">
      <c r="A65" s="58">
        <f t="array" ref="A65">IF(G65=Error_checking!$A$26,_xlfn.RANK.EQ(AC65,$AC$2:$AC$601),"")</f>
        <v>64</v>
      </c>
      <c r="B65" s="84">
        <v>495</v>
      </c>
      <c r="C65" s="59">
        <f>VLOOKUP($B65,Ludo_na!$A$2:$D$601,2,0)</f>
        <v>275</v>
      </c>
      <c r="D65" s="60" t="str">
        <f>IF(VLOOKUP($B65,Ludo_voor!$A$2:$Y$601,3,0)="","",VLOOKUP($B65,Ludo_voor!$A$2:$Y$601,3,0))</f>
        <v>Deman</v>
      </c>
      <c r="E65" s="61" t="str">
        <f>IF(VLOOKUP($B65,Ludo_voor!$A$2:$Y$601,4,0)="","",VLOOKUP($B65,Ludo_voor!$A$2:$Y$601,4,0))</f>
        <v>Bart</v>
      </c>
      <c r="F65" s="62" t="str">
        <f>IF(VLOOKUP($B65,Ludo_voor!$A$2:$Y$601,5,0)="","",VLOOKUP($B65,Ludo_voor!$A$2:$Y$601,5,0))</f>
        <v/>
      </c>
      <c r="G65" s="63" t="s">
        <v>845</v>
      </c>
      <c r="H65" s="85"/>
      <c r="I65" s="86" t="s">
        <v>847</v>
      </c>
      <c r="J65" s="87">
        <v>1</v>
      </c>
      <c r="K65" s="87">
        <v>4</v>
      </c>
      <c r="L65" s="87">
        <v>50</v>
      </c>
      <c r="M65" s="67">
        <f t="array" ref="M65">IF($G65="","",IF(L65="",0,((SUM(IF(I65=I$2:I$601,IF(J65=J$2:J$601,1,0),0))-K65)/(SUM(IF(I65=I$2:I$601,IF(J65=J$2:J$601,1,0),0))-1)*100)+(L65/(SUM(IF(I65=I$2:I$601,IF(J65=J$2:J$601,L$2:L$601,0),0))))+IF(K65&lt;2,SUM(IF(I65=I$2:I$601,IF(J65=J$2:J$601,1,0),0)),0)))</f>
        <v>25.181818181818183</v>
      </c>
      <c r="N65" s="88" t="s">
        <v>848</v>
      </c>
      <c r="O65" s="72">
        <v>1</v>
      </c>
      <c r="P65" s="72">
        <v>1</v>
      </c>
      <c r="Q65" s="72">
        <v>101</v>
      </c>
      <c r="R65" s="70">
        <f t="array" ref="R65">IF($G65="","",IF(Q65="",0,((SUM(IF(N65=N$2:N$601,IF(O65=O$2:O$601,1,0),0))-P65)/(SUM(IF(N65=N$2:N$601,IF(O65=O$2:O$601,1,0),0))-1)*100)+(Q65/(SUM(IF(N65=N$2:N$601,IF(O65=O$2:O$601,Q$2:Q$601,0),0))))+IF(P65&lt;2,SUM(IF(N65=N$2:N$601,IF(O65=O$2:O$601,1,0),0)),0)))</f>
        <v>104.42616033755274</v>
      </c>
      <c r="S65" s="103" t="s">
        <v>851</v>
      </c>
      <c r="T65" s="69">
        <v>1</v>
      </c>
      <c r="U65" s="69">
        <v>5</v>
      </c>
      <c r="V65" s="69">
        <v>38</v>
      </c>
      <c r="W65" s="73">
        <f t="array" ref="W65">IF($G65="","",IF(OR(S65=Error_checking!$Q$25,S65=Error_checking!$Q$26),R65-IF(P65&lt;2,SUM(IF(N65=N$2:N$601,IF(O65=O$2:O$601,1,0),0)),0),IF(V65="",0,((SUM(IF(S65=S$2:S$601,IF(T65=T$2:T$601,1,0),0))-U65)/(SUM(IF(S65=S$2:S$601,IF(T65=T$2:T$601,1,0),0))-1)*100)+(V65/(SUM(IF(S65=S$2:S$601,IF(T65=T$2:T$601,V$2:V$601,0),0))))+IF(U65&lt;2,SUM(IF(S65=S$2:S$601,IF(T65=T$2:T$601,1,0),0)),0))))</f>
        <v>20.154471544715449</v>
      </c>
      <c r="X65" s="96"/>
      <c r="Y65" s="97"/>
      <c r="Z65" s="98"/>
      <c r="AA65" s="97"/>
      <c r="AB65" s="99">
        <f>0</f>
        <v>0</v>
      </c>
      <c r="AC65" s="99">
        <f t="array" ref="AC65">SUM(M65,R65,W65,AB65)</f>
        <v>149.76245006408638</v>
      </c>
      <c r="AD65" s="98">
        <f>IF(G65=Error_checking!$A$26,MAX(0,MIN(MaxBonus,$G$1)+1-_xlfn.RANK.EQ(AC65,$AC$2:$AC$601)),0)</f>
        <v>7</v>
      </c>
      <c r="AE65" s="95">
        <f t="shared" si="0"/>
        <v>156.76245006408638</v>
      </c>
      <c r="AF65" s="78">
        <f t="array" ref="AF65">IF(G65=Error_checking!$A$26,_xlfn.RANK.EQ(AC65,$AC$2:$AC$601),"")</f>
        <v>64</v>
      </c>
      <c r="AG65" s="101"/>
      <c r="AH65" s="102"/>
      <c r="AI65" s="102"/>
      <c r="AJ65" s="102"/>
      <c r="AK65" s="90"/>
      <c r="AL65" s="81"/>
      <c r="AM65" s="81"/>
      <c r="AN65" s="82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  <c r="DL65" s="83"/>
      <c r="DM65" s="83"/>
      <c r="DN65" s="83"/>
      <c r="DO65" s="83"/>
      <c r="DP65" s="83"/>
      <c r="DQ65" s="83"/>
      <c r="DR65" s="83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  <c r="EW65" s="83"/>
      <c r="EX65" s="83"/>
      <c r="EY65" s="83"/>
      <c r="EZ65" s="83"/>
      <c r="FA65" s="83"/>
      <c r="FB65" s="83"/>
      <c r="FC65" s="83"/>
      <c r="FD65" s="83"/>
      <c r="FE65" s="83"/>
      <c r="FF65" s="83"/>
      <c r="FG65" s="83"/>
      <c r="FH65" s="83"/>
      <c r="FI65" s="83"/>
      <c r="FJ65" s="83"/>
      <c r="FK65" s="83"/>
      <c r="FL65" s="83"/>
      <c r="FM65" s="83"/>
      <c r="FN65" s="83"/>
      <c r="FO65" s="83"/>
      <c r="FP65" s="83"/>
      <c r="FQ65" s="83"/>
      <c r="FR65" s="83"/>
      <c r="FS65" s="83"/>
      <c r="FT65" s="83"/>
      <c r="FU65" s="83"/>
      <c r="FV65" s="83"/>
      <c r="FW65" s="83"/>
      <c r="FX65" s="83"/>
      <c r="FY65" s="83"/>
      <c r="FZ65" s="83"/>
      <c r="GA65" s="83"/>
      <c r="GB65" s="83"/>
      <c r="GC65" s="83"/>
      <c r="GD65" s="83"/>
      <c r="GE65" s="83"/>
      <c r="GF65" s="83"/>
      <c r="GG65" s="83"/>
      <c r="GH65" s="83"/>
      <c r="GI65" s="83"/>
      <c r="GJ65" s="83"/>
      <c r="GK65" s="83"/>
      <c r="GL65" s="83"/>
      <c r="GM65" s="83"/>
      <c r="GN65" s="83"/>
      <c r="GO65" s="83"/>
      <c r="GP65" s="83"/>
      <c r="GQ65" s="83"/>
      <c r="GR65" s="83"/>
      <c r="GS65" s="83"/>
      <c r="GT65" s="83"/>
      <c r="GU65" s="83"/>
      <c r="GV65" s="83"/>
      <c r="GW65" s="83"/>
      <c r="GX65" s="83"/>
      <c r="GY65" s="83"/>
      <c r="GZ65" s="83"/>
      <c r="HA65" s="83"/>
      <c r="HB65" s="83"/>
      <c r="HC65" s="83"/>
      <c r="HD65" s="83"/>
      <c r="HE65" s="83"/>
      <c r="HF65" s="83"/>
      <c r="HG65" s="83"/>
      <c r="HH65" s="83"/>
      <c r="HI65" s="83"/>
      <c r="HJ65" s="83"/>
      <c r="HK65" s="83"/>
      <c r="HL65" s="83"/>
      <c r="HM65" s="83"/>
      <c r="HN65" s="83"/>
      <c r="HO65" s="83"/>
      <c r="HP65" s="83"/>
      <c r="HQ65" s="83"/>
      <c r="HR65" s="83"/>
      <c r="HS65" s="83"/>
      <c r="HT65" s="83"/>
      <c r="HU65" s="83"/>
      <c r="HV65" s="83"/>
      <c r="HW65" s="83"/>
      <c r="HX65" s="83"/>
      <c r="HY65" s="83"/>
      <c r="HZ65" s="83"/>
      <c r="IA65" s="83"/>
      <c r="IB65" s="83"/>
      <c r="IC65" s="83"/>
      <c r="ID65" s="83"/>
      <c r="IE65" s="83"/>
      <c r="IF65" s="83"/>
      <c r="IG65" s="83"/>
      <c r="IH65" s="83"/>
      <c r="II65" s="83"/>
      <c r="IJ65" s="83"/>
      <c r="IK65" s="83"/>
      <c r="IL65" s="83"/>
      <c r="IM65" s="83"/>
      <c r="IN65" s="83"/>
      <c r="IO65" s="83"/>
      <c r="IP65" s="83"/>
      <c r="IQ65" s="83"/>
      <c r="IR65" s="83"/>
      <c r="IS65" s="83"/>
      <c r="IT65" s="83"/>
      <c r="IU65" s="83"/>
      <c r="IV65" s="83"/>
      <c r="IW65" s="83"/>
      <c r="IX65" s="83"/>
      <c r="IY65" s="83"/>
      <c r="IZ65" s="83"/>
      <c r="JA65" s="83"/>
      <c r="JB65" s="83"/>
      <c r="JC65" s="83"/>
      <c r="JD65" s="83"/>
      <c r="JE65" s="83"/>
      <c r="JF65" s="83"/>
      <c r="JG65" s="83"/>
      <c r="JH65" s="83"/>
      <c r="JI65" s="83"/>
      <c r="JJ65" s="83"/>
      <c r="JK65" s="83"/>
      <c r="JL65" s="83"/>
      <c r="JM65" s="83"/>
      <c r="JN65" s="83"/>
      <c r="JO65" s="83"/>
      <c r="JP65" s="83"/>
      <c r="JQ65" s="83"/>
      <c r="JR65" s="83"/>
      <c r="JS65" s="83"/>
      <c r="JT65" s="83"/>
      <c r="JU65" s="83"/>
      <c r="JV65" s="83"/>
      <c r="JW65" s="83"/>
      <c r="JX65" s="83"/>
      <c r="JY65" s="83"/>
      <c r="JZ65" s="83"/>
      <c r="KA65" s="83"/>
      <c r="KB65" s="83"/>
      <c r="KC65" s="83"/>
      <c r="KD65" s="83"/>
      <c r="KE65" s="83"/>
      <c r="KF65" s="83"/>
      <c r="KG65" s="83"/>
      <c r="KH65" s="83"/>
      <c r="KI65" s="83"/>
      <c r="KJ65" s="83"/>
      <c r="KK65" s="83"/>
      <c r="KL65" s="83"/>
      <c r="KM65" s="83"/>
      <c r="KN65" s="83"/>
      <c r="KO65" s="83"/>
      <c r="KP65" s="83"/>
      <c r="KQ65" s="83"/>
      <c r="KR65" s="83"/>
      <c r="KS65" s="83"/>
      <c r="KT65" s="83"/>
      <c r="KU65" s="83"/>
      <c r="KV65" s="83"/>
      <c r="KW65" s="83"/>
      <c r="KX65" s="83"/>
      <c r="KY65" s="83"/>
      <c r="KZ65" s="83"/>
      <c r="LA65" s="83"/>
      <c r="LB65" s="83"/>
      <c r="LC65" s="83"/>
      <c r="LD65" s="83"/>
      <c r="LE65" s="83"/>
      <c r="LF65" s="83"/>
      <c r="LG65" s="83"/>
      <c r="LH65" s="83"/>
      <c r="LI65" s="83"/>
      <c r="LJ65" s="83"/>
      <c r="LK65" s="83"/>
      <c r="LL65" s="83"/>
      <c r="LM65" s="83"/>
      <c r="LN65" s="83"/>
      <c r="LO65" s="83"/>
      <c r="LP65" s="83"/>
      <c r="LQ65" s="83"/>
      <c r="LR65" s="83"/>
      <c r="LS65" s="83"/>
      <c r="LT65" s="83"/>
      <c r="LU65" s="83"/>
      <c r="LV65" s="83"/>
      <c r="LW65" s="83"/>
      <c r="LX65" s="83"/>
      <c r="LY65" s="83"/>
      <c r="LZ65" s="83"/>
      <c r="MA65" s="83"/>
      <c r="MB65" s="83"/>
      <c r="MC65" s="83"/>
      <c r="MD65" s="83"/>
      <c r="ME65" s="83"/>
      <c r="MF65" s="83"/>
      <c r="MG65" s="83"/>
      <c r="MH65" s="83"/>
      <c r="MI65" s="83"/>
      <c r="MJ65" s="83"/>
      <c r="MK65" s="83"/>
      <c r="ML65" s="83"/>
      <c r="MM65" s="83"/>
      <c r="MN65" s="83"/>
      <c r="MO65" s="83"/>
      <c r="MP65" s="83"/>
      <c r="MQ65" s="83"/>
      <c r="MR65" s="83"/>
      <c r="MS65" s="83"/>
      <c r="MT65" s="83"/>
      <c r="MU65" s="83"/>
      <c r="MV65" s="83"/>
      <c r="MW65" s="83"/>
      <c r="MX65" s="83"/>
      <c r="MY65" s="83"/>
      <c r="MZ65" s="83"/>
      <c r="NA65" s="83"/>
      <c r="NB65" s="83"/>
      <c r="NC65" s="83"/>
      <c r="ND65" s="83"/>
      <c r="NE65" s="83"/>
      <c r="NF65" s="83"/>
      <c r="NG65" s="83"/>
      <c r="NH65" s="83"/>
      <c r="NI65" s="83"/>
      <c r="NJ65" s="83"/>
      <c r="NK65" s="83"/>
      <c r="NL65" s="83"/>
      <c r="NM65" s="83"/>
      <c r="NN65" s="83"/>
      <c r="NO65" s="83"/>
      <c r="NP65" s="83"/>
      <c r="NQ65" s="83"/>
      <c r="NR65" s="83"/>
      <c r="NS65" s="83"/>
      <c r="NT65" s="83"/>
      <c r="NU65" s="83"/>
      <c r="NV65" s="83"/>
      <c r="NW65" s="83"/>
      <c r="NX65" s="83"/>
      <c r="NY65" s="83"/>
      <c r="NZ65" s="83"/>
      <c r="OA65" s="83"/>
      <c r="OB65" s="83"/>
      <c r="OC65" s="83"/>
      <c r="OD65" s="83"/>
      <c r="OE65" s="83"/>
      <c r="OF65" s="83"/>
      <c r="OG65" s="83"/>
      <c r="OH65" s="83"/>
      <c r="OI65" s="83"/>
      <c r="OJ65" s="83"/>
      <c r="OK65" s="83"/>
      <c r="OL65" s="83"/>
      <c r="OM65" s="83"/>
      <c r="ON65" s="83"/>
      <c r="OO65" s="83"/>
      <c r="OP65" s="83"/>
      <c r="OQ65" s="83"/>
      <c r="OR65" s="83"/>
      <c r="OS65" s="83"/>
      <c r="OT65" s="83"/>
      <c r="OU65" s="83"/>
      <c r="OV65" s="83"/>
      <c r="OW65" s="83"/>
      <c r="OX65" s="83"/>
      <c r="OY65" s="83"/>
      <c r="OZ65" s="83"/>
      <c r="PA65" s="83"/>
      <c r="PB65" s="83"/>
      <c r="PC65" s="83"/>
      <c r="PD65" s="83"/>
      <c r="PE65" s="83"/>
      <c r="PF65" s="83"/>
      <c r="PG65" s="83"/>
      <c r="PH65" s="83"/>
      <c r="PI65" s="83"/>
      <c r="PJ65" s="83"/>
      <c r="PK65" s="83"/>
      <c r="PL65" s="83"/>
      <c r="PM65" s="83"/>
      <c r="PN65" s="83"/>
      <c r="PO65" s="83"/>
      <c r="PP65" s="83"/>
      <c r="PQ65" s="83"/>
      <c r="PR65" s="83"/>
      <c r="PS65" s="83"/>
      <c r="PT65" s="83"/>
      <c r="PU65" s="83"/>
      <c r="PV65" s="83"/>
      <c r="PW65" s="83"/>
      <c r="PX65" s="83"/>
      <c r="PY65" s="83"/>
      <c r="PZ65" s="83"/>
      <c r="QA65" s="83"/>
      <c r="QB65" s="83"/>
      <c r="QC65" s="83"/>
      <c r="QD65" s="83"/>
      <c r="QE65" s="83"/>
      <c r="QF65" s="83"/>
      <c r="QG65" s="83"/>
      <c r="QH65" s="83"/>
      <c r="QI65" s="83"/>
      <c r="QJ65" s="83"/>
      <c r="QK65" s="83"/>
      <c r="QL65" s="83"/>
      <c r="QM65" s="83"/>
      <c r="QN65" s="83"/>
      <c r="QO65" s="83"/>
      <c r="QP65" s="83"/>
      <c r="QQ65" s="83"/>
      <c r="QR65" s="83"/>
      <c r="QS65" s="83"/>
      <c r="QT65" s="83"/>
      <c r="QU65" s="83"/>
      <c r="QV65" s="83"/>
      <c r="QW65" s="83"/>
      <c r="QX65" s="83"/>
      <c r="QY65" s="83"/>
      <c r="QZ65" s="83"/>
      <c r="RA65" s="83"/>
      <c r="RB65" s="83"/>
      <c r="RC65" s="83"/>
      <c r="RD65" s="83"/>
      <c r="RE65" s="83"/>
      <c r="RF65" s="83"/>
      <c r="RG65" s="83"/>
      <c r="RH65" s="83"/>
      <c r="RI65" s="83"/>
      <c r="RJ65" s="83"/>
      <c r="RK65" s="83"/>
      <c r="RL65" s="83"/>
      <c r="RM65" s="83"/>
      <c r="RN65" s="83"/>
      <c r="RO65" s="83"/>
      <c r="RP65" s="83"/>
      <c r="RQ65" s="83"/>
      <c r="RR65" s="83"/>
      <c r="RS65" s="83"/>
      <c r="RT65" s="83"/>
      <c r="RU65" s="83"/>
      <c r="RV65" s="83"/>
      <c r="RW65" s="83"/>
      <c r="RX65" s="83"/>
      <c r="RY65" s="83"/>
      <c r="RZ65" s="83"/>
      <c r="SA65" s="83"/>
      <c r="SB65" s="83"/>
      <c r="SC65" s="83"/>
      <c r="SD65" s="83"/>
      <c r="SE65" s="83"/>
      <c r="SF65" s="83"/>
      <c r="SG65" s="83"/>
      <c r="SH65" s="83"/>
      <c r="SI65" s="83"/>
      <c r="SJ65" s="83"/>
      <c r="SK65" s="83"/>
      <c r="SL65" s="83"/>
      <c r="SM65" s="83"/>
      <c r="SN65" s="83"/>
      <c r="SO65" s="83"/>
      <c r="SP65" s="83"/>
      <c r="SQ65" s="83"/>
      <c r="SR65" s="83"/>
      <c r="SS65" s="83"/>
      <c r="ST65" s="83"/>
      <c r="SU65" s="83"/>
      <c r="SV65" s="83"/>
      <c r="SW65" s="83"/>
      <c r="SX65" s="83"/>
      <c r="SY65" s="83"/>
      <c r="SZ65" s="83"/>
      <c r="TA65" s="83"/>
      <c r="TB65" s="83"/>
      <c r="TC65" s="83"/>
      <c r="TD65" s="83"/>
      <c r="TE65" s="83"/>
      <c r="TF65" s="83"/>
      <c r="TG65" s="83"/>
      <c r="TH65" s="83"/>
      <c r="TI65" s="83"/>
      <c r="TJ65" s="83"/>
      <c r="TK65" s="83"/>
      <c r="TL65" s="83"/>
      <c r="TM65" s="83"/>
      <c r="TN65" s="83"/>
      <c r="TO65" s="83"/>
      <c r="TP65" s="83"/>
      <c r="TQ65" s="83"/>
      <c r="TR65" s="83"/>
      <c r="TS65" s="83"/>
      <c r="TT65" s="83"/>
      <c r="TU65" s="83"/>
      <c r="TV65" s="83"/>
      <c r="TW65" s="83"/>
      <c r="TX65" s="83"/>
      <c r="TY65" s="83"/>
      <c r="TZ65" s="83"/>
      <c r="UA65" s="83"/>
      <c r="UB65" s="83"/>
      <c r="UC65" s="83"/>
      <c r="UD65" s="83"/>
      <c r="UE65" s="83"/>
      <c r="UF65" s="83"/>
      <c r="UG65" s="83"/>
      <c r="UH65" s="83"/>
      <c r="UI65" s="83"/>
      <c r="UJ65" s="83"/>
      <c r="UK65" s="83"/>
      <c r="UL65" s="83"/>
      <c r="UM65" s="83"/>
      <c r="UN65" s="83"/>
      <c r="UO65" s="83"/>
      <c r="UP65" s="83"/>
      <c r="UQ65" s="83"/>
      <c r="UR65" s="83"/>
      <c r="US65" s="83"/>
      <c r="UT65" s="83"/>
      <c r="UU65" s="83"/>
      <c r="UV65" s="83"/>
      <c r="UW65" s="83"/>
      <c r="UX65" s="83"/>
      <c r="UY65" s="83"/>
      <c r="UZ65" s="83"/>
      <c r="VA65" s="83"/>
      <c r="VB65" s="83"/>
      <c r="VC65" s="83"/>
      <c r="VD65" s="83"/>
      <c r="VE65" s="83"/>
      <c r="VF65" s="83"/>
      <c r="VG65" s="83"/>
      <c r="VH65" s="83"/>
      <c r="VI65" s="83"/>
      <c r="VJ65" s="83"/>
      <c r="VK65" s="83"/>
      <c r="VL65" s="83"/>
      <c r="VM65" s="83"/>
      <c r="VN65" s="83"/>
      <c r="VO65" s="83"/>
      <c r="VP65" s="83"/>
      <c r="VQ65" s="83"/>
      <c r="VR65" s="83"/>
      <c r="VS65" s="83"/>
      <c r="VT65" s="83"/>
      <c r="VU65" s="83"/>
      <c r="VV65" s="83"/>
      <c r="VW65" s="83"/>
      <c r="VX65" s="83"/>
      <c r="VY65" s="83"/>
      <c r="VZ65" s="83"/>
      <c r="WA65" s="83"/>
      <c r="WB65" s="83"/>
      <c r="WC65" s="83"/>
      <c r="WD65" s="83"/>
      <c r="WE65" s="83"/>
      <c r="WF65" s="83"/>
      <c r="WG65" s="83"/>
      <c r="WH65" s="83"/>
      <c r="WI65" s="83"/>
      <c r="WJ65" s="83"/>
      <c r="WK65" s="83"/>
      <c r="WL65" s="83"/>
      <c r="WM65" s="83"/>
      <c r="WN65" s="83"/>
      <c r="WO65" s="83"/>
      <c r="WP65" s="83"/>
      <c r="WQ65" s="83"/>
      <c r="WR65" s="83"/>
      <c r="WS65" s="83"/>
      <c r="WT65" s="83"/>
      <c r="WU65" s="83"/>
      <c r="WV65" s="83"/>
      <c r="WW65" s="83"/>
      <c r="WX65" s="83"/>
      <c r="WY65" s="83"/>
      <c r="WZ65" s="83"/>
      <c r="XA65" s="83"/>
      <c r="XB65" s="83"/>
      <c r="XC65" s="83"/>
      <c r="XD65" s="83"/>
      <c r="XE65" s="83"/>
      <c r="XF65" s="83"/>
      <c r="XG65" s="83"/>
      <c r="XH65" s="83"/>
      <c r="XI65" s="83"/>
      <c r="XJ65" s="83"/>
      <c r="XK65" s="83"/>
      <c r="XL65" s="83"/>
      <c r="XM65" s="83"/>
      <c r="XN65" s="83"/>
      <c r="XO65" s="83"/>
      <c r="XP65" s="83"/>
      <c r="XQ65" s="83"/>
      <c r="XR65" s="83"/>
      <c r="XS65" s="83"/>
      <c r="XT65" s="83"/>
      <c r="XU65" s="83"/>
      <c r="XV65" s="83"/>
      <c r="XW65" s="83"/>
      <c r="XX65" s="83"/>
      <c r="XY65" s="83"/>
      <c r="XZ65" s="83"/>
      <c r="YA65" s="83"/>
      <c r="YB65" s="83"/>
      <c r="YC65" s="83"/>
      <c r="YD65" s="83"/>
      <c r="YE65" s="83"/>
      <c r="YF65" s="83"/>
      <c r="YG65" s="83"/>
      <c r="YH65" s="83"/>
      <c r="YI65" s="83"/>
      <c r="YJ65" s="83"/>
      <c r="YK65" s="83"/>
      <c r="YL65" s="83"/>
      <c r="YM65" s="83"/>
      <c r="YN65" s="83"/>
      <c r="YO65" s="83"/>
      <c r="YP65" s="83"/>
      <c r="YQ65" s="83"/>
      <c r="YR65" s="83"/>
      <c r="YS65" s="83"/>
      <c r="YT65" s="83"/>
      <c r="YU65" s="83"/>
      <c r="YV65" s="83"/>
      <c r="YW65" s="83"/>
      <c r="YX65" s="83"/>
      <c r="YY65" s="83"/>
      <c r="YZ65" s="83"/>
      <c r="ZA65" s="83"/>
      <c r="ZB65" s="83"/>
      <c r="ZC65" s="83"/>
      <c r="ZD65" s="83"/>
      <c r="ZE65" s="83"/>
      <c r="ZF65" s="83"/>
      <c r="ZG65" s="83"/>
      <c r="ZH65" s="83"/>
      <c r="ZI65" s="83"/>
      <c r="ZJ65" s="83"/>
      <c r="ZK65" s="83"/>
      <c r="ZL65" s="83"/>
      <c r="ZM65" s="83"/>
      <c r="ZN65" s="83"/>
      <c r="ZO65" s="83"/>
      <c r="ZP65" s="83"/>
      <c r="ZQ65" s="83"/>
      <c r="ZR65" s="83"/>
      <c r="ZS65" s="83"/>
      <c r="ZT65" s="83"/>
      <c r="ZU65" s="83"/>
      <c r="ZV65" s="83"/>
      <c r="ZW65" s="83"/>
      <c r="ZX65" s="83"/>
      <c r="ZY65" s="83"/>
      <c r="ZZ65" s="83"/>
      <c r="AAA65" s="83"/>
      <c r="AAB65" s="83"/>
      <c r="AAC65" s="83"/>
      <c r="AAD65" s="83"/>
      <c r="AAE65" s="83"/>
      <c r="AAF65" s="83"/>
      <c r="AAG65" s="83"/>
      <c r="AAH65" s="83"/>
      <c r="AAI65" s="83"/>
      <c r="AAJ65" s="83"/>
      <c r="AAK65" s="83"/>
      <c r="AAL65" s="83"/>
      <c r="AAM65" s="83"/>
      <c r="AAN65" s="83"/>
      <c r="AAO65" s="83"/>
      <c r="AAP65" s="83"/>
      <c r="AAQ65" s="83"/>
      <c r="AAR65" s="83"/>
      <c r="AAS65" s="83"/>
      <c r="AAT65" s="83"/>
      <c r="AAU65" s="83"/>
      <c r="AAV65" s="83"/>
      <c r="AAW65" s="83"/>
      <c r="AAX65" s="83"/>
      <c r="AAY65" s="83"/>
      <c r="AAZ65" s="83"/>
      <c r="ABA65" s="83"/>
      <c r="ABB65" s="83"/>
      <c r="ABC65" s="83"/>
      <c r="ABD65" s="83"/>
      <c r="ABE65" s="83"/>
      <c r="ABF65" s="83"/>
      <c r="ABG65" s="83"/>
      <c r="ABH65" s="83"/>
      <c r="ABI65" s="83"/>
      <c r="ABJ65" s="83"/>
      <c r="ABK65" s="83"/>
      <c r="ABL65" s="83"/>
      <c r="ABM65" s="83"/>
      <c r="ABN65" s="83"/>
      <c r="ABO65" s="83"/>
      <c r="ABP65" s="83"/>
      <c r="ABQ65" s="83"/>
      <c r="ABR65" s="83"/>
      <c r="ABS65" s="83"/>
      <c r="ABT65" s="83"/>
      <c r="ABU65" s="83"/>
      <c r="ABV65" s="83"/>
      <c r="ABW65" s="83"/>
      <c r="ABX65" s="83"/>
      <c r="ABY65" s="83"/>
      <c r="ABZ65" s="83"/>
      <c r="ACA65" s="83"/>
      <c r="ACB65" s="83"/>
      <c r="ACC65" s="83"/>
      <c r="ACD65" s="83"/>
      <c r="ACE65" s="83"/>
      <c r="ACF65" s="83"/>
      <c r="ACG65" s="83"/>
      <c r="ACH65" s="83"/>
      <c r="ACI65" s="83"/>
      <c r="ACJ65" s="83"/>
      <c r="ACK65" s="83"/>
      <c r="ACL65" s="83"/>
      <c r="ACM65" s="83"/>
      <c r="ACN65" s="83"/>
      <c r="ACO65" s="83"/>
      <c r="ACP65" s="83"/>
      <c r="ACQ65" s="83"/>
      <c r="ACR65" s="83"/>
      <c r="ACS65" s="83"/>
      <c r="ACT65" s="83"/>
      <c r="ACU65" s="83"/>
      <c r="ACV65" s="83"/>
      <c r="ACW65" s="83"/>
      <c r="ACX65" s="83"/>
      <c r="ACY65" s="83"/>
      <c r="ACZ65" s="83"/>
      <c r="ADA65" s="83"/>
      <c r="ADB65" s="83"/>
      <c r="ADC65" s="83"/>
      <c r="ADD65" s="83"/>
      <c r="ADE65" s="83"/>
      <c r="ADF65" s="83"/>
      <c r="ADG65" s="83"/>
      <c r="ADH65" s="83"/>
      <c r="ADI65" s="83"/>
      <c r="ADJ65" s="83"/>
      <c r="ADK65" s="83"/>
      <c r="ADL65" s="83"/>
      <c r="ADM65" s="83"/>
      <c r="ADN65" s="83"/>
      <c r="ADO65" s="83"/>
      <c r="ADP65" s="83"/>
      <c r="ADQ65" s="83"/>
      <c r="ADR65" s="83"/>
      <c r="ADS65" s="83"/>
      <c r="ADT65" s="83"/>
      <c r="ADU65" s="83"/>
      <c r="ADV65" s="83"/>
      <c r="ADW65" s="83"/>
      <c r="ADX65" s="83"/>
      <c r="ADY65" s="83"/>
      <c r="ADZ65" s="83"/>
      <c r="AEA65" s="83"/>
      <c r="AEB65" s="83"/>
      <c r="AEC65" s="83"/>
      <c r="AED65" s="83"/>
      <c r="AEE65" s="83"/>
      <c r="AEF65" s="83"/>
      <c r="AEG65" s="83"/>
      <c r="AEH65" s="83"/>
      <c r="AEI65" s="83"/>
      <c r="AEJ65" s="83"/>
      <c r="AEK65" s="83"/>
      <c r="AEL65" s="83"/>
      <c r="AEM65" s="83"/>
      <c r="AEN65" s="83"/>
      <c r="AEO65" s="83"/>
      <c r="AEP65" s="83"/>
      <c r="AEQ65" s="83"/>
      <c r="AER65" s="83"/>
      <c r="AES65" s="83"/>
      <c r="AET65" s="83"/>
      <c r="AEU65" s="83"/>
      <c r="AEV65" s="83"/>
      <c r="AEW65" s="83"/>
      <c r="AEX65" s="83"/>
      <c r="AEY65" s="83"/>
      <c r="AEZ65" s="83"/>
      <c r="AFA65" s="83"/>
      <c r="AFB65" s="83"/>
      <c r="AFC65" s="83"/>
      <c r="AFD65" s="83"/>
      <c r="AFE65" s="83"/>
      <c r="AFF65" s="83"/>
      <c r="AFG65" s="83"/>
      <c r="AFH65" s="83"/>
      <c r="AFI65" s="83"/>
      <c r="AFJ65" s="83"/>
      <c r="AFK65" s="83"/>
      <c r="AFL65" s="83"/>
      <c r="AFM65" s="83"/>
      <c r="AFN65" s="83"/>
      <c r="AFO65" s="83"/>
      <c r="AFP65" s="83"/>
      <c r="AFQ65" s="83"/>
      <c r="AFR65" s="83"/>
      <c r="AFS65" s="83"/>
      <c r="AFT65" s="83"/>
      <c r="AFU65" s="83"/>
      <c r="AFV65" s="83"/>
      <c r="AFW65" s="83"/>
      <c r="AFX65" s="83"/>
      <c r="AFY65" s="83"/>
      <c r="AFZ65" s="83"/>
      <c r="AGA65" s="83"/>
      <c r="AGB65" s="83"/>
      <c r="AGC65" s="83"/>
      <c r="AGD65" s="83"/>
      <c r="AGE65" s="83"/>
      <c r="AGF65" s="83"/>
      <c r="AGG65" s="83"/>
      <c r="AGH65" s="83"/>
      <c r="AGI65" s="83"/>
      <c r="AGJ65" s="83"/>
      <c r="AGK65" s="83"/>
      <c r="AGL65" s="83"/>
      <c r="AGM65" s="83"/>
      <c r="AGN65" s="83"/>
      <c r="AGO65" s="83"/>
      <c r="AGP65" s="83"/>
      <c r="AGQ65" s="83"/>
      <c r="AGR65" s="83"/>
      <c r="AGS65" s="83"/>
      <c r="AGT65" s="83"/>
      <c r="AGU65" s="83"/>
      <c r="AGV65" s="83"/>
      <c r="AGW65" s="83"/>
      <c r="AGX65" s="83"/>
      <c r="AGY65" s="83"/>
      <c r="AGZ65" s="83"/>
      <c r="AHA65" s="83"/>
      <c r="AHB65" s="83"/>
      <c r="AHC65" s="83"/>
      <c r="AHD65" s="83"/>
      <c r="AHE65" s="83"/>
      <c r="AHF65" s="83"/>
      <c r="AHG65" s="83"/>
      <c r="AHH65" s="83"/>
      <c r="AHI65" s="83"/>
      <c r="AHJ65" s="83"/>
      <c r="AHK65" s="83"/>
      <c r="AHL65" s="83"/>
      <c r="AHM65" s="83"/>
      <c r="AHN65" s="83"/>
      <c r="AHO65" s="83"/>
      <c r="AHP65" s="83"/>
      <c r="AHQ65" s="83"/>
      <c r="AHR65" s="83"/>
      <c r="AHS65" s="83"/>
      <c r="AHT65" s="83"/>
      <c r="AHU65" s="83"/>
      <c r="AHV65" s="83"/>
      <c r="AHW65" s="83"/>
      <c r="AHX65" s="83"/>
      <c r="AHY65" s="83"/>
      <c r="AHZ65" s="83"/>
      <c r="AIA65" s="83"/>
      <c r="AIB65" s="83"/>
      <c r="AIC65" s="83"/>
      <c r="AID65" s="83"/>
      <c r="AIE65" s="83"/>
      <c r="AIF65" s="83"/>
      <c r="AIG65" s="83"/>
      <c r="AIH65" s="83"/>
      <c r="AII65" s="83"/>
      <c r="AIJ65" s="83"/>
      <c r="AIK65" s="83"/>
      <c r="AIL65" s="83"/>
      <c r="AIM65" s="83"/>
      <c r="AIN65" s="83"/>
      <c r="AIO65" s="83"/>
      <c r="AIP65" s="83"/>
      <c r="AIQ65" s="83"/>
      <c r="AIR65" s="83"/>
      <c r="AIS65" s="83"/>
      <c r="AIT65" s="83"/>
      <c r="AIU65" s="83"/>
      <c r="AIV65" s="83"/>
      <c r="AIW65" s="83"/>
      <c r="AIX65" s="83"/>
      <c r="AIY65" s="83"/>
      <c r="AIZ65" s="83"/>
      <c r="AJA65" s="83"/>
      <c r="AJB65" s="83"/>
      <c r="AJC65" s="83"/>
      <c r="AJD65" s="83"/>
      <c r="AJE65" s="83"/>
      <c r="AJF65" s="83"/>
      <c r="AJG65" s="83"/>
      <c r="AJH65" s="83"/>
      <c r="AJI65" s="83"/>
      <c r="AJJ65" s="83"/>
      <c r="AJK65" s="83"/>
      <c r="AJL65" s="83"/>
      <c r="AJM65" s="83"/>
      <c r="AJN65" s="83"/>
      <c r="AJO65" s="83"/>
      <c r="AJP65" s="83"/>
      <c r="AJQ65" s="83"/>
      <c r="AJR65" s="83"/>
      <c r="AJS65" s="83"/>
      <c r="AJT65" s="83"/>
      <c r="AJU65" s="83"/>
      <c r="AJV65" s="83"/>
      <c r="AJW65" s="83"/>
      <c r="AJX65" s="83"/>
      <c r="AJY65" s="83"/>
      <c r="AJZ65" s="83"/>
      <c r="AKA65" s="83"/>
      <c r="AKB65" s="83"/>
      <c r="AKC65" s="83"/>
      <c r="AKD65" s="83"/>
      <c r="AKE65" s="83"/>
      <c r="AKF65" s="83"/>
      <c r="AKG65" s="83"/>
      <c r="AKH65" s="83"/>
      <c r="AKI65" s="83"/>
      <c r="AKJ65" s="83"/>
      <c r="AKK65" s="83"/>
      <c r="AKL65" s="83"/>
      <c r="AKM65" s="83"/>
      <c r="AKN65" s="83"/>
      <c r="AKO65" s="83"/>
      <c r="AKP65" s="83"/>
      <c r="AKQ65" s="83"/>
      <c r="AKR65" s="83"/>
      <c r="AKS65" s="83"/>
      <c r="AKT65" s="83"/>
      <c r="AKU65" s="83"/>
      <c r="AKV65" s="83"/>
      <c r="AKW65" s="83"/>
      <c r="AKX65" s="83"/>
      <c r="AKY65" s="83"/>
      <c r="AKZ65" s="83"/>
      <c r="ALA65" s="83"/>
      <c r="ALB65" s="83"/>
      <c r="ALC65" s="83"/>
      <c r="ALD65" s="83"/>
      <c r="ALE65" s="83"/>
      <c r="ALF65" s="83"/>
      <c r="ALG65" s="83"/>
      <c r="ALH65" s="83"/>
      <c r="ALI65" s="83"/>
      <c r="ALJ65" s="83"/>
      <c r="ALK65" s="83"/>
      <c r="ALL65" s="83"/>
      <c r="ALM65" s="83"/>
      <c r="ALN65" s="83"/>
      <c r="ALO65" s="83"/>
      <c r="ALP65" s="83"/>
      <c r="ALQ65" s="83"/>
      <c r="ALR65" s="83"/>
      <c r="ALS65" s="83"/>
      <c r="ALT65" s="83"/>
      <c r="ALU65" s="83"/>
      <c r="ALV65" s="83"/>
      <c r="ALW65" s="83"/>
      <c r="ALX65" s="83"/>
      <c r="ALY65" s="83"/>
      <c r="ALZ65" s="83"/>
      <c r="AMA65" s="83"/>
      <c r="AMB65" s="83"/>
      <c r="AMC65" s="83"/>
      <c r="AMD65" s="83"/>
      <c r="AME65" s="83"/>
      <c r="AMF65" s="83"/>
      <c r="AMG65" s="83"/>
      <c r="AMH65" s="83"/>
      <c r="AMI65" s="83"/>
      <c r="AMJ65" s="83"/>
    </row>
    <row r="66" spans="1:1024" s="104" customFormat="1" ht="12.75" x14ac:dyDescent="0.2">
      <c r="A66" s="58">
        <f t="array" ref="A66">IF(G66=Error_checking!$A$26,_xlfn.RANK.EQ(AC66,$AC$2:$AC$601),"")</f>
        <v>65</v>
      </c>
      <c r="B66" s="58">
        <v>181</v>
      </c>
      <c r="C66" s="59">
        <f>VLOOKUP($B66,Ludo_na!$A$2:$D$601,2,0)</f>
        <v>25</v>
      </c>
      <c r="D66" s="60" t="str">
        <f>IF(VLOOKUP($B66,Ludo_voor!$A$2:$Y$601,3,0)="","",VLOOKUP($B66,Ludo_voor!$A$2:$Y$601,3,0))</f>
        <v>Vandenplas</v>
      </c>
      <c r="E66" s="61" t="str">
        <f>IF(VLOOKUP($B66,Ludo_voor!$A$2:$Y$601,4,0)="","",VLOOKUP($B66,Ludo_voor!$A$2:$Y$601,4,0))</f>
        <v>Ken</v>
      </c>
      <c r="F66" s="62" t="str">
        <f>IF(VLOOKUP($B66,Ludo_voor!$A$2:$Y$601,5,0)="","",VLOOKUP($B66,Ludo_voor!$A$2:$Y$601,5,0))</f>
        <v>De Pionne</v>
      </c>
      <c r="G66" s="63" t="s">
        <v>845</v>
      </c>
      <c r="H66" s="64" t="s">
        <v>846</v>
      </c>
      <c r="I66" s="65" t="s">
        <v>850</v>
      </c>
      <c r="J66" s="87">
        <v>3</v>
      </c>
      <c r="K66" s="66">
        <v>4</v>
      </c>
      <c r="L66" s="66">
        <v>5</v>
      </c>
      <c r="M66" s="67">
        <f t="array" ref="M66">IF($G66="","",IF(L66="",0,((SUM(IF(I66=I$2:I$601,IF(J66=J$2:J$601,1,0),0))-K66)/(SUM(IF(I66=I$2:I$601,IF(J66=J$2:J$601,1,0),0))-1)*100)+(L66/(SUM(IF(I66=I$2:I$601,IF(J66=J$2:J$601,L$2:L$601,0),0))))+IF(K66&lt;2,SUM(IF(I66=I$2:I$601,IF(J66=J$2:J$601,1,0),0)),0)))</f>
        <v>0.17241379310344829</v>
      </c>
      <c r="N66" s="68" t="s">
        <v>870</v>
      </c>
      <c r="O66" s="69">
        <v>1</v>
      </c>
      <c r="P66" s="69">
        <v>2</v>
      </c>
      <c r="Q66" s="69">
        <v>108</v>
      </c>
      <c r="R66" s="70">
        <f t="array" ref="R66">IF($G66="","",IF(Q66="",0,((SUM(IF(N66=N$2:N$601,IF(O66=O$2:O$601,1,0),0))-P66)/(SUM(IF(N66=N$2:N$601,IF(O66=O$2:O$601,1,0),0))-1)*100)+(Q66/(SUM(IF(N66=N$2:N$601,IF(O66=O$2:O$601,Q$2:Q$601,0),0))))+IF(P66&lt;2,SUM(IF(N66=N$2:N$601,IF(O66=O$2:O$601,1,0),0)),0)))</f>
        <v>66.947186147186144</v>
      </c>
      <c r="S66" s="71" t="s">
        <v>851</v>
      </c>
      <c r="T66" s="72">
        <v>1</v>
      </c>
      <c r="U66" s="69">
        <v>2</v>
      </c>
      <c r="V66" s="69">
        <v>43</v>
      </c>
      <c r="W66" s="73">
        <f t="array" ref="W66">IF($G66="","",IF(OR(S66=Error_checking!$Q$25,S66=Error_checking!$Q$26),R66-IF(P66&lt;2,SUM(IF(N66=N$2:N$601,IF(O66=O$2:O$601,1,0),0)),0),IF(V66="",0,((SUM(IF(S66=S$2:S$601,IF(T66=T$2:T$601,1,0),0))-U66)/(SUM(IF(S66=S$2:S$601,IF(T66=T$2:T$601,1,0),0))-1)*100)+(V66/(SUM(IF(S66=S$2:S$601,IF(T66=T$2:T$601,V$2:V$601,0),0))))+IF(U66&lt;2,SUM(IF(S66=S$2:S$601,IF(T66=T$2:T$601,1,0),0)),0))))</f>
        <v>80.174796747967477</v>
      </c>
      <c r="X66" s="96"/>
      <c r="Y66" s="97"/>
      <c r="Z66" s="98"/>
      <c r="AA66" s="97"/>
      <c r="AB66" s="99">
        <f>0</f>
        <v>0</v>
      </c>
      <c r="AC66" s="99">
        <f t="array" ref="AC66">SUM(M66,R66,W66,AB66)</f>
        <v>147.29439668825705</v>
      </c>
      <c r="AD66" s="98">
        <f>IF(G66=Error_checking!$A$26,MAX(0,MIN(MaxBonus,$G$1)+1-_xlfn.RANK.EQ(AC66,$AC$2:$AC$601)),0)</f>
        <v>6</v>
      </c>
      <c r="AE66" s="95">
        <f t="shared" ref="AE66:AE129" si="1">AC66+AD66</f>
        <v>153.29439668825705</v>
      </c>
      <c r="AF66" s="78">
        <f t="array" ref="AF66">IF(G66=Error_checking!$A$26,_xlfn.RANK.EQ(AC66,$AC$2:$AC$601),"")</f>
        <v>65</v>
      </c>
      <c r="AG66" s="101"/>
      <c r="AH66" s="102"/>
      <c r="AI66" s="102"/>
      <c r="AJ66" s="102"/>
      <c r="AK66" s="81"/>
      <c r="AL66" s="90"/>
      <c r="AM66" s="90"/>
      <c r="AN66" s="91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  <c r="FQ66" s="92"/>
      <c r="FR66" s="92"/>
      <c r="FS66" s="92"/>
      <c r="FT66" s="92"/>
      <c r="FU66" s="92"/>
      <c r="FV66" s="92"/>
      <c r="FW66" s="92"/>
      <c r="FX66" s="92"/>
      <c r="FY66" s="92"/>
      <c r="FZ66" s="92"/>
      <c r="GA66" s="92"/>
      <c r="GB66" s="92"/>
      <c r="GC66" s="92"/>
      <c r="GD66" s="92"/>
      <c r="GE66" s="92"/>
      <c r="GF66" s="92"/>
      <c r="GG66" s="92"/>
      <c r="GH66" s="92"/>
      <c r="GI66" s="92"/>
      <c r="GJ66" s="92"/>
      <c r="GK66" s="92"/>
      <c r="GL66" s="92"/>
      <c r="GM66" s="92"/>
      <c r="GN66" s="92"/>
      <c r="GO66" s="92"/>
      <c r="GP66" s="92"/>
      <c r="GQ66" s="92"/>
      <c r="GR66" s="92"/>
      <c r="GS66" s="92"/>
      <c r="GT66" s="92"/>
      <c r="GU66" s="92"/>
      <c r="GV66" s="92"/>
      <c r="GW66" s="92"/>
      <c r="GX66" s="92"/>
      <c r="GY66" s="92"/>
      <c r="GZ66" s="92"/>
      <c r="HA66" s="92"/>
      <c r="HB66" s="92"/>
      <c r="HC66" s="92"/>
      <c r="HD66" s="92"/>
      <c r="HE66" s="92"/>
      <c r="HF66" s="92"/>
      <c r="HG66" s="92"/>
      <c r="HH66" s="92"/>
      <c r="HI66" s="92"/>
      <c r="HJ66" s="92"/>
      <c r="HK66" s="92"/>
      <c r="HL66" s="92"/>
      <c r="HM66" s="92"/>
      <c r="HN66" s="92"/>
      <c r="HO66" s="92"/>
      <c r="HP66" s="92"/>
      <c r="HQ66" s="92"/>
      <c r="HR66" s="92"/>
      <c r="HS66" s="92"/>
      <c r="HT66" s="92"/>
      <c r="HU66" s="92"/>
      <c r="HV66" s="92"/>
      <c r="HW66" s="92"/>
      <c r="HX66" s="92"/>
      <c r="HY66" s="92"/>
      <c r="HZ66" s="92"/>
      <c r="IA66" s="92"/>
      <c r="IB66" s="92"/>
      <c r="IC66" s="92"/>
      <c r="ID66" s="92"/>
      <c r="IE66" s="92"/>
      <c r="IF66" s="92"/>
      <c r="IG66" s="92"/>
      <c r="IH66" s="92"/>
      <c r="II66" s="92"/>
      <c r="IJ66" s="92"/>
      <c r="IK66" s="92"/>
      <c r="IL66" s="92"/>
      <c r="IM66" s="92"/>
      <c r="IN66" s="92"/>
      <c r="IO66" s="92"/>
      <c r="IP66" s="92"/>
      <c r="IQ66" s="92"/>
      <c r="IR66" s="92"/>
      <c r="IS66" s="92"/>
      <c r="IT66" s="92"/>
      <c r="IU66" s="92"/>
      <c r="IV66" s="92"/>
      <c r="IW66" s="92"/>
      <c r="IX66" s="92"/>
      <c r="IY66" s="92"/>
      <c r="IZ66" s="92"/>
      <c r="JA66" s="92"/>
      <c r="JB66" s="92"/>
      <c r="JC66" s="92"/>
      <c r="JD66" s="92"/>
      <c r="JE66" s="92"/>
      <c r="JF66" s="92"/>
      <c r="JG66" s="92"/>
      <c r="JH66" s="92"/>
      <c r="JI66" s="92"/>
      <c r="JJ66" s="92"/>
      <c r="JK66" s="92"/>
      <c r="JL66" s="92"/>
      <c r="JM66" s="92"/>
      <c r="JN66" s="92"/>
      <c r="JO66" s="92"/>
      <c r="JP66" s="92"/>
      <c r="JQ66" s="92"/>
      <c r="JR66" s="92"/>
      <c r="JS66" s="92"/>
      <c r="JT66" s="92"/>
      <c r="JU66" s="92"/>
      <c r="JV66" s="92"/>
      <c r="JW66" s="92"/>
      <c r="JX66" s="92"/>
      <c r="JY66" s="92"/>
      <c r="JZ66" s="92"/>
      <c r="KA66" s="92"/>
      <c r="KB66" s="92"/>
      <c r="KC66" s="92"/>
      <c r="KD66" s="92"/>
      <c r="KE66" s="92"/>
      <c r="KF66" s="92"/>
      <c r="KG66" s="92"/>
      <c r="KH66" s="92"/>
      <c r="KI66" s="92"/>
      <c r="KJ66" s="92"/>
      <c r="KK66" s="92"/>
      <c r="KL66" s="92"/>
      <c r="KM66" s="92"/>
      <c r="KN66" s="92"/>
      <c r="KO66" s="92"/>
      <c r="KP66" s="92"/>
      <c r="KQ66" s="92"/>
      <c r="KR66" s="92"/>
      <c r="KS66" s="92"/>
      <c r="KT66" s="92"/>
      <c r="KU66" s="92"/>
      <c r="KV66" s="92"/>
      <c r="KW66" s="92"/>
      <c r="KX66" s="92"/>
      <c r="KY66" s="92"/>
      <c r="KZ66" s="92"/>
      <c r="LA66" s="92"/>
      <c r="LB66" s="92"/>
      <c r="LC66" s="92"/>
      <c r="LD66" s="92"/>
      <c r="LE66" s="92"/>
      <c r="LF66" s="92"/>
      <c r="LG66" s="92"/>
      <c r="LH66" s="92"/>
      <c r="LI66" s="92"/>
      <c r="LJ66" s="92"/>
      <c r="LK66" s="92"/>
      <c r="LL66" s="92"/>
      <c r="LM66" s="92"/>
      <c r="LN66" s="92"/>
      <c r="LO66" s="92"/>
      <c r="LP66" s="92"/>
      <c r="LQ66" s="92"/>
      <c r="LR66" s="92"/>
      <c r="LS66" s="92"/>
      <c r="LT66" s="92"/>
      <c r="LU66" s="92"/>
      <c r="LV66" s="92"/>
      <c r="LW66" s="92"/>
      <c r="LX66" s="92"/>
      <c r="LY66" s="92"/>
      <c r="LZ66" s="92"/>
      <c r="MA66" s="92"/>
      <c r="MB66" s="92"/>
      <c r="MC66" s="92"/>
      <c r="MD66" s="92"/>
      <c r="ME66" s="92"/>
      <c r="MF66" s="92"/>
      <c r="MG66" s="92"/>
      <c r="MH66" s="92"/>
      <c r="MI66" s="92"/>
      <c r="MJ66" s="92"/>
      <c r="MK66" s="92"/>
      <c r="ML66" s="92"/>
      <c r="MM66" s="92"/>
      <c r="MN66" s="92"/>
      <c r="MO66" s="92"/>
      <c r="MP66" s="92"/>
      <c r="MQ66" s="92"/>
      <c r="MR66" s="92"/>
      <c r="MS66" s="92"/>
      <c r="MT66" s="92"/>
      <c r="MU66" s="92"/>
      <c r="MV66" s="92"/>
      <c r="MW66" s="92"/>
      <c r="MX66" s="92"/>
      <c r="MY66" s="92"/>
      <c r="MZ66" s="92"/>
      <c r="NA66" s="92"/>
      <c r="NB66" s="92"/>
      <c r="NC66" s="92"/>
      <c r="ND66" s="92"/>
      <c r="NE66" s="92"/>
      <c r="NF66" s="92"/>
      <c r="NG66" s="92"/>
      <c r="NH66" s="92"/>
      <c r="NI66" s="92"/>
      <c r="NJ66" s="92"/>
      <c r="NK66" s="92"/>
      <c r="NL66" s="92"/>
      <c r="NM66" s="92"/>
      <c r="NN66" s="92"/>
      <c r="NO66" s="92"/>
      <c r="NP66" s="92"/>
      <c r="NQ66" s="92"/>
      <c r="NR66" s="92"/>
      <c r="NS66" s="92"/>
      <c r="NT66" s="92"/>
      <c r="NU66" s="92"/>
      <c r="NV66" s="92"/>
      <c r="NW66" s="92"/>
      <c r="NX66" s="92"/>
      <c r="NY66" s="92"/>
      <c r="NZ66" s="92"/>
      <c r="OA66" s="92"/>
      <c r="OB66" s="92"/>
      <c r="OC66" s="92"/>
      <c r="OD66" s="92"/>
      <c r="OE66" s="92"/>
      <c r="OF66" s="92"/>
      <c r="OG66" s="92"/>
      <c r="OH66" s="92"/>
      <c r="OI66" s="92"/>
      <c r="OJ66" s="92"/>
      <c r="OK66" s="92"/>
      <c r="OL66" s="92"/>
      <c r="OM66" s="92"/>
      <c r="ON66" s="92"/>
      <c r="OO66" s="92"/>
      <c r="OP66" s="92"/>
      <c r="OQ66" s="92"/>
      <c r="OR66" s="92"/>
      <c r="OS66" s="92"/>
      <c r="OT66" s="92"/>
      <c r="OU66" s="92"/>
      <c r="OV66" s="92"/>
      <c r="OW66" s="92"/>
      <c r="OX66" s="92"/>
      <c r="OY66" s="92"/>
      <c r="OZ66" s="92"/>
      <c r="PA66" s="92"/>
      <c r="PB66" s="92"/>
      <c r="PC66" s="92"/>
      <c r="PD66" s="92"/>
      <c r="PE66" s="92"/>
      <c r="PF66" s="92"/>
      <c r="PG66" s="92"/>
      <c r="PH66" s="92"/>
      <c r="PI66" s="92"/>
      <c r="PJ66" s="92"/>
      <c r="PK66" s="92"/>
      <c r="PL66" s="92"/>
      <c r="PM66" s="92"/>
      <c r="PN66" s="92"/>
      <c r="PO66" s="92"/>
      <c r="PP66" s="92"/>
      <c r="PQ66" s="92"/>
      <c r="PR66" s="92"/>
      <c r="PS66" s="92"/>
      <c r="PT66" s="92"/>
      <c r="PU66" s="92"/>
      <c r="PV66" s="92"/>
      <c r="PW66" s="92"/>
      <c r="PX66" s="92"/>
      <c r="PY66" s="92"/>
      <c r="PZ66" s="92"/>
      <c r="QA66" s="92"/>
      <c r="QB66" s="92"/>
      <c r="QC66" s="92"/>
      <c r="QD66" s="92"/>
      <c r="QE66" s="92"/>
      <c r="QF66" s="92"/>
      <c r="QG66" s="92"/>
      <c r="QH66" s="92"/>
      <c r="QI66" s="92"/>
      <c r="QJ66" s="92"/>
      <c r="QK66" s="92"/>
      <c r="QL66" s="92"/>
      <c r="QM66" s="92"/>
      <c r="QN66" s="92"/>
      <c r="QO66" s="92"/>
      <c r="QP66" s="92"/>
      <c r="QQ66" s="92"/>
      <c r="QR66" s="92"/>
      <c r="QS66" s="92"/>
      <c r="QT66" s="92"/>
      <c r="QU66" s="92"/>
      <c r="QV66" s="92"/>
      <c r="QW66" s="92"/>
      <c r="QX66" s="92"/>
      <c r="QY66" s="92"/>
      <c r="QZ66" s="92"/>
      <c r="RA66" s="92"/>
      <c r="RB66" s="92"/>
      <c r="RC66" s="92"/>
      <c r="RD66" s="92"/>
      <c r="RE66" s="92"/>
      <c r="RF66" s="92"/>
      <c r="RG66" s="92"/>
      <c r="RH66" s="92"/>
      <c r="RI66" s="92"/>
      <c r="RJ66" s="92"/>
      <c r="RK66" s="92"/>
      <c r="RL66" s="92"/>
      <c r="RM66" s="92"/>
      <c r="RN66" s="92"/>
      <c r="RO66" s="92"/>
      <c r="RP66" s="92"/>
      <c r="RQ66" s="92"/>
      <c r="RR66" s="92"/>
      <c r="RS66" s="92"/>
      <c r="RT66" s="92"/>
      <c r="RU66" s="92"/>
      <c r="RV66" s="92"/>
      <c r="RW66" s="92"/>
      <c r="RX66" s="92"/>
      <c r="RY66" s="92"/>
      <c r="RZ66" s="92"/>
      <c r="SA66" s="92"/>
      <c r="SB66" s="92"/>
      <c r="SC66" s="92"/>
      <c r="SD66" s="92"/>
      <c r="SE66" s="92"/>
      <c r="SF66" s="92"/>
      <c r="SG66" s="92"/>
      <c r="SH66" s="92"/>
      <c r="SI66" s="92"/>
      <c r="SJ66" s="92"/>
      <c r="SK66" s="92"/>
      <c r="SL66" s="92"/>
      <c r="SM66" s="92"/>
      <c r="SN66" s="92"/>
      <c r="SO66" s="92"/>
      <c r="SP66" s="92"/>
      <c r="SQ66" s="92"/>
      <c r="SR66" s="92"/>
      <c r="SS66" s="92"/>
      <c r="ST66" s="92"/>
      <c r="SU66" s="92"/>
      <c r="SV66" s="92"/>
      <c r="SW66" s="92"/>
      <c r="SX66" s="92"/>
      <c r="SY66" s="92"/>
      <c r="SZ66" s="92"/>
      <c r="TA66" s="92"/>
      <c r="TB66" s="92"/>
      <c r="TC66" s="92"/>
      <c r="TD66" s="92"/>
      <c r="TE66" s="92"/>
      <c r="TF66" s="92"/>
      <c r="TG66" s="92"/>
      <c r="TH66" s="92"/>
      <c r="TI66" s="92"/>
      <c r="TJ66" s="92"/>
      <c r="TK66" s="92"/>
      <c r="TL66" s="92"/>
      <c r="TM66" s="92"/>
      <c r="TN66" s="92"/>
      <c r="TO66" s="92"/>
      <c r="TP66" s="92"/>
      <c r="TQ66" s="92"/>
      <c r="TR66" s="92"/>
      <c r="TS66" s="92"/>
      <c r="TT66" s="92"/>
      <c r="TU66" s="92"/>
      <c r="TV66" s="92"/>
      <c r="TW66" s="92"/>
      <c r="TX66" s="92"/>
      <c r="TY66" s="92"/>
      <c r="TZ66" s="92"/>
      <c r="UA66" s="92"/>
      <c r="UB66" s="92"/>
      <c r="UC66" s="92"/>
      <c r="UD66" s="92"/>
      <c r="UE66" s="92"/>
      <c r="UF66" s="92"/>
      <c r="UG66" s="92"/>
      <c r="UH66" s="92"/>
      <c r="UI66" s="92"/>
      <c r="UJ66" s="92"/>
      <c r="UK66" s="92"/>
      <c r="UL66" s="92"/>
      <c r="UM66" s="92"/>
      <c r="UN66" s="92"/>
      <c r="UO66" s="92"/>
      <c r="UP66" s="92"/>
      <c r="UQ66" s="92"/>
      <c r="UR66" s="92"/>
      <c r="US66" s="92"/>
      <c r="UT66" s="92"/>
      <c r="UU66" s="92"/>
      <c r="UV66" s="92"/>
      <c r="UW66" s="92"/>
      <c r="UX66" s="92"/>
      <c r="UY66" s="92"/>
      <c r="UZ66" s="92"/>
      <c r="VA66" s="92"/>
      <c r="VB66" s="92"/>
      <c r="VC66" s="92"/>
      <c r="VD66" s="92"/>
      <c r="VE66" s="92"/>
      <c r="VF66" s="92"/>
      <c r="VG66" s="92"/>
      <c r="VH66" s="92"/>
      <c r="VI66" s="92"/>
      <c r="VJ66" s="92"/>
      <c r="VK66" s="92"/>
      <c r="VL66" s="92"/>
      <c r="VM66" s="92"/>
      <c r="VN66" s="92"/>
      <c r="VO66" s="92"/>
      <c r="VP66" s="92"/>
      <c r="VQ66" s="92"/>
      <c r="VR66" s="92"/>
      <c r="VS66" s="92"/>
      <c r="VT66" s="92"/>
      <c r="VU66" s="92"/>
      <c r="VV66" s="92"/>
      <c r="VW66" s="92"/>
      <c r="VX66" s="92"/>
      <c r="VY66" s="92"/>
      <c r="VZ66" s="92"/>
      <c r="WA66" s="92"/>
      <c r="WB66" s="92"/>
      <c r="WC66" s="92"/>
      <c r="WD66" s="92"/>
      <c r="WE66" s="92"/>
      <c r="WF66" s="92"/>
      <c r="WG66" s="92"/>
      <c r="WH66" s="92"/>
      <c r="WI66" s="92"/>
      <c r="WJ66" s="92"/>
      <c r="WK66" s="92"/>
      <c r="WL66" s="92"/>
      <c r="WM66" s="92"/>
      <c r="WN66" s="92"/>
      <c r="WO66" s="92"/>
      <c r="WP66" s="92"/>
      <c r="WQ66" s="92"/>
      <c r="WR66" s="92"/>
      <c r="WS66" s="92"/>
      <c r="WT66" s="92"/>
      <c r="WU66" s="92"/>
      <c r="WV66" s="92"/>
      <c r="WW66" s="92"/>
      <c r="WX66" s="92"/>
      <c r="WY66" s="92"/>
      <c r="WZ66" s="92"/>
      <c r="XA66" s="92"/>
      <c r="XB66" s="92"/>
      <c r="XC66" s="92"/>
      <c r="XD66" s="92"/>
      <c r="XE66" s="92"/>
      <c r="XF66" s="92"/>
      <c r="XG66" s="92"/>
      <c r="XH66" s="92"/>
      <c r="XI66" s="92"/>
      <c r="XJ66" s="92"/>
      <c r="XK66" s="92"/>
      <c r="XL66" s="92"/>
      <c r="XM66" s="92"/>
      <c r="XN66" s="92"/>
      <c r="XO66" s="92"/>
      <c r="XP66" s="92"/>
      <c r="XQ66" s="92"/>
      <c r="XR66" s="92"/>
      <c r="XS66" s="92"/>
      <c r="XT66" s="92"/>
      <c r="XU66" s="92"/>
      <c r="XV66" s="92"/>
      <c r="XW66" s="92"/>
      <c r="XX66" s="92"/>
      <c r="XY66" s="92"/>
      <c r="XZ66" s="92"/>
      <c r="YA66" s="92"/>
      <c r="YB66" s="92"/>
      <c r="YC66" s="92"/>
      <c r="YD66" s="92"/>
      <c r="YE66" s="92"/>
      <c r="YF66" s="92"/>
      <c r="YG66" s="92"/>
      <c r="YH66" s="92"/>
      <c r="YI66" s="92"/>
      <c r="YJ66" s="92"/>
      <c r="YK66" s="92"/>
      <c r="YL66" s="92"/>
      <c r="YM66" s="92"/>
      <c r="YN66" s="92"/>
      <c r="YO66" s="92"/>
      <c r="YP66" s="92"/>
      <c r="YQ66" s="92"/>
      <c r="YR66" s="92"/>
      <c r="YS66" s="92"/>
      <c r="YT66" s="92"/>
      <c r="YU66" s="92"/>
      <c r="YV66" s="92"/>
      <c r="YW66" s="92"/>
      <c r="YX66" s="92"/>
      <c r="YY66" s="92"/>
      <c r="YZ66" s="92"/>
      <c r="ZA66" s="92"/>
      <c r="ZB66" s="92"/>
      <c r="ZC66" s="92"/>
      <c r="ZD66" s="92"/>
      <c r="ZE66" s="92"/>
      <c r="ZF66" s="92"/>
      <c r="ZG66" s="92"/>
      <c r="ZH66" s="92"/>
      <c r="ZI66" s="92"/>
      <c r="ZJ66" s="92"/>
      <c r="ZK66" s="92"/>
      <c r="ZL66" s="92"/>
      <c r="ZM66" s="92"/>
      <c r="ZN66" s="92"/>
      <c r="ZO66" s="92"/>
      <c r="ZP66" s="92"/>
      <c r="ZQ66" s="92"/>
      <c r="ZR66" s="92"/>
      <c r="ZS66" s="92"/>
      <c r="ZT66" s="92"/>
      <c r="ZU66" s="92"/>
      <c r="ZV66" s="92"/>
      <c r="ZW66" s="92"/>
      <c r="ZX66" s="92"/>
      <c r="ZY66" s="92"/>
      <c r="ZZ66" s="92"/>
      <c r="AAA66" s="92"/>
      <c r="AAB66" s="92"/>
      <c r="AAC66" s="92"/>
      <c r="AAD66" s="92"/>
      <c r="AAE66" s="92"/>
      <c r="AAF66" s="92"/>
      <c r="AAG66" s="92"/>
      <c r="AAH66" s="92"/>
      <c r="AAI66" s="92"/>
      <c r="AAJ66" s="92"/>
      <c r="AAK66" s="92"/>
      <c r="AAL66" s="92"/>
      <c r="AAM66" s="92"/>
      <c r="AAN66" s="92"/>
      <c r="AAO66" s="92"/>
      <c r="AAP66" s="92"/>
      <c r="AAQ66" s="92"/>
      <c r="AAR66" s="92"/>
      <c r="AAS66" s="92"/>
      <c r="AAT66" s="92"/>
      <c r="AAU66" s="92"/>
      <c r="AAV66" s="92"/>
      <c r="AAW66" s="92"/>
      <c r="AAX66" s="92"/>
      <c r="AAY66" s="92"/>
      <c r="AAZ66" s="92"/>
      <c r="ABA66" s="92"/>
      <c r="ABB66" s="92"/>
      <c r="ABC66" s="92"/>
      <c r="ABD66" s="92"/>
      <c r="ABE66" s="92"/>
      <c r="ABF66" s="92"/>
      <c r="ABG66" s="92"/>
      <c r="ABH66" s="92"/>
      <c r="ABI66" s="92"/>
      <c r="ABJ66" s="92"/>
      <c r="ABK66" s="92"/>
      <c r="ABL66" s="92"/>
      <c r="ABM66" s="92"/>
      <c r="ABN66" s="92"/>
      <c r="ABO66" s="92"/>
      <c r="ABP66" s="92"/>
      <c r="ABQ66" s="92"/>
      <c r="ABR66" s="92"/>
      <c r="ABS66" s="92"/>
      <c r="ABT66" s="92"/>
      <c r="ABU66" s="92"/>
      <c r="ABV66" s="92"/>
      <c r="ABW66" s="92"/>
      <c r="ABX66" s="92"/>
      <c r="ABY66" s="92"/>
      <c r="ABZ66" s="92"/>
      <c r="ACA66" s="92"/>
      <c r="ACB66" s="92"/>
      <c r="ACC66" s="92"/>
      <c r="ACD66" s="92"/>
      <c r="ACE66" s="92"/>
      <c r="ACF66" s="92"/>
      <c r="ACG66" s="92"/>
      <c r="ACH66" s="92"/>
      <c r="ACI66" s="92"/>
      <c r="ACJ66" s="92"/>
      <c r="ACK66" s="92"/>
      <c r="ACL66" s="92"/>
      <c r="ACM66" s="92"/>
      <c r="ACN66" s="92"/>
      <c r="ACO66" s="92"/>
      <c r="ACP66" s="92"/>
      <c r="ACQ66" s="92"/>
      <c r="ACR66" s="92"/>
      <c r="ACS66" s="92"/>
      <c r="ACT66" s="92"/>
      <c r="ACU66" s="92"/>
      <c r="ACV66" s="92"/>
      <c r="ACW66" s="92"/>
      <c r="ACX66" s="92"/>
      <c r="ACY66" s="92"/>
      <c r="ACZ66" s="92"/>
      <c r="ADA66" s="92"/>
      <c r="ADB66" s="92"/>
      <c r="ADC66" s="92"/>
      <c r="ADD66" s="92"/>
      <c r="ADE66" s="92"/>
      <c r="ADF66" s="92"/>
      <c r="ADG66" s="92"/>
      <c r="ADH66" s="92"/>
      <c r="ADI66" s="92"/>
      <c r="ADJ66" s="92"/>
      <c r="ADK66" s="92"/>
      <c r="ADL66" s="92"/>
      <c r="ADM66" s="92"/>
      <c r="ADN66" s="92"/>
      <c r="ADO66" s="92"/>
      <c r="ADP66" s="92"/>
      <c r="ADQ66" s="92"/>
      <c r="ADR66" s="92"/>
      <c r="ADS66" s="92"/>
      <c r="ADT66" s="92"/>
      <c r="ADU66" s="92"/>
      <c r="ADV66" s="92"/>
      <c r="ADW66" s="92"/>
      <c r="ADX66" s="92"/>
      <c r="ADY66" s="92"/>
      <c r="ADZ66" s="92"/>
      <c r="AEA66" s="92"/>
      <c r="AEB66" s="92"/>
      <c r="AEC66" s="92"/>
      <c r="AED66" s="92"/>
      <c r="AEE66" s="92"/>
      <c r="AEF66" s="92"/>
      <c r="AEG66" s="92"/>
      <c r="AEH66" s="92"/>
      <c r="AEI66" s="92"/>
      <c r="AEJ66" s="92"/>
      <c r="AEK66" s="92"/>
      <c r="AEL66" s="92"/>
      <c r="AEM66" s="92"/>
      <c r="AEN66" s="92"/>
      <c r="AEO66" s="92"/>
      <c r="AEP66" s="92"/>
      <c r="AEQ66" s="92"/>
      <c r="AER66" s="92"/>
      <c r="AES66" s="92"/>
      <c r="AET66" s="92"/>
      <c r="AEU66" s="92"/>
      <c r="AEV66" s="92"/>
      <c r="AEW66" s="92"/>
      <c r="AEX66" s="92"/>
      <c r="AEY66" s="92"/>
      <c r="AEZ66" s="92"/>
      <c r="AFA66" s="92"/>
      <c r="AFB66" s="92"/>
      <c r="AFC66" s="92"/>
      <c r="AFD66" s="92"/>
      <c r="AFE66" s="92"/>
      <c r="AFF66" s="92"/>
      <c r="AFG66" s="92"/>
      <c r="AFH66" s="92"/>
      <c r="AFI66" s="92"/>
      <c r="AFJ66" s="92"/>
      <c r="AFK66" s="92"/>
      <c r="AFL66" s="92"/>
      <c r="AFM66" s="92"/>
      <c r="AFN66" s="92"/>
      <c r="AFO66" s="92"/>
      <c r="AFP66" s="92"/>
      <c r="AFQ66" s="92"/>
      <c r="AFR66" s="92"/>
      <c r="AFS66" s="92"/>
      <c r="AFT66" s="92"/>
      <c r="AFU66" s="92"/>
      <c r="AFV66" s="92"/>
      <c r="AFW66" s="92"/>
      <c r="AFX66" s="92"/>
      <c r="AFY66" s="92"/>
      <c r="AFZ66" s="92"/>
      <c r="AGA66" s="92"/>
      <c r="AGB66" s="92"/>
      <c r="AGC66" s="92"/>
      <c r="AGD66" s="92"/>
      <c r="AGE66" s="92"/>
      <c r="AGF66" s="92"/>
      <c r="AGG66" s="92"/>
      <c r="AGH66" s="92"/>
      <c r="AGI66" s="92"/>
      <c r="AGJ66" s="92"/>
      <c r="AGK66" s="92"/>
      <c r="AGL66" s="92"/>
      <c r="AGM66" s="92"/>
      <c r="AGN66" s="92"/>
      <c r="AGO66" s="92"/>
      <c r="AGP66" s="92"/>
      <c r="AGQ66" s="92"/>
      <c r="AGR66" s="92"/>
      <c r="AGS66" s="92"/>
      <c r="AGT66" s="92"/>
      <c r="AGU66" s="92"/>
      <c r="AGV66" s="92"/>
      <c r="AGW66" s="92"/>
      <c r="AGX66" s="92"/>
      <c r="AGY66" s="92"/>
      <c r="AGZ66" s="92"/>
      <c r="AHA66" s="92"/>
      <c r="AHB66" s="92"/>
      <c r="AHC66" s="92"/>
      <c r="AHD66" s="92"/>
      <c r="AHE66" s="92"/>
      <c r="AHF66" s="92"/>
      <c r="AHG66" s="92"/>
      <c r="AHH66" s="92"/>
      <c r="AHI66" s="92"/>
      <c r="AHJ66" s="92"/>
      <c r="AHK66" s="92"/>
      <c r="AHL66" s="92"/>
      <c r="AHM66" s="92"/>
      <c r="AHN66" s="92"/>
      <c r="AHO66" s="92"/>
      <c r="AHP66" s="92"/>
      <c r="AHQ66" s="92"/>
      <c r="AHR66" s="92"/>
      <c r="AHS66" s="92"/>
      <c r="AHT66" s="92"/>
      <c r="AHU66" s="92"/>
      <c r="AHV66" s="92"/>
      <c r="AHW66" s="92"/>
      <c r="AHX66" s="92"/>
      <c r="AHY66" s="92"/>
      <c r="AHZ66" s="92"/>
      <c r="AIA66" s="92"/>
      <c r="AIB66" s="92"/>
      <c r="AIC66" s="92"/>
      <c r="AID66" s="92"/>
      <c r="AIE66" s="92"/>
      <c r="AIF66" s="92"/>
      <c r="AIG66" s="92"/>
      <c r="AIH66" s="92"/>
      <c r="AII66" s="92"/>
      <c r="AIJ66" s="92"/>
      <c r="AIK66" s="92"/>
      <c r="AIL66" s="92"/>
      <c r="AIM66" s="92"/>
      <c r="AIN66" s="92"/>
      <c r="AIO66" s="92"/>
      <c r="AIP66" s="92"/>
      <c r="AIQ66" s="92"/>
      <c r="AIR66" s="92"/>
      <c r="AIS66" s="92"/>
      <c r="AIT66" s="92"/>
      <c r="AIU66" s="92"/>
      <c r="AIV66" s="92"/>
      <c r="AIW66" s="92"/>
      <c r="AIX66" s="92"/>
      <c r="AIY66" s="92"/>
      <c r="AIZ66" s="92"/>
      <c r="AJA66" s="92"/>
      <c r="AJB66" s="92"/>
      <c r="AJC66" s="92"/>
      <c r="AJD66" s="92"/>
      <c r="AJE66" s="92"/>
      <c r="AJF66" s="92"/>
      <c r="AJG66" s="92"/>
      <c r="AJH66" s="92"/>
      <c r="AJI66" s="92"/>
      <c r="AJJ66" s="92"/>
      <c r="AJK66" s="92"/>
      <c r="AJL66" s="92"/>
      <c r="AJM66" s="92"/>
      <c r="AJN66" s="92"/>
      <c r="AJO66" s="92"/>
      <c r="AJP66" s="92"/>
      <c r="AJQ66" s="92"/>
      <c r="AJR66" s="92"/>
      <c r="AJS66" s="92"/>
      <c r="AJT66" s="92"/>
      <c r="AJU66" s="92"/>
      <c r="AJV66" s="92"/>
      <c r="AJW66" s="92"/>
      <c r="AJX66" s="92"/>
      <c r="AJY66" s="92"/>
      <c r="AJZ66" s="92"/>
      <c r="AKA66" s="92"/>
      <c r="AKB66" s="92"/>
      <c r="AKC66" s="92"/>
      <c r="AKD66" s="92"/>
      <c r="AKE66" s="92"/>
      <c r="AKF66" s="92"/>
      <c r="AKG66" s="92"/>
      <c r="AKH66" s="92"/>
      <c r="AKI66" s="92"/>
      <c r="AKJ66" s="92"/>
      <c r="AKK66" s="92"/>
      <c r="AKL66" s="92"/>
      <c r="AKM66" s="92"/>
      <c r="AKN66" s="92"/>
      <c r="AKO66" s="92"/>
      <c r="AKP66" s="92"/>
      <c r="AKQ66" s="92"/>
      <c r="AKR66" s="92"/>
      <c r="AKS66" s="92"/>
      <c r="AKT66" s="92"/>
      <c r="AKU66" s="92"/>
      <c r="AKV66" s="92"/>
      <c r="AKW66" s="92"/>
      <c r="AKX66" s="92"/>
      <c r="AKY66" s="92"/>
      <c r="AKZ66" s="92"/>
      <c r="ALA66" s="92"/>
      <c r="ALB66" s="92"/>
      <c r="ALC66" s="92"/>
      <c r="ALD66" s="92"/>
      <c r="ALE66" s="92"/>
      <c r="ALF66" s="92"/>
      <c r="ALG66" s="92"/>
      <c r="ALH66" s="92"/>
      <c r="ALI66" s="92"/>
      <c r="ALJ66" s="92"/>
      <c r="ALK66" s="92"/>
      <c r="ALL66" s="92"/>
      <c r="ALM66" s="92"/>
      <c r="ALN66" s="92"/>
      <c r="ALO66" s="92"/>
      <c r="ALP66" s="92"/>
      <c r="ALQ66" s="92"/>
      <c r="ALR66" s="92"/>
      <c r="ALS66" s="92"/>
      <c r="ALT66" s="92"/>
      <c r="ALU66" s="92"/>
      <c r="ALV66" s="92"/>
      <c r="ALW66" s="92"/>
      <c r="ALX66" s="92"/>
      <c r="ALY66" s="92"/>
      <c r="ALZ66" s="92"/>
      <c r="AMA66" s="92"/>
      <c r="AMB66" s="92"/>
      <c r="AMC66" s="92"/>
      <c r="AMD66" s="92"/>
      <c r="AME66" s="92"/>
      <c r="AMF66" s="92"/>
      <c r="AMG66" s="92"/>
      <c r="AMH66" s="92"/>
      <c r="AMI66" s="92"/>
      <c r="AMJ66" s="92"/>
    </row>
    <row r="67" spans="1:1024" s="104" customFormat="1" ht="12.75" x14ac:dyDescent="0.2">
      <c r="A67" s="58">
        <f t="array" ref="A67">IF(G67=Error_checking!$A$26,_xlfn.RANK.EQ(AC67,$AC$2:$AC$601),"")</f>
        <v>66</v>
      </c>
      <c r="B67" s="93">
        <v>390</v>
      </c>
      <c r="C67" s="59">
        <f>VLOOKUP($B67,Ludo_na!$A$2:$D$601,2,0)</f>
        <v>278</v>
      </c>
      <c r="D67" s="60" t="str">
        <f>IF(VLOOKUP($B67,Ludo_voor!$A$2:$Y$601,3,0)="","",VLOOKUP($B67,Ludo_voor!$A$2:$Y$601,3,0))</f>
        <v>Delsie</v>
      </c>
      <c r="E67" s="61" t="str">
        <f>IF(VLOOKUP($B67,Ludo_voor!$A$2:$Y$601,4,0)="","",VLOOKUP($B67,Ludo_voor!$A$2:$Y$601,4,0))</f>
        <v>Vaast</v>
      </c>
      <c r="F67" s="62" t="str">
        <f>IF(VLOOKUP($B67,Ludo_voor!$A$2:$Y$601,5,0)="","",VLOOKUP($B67,Ludo_voor!$A$2:$Y$601,5,0))</f>
        <v>Spelgevaar</v>
      </c>
      <c r="G67" s="63" t="s">
        <v>845</v>
      </c>
      <c r="H67" s="85"/>
      <c r="I67" s="86" t="s">
        <v>860</v>
      </c>
      <c r="J67" s="87">
        <v>5</v>
      </c>
      <c r="K67" s="87">
        <v>4</v>
      </c>
      <c r="L67" s="87">
        <v>1</v>
      </c>
      <c r="M67" s="67">
        <f t="array" ref="M67">IF($G67="","",IF(L67="",0,((SUM(IF(I67=I$2:I$601,IF(J67=J$2:J$601,1,0),0))-K67)/(SUM(IF(I67=I$2:I$601,IF(J67=J$2:J$601,1,0),0))-1)*100)+(L67/(SUM(IF(I67=I$2:I$601,IF(J67=J$2:J$601,L$2:L$601,0),0))))+IF(K67&lt;2,SUM(IF(I67=I$2:I$601,IF(J67=J$2:J$601,1,0),0)),0)))</f>
        <v>0.1</v>
      </c>
      <c r="N67" s="88" t="s">
        <v>962</v>
      </c>
      <c r="O67" s="72">
        <v>1</v>
      </c>
      <c r="P67" s="72">
        <v>2</v>
      </c>
      <c r="Q67" s="72">
        <v>3</v>
      </c>
      <c r="R67" s="70">
        <f t="array" ref="R67">IF($G67="","",IF(Q67="",0,((SUM(IF(N67=N$2:N$601,IF(O67=O$2:O$601,1,0),0))-P67)/(SUM(IF(N67=N$2:N$601,IF(O67=O$2:O$601,1,0),0))-1)*100)+(Q67/(SUM(IF(N67=N$2:N$601,IF(O67=O$2:O$601,Q$2:Q$601,0),0))))+IF(P67&lt;2,SUM(IF(N67=N$2:N$601,IF(O67=O$2:O$601,1,0),0)),0)))</f>
        <v>66.966666666666654</v>
      </c>
      <c r="S67" s="71" t="s">
        <v>851</v>
      </c>
      <c r="T67" s="72">
        <v>3</v>
      </c>
      <c r="U67" s="72">
        <v>2</v>
      </c>
      <c r="V67" s="72">
        <v>47</v>
      </c>
      <c r="W67" s="73">
        <f t="array" ref="W67">IF($G67="","",IF(OR(S67=Error_checking!$Q$25,S67=Error_checking!$Q$26),R67-IF(P67&lt;2,SUM(IF(N67=N$2:N$601,IF(O67=O$2:O$601,1,0),0)),0),IF(V67="",0,((SUM(IF(S67=S$2:S$601,IF(T67=T$2:T$601,1,0),0))-U67)/(SUM(IF(S67=S$2:S$601,IF(T67=T$2:T$601,1,0),0))-1)*100)+(V67/(SUM(IF(S67=S$2:S$601,IF(T67=T$2:T$601,V$2:V$601,0),0))))+IF(U67&lt;2,SUM(IF(S67=S$2:S$601,IF(T67=T$2:T$601,1,0),0)),0))))</f>
        <v>80.170289855072468</v>
      </c>
      <c r="X67" s="74"/>
      <c r="Y67" s="75"/>
      <c r="Z67" s="76"/>
      <c r="AA67" s="75"/>
      <c r="AB67" s="77">
        <f>0</f>
        <v>0</v>
      </c>
      <c r="AC67" s="77">
        <f t="array" ref="AC67">SUM(M67,R67,W67,AB67)</f>
        <v>147.2369565217391</v>
      </c>
      <c r="AD67" s="76">
        <f>IF(G67=Error_checking!$A$26,MAX(0,MIN(MaxBonus,$G$1)+1-_xlfn.RANK.EQ(AC67,$AC$2:$AC$601)),0)</f>
        <v>5</v>
      </c>
      <c r="AE67" s="73">
        <f t="shared" si="1"/>
        <v>152.2369565217391</v>
      </c>
      <c r="AF67" s="78">
        <f t="array" ref="AF67">IF(G67=Error_checking!$A$26,_xlfn.RANK.EQ(AC67,$AC$2:$AC$601),"")</f>
        <v>66</v>
      </c>
      <c r="AG67" s="79"/>
      <c r="AH67" s="80"/>
      <c r="AI67" s="80"/>
      <c r="AJ67" s="80"/>
      <c r="AK67" s="81"/>
      <c r="AL67" s="81"/>
      <c r="AM67" s="81"/>
      <c r="AN67" s="82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  <c r="IP67" s="83"/>
      <c r="IQ67" s="83"/>
      <c r="IR67" s="83"/>
      <c r="IS67" s="83"/>
      <c r="IT67" s="83"/>
      <c r="IU67" s="83"/>
      <c r="IV67" s="83"/>
      <c r="IW67" s="83"/>
      <c r="IX67" s="83"/>
      <c r="IY67" s="83"/>
      <c r="IZ67" s="83"/>
      <c r="JA67" s="83"/>
      <c r="JB67" s="83"/>
      <c r="JC67" s="83"/>
      <c r="JD67" s="83"/>
      <c r="JE67" s="83"/>
      <c r="JF67" s="83"/>
      <c r="JG67" s="83"/>
      <c r="JH67" s="83"/>
      <c r="JI67" s="83"/>
      <c r="JJ67" s="83"/>
      <c r="JK67" s="83"/>
      <c r="JL67" s="83"/>
      <c r="JM67" s="83"/>
      <c r="JN67" s="83"/>
      <c r="JO67" s="83"/>
      <c r="JP67" s="83"/>
      <c r="JQ67" s="83"/>
      <c r="JR67" s="83"/>
      <c r="JS67" s="83"/>
      <c r="JT67" s="83"/>
      <c r="JU67" s="83"/>
      <c r="JV67" s="83"/>
      <c r="JW67" s="83"/>
      <c r="JX67" s="83"/>
      <c r="JY67" s="83"/>
      <c r="JZ67" s="83"/>
      <c r="KA67" s="83"/>
      <c r="KB67" s="83"/>
      <c r="KC67" s="83"/>
      <c r="KD67" s="83"/>
      <c r="KE67" s="83"/>
      <c r="KF67" s="83"/>
      <c r="KG67" s="83"/>
      <c r="KH67" s="83"/>
      <c r="KI67" s="83"/>
      <c r="KJ67" s="83"/>
      <c r="KK67" s="83"/>
      <c r="KL67" s="83"/>
      <c r="KM67" s="83"/>
      <c r="KN67" s="83"/>
      <c r="KO67" s="83"/>
      <c r="KP67" s="83"/>
      <c r="KQ67" s="83"/>
      <c r="KR67" s="83"/>
      <c r="KS67" s="83"/>
      <c r="KT67" s="83"/>
      <c r="KU67" s="83"/>
      <c r="KV67" s="83"/>
      <c r="KW67" s="83"/>
      <c r="KX67" s="83"/>
      <c r="KY67" s="83"/>
      <c r="KZ67" s="83"/>
      <c r="LA67" s="83"/>
      <c r="LB67" s="83"/>
      <c r="LC67" s="83"/>
      <c r="LD67" s="83"/>
      <c r="LE67" s="83"/>
      <c r="LF67" s="83"/>
      <c r="LG67" s="83"/>
      <c r="LH67" s="83"/>
      <c r="LI67" s="83"/>
      <c r="LJ67" s="83"/>
      <c r="LK67" s="83"/>
      <c r="LL67" s="83"/>
      <c r="LM67" s="83"/>
      <c r="LN67" s="83"/>
      <c r="LO67" s="83"/>
      <c r="LP67" s="83"/>
      <c r="LQ67" s="83"/>
      <c r="LR67" s="83"/>
      <c r="LS67" s="83"/>
      <c r="LT67" s="83"/>
      <c r="LU67" s="83"/>
      <c r="LV67" s="83"/>
      <c r="LW67" s="83"/>
      <c r="LX67" s="83"/>
      <c r="LY67" s="83"/>
      <c r="LZ67" s="83"/>
      <c r="MA67" s="83"/>
      <c r="MB67" s="83"/>
      <c r="MC67" s="83"/>
      <c r="MD67" s="83"/>
      <c r="ME67" s="83"/>
      <c r="MF67" s="83"/>
      <c r="MG67" s="83"/>
      <c r="MH67" s="83"/>
      <c r="MI67" s="83"/>
      <c r="MJ67" s="83"/>
      <c r="MK67" s="83"/>
      <c r="ML67" s="83"/>
      <c r="MM67" s="83"/>
      <c r="MN67" s="83"/>
      <c r="MO67" s="83"/>
      <c r="MP67" s="83"/>
      <c r="MQ67" s="83"/>
      <c r="MR67" s="83"/>
      <c r="MS67" s="83"/>
      <c r="MT67" s="83"/>
      <c r="MU67" s="83"/>
      <c r="MV67" s="83"/>
      <c r="MW67" s="83"/>
      <c r="MX67" s="83"/>
      <c r="MY67" s="83"/>
      <c r="MZ67" s="83"/>
      <c r="NA67" s="83"/>
      <c r="NB67" s="83"/>
      <c r="NC67" s="83"/>
      <c r="ND67" s="83"/>
      <c r="NE67" s="83"/>
      <c r="NF67" s="83"/>
      <c r="NG67" s="83"/>
      <c r="NH67" s="83"/>
      <c r="NI67" s="83"/>
      <c r="NJ67" s="83"/>
      <c r="NK67" s="83"/>
      <c r="NL67" s="83"/>
      <c r="NM67" s="83"/>
      <c r="NN67" s="83"/>
      <c r="NO67" s="83"/>
      <c r="NP67" s="83"/>
      <c r="NQ67" s="83"/>
      <c r="NR67" s="83"/>
      <c r="NS67" s="83"/>
      <c r="NT67" s="83"/>
      <c r="NU67" s="83"/>
      <c r="NV67" s="83"/>
      <c r="NW67" s="83"/>
      <c r="NX67" s="83"/>
      <c r="NY67" s="83"/>
      <c r="NZ67" s="83"/>
      <c r="OA67" s="83"/>
      <c r="OB67" s="83"/>
      <c r="OC67" s="83"/>
      <c r="OD67" s="83"/>
      <c r="OE67" s="83"/>
      <c r="OF67" s="83"/>
      <c r="OG67" s="83"/>
      <c r="OH67" s="83"/>
      <c r="OI67" s="83"/>
      <c r="OJ67" s="83"/>
      <c r="OK67" s="83"/>
      <c r="OL67" s="83"/>
      <c r="OM67" s="83"/>
      <c r="ON67" s="83"/>
      <c r="OO67" s="83"/>
      <c r="OP67" s="83"/>
      <c r="OQ67" s="83"/>
      <c r="OR67" s="83"/>
      <c r="OS67" s="83"/>
      <c r="OT67" s="83"/>
      <c r="OU67" s="83"/>
      <c r="OV67" s="83"/>
      <c r="OW67" s="83"/>
      <c r="OX67" s="83"/>
      <c r="OY67" s="83"/>
      <c r="OZ67" s="83"/>
      <c r="PA67" s="83"/>
      <c r="PB67" s="83"/>
      <c r="PC67" s="83"/>
      <c r="PD67" s="83"/>
      <c r="PE67" s="83"/>
      <c r="PF67" s="83"/>
      <c r="PG67" s="83"/>
      <c r="PH67" s="83"/>
      <c r="PI67" s="83"/>
      <c r="PJ67" s="83"/>
      <c r="PK67" s="83"/>
      <c r="PL67" s="83"/>
      <c r="PM67" s="83"/>
      <c r="PN67" s="83"/>
      <c r="PO67" s="83"/>
      <c r="PP67" s="83"/>
      <c r="PQ67" s="83"/>
      <c r="PR67" s="83"/>
      <c r="PS67" s="83"/>
      <c r="PT67" s="83"/>
      <c r="PU67" s="83"/>
      <c r="PV67" s="83"/>
      <c r="PW67" s="83"/>
      <c r="PX67" s="83"/>
      <c r="PY67" s="83"/>
      <c r="PZ67" s="83"/>
      <c r="QA67" s="83"/>
      <c r="QB67" s="83"/>
      <c r="QC67" s="83"/>
      <c r="QD67" s="83"/>
      <c r="QE67" s="83"/>
      <c r="QF67" s="83"/>
      <c r="QG67" s="83"/>
      <c r="QH67" s="83"/>
      <c r="QI67" s="83"/>
      <c r="QJ67" s="83"/>
      <c r="QK67" s="83"/>
      <c r="QL67" s="83"/>
      <c r="QM67" s="83"/>
      <c r="QN67" s="83"/>
      <c r="QO67" s="83"/>
      <c r="QP67" s="83"/>
      <c r="QQ67" s="83"/>
      <c r="QR67" s="83"/>
      <c r="QS67" s="83"/>
      <c r="QT67" s="83"/>
      <c r="QU67" s="83"/>
      <c r="QV67" s="83"/>
      <c r="QW67" s="83"/>
      <c r="QX67" s="83"/>
      <c r="QY67" s="83"/>
      <c r="QZ67" s="83"/>
      <c r="RA67" s="83"/>
      <c r="RB67" s="83"/>
      <c r="RC67" s="83"/>
      <c r="RD67" s="83"/>
      <c r="RE67" s="83"/>
      <c r="RF67" s="83"/>
      <c r="RG67" s="83"/>
      <c r="RH67" s="83"/>
      <c r="RI67" s="83"/>
      <c r="RJ67" s="83"/>
      <c r="RK67" s="83"/>
      <c r="RL67" s="83"/>
      <c r="RM67" s="83"/>
      <c r="RN67" s="83"/>
      <c r="RO67" s="83"/>
      <c r="RP67" s="83"/>
      <c r="RQ67" s="83"/>
      <c r="RR67" s="83"/>
      <c r="RS67" s="83"/>
      <c r="RT67" s="83"/>
      <c r="RU67" s="83"/>
      <c r="RV67" s="83"/>
      <c r="RW67" s="83"/>
      <c r="RX67" s="83"/>
      <c r="RY67" s="83"/>
      <c r="RZ67" s="83"/>
      <c r="SA67" s="83"/>
      <c r="SB67" s="83"/>
      <c r="SC67" s="83"/>
      <c r="SD67" s="83"/>
      <c r="SE67" s="83"/>
      <c r="SF67" s="83"/>
      <c r="SG67" s="83"/>
      <c r="SH67" s="83"/>
      <c r="SI67" s="83"/>
      <c r="SJ67" s="83"/>
      <c r="SK67" s="83"/>
      <c r="SL67" s="83"/>
      <c r="SM67" s="83"/>
      <c r="SN67" s="83"/>
      <c r="SO67" s="83"/>
      <c r="SP67" s="83"/>
      <c r="SQ67" s="83"/>
      <c r="SR67" s="83"/>
      <c r="SS67" s="83"/>
      <c r="ST67" s="83"/>
      <c r="SU67" s="83"/>
      <c r="SV67" s="83"/>
      <c r="SW67" s="83"/>
      <c r="SX67" s="83"/>
      <c r="SY67" s="83"/>
      <c r="SZ67" s="83"/>
      <c r="TA67" s="83"/>
      <c r="TB67" s="83"/>
      <c r="TC67" s="83"/>
      <c r="TD67" s="83"/>
      <c r="TE67" s="83"/>
      <c r="TF67" s="83"/>
      <c r="TG67" s="83"/>
      <c r="TH67" s="83"/>
      <c r="TI67" s="83"/>
      <c r="TJ67" s="83"/>
      <c r="TK67" s="83"/>
      <c r="TL67" s="83"/>
      <c r="TM67" s="83"/>
      <c r="TN67" s="83"/>
      <c r="TO67" s="83"/>
      <c r="TP67" s="83"/>
      <c r="TQ67" s="83"/>
      <c r="TR67" s="83"/>
      <c r="TS67" s="83"/>
      <c r="TT67" s="83"/>
      <c r="TU67" s="83"/>
      <c r="TV67" s="83"/>
      <c r="TW67" s="83"/>
      <c r="TX67" s="83"/>
      <c r="TY67" s="83"/>
      <c r="TZ67" s="83"/>
      <c r="UA67" s="83"/>
      <c r="UB67" s="83"/>
      <c r="UC67" s="83"/>
      <c r="UD67" s="83"/>
      <c r="UE67" s="83"/>
      <c r="UF67" s="83"/>
      <c r="UG67" s="83"/>
      <c r="UH67" s="83"/>
      <c r="UI67" s="83"/>
      <c r="UJ67" s="83"/>
      <c r="UK67" s="83"/>
      <c r="UL67" s="83"/>
      <c r="UM67" s="83"/>
      <c r="UN67" s="83"/>
      <c r="UO67" s="83"/>
      <c r="UP67" s="83"/>
      <c r="UQ67" s="83"/>
      <c r="UR67" s="83"/>
      <c r="US67" s="83"/>
      <c r="UT67" s="83"/>
      <c r="UU67" s="83"/>
      <c r="UV67" s="83"/>
      <c r="UW67" s="83"/>
      <c r="UX67" s="83"/>
      <c r="UY67" s="83"/>
      <c r="UZ67" s="83"/>
      <c r="VA67" s="83"/>
      <c r="VB67" s="83"/>
      <c r="VC67" s="83"/>
      <c r="VD67" s="83"/>
      <c r="VE67" s="83"/>
      <c r="VF67" s="83"/>
      <c r="VG67" s="83"/>
      <c r="VH67" s="83"/>
      <c r="VI67" s="83"/>
      <c r="VJ67" s="83"/>
      <c r="VK67" s="83"/>
      <c r="VL67" s="83"/>
      <c r="VM67" s="83"/>
      <c r="VN67" s="83"/>
      <c r="VO67" s="83"/>
      <c r="VP67" s="83"/>
      <c r="VQ67" s="83"/>
      <c r="VR67" s="83"/>
      <c r="VS67" s="83"/>
      <c r="VT67" s="83"/>
      <c r="VU67" s="83"/>
      <c r="VV67" s="83"/>
      <c r="VW67" s="83"/>
      <c r="VX67" s="83"/>
      <c r="VY67" s="83"/>
      <c r="VZ67" s="83"/>
      <c r="WA67" s="83"/>
      <c r="WB67" s="83"/>
      <c r="WC67" s="83"/>
      <c r="WD67" s="83"/>
      <c r="WE67" s="83"/>
      <c r="WF67" s="83"/>
      <c r="WG67" s="83"/>
      <c r="WH67" s="83"/>
      <c r="WI67" s="83"/>
      <c r="WJ67" s="83"/>
      <c r="WK67" s="83"/>
      <c r="WL67" s="83"/>
      <c r="WM67" s="83"/>
      <c r="WN67" s="83"/>
      <c r="WO67" s="83"/>
      <c r="WP67" s="83"/>
      <c r="WQ67" s="83"/>
      <c r="WR67" s="83"/>
      <c r="WS67" s="83"/>
      <c r="WT67" s="83"/>
      <c r="WU67" s="83"/>
      <c r="WV67" s="83"/>
      <c r="WW67" s="83"/>
      <c r="WX67" s="83"/>
      <c r="WY67" s="83"/>
      <c r="WZ67" s="83"/>
      <c r="XA67" s="83"/>
      <c r="XB67" s="83"/>
      <c r="XC67" s="83"/>
      <c r="XD67" s="83"/>
      <c r="XE67" s="83"/>
      <c r="XF67" s="83"/>
      <c r="XG67" s="83"/>
      <c r="XH67" s="83"/>
      <c r="XI67" s="83"/>
      <c r="XJ67" s="83"/>
      <c r="XK67" s="83"/>
      <c r="XL67" s="83"/>
      <c r="XM67" s="83"/>
      <c r="XN67" s="83"/>
      <c r="XO67" s="83"/>
      <c r="XP67" s="83"/>
      <c r="XQ67" s="83"/>
      <c r="XR67" s="83"/>
      <c r="XS67" s="83"/>
      <c r="XT67" s="83"/>
      <c r="XU67" s="83"/>
      <c r="XV67" s="83"/>
      <c r="XW67" s="83"/>
      <c r="XX67" s="83"/>
      <c r="XY67" s="83"/>
      <c r="XZ67" s="83"/>
      <c r="YA67" s="83"/>
      <c r="YB67" s="83"/>
      <c r="YC67" s="83"/>
      <c r="YD67" s="83"/>
      <c r="YE67" s="83"/>
      <c r="YF67" s="83"/>
      <c r="YG67" s="83"/>
      <c r="YH67" s="83"/>
      <c r="YI67" s="83"/>
      <c r="YJ67" s="83"/>
      <c r="YK67" s="83"/>
      <c r="YL67" s="83"/>
      <c r="YM67" s="83"/>
      <c r="YN67" s="83"/>
      <c r="YO67" s="83"/>
      <c r="YP67" s="83"/>
      <c r="YQ67" s="83"/>
      <c r="YR67" s="83"/>
      <c r="YS67" s="83"/>
      <c r="YT67" s="83"/>
      <c r="YU67" s="83"/>
      <c r="YV67" s="83"/>
      <c r="YW67" s="83"/>
      <c r="YX67" s="83"/>
      <c r="YY67" s="83"/>
      <c r="YZ67" s="83"/>
      <c r="ZA67" s="83"/>
      <c r="ZB67" s="83"/>
      <c r="ZC67" s="83"/>
      <c r="ZD67" s="83"/>
      <c r="ZE67" s="83"/>
      <c r="ZF67" s="83"/>
      <c r="ZG67" s="83"/>
      <c r="ZH67" s="83"/>
      <c r="ZI67" s="83"/>
      <c r="ZJ67" s="83"/>
      <c r="ZK67" s="83"/>
      <c r="ZL67" s="83"/>
      <c r="ZM67" s="83"/>
      <c r="ZN67" s="83"/>
      <c r="ZO67" s="83"/>
      <c r="ZP67" s="83"/>
      <c r="ZQ67" s="83"/>
      <c r="ZR67" s="83"/>
      <c r="ZS67" s="83"/>
      <c r="ZT67" s="83"/>
      <c r="ZU67" s="83"/>
      <c r="ZV67" s="83"/>
      <c r="ZW67" s="83"/>
      <c r="ZX67" s="83"/>
      <c r="ZY67" s="83"/>
      <c r="ZZ67" s="83"/>
      <c r="AAA67" s="83"/>
      <c r="AAB67" s="83"/>
      <c r="AAC67" s="83"/>
      <c r="AAD67" s="83"/>
      <c r="AAE67" s="83"/>
      <c r="AAF67" s="83"/>
      <c r="AAG67" s="83"/>
      <c r="AAH67" s="83"/>
      <c r="AAI67" s="83"/>
      <c r="AAJ67" s="83"/>
      <c r="AAK67" s="83"/>
      <c r="AAL67" s="83"/>
      <c r="AAM67" s="83"/>
      <c r="AAN67" s="83"/>
      <c r="AAO67" s="83"/>
      <c r="AAP67" s="83"/>
      <c r="AAQ67" s="83"/>
      <c r="AAR67" s="83"/>
      <c r="AAS67" s="83"/>
      <c r="AAT67" s="83"/>
      <c r="AAU67" s="83"/>
      <c r="AAV67" s="83"/>
      <c r="AAW67" s="83"/>
      <c r="AAX67" s="83"/>
      <c r="AAY67" s="83"/>
      <c r="AAZ67" s="83"/>
      <c r="ABA67" s="83"/>
      <c r="ABB67" s="83"/>
      <c r="ABC67" s="83"/>
      <c r="ABD67" s="83"/>
      <c r="ABE67" s="83"/>
      <c r="ABF67" s="83"/>
      <c r="ABG67" s="83"/>
      <c r="ABH67" s="83"/>
      <c r="ABI67" s="83"/>
      <c r="ABJ67" s="83"/>
      <c r="ABK67" s="83"/>
      <c r="ABL67" s="83"/>
      <c r="ABM67" s="83"/>
      <c r="ABN67" s="83"/>
      <c r="ABO67" s="83"/>
      <c r="ABP67" s="83"/>
      <c r="ABQ67" s="83"/>
      <c r="ABR67" s="83"/>
      <c r="ABS67" s="83"/>
      <c r="ABT67" s="83"/>
      <c r="ABU67" s="83"/>
      <c r="ABV67" s="83"/>
      <c r="ABW67" s="83"/>
      <c r="ABX67" s="83"/>
      <c r="ABY67" s="83"/>
      <c r="ABZ67" s="83"/>
      <c r="ACA67" s="83"/>
      <c r="ACB67" s="83"/>
      <c r="ACC67" s="83"/>
      <c r="ACD67" s="83"/>
      <c r="ACE67" s="83"/>
      <c r="ACF67" s="83"/>
      <c r="ACG67" s="83"/>
      <c r="ACH67" s="83"/>
      <c r="ACI67" s="83"/>
      <c r="ACJ67" s="83"/>
      <c r="ACK67" s="83"/>
      <c r="ACL67" s="83"/>
      <c r="ACM67" s="83"/>
      <c r="ACN67" s="83"/>
      <c r="ACO67" s="83"/>
      <c r="ACP67" s="83"/>
      <c r="ACQ67" s="83"/>
      <c r="ACR67" s="83"/>
      <c r="ACS67" s="83"/>
      <c r="ACT67" s="83"/>
      <c r="ACU67" s="83"/>
      <c r="ACV67" s="83"/>
      <c r="ACW67" s="83"/>
      <c r="ACX67" s="83"/>
      <c r="ACY67" s="83"/>
      <c r="ACZ67" s="83"/>
      <c r="ADA67" s="83"/>
      <c r="ADB67" s="83"/>
      <c r="ADC67" s="83"/>
      <c r="ADD67" s="83"/>
      <c r="ADE67" s="83"/>
      <c r="ADF67" s="83"/>
      <c r="ADG67" s="83"/>
      <c r="ADH67" s="83"/>
      <c r="ADI67" s="83"/>
      <c r="ADJ67" s="83"/>
      <c r="ADK67" s="83"/>
      <c r="ADL67" s="83"/>
      <c r="ADM67" s="83"/>
      <c r="ADN67" s="83"/>
      <c r="ADO67" s="83"/>
      <c r="ADP67" s="83"/>
      <c r="ADQ67" s="83"/>
      <c r="ADR67" s="83"/>
      <c r="ADS67" s="83"/>
      <c r="ADT67" s="83"/>
      <c r="ADU67" s="83"/>
      <c r="ADV67" s="83"/>
      <c r="ADW67" s="83"/>
      <c r="ADX67" s="83"/>
      <c r="ADY67" s="83"/>
      <c r="ADZ67" s="83"/>
      <c r="AEA67" s="83"/>
      <c r="AEB67" s="83"/>
      <c r="AEC67" s="83"/>
      <c r="AED67" s="83"/>
      <c r="AEE67" s="83"/>
      <c r="AEF67" s="83"/>
      <c r="AEG67" s="83"/>
      <c r="AEH67" s="83"/>
      <c r="AEI67" s="83"/>
      <c r="AEJ67" s="83"/>
      <c r="AEK67" s="83"/>
      <c r="AEL67" s="83"/>
      <c r="AEM67" s="83"/>
      <c r="AEN67" s="83"/>
      <c r="AEO67" s="83"/>
      <c r="AEP67" s="83"/>
      <c r="AEQ67" s="83"/>
      <c r="AER67" s="83"/>
      <c r="AES67" s="83"/>
      <c r="AET67" s="83"/>
      <c r="AEU67" s="83"/>
      <c r="AEV67" s="83"/>
      <c r="AEW67" s="83"/>
      <c r="AEX67" s="83"/>
      <c r="AEY67" s="83"/>
      <c r="AEZ67" s="83"/>
      <c r="AFA67" s="83"/>
      <c r="AFB67" s="83"/>
      <c r="AFC67" s="83"/>
      <c r="AFD67" s="83"/>
      <c r="AFE67" s="83"/>
      <c r="AFF67" s="83"/>
      <c r="AFG67" s="83"/>
      <c r="AFH67" s="83"/>
      <c r="AFI67" s="83"/>
      <c r="AFJ67" s="83"/>
      <c r="AFK67" s="83"/>
      <c r="AFL67" s="83"/>
      <c r="AFM67" s="83"/>
      <c r="AFN67" s="83"/>
      <c r="AFO67" s="83"/>
      <c r="AFP67" s="83"/>
      <c r="AFQ67" s="83"/>
      <c r="AFR67" s="83"/>
      <c r="AFS67" s="83"/>
      <c r="AFT67" s="83"/>
      <c r="AFU67" s="83"/>
      <c r="AFV67" s="83"/>
      <c r="AFW67" s="83"/>
      <c r="AFX67" s="83"/>
      <c r="AFY67" s="83"/>
      <c r="AFZ67" s="83"/>
      <c r="AGA67" s="83"/>
      <c r="AGB67" s="83"/>
      <c r="AGC67" s="83"/>
      <c r="AGD67" s="83"/>
      <c r="AGE67" s="83"/>
      <c r="AGF67" s="83"/>
      <c r="AGG67" s="83"/>
      <c r="AGH67" s="83"/>
      <c r="AGI67" s="83"/>
      <c r="AGJ67" s="83"/>
      <c r="AGK67" s="83"/>
      <c r="AGL67" s="83"/>
      <c r="AGM67" s="83"/>
      <c r="AGN67" s="83"/>
      <c r="AGO67" s="83"/>
      <c r="AGP67" s="83"/>
      <c r="AGQ67" s="83"/>
      <c r="AGR67" s="83"/>
      <c r="AGS67" s="83"/>
      <c r="AGT67" s="83"/>
      <c r="AGU67" s="83"/>
      <c r="AGV67" s="83"/>
      <c r="AGW67" s="83"/>
      <c r="AGX67" s="83"/>
      <c r="AGY67" s="83"/>
      <c r="AGZ67" s="83"/>
      <c r="AHA67" s="83"/>
      <c r="AHB67" s="83"/>
      <c r="AHC67" s="83"/>
      <c r="AHD67" s="83"/>
      <c r="AHE67" s="83"/>
      <c r="AHF67" s="83"/>
      <c r="AHG67" s="83"/>
      <c r="AHH67" s="83"/>
      <c r="AHI67" s="83"/>
      <c r="AHJ67" s="83"/>
      <c r="AHK67" s="83"/>
      <c r="AHL67" s="83"/>
      <c r="AHM67" s="83"/>
      <c r="AHN67" s="83"/>
      <c r="AHO67" s="83"/>
      <c r="AHP67" s="83"/>
      <c r="AHQ67" s="83"/>
      <c r="AHR67" s="83"/>
      <c r="AHS67" s="83"/>
      <c r="AHT67" s="83"/>
      <c r="AHU67" s="83"/>
      <c r="AHV67" s="83"/>
      <c r="AHW67" s="83"/>
      <c r="AHX67" s="83"/>
      <c r="AHY67" s="83"/>
      <c r="AHZ67" s="83"/>
      <c r="AIA67" s="83"/>
      <c r="AIB67" s="83"/>
      <c r="AIC67" s="83"/>
      <c r="AID67" s="83"/>
      <c r="AIE67" s="83"/>
      <c r="AIF67" s="83"/>
      <c r="AIG67" s="83"/>
      <c r="AIH67" s="83"/>
      <c r="AII67" s="83"/>
      <c r="AIJ67" s="83"/>
      <c r="AIK67" s="83"/>
      <c r="AIL67" s="83"/>
      <c r="AIM67" s="83"/>
      <c r="AIN67" s="83"/>
      <c r="AIO67" s="83"/>
      <c r="AIP67" s="83"/>
      <c r="AIQ67" s="83"/>
      <c r="AIR67" s="83"/>
      <c r="AIS67" s="83"/>
      <c r="AIT67" s="83"/>
      <c r="AIU67" s="83"/>
      <c r="AIV67" s="83"/>
      <c r="AIW67" s="83"/>
      <c r="AIX67" s="83"/>
      <c r="AIY67" s="83"/>
      <c r="AIZ67" s="83"/>
      <c r="AJA67" s="83"/>
      <c r="AJB67" s="83"/>
      <c r="AJC67" s="83"/>
      <c r="AJD67" s="83"/>
      <c r="AJE67" s="83"/>
      <c r="AJF67" s="83"/>
      <c r="AJG67" s="83"/>
      <c r="AJH67" s="83"/>
      <c r="AJI67" s="83"/>
      <c r="AJJ67" s="83"/>
      <c r="AJK67" s="83"/>
      <c r="AJL67" s="83"/>
      <c r="AJM67" s="83"/>
      <c r="AJN67" s="83"/>
      <c r="AJO67" s="83"/>
      <c r="AJP67" s="83"/>
      <c r="AJQ67" s="83"/>
      <c r="AJR67" s="83"/>
      <c r="AJS67" s="83"/>
      <c r="AJT67" s="83"/>
      <c r="AJU67" s="83"/>
      <c r="AJV67" s="83"/>
      <c r="AJW67" s="83"/>
      <c r="AJX67" s="83"/>
      <c r="AJY67" s="83"/>
      <c r="AJZ67" s="83"/>
      <c r="AKA67" s="83"/>
      <c r="AKB67" s="83"/>
      <c r="AKC67" s="83"/>
      <c r="AKD67" s="83"/>
      <c r="AKE67" s="83"/>
      <c r="AKF67" s="83"/>
      <c r="AKG67" s="83"/>
      <c r="AKH67" s="83"/>
      <c r="AKI67" s="83"/>
      <c r="AKJ67" s="83"/>
      <c r="AKK67" s="83"/>
      <c r="AKL67" s="83"/>
      <c r="AKM67" s="83"/>
      <c r="AKN67" s="83"/>
      <c r="AKO67" s="83"/>
      <c r="AKP67" s="83"/>
      <c r="AKQ67" s="83"/>
      <c r="AKR67" s="83"/>
      <c r="AKS67" s="83"/>
      <c r="AKT67" s="83"/>
      <c r="AKU67" s="83"/>
      <c r="AKV67" s="83"/>
      <c r="AKW67" s="83"/>
      <c r="AKX67" s="83"/>
      <c r="AKY67" s="83"/>
      <c r="AKZ67" s="83"/>
      <c r="ALA67" s="83"/>
      <c r="ALB67" s="83"/>
      <c r="ALC67" s="83"/>
      <c r="ALD67" s="83"/>
      <c r="ALE67" s="83"/>
      <c r="ALF67" s="83"/>
      <c r="ALG67" s="83"/>
      <c r="ALH67" s="83"/>
      <c r="ALI67" s="83"/>
      <c r="ALJ67" s="83"/>
      <c r="ALK67" s="83"/>
      <c r="ALL67" s="83"/>
      <c r="ALM67" s="83"/>
      <c r="ALN67" s="83"/>
      <c r="ALO67" s="83"/>
      <c r="ALP67" s="83"/>
      <c r="ALQ67" s="83"/>
      <c r="ALR67" s="83"/>
      <c r="ALS67" s="83"/>
      <c r="ALT67" s="83"/>
      <c r="ALU67" s="83"/>
      <c r="ALV67" s="83"/>
      <c r="ALW67" s="83"/>
      <c r="ALX67" s="83"/>
      <c r="ALY67" s="83"/>
      <c r="ALZ67" s="83"/>
      <c r="AMA67" s="83"/>
      <c r="AMB67" s="83"/>
      <c r="AMC67" s="83"/>
      <c r="AMD67" s="83"/>
      <c r="AME67" s="83"/>
      <c r="AMF67" s="83"/>
      <c r="AMG67" s="83"/>
      <c r="AMH67" s="83"/>
      <c r="AMI67" s="83"/>
      <c r="AMJ67" s="83"/>
    </row>
    <row r="68" spans="1:1024" s="104" customFormat="1" ht="12.75" x14ac:dyDescent="0.2">
      <c r="A68" s="58">
        <f t="array" ref="A68">IF(G68=Error_checking!$A$26,_xlfn.RANK.EQ(AC68,$AC$2:$AC$601),"")</f>
        <v>67</v>
      </c>
      <c r="B68" s="58">
        <v>535</v>
      </c>
      <c r="C68" s="59">
        <f>VLOOKUP($B68,Ludo_na!$A$2:$D$601,2,0)</f>
        <v>27</v>
      </c>
      <c r="D68" s="60" t="str">
        <f>IF(VLOOKUP($B68,Ludo_voor!$A$2:$Y$601,3,0)="","",VLOOKUP($B68,Ludo_voor!$A$2:$Y$601,3,0))</f>
        <v>Liekens</v>
      </c>
      <c r="E68" s="61" t="str">
        <f>IF(VLOOKUP($B68,Ludo_voor!$A$2:$Y$601,4,0)="","",VLOOKUP($B68,Ludo_voor!$A$2:$Y$601,4,0))</f>
        <v>Bianca</v>
      </c>
      <c r="F68" s="62" t="str">
        <f>IF(VLOOKUP($B68,Ludo_voor!$A$2:$Y$601,5,0)="","",VLOOKUP($B68,Ludo_voor!$A$2:$Y$601,5,0))</f>
        <v>Spellenclub Mechelen</v>
      </c>
      <c r="G68" s="63" t="s">
        <v>845</v>
      </c>
      <c r="H68" s="64"/>
      <c r="I68" s="65" t="s">
        <v>867</v>
      </c>
      <c r="J68" s="66">
        <v>4</v>
      </c>
      <c r="K68" s="66">
        <v>2</v>
      </c>
      <c r="L68" s="66">
        <v>91</v>
      </c>
      <c r="M68" s="67">
        <f t="array" ref="M68">IF($G68="","",IF(L68="",0,((SUM(IF(I68=I$2:I$601,IF(J68=J$2:J$601,1,0),0))-K68)/(SUM(IF(I68=I$2:I$601,IF(J68=J$2:J$601,1,0),0))-1)*100)+(L68/(SUM(IF(I68=I$2:I$601,IF(J68=J$2:J$601,L$2:L$601,0),0))))+IF(K68&lt;2,SUM(IF(I68=I$2:I$601,IF(J68=J$2:J$601,1,0),0)),0)))</f>
        <v>66.928160919540218</v>
      </c>
      <c r="N68" s="68" t="s">
        <v>855</v>
      </c>
      <c r="O68" s="69">
        <v>6</v>
      </c>
      <c r="P68" s="69">
        <v>4</v>
      </c>
      <c r="Q68" s="69">
        <v>35</v>
      </c>
      <c r="R68" s="70">
        <f t="array" ref="R68">IF($G68="","",IF(Q68="",0,((SUM(IF(N68=N$2:N$601,IF(O68=O$2:O$601,1,0),0))-P68)/(SUM(IF(N68=N$2:N$601,IF(O68=O$2:O$601,1,0),0))-1)*100)+(Q68/(SUM(IF(N68=N$2:N$601,IF(O68=O$2:O$601,Q$2:Q$601,0),0))))+IF(P68&lt;2,SUM(IF(N68=N$2:N$601,IF(O68=O$2:O$601,1,0),0)),0)))</f>
        <v>0.20833333333333334</v>
      </c>
      <c r="S68" s="71" t="s">
        <v>854</v>
      </c>
      <c r="T68" s="72">
        <v>1</v>
      </c>
      <c r="U68" s="72">
        <v>2</v>
      </c>
      <c r="V68" s="72">
        <v>4</v>
      </c>
      <c r="W68" s="73">
        <f t="array" ref="W68">IF($G68="","",IF(OR(S68=Error_checking!$Q$25,S68=Error_checking!$Q$26),R68-IF(P68&lt;2,SUM(IF(N68=N$2:N$601,IF(O68=O$2:O$601,1,0),0)),0),IF(V68="",0,((SUM(IF(S68=S$2:S$601,IF(T68=T$2:T$601,1,0),0))-U68)/(SUM(IF(S68=S$2:S$601,IF(T68=T$2:T$601,1,0),0))-1)*100)+(V68/(SUM(IF(S68=S$2:S$601,IF(T68=T$2:T$601,V$2:V$601,0),0))))+IF(U68&lt;2,SUM(IF(S68=S$2:S$601,IF(T68=T$2:T$601,1,0),0)),0))))</f>
        <v>75.266666666666666</v>
      </c>
      <c r="X68" s="74"/>
      <c r="Y68" s="75"/>
      <c r="Z68" s="76"/>
      <c r="AA68" s="75"/>
      <c r="AB68" s="77">
        <f>0</f>
        <v>0</v>
      </c>
      <c r="AC68" s="77">
        <f t="array" ref="AC68">SUM(M68,R68,W68,AB68)</f>
        <v>142.4031609195402</v>
      </c>
      <c r="AD68" s="76">
        <f>IF(G68=Error_checking!$A$26,MAX(0,MIN(MaxBonus,$G$1)+1-_xlfn.RANK.EQ(AC68,$AC$2:$AC$601)),0)</f>
        <v>4</v>
      </c>
      <c r="AE68" s="73">
        <f t="shared" si="1"/>
        <v>146.4031609195402</v>
      </c>
      <c r="AF68" s="78">
        <f t="array" ref="AF68">IF(G68=Error_checking!$A$26,_xlfn.RANK.EQ(AC68,$AC$2:$AC$601),"")</f>
        <v>67</v>
      </c>
      <c r="AG68" s="79"/>
      <c r="AH68" s="80"/>
      <c r="AI68" s="80"/>
      <c r="AJ68" s="80"/>
      <c r="AK68" s="81"/>
      <c r="AL68" s="81"/>
      <c r="AM68" s="81"/>
      <c r="AN68" s="82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3"/>
      <c r="GF68" s="83"/>
      <c r="GG68" s="83"/>
      <c r="GH68" s="83"/>
      <c r="GI68" s="83"/>
      <c r="GJ68" s="83"/>
      <c r="GK68" s="83"/>
      <c r="GL68" s="83"/>
      <c r="GM68" s="83"/>
      <c r="GN68" s="83"/>
      <c r="GO68" s="83"/>
      <c r="GP68" s="83"/>
      <c r="GQ68" s="83"/>
      <c r="GR68" s="83"/>
      <c r="GS68" s="83"/>
      <c r="GT68" s="83"/>
      <c r="GU68" s="83"/>
      <c r="GV68" s="83"/>
      <c r="GW68" s="83"/>
      <c r="GX68" s="83"/>
      <c r="GY68" s="83"/>
      <c r="GZ68" s="83"/>
      <c r="HA68" s="83"/>
      <c r="HB68" s="83"/>
      <c r="HC68" s="83"/>
      <c r="HD68" s="83"/>
      <c r="HE68" s="83"/>
      <c r="HF68" s="83"/>
      <c r="HG68" s="83"/>
      <c r="HH68" s="83"/>
      <c r="HI68" s="83"/>
      <c r="HJ68" s="83"/>
      <c r="HK68" s="83"/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  <c r="HW68" s="83"/>
      <c r="HX68" s="83"/>
      <c r="HY68" s="83"/>
      <c r="HZ68" s="83"/>
      <c r="IA68" s="83"/>
      <c r="IB68" s="83"/>
      <c r="IC68" s="83"/>
      <c r="ID68" s="83"/>
      <c r="IE68" s="83"/>
      <c r="IF68" s="83"/>
      <c r="IG68" s="83"/>
      <c r="IH68" s="83"/>
      <c r="II68" s="83"/>
      <c r="IJ68" s="83"/>
      <c r="IK68" s="83"/>
      <c r="IL68" s="83"/>
      <c r="IM68" s="83"/>
      <c r="IN68" s="83"/>
      <c r="IO68" s="83"/>
      <c r="IP68" s="83"/>
      <c r="IQ68" s="83"/>
      <c r="IR68" s="83"/>
      <c r="IS68" s="83"/>
      <c r="IT68" s="83"/>
      <c r="IU68" s="83"/>
      <c r="IV68" s="83"/>
      <c r="IW68" s="83"/>
      <c r="IX68" s="83"/>
      <c r="IY68" s="83"/>
      <c r="IZ68" s="83"/>
      <c r="JA68" s="83"/>
      <c r="JB68" s="83"/>
      <c r="JC68" s="83"/>
      <c r="JD68" s="83"/>
      <c r="JE68" s="83"/>
      <c r="JF68" s="83"/>
      <c r="JG68" s="83"/>
      <c r="JH68" s="83"/>
      <c r="JI68" s="83"/>
      <c r="JJ68" s="83"/>
      <c r="JK68" s="83"/>
      <c r="JL68" s="83"/>
      <c r="JM68" s="83"/>
      <c r="JN68" s="83"/>
      <c r="JO68" s="83"/>
      <c r="JP68" s="83"/>
      <c r="JQ68" s="83"/>
      <c r="JR68" s="83"/>
      <c r="JS68" s="83"/>
      <c r="JT68" s="83"/>
      <c r="JU68" s="83"/>
      <c r="JV68" s="83"/>
      <c r="JW68" s="83"/>
      <c r="JX68" s="83"/>
      <c r="JY68" s="83"/>
      <c r="JZ68" s="83"/>
      <c r="KA68" s="83"/>
      <c r="KB68" s="83"/>
      <c r="KC68" s="83"/>
      <c r="KD68" s="83"/>
      <c r="KE68" s="83"/>
      <c r="KF68" s="83"/>
      <c r="KG68" s="83"/>
      <c r="KH68" s="83"/>
      <c r="KI68" s="83"/>
      <c r="KJ68" s="83"/>
      <c r="KK68" s="83"/>
      <c r="KL68" s="83"/>
      <c r="KM68" s="83"/>
      <c r="KN68" s="83"/>
      <c r="KO68" s="83"/>
      <c r="KP68" s="83"/>
      <c r="KQ68" s="83"/>
      <c r="KR68" s="83"/>
      <c r="KS68" s="83"/>
      <c r="KT68" s="83"/>
      <c r="KU68" s="83"/>
      <c r="KV68" s="83"/>
      <c r="KW68" s="83"/>
      <c r="KX68" s="83"/>
      <c r="KY68" s="83"/>
      <c r="KZ68" s="83"/>
      <c r="LA68" s="83"/>
      <c r="LB68" s="83"/>
      <c r="LC68" s="83"/>
      <c r="LD68" s="83"/>
      <c r="LE68" s="83"/>
      <c r="LF68" s="83"/>
      <c r="LG68" s="83"/>
      <c r="LH68" s="83"/>
      <c r="LI68" s="83"/>
      <c r="LJ68" s="83"/>
      <c r="LK68" s="83"/>
      <c r="LL68" s="83"/>
      <c r="LM68" s="83"/>
      <c r="LN68" s="83"/>
      <c r="LO68" s="83"/>
      <c r="LP68" s="83"/>
      <c r="LQ68" s="83"/>
      <c r="LR68" s="83"/>
      <c r="LS68" s="83"/>
      <c r="LT68" s="83"/>
      <c r="LU68" s="83"/>
      <c r="LV68" s="83"/>
      <c r="LW68" s="83"/>
      <c r="LX68" s="83"/>
      <c r="LY68" s="83"/>
      <c r="LZ68" s="83"/>
      <c r="MA68" s="83"/>
      <c r="MB68" s="83"/>
      <c r="MC68" s="83"/>
      <c r="MD68" s="83"/>
      <c r="ME68" s="83"/>
      <c r="MF68" s="83"/>
      <c r="MG68" s="83"/>
      <c r="MH68" s="83"/>
      <c r="MI68" s="83"/>
      <c r="MJ68" s="83"/>
      <c r="MK68" s="83"/>
      <c r="ML68" s="83"/>
      <c r="MM68" s="83"/>
      <c r="MN68" s="83"/>
      <c r="MO68" s="83"/>
      <c r="MP68" s="83"/>
      <c r="MQ68" s="83"/>
      <c r="MR68" s="83"/>
      <c r="MS68" s="83"/>
      <c r="MT68" s="83"/>
      <c r="MU68" s="83"/>
      <c r="MV68" s="83"/>
      <c r="MW68" s="83"/>
      <c r="MX68" s="83"/>
      <c r="MY68" s="83"/>
      <c r="MZ68" s="83"/>
      <c r="NA68" s="83"/>
      <c r="NB68" s="83"/>
      <c r="NC68" s="83"/>
      <c r="ND68" s="83"/>
      <c r="NE68" s="83"/>
      <c r="NF68" s="83"/>
      <c r="NG68" s="83"/>
      <c r="NH68" s="83"/>
      <c r="NI68" s="83"/>
      <c r="NJ68" s="83"/>
      <c r="NK68" s="83"/>
      <c r="NL68" s="83"/>
      <c r="NM68" s="83"/>
      <c r="NN68" s="83"/>
      <c r="NO68" s="83"/>
      <c r="NP68" s="83"/>
      <c r="NQ68" s="83"/>
      <c r="NR68" s="83"/>
      <c r="NS68" s="83"/>
      <c r="NT68" s="83"/>
      <c r="NU68" s="83"/>
      <c r="NV68" s="83"/>
      <c r="NW68" s="83"/>
      <c r="NX68" s="83"/>
      <c r="NY68" s="83"/>
      <c r="NZ68" s="83"/>
      <c r="OA68" s="83"/>
      <c r="OB68" s="83"/>
      <c r="OC68" s="83"/>
      <c r="OD68" s="83"/>
      <c r="OE68" s="83"/>
      <c r="OF68" s="83"/>
      <c r="OG68" s="83"/>
      <c r="OH68" s="83"/>
      <c r="OI68" s="83"/>
      <c r="OJ68" s="83"/>
      <c r="OK68" s="83"/>
      <c r="OL68" s="83"/>
      <c r="OM68" s="83"/>
      <c r="ON68" s="83"/>
      <c r="OO68" s="83"/>
      <c r="OP68" s="83"/>
      <c r="OQ68" s="83"/>
      <c r="OR68" s="83"/>
      <c r="OS68" s="83"/>
      <c r="OT68" s="83"/>
      <c r="OU68" s="83"/>
      <c r="OV68" s="83"/>
      <c r="OW68" s="83"/>
      <c r="OX68" s="83"/>
      <c r="OY68" s="83"/>
      <c r="OZ68" s="83"/>
      <c r="PA68" s="83"/>
      <c r="PB68" s="83"/>
      <c r="PC68" s="83"/>
      <c r="PD68" s="83"/>
      <c r="PE68" s="83"/>
      <c r="PF68" s="83"/>
      <c r="PG68" s="83"/>
      <c r="PH68" s="83"/>
      <c r="PI68" s="83"/>
      <c r="PJ68" s="83"/>
      <c r="PK68" s="83"/>
      <c r="PL68" s="83"/>
      <c r="PM68" s="83"/>
      <c r="PN68" s="83"/>
      <c r="PO68" s="83"/>
      <c r="PP68" s="83"/>
      <c r="PQ68" s="83"/>
      <c r="PR68" s="83"/>
      <c r="PS68" s="83"/>
      <c r="PT68" s="83"/>
      <c r="PU68" s="83"/>
      <c r="PV68" s="83"/>
      <c r="PW68" s="83"/>
      <c r="PX68" s="83"/>
      <c r="PY68" s="83"/>
      <c r="PZ68" s="83"/>
      <c r="QA68" s="83"/>
      <c r="QB68" s="83"/>
      <c r="QC68" s="83"/>
      <c r="QD68" s="83"/>
      <c r="QE68" s="83"/>
      <c r="QF68" s="83"/>
      <c r="QG68" s="83"/>
      <c r="QH68" s="83"/>
      <c r="QI68" s="83"/>
      <c r="QJ68" s="83"/>
      <c r="QK68" s="83"/>
      <c r="QL68" s="83"/>
      <c r="QM68" s="83"/>
      <c r="QN68" s="83"/>
      <c r="QO68" s="83"/>
      <c r="QP68" s="83"/>
      <c r="QQ68" s="83"/>
      <c r="QR68" s="83"/>
      <c r="QS68" s="83"/>
      <c r="QT68" s="83"/>
      <c r="QU68" s="83"/>
      <c r="QV68" s="83"/>
      <c r="QW68" s="83"/>
      <c r="QX68" s="83"/>
      <c r="QY68" s="83"/>
      <c r="QZ68" s="83"/>
      <c r="RA68" s="83"/>
      <c r="RB68" s="83"/>
      <c r="RC68" s="83"/>
      <c r="RD68" s="83"/>
      <c r="RE68" s="83"/>
      <c r="RF68" s="83"/>
      <c r="RG68" s="83"/>
      <c r="RH68" s="83"/>
      <c r="RI68" s="83"/>
      <c r="RJ68" s="83"/>
      <c r="RK68" s="83"/>
      <c r="RL68" s="83"/>
      <c r="RM68" s="83"/>
      <c r="RN68" s="83"/>
      <c r="RO68" s="83"/>
      <c r="RP68" s="83"/>
      <c r="RQ68" s="83"/>
      <c r="RR68" s="83"/>
      <c r="RS68" s="83"/>
      <c r="RT68" s="83"/>
      <c r="RU68" s="83"/>
      <c r="RV68" s="83"/>
      <c r="RW68" s="83"/>
      <c r="RX68" s="83"/>
      <c r="RY68" s="83"/>
      <c r="RZ68" s="83"/>
      <c r="SA68" s="83"/>
      <c r="SB68" s="83"/>
      <c r="SC68" s="83"/>
      <c r="SD68" s="83"/>
      <c r="SE68" s="83"/>
      <c r="SF68" s="83"/>
      <c r="SG68" s="83"/>
      <c r="SH68" s="83"/>
      <c r="SI68" s="83"/>
      <c r="SJ68" s="83"/>
      <c r="SK68" s="83"/>
      <c r="SL68" s="83"/>
      <c r="SM68" s="83"/>
      <c r="SN68" s="83"/>
      <c r="SO68" s="83"/>
      <c r="SP68" s="83"/>
      <c r="SQ68" s="83"/>
      <c r="SR68" s="83"/>
      <c r="SS68" s="83"/>
      <c r="ST68" s="83"/>
      <c r="SU68" s="83"/>
      <c r="SV68" s="83"/>
      <c r="SW68" s="83"/>
      <c r="SX68" s="83"/>
      <c r="SY68" s="83"/>
      <c r="SZ68" s="83"/>
      <c r="TA68" s="83"/>
      <c r="TB68" s="83"/>
      <c r="TC68" s="83"/>
      <c r="TD68" s="83"/>
      <c r="TE68" s="83"/>
      <c r="TF68" s="83"/>
      <c r="TG68" s="83"/>
      <c r="TH68" s="83"/>
      <c r="TI68" s="83"/>
      <c r="TJ68" s="83"/>
      <c r="TK68" s="83"/>
      <c r="TL68" s="83"/>
      <c r="TM68" s="83"/>
      <c r="TN68" s="83"/>
      <c r="TO68" s="83"/>
      <c r="TP68" s="83"/>
      <c r="TQ68" s="83"/>
      <c r="TR68" s="83"/>
      <c r="TS68" s="83"/>
      <c r="TT68" s="83"/>
      <c r="TU68" s="83"/>
      <c r="TV68" s="83"/>
      <c r="TW68" s="83"/>
      <c r="TX68" s="83"/>
      <c r="TY68" s="83"/>
      <c r="TZ68" s="83"/>
      <c r="UA68" s="83"/>
      <c r="UB68" s="83"/>
      <c r="UC68" s="83"/>
      <c r="UD68" s="83"/>
      <c r="UE68" s="83"/>
      <c r="UF68" s="83"/>
      <c r="UG68" s="83"/>
      <c r="UH68" s="83"/>
      <c r="UI68" s="83"/>
      <c r="UJ68" s="83"/>
      <c r="UK68" s="83"/>
      <c r="UL68" s="83"/>
      <c r="UM68" s="83"/>
      <c r="UN68" s="83"/>
      <c r="UO68" s="83"/>
      <c r="UP68" s="83"/>
      <c r="UQ68" s="83"/>
      <c r="UR68" s="83"/>
      <c r="US68" s="83"/>
      <c r="UT68" s="83"/>
      <c r="UU68" s="83"/>
      <c r="UV68" s="83"/>
      <c r="UW68" s="83"/>
      <c r="UX68" s="83"/>
      <c r="UY68" s="83"/>
      <c r="UZ68" s="83"/>
      <c r="VA68" s="83"/>
      <c r="VB68" s="83"/>
      <c r="VC68" s="83"/>
      <c r="VD68" s="83"/>
      <c r="VE68" s="83"/>
      <c r="VF68" s="83"/>
      <c r="VG68" s="83"/>
      <c r="VH68" s="83"/>
      <c r="VI68" s="83"/>
      <c r="VJ68" s="83"/>
      <c r="VK68" s="83"/>
      <c r="VL68" s="83"/>
      <c r="VM68" s="83"/>
      <c r="VN68" s="83"/>
      <c r="VO68" s="83"/>
      <c r="VP68" s="83"/>
      <c r="VQ68" s="83"/>
      <c r="VR68" s="83"/>
      <c r="VS68" s="83"/>
      <c r="VT68" s="83"/>
      <c r="VU68" s="83"/>
      <c r="VV68" s="83"/>
      <c r="VW68" s="83"/>
      <c r="VX68" s="83"/>
      <c r="VY68" s="83"/>
      <c r="VZ68" s="83"/>
      <c r="WA68" s="83"/>
      <c r="WB68" s="83"/>
      <c r="WC68" s="83"/>
      <c r="WD68" s="83"/>
      <c r="WE68" s="83"/>
      <c r="WF68" s="83"/>
      <c r="WG68" s="83"/>
      <c r="WH68" s="83"/>
      <c r="WI68" s="83"/>
      <c r="WJ68" s="83"/>
      <c r="WK68" s="83"/>
      <c r="WL68" s="83"/>
      <c r="WM68" s="83"/>
      <c r="WN68" s="83"/>
      <c r="WO68" s="83"/>
      <c r="WP68" s="83"/>
      <c r="WQ68" s="83"/>
      <c r="WR68" s="83"/>
      <c r="WS68" s="83"/>
      <c r="WT68" s="83"/>
      <c r="WU68" s="83"/>
      <c r="WV68" s="83"/>
      <c r="WW68" s="83"/>
      <c r="WX68" s="83"/>
      <c r="WY68" s="83"/>
      <c r="WZ68" s="83"/>
      <c r="XA68" s="83"/>
      <c r="XB68" s="83"/>
      <c r="XC68" s="83"/>
      <c r="XD68" s="83"/>
      <c r="XE68" s="83"/>
      <c r="XF68" s="83"/>
      <c r="XG68" s="83"/>
      <c r="XH68" s="83"/>
      <c r="XI68" s="83"/>
      <c r="XJ68" s="83"/>
      <c r="XK68" s="83"/>
      <c r="XL68" s="83"/>
      <c r="XM68" s="83"/>
      <c r="XN68" s="83"/>
      <c r="XO68" s="83"/>
      <c r="XP68" s="83"/>
      <c r="XQ68" s="83"/>
      <c r="XR68" s="83"/>
      <c r="XS68" s="83"/>
      <c r="XT68" s="83"/>
      <c r="XU68" s="83"/>
      <c r="XV68" s="83"/>
      <c r="XW68" s="83"/>
      <c r="XX68" s="83"/>
      <c r="XY68" s="83"/>
      <c r="XZ68" s="83"/>
      <c r="YA68" s="83"/>
      <c r="YB68" s="83"/>
      <c r="YC68" s="83"/>
      <c r="YD68" s="83"/>
      <c r="YE68" s="83"/>
      <c r="YF68" s="83"/>
      <c r="YG68" s="83"/>
      <c r="YH68" s="83"/>
      <c r="YI68" s="83"/>
      <c r="YJ68" s="83"/>
      <c r="YK68" s="83"/>
      <c r="YL68" s="83"/>
      <c r="YM68" s="83"/>
      <c r="YN68" s="83"/>
      <c r="YO68" s="83"/>
      <c r="YP68" s="83"/>
      <c r="YQ68" s="83"/>
      <c r="YR68" s="83"/>
      <c r="YS68" s="83"/>
      <c r="YT68" s="83"/>
      <c r="YU68" s="83"/>
      <c r="YV68" s="83"/>
      <c r="YW68" s="83"/>
      <c r="YX68" s="83"/>
      <c r="YY68" s="83"/>
      <c r="YZ68" s="83"/>
      <c r="ZA68" s="83"/>
      <c r="ZB68" s="83"/>
      <c r="ZC68" s="83"/>
      <c r="ZD68" s="83"/>
      <c r="ZE68" s="83"/>
      <c r="ZF68" s="83"/>
      <c r="ZG68" s="83"/>
      <c r="ZH68" s="83"/>
      <c r="ZI68" s="83"/>
      <c r="ZJ68" s="83"/>
      <c r="ZK68" s="83"/>
      <c r="ZL68" s="83"/>
      <c r="ZM68" s="83"/>
      <c r="ZN68" s="83"/>
      <c r="ZO68" s="83"/>
      <c r="ZP68" s="83"/>
      <c r="ZQ68" s="83"/>
      <c r="ZR68" s="83"/>
      <c r="ZS68" s="83"/>
      <c r="ZT68" s="83"/>
      <c r="ZU68" s="83"/>
      <c r="ZV68" s="83"/>
      <c r="ZW68" s="83"/>
      <c r="ZX68" s="83"/>
      <c r="ZY68" s="83"/>
      <c r="ZZ68" s="83"/>
      <c r="AAA68" s="83"/>
      <c r="AAB68" s="83"/>
      <c r="AAC68" s="83"/>
      <c r="AAD68" s="83"/>
      <c r="AAE68" s="83"/>
      <c r="AAF68" s="83"/>
      <c r="AAG68" s="83"/>
      <c r="AAH68" s="83"/>
      <c r="AAI68" s="83"/>
      <c r="AAJ68" s="83"/>
      <c r="AAK68" s="83"/>
      <c r="AAL68" s="83"/>
      <c r="AAM68" s="83"/>
      <c r="AAN68" s="83"/>
      <c r="AAO68" s="83"/>
      <c r="AAP68" s="83"/>
      <c r="AAQ68" s="83"/>
      <c r="AAR68" s="83"/>
      <c r="AAS68" s="83"/>
      <c r="AAT68" s="83"/>
      <c r="AAU68" s="83"/>
      <c r="AAV68" s="83"/>
      <c r="AAW68" s="83"/>
      <c r="AAX68" s="83"/>
      <c r="AAY68" s="83"/>
      <c r="AAZ68" s="83"/>
      <c r="ABA68" s="83"/>
      <c r="ABB68" s="83"/>
      <c r="ABC68" s="83"/>
      <c r="ABD68" s="83"/>
      <c r="ABE68" s="83"/>
      <c r="ABF68" s="83"/>
      <c r="ABG68" s="83"/>
      <c r="ABH68" s="83"/>
      <c r="ABI68" s="83"/>
      <c r="ABJ68" s="83"/>
      <c r="ABK68" s="83"/>
      <c r="ABL68" s="83"/>
      <c r="ABM68" s="83"/>
      <c r="ABN68" s="83"/>
      <c r="ABO68" s="83"/>
      <c r="ABP68" s="83"/>
      <c r="ABQ68" s="83"/>
      <c r="ABR68" s="83"/>
      <c r="ABS68" s="83"/>
      <c r="ABT68" s="83"/>
      <c r="ABU68" s="83"/>
      <c r="ABV68" s="83"/>
      <c r="ABW68" s="83"/>
      <c r="ABX68" s="83"/>
      <c r="ABY68" s="83"/>
      <c r="ABZ68" s="83"/>
      <c r="ACA68" s="83"/>
      <c r="ACB68" s="83"/>
      <c r="ACC68" s="83"/>
      <c r="ACD68" s="83"/>
      <c r="ACE68" s="83"/>
      <c r="ACF68" s="83"/>
      <c r="ACG68" s="83"/>
      <c r="ACH68" s="83"/>
      <c r="ACI68" s="83"/>
      <c r="ACJ68" s="83"/>
      <c r="ACK68" s="83"/>
      <c r="ACL68" s="83"/>
      <c r="ACM68" s="83"/>
      <c r="ACN68" s="83"/>
      <c r="ACO68" s="83"/>
      <c r="ACP68" s="83"/>
      <c r="ACQ68" s="83"/>
      <c r="ACR68" s="83"/>
      <c r="ACS68" s="83"/>
      <c r="ACT68" s="83"/>
      <c r="ACU68" s="83"/>
      <c r="ACV68" s="83"/>
      <c r="ACW68" s="83"/>
      <c r="ACX68" s="83"/>
      <c r="ACY68" s="83"/>
      <c r="ACZ68" s="83"/>
      <c r="ADA68" s="83"/>
      <c r="ADB68" s="83"/>
      <c r="ADC68" s="83"/>
      <c r="ADD68" s="83"/>
      <c r="ADE68" s="83"/>
      <c r="ADF68" s="83"/>
      <c r="ADG68" s="83"/>
      <c r="ADH68" s="83"/>
      <c r="ADI68" s="83"/>
      <c r="ADJ68" s="83"/>
      <c r="ADK68" s="83"/>
      <c r="ADL68" s="83"/>
      <c r="ADM68" s="83"/>
      <c r="ADN68" s="83"/>
      <c r="ADO68" s="83"/>
      <c r="ADP68" s="83"/>
      <c r="ADQ68" s="83"/>
      <c r="ADR68" s="83"/>
      <c r="ADS68" s="83"/>
      <c r="ADT68" s="83"/>
      <c r="ADU68" s="83"/>
      <c r="ADV68" s="83"/>
      <c r="ADW68" s="83"/>
      <c r="ADX68" s="83"/>
      <c r="ADY68" s="83"/>
      <c r="ADZ68" s="83"/>
      <c r="AEA68" s="83"/>
      <c r="AEB68" s="83"/>
      <c r="AEC68" s="83"/>
      <c r="AED68" s="83"/>
      <c r="AEE68" s="83"/>
      <c r="AEF68" s="83"/>
      <c r="AEG68" s="83"/>
      <c r="AEH68" s="83"/>
      <c r="AEI68" s="83"/>
      <c r="AEJ68" s="83"/>
      <c r="AEK68" s="83"/>
      <c r="AEL68" s="83"/>
      <c r="AEM68" s="83"/>
      <c r="AEN68" s="83"/>
      <c r="AEO68" s="83"/>
      <c r="AEP68" s="83"/>
      <c r="AEQ68" s="83"/>
      <c r="AER68" s="83"/>
      <c r="AES68" s="83"/>
      <c r="AET68" s="83"/>
      <c r="AEU68" s="83"/>
      <c r="AEV68" s="83"/>
      <c r="AEW68" s="83"/>
      <c r="AEX68" s="83"/>
      <c r="AEY68" s="83"/>
      <c r="AEZ68" s="83"/>
      <c r="AFA68" s="83"/>
      <c r="AFB68" s="83"/>
      <c r="AFC68" s="83"/>
      <c r="AFD68" s="83"/>
      <c r="AFE68" s="83"/>
      <c r="AFF68" s="83"/>
      <c r="AFG68" s="83"/>
      <c r="AFH68" s="83"/>
      <c r="AFI68" s="83"/>
      <c r="AFJ68" s="83"/>
      <c r="AFK68" s="83"/>
      <c r="AFL68" s="83"/>
      <c r="AFM68" s="83"/>
      <c r="AFN68" s="83"/>
      <c r="AFO68" s="83"/>
      <c r="AFP68" s="83"/>
      <c r="AFQ68" s="83"/>
      <c r="AFR68" s="83"/>
      <c r="AFS68" s="83"/>
      <c r="AFT68" s="83"/>
      <c r="AFU68" s="83"/>
      <c r="AFV68" s="83"/>
      <c r="AFW68" s="83"/>
      <c r="AFX68" s="83"/>
      <c r="AFY68" s="83"/>
      <c r="AFZ68" s="83"/>
      <c r="AGA68" s="83"/>
      <c r="AGB68" s="83"/>
      <c r="AGC68" s="83"/>
      <c r="AGD68" s="83"/>
      <c r="AGE68" s="83"/>
      <c r="AGF68" s="83"/>
      <c r="AGG68" s="83"/>
      <c r="AGH68" s="83"/>
      <c r="AGI68" s="83"/>
      <c r="AGJ68" s="83"/>
      <c r="AGK68" s="83"/>
      <c r="AGL68" s="83"/>
      <c r="AGM68" s="83"/>
      <c r="AGN68" s="83"/>
      <c r="AGO68" s="83"/>
      <c r="AGP68" s="83"/>
      <c r="AGQ68" s="83"/>
      <c r="AGR68" s="83"/>
      <c r="AGS68" s="83"/>
      <c r="AGT68" s="83"/>
      <c r="AGU68" s="83"/>
      <c r="AGV68" s="83"/>
      <c r="AGW68" s="83"/>
      <c r="AGX68" s="83"/>
      <c r="AGY68" s="83"/>
      <c r="AGZ68" s="83"/>
      <c r="AHA68" s="83"/>
      <c r="AHB68" s="83"/>
      <c r="AHC68" s="83"/>
      <c r="AHD68" s="83"/>
      <c r="AHE68" s="83"/>
      <c r="AHF68" s="83"/>
      <c r="AHG68" s="83"/>
      <c r="AHH68" s="83"/>
      <c r="AHI68" s="83"/>
      <c r="AHJ68" s="83"/>
      <c r="AHK68" s="83"/>
      <c r="AHL68" s="83"/>
      <c r="AHM68" s="83"/>
      <c r="AHN68" s="83"/>
      <c r="AHO68" s="83"/>
      <c r="AHP68" s="83"/>
      <c r="AHQ68" s="83"/>
      <c r="AHR68" s="83"/>
      <c r="AHS68" s="83"/>
      <c r="AHT68" s="83"/>
      <c r="AHU68" s="83"/>
      <c r="AHV68" s="83"/>
      <c r="AHW68" s="83"/>
      <c r="AHX68" s="83"/>
      <c r="AHY68" s="83"/>
      <c r="AHZ68" s="83"/>
      <c r="AIA68" s="83"/>
      <c r="AIB68" s="83"/>
      <c r="AIC68" s="83"/>
      <c r="AID68" s="83"/>
      <c r="AIE68" s="83"/>
      <c r="AIF68" s="83"/>
      <c r="AIG68" s="83"/>
      <c r="AIH68" s="83"/>
      <c r="AII68" s="83"/>
      <c r="AIJ68" s="83"/>
      <c r="AIK68" s="83"/>
      <c r="AIL68" s="83"/>
      <c r="AIM68" s="83"/>
      <c r="AIN68" s="83"/>
      <c r="AIO68" s="83"/>
      <c r="AIP68" s="83"/>
      <c r="AIQ68" s="83"/>
      <c r="AIR68" s="83"/>
      <c r="AIS68" s="83"/>
      <c r="AIT68" s="83"/>
      <c r="AIU68" s="83"/>
      <c r="AIV68" s="83"/>
      <c r="AIW68" s="83"/>
      <c r="AIX68" s="83"/>
      <c r="AIY68" s="83"/>
      <c r="AIZ68" s="83"/>
      <c r="AJA68" s="83"/>
      <c r="AJB68" s="83"/>
      <c r="AJC68" s="83"/>
      <c r="AJD68" s="83"/>
      <c r="AJE68" s="83"/>
      <c r="AJF68" s="83"/>
      <c r="AJG68" s="83"/>
      <c r="AJH68" s="83"/>
      <c r="AJI68" s="83"/>
      <c r="AJJ68" s="83"/>
      <c r="AJK68" s="83"/>
      <c r="AJL68" s="83"/>
      <c r="AJM68" s="83"/>
      <c r="AJN68" s="83"/>
      <c r="AJO68" s="83"/>
      <c r="AJP68" s="83"/>
      <c r="AJQ68" s="83"/>
      <c r="AJR68" s="83"/>
      <c r="AJS68" s="83"/>
      <c r="AJT68" s="83"/>
      <c r="AJU68" s="83"/>
      <c r="AJV68" s="83"/>
      <c r="AJW68" s="83"/>
      <c r="AJX68" s="83"/>
      <c r="AJY68" s="83"/>
      <c r="AJZ68" s="83"/>
      <c r="AKA68" s="83"/>
      <c r="AKB68" s="83"/>
      <c r="AKC68" s="83"/>
      <c r="AKD68" s="83"/>
      <c r="AKE68" s="83"/>
      <c r="AKF68" s="83"/>
      <c r="AKG68" s="83"/>
      <c r="AKH68" s="83"/>
      <c r="AKI68" s="83"/>
      <c r="AKJ68" s="83"/>
      <c r="AKK68" s="83"/>
      <c r="AKL68" s="83"/>
      <c r="AKM68" s="83"/>
      <c r="AKN68" s="83"/>
      <c r="AKO68" s="83"/>
      <c r="AKP68" s="83"/>
      <c r="AKQ68" s="83"/>
      <c r="AKR68" s="83"/>
      <c r="AKS68" s="83"/>
      <c r="AKT68" s="83"/>
      <c r="AKU68" s="83"/>
      <c r="AKV68" s="83"/>
      <c r="AKW68" s="83"/>
      <c r="AKX68" s="83"/>
      <c r="AKY68" s="83"/>
      <c r="AKZ68" s="83"/>
      <c r="ALA68" s="83"/>
      <c r="ALB68" s="83"/>
      <c r="ALC68" s="83"/>
      <c r="ALD68" s="83"/>
      <c r="ALE68" s="83"/>
      <c r="ALF68" s="83"/>
      <c r="ALG68" s="83"/>
      <c r="ALH68" s="83"/>
      <c r="ALI68" s="83"/>
      <c r="ALJ68" s="83"/>
      <c r="ALK68" s="83"/>
      <c r="ALL68" s="83"/>
      <c r="ALM68" s="83"/>
      <c r="ALN68" s="83"/>
      <c r="ALO68" s="83"/>
      <c r="ALP68" s="83"/>
      <c r="ALQ68" s="83"/>
      <c r="ALR68" s="83"/>
      <c r="ALS68" s="83"/>
      <c r="ALT68" s="83"/>
      <c r="ALU68" s="83"/>
      <c r="ALV68" s="83"/>
      <c r="ALW68" s="83"/>
      <c r="ALX68" s="83"/>
      <c r="ALY68" s="83"/>
      <c r="ALZ68" s="83"/>
      <c r="AMA68" s="83"/>
      <c r="AMB68" s="83"/>
      <c r="AMC68" s="83"/>
      <c r="AMD68" s="83"/>
      <c r="AME68" s="83"/>
      <c r="AMF68" s="83"/>
      <c r="AMG68" s="83"/>
      <c r="AMH68" s="83"/>
      <c r="AMI68" s="83"/>
      <c r="AMJ68" s="83"/>
    </row>
    <row r="69" spans="1:1024" s="89" customFormat="1" ht="12.75" x14ac:dyDescent="0.2">
      <c r="A69" s="58">
        <f t="array" ref="A69">IF(G69=Error_checking!$A$26,_xlfn.RANK.EQ(AC69,$AC$2:$AC$601),"")</f>
        <v>68</v>
      </c>
      <c r="B69" s="84">
        <v>279</v>
      </c>
      <c r="C69" s="59">
        <f>VLOOKUP($B69,Ludo_na!$A$2:$D$601,2,0)</f>
        <v>190</v>
      </c>
      <c r="D69" s="60" t="str">
        <f>IF(VLOOKUP($B69,Ludo_voor!$A$2:$Y$601,3,0)="","",VLOOKUP($B69,Ludo_voor!$A$2:$Y$601,3,0))</f>
        <v>De Bruyne</v>
      </c>
      <c r="E69" s="61" t="str">
        <f>IF(VLOOKUP($B69,Ludo_voor!$A$2:$Y$601,4,0)="","",VLOOKUP($B69,Ludo_voor!$A$2:$Y$601,4,0))</f>
        <v>Nico</v>
      </c>
      <c r="F69" s="62" t="s">
        <v>924</v>
      </c>
      <c r="G69" s="63" t="s">
        <v>845</v>
      </c>
      <c r="H69" s="85"/>
      <c r="I69" s="86" t="s">
        <v>867</v>
      </c>
      <c r="J69" s="87">
        <v>5</v>
      </c>
      <c r="K69" s="87">
        <v>4</v>
      </c>
      <c r="L69" s="87">
        <v>78</v>
      </c>
      <c r="M69" s="67">
        <f t="array" ref="M69">IF($G69="","",IF(L69="",0,((SUM(IF(I69=I$2:I$601,IF(J69=J$2:J$601,1,0),0))-K69)/(SUM(IF(I69=I$2:I$601,IF(J69=J$2:J$601,1,0),0))-1)*100)+(L69/(SUM(IF(I69=I$2:I$601,IF(J69=J$2:J$601,L$2:L$601,0),0))))+IF(K69&lt;2,SUM(IF(I69=I$2:I$601,IF(J69=J$2:J$601,1,0),0)),0)))</f>
        <v>0.21311475409836064</v>
      </c>
      <c r="N69" s="88" t="s">
        <v>881</v>
      </c>
      <c r="O69" s="72">
        <v>1</v>
      </c>
      <c r="P69" s="72">
        <v>2</v>
      </c>
      <c r="Q69" s="72">
        <v>103</v>
      </c>
      <c r="R69" s="70">
        <f t="array" ref="R69">IF($G69="","",IF(Q69="",0,((SUM(IF(N69=N$2:N$601,IF(O69=O$2:O$601,1,0),0))-P69)/(SUM(IF(N69=N$2:N$601,IF(O69=O$2:O$601,1,0),0))-1)*100)+(Q69/(SUM(IF(N69=N$2:N$601,IF(O69=O$2:O$601,Q$2:Q$601,0),0))))+IF(P69&lt;2,SUM(IF(N69=N$2:N$601,IF(O69=O$2:O$601,1,0),0)),0)))</f>
        <v>75.201171875</v>
      </c>
      <c r="S69" s="103" t="s">
        <v>884</v>
      </c>
      <c r="T69" s="69">
        <v>1</v>
      </c>
      <c r="U69" s="69">
        <v>2</v>
      </c>
      <c r="V69" s="69">
        <v>3</v>
      </c>
      <c r="W69" s="73">
        <f t="array" ref="W69">IF($G69="","",IF(OR(S69=Error_checking!$Q$25,S69=Error_checking!$Q$26),R69-IF(P69&lt;2,SUM(IF(N69=N$2:N$601,IF(O69=O$2:O$601,1,0),0)),0),IF(V69="",0,((SUM(IF(S69=S$2:S$601,IF(T69=T$2:T$601,1,0),0))-U69)/(SUM(IF(S69=S$2:S$601,IF(T69=T$2:T$601,1,0),0))-1)*100)+(V69/(SUM(IF(S69=S$2:S$601,IF(T69=T$2:T$601,V$2:V$601,0),0))))+IF(U69&lt;2,SUM(IF(S69=S$2:S$601,IF(T69=T$2:T$601,1,0),0)),0))))</f>
        <v>66.966666666666654</v>
      </c>
      <c r="X69" s="96"/>
      <c r="Y69" s="97"/>
      <c r="Z69" s="98"/>
      <c r="AA69" s="97"/>
      <c r="AB69" s="99">
        <f>0</f>
        <v>0</v>
      </c>
      <c r="AC69" s="99">
        <f t="array" ref="AC69">SUM(M69,R69,W69,AB69)</f>
        <v>142.38095329576501</v>
      </c>
      <c r="AD69" s="98">
        <f>IF(G69=Error_checking!$A$26,MAX(0,MIN(MaxBonus,$G$1)+1-_xlfn.RANK.EQ(AC69,$AC$2:$AC$601)),0)</f>
        <v>3</v>
      </c>
      <c r="AE69" s="95">
        <f t="shared" si="1"/>
        <v>145.38095329576501</v>
      </c>
      <c r="AF69" s="78">
        <f t="array" ref="AF69">IF(G69=Error_checking!$A$26,_xlfn.RANK.EQ(AC69,$AC$2:$AC$601),"")</f>
        <v>68</v>
      </c>
      <c r="AG69" s="101"/>
      <c r="AH69" s="102"/>
      <c r="AI69" s="102"/>
      <c r="AJ69" s="102"/>
      <c r="AK69" s="81"/>
      <c r="AL69" s="81"/>
      <c r="AM69" s="81"/>
      <c r="AN69" s="82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  <c r="HO69" s="104"/>
      <c r="HP69" s="104"/>
      <c r="HQ69" s="104"/>
      <c r="HR69" s="104"/>
      <c r="HS69" s="104"/>
      <c r="HT69" s="104"/>
      <c r="HU69" s="104"/>
      <c r="HV69" s="104"/>
      <c r="HW69" s="104"/>
      <c r="HX69" s="104"/>
      <c r="HY69" s="104"/>
      <c r="HZ69" s="104"/>
      <c r="IA69" s="104"/>
      <c r="IB69" s="104"/>
      <c r="IC69" s="104"/>
      <c r="ID69" s="104"/>
      <c r="IE69" s="104"/>
      <c r="IF69" s="104"/>
      <c r="IG69" s="104"/>
      <c r="IH69" s="104"/>
      <c r="II69" s="104"/>
      <c r="IJ69" s="104"/>
      <c r="IK69" s="104"/>
      <c r="IL69" s="104"/>
      <c r="IM69" s="104"/>
      <c r="IN69" s="104"/>
      <c r="IO69" s="104"/>
      <c r="IP69" s="104"/>
      <c r="IQ69" s="104"/>
      <c r="IR69" s="104"/>
      <c r="IS69" s="104"/>
      <c r="IT69" s="104"/>
      <c r="IU69" s="104"/>
      <c r="IV69" s="104"/>
      <c r="IW69" s="104"/>
      <c r="IX69" s="104"/>
      <c r="IY69" s="104"/>
      <c r="IZ69" s="104"/>
      <c r="JA69" s="104"/>
      <c r="JB69" s="104"/>
      <c r="JC69" s="104"/>
      <c r="JD69" s="104"/>
      <c r="JE69" s="104"/>
      <c r="JF69" s="104"/>
      <c r="JG69" s="104"/>
      <c r="JH69" s="104"/>
      <c r="JI69" s="104"/>
      <c r="JJ69" s="104"/>
      <c r="JK69" s="104"/>
      <c r="JL69" s="104"/>
      <c r="JM69" s="104"/>
      <c r="JN69" s="104"/>
      <c r="JO69" s="104"/>
      <c r="JP69" s="104"/>
      <c r="JQ69" s="104"/>
      <c r="JR69" s="104"/>
      <c r="JS69" s="104"/>
      <c r="JT69" s="104"/>
      <c r="JU69" s="104"/>
      <c r="JV69" s="104"/>
      <c r="JW69" s="104"/>
      <c r="JX69" s="104"/>
      <c r="JY69" s="104"/>
      <c r="JZ69" s="104"/>
      <c r="KA69" s="104"/>
      <c r="KB69" s="104"/>
      <c r="KC69" s="104"/>
      <c r="KD69" s="104"/>
      <c r="KE69" s="104"/>
      <c r="KF69" s="104"/>
      <c r="KG69" s="104"/>
      <c r="KH69" s="104"/>
      <c r="KI69" s="104"/>
      <c r="KJ69" s="104"/>
      <c r="KK69" s="104"/>
      <c r="KL69" s="104"/>
      <c r="KM69" s="104"/>
      <c r="KN69" s="104"/>
      <c r="KO69" s="104"/>
      <c r="KP69" s="104"/>
      <c r="KQ69" s="104"/>
      <c r="KR69" s="104"/>
      <c r="KS69" s="104"/>
      <c r="KT69" s="104"/>
      <c r="KU69" s="104"/>
      <c r="KV69" s="104"/>
      <c r="KW69" s="104"/>
      <c r="KX69" s="104"/>
      <c r="KY69" s="104"/>
      <c r="KZ69" s="104"/>
      <c r="LA69" s="104"/>
      <c r="LB69" s="104"/>
      <c r="LC69" s="104"/>
      <c r="LD69" s="104"/>
      <c r="LE69" s="104"/>
      <c r="LF69" s="104"/>
      <c r="LG69" s="104"/>
      <c r="LH69" s="104"/>
      <c r="LI69" s="104"/>
      <c r="LJ69" s="104"/>
      <c r="LK69" s="104"/>
      <c r="LL69" s="104"/>
      <c r="LM69" s="104"/>
      <c r="LN69" s="104"/>
      <c r="LO69" s="104"/>
      <c r="LP69" s="104"/>
      <c r="LQ69" s="104"/>
      <c r="LR69" s="104"/>
      <c r="LS69" s="104"/>
      <c r="LT69" s="104"/>
      <c r="LU69" s="104"/>
      <c r="LV69" s="104"/>
      <c r="LW69" s="104"/>
      <c r="LX69" s="104"/>
      <c r="LY69" s="104"/>
      <c r="LZ69" s="104"/>
      <c r="MA69" s="104"/>
      <c r="MB69" s="104"/>
      <c r="MC69" s="104"/>
      <c r="MD69" s="104"/>
      <c r="ME69" s="104"/>
      <c r="MF69" s="104"/>
      <c r="MG69" s="104"/>
      <c r="MH69" s="104"/>
      <c r="MI69" s="104"/>
      <c r="MJ69" s="104"/>
      <c r="MK69" s="104"/>
      <c r="ML69" s="104"/>
      <c r="MM69" s="104"/>
      <c r="MN69" s="104"/>
      <c r="MO69" s="104"/>
      <c r="MP69" s="104"/>
      <c r="MQ69" s="104"/>
      <c r="MR69" s="104"/>
      <c r="MS69" s="104"/>
      <c r="MT69" s="104"/>
      <c r="MU69" s="104"/>
      <c r="MV69" s="104"/>
      <c r="MW69" s="104"/>
      <c r="MX69" s="104"/>
      <c r="MY69" s="104"/>
      <c r="MZ69" s="104"/>
      <c r="NA69" s="104"/>
      <c r="NB69" s="104"/>
      <c r="NC69" s="104"/>
      <c r="ND69" s="104"/>
      <c r="NE69" s="104"/>
      <c r="NF69" s="104"/>
      <c r="NG69" s="104"/>
      <c r="NH69" s="104"/>
      <c r="NI69" s="104"/>
      <c r="NJ69" s="104"/>
      <c r="NK69" s="104"/>
      <c r="NL69" s="104"/>
      <c r="NM69" s="104"/>
      <c r="NN69" s="104"/>
      <c r="NO69" s="104"/>
      <c r="NP69" s="104"/>
      <c r="NQ69" s="104"/>
      <c r="NR69" s="104"/>
      <c r="NS69" s="104"/>
      <c r="NT69" s="104"/>
      <c r="NU69" s="104"/>
      <c r="NV69" s="104"/>
      <c r="NW69" s="104"/>
      <c r="NX69" s="104"/>
      <c r="NY69" s="104"/>
      <c r="NZ69" s="104"/>
      <c r="OA69" s="104"/>
      <c r="OB69" s="104"/>
      <c r="OC69" s="104"/>
      <c r="OD69" s="104"/>
      <c r="OE69" s="104"/>
      <c r="OF69" s="104"/>
      <c r="OG69" s="104"/>
      <c r="OH69" s="104"/>
      <c r="OI69" s="104"/>
      <c r="OJ69" s="104"/>
      <c r="OK69" s="104"/>
      <c r="OL69" s="104"/>
      <c r="OM69" s="104"/>
      <c r="ON69" s="104"/>
      <c r="OO69" s="104"/>
      <c r="OP69" s="104"/>
      <c r="OQ69" s="104"/>
      <c r="OR69" s="104"/>
      <c r="OS69" s="104"/>
      <c r="OT69" s="104"/>
      <c r="OU69" s="104"/>
      <c r="OV69" s="104"/>
      <c r="OW69" s="104"/>
      <c r="OX69" s="104"/>
      <c r="OY69" s="104"/>
      <c r="OZ69" s="104"/>
      <c r="PA69" s="104"/>
      <c r="PB69" s="104"/>
      <c r="PC69" s="104"/>
      <c r="PD69" s="104"/>
      <c r="PE69" s="104"/>
      <c r="PF69" s="104"/>
      <c r="PG69" s="104"/>
      <c r="PH69" s="104"/>
      <c r="PI69" s="104"/>
      <c r="PJ69" s="104"/>
      <c r="PK69" s="104"/>
      <c r="PL69" s="104"/>
      <c r="PM69" s="104"/>
      <c r="PN69" s="104"/>
      <c r="PO69" s="104"/>
      <c r="PP69" s="104"/>
      <c r="PQ69" s="104"/>
      <c r="PR69" s="104"/>
      <c r="PS69" s="104"/>
      <c r="PT69" s="104"/>
      <c r="PU69" s="104"/>
      <c r="PV69" s="104"/>
      <c r="PW69" s="104"/>
      <c r="PX69" s="104"/>
      <c r="PY69" s="104"/>
      <c r="PZ69" s="104"/>
      <c r="QA69" s="104"/>
      <c r="QB69" s="104"/>
      <c r="QC69" s="104"/>
      <c r="QD69" s="104"/>
      <c r="QE69" s="104"/>
      <c r="QF69" s="104"/>
      <c r="QG69" s="104"/>
      <c r="QH69" s="104"/>
      <c r="QI69" s="104"/>
      <c r="QJ69" s="104"/>
      <c r="QK69" s="104"/>
      <c r="QL69" s="104"/>
      <c r="QM69" s="104"/>
      <c r="QN69" s="104"/>
      <c r="QO69" s="104"/>
      <c r="QP69" s="104"/>
      <c r="QQ69" s="104"/>
      <c r="QR69" s="104"/>
      <c r="QS69" s="104"/>
      <c r="QT69" s="104"/>
      <c r="QU69" s="104"/>
      <c r="QV69" s="104"/>
      <c r="QW69" s="104"/>
      <c r="QX69" s="104"/>
      <c r="QY69" s="104"/>
      <c r="QZ69" s="104"/>
      <c r="RA69" s="104"/>
      <c r="RB69" s="104"/>
      <c r="RC69" s="104"/>
      <c r="RD69" s="104"/>
      <c r="RE69" s="104"/>
      <c r="RF69" s="104"/>
      <c r="RG69" s="104"/>
      <c r="RH69" s="104"/>
      <c r="RI69" s="104"/>
      <c r="RJ69" s="104"/>
      <c r="RK69" s="104"/>
      <c r="RL69" s="104"/>
      <c r="RM69" s="104"/>
      <c r="RN69" s="104"/>
      <c r="RO69" s="104"/>
      <c r="RP69" s="104"/>
      <c r="RQ69" s="104"/>
      <c r="RR69" s="104"/>
      <c r="RS69" s="104"/>
      <c r="RT69" s="104"/>
      <c r="RU69" s="104"/>
      <c r="RV69" s="104"/>
      <c r="RW69" s="104"/>
      <c r="RX69" s="104"/>
      <c r="RY69" s="104"/>
      <c r="RZ69" s="104"/>
      <c r="SA69" s="104"/>
      <c r="SB69" s="104"/>
      <c r="SC69" s="104"/>
      <c r="SD69" s="104"/>
      <c r="SE69" s="104"/>
      <c r="SF69" s="104"/>
      <c r="SG69" s="104"/>
      <c r="SH69" s="104"/>
      <c r="SI69" s="104"/>
      <c r="SJ69" s="104"/>
      <c r="SK69" s="104"/>
      <c r="SL69" s="104"/>
      <c r="SM69" s="104"/>
      <c r="SN69" s="104"/>
      <c r="SO69" s="104"/>
      <c r="SP69" s="104"/>
      <c r="SQ69" s="104"/>
      <c r="SR69" s="104"/>
      <c r="SS69" s="104"/>
      <c r="ST69" s="104"/>
      <c r="SU69" s="104"/>
      <c r="SV69" s="104"/>
      <c r="SW69" s="104"/>
      <c r="SX69" s="104"/>
      <c r="SY69" s="104"/>
      <c r="SZ69" s="104"/>
      <c r="TA69" s="104"/>
      <c r="TB69" s="104"/>
      <c r="TC69" s="104"/>
      <c r="TD69" s="104"/>
      <c r="TE69" s="104"/>
      <c r="TF69" s="104"/>
      <c r="TG69" s="104"/>
      <c r="TH69" s="104"/>
      <c r="TI69" s="104"/>
      <c r="TJ69" s="104"/>
      <c r="TK69" s="104"/>
      <c r="TL69" s="104"/>
      <c r="TM69" s="104"/>
      <c r="TN69" s="104"/>
      <c r="TO69" s="104"/>
      <c r="TP69" s="104"/>
      <c r="TQ69" s="104"/>
      <c r="TR69" s="104"/>
      <c r="TS69" s="104"/>
      <c r="TT69" s="104"/>
      <c r="TU69" s="104"/>
      <c r="TV69" s="104"/>
      <c r="TW69" s="104"/>
      <c r="TX69" s="104"/>
      <c r="TY69" s="104"/>
      <c r="TZ69" s="104"/>
      <c r="UA69" s="104"/>
      <c r="UB69" s="104"/>
      <c r="UC69" s="104"/>
      <c r="UD69" s="104"/>
      <c r="UE69" s="104"/>
      <c r="UF69" s="104"/>
      <c r="UG69" s="104"/>
      <c r="UH69" s="104"/>
      <c r="UI69" s="104"/>
      <c r="UJ69" s="104"/>
      <c r="UK69" s="104"/>
      <c r="UL69" s="104"/>
      <c r="UM69" s="104"/>
      <c r="UN69" s="104"/>
      <c r="UO69" s="104"/>
      <c r="UP69" s="104"/>
      <c r="UQ69" s="104"/>
      <c r="UR69" s="104"/>
      <c r="US69" s="104"/>
      <c r="UT69" s="104"/>
      <c r="UU69" s="104"/>
      <c r="UV69" s="104"/>
      <c r="UW69" s="104"/>
      <c r="UX69" s="104"/>
      <c r="UY69" s="104"/>
      <c r="UZ69" s="104"/>
      <c r="VA69" s="104"/>
      <c r="VB69" s="104"/>
      <c r="VC69" s="104"/>
      <c r="VD69" s="104"/>
      <c r="VE69" s="104"/>
      <c r="VF69" s="104"/>
      <c r="VG69" s="104"/>
      <c r="VH69" s="104"/>
      <c r="VI69" s="104"/>
      <c r="VJ69" s="104"/>
      <c r="VK69" s="104"/>
      <c r="VL69" s="104"/>
      <c r="VM69" s="104"/>
      <c r="VN69" s="104"/>
      <c r="VO69" s="104"/>
      <c r="VP69" s="104"/>
      <c r="VQ69" s="104"/>
      <c r="VR69" s="104"/>
      <c r="VS69" s="104"/>
      <c r="VT69" s="104"/>
      <c r="VU69" s="104"/>
      <c r="VV69" s="104"/>
      <c r="VW69" s="104"/>
      <c r="VX69" s="104"/>
      <c r="VY69" s="104"/>
      <c r="VZ69" s="104"/>
      <c r="WA69" s="104"/>
      <c r="WB69" s="104"/>
      <c r="WC69" s="104"/>
      <c r="WD69" s="104"/>
      <c r="WE69" s="104"/>
      <c r="WF69" s="104"/>
      <c r="WG69" s="104"/>
      <c r="WH69" s="104"/>
      <c r="WI69" s="104"/>
      <c r="WJ69" s="104"/>
      <c r="WK69" s="104"/>
      <c r="WL69" s="104"/>
      <c r="WM69" s="104"/>
      <c r="WN69" s="104"/>
      <c r="WO69" s="104"/>
      <c r="WP69" s="104"/>
      <c r="WQ69" s="104"/>
      <c r="WR69" s="104"/>
      <c r="WS69" s="104"/>
      <c r="WT69" s="104"/>
      <c r="WU69" s="104"/>
      <c r="WV69" s="104"/>
      <c r="WW69" s="104"/>
      <c r="WX69" s="104"/>
      <c r="WY69" s="104"/>
      <c r="WZ69" s="104"/>
      <c r="XA69" s="104"/>
      <c r="XB69" s="104"/>
      <c r="XC69" s="104"/>
      <c r="XD69" s="104"/>
      <c r="XE69" s="104"/>
      <c r="XF69" s="104"/>
      <c r="XG69" s="104"/>
      <c r="XH69" s="104"/>
      <c r="XI69" s="104"/>
      <c r="XJ69" s="104"/>
      <c r="XK69" s="104"/>
      <c r="XL69" s="104"/>
      <c r="XM69" s="104"/>
      <c r="XN69" s="104"/>
      <c r="XO69" s="104"/>
      <c r="XP69" s="104"/>
      <c r="XQ69" s="104"/>
      <c r="XR69" s="104"/>
      <c r="XS69" s="104"/>
      <c r="XT69" s="104"/>
      <c r="XU69" s="104"/>
      <c r="XV69" s="104"/>
      <c r="XW69" s="104"/>
      <c r="XX69" s="104"/>
      <c r="XY69" s="104"/>
      <c r="XZ69" s="104"/>
      <c r="YA69" s="104"/>
      <c r="YB69" s="104"/>
      <c r="YC69" s="104"/>
      <c r="YD69" s="104"/>
      <c r="YE69" s="104"/>
      <c r="YF69" s="104"/>
      <c r="YG69" s="104"/>
      <c r="YH69" s="104"/>
      <c r="YI69" s="104"/>
      <c r="YJ69" s="104"/>
      <c r="YK69" s="104"/>
      <c r="YL69" s="104"/>
      <c r="YM69" s="104"/>
      <c r="YN69" s="104"/>
      <c r="YO69" s="104"/>
      <c r="YP69" s="104"/>
      <c r="YQ69" s="104"/>
      <c r="YR69" s="104"/>
      <c r="YS69" s="104"/>
      <c r="YT69" s="104"/>
      <c r="YU69" s="104"/>
      <c r="YV69" s="104"/>
      <c r="YW69" s="104"/>
      <c r="YX69" s="104"/>
      <c r="YY69" s="104"/>
      <c r="YZ69" s="104"/>
      <c r="ZA69" s="104"/>
      <c r="ZB69" s="104"/>
      <c r="ZC69" s="104"/>
      <c r="ZD69" s="104"/>
      <c r="ZE69" s="104"/>
      <c r="ZF69" s="104"/>
      <c r="ZG69" s="104"/>
      <c r="ZH69" s="104"/>
      <c r="ZI69" s="104"/>
      <c r="ZJ69" s="104"/>
      <c r="ZK69" s="104"/>
      <c r="ZL69" s="104"/>
      <c r="ZM69" s="104"/>
      <c r="ZN69" s="104"/>
      <c r="ZO69" s="104"/>
      <c r="ZP69" s="104"/>
      <c r="ZQ69" s="104"/>
      <c r="ZR69" s="104"/>
      <c r="ZS69" s="104"/>
      <c r="ZT69" s="104"/>
      <c r="ZU69" s="104"/>
      <c r="ZV69" s="104"/>
      <c r="ZW69" s="104"/>
      <c r="ZX69" s="104"/>
      <c r="ZY69" s="104"/>
      <c r="ZZ69" s="104"/>
      <c r="AAA69" s="104"/>
      <c r="AAB69" s="104"/>
      <c r="AAC69" s="104"/>
      <c r="AAD69" s="104"/>
      <c r="AAE69" s="104"/>
      <c r="AAF69" s="104"/>
      <c r="AAG69" s="104"/>
      <c r="AAH69" s="104"/>
      <c r="AAI69" s="104"/>
      <c r="AAJ69" s="104"/>
      <c r="AAK69" s="104"/>
      <c r="AAL69" s="104"/>
      <c r="AAM69" s="104"/>
      <c r="AAN69" s="104"/>
      <c r="AAO69" s="104"/>
      <c r="AAP69" s="104"/>
      <c r="AAQ69" s="104"/>
      <c r="AAR69" s="104"/>
      <c r="AAS69" s="104"/>
      <c r="AAT69" s="104"/>
      <c r="AAU69" s="104"/>
      <c r="AAV69" s="104"/>
      <c r="AAW69" s="104"/>
      <c r="AAX69" s="104"/>
      <c r="AAY69" s="104"/>
      <c r="AAZ69" s="104"/>
      <c r="ABA69" s="104"/>
      <c r="ABB69" s="104"/>
      <c r="ABC69" s="104"/>
      <c r="ABD69" s="104"/>
      <c r="ABE69" s="104"/>
      <c r="ABF69" s="104"/>
      <c r="ABG69" s="104"/>
      <c r="ABH69" s="104"/>
      <c r="ABI69" s="104"/>
      <c r="ABJ69" s="104"/>
      <c r="ABK69" s="104"/>
      <c r="ABL69" s="104"/>
      <c r="ABM69" s="104"/>
      <c r="ABN69" s="104"/>
      <c r="ABO69" s="104"/>
      <c r="ABP69" s="104"/>
      <c r="ABQ69" s="104"/>
      <c r="ABR69" s="104"/>
      <c r="ABS69" s="104"/>
      <c r="ABT69" s="104"/>
      <c r="ABU69" s="104"/>
      <c r="ABV69" s="104"/>
      <c r="ABW69" s="104"/>
      <c r="ABX69" s="104"/>
      <c r="ABY69" s="104"/>
      <c r="ABZ69" s="104"/>
      <c r="ACA69" s="104"/>
      <c r="ACB69" s="104"/>
      <c r="ACC69" s="104"/>
      <c r="ACD69" s="104"/>
      <c r="ACE69" s="104"/>
      <c r="ACF69" s="104"/>
      <c r="ACG69" s="104"/>
      <c r="ACH69" s="104"/>
      <c r="ACI69" s="104"/>
      <c r="ACJ69" s="104"/>
      <c r="ACK69" s="104"/>
      <c r="ACL69" s="104"/>
      <c r="ACM69" s="104"/>
      <c r="ACN69" s="104"/>
      <c r="ACO69" s="104"/>
      <c r="ACP69" s="104"/>
      <c r="ACQ69" s="104"/>
      <c r="ACR69" s="104"/>
      <c r="ACS69" s="104"/>
      <c r="ACT69" s="104"/>
      <c r="ACU69" s="104"/>
      <c r="ACV69" s="104"/>
      <c r="ACW69" s="104"/>
      <c r="ACX69" s="104"/>
      <c r="ACY69" s="104"/>
      <c r="ACZ69" s="104"/>
      <c r="ADA69" s="104"/>
      <c r="ADB69" s="104"/>
      <c r="ADC69" s="104"/>
      <c r="ADD69" s="104"/>
      <c r="ADE69" s="104"/>
      <c r="ADF69" s="104"/>
      <c r="ADG69" s="104"/>
      <c r="ADH69" s="104"/>
      <c r="ADI69" s="104"/>
      <c r="ADJ69" s="104"/>
      <c r="ADK69" s="104"/>
      <c r="ADL69" s="104"/>
      <c r="ADM69" s="104"/>
      <c r="ADN69" s="104"/>
      <c r="ADO69" s="104"/>
      <c r="ADP69" s="104"/>
      <c r="ADQ69" s="104"/>
      <c r="ADR69" s="104"/>
      <c r="ADS69" s="104"/>
      <c r="ADT69" s="104"/>
      <c r="ADU69" s="104"/>
      <c r="ADV69" s="104"/>
      <c r="ADW69" s="104"/>
      <c r="ADX69" s="104"/>
      <c r="ADY69" s="104"/>
      <c r="ADZ69" s="104"/>
      <c r="AEA69" s="104"/>
      <c r="AEB69" s="104"/>
      <c r="AEC69" s="104"/>
      <c r="AED69" s="104"/>
      <c r="AEE69" s="104"/>
      <c r="AEF69" s="104"/>
      <c r="AEG69" s="104"/>
      <c r="AEH69" s="104"/>
      <c r="AEI69" s="104"/>
      <c r="AEJ69" s="104"/>
      <c r="AEK69" s="104"/>
      <c r="AEL69" s="104"/>
      <c r="AEM69" s="104"/>
      <c r="AEN69" s="104"/>
      <c r="AEO69" s="104"/>
      <c r="AEP69" s="104"/>
      <c r="AEQ69" s="104"/>
      <c r="AER69" s="104"/>
      <c r="AES69" s="104"/>
      <c r="AET69" s="104"/>
      <c r="AEU69" s="104"/>
      <c r="AEV69" s="104"/>
      <c r="AEW69" s="104"/>
      <c r="AEX69" s="104"/>
      <c r="AEY69" s="104"/>
      <c r="AEZ69" s="104"/>
      <c r="AFA69" s="104"/>
      <c r="AFB69" s="104"/>
      <c r="AFC69" s="104"/>
      <c r="AFD69" s="104"/>
      <c r="AFE69" s="104"/>
      <c r="AFF69" s="104"/>
      <c r="AFG69" s="104"/>
      <c r="AFH69" s="104"/>
      <c r="AFI69" s="104"/>
      <c r="AFJ69" s="104"/>
      <c r="AFK69" s="104"/>
      <c r="AFL69" s="104"/>
      <c r="AFM69" s="104"/>
      <c r="AFN69" s="104"/>
      <c r="AFO69" s="104"/>
      <c r="AFP69" s="104"/>
      <c r="AFQ69" s="104"/>
      <c r="AFR69" s="104"/>
      <c r="AFS69" s="104"/>
      <c r="AFT69" s="104"/>
      <c r="AFU69" s="104"/>
      <c r="AFV69" s="104"/>
      <c r="AFW69" s="104"/>
      <c r="AFX69" s="104"/>
      <c r="AFY69" s="104"/>
      <c r="AFZ69" s="104"/>
      <c r="AGA69" s="104"/>
      <c r="AGB69" s="104"/>
      <c r="AGC69" s="104"/>
      <c r="AGD69" s="104"/>
      <c r="AGE69" s="104"/>
      <c r="AGF69" s="104"/>
      <c r="AGG69" s="104"/>
      <c r="AGH69" s="104"/>
      <c r="AGI69" s="104"/>
      <c r="AGJ69" s="104"/>
      <c r="AGK69" s="104"/>
      <c r="AGL69" s="104"/>
      <c r="AGM69" s="104"/>
      <c r="AGN69" s="104"/>
      <c r="AGO69" s="104"/>
      <c r="AGP69" s="104"/>
      <c r="AGQ69" s="104"/>
      <c r="AGR69" s="104"/>
      <c r="AGS69" s="104"/>
      <c r="AGT69" s="104"/>
      <c r="AGU69" s="104"/>
      <c r="AGV69" s="104"/>
      <c r="AGW69" s="104"/>
      <c r="AGX69" s="104"/>
      <c r="AGY69" s="104"/>
      <c r="AGZ69" s="104"/>
      <c r="AHA69" s="104"/>
      <c r="AHB69" s="104"/>
      <c r="AHC69" s="104"/>
      <c r="AHD69" s="104"/>
      <c r="AHE69" s="104"/>
      <c r="AHF69" s="104"/>
      <c r="AHG69" s="104"/>
      <c r="AHH69" s="104"/>
      <c r="AHI69" s="104"/>
      <c r="AHJ69" s="104"/>
      <c r="AHK69" s="104"/>
      <c r="AHL69" s="104"/>
      <c r="AHM69" s="104"/>
      <c r="AHN69" s="104"/>
      <c r="AHO69" s="104"/>
      <c r="AHP69" s="104"/>
      <c r="AHQ69" s="104"/>
      <c r="AHR69" s="104"/>
      <c r="AHS69" s="104"/>
      <c r="AHT69" s="104"/>
      <c r="AHU69" s="104"/>
      <c r="AHV69" s="104"/>
      <c r="AHW69" s="104"/>
      <c r="AHX69" s="104"/>
      <c r="AHY69" s="104"/>
      <c r="AHZ69" s="104"/>
      <c r="AIA69" s="104"/>
      <c r="AIB69" s="104"/>
      <c r="AIC69" s="104"/>
      <c r="AID69" s="104"/>
      <c r="AIE69" s="104"/>
      <c r="AIF69" s="104"/>
      <c r="AIG69" s="104"/>
      <c r="AIH69" s="104"/>
      <c r="AII69" s="104"/>
      <c r="AIJ69" s="104"/>
      <c r="AIK69" s="104"/>
      <c r="AIL69" s="104"/>
      <c r="AIM69" s="104"/>
      <c r="AIN69" s="104"/>
      <c r="AIO69" s="104"/>
      <c r="AIP69" s="104"/>
      <c r="AIQ69" s="104"/>
      <c r="AIR69" s="104"/>
      <c r="AIS69" s="104"/>
      <c r="AIT69" s="104"/>
      <c r="AIU69" s="104"/>
      <c r="AIV69" s="104"/>
      <c r="AIW69" s="104"/>
      <c r="AIX69" s="104"/>
      <c r="AIY69" s="104"/>
      <c r="AIZ69" s="104"/>
      <c r="AJA69" s="104"/>
      <c r="AJB69" s="104"/>
      <c r="AJC69" s="104"/>
      <c r="AJD69" s="104"/>
      <c r="AJE69" s="104"/>
      <c r="AJF69" s="104"/>
      <c r="AJG69" s="104"/>
      <c r="AJH69" s="104"/>
      <c r="AJI69" s="104"/>
      <c r="AJJ69" s="104"/>
      <c r="AJK69" s="104"/>
      <c r="AJL69" s="104"/>
      <c r="AJM69" s="104"/>
      <c r="AJN69" s="104"/>
      <c r="AJO69" s="104"/>
      <c r="AJP69" s="104"/>
      <c r="AJQ69" s="104"/>
      <c r="AJR69" s="104"/>
      <c r="AJS69" s="104"/>
      <c r="AJT69" s="104"/>
      <c r="AJU69" s="104"/>
      <c r="AJV69" s="104"/>
      <c r="AJW69" s="104"/>
      <c r="AJX69" s="104"/>
      <c r="AJY69" s="104"/>
      <c r="AJZ69" s="104"/>
      <c r="AKA69" s="104"/>
      <c r="AKB69" s="104"/>
      <c r="AKC69" s="104"/>
      <c r="AKD69" s="104"/>
      <c r="AKE69" s="104"/>
      <c r="AKF69" s="104"/>
      <c r="AKG69" s="104"/>
      <c r="AKH69" s="104"/>
      <c r="AKI69" s="104"/>
      <c r="AKJ69" s="104"/>
      <c r="AKK69" s="104"/>
      <c r="AKL69" s="104"/>
      <c r="AKM69" s="104"/>
      <c r="AKN69" s="104"/>
      <c r="AKO69" s="104"/>
      <c r="AKP69" s="104"/>
      <c r="AKQ69" s="104"/>
      <c r="AKR69" s="104"/>
      <c r="AKS69" s="104"/>
      <c r="AKT69" s="104"/>
      <c r="AKU69" s="104"/>
      <c r="AKV69" s="104"/>
      <c r="AKW69" s="104"/>
      <c r="AKX69" s="104"/>
      <c r="AKY69" s="104"/>
      <c r="AKZ69" s="104"/>
      <c r="ALA69" s="104"/>
      <c r="ALB69" s="104"/>
      <c r="ALC69" s="104"/>
      <c r="ALD69" s="104"/>
      <c r="ALE69" s="104"/>
      <c r="ALF69" s="104"/>
      <c r="ALG69" s="104"/>
      <c r="ALH69" s="104"/>
      <c r="ALI69" s="104"/>
      <c r="ALJ69" s="104"/>
      <c r="ALK69" s="104"/>
      <c r="ALL69" s="104"/>
      <c r="ALM69" s="104"/>
      <c r="ALN69" s="104"/>
      <c r="ALO69" s="104"/>
      <c r="ALP69" s="104"/>
      <c r="ALQ69" s="104"/>
      <c r="ALR69" s="104"/>
      <c r="ALS69" s="104"/>
      <c r="ALT69" s="104"/>
      <c r="ALU69" s="104"/>
      <c r="ALV69" s="104"/>
      <c r="ALW69" s="104"/>
      <c r="ALX69" s="104"/>
      <c r="ALY69" s="104"/>
      <c r="ALZ69" s="104"/>
      <c r="AMA69" s="104"/>
      <c r="AMB69" s="104"/>
      <c r="AMC69" s="104"/>
      <c r="AMD69" s="104"/>
      <c r="AME69" s="104"/>
      <c r="AMF69" s="104"/>
      <c r="AMG69" s="104"/>
      <c r="AMH69" s="104"/>
      <c r="AMI69" s="104"/>
      <c r="AMJ69" s="104"/>
    </row>
    <row r="70" spans="1:1024" s="104" customFormat="1" ht="12.75" x14ac:dyDescent="0.2">
      <c r="A70" s="58">
        <f t="array" ref="A70">IF(G70=Error_checking!$A$26,_xlfn.RANK.EQ(AC70,$AC$2:$AC$601),"")</f>
        <v>69</v>
      </c>
      <c r="B70" s="84">
        <v>254</v>
      </c>
      <c r="C70" s="59">
        <f>VLOOKUP($B70,Ludo_na!$A$2:$D$601,2,0)</f>
        <v>161</v>
      </c>
      <c r="D70" s="60" t="str">
        <f>IF(VLOOKUP($B70,Ludo_voor!$A$2:$Y$601,3,0)="","",VLOOKUP($B70,Ludo_voor!$A$2:$Y$601,3,0))</f>
        <v>Geleyn</v>
      </c>
      <c r="E70" s="61" t="str">
        <f>IF(VLOOKUP($B70,Ludo_voor!$A$2:$Y$601,4,0)="","",VLOOKUP($B70,Ludo_voor!$A$2:$Y$601,4,0))</f>
        <v>Tim</v>
      </c>
      <c r="F70" s="62" t="str">
        <f>IF(VLOOKUP($B70,Ludo_voor!$A$2:$Y$601,5,0)="","",VLOOKUP($B70,Ludo_voor!$A$2:$Y$601,5,0))</f>
        <v/>
      </c>
      <c r="G70" s="63" t="s">
        <v>845</v>
      </c>
      <c r="H70" s="85"/>
      <c r="I70" s="86"/>
      <c r="J70" s="87"/>
      <c r="K70" s="87"/>
      <c r="L70" s="87"/>
      <c r="M70" s="67">
        <f t="array" ref="M70">IF($G70="","",IF(L70="",0,((SUM(IF(I70=I$2:I$601,IF(J70=J$2:J$601,1,0),0))-K70)/(SUM(IF(I70=I$2:I$601,IF(J70=J$2:J$601,1,0),0))-1)*100)+(L70/(SUM(IF(I70=I$2:I$601,IF(J70=J$2:J$601,L$2:L$601,0),0))))+IF(K70&lt;2,SUM(IF(I70=I$2:I$601,IF(J70=J$2:J$601,1,0),0)),0)))</f>
        <v>0</v>
      </c>
      <c r="N70" s="88" t="s">
        <v>870</v>
      </c>
      <c r="O70" s="72">
        <v>2</v>
      </c>
      <c r="P70" s="72">
        <v>1</v>
      </c>
      <c r="Q70" s="72">
        <v>96</v>
      </c>
      <c r="R70" s="70">
        <f t="array" ref="R70">IF($G70="","",IF(Q70="",0,((SUM(IF(N70=N$2:N$601,IF(O70=O$2:O$601,1,0),0))-P70)/(SUM(IF(N70=N$2:N$601,IF(O70=O$2:O$601,1,0),0))-1)*100)+(Q70/(SUM(IF(N70=N$2:N$601,IF(O70=O$2:O$601,Q$2:Q$601,0),0))))+IF(P70&lt;2,SUM(IF(N70=N$2:N$601,IF(O70=O$2:O$601,1,0),0)),0)))</f>
        <v>104.26446280991736</v>
      </c>
      <c r="S70" s="71" t="s">
        <v>964</v>
      </c>
      <c r="T70" s="72">
        <v>2</v>
      </c>
      <c r="U70" s="72">
        <v>3.5</v>
      </c>
      <c r="V70" s="72">
        <v>25</v>
      </c>
      <c r="W70" s="73">
        <f t="array" ref="W70">IF($G70="","",IF(OR(S70=Error_checking!$Q$25,S70=Error_checking!$Q$26),R70-IF(P70&lt;2,SUM(IF(N70=N$2:N$601,IF(O70=O$2:O$601,1,0),0)),0),IF(V70="",0,((SUM(IF(S70=S$2:S$601,IF(T70=T$2:T$601,1,0),0))-U70)/(SUM(IF(S70=S$2:S$601,IF(T70=T$2:T$601,1,0),0))-1)*100)+(V70/(SUM(IF(S70=S$2:S$601,IF(T70=T$2:T$601,V$2:V$601,0),0))))+IF(U70&lt;2,SUM(IF(S70=S$2:S$601,IF(T70=T$2:T$601,1,0),0)),0))))</f>
        <v>37.686567164179102</v>
      </c>
      <c r="X70" s="74"/>
      <c r="Y70" s="75"/>
      <c r="Z70" s="76"/>
      <c r="AA70" s="75"/>
      <c r="AB70" s="77">
        <f>0</f>
        <v>0</v>
      </c>
      <c r="AC70" s="77">
        <f t="array" ref="AC70">SUM(M70,R70,W70,AB70)</f>
        <v>141.95102997409646</v>
      </c>
      <c r="AD70" s="76">
        <f>IF(G70=Error_checking!$A$26,MAX(0,MIN(MaxBonus,$G$1)+1-_xlfn.RANK.EQ(AC70,$AC$2:$AC$601)),0)</f>
        <v>2</v>
      </c>
      <c r="AE70" s="73">
        <f t="shared" si="1"/>
        <v>143.95102997409646</v>
      </c>
      <c r="AF70" s="78">
        <f t="array" ref="AF70">IF(G70=Error_checking!$A$26,_xlfn.RANK.EQ(AC70,$AC$2:$AC$601),"")</f>
        <v>69</v>
      </c>
      <c r="AG70" s="79"/>
      <c r="AH70" s="80"/>
      <c r="AI70" s="80"/>
      <c r="AJ70" s="80"/>
      <c r="AK70" s="81"/>
      <c r="AL70" s="81"/>
      <c r="AM70" s="81"/>
      <c r="AN70" s="82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  <c r="FQ70" s="92"/>
      <c r="FR70" s="92"/>
      <c r="FS70" s="92"/>
      <c r="FT70" s="92"/>
      <c r="FU70" s="92"/>
      <c r="FV70" s="92"/>
      <c r="FW70" s="92"/>
      <c r="FX70" s="92"/>
      <c r="FY70" s="92"/>
      <c r="FZ70" s="92"/>
      <c r="GA70" s="92"/>
      <c r="GB70" s="92"/>
      <c r="GC70" s="92"/>
      <c r="GD70" s="92"/>
      <c r="GE70" s="92"/>
      <c r="GF70" s="92"/>
      <c r="GG70" s="92"/>
      <c r="GH70" s="92"/>
      <c r="GI70" s="92"/>
      <c r="GJ70" s="92"/>
      <c r="GK70" s="92"/>
      <c r="GL70" s="92"/>
      <c r="GM70" s="92"/>
      <c r="GN70" s="92"/>
      <c r="GO70" s="92"/>
      <c r="GP70" s="92"/>
      <c r="GQ70" s="92"/>
      <c r="GR70" s="92"/>
      <c r="GS70" s="92"/>
      <c r="GT70" s="92"/>
      <c r="GU70" s="92"/>
      <c r="GV70" s="92"/>
      <c r="GW70" s="92"/>
      <c r="GX70" s="92"/>
      <c r="GY70" s="92"/>
      <c r="GZ70" s="92"/>
      <c r="HA70" s="92"/>
      <c r="HB70" s="92"/>
      <c r="HC70" s="92"/>
      <c r="HD70" s="92"/>
      <c r="HE70" s="92"/>
      <c r="HF70" s="92"/>
      <c r="HG70" s="92"/>
      <c r="HH70" s="92"/>
      <c r="HI70" s="92"/>
      <c r="HJ70" s="92"/>
      <c r="HK70" s="92"/>
      <c r="HL70" s="92"/>
      <c r="HM70" s="92"/>
      <c r="HN70" s="92"/>
      <c r="HO70" s="92"/>
      <c r="HP70" s="92"/>
      <c r="HQ70" s="92"/>
      <c r="HR70" s="92"/>
      <c r="HS70" s="92"/>
      <c r="HT70" s="92"/>
      <c r="HU70" s="92"/>
      <c r="HV70" s="92"/>
      <c r="HW70" s="92"/>
      <c r="HX70" s="92"/>
      <c r="HY70" s="92"/>
      <c r="HZ70" s="92"/>
      <c r="IA70" s="92"/>
      <c r="IB70" s="92"/>
      <c r="IC70" s="92"/>
      <c r="ID70" s="92"/>
      <c r="IE70" s="92"/>
      <c r="IF70" s="92"/>
      <c r="IG70" s="92"/>
      <c r="IH70" s="92"/>
      <c r="II70" s="92"/>
      <c r="IJ70" s="92"/>
      <c r="IK70" s="92"/>
      <c r="IL70" s="92"/>
      <c r="IM70" s="92"/>
      <c r="IN70" s="92"/>
      <c r="IO70" s="92"/>
      <c r="IP70" s="92"/>
      <c r="IQ70" s="92"/>
      <c r="IR70" s="92"/>
      <c r="IS70" s="92"/>
      <c r="IT70" s="92"/>
      <c r="IU70" s="92"/>
      <c r="IV70" s="92"/>
      <c r="IW70" s="92"/>
      <c r="IX70" s="92"/>
      <c r="IY70" s="92"/>
      <c r="IZ70" s="92"/>
      <c r="JA70" s="92"/>
      <c r="JB70" s="92"/>
      <c r="JC70" s="92"/>
      <c r="JD70" s="92"/>
      <c r="JE70" s="92"/>
      <c r="JF70" s="92"/>
      <c r="JG70" s="92"/>
      <c r="JH70" s="92"/>
      <c r="JI70" s="92"/>
      <c r="JJ70" s="92"/>
      <c r="JK70" s="92"/>
      <c r="JL70" s="92"/>
      <c r="JM70" s="92"/>
      <c r="JN70" s="92"/>
      <c r="JO70" s="92"/>
      <c r="JP70" s="92"/>
      <c r="JQ70" s="92"/>
      <c r="JR70" s="92"/>
      <c r="JS70" s="92"/>
      <c r="JT70" s="92"/>
      <c r="JU70" s="92"/>
      <c r="JV70" s="92"/>
      <c r="JW70" s="92"/>
      <c r="JX70" s="92"/>
      <c r="JY70" s="92"/>
      <c r="JZ70" s="92"/>
      <c r="KA70" s="92"/>
      <c r="KB70" s="92"/>
      <c r="KC70" s="92"/>
      <c r="KD70" s="92"/>
      <c r="KE70" s="92"/>
      <c r="KF70" s="92"/>
      <c r="KG70" s="92"/>
      <c r="KH70" s="92"/>
      <c r="KI70" s="92"/>
      <c r="KJ70" s="92"/>
      <c r="KK70" s="92"/>
      <c r="KL70" s="92"/>
      <c r="KM70" s="92"/>
      <c r="KN70" s="92"/>
      <c r="KO70" s="92"/>
      <c r="KP70" s="92"/>
      <c r="KQ70" s="92"/>
      <c r="KR70" s="92"/>
      <c r="KS70" s="92"/>
      <c r="KT70" s="92"/>
      <c r="KU70" s="92"/>
      <c r="KV70" s="92"/>
      <c r="KW70" s="92"/>
      <c r="KX70" s="92"/>
      <c r="KY70" s="92"/>
      <c r="KZ70" s="92"/>
      <c r="LA70" s="92"/>
      <c r="LB70" s="92"/>
      <c r="LC70" s="92"/>
      <c r="LD70" s="92"/>
      <c r="LE70" s="92"/>
      <c r="LF70" s="92"/>
      <c r="LG70" s="92"/>
      <c r="LH70" s="92"/>
      <c r="LI70" s="92"/>
      <c r="LJ70" s="92"/>
      <c r="LK70" s="92"/>
      <c r="LL70" s="92"/>
      <c r="LM70" s="92"/>
      <c r="LN70" s="92"/>
      <c r="LO70" s="92"/>
      <c r="LP70" s="92"/>
      <c r="LQ70" s="92"/>
      <c r="LR70" s="92"/>
      <c r="LS70" s="92"/>
      <c r="LT70" s="92"/>
      <c r="LU70" s="92"/>
      <c r="LV70" s="92"/>
      <c r="LW70" s="92"/>
      <c r="LX70" s="92"/>
      <c r="LY70" s="92"/>
      <c r="LZ70" s="92"/>
      <c r="MA70" s="92"/>
      <c r="MB70" s="92"/>
      <c r="MC70" s="92"/>
      <c r="MD70" s="92"/>
      <c r="ME70" s="92"/>
      <c r="MF70" s="92"/>
      <c r="MG70" s="92"/>
      <c r="MH70" s="92"/>
      <c r="MI70" s="92"/>
      <c r="MJ70" s="92"/>
      <c r="MK70" s="92"/>
      <c r="ML70" s="92"/>
      <c r="MM70" s="92"/>
      <c r="MN70" s="92"/>
      <c r="MO70" s="92"/>
      <c r="MP70" s="92"/>
      <c r="MQ70" s="92"/>
      <c r="MR70" s="92"/>
      <c r="MS70" s="92"/>
      <c r="MT70" s="92"/>
      <c r="MU70" s="92"/>
      <c r="MV70" s="92"/>
      <c r="MW70" s="92"/>
      <c r="MX70" s="92"/>
      <c r="MY70" s="92"/>
      <c r="MZ70" s="92"/>
      <c r="NA70" s="92"/>
      <c r="NB70" s="92"/>
      <c r="NC70" s="92"/>
      <c r="ND70" s="92"/>
      <c r="NE70" s="92"/>
      <c r="NF70" s="92"/>
      <c r="NG70" s="92"/>
      <c r="NH70" s="92"/>
      <c r="NI70" s="92"/>
      <c r="NJ70" s="92"/>
      <c r="NK70" s="92"/>
      <c r="NL70" s="92"/>
      <c r="NM70" s="92"/>
      <c r="NN70" s="92"/>
      <c r="NO70" s="92"/>
      <c r="NP70" s="92"/>
      <c r="NQ70" s="92"/>
      <c r="NR70" s="92"/>
      <c r="NS70" s="92"/>
      <c r="NT70" s="92"/>
      <c r="NU70" s="92"/>
      <c r="NV70" s="92"/>
      <c r="NW70" s="92"/>
      <c r="NX70" s="92"/>
      <c r="NY70" s="92"/>
      <c r="NZ70" s="92"/>
      <c r="OA70" s="92"/>
      <c r="OB70" s="92"/>
      <c r="OC70" s="92"/>
      <c r="OD70" s="92"/>
      <c r="OE70" s="92"/>
      <c r="OF70" s="92"/>
      <c r="OG70" s="92"/>
      <c r="OH70" s="92"/>
      <c r="OI70" s="92"/>
      <c r="OJ70" s="92"/>
      <c r="OK70" s="92"/>
      <c r="OL70" s="92"/>
      <c r="OM70" s="92"/>
      <c r="ON70" s="92"/>
      <c r="OO70" s="92"/>
      <c r="OP70" s="92"/>
      <c r="OQ70" s="92"/>
      <c r="OR70" s="92"/>
      <c r="OS70" s="92"/>
      <c r="OT70" s="92"/>
      <c r="OU70" s="92"/>
      <c r="OV70" s="92"/>
      <c r="OW70" s="92"/>
      <c r="OX70" s="92"/>
      <c r="OY70" s="92"/>
      <c r="OZ70" s="92"/>
      <c r="PA70" s="92"/>
      <c r="PB70" s="92"/>
      <c r="PC70" s="92"/>
      <c r="PD70" s="92"/>
      <c r="PE70" s="92"/>
      <c r="PF70" s="92"/>
      <c r="PG70" s="92"/>
      <c r="PH70" s="92"/>
      <c r="PI70" s="92"/>
      <c r="PJ70" s="92"/>
      <c r="PK70" s="92"/>
      <c r="PL70" s="92"/>
      <c r="PM70" s="92"/>
      <c r="PN70" s="92"/>
      <c r="PO70" s="92"/>
      <c r="PP70" s="92"/>
      <c r="PQ70" s="92"/>
      <c r="PR70" s="92"/>
      <c r="PS70" s="92"/>
      <c r="PT70" s="92"/>
      <c r="PU70" s="92"/>
      <c r="PV70" s="92"/>
      <c r="PW70" s="92"/>
      <c r="PX70" s="92"/>
      <c r="PY70" s="92"/>
      <c r="PZ70" s="92"/>
      <c r="QA70" s="92"/>
      <c r="QB70" s="92"/>
      <c r="QC70" s="92"/>
      <c r="QD70" s="92"/>
      <c r="QE70" s="92"/>
      <c r="QF70" s="92"/>
      <c r="QG70" s="92"/>
      <c r="QH70" s="92"/>
      <c r="QI70" s="92"/>
      <c r="QJ70" s="92"/>
      <c r="QK70" s="92"/>
      <c r="QL70" s="92"/>
      <c r="QM70" s="92"/>
      <c r="QN70" s="92"/>
      <c r="QO70" s="92"/>
      <c r="QP70" s="92"/>
      <c r="QQ70" s="92"/>
      <c r="QR70" s="92"/>
      <c r="QS70" s="92"/>
      <c r="QT70" s="92"/>
      <c r="QU70" s="92"/>
      <c r="QV70" s="92"/>
      <c r="QW70" s="92"/>
      <c r="QX70" s="92"/>
      <c r="QY70" s="92"/>
      <c r="QZ70" s="92"/>
      <c r="RA70" s="92"/>
      <c r="RB70" s="92"/>
      <c r="RC70" s="92"/>
      <c r="RD70" s="92"/>
      <c r="RE70" s="92"/>
      <c r="RF70" s="92"/>
      <c r="RG70" s="92"/>
      <c r="RH70" s="92"/>
      <c r="RI70" s="92"/>
      <c r="RJ70" s="92"/>
      <c r="RK70" s="92"/>
      <c r="RL70" s="92"/>
      <c r="RM70" s="92"/>
      <c r="RN70" s="92"/>
      <c r="RO70" s="92"/>
      <c r="RP70" s="92"/>
      <c r="RQ70" s="92"/>
      <c r="RR70" s="92"/>
      <c r="RS70" s="92"/>
      <c r="RT70" s="92"/>
      <c r="RU70" s="92"/>
      <c r="RV70" s="92"/>
      <c r="RW70" s="92"/>
      <c r="RX70" s="92"/>
      <c r="RY70" s="92"/>
      <c r="RZ70" s="92"/>
      <c r="SA70" s="92"/>
      <c r="SB70" s="92"/>
      <c r="SC70" s="92"/>
      <c r="SD70" s="92"/>
      <c r="SE70" s="92"/>
      <c r="SF70" s="92"/>
      <c r="SG70" s="92"/>
      <c r="SH70" s="92"/>
      <c r="SI70" s="92"/>
      <c r="SJ70" s="92"/>
      <c r="SK70" s="92"/>
      <c r="SL70" s="92"/>
      <c r="SM70" s="92"/>
      <c r="SN70" s="92"/>
      <c r="SO70" s="92"/>
      <c r="SP70" s="92"/>
      <c r="SQ70" s="92"/>
      <c r="SR70" s="92"/>
      <c r="SS70" s="92"/>
      <c r="ST70" s="92"/>
      <c r="SU70" s="92"/>
      <c r="SV70" s="92"/>
      <c r="SW70" s="92"/>
      <c r="SX70" s="92"/>
      <c r="SY70" s="92"/>
      <c r="SZ70" s="92"/>
      <c r="TA70" s="92"/>
      <c r="TB70" s="92"/>
      <c r="TC70" s="92"/>
      <c r="TD70" s="92"/>
      <c r="TE70" s="92"/>
      <c r="TF70" s="92"/>
      <c r="TG70" s="92"/>
      <c r="TH70" s="92"/>
      <c r="TI70" s="92"/>
      <c r="TJ70" s="92"/>
      <c r="TK70" s="92"/>
      <c r="TL70" s="92"/>
      <c r="TM70" s="92"/>
      <c r="TN70" s="92"/>
      <c r="TO70" s="92"/>
      <c r="TP70" s="92"/>
      <c r="TQ70" s="92"/>
      <c r="TR70" s="92"/>
      <c r="TS70" s="92"/>
      <c r="TT70" s="92"/>
      <c r="TU70" s="92"/>
      <c r="TV70" s="92"/>
      <c r="TW70" s="92"/>
      <c r="TX70" s="92"/>
      <c r="TY70" s="92"/>
      <c r="TZ70" s="92"/>
      <c r="UA70" s="92"/>
      <c r="UB70" s="92"/>
      <c r="UC70" s="92"/>
      <c r="UD70" s="92"/>
      <c r="UE70" s="92"/>
      <c r="UF70" s="92"/>
      <c r="UG70" s="92"/>
      <c r="UH70" s="92"/>
      <c r="UI70" s="92"/>
      <c r="UJ70" s="92"/>
      <c r="UK70" s="92"/>
      <c r="UL70" s="92"/>
      <c r="UM70" s="92"/>
      <c r="UN70" s="92"/>
      <c r="UO70" s="92"/>
      <c r="UP70" s="92"/>
      <c r="UQ70" s="92"/>
      <c r="UR70" s="92"/>
      <c r="US70" s="92"/>
      <c r="UT70" s="92"/>
      <c r="UU70" s="92"/>
      <c r="UV70" s="92"/>
      <c r="UW70" s="92"/>
      <c r="UX70" s="92"/>
      <c r="UY70" s="92"/>
      <c r="UZ70" s="92"/>
      <c r="VA70" s="92"/>
      <c r="VB70" s="92"/>
      <c r="VC70" s="92"/>
      <c r="VD70" s="92"/>
      <c r="VE70" s="92"/>
      <c r="VF70" s="92"/>
      <c r="VG70" s="92"/>
      <c r="VH70" s="92"/>
      <c r="VI70" s="92"/>
      <c r="VJ70" s="92"/>
      <c r="VK70" s="92"/>
      <c r="VL70" s="92"/>
      <c r="VM70" s="92"/>
      <c r="VN70" s="92"/>
      <c r="VO70" s="92"/>
      <c r="VP70" s="92"/>
      <c r="VQ70" s="92"/>
      <c r="VR70" s="92"/>
      <c r="VS70" s="92"/>
      <c r="VT70" s="92"/>
      <c r="VU70" s="92"/>
      <c r="VV70" s="92"/>
      <c r="VW70" s="92"/>
      <c r="VX70" s="92"/>
      <c r="VY70" s="92"/>
      <c r="VZ70" s="92"/>
      <c r="WA70" s="92"/>
      <c r="WB70" s="92"/>
      <c r="WC70" s="92"/>
      <c r="WD70" s="92"/>
      <c r="WE70" s="92"/>
      <c r="WF70" s="92"/>
      <c r="WG70" s="92"/>
      <c r="WH70" s="92"/>
      <c r="WI70" s="92"/>
      <c r="WJ70" s="92"/>
      <c r="WK70" s="92"/>
      <c r="WL70" s="92"/>
      <c r="WM70" s="92"/>
      <c r="WN70" s="92"/>
      <c r="WO70" s="92"/>
      <c r="WP70" s="92"/>
      <c r="WQ70" s="92"/>
      <c r="WR70" s="92"/>
      <c r="WS70" s="92"/>
      <c r="WT70" s="92"/>
      <c r="WU70" s="92"/>
      <c r="WV70" s="92"/>
      <c r="WW70" s="92"/>
      <c r="WX70" s="92"/>
      <c r="WY70" s="92"/>
      <c r="WZ70" s="92"/>
      <c r="XA70" s="92"/>
      <c r="XB70" s="92"/>
      <c r="XC70" s="92"/>
      <c r="XD70" s="92"/>
      <c r="XE70" s="92"/>
      <c r="XF70" s="92"/>
      <c r="XG70" s="92"/>
      <c r="XH70" s="92"/>
      <c r="XI70" s="92"/>
      <c r="XJ70" s="92"/>
      <c r="XK70" s="92"/>
      <c r="XL70" s="92"/>
      <c r="XM70" s="92"/>
      <c r="XN70" s="92"/>
      <c r="XO70" s="92"/>
      <c r="XP70" s="92"/>
      <c r="XQ70" s="92"/>
      <c r="XR70" s="92"/>
      <c r="XS70" s="92"/>
      <c r="XT70" s="92"/>
      <c r="XU70" s="92"/>
      <c r="XV70" s="92"/>
      <c r="XW70" s="92"/>
      <c r="XX70" s="92"/>
      <c r="XY70" s="92"/>
      <c r="XZ70" s="92"/>
      <c r="YA70" s="92"/>
      <c r="YB70" s="92"/>
      <c r="YC70" s="92"/>
      <c r="YD70" s="92"/>
      <c r="YE70" s="92"/>
      <c r="YF70" s="92"/>
      <c r="YG70" s="92"/>
      <c r="YH70" s="92"/>
      <c r="YI70" s="92"/>
      <c r="YJ70" s="92"/>
      <c r="YK70" s="92"/>
      <c r="YL70" s="92"/>
      <c r="YM70" s="92"/>
      <c r="YN70" s="92"/>
      <c r="YO70" s="92"/>
      <c r="YP70" s="92"/>
      <c r="YQ70" s="92"/>
      <c r="YR70" s="92"/>
      <c r="YS70" s="92"/>
      <c r="YT70" s="92"/>
      <c r="YU70" s="92"/>
      <c r="YV70" s="92"/>
      <c r="YW70" s="92"/>
      <c r="YX70" s="92"/>
      <c r="YY70" s="92"/>
      <c r="YZ70" s="92"/>
      <c r="ZA70" s="92"/>
      <c r="ZB70" s="92"/>
      <c r="ZC70" s="92"/>
      <c r="ZD70" s="92"/>
      <c r="ZE70" s="92"/>
      <c r="ZF70" s="92"/>
      <c r="ZG70" s="92"/>
      <c r="ZH70" s="92"/>
      <c r="ZI70" s="92"/>
      <c r="ZJ70" s="92"/>
      <c r="ZK70" s="92"/>
      <c r="ZL70" s="92"/>
      <c r="ZM70" s="92"/>
      <c r="ZN70" s="92"/>
      <c r="ZO70" s="92"/>
      <c r="ZP70" s="92"/>
      <c r="ZQ70" s="92"/>
      <c r="ZR70" s="92"/>
      <c r="ZS70" s="92"/>
      <c r="ZT70" s="92"/>
      <c r="ZU70" s="92"/>
      <c r="ZV70" s="92"/>
      <c r="ZW70" s="92"/>
      <c r="ZX70" s="92"/>
      <c r="ZY70" s="92"/>
      <c r="ZZ70" s="92"/>
      <c r="AAA70" s="92"/>
      <c r="AAB70" s="92"/>
      <c r="AAC70" s="92"/>
      <c r="AAD70" s="92"/>
      <c r="AAE70" s="92"/>
      <c r="AAF70" s="92"/>
      <c r="AAG70" s="92"/>
      <c r="AAH70" s="92"/>
      <c r="AAI70" s="92"/>
      <c r="AAJ70" s="92"/>
      <c r="AAK70" s="92"/>
      <c r="AAL70" s="92"/>
      <c r="AAM70" s="92"/>
      <c r="AAN70" s="92"/>
      <c r="AAO70" s="92"/>
      <c r="AAP70" s="92"/>
      <c r="AAQ70" s="92"/>
      <c r="AAR70" s="92"/>
      <c r="AAS70" s="92"/>
      <c r="AAT70" s="92"/>
      <c r="AAU70" s="92"/>
      <c r="AAV70" s="92"/>
      <c r="AAW70" s="92"/>
      <c r="AAX70" s="92"/>
      <c r="AAY70" s="92"/>
      <c r="AAZ70" s="92"/>
      <c r="ABA70" s="92"/>
      <c r="ABB70" s="92"/>
      <c r="ABC70" s="92"/>
      <c r="ABD70" s="92"/>
      <c r="ABE70" s="92"/>
      <c r="ABF70" s="92"/>
      <c r="ABG70" s="92"/>
      <c r="ABH70" s="92"/>
      <c r="ABI70" s="92"/>
      <c r="ABJ70" s="92"/>
      <c r="ABK70" s="92"/>
      <c r="ABL70" s="92"/>
      <c r="ABM70" s="92"/>
      <c r="ABN70" s="92"/>
      <c r="ABO70" s="92"/>
      <c r="ABP70" s="92"/>
      <c r="ABQ70" s="92"/>
      <c r="ABR70" s="92"/>
      <c r="ABS70" s="92"/>
      <c r="ABT70" s="92"/>
      <c r="ABU70" s="92"/>
      <c r="ABV70" s="92"/>
      <c r="ABW70" s="92"/>
      <c r="ABX70" s="92"/>
      <c r="ABY70" s="92"/>
      <c r="ABZ70" s="92"/>
      <c r="ACA70" s="92"/>
      <c r="ACB70" s="92"/>
      <c r="ACC70" s="92"/>
      <c r="ACD70" s="92"/>
      <c r="ACE70" s="92"/>
      <c r="ACF70" s="92"/>
      <c r="ACG70" s="92"/>
      <c r="ACH70" s="92"/>
      <c r="ACI70" s="92"/>
      <c r="ACJ70" s="92"/>
      <c r="ACK70" s="92"/>
      <c r="ACL70" s="92"/>
      <c r="ACM70" s="92"/>
      <c r="ACN70" s="92"/>
      <c r="ACO70" s="92"/>
      <c r="ACP70" s="92"/>
      <c r="ACQ70" s="92"/>
      <c r="ACR70" s="92"/>
      <c r="ACS70" s="92"/>
      <c r="ACT70" s="92"/>
      <c r="ACU70" s="92"/>
      <c r="ACV70" s="92"/>
      <c r="ACW70" s="92"/>
      <c r="ACX70" s="92"/>
      <c r="ACY70" s="92"/>
      <c r="ACZ70" s="92"/>
      <c r="ADA70" s="92"/>
      <c r="ADB70" s="92"/>
      <c r="ADC70" s="92"/>
      <c r="ADD70" s="92"/>
      <c r="ADE70" s="92"/>
      <c r="ADF70" s="92"/>
      <c r="ADG70" s="92"/>
      <c r="ADH70" s="92"/>
      <c r="ADI70" s="92"/>
      <c r="ADJ70" s="92"/>
      <c r="ADK70" s="92"/>
      <c r="ADL70" s="92"/>
      <c r="ADM70" s="92"/>
      <c r="ADN70" s="92"/>
      <c r="ADO70" s="92"/>
      <c r="ADP70" s="92"/>
      <c r="ADQ70" s="92"/>
      <c r="ADR70" s="92"/>
      <c r="ADS70" s="92"/>
      <c r="ADT70" s="92"/>
      <c r="ADU70" s="92"/>
      <c r="ADV70" s="92"/>
      <c r="ADW70" s="92"/>
      <c r="ADX70" s="92"/>
      <c r="ADY70" s="92"/>
      <c r="ADZ70" s="92"/>
      <c r="AEA70" s="92"/>
      <c r="AEB70" s="92"/>
      <c r="AEC70" s="92"/>
      <c r="AED70" s="92"/>
      <c r="AEE70" s="92"/>
      <c r="AEF70" s="92"/>
      <c r="AEG70" s="92"/>
      <c r="AEH70" s="92"/>
      <c r="AEI70" s="92"/>
      <c r="AEJ70" s="92"/>
      <c r="AEK70" s="92"/>
      <c r="AEL70" s="92"/>
      <c r="AEM70" s="92"/>
      <c r="AEN70" s="92"/>
      <c r="AEO70" s="92"/>
      <c r="AEP70" s="92"/>
      <c r="AEQ70" s="92"/>
      <c r="AER70" s="92"/>
      <c r="AES70" s="92"/>
      <c r="AET70" s="92"/>
      <c r="AEU70" s="92"/>
      <c r="AEV70" s="92"/>
      <c r="AEW70" s="92"/>
      <c r="AEX70" s="92"/>
      <c r="AEY70" s="92"/>
      <c r="AEZ70" s="92"/>
      <c r="AFA70" s="92"/>
      <c r="AFB70" s="92"/>
      <c r="AFC70" s="92"/>
      <c r="AFD70" s="92"/>
      <c r="AFE70" s="92"/>
      <c r="AFF70" s="92"/>
      <c r="AFG70" s="92"/>
      <c r="AFH70" s="92"/>
      <c r="AFI70" s="92"/>
      <c r="AFJ70" s="92"/>
      <c r="AFK70" s="92"/>
      <c r="AFL70" s="92"/>
      <c r="AFM70" s="92"/>
      <c r="AFN70" s="92"/>
      <c r="AFO70" s="92"/>
      <c r="AFP70" s="92"/>
      <c r="AFQ70" s="92"/>
      <c r="AFR70" s="92"/>
      <c r="AFS70" s="92"/>
      <c r="AFT70" s="92"/>
      <c r="AFU70" s="92"/>
      <c r="AFV70" s="92"/>
      <c r="AFW70" s="92"/>
      <c r="AFX70" s="92"/>
      <c r="AFY70" s="92"/>
      <c r="AFZ70" s="92"/>
      <c r="AGA70" s="92"/>
      <c r="AGB70" s="92"/>
      <c r="AGC70" s="92"/>
      <c r="AGD70" s="92"/>
      <c r="AGE70" s="92"/>
      <c r="AGF70" s="92"/>
      <c r="AGG70" s="92"/>
      <c r="AGH70" s="92"/>
      <c r="AGI70" s="92"/>
      <c r="AGJ70" s="92"/>
      <c r="AGK70" s="92"/>
      <c r="AGL70" s="92"/>
      <c r="AGM70" s="92"/>
      <c r="AGN70" s="92"/>
      <c r="AGO70" s="92"/>
      <c r="AGP70" s="92"/>
      <c r="AGQ70" s="92"/>
      <c r="AGR70" s="92"/>
      <c r="AGS70" s="92"/>
      <c r="AGT70" s="92"/>
      <c r="AGU70" s="92"/>
      <c r="AGV70" s="92"/>
      <c r="AGW70" s="92"/>
      <c r="AGX70" s="92"/>
      <c r="AGY70" s="92"/>
      <c r="AGZ70" s="92"/>
      <c r="AHA70" s="92"/>
      <c r="AHB70" s="92"/>
      <c r="AHC70" s="92"/>
      <c r="AHD70" s="92"/>
      <c r="AHE70" s="92"/>
      <c r="AHF70" s="92"/>
      <c r="AHG70" s="92"/>
      <c r="AHH70" s="92"/>
      <c r="AHI70" s="92"/>
      <c r="AHJ70" s="92"/>
      <c r="AHK70" s="92"/>
      <c r="AHL70" s="92"/>
      <c r="AHM70" s="92"/>
      <c r="AHN70" s="92"/>
      <c r="AHO70" s="92"/>
      <c r="AHP70" s="92"/>
      <c r="AHQ70" s="92"/>
      <c r="AHR70" s="92"/>
      <c r="AHS70" s="92"/>
      <c r="AHT70" s="92"/>
      <c r="AHU70" s="92"/>
      <c r="AHV70" s="92"/>
      <c r="AHW70" s="92"/>
      <c r="AHX70" s="92"/>
      <c r="AHY70" s="92"/>
      <c r="AHZ70" s="92"/>
      <c r="AIA70" s="92"/>
      <c r="AIB70" s="92"/>
      <c r="AIC70" s="92"/>
      <c r="AID70" s="92"/>
      <c r="AIE70" s="92"/>
      <c r="AIF70" s="92"/>
      <c r="AIG70" s="92"/>
      <c r="AIH70" s="92"/>
      <c r="AII70" s="92"/>
      <c r="AIJ70" s="92"/>
      <c r="AIK70" s="92"/>
      <c r="AIL70" s="92"/>
      <c r="AIM70" s="92"/>
      <c r="AIN70" s="92"/>
      <c r="AIO70" s="92"/>
      <c r="AIP70" s="92"/>
      <c r="AIQ70" s="92"/>
      <c r="AIR70" s="92"/>
      <c r="AIS70" s="92"/>
      <c r="AIT70" s="92"/>
      <c r="AIU70" s="92"/>
      <c r="AIV70" s="92"/>
      <c r="AIW70" s="92"/>
      <c r="AIX70" s="92"/>
      <c r="AIY70" s="92"/>
      <c r="AIZ70" s="92"/>
      <c r="AJA70" s="92"/>
      <c r="AJB70" s="92"/>
      <c r="AJC70" s="92"/>
      <c r="AJD70" s="92"/>
      <c r="AJE70" s="92"/>
      <c r="AJF70" s="92"/>
      <c r="AJG70" s="92"/>
      <c r="AJH70" s="92"/>
      <c r="AJI70" s="92"/>
      <c r="AJJ70" s="92"/>
      <c r="AJK70" s="92"/>
      <c r="AJL70" s="92"/>
      <c r="AJM70" s="92"/>
      <c r="AJN70" s="92"/>
      <c r="AJO70" s="92"/>
      <c r="AJP70" s="92"/>
      <c r="AJQ70" s="92"/>
      <c r="AJR70" s="92"/>
      <c r="AJS70" s="92"/>
      <c r="AJT70" s="92"/>
      <c r="AJU70" s="92"/>
      <c r="AJV70" s="92"/>
      <c r="AJW70" s="92"/>
      <c r="AJX70" s="92"/>
      <c r="AJY70" s="92"/>
      <c r="AJZ70" s="92"/>
      <c r="AKA70" s="92"/>
      <c r="AKB70" s="92"/>
      <c r="AKC70" s="92"/>
      <c r="AKD70" s="92"/>
      <c r="AKE70" s="92"/>
      <c r="AKF70" s="92"/>
      <c r="AKG70" s="92"/>
      <c r="AKH70" s="92"/>
      <c r="AKI70" s="92"/>
      <c r="AKJ70" s="92"/>
      <c r="AKK70" s="92"/>
      <c r="AKL70" s="92"/>
      <c r="AKM70" s="92"/>
      <c r="AKN70" s="92"/>
      <c r="AKO70" s="92"/>
      <c r="AKP70" s="92"/>
      <c r="AKQ70" s="92"/>
      <c r="AKR70" s="92"/>
      <c r="AKS70" s="92"/>
      <c r="AKT70" s="92"/>
      <c r="AKU70" s="92"/>
      <c r="AKV70" s="92"/>
      <c r="AKW70" s="92"/>
      <c r="AKX70" s="92"/>
      <c r="AKY70" s="92"/>
      <c r="AKZ70" s="92"/>
      <c r="ALA70" s="92"/>
      <c r="ALB70" s="92"/>
      <c r="ALC70" s="92"/>
      <c r="ALD70" s="92"/>
      <c r="ALE70" s="92"/>
      <c r="ALF70" s="92"/>
      <c r="ALG70" s="92"/>
      <c r="ALH70" s="92"/>
      <c r="ALI70" s="92"/>
      <c r="ALJ70" s="92"/>
      <c r="ALK70" s="92"/>
      <c r="ALL70" s="92"/>
      <c r="ALM70" s="92"/>
      <c r="ALN70" s="92"/>
      <c r="ALO70" s="92"/>
      <c r="ALP70" s="92"/>
      <c r="ALQ70" s="92"/>
      <c r="ALR70" s="92"/>
      <c r="ALS70" s="92"/>
      <c r="ALT70" s="92"/>
      <c r="ALU70" s="92"/>
      <c r="ALV70" s="92"/>
      <c r="ALW70" s="92"/>
      <c r="ALX70" s="92"/>
      <c r="ALY70" s="92"/>
      <c r="ALZ70" s="92"/>
      <c r="AMA70" s="92"/>
      <c r="AMB70" s="92"/>
      <c r="AMC70" s="92"/>
      <c r="AMD70" s="92"/>
      <c r="AME70" s="92"/>
      <c r="AMF70" s="92"/>
      <c r="AMG70" s="92"/>
      <c r="AMH70" s="92"/>
      <c r="AMI70" s="92"/>
      <c r="AMJ70" s="92"/>
    </row>
    <row r="71" spans="1:1024" s="104" customFormat="1" ht="12.75" x14ac:dyDescent="0.2">
      <c r="A71" s="58">
        <f t="array" ref="A71">IF(G71=Error_checking!$A$26,_xlfn.RANK.EQ(AC71,$AC$2:$AC$601),"")</f>
        <v>70</v>
      </c>
      <c r="B71" s="58">
        <v>525</v>
      </c>
      <c r="C71" s="59">
        <f>VLOOKUP($B71,Ludo_na!$A$2:$D$601,2,0)</f>
        <v>28</v>
      </c>
      <c r="D71" s="60" t="str">
        <f>IF(VLOOKUP($B71,Ludo_voor!$A$2:$Y$601,3,0)="","",VLOOKUP($B71,Ludo_voor!$A$2:$Y$601,3,0))</f>
        <v>Wolput</v>
      </c>
      <c r="E71" s="61" t="str">
        <f>IF(VLOOKUP($B71,Ludo_voor!$A$2:$Y$601,4,0)="","",VLOOKUP($B71,Ludo_voor!$A$2:$Y$601,4,0))</f>
        <v>Anja</v>
      </c>
      <c r="F71" s="62" t="str">
        <f>IF(VLOOKUP($B71,Ludo_voor!$A$2:$Y$601,5,0)="","",VLOOKUP($B71,Ludo_voor!$A$2:$Y$601,5,0))</f>
        <v>Spellenclub Mechelen</v>
      </c>
      <c r="G71" s="63" t="s">
        <v>845</v>
      </c>
      <c r="H71" s="64"/>
      <c r="I71" s="65" t="s">
        <v>961</v>
      </c>
      <c r="J71" s="66">
        <v>2</v>
      </c>
      <c r="K71" s="66">
        <v>4</v>
      </c>
      <c r="L71" s="66">
        <v>103</v>
      </c>
      <c r="M71" s="67">
        <f t="array" ref="M71">IF($G71="","",IF(L71="",0,((SUM(IF(I71=I$2:I$601,IF(J71=J$2:J$601,1,0),0))-K71)/(SUM(IF(I71=I$2:I$601,IF(J71=J$2:J$601,1,0),0))-1)*100)+(L71/(SUM(IF(I71=I$2:I$601,IF(J71=J$2:J$601,L$2:L$601,0),0))))+IF(K71&lt;2,SUM(IF(I71=I$2:I$601,IF(J71=J$2:J$601,1,0),0)),0)))</f>
        <v>0.18968692449355432</v>
      </c>
      <c r="N71" s="68" t="s">
        <v>855</v>
      </c>
      <c r="O71" s="69">
        <v>6</v>
      </c>
      <c r="P71" s="69">
        <v>3</v>
      </c>
      <c r="Q71" s="69">
        <v>36</v>
      </c>
      <c r="R71" s="70">
        <f t="array" ref="R71">IF($G71="","",IF(Q71="",0,((SUM(IF(N71=N$2:N$601,IF(O71=O$2:O$601,1,0),0))-P71)/(SUM(IF(N71=N$2:N$601,IF(O71=O$2:O$601,1,0),0))-1)*100)+(Q71/(SUM(IF(N71=N$2:N$601,IF(O71=O$2:O$601,Q$2:Q$601,0),0))))+IF(P71&lt;2,SUM(IF(N71=N$2:N$601,IF(O71=O$2:O$601,1,0),0)),0)))</f>
        <v>33.547619047619044</v>
      </c>
      <c r="S71" s="71" t="s">
        <v>965</v>
      </c>
      <c r="T71" s="72">
        <v>1</v>
      </c>
      <c r="U71" s="72">
        <v>1</v>
      </c>
      <c r="V71" s="72">
        <v>13</v>
      </c>
      <c r="W71" s="73">
        <f t="array" ref="W71">IF($G71="","",IF(OR(S71=Error_checking!$Q$25,S71=Error_checking!$Q$26),R71-IF(P71&lt;2,SUM(IF(N71=N$2:N$601,IF(O71=O$2:O$601,1,0),0)),0),IF(V71="",0,((SUM(IF(S71=S$2:S$601,IF(T71=T$2:T$601,1,0),0))-U71)/(SUM(IF(S71=S$2:S$601,IF(T71=T$2:T$601,1,0),0))-1)*100)+(V71/(SUM(IF(S71=S$2:S$601,IF(T71=T$2:T$601,V$2:V$601,0),0))))+IF(U71&lt;2,SUM(IF(S71=S$2:S$601,IF(T71=T$2:T$601,1,0),0)),0))))</f>
        <v>104.56521739130434</v>
      </c>
      <c r="X71" s="74"/>
      <c r="Y71" s="75"/>
      <c r="Z71" s="76"/>
      <c r="AA71" s="75"/>
      <c r="AB71" s="77">
        <f>0</f>
        <v>0</v>
      </c>
      <c r="AC71" s="77">
        <f t="array" ref="AC71">SUM(M71,R71,W71,AB71)</f>
        <v>138.30252336341695</v>
      </c>
      <c r="AD71" s="76">
        <f>IF(G71=Error_checking!$A$26,MAX(0,MIN(MaxBonus,$G$1)+1-_xlfn.RANK.EQ(AC71,$AC$2:$AC$601)),0)</f>
        <v>1</v>
      </c>
      <c r="AE71" s="73">
        <f t="shared" si="1"/>
        <v>139.30252336341695</v>
      </c>
      <c r="AF71" s="78">
        <f t="array" ref="AF71">IF(G71=Error_checking!$A$26,_xlfn.RANK.EQ(AC71,$AC$2:$AC$601),"")</f>
        <v>70</v>
      </c>
      <c r="AG71" s="79"/>
      <c r="AH71" s="80"/>
      <c r="AI71" s="80"/>
      <c r="AJ71" s="80"/>
      <c r="AK71" s="81"/>
      <c r="AL71" s="81"/>
      <c r="AM71" s="81"/>
      <c r="AN71" s="82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  <c r="FQ71" s="92"/>
      <c r="FR71" s="92"/>
      <c r="FS71" s="92"/>
      <c r="FT71" s="92"/>
      <c r="FU71" s="92"/>
      <c r="FV71" s="92"/>
      <c r="FW71" s="92"/>
      <c r="FX71" s="92"/>
      <c r="FY71" s="92"/>
      <c r="FZ71" s="92"/>
      <c r="GA71" s="92"/>
      <c r="GB71" s="92"/>
      <c r="GC71" s="92"/>
      <c r="GD71" s="92"/>
      <c r="GE71" s="92"/>
      <c r="GF71" s="92"/>
      <c r="GG71" s="92"/>
      <c r="GH71" s="92"/>
      <c r="GI71" s="92"/>
      <c r="GJ71" s="92"/>
      <c r="GK71" s="92"/>
      <c r="GL71" s="92"/>
      <c r="GM71" s="92"/>
      <c r="GN71" s="92"/>
      <c r="GO71" s="92"/>
      <c r="GP71" s="92"/>
      <c r="GQ71" s="92"/>
      <c r="GR71" s="92"/>
      <c r="GS71" s="92"/>
      <c r="GT71" s="92"/>
      <c r="GU71" s="92"/>
      <c r="GV71" s="92"/>
      <c r="GW71" s="92"/>
      <c r="GX71" s="92"/>
      <c r="GY71" s="92"/>
      <c r="GZ71" s="92"/>
      <c r="HA71" s="92"/>
      <c r="HB71" s="92"/>
      <c r="HC71" s="92"/>
      <c r="HD71" s="92"/>
      <c r="HE71" s="92"/>
      <c r="HF71" s="92"/>
      <c r="HG71" s="92"/>
      <c r="HH71" s="92"/>
      <c r="HI71" s="92"/>
      <c r="HJ71" s="92"/>
      <c r="HK71" s="92"/>
      <c r="HL71" s="92"/>
      <c r="HM71" s="92"/>
      <c r="HN71" s="92"/>
      <c r="HO71" s="92"/>
      <c r="HP71" s="92"/>
      <c r="HQ71" s="92"/>
      <c r="HR71" s="92"/>
      <c r="HS71" s="92"/>
      <c r="HT71" s="92"/>
      <c r="HU71" s="92"/>
      <c r="HV71" s="92"/>
      <c r="HW71" s="92"/>
      <c r="HX71" s="92"/>
      <c r="HY71" s="92"/>
      <c r="HZ71" s="92"/>
      <c r="IA71" s="92"/>
      <c r="IB71" s="92"/>
      <c r="IC71" s="92"/>
      <c r="ID71" s="92"/>
      <c r="IE71" s="92"/>
      <c r="IF71" s="92"/>
      <c r="IG71" s="92"/>
      <c r="IH71" s="92"/>
      <c r="II71" s="92"/>
      <c r="IJ71" s="92"/>
      <c r="IK71" s="92"/>
      <c r="IL71" s="92"/>
      <c r="IM71" s="92"/>
      <c r="IN71" s="92"/>
      <c r="IO71" s="92"/>
      <c r="IP71" s="92"/>
      <c r="IQ71" s="92"/>
      <c r="IR71" s="92"/>
      <c r="IS71" s="92"/>
      <c r="IT71" s="92"/>
      <c r="IU71" s="92"/>
      <c r="IV71" s="92"/>
      <c r="IW71" s="92"/>
      <c r="IX71" s="92"/>
      <c r="IY71" s="92"/>
      <c r="IZ71" s="92"/>
      <c r="JA71" s="92"/>
      <c r="JB71" s="92"/>
      <c r="JC71" s="92"/>
      <c r="JD71" s="92"/>
      <c r="JE71" s="92"/>
      <c r="JF71" s="92"/>
      <c r="JG71" s="92"/>
      <c r="JH71" s="92"/>
      <c r="JI71" s="92"/>
      <c r="JJ71" s="92"/>
      <c r="JK71" s="92"/>
      <c r="JL71" s="92"/>
      <c r="JM71" s="92"/>
      <c r="JN71" s="92"/>
      <c r="JO71" s="92"/>
      <c r="JP71" s="92"/>
      <c r="JQ71" s="92"/>
      <c r="JR71" s="92"/>
      <c r="JS71" s="92"/>
      <c r="JT71" s="92"/>
      <c r="JU71" s="92"/>
      <c r="JV71" s="92"/>
      <c r="JW71" s="92"/>
      <c r="JX71" s="92"/>
      <c r="JY71" s="92"/>
      <c r="JZ71" s="92"/>
      <c r="KA71" s="92"/>
      <c r="KB71" s="92"/>
      <c r="KC71" s="92"/>
      <c r="KD71" s="92"/>
      <c r="KE71" s="92"/>
      <c r="KF71" s="92"/>
      <c r="KG71" s="92"/>
      <c r="KH71" s="92"/>
      <c r="KI71" s="92"/>
      <c r="KJ71" s="92"/>
      <c r="KK71" s="92"/>
      <c r="KL71" s="92"/>
      <c r="KM71" s="92"/>
      <c r="KN71" s="92"/>
      <c r="KO71" s="92"/>
      <c r="KP71" s="92"/>
      <c r="KQ71" s="92"/>
      <c r="KR71" s="92"/>
      <c r="KS71" s="92"/>
      <c r="KT71" s="92"/>
      <c r="KU71" s="92"/>
      <c r="KV71" s="92"/>
      <c r="KW71" s="92"/>
      <c r="KX71" s="92"/>
      <c r="KY71" s="92"/>
      <c r="KZ71" s="92"/>
      <c r="LA71" s="92"/>
      <c r="LB71" s="92"/>
      <c r="LC71" s="92"/>
      <c r="LD71" s="92"/>
      <c r="LE71" s="92"/>
      <c r="LF71" s="92"/>
      <c r="LG71" s="92"/>
      <c r="LH71" s="92"/>
      <c r="LI71" s="92"/>
      <c r="LJ71" s="92"/>
      <c r="LK71" s="92"/>
      <c r="LL71" s="92"/>
      <c r="LM71" s="92"/>
      <c r="LN71" s="92"/>
      <c r="LO71" s="92"/>
      <c r="LP71" s="92"/>
      <c r="LQ71" s="92"/>
      <c r="LR71" s="92"/>
      <c r="LS71" s="92"/>
      <c r="LT71" s="92"/>
      <c r="LU71" s="92"/>
      <c r="LV71" s="92"/>
      <c r="LW71" s="92"/>
      <c r="LX71" s="92"/>
      <c r="LY71" s="92"/>
      <c r="LZ71" s="92"/>
      <c r="MA71" s="92"/>
      <c r="MB71" s="92"/>
      <c r="MC71" s="92"/>
      <c r="MD71" s="92"/>
      <c r="ME71" s="92"/>
      <c r="MF71" s="92"/>
      <c r="MG71" s="92"/>
      <c r="MH71" s="92"/>
      <c r="MI71" s="92"/>
      <c r="MJ71" s="92"/>
      <c r="MK71" s="92"/>
      <c r="ML71" s="92"/>
      <c r="MM71" s="92"/>
      <c r="MN71" s="92"/>
      <c r="MO71" s="92"/>
      <c r="MP71" s="92"/>
      <c r="MQ71" s="92"/>
      <c r="MR71" s="92"/>
      <c r="MS71" s="92"/>
      <c r="MT71" s="92"/>
      <c r="MU71" s="92"/>
      <c r="MV71" s="92"/>
      <c r="MW71" s="92"/>
      <c r="MX71" s="92"/>
      <c r="MY71" s="92"/>
      <c r="MZ71" s="92"/>
      <c r="NA71" s="92"/>
      <c r="NB71" s="92"/>
      <c r="NC71" s="92"/>
      <c r="ND71" s="92"/>
      <c r="NE71" s="92"/>
      <c r="NF71" s="92"/>
      <c r="NG71" s="92"/>
      <c r="NH71" s="92"/>
      <c r="NI71" s="92"/>
      <c r="NJ71" s="92"/>
      <c r="NK71" s="92"/>
      <c r="NL71" s="92"/>
      <c r="NM71" s="92"/>
      <c r="NN71" s="92"/>
      <c r="NO71" s="92"/>
      <c r="NP71" s="92"/>
      <c r="NQ71" s="92"/>
      <c r="NR71" s="92"/>
      <c r="NS71" s="92"/>
      <c r="NT71" s="92"/>
      <c r="NU71" s="92"/>
      <c r="NV71" s="92"/>
      <c r="NW71" s="92"/>
      <c r="NX71" s="92"/>
      <c r="NY71" s="92"/>
      <c r="NZ71" s="92"/>
      <c r="OA71" s="92"/>
      <c r="OB71" s="92"/>
      <c r="OC71" s="92"/>
      <c r="OD71" s="92"/>
      <c r="OE71" s="92"/>
      <c r="OF71" s="92"/>
      <c r="OG71" s="92"/>
      <c r="OH71" s="92"/>
      <c r="OI71" s="92"/>
      <c r="OJ71" s="92"/>
      <c r="OK71" s="92"/>
      <c r="OL71" s="92"/>
      <c r="OM71" s="92"/>
      <c r="ON71" s="92"/>
      <c r="OO71" s="92"/>
      <c r="OP71" s="92"/>
      <c r="OQ71" s="92"/>
      <c r="OR71" s="92"/>
      <c r="OS71" s="92"/>
      <c r="OT71" s="92"/>
      <c r="OU71" s="92"/>
      <c r="OV71" s="92"/>
      <c r="OW71" s="92"/>
      <c r="OX71" s="92"/>
      <c r="OY71" s="92"/>
      <c r="OZ71" s="92"/>
      <c r="PA71" s="92"/>
      <c r="PB71" s="92"/>
      <c r="PC71" s="92"/>
      <c r="PD71" s="92"/>
      <c r="PE71" s="92"/>
      <c r="PF71" s="92"/>
      <c r="PG71" s="92"/>
      <c r="PH71" s="92"/>
      <c r="PI71" s="92"/>
      <c r="PJ71" s="92"/>
      <c r="PK71" s="92"/>
      <c r="PL71" s="92"/>
      <c r="PM71" s="92"/>
      <c r="PN71" s="92"/>
      <c r="PO71" s="92"/>
      <c r="PP71" s="92"/>
      <c r="PQ71" s="92"/>
      <c r="PR71" s="92"/>
      <c r="PS71" s="92"/>
      <c r="PT71" s="92"/>
      <c r="PU71" s="92"/>
      <c r="PV71" s="92"/>
      <c r="PW71" s="92"/>
      <c r="PX71" s="92"/>
      <c r="PY71" s="92"/>
      <c r="PZ71" s="92"/>
      <c r="QA71" s="92"/>
      <c r="QB71" s="92"/>
      <c r="QC71" s="92"/>
      <c r="QD71" s="92"/>
      <c r="QE71" s="92"/>
      <c r="QF71" s="92"/>
      <c r="QG71" s="92"/>
      <c r="QH71" s="92"/>
      <c r="QI71" s="92"/>
      <c r="QJ71" s="92"/>
      <c r="QK71" s="92"/>
      <c r="QL71" s="92"/>
      <c r="QM71" s="92"/>
      <c r="QN71" s="92"/>
      <c r="QO71" s="92"/>
      <c r="QP71" s="92"/>
      <c r="QQ71" s="92"/>
      <c r="QR71" s="92"/>
      <c r="QS71" s="92"/>
      <c r="QT71" s="92"/>
      <c r="QU71" s="92"/>
      <c r="QV71" s="92"/>
      <c r="QW71" s="92"/>
      <c r="QX71" s="92"/>
      <c r="QY71" s="92"/>
      <c r="QZ71" s="92"/>
      <c r="RA71" s="92"/>
      <c r="RB71" s="92"/>
      <c r="RC71" s="92"/>
      <c r="RD71" s="92"/>
      <c r="RE71" s="92"/>
      <c r="RF71" s="92"/>
      <c r="RG71" s="92"/>
      <c r="RH71" s="92"/>
      <c r="RI71" s="92"/>
      <c r="RJ71" s="92"/>
      <c r="RK71" s="92"/>
      <c r="RL71" s="92"/>
      <c r="RM71" s="92"/>
      <c r="RN71" s="92"/>
      <c r="RO71" s="92"/>
      <c r="RP71" s="92"/>
      <c r="RQ71" s="92"/>
      <c r="RR71" s="92"/>
      <c r="RS71" s="92"/>
      <c r="RT71" s="92"/>
      <c r="RU71" s="92"/>
      <c r="RV71" s="92"/>
      <c r="RW71" s="92"/>
      <c r="RX71" s="92"/>
      <c r="RY71" s="92"/>
      <c r="RZ71" s="92"/>
      <c r="SA71" s="92"/>
      <c r="SB71" s="92"/>
      <c r="SC71" s="92"/>
      <c r="SD71" s="92"/>
      <c r="SE71" s="92"/>
      <c r="SF71" s="92"/>
      <c r="SG71" s="92"/>
      <c r="SH71" s="92"/>
      <c r="SI71" s="92"/>
      <c r="SJ71" s="92"/>
      <c r="SK71" s="92"/>
      <c r="SL71" s="92"/>
      <c r="SM71" s="92"/>
      <c r="SN71" s="92"/>
      <c r="SO71" s="92"/>
      <c r="SP71" s="92"/>
      <c r="SQ71" s="92"/>
      <c r="SR71" s="92"/>
      <c r="SS71" s="92"/>
      <c r="ST71" s="92"/>
      <c r="SU71" s="92"/>
      <c r="SV71" s="92"/>
      <c r="SW71" s="92"/>
      <c r="SX71" s="92"/>
      <c r="SY71" s="92"/>
      <c r="SZ71" s="92"/>
      <c r="TA71" s="92"/>
      <c r="TB71" s="92"/>
      <c r="TC71" s="92"/>
      <c r="TD71" s="92"/>
      <c r="TE71" s="92"/>
      <c r="TF71" s="92"/>
      <c r="TG71" s="92"/>
      <c r="TH71" s="92"/>
      <c r="TI71" s="92"/>
      <c r="TJ71" s="92"/>
      <c r="TK71" s="92"/>
      <c r="TL71" s="92"/>
      <c r="TM71" s="92"/>
      <c r="TN71" s="92"/>
      <c r="TO71" s="92"/>
      <c r="TP71" s="92"/>
      <c r="TQ71" s="92"/>
      <c r="TR71" s="92"/>
      <c r="TS71" s="92"/>
      <c r="TT71" s="92"/>
      <c r="TU71" s="92"/>
      <c r="TV71" s="92"/>
      <c r="TW71" s="92"/>
      <c r="TX71" s="92"/>
      <c r="TY71" s="92"/>
      <c r="TZ71" s="92"/>
      <c r="UA71" s="92"/>
      <c r="UB71" s="92"/>
      <c r="UC71" s="92"/>
      <c r="UD71" s="92"/>
      <c r="UE71" s="92"/>
      <c r="UF71" s="92"/>
      <c r="UG71" s="92"/>
      <c r="UH71" s="92"/>
      <c r="UI71" s="92"/>
      <c r="UJ71" s="92"/>
      <c r="UK71" s="92"/>
      <c r="UL71" s="92"/>
      <c r="UM71" s="92"/>
      <c r="UN71" s="92"/>
      <c r="UO71" s="92"/>
      <c r="UP71" s="92"/>
      <c r="UQ71" s="92"/>
      <c r="UR71" s="92"/>
      <c r="US71" s="92"/>
      <c r="UT71" s="92"/>
      <c r="UU71" s="92"/>
      <c r="UV71" s="92"/>
      <c r="UW71" s="92"/>
      <c r="UX71" s="92"/>
      <c r="UY71" s="92"/>
      <c r="UZ71" s="92"/>
      <c r="VA71" s="92"/>
      <c r="VB71" s="92"/>
      <c r="VC71" s="92"/>
      <c r="VD71" s="92"/>
      <c r="VE71" s="92"/>
      <c r="VF71" s="92"/>
      <c r="VG71" s="92"/>
      <c r="VH71" s="92"/>
      <c r="VI71" s="92"/>
      <c r="VJ71" s="92"/>
      <c r="VK71" s="92"/>
      <c r="VL71" s="92"/>
      <c r="VM71" s="92"/>
      <c r="VN71" s="92"/>
      <c r="VO71" s="92"/>
      <c r="VP71" s="92"/>
      <c r="VQ71" s="92"/>
      <c r="VR71" s="92"/>
      <c r="VS71" s="92"/>
      <c r="VT71" s="92"/>
      <c r="VU71" s="92"/>
      <c r="VV71" s="92"/>
      <c r="VW71" s="92"/>
      <c r="VX71" s="92"/>
      <c r="VY71" s="92"/>
      <c r="VZ71" s="92"/>
      <c r="WA71" s="92"/>
      <c r="WB71" s="92"/>
      <c r="WC71" s="92"/>
      <c r="WD71" s="92"/>
      <c r="WE71" s="92"/>
      <c r="WF71" s="92"/>
      <c r="WG71" s="92"/>
      <c r="WH71" s="92"/>
      <c r="WI71" s="92"/>
      <c r="WJ71" s="92"/>
      <c r="WK71" s="92"/>
      <c r="WL71" s="92"/>
      <c r="WM71" s="92"/>
      <c r="WN71" s="92"/>
      <c r="WO71" s="92"/>
      <c r="WP71" s="92"/>
      <c r="WQ71" s="92"/>
      <c r="WR71" s="92"/>
      <c r="WS71" s="92"/>
      <c r="WT71" s="92"/>
      <c r="WU71" s="92"/>
      <c r="WV71" s="92"/>
      <c r="WW71" s="92"/>
      <c r="WX71" s="92"/>
      <c r="WY71" s="92"/>
      <c r="WZ71" s="92"/>
      <c r="XA71" s="92"/>
      <c r="XB71" s="92"/>
      <c r="XC71" s="92"/>
      <c r="XD71" s="92"/>
      <c r="XE71" s="92"/>
      <c r="XF71" s="92"/>
      <c r="XG71" s="92"/>
      <c r="XH71" s="92"/>
      <c r="XI71" s="92"/>
      <c r="XJ71" s="92"/>
      <c r="XK71" s="92"/>
      <c r="XL71" s="92"/>
      <c r="XM71" s="92"/>
      <c r="XN71" s="92"/>
      <c r="XO71" s="92"/>
      <c r="XP71" s="92"/>
      <c r="XQ71" s="92"/>
      <c r="XR71" s="92"/>
      <c r="XS71" s="92"/>
      <c r="XT71" s="92"/>
      <c r="XU71" s="92"/>
      <c r="XV71" s="92"/>
      <c r="XW71" s="92"/>
      <c r="XX71" s="92"/>
      <c r="XY71" s="92"/>
      <c r="XZ71" s="92"/>
      <c r="YA71" s="92"/>
      <c r="YB71" s="92"/>
      <c r="YC71" s="92"/>
      <c r="YD71" s="92"/>
      <c r="YE71" s="92"/>
      <c r="YF71" s="92"/>
      <c r="YG71" s="92"/>
      <c r="YH71" s="92"/>
      <c r="YI71" s="92"/>
      <c r="YJ71" s="92"/>
      <c r="YK71" s="92"/>
      <c r="YL71" s="92"/>
      <c r="YM71" s="92"/>
      <c r="YN71" s="92"/>
      <c r="YO71" s="92"/>
      <c r="YP71" s="92"/>
      <c r="YQ71" s="92"/>
      <c r="YR71" s="92"/>
      <c r="YS71" s="92"/>
      <c r="YT71" s="92"/>
      <c r="YU71" s="92"/>
      <c r="YV71" s="92"/>
      <c r="YW71" s="92"/>
      <c r="YX71" s="92"/>
      <c r="YY71" s="92"/>
      <c r="YZ71" s="92"/>
      <c r="ZA71" s="92"/>
      <c r="ZB71" s="92"/>
      <c r="ZC71" s="92"/>
      <c r="ZD71" s="92"/>
      <c r="ZE71" s="92"/>
      <c r="ZF71" s="92"/>
      <c r="ZG71" s="92"/>
      <c r="ZH71" s="92"/>
      <c r="ZI71" s="92"/>
      <c r="ZJ71" s="92"/>
      <c r="ZK71" s="92"/>
      <c r="ZL71" s="92"/>
      <c r="ZM71" s="92"/>
      <c r="ZN71" s="92"/>
      <c r="ZO71" s="92"/>
      <c r="ZP71" s="92"/>
      <c r="ZQ71" s="92"/>
      <c r="ZR71" s="92"/>
      <c r="ZS71" s="92"/>
      <c r="ZT71" s="92"/>
      <c r="ZU71" s="92"/>
      <c r="ZV71" s="92"/>
      <c r="ZW71" s="92"/>
      <c r="ZX71" s="92"/>
      <c r="ZY71" s="92"/>
      <c r="ZZ71" s="92"/>
      <c r="AAA71" s="92"/>
      <c r="AAB71" s="92"/>
      <c r="AAC71" s="92"/>
      <c r="AAD71" s="92"/>
      <c r="AAE71" s="92"/>
      <c r="AAF71" s="92"/>
      <c r="AAG71" s="92"/>
      <c r="AAH71" s="92"/>
      <c r="AAI71" s="92"/>
      <c r="AAJ71" s="92"/>
      <c r="AAK71" s="92"/>
      <c r="AAL71" s="92"/>
      <c r="AAM71" s="92"/>
      <c r="AAN71" s="92"/>
      <c r="AAO71" s="92"/>
      <c r="AAP71" s="92"/>
      <c r="AAQ71" s="92"/>
      <c r="AAR71" s="92"/>
      <c r="AAS71" s="92"/>
      <c r="AAT71" s="92"/>
      <c r="AAU71" s="92"/>
      <c r="AAV71" s="92"/>
      <c r="AAW71" s="92"/>
      <c r="AAX71" s="92"/>
      <c r="AAY71" s="92"/>
      <c r="AAZ71" s="92"/>
      <c r="ABA71" s="92"/>
      <c r="ABB71" s="92"/>
      <c r="ABC71" s="92"/>
      <c r="ABD71" s="92"/>
      <c r="ABE71" s="92"/>
      <c r="ABF71" s="92"/>
      <c r="ABG71" s="92"/>
      <c r="ABH71" s="92"/>
      <c r="ABI71" s="92"/>
      <c r="ABJ71" s="92"/>
      <c r="ABK71" s="92"/>
      <c r="ABL71" s="92"/>
      <c r="ABM71" s="92"/>
      <c r="ABN71" s="92"/>
      <c r="ABO71" s="92"/>
      <c r="ABP71" s="92"/>
      <c r="ABQ71" s="92"/>
      <c r="ABR71" s="92"/>
      <c r="ABS71" s="92"/>
      <c r="ABT71" s="92"/>
      <c r="ABU71" s="92"/>
      <c r="ABV71" s="92"/>
      <c r="ABW71" s="92"/>
      <c r="ABX71" s="92"/>
      <c r="ABY71" s="92"/>
      <c r="ABZ71" s="92"/>
      <c r="ACA71" s="92"/>
      <c r="ACB71" s="92"/>
      <c r="ACC71" s="92"/>
      <c r="ACD71" s="92"/>
      <c r="ACE71" s="92"/>
      <c r="ACF71" s="92"/>
      <c r="ACG71" s="92"/>
      <c r="ACH71" s="92"/>
      <c r="ACI71" s="92"/>
      <c r="ACJ71" s="92"/>
      <c r="ACK71" s="92"/>
      <c r="ACL71" s="92"/>
      <c r="ACM71" s="92"/>
      <c r="ACN71" s="92"/>
      <c r="ACO71" s="92"/>
      <c r="ACP71" s="92"/>
      <c r="ACQ71" s="92"/>
      <c r="ACR71" s="92"/>
      <c r="ACS71" s="92"/>
      <c r="ACT71" s="92"/>
      <c r="ACU71" s="92"/>
      <c r="ACV71" s="92"/>
      <c r="ACW71" s="92"/>
      <c r="ACX71" s="92"/>
      <c r="ACY71" s="92"/>
      <c r="ACZ71" s="92"/>
      <c r="ADA71" s="92"/>
      <c r="ADB71" s="92"/>
      <c r="ADC71" s="92"/>
      <c r="ADD71" s="92"/>
      <c r="ADE71" s="92"/>
      <c r="ADF71" s="92"/>
      <c r="ADG71" s="92"/>
      <c r="ADH71" s="92"/>
      <c r="ADI71" s="92"/>
      <c r="ADJ71" s="92"/>
      <c r="ADK71" s="92"/>
      <c r="ADL71" s="92"/>
      <c r="ADM71" s="92"/>
      <c r="ADN71" s="92"/>
      <c r="ADO71" s="92"/>
      <c r="ADP71" s="92"/>
      <c r="ADQ71" s="92"/>
      <c r="ADR71" s="92"/>
      <c r="ADS71" s="92"/>
      <c r="ADT71" s="92"/>
      <c r="ADU71" s="92"/>
      <c r="ADV71" s="92"/>
      <c r="ADW71" s="92"/>
      <c r="ADX71" s="92"/>
      <c r="ADY71" s="92"/>
      <c r="ADZ71" s="92"/>
      <c r="AEA71" s="92"/>
      <c r="AEB71" s="92"/>
      <c r="AEC71" s="92"/>
      <c r="AED71" s="92"/>
      <c r="AEE71" s="92"/>
      <c r="AEF71" s="92"/>
      <c r="AEG71" s="92"/>
      <c r="AEH71" s="92"/>
      <c r="AEI71" s="92"/>
      <c r="AEJ71" s="92"/>
      <c r="AEK71" s="92"/>
      <c r="AEL71" s="92"/>
      <c r="AEM71" s="92"/>
      <c r="AEN71" s="92"/>
      <c r="AEO71" s="92"/>
      <c r="AEP71" s="92"/>
      <c r="AEQ71" s="92"/>
      <c r="AER71" s="92"/>
      <c r="AES71" s="92"/>
      <c r="AET71" s="92"/>
      <c r="AEU71" s="92"/>
      <c r="AEV71" s="92"/>
      <c r="AEW71" s="92"/>
      <c r="AEX71" s="92"/>
      <c r="AEY71" s="92"/>
      <c r="AEZ71" s="92"/>
      <c r="AFA71" s="92"/>
      <c r="AFB71" s="92"/>
      <c r="AFC71" s="92"/>
      <c r="AFD71" s="92"/>
      <c r="AFE71" s="92"/>
      <c r="AFF71" s="92"/>
      <c r="AFG71" s="92"/>
      <c r="AFH71" s="92"/>
      <c r="AFI71" s="92"/>
      <c r="AFJ71" s="92"/>
      <c r="AFK71" s="92"/>
      <c r="AFL71" s="92"/>
      <c r="AFM71" s="92"/>
      <c r="AFN71" s="92"/>
      <c r="AFO71" s="92"/>
      <c r="AFP71" s="92"/>
      <c r="AFQ71" s="92"/>
      <c r="AFR71" s="92"/>
      <c r="AFS71" s="92"/>
      <c r="AFT71" s="92"/>
      <c r="AFU71" s="92"/>
      <c r="AFV71" s="92"/>
      <c r="AFW71" s="92"/>
      <c r="AFX71" s="92"/>
      <c r="AFY71" s="92"/>
      <c r="AFZ71" s="92"/>
      <c r="AGA71" s="92"/>
      <c r="AGB71" s="92"/>
      <c r="AGC71" s="92"/>
      <c r="AGD71" s="92"/>
      <c r="AGE71" s="92"/>
      <c r="AGF71" s="92"/>
      <c r="AGG71" s="92"/>
      <c r="AGH71" s="92"/>
      <c r="AGI71" s="92"/>
      <c r="AGJ71" s="92"/>
      <c r="AGK71" s="92"/>
      <c r="AGL71" s="92"/>
      <c r="AGM71" s="92"/>
      <c r="AGN71" s="92"/>
      <c r="AGO71" s="92"/>
      <c r="AGP71" s="92"/>
      <c r="AGQ71" s="92"/>
      <c r="AGR71" s="92"/>
      <c r="AGS71" s="92"/>
      <c r="AGT71" s="92"/>
      <c r="AGU71" s="92"/>
      <c r="AGV71" s="92"/>
      <c r="AGW71" s="92"/>
      <c r="AGX71" s="92"/>
      <c r="AGY71" s="92"/>
      <c r="AGZ71" s="92"/>
      <c r="AHA71" s="92"/>
      <c r="AHB71" s="92"/>
      <c r="AHC71" s="92"/>
      <c r="AHD71" s="92"/>
      <c r="AHE71" s="92"/>
      <c r="AHF71" s="92"/>
      <c r="AHG71" s="92"/>
      <c r="AHH71" s="92"/>
      <c r="AHI71" s="92"/>
      <c r="AHJ71" s="92"/>
      <c r="AHK71" s="92"/>
      <c r="AHL71" s="92"/>
      <c r="AHM71" s="92"/>
      <c r="AHN71" s="92"/>
      <c r="AHO71" s="92"/>
      <c r="AHP71" s="92"/>
      <c r="AHQ71" s="92"/>
      <c r="AHR71" s="92"/>
      <c r="AHS71" s="92"/>
      <c r="AHT71" s="92"/>
      <c r="AHU71" s="92"/>
      <c r="AHV71" s="92"/>
      <c r="AHW71" s="92"/>
      <c r="AHX71" s="92"/>
      <c r="AHY71" s="92"/>
      <c r="AHZ71" s="92"/>
      <c r="AIA71" s="92"/>
      <c r="AIB71" s="92"/>
      <c r="AIC71" s="92"/>
      <c r="AID71" s="92"/>
      <c r="AIE71" s="92"/>
      <c r="AIF71" s="92"/>
      <c r="AIG71" s="92"/>
      <c r="AIH71" s="92"/>
      <c r="AII71" s="92"/>
      <c r="AIJ71" s="92"/>
      <c r="AIK71" s="92"/>
      <c r="AIL71" s="92"/>
      <c r="AIM71" s="92"/>
      <c r="AIN71" s="92"/>
      <c r="AIO71" s="92"/>
      <c r="AIP71" s="92"/>
      <c r="AIQ71" s="92"/>
      <c r="AIR71" s="92"/>
      <c r="AIS71" s="92"/>
      <c r="AIT71" s="92"/>
      <c r="AIU71" s="92"/>
      <c r="AIV71" s="92"/>
      <c r="AIW71" s="92"/>
      <c r="AIX71" s="92"/>
      <c r="AIY71" s="92"/>
      <c r="AIZ71" s="92"/>
      <c r="AJA71" s="92"/>
      <c r="AJB71" s="92"/>
      <c r="AJC71" s="92"/>
      <c r="AJD71" s="92"/>
      <c r="AJE71" s="92"/>
      <c r="AJF71" s="92"/>
      <c r="AJG71" s="92"/>
      <c r="AJH71" s="92"/>
      <c r="AJI71" s="92"/>
      <c r="AJJ71" s="92"/>
      <c r="AJK71" s="92"/>
      <c r="AJL71" s="92"/>
      <c r="AJM71" s="92"/>
      <c r="AJN71" s="92"/>
      <c r="AJO71" s="92"/>
      <c r="AJP71" s="92"/>
      <c r="AJQ71" s="92"/>
      <c r="AJR71" s="92"/>
      <c r="AJS71" s="92"/>
      <c r="AJT71" s="92"/>
      <c r="AJU71" s="92"/>
      <c r="AJV71" s="92"/>
      <c r="AJW71" s="92"/>
      <c r="AJX71" s="92"/>
      <c r="AJY71" s="92"/>
      <c r="AJZ71" s="92"/>
      <c r="AKA71" s="92"/>
      <c r="AKB71" s="92"/>
      <c r="AKC71" s="92"/>
      <c r="AKD71" s="92"/>
      <c r="AKE71" s="92"/>
      <c r="AKF71" s="92"/>
      <c r="AKG71" s="92"/>
      <c r="AKH71" s="92"/>
      <c r="AKI71" s="92"/>
      <c r="AKJ71" s="92"/>
      <c r="AKK71" s="92"/>
      <c r="AKL71" s="92"/>
      <c r="AKM71" s="92"/>
      <c r="AKN71" s="92"/>
      <c r="AKO71" s="92"/>
      <c r="AKP71" s="92"/>
      <c r="AKQ71" s="92"/>
      <c r="AKR71" s="92"/>
      <c r="AKS71" s="92"/>
      <c r="AKT71" s="92"/>
      <c r="AKU71" s="92"/>
      <c r="AKV71" s="92"/>
      <c r="AKW71" s="92"/>
      <c r="AKX71" s="92"/>
      <c r="AKY71" s="92"/>
      <c r="AKZ71" s="92"/>
      <c r="ALA71" s="92"/>
      <c r="ALB71" s="92"/>
      <c r="ALC71" s="92"/>
      <c r="ALD71" s="92"/>
      <c r="ALE71" s="92"/>
      <c r="ALF71" s="92"/>
      <c r="ALG71" s="92"/>
      <c r="ALH71" s="92"/>
      <c r="ALI71" s="92"/>
      <c r="ALJ71" s="92"/>
      <c r="ALK71" s="92"/>
      <c r="ALL71" s="92"/>
      <c r="ALM71" s="92"/>
      <c r="ALN71" s="92"/>
      <c r="ALO71" s="92"/>
      <c r="ALP71" s="92"/>
      <c r="ALQ71" s="92"/>
      <c r="ALR71" s="92"/>
      <c r="ALS71" s="92"/>
      <c r="ALT71" s="92"/>
      <c r="ALU71" s="92"/>
      <c r="ALV71" s="92"/>
      <c r="ALW71" s="92"/>
      <c r="ALX71" s="92"/>
      <c r="ALY71" s="92"/>
      <c r="ALZ71" s="92"/>
      <c r="AMA71" s="92"/>
      <c r="AMB71" s="92"/>
      <c r="AMC71" s="92"/>
      <c r="AMD71" s="92"/>
      <c r="AME71" s="92"/>
      <c r="AMF71" s="92"/>
      <c r="AMG71" s="92"/>
      <c r="AMH71" s="92"/>
      <c r="AMI71" s="92"/>
      <c r="AMJ71" s="92"/>
    </row>
    <row r="72" spans="1:1024" s="104" customFormat="1" ht="12.75" x14ac:dyDescent="0.2">
      <c r="A72" s="58">
        <f t="array" ref="A72">IF(G72=Error_checking!$A$26,_xlfn.RANK.EQ(AC72,$AC$2:$AC$601),"")</f>
        <v>71</v>
      </c>
      <c r="B72" s="58">
        <v>400</v>
      </c>
      <c r="C72" s="59">
        <f>VLOOKUP($B72,Ludo_na!$A$2:$D$601,2,0)</f>
        <v>23</v>
      </c>
      <c r="D72" s="60" t="str">
        <f>IF(VLOOKUP($B72,Ludo_voor!$A$2:$Y$601,3,0)="","",VLOOKUP($B72,Ludo_voor!$A$2:$Y$601,3,0))</f>
        <v>Kenens</v>
      </c>
      <c r="E72" s="61" t="str">
        <f>IF(VLOOKUP($B72,Ludo_voor!$A$2:$Y$601,4,0)="","",VLOOKUP($B72,Ludo_voor!$A$2:$Y$601,4,0))</f>
        <v>Philippe</v>
      </c>
      <c r="F72" s="62" t="str">
        <f>IF(VLOOKUP($B72,Ludo_voor!$A$2:$Y$601,5,0)="","",VLOOKUP($B72,Ludo_voor!$A$2:$Y$601,5,0))</f>
        <v>Spellenclub Mechelen</v>
      </c>
      <c r="G72" s="63" t="s">
        <v>845</v>
      </c>
      <c r="H72" s="64"/>
      <c r="I72" s="65" t="s">
        <v>852</v>
      </c>
      <c r="J72" s="66">
        <v>1</v>
      </c>
      <c r="K72" s="66">
        <v>4</v>
      </c>
      <c r="L72" s="66">
        <v>50</v>
      </c>
      <c r="M72" s="67">
        <f t="array" ref="M72">IF($G72="","",IF(L72="",0,((SUM(IF(I72=I$2:I$601,IF(J72=J$2:J$601,1,0),0))-K72)/(SUM(IF(I72=I$2:I$601,IF(J72=J$2:J$601,1,0),0))-1)*100)+(L72/(SUM(IF(I72=I$2:I$601,IF(J72=J$2:J$601,L$2:L$601,0),0))))+IF(K72&lt;2,SUM(IF(I72=I$2:I$601,IF(J72=J$2:J$601,1,0),0)),0)))</f>
        <v>0.22222222222222221</v>
      </c>
      <c r="N72" s="88" t="s">
        <v>863</v>
      </c>
      <c r="O72" s="72">
        <v>1</v>
      </c>
      <c r="P72" s="69">
        <v>1</v>
      </c>
      <c r="Q72" s="69">
        <v>184</v>
      </c>
      <c r="R72" s="70">
        <f t="array" ref="R72">IF($G72="","",IF(Q72="",0,((SUM(IF(N72=N$2:N$601,IF(O72=O$2:O$601,1,0),0))-P72)/(SUM(IF(N72=N$2:N$601,IF(O72=O$2:O$601,1,0),0))-1)*100)+(Q72/(SUM(IF(N72=N$2:N$601,IF(O72=O$2:O$601,Q$2:Q$601,0),0))))+IF(P72&lt;2,SUM(IF(N72=N$2:N$601,IF(O72=O$2:O$601,1,0),0)),0)))</f>
        <v>104.29967426710098</v>
      </c>
      <c r="S72" s="71" t="s">
        <v>849</v>
      </c>
      <c r="T72" s="72">
        <v>1</v>
      </c>
      <c r="U72" s="72">
        <v>3</v>
      </c>
      <c r="V72" s="72">
        <v>5</v>
      </c>
      <c r="W72" s="73">
        <f t="array" ref="W72">IF($G72="","",IF(OR(S72=Error_checking!$Q$25,S72=Error_checking!$Q$26),R72-IF(P72&lt;2,SUM(IF(N72=N$2:N$601,IF(O72=O$2:O$601,1,0),0)),0),IF(V72="",0,((SUM(IF(S72=S$2:S$601,IF(T72=T$2:T$601,1,0),0))-U72)/(SUM(IF(S72=S$2:S$601,IF(T72=T$2:T$601,1,0),0))-1)*100)+(V72/(SUM(IF(S72=S$2:S$601,IF(T72=T$2:T$601,V$2:V$601,0),0))))+IF(U72&lt;2,SUM(IF(S72=S$2:S$601,IF(T72=T$2:T$601,1,0),0)),0))))</f>
        <v>33.611111111111107</v>
      </c>
      <c r="X72" s="74"/>
      <c r="Y72" s="75"/>
      <c r="Z72" s="76"/>
      <c r="AA72" s="75"/>
      <c r="AB72" s="77">
        <f>0</f>
        <v>0</v>
      </c>
      <c r="AC72" s="77">
        <f t="array" ref="AC72">SUM(M72,R72,W72,AB72)</f>
        <v>138.13300760043433</v>
      </c>
      <c r="AD72" s="76">
        <f>IF(G72=Error_checking!$A$26,MAX(0,MIN(MaxBonus,$G$1)+1-_xlfn.RANK.EQ(AC72,$AC$2:$AC$601)),0)</f>
        <v>0</v>
      </c>
      <c r="AE72" s="73">
        <f t="shared" si="1"/>
        <v>138.13300760043433</v>
      </c>
      <c r="AF72" s="78">
        <f t="array" ref="AF72">IF(G72=Error_checking!$A$26,_xlfn.RANK.EQ(AC72,$AC$2:$AC$601),"")</f>
        <v>71</v>
      </c>
      <c r="AG72" s="79"/>
      <c r="AH72" s="80"/>
      <c r="AI72" s="80"/>
      <c r="AJ72" s="80"/>
      <c r="AK72" s="81"/>
      <c r="AL72" s="81"/>
      <c r="AM72" s="81"/>
      <c r="AN72" s="82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</row>
    <row r="73" spans="1:1024" s="104" customFormat="1" ht="12.75" x14ac:dyDescent="0.2">
      <c r="A73" s="58">
        <f t="array" ref="A73">IF(G73=Error_checking!$A$26,_xlfn.RANK.EQ(AC73,$AC$2:$AC$601),"")</f>
        <v>72</v>
      </c>
      <c r="B73" s="84">
        <v>468</v>
      </c>
      <c r="C73" s="59">
        <f>VLOOKUP($B73,Ludo_na!$A$2:$D$601,2,0)</f>
        <v>293</v>
      </c>
      <c r="D73" s="60" t="str">
        <f>IF(VLOOKUP($B73,Ludo_voor!$A$2:$Y$601,3,0)="","",VLOOKUP($B73,Ludo_voor!$A$2:$Y$601,3,0))</f>
        <v>Bickx</v>
      </c>
      <c r="E73" s="61" t="str">
        <f>IF(VLOOKUP($B73,Ludo_voor!$A$2:$Y$601,4,0)="","",VLOOKUP($B73,Ludo_voor!$A$2:$Y$601,4,0))</f>
        <v>Vanessa</v>
      </c>
      <c r="F73" s="62" t="str">
        <f>IF(VLOOKUP($B73,Ludo_voor!$A$2:$Y$601,5,0)="","",VLOOKUP($B73,Ludo_voor!$A$2:$Y$601,5,0))</f>
        <v>HQ Gaming Club</v>
      </c>
      <c r="G73" s="63" t="s">
        <v>845</v>
      </c>
      <c r="H73" s="85" t="s">
        <v>846</v>
      </c>
      <c r="I73" s="86" t="s">
        <v>867</v>
      </c>
      <c r="J73" s="87">
        <v>4</v>
      </c>
      <c r="K73" s="87">
        <v>4</v>
      </c>
      <c r="L73" s="87">
        <v>78</v>
      </c>
      <c r="M73" s="67">
        <f t="array" ref="M73">IF($G73="","",IF(L73="",0,((SUM(IF(I73=I$2:I$601,IF(J73=J$2:J$601,1,0),0))-K73)/(SUM(IF(I73=I$2:I$601,IF(J73=J$2:J$601,1,0),0))-1)*100)+(L73/(SUM(IF(I73=I$2:I$601,IF(J73=J$2:J$601,L$2:L$601,0),0))))+IF(K73&lt;2,SUM(IF(I73=I$2:I$601,IF(J73=J$2:J$601,1,0),0)),0)))</f>
        <v>0.22413793103448276</v>
      </c>
      <c r="N73" s="88" t="s">
        <v>861</v>
      </c>
      <c r="O73" s="72">
        <v>1</v>
      </c>
      <c r="P73" s="72">
        <v>1</v>
      </c>
      <c r="Q73" s="72">
        <v>83</v>
      </c>
      <c r="R73" s="70">
        <f t="array" ref="R73">IF($G73="","",IF(Q73="",0,((SUM(IF(N73=N$2:N$601,IF(O73=O$2:O$601,1,0),0))-P73)/(SUM(IF(N73=N$2:N$601,IF(O73=O$2:O$601,1,0),0))-1)*100)+(Q73/(SUM(IF(N73=N$2:N$601,IF(O73=O$2:O$601,Q$2:Q$601,0),0))))+IF(P73&lt;2,SUM(IF(N73=N$2:N$601,IF(O73=O$2:O$601,1,0),0)),0)))</f>
        <v>104.30627306273063</v>
      </c>
      <c r="S73" s="103" t="s">
        <v>868</v>
      </c>
      <c r="T73" s="69">
        <v>6</v>
      </c>
      <c r="U73" s="69">
        <v>3</v>
      </c>
      <c r="V73" s="69">
        <v>157</v>
      </c>
      <c r="W73" s="73">
        <f t="array" ref="W73">IF($G73="","",IF(OR(S73=Error_checking!$Q$25,S73=Error_checking!$Q$26),R73-IF(P73&lt;2,SUM(IF(N73=N$2:N$601,IF(O73=O$2:O$601,1,0),0)),0),IF(V73="",0,((SUM(IF(S73=S$2:S$601,IF(T73=T$2:T$601,1,0),0))-U73)/(SUM(IF(S73=S$2:S$601,IF(T73=T$2:T$601,1,0),0))-1)*100)+(V73/(SUM(IF(S73=S$2:S$601,IF(T73=T$2:T$601,V$2:V$601,0),0))))+IF(U73&lt;2,SUM(IF(S73=S$2:S$601,IF(T73=T$2:T$601,1,0),0)),0))))</f>
        <v>33.590289143480625</v>
      </c>
      <c r="X73" s="74"/>
      <c r="Y73" s="75"/>
      <c r="Z73" s="76"/>
      <c r="AA73" s="75"/>
      <c r="AB73" s="77">
        <f>0</f>
        <v>0</v>
      </c>
      <c r="AC73" s="99">
        <f t="array" ref="AC73">SUM(M73,R73,W73,AB73)</f>
        <v>138.12070013724573</v>
      </c>
      <c r="AD73" s="98">
        <f>IF(G73=Error_checking!$A$26,MAX(0,MIN(MaxBonus,$G$1)+1-_xlfn.RANK.EQ(AC73,$AC$2:$AC$601)),0)</f>
        <v>0</v>
      </c>
      <c r="AE73" s="95">
        <f t="shared" si="1"/>
        <v>138.12070013724573</v>
      </c>
      <c r="AF73" s="78">
        <f t="array" ref="AF73">IF(G73=Error_checking!$A$26,_xlfn.RANK.EQ(AC73,$AC$2:$AC$601),"")</f>
        <v>72</v>
      </c>
      <c r="AG73" s="101"/>
      <c r="AH73" s="102"/>
      <c r="AI73" s="102"/>
      <c r="AJ73" s="102"/>
      <c r="AK73" s="81"/>
      <c r="AL73" s="81"/>
      <c r="AM73" s="81"/>
      <c r="AN73" s="82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</row>
    <row r="74" spans="1:1024" s="104" customFormat="1" ht="12.75" x14ac:dyDescent="0.2">
      <c r="A74" s="58">
        <f t="array" ref="A74">IF(G74=Error_checking!$A$26,_xlfn.RANK.EQ(AC74,$AC$2:$AC$601),"")</f>
        <v>73</v>
      </c>
      <c r="B74" s="84">
        <v>431</v>
      </c>
      <c r="C74" s="59">
        <f>VLOOKUP($B74,Ludo_na!$A$2:$D$601,2,0)</f>
        <v>294</v>
      </c>
      <c r="D74" s="60" t="str">
        <f>IF(VLOOKUP($B74,Ludo_voor!$A$2:$Y$601,3,0)="","",VLOOKUP($B74,Ludo_voor!$A$2:$Y$601,3,0))</f>
        <v>Van Humbeek</v>
      </c>
      <c r="E74" s="61" t="str">
        <f>IF(VLOOKUP($B74,Ludo_voor!$A$2:$Y$601,4,0)="","",VLOOKUP($B74,Ludo_voor!$A$2:$Y$601,4,0))</f>
        <v>David</v>
      </c>
      <c r="F74" s="62" t="str">
        <f>IF(VLOOKUP($B74,Ludo_voor!$A$2:$Y$601,5,0)="","",VLOOKUP($B74,Ludo_voor!$A$2:$Y$601,5,0))</f>
        <v/>
      </c>
      <c r="G74" s="63" t="s">
        <v>845</v>
      </c>
      <c r="H74" s="85"/>
      <c r="I74" s="86" t="s">
        <v>961</v>
      </c>
      <c r="J74" s="87">
        <v>3</v>
      </c>
      <c r="K74" s="87">
        <v>1</v>
      </c>
      <c r="L74" s="87">
        <v>167</v>
      </c>
      <c r="M74" s="67">
        <f t="array" ref="M74">IF($G74="","",IF(L74="",0,((SUM(IF(I74=I$2:I$601,IF(J74=J$2:J$601,1,0),0))-K74)/(SUM(IF(I74=I$2:I$601,IF(J74=J$2:J$601,1,0),0))-1)*100)+(L74/(SUM(IF(I74=I$2:I$601,IF(J74=J$2:J$601,L$2:L$601,0),0))))+IF(K74&lt;2,SUM(IF(I74=I$2:I$601,IF(J74=J$2:J$601,1,0),0)),0)))</f>
        <v>104.35456475583864</v>
      </c>
      <c r="N74" s="88" t="s">
        <v>848</v>
      </c>
      <c r="O74" s="72">
        <v>3</v>
      </c>
      <c r="P74" s="72">
        <v>3</v>
      </c>
      <c r="Q74" s="72">
        <v>75</v>
      </c>
      <c r="R74" s="70">
        <f t="array" ref="R74">IF($G74="","",IF(Q74="",0,((SUM(IF(N74=N$2:N$601,IF(O74=O$2:O$601,1,0),0))-P74)/(SUM(IF(N74=N$2:N$601,IF(O74=O$2:O$601,1,0),0))-1)*100)+(Q74/(SUM(IF(N74=N$2:N$601,IF(O74=O$2:O$601,Q$2:Q$601,0),0))))+IF(P74&lt;2,SUM(IF(N74=N$2:N$601,IF(O74=O$2:O$601,1,0),0)),0)))</f>
        <v>33.606060606060602</v>
      </c>
      <c r="S74" s="71" t="s">
        <v>851</v>
      </c>
      <c r="T74" s="72">
        <v>4</v>
      </c>
      <c r="U74" s="72">
        <v>6</v>
      </c>
      <c r="V74" s="72">
        <v>41</v>
      </c>
      <c r="W74" s="73">
        <f t="array" ref="W74">IF($G74="","",IF(OR(S74=Error_checking!$Q$25,S74=Error_checking!$Q$26),R74-IF(P74&lt;2,SUM(IF(N74=N$2:N$601,IF(O74=O$2:O$601,1,0),0)),0),IF(V74="",0,((SUM(IF(S74=S$2:S$601,IF(T74=T$2:T$601,1,0),0))-U74)/(SUM(IF(S74=S$2:S$601,IF(T74=T$2:T$601,1,0),0))-1)*100)+(V74/(SUM(IF(S74=S$2:S$601,IF(T74=T$2:T$601,V$2:V$601,0),0))))+IF(U74&lt;2,SUM(IF(S74=S$2:S$601,IF(T74=T$2:T$601,1,0),0)),0))))</f>
        <v>0.1423611111111111</v>
      </c>
      <c r="X74" s="74"/>
      <c r="Y74" s="75"/>
      <c r="Z74" s="76"/>
      <c r="AA74" s="75"/>
      <c r="AB74" s="77">
        <f>0</f>
        <v>0</v>
      </c>
      <c r="AC74" s="77">
        <f t="array" ref="AC74">SUM(M74,R74,W74,AB74)</f>
        <v>138.10298647301036</v>
      </c>
      <c r="AD74" s="76">
        <f>IF(G74=Error_checking!$A$26,MAX(0,MIN(MaxBonus,$G$1)+1-_xlfn.RANK.EQ(AC74,$AC$2:$AC$601)),0)</f>
        <v>0</v>
      </c>
      <c r="AE74" s="73">
        <f t="shared" si="1"/>
        <v>138.10298647301036</v>
      </c>
      <c r="AF74" s="78">
        <f t="array" ref="AF74">IF(G74=Error_checking!$A$26,_xlfn.RANK.EQ(AC74,$AC$2:$AC$601),"")</f>
        <v>73</v>
      </c>
      <c r="AG74" s="79"/>
      <c r="AH74" s="80"/>
      <c r="AI74" s="80"/>
      <c r="AJ74" s="80"/>
      <c r="AK74" s="81"/>
      <c r="AL74" s="81"/>
      <c r="AM74" s="81"/>
      <c r="AN74" s="82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3"/>
      <c r="HT74" s="83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  <c r="IM74" s="83"/>
      <c r="IN74" s="83"/>
      <c r="IO74" s="83"/>
      <c r="IP74" s="83"/>
      <c r="IQ74" s="83"/>
      <c r="IR74" s="83"/>
      <c r="IS74" s="83"/>
      <c r="IT74" s="83"/>
      <c r="IU74" s="83"/>
      <c r="IV74" s="83"/>
      <c r="IW74" s="83"/>
      <c r="IX74" s="83"/>
      <c r="IY74" s="83"/>
      <c r="IZ74" s="83"/>
      <c r="JA74" s="83"/>
      <c r="JB74" s="83"/>
      <c r="JC74" s="83"/>
      <c r="JD74" s="83"/>
      <c r="JE74" s="83"/>
      <c r="JF74" s="83"/>
      <c r="JG74" s="83"/>
      <c r="JH74" s="83"/>
      <c r="JI74" s="83"/>
      <c r="JJ74" s="83"/>
      <c r="JK74" s="83"/>
      <c r="JL74" s="83"/>
      <c r="JM74" s="83"/>
      <c r="JN74" s="83"/>
      <c r="JO74" s="83"/>
      <c r="JP74" s="83"/>
      <c r="JQ74" s="83"/>
      <c r="JR74" s="83"/>
      <c r="JS74" s="83"/>
      <c r="JT74" s="83"/>
      <c r="JU74" s="83"/>
      <c r="JV74" s="83"/>
      <c r="JW74" s="83"/>
      <c r="JX74" s="83"/>
      <c r="JY74" s="83"/>
      <c r="JZ74" s="83"/>
      <c r="KA74" s="83"/>
      <c r="KB74" s="83"/>
      <c r="KC74" s="83"/>
      <c r="KD74" s="83"/>
      <c r="KE74" s="83"/>
      <c r="KF74" s="83"/>
      <c r="KG74" s="83"/>
      <c r="KH74" s="83"/>
      <c r="KI74" s="83"/>
      <c r="KJ74" s="83"/>
      <c r="KK74" s="83"/>
      <c r="KL74" s="83"/>
      <c r="KM74" s="83"/>
      <c r="KN74" s="83"/>
      <c r="KO74" s="83"/>
      <c r="KP74" s="83"/>
      <c r="KQ74" s="83"/>
      <c r="KR74" s="83"/>
      <c r="KS74" s="83"/>
      <c r="KT74" s="83"/>
      <c r="KU74" s="83"/>
      <c r="KV74" s="83"/>
      <c r="KW74" s="83"/>
      <c r="KX74" s="83"/>
      <c r="KY74" s="83"/>
      <c r="KZ74" s="83"/>
      <c r="LA74" s="83"/>
      <c r="LB74" s="83"/>
      <c r="LC74" s="83"/>
      <c r="LD74" s="83"/>
      <c r="LE74" s="83"/>
      <c r="LF74" s="83"/>
      <c r="LG74" s="83"/>
      <c r="LH74" s="83"/>
      <c r="LI74" s="83"/>
      <c r="LJ74" s="83"/>
      <c r="LK74" s="83"/>
      <c r="LL74" s="83"/>
      <c r="LM74" s="83"/>
      <c r="LN74" s="83"/>
      <c r="LO74" s="83"/>
      <c r="LP74" s="83"/>
      <c r="LQ74" s="83"/>
      <c r="LR74" s="83"/>
      <c r="LS74" s="83"/>
      <c r="LT74" s="83"/>
      <c r="LU74" s="83"/>
      <c r="LV74" s="83"/>
      <c r="LW74" s="83"/>
      <c r="LX74" s="83"/>
      <c r="LY74" s="83"/>
      <c r="LZ74" s="83"/>
      <c r="MA74" s="83"/>
      <c r="MB74" s="83"/>
      <c r="MC74" s="83"/>
      <c r="MD74" s="83"/>
      <c r="ME74" s="83"/>
      <c r="MF74" s="83"/>
      <c r="MG74" s="83"/>
      <c r="MH74" s="83"/>
      <c r="MI74" s="83"/>
      <c r="MJ74" s="83"/>
      <c r="MK74" s="83"/>
      <c r="ML74" s="83"/>
      <c r="MM74" s="83"/>
      <c r="MN74" s="83"/>
      <c r="MO74" s="83"/>
      <c r="MP74" s="83"/>
      <c r="MQ74" s="83"/>
      <c r="MR74" s="83"/>
      <c r="MS74" s="83"/>
      <c r="MT74" s="83"/>
      <c r="MU74" s="83"/>
      <c r="MV74" s="83"/>
      <c r="MW74" s="83"/>
      <c r="MX74" s="83"/>
      <c r="MY74" s="83"/>
      <c r="MZ74" s="83"/>
      <c r="NA74" s="83"/>
      <c r="NB74" s="83"/>
      <c r="NC74" s="83"/>
      <c r="ND74" s="83"/>
      <c r="NE74" s="83"/>
      <c r="NF74" s="83"/>
      <c r="NG74" s="83"/>
      <c r="NH74" s="83"/>
      <c r="NI74" s="83"/>
      <c r="NJ74" s="83"/>
      <c r="NK74" s="83"/>
      <c r="NL74" s="83"/>
      <c r="NM74" s="83"/>
      <c r="NN74" s="83"/>
      <c r="NO74" s="83"/>
      <c r="NP74" s="83"/>
      <c r="NQ74" s="83"/>
      <c r="NR74" s="83"/>
      <c r="NS74" s="83"/>
      <c r="NT74" s="83"/>
      <c r="NU74" s="83"/>
      <c r="NV74" s="83"/>
      <c r="NW74" s="83"/>
      <c r="NX74" s="83"/>
      <c r="NY74" s="83"/>
      <c r="NZ74" s="83"/>
      <c r="OA74" s="83"/>
      <c r="OB74" s="83"/>
      <c r="OC74" s="83"/>
      <c r="OD74" s="83"/>
      <c r="OE74" s="83"/>
      <c r="OF74" s="83"/>
      <c r="OG74" s="83"/>
      <c r="OH74" s="83"/>
      <c r="OI74" s="83"/>
      <c r="OJ74" s="83"/>
      <c r="OK74" s="83"/>
      <c r="OL74" s="83"/>
      <c r="OM74" s="83"/>
      <c r="ON74" s="83"/>
      <c r="OO74" s="83"/>
      <c r="OP74" s="83"/>
      <c r="OQ74" s="83"/>
      <c r="OR74" s="83"/>
      <c r="OS74" s="83"/>
      <c r="OT74" s="83"/>
      <c r="OU74" s="83"/>
      <c r="OV74" s="83"/>
      <c r="OW74" s="83"/>
      <c r="OX74" s="83"/>
      <c r="OY74" s="83"/>
      <c r="OZ74" s="83"/>
      <c r="PA74" s="83"/>
      <c r="PB74" s="83"/>
      <c r="PC74" s="83"/>
      <c r="PD74" s="83"/>
      <c r="PE74" s="83"/>
      <c r="PF74" s="83"/>
      <c r="PG74" s="83"/>
      <c r="PH74" s="83"/>
      <c r="PI74" s="83"/>
      <c r="PJ74" s="83"/>
      <c r="PK74" s="83"/>
      <c r="PL74" s="83"/>
      <c r="PM74" s="83"/>
      <c r="PN74" s="83"/>
      <c r="PO74" s="83"/>
      <c r="PP74" s="83"/>
      <c r="PQ74" s="83"/>
      <c r="PR74" s="83"/>
      <c r="PS74" s="83"/>
      <c r="PT74" s="83"/>
      <c r="PU74" s="83"/>
      <c r="PV74" s="83"/>
      <c r="PW74" s="83"/>
      <c r="PX74" s="83"/>
      <c r="PY74" s="83"/>
      <c r="PZ74" s="83"/>
      <c r="QA74" s="83"/>
      <c r="QB74" s="83"/>
      <c r="QC74" s="83"/>
      <c r="QD74" s="83"/>
      <c r="QE74" s="83"/>
      <c r="QF74" s="83"/>
      <c r="QG74" s="83"/>
      <c r="QH74" s="83"/>
      <c r="QI74" s="83"/>
      <c r="QJ74" s="83"/>
      <c r="QK74" s="83"/>
      <c r="QL74" s="83"/>
      <c r="QM74" s="83"/>
      <c r="QN74" s="83"/>
      <c r="QO74" s="83"/>
      <c r="QP74" s="83"/>
      <c r="QQ74" s="83"/>
      <c r="QR74" s="83"/>
      <c r="QS74" s="83"/>
      <c r="QT74" s="83"/>
      <c r="QU74" s="83"/>
      <c r="QV74" s="83"/>
      <c r="QW74" s="83"/>
      <c r="QX74" s="83"/>
      <c r="QY74" s="83"/>
      <c r="QZ74" s="83"/>
      <c r="RA74" s="83"/>
      <c r="RB74" s="83"/>
      <c r="RC74" s="83"/>
      <c r="RD74" s="83"/>
      <c r="RE74" s="83"/>
      <c r="RF74" s="83"/>
      <c r="RG74" s="83"/>
      <c r="RH74" s="83"/>
      <c r="RI74" s="83"/>
      <c r="RJ74" s="83"/>
      <c r="RK74" s="83"/>
      <c r="RL74" s="83"/>
      <c r="RM74" s="83"/>
      <c r="RN74" s="83"/>
      <c r="RO74" s="83"/>
      <c r="RP74" s="83"/>
      <c r="RQ74" s="83"/>
      <c r="RR74" s="83"/>
      <c r="RS74" s="83"/>
      <c r="RT74" s="83"/>
      <c r="RU74" s="83"/>
      <c r="RV74" s="83"/>
      <c r="RW74" s="83"/>
      <c r="RX74" s="83"/>
      <c r="RY74" s="83"/>
      <c r="RZ74" s="83"/>
      <c r="SA74" s="83"/>
      <c r="SB74" s="83"/>
      <c r="SC74" s="83"/>
      <c r="SD74" s="83"/>
      <c r="SE74" s="83"/>
      <c r="SF74" s="83"/>
      <c r="SG74" s="83"/>
      <c r="SH74" s="83"/>
      <c r="SI74" s="83"/>
      <c r="SJ74" s="83"/>
      <c r="SK74" s="83"/>
      <c r="SL74" s="83"/>
      <c r="SM74" s="83"/>
      <c r="SN74" s="83"/>
      <c r="SO74" s="83"/>
      <c r="SP74" s="83"/>
      <c r="SQ74" s="83"/>
      <c r="SR74" s="83"/>
      <c r="SS74" s="83"/>
      <c r="ST74" s="83"/>
      <c r="SU74" s="83"/>
      <c r="SV74" s="83"/>
      <c r="SW74" s="83"/>
      <c r="SX74" s="83"/>
      <c r="SY74" s="83"/>
      <c r="SZ74" s="83"/>
      <c r="TA74" s="83"/>
      <c r="TB74" s="83"/>
      <c r="TC74" s="83"/>
      <c r="TD74" s="83"/>
      <c r="TE74" s="83"/>
      <c r="TF74" s="83"/>
      <c r="TG74" s="83"/>
      <c r="TH74" s="83"/>
      <c r="TI74" s="83"/>
      <c r="TJ74" s="83"/>
      <c r="TK74" s="83"/>
      <c r="TL74" s="83"/>
      <c r="TM74" s="83"/>
      <c r="TN74" s="83"/>
      <c r="TO74" s="83"/>
      <c r="TP74" s="83"/>
      <c r="TQ74" s="83"/>
      <c r="TR74" s="83"/>
      <c r="TS74" s="83"/>
      <c r="TT74" s="83"/>
      <c r="TU74" s="83"/>
      <c r="TV74" s="83"/>
      <c r="TW74" s="83"/>
      <c r="TX74" s="83"/>
      <c r="TY74" s="83"/>
      <c r="TZ74" s="83"/>
      <c r="UA74" s="83"/>
      <c r="UB74" s="83"/>
      <c r="UC74" s="83"/>
      <c r="UD74" s="83"/>
      <c r="UE74" s="83"/>
      <c r="UF74" s="83"/>
      <c r="UG74" s="83"/>
      <c r="UH74" s="83"/>
      <c r="UI74" s="83"/>
      <c r="UJ74" s="83"/>
      <c r="UK74" s="83"/>
      <c r="UL74" s="83"/>
      <c r="UM74" s="83"/>
      <c r="UN74" s="83"/>
      <c r="UO74" s="83"/>
      <c r="UP74" s="83"/>
      <c r="UQ74" s="83"/>
      <c r="UR74" s="83"/>
      <c r="US74" s="83"/>
      <c r="UT74" s="83"/>
      <c r="UU74" s="83"/>
      <c r="UV74" s="83"/>
      <c r="UW74" s="83"/>
      <c r="UX74" s="83"/>
      <c r="UY74" s="83"/>
      <c r="UZ74" s="83"/>
      <c r="VA74" s="83"/>
      <c r="VB74" s="83"/>
      <c r="VC74" s="83"/>
      <c r="VD74" s="83"/>
      <c r="VE74" s="83"/>
      <c r="VF74" s="83"/>
      <c r="VG74" s="83"/>
      <c r="VH74" s="83"/>
      <c r="VI74" s="83"/>
      <c r="VJ74" s="83"/>
      <c r="VK74" s="83"/>
      <c r="VL74" s="83"/>
      <c r="VM74" s="83"/>
      <c r="VN74" s="83"/>
      <c r="VO74" s="83"/>
      <c r="VP74" s="83"/>
      <c r="VQ74" s="83"/>
      <c r="VR74" s="83"/>
      <c r="VS74" s="83"/>
      <c r="VT74" s="83"/>
      <c r="VU74" s="83"/>
      <c r="VV74" s="83"/>
      <c r="VW74" s="83"/>
      <c r="VX74" s="83"/>
      <c r="VY74" s="83"/>
      <c r="VZ74" s="83"/>
      <c r="WA74" s="83"/>
      <c r="WB74" s="83"/>
      <c r="WC74" s="83"/>
      <c r="WD74" s="83"/>
      <c r="WE74" s="83"/>
      <c r="WF74" s="83"/>
      <c r="WG74" s="83"/>
      <c r="WH74" s="83"/>
      <c r="WI74" s="83"/>
      <c r="WJ74" s="83"/>
      <c r="WK74" s="83"/>
      <c r="WL74" s="83"/>
      <c r="WM74" s="83"/>
      <c r="WN74" s="83"/>
      <c r="WO74" s="83"/>
      <c r="WP74" s="83"/>
      <c r="WQ74" s="83"/>
      <c r="WR74" s="83"/>
      <c r="WS74" s="83"/>
      <c r="WT74" s="83"/>
      <c r="WU74" s="83"/>
      <c r="WV74" s="83"/>
      <c r="WW74" s="83"/>
      <c r="WX74" s="83"/>
      <c r="WY74" s="83"/>
      <c r="WZ74" s="83"/>
      <c r="XA74" s="83"/>
      <c r="XB74" s="83"/>
      <c r="XC74" s="83"/>
      <c r="XD74" s="83"/>
      <c r="XE74" s="83"/>
      <c r="XF74" s="83"/>
      <c r="XG74" s="83"/>
      <c r="XH74" s="83"/>
      <c r="XI74" s="83"/>
      <c r="XJ74" s="83"/>
      <c r="XK74" s="83"/>
      <c r="XL74" s="83"/>
      <c r="XM74" s="83"/>
      <c r="XN74" s="83"/>
      <c r="XO74" s="83"/>
      <c r="XP74" s="83"/>
      <c r="XQ74" s="83"/>
      <c r="XR74" s="83"/>
      <c r="XS74" s="83"/>
      <c r="XT74" s="83"/>
      <c r="XU74" s="83"/>
      <c r="XV74" s="83"/>
      <c r="XW74" s="83"/>
      <c r="XX74" s="83"/>
      <c r="XY74" s="83"/>
      <c r="XZ74" s="83"/>
      <c r="YA74" s="83"/>
      <c r="YB74" s="83"/>
      <c r="YC74" s="83"/>
      <c r="YD74" s="83"/>
      <c r="YE74" s="83"/>
      <c r="YF74" s="83"/>
      <c r="YG74" s="83"/>
      <c r="YH74" s="83"/>
      <c r="YI74" s="83"/>
      <c r="YJ74" s="83"/>
      <c r="YK74" s="83"/>
      <c r="YL74" s="83"/>
      <c r="YM74" s="83"/>
      <c r="YN74" s="83"/>
      <c r="YO74" s="83"/>
      <c r="YP74" s="83"/>
      <c r="YQ74" s="83"/>
      <c r="YR74" s="83"/>
      <c r="YS74" s="83"/>
      <c r="YT74" s="83"/>
      <c r="YU74" s="83"/>
      <c r="YV74" s="83"/>
      <c r="YW74" s="83"/>
      <c r="YX74" s="83"/>
      <c r="YY74" s="83"/>
      <c r="YZ74" s="83"/>
      <c r="ZA74" s="83"/>
      <c r="ZB74" s="83"/>
      <c r="ZC74" s="83"/>
      <c r="ZD74" s="83"/>
      <c r="ZE74" s="83"/>
      <c r="ZF74" s="83"/>
      <c r="ZG74" s="83"/>
      <c r="ZH74" s="83"/>
      <c r="ZI74" s="83"/>
      <c r="ZJ74" s="83"/>
      <c r="ZK74" s="83"/>
      <c r="ZL74" s="83"/>
      <c r="ZM74" s="83"/>
      <c r="ZN74" s="83"/>
      <c r="ZO74" s="83"/>
      <c r="ZP74" s="83"/>
      <c r="ZQ74" s="83"/>
      <c r="ZR74" s="83"/>
      <c r="ZS74" s="83"/>
      <c r="ZT74" s="83"/>
      <c r="ZU74" s="83"/>
      <c r="ZV74" s="83"/>
      <c r="ZW74" s="83"/>
      <c r="ZX74" s="83"/>
      <c r="ZY74" s="83"/>
      <c r="ZZ74" s="83"/>
      <c r="AAA74" s="83"/>
      <c r="AAB74" s="83"/>
      <c r="AAC74" s="83"/>
      <c r="AAD74" s="83"/>
      <c r="AAE74" s="83"/>
      <c r="AAF74" s="83"/>
      <c r="AAG74" s="83"/>
      <c r="AAH74" s="83"/>
      <c r="AAI74" s="83"/>
      <c r="AAJ74" s="83"/>
      <c r="AAK74" s="83"/>
      <c r="AAL74" s="83"/>
      <c r="AAM74" s="83"/>
      <c r="AAN74" s="83"/>
      <c r="AAO74" s="83"/>
      <c r="AAP74" s="83"/>
      <c r="AAQ74" s="83"/>
      <c r="AAR74" s="83"/>
      <c r="AAS74" s="83"/>
      <c r="AAT74" s="83"/>
      <c r="AAU74" s="83"/>
      <c r="AAV74" s="83"/>
      <c r="AAW74" s="83"/>
      <c r="AAX74" s="83"/>
      <c r="AAY74" s="83"/>
      <c r="AAZ74" s="83"/>
      <c r="ABA74" s="83"/>
      <c r="ABB74" s="83"/>
      <c r="ABC74" s="83"/>
      <c r="ABD74" s="83"/>
      <c r="ABE74" s="83"/>
      <c r="ABF74" s="83"/>
      <c r="ABG74" s="83"/>
      <c r="ABH74" s="83"/>
      <c r="ABI74" s="83"/>
      <c r="ABJ74" s="83"/>
      <c r="ABK74" s="83"/>
      <c r="ABL74" s="83"/>
      <c r="ABM74" s="83"/>
      <c r="ABN74" s="83"/>
      <c r="ABO74" s="83"/>
      <c r="ABP74" s="83"/>
      <c r="ABQ74" s="83"/>
      <c r="ABR74" s="83"/>
      <c r="ABS74" s="83"/>
      <c r="ABT74" s="83"/>
      <c r="ABU74" s="83"/>
      <c r="ABV74" s="83"/>
      <c r="ABW74" s="83"/>
      <c r="ABX74" s="83"/>
      <c r="ABY74" s="83"/>
      <c r="ABZ74" s="83"/>
      <c r="ACA74" s="83"/>
      <c r="ACB74" s="83"/>
      <c r="ACC74" s="83"/>
      <c r="ACD74" s="83"/>
      <c r="ACE74" s="83"/>
      <c r="ACF74" s="83"/>
      <c r="ACG74" s="83"/>
      <c r="ACH74" s="83"/>
      <c r="ACI74" s="83"/>
      <c r="ACJ74" s="83"/>
      <c r="ACK74" s="83"/>
      <c r="ACL74" s="83"/>
      <c r="ACM74" s="83"/>
      <c r="ACN74" s="83"/>
      <c r="ACO74" s="83"/>
      <c r="ACP74" s="83"/>
      <c r="ACQ74" s="83"/>
      <c r="ACR74" s="83"/>
      <c r="ACS74" s="83"/>
      <c r="ACT74" s="83"/>
      <c r="ACU74" s="83"/>
      <c r="ACV74" s="83"/>
      <c r="ACW74" s="83"/>
      <c r="ACX74" s="83"/>
      <c r="ACY74" s="83"/>
      <c r="ACZ74" s="83"/>
      <c r="ADA74" s="83"/>
      <c r="ADB74" s="83"/>
      <c r="ADC74" s="83"/>
      <c r="ADD74" s="83"/>
      <c r="ADE74" s="83"/>
      <c r="ADF74" s="83"/>
      <c r="ADG74" s="83"/>
      <c r="ADH74" s="83"/>
      <c r="ADI74" s="83"/>
      <c r="ADJ74" s="83"/>
      <c r="ADK74" s="83"/>
      <c r="ADL74" s="83"/>
      <c r="ADM74" s="83"/>
      <c r="ADN74" s="83"/>
      <c r="ADO74" s="83"/>
      <c r="ADP74" s="83"/>
      <c r="ADQ74" s="83"/>
      <c r="ADR74" s="83"/>
      <c r="ADS74" s="83"/>
      <c r="ADT74" s="83"/>
      <c r="ADU74" s="83"/>
      <c r="ADV74" s="83"/>
      <c r="ADW74" s="83"/>
      <c r="ADX74" s="83"/>
      <c r="ADY74" s="83"/>
      <c r="ADZ74" s="83"/>
      <c r="AEA74" s="83"/>
      <c r="AEB74" s="83"/>
      <c r="AEC74" s="83"/>
      <c r="AED74" s="83"/>
      <c r="AEE74" s="83"/>
      <c r="AEF74" s="83"/>
      <c r="AEG74" s="83"/>
      <c r="AEH74" s="83"/>
      <c r="AEI74" s="83"/>
      <c r="AEJ74" s="83"/>
      <c r="AEK74" s="83"/>
      <c r="AEL74" s="83"/>
      <c r="AEM74" s="83"/>
      <c r="AEN74" s="83"/>
      <c r="AEO74" s="83"/>
      <c r="AEP74" s="83"/>
      <c r="AEQ74" s="83"/>
      <c r="AER74" s="83"/>
      <c r="AES74" s="83"/>
      <c r="AET74" s="83"/>
      <c r="AEU74" s="83"/>
      <c r="AEV74" s="83"/>
      <c r="AEW74" s="83"/>
      <c r="AEX74" s="83"/>
      <c r="AEY74" s="83"/>
      <c r="AEZ74" s="83"/>
      <c r="AFA74" s="83"/>
      <c r="AFB74" s="83"/>
      <c r="AFC74" s="83"/>
      <c r="AFD74" s="83"/>
      <c r="AFE74" s="83"/>
      <c r="AFF74" s="83"/>
      <c r="AFG74" s="83"/>
      <c r="AFH74" s="83"/>
      <c r="AFI74" s="83"/>
      <c r="AFJ74" s="83"/>
      <c r="AFK74" s="83"/>
      <c r="AFL74" s="83"/>
      <c r="AFM74" s="83"/>
      <c r="AFN74" s="83"/>
      <c r="AFO74" s="83"/>
      <c r="AFP74" s="83"/>
      <c r="AFQ74" s="83"/>
      <c r="AFR74" s="83"/>
      <c r="AFS74" s="83"/>
      <c r="AFT74" s="83"/>
      <c r="AFU74" s="83"/>
      <c r="AFV74" s="83"/>
      <c r="AFW74" s="83"/>
      <c r="AFX74" s="83"/>
      <c r="AFY74" s="83"/>
      <c r="AFZ74" s="83"/>
      <c r="AGA74" s="83"/>
      <c r="AGB74" s="83"/>
      <c r="AGC74" s="83"/>
      <c r="AGD74" s="83"/>
      <c r="AGE74" s="83"/>
      <c r="AGF74" s="83"/>
      <c r="AGG74" s="83"/>
      <c r="AGH74" s="83"/>
      <c r="AGI74" s="83"/>
      <c r="AGJ74" s="83"/>
      <c r="AGK74" s="83"/>
      <c r="AGL74" s="83"/>
      <c r="AGM74" s="83"/>
      <c r="AGN74" s="83"/>
      <c r="AGO74" s="83"/>
      <c r="AGP74" s="83"/>
      <c r="AGQ74" s="83"/>
      <c r="AGR74" s="83"/>
      <c r="AGS74" s="83"/>
      <c r="AGT74" s="83"/>
      <c r="AGU74" s="83"/>
      <c r="AGV74" s="83"/>
      <c r="AGW74" s="83"/>
      <c r="AGX74" s="83"/>
      <c r="AGY74" s="83"/>
      <c r="AGZ74" s="83"/>
      <c r="AHA74" s="83"/>
      <c r="AHB74" s="83"/>
      <c r="AHC74" s="83"/>
      <c r="AHD74" s="83"/>
      <c r="AHE74" s="83"/>
      <c r="AHF74" s="83"/>
      <c r="AHG74" s="83"/>
      <c r="AHH74" s="83"/>
      <c r="AHI74" s="83"/>
      <c r="AHJ74" s="83"/>
      <c r="AHK74" s="83"/>
      <c r="AHL74" s="83"/>
      <c r="AHM74" s="83"/>
      <c r="AHN74" s="83"/>
      <c r="AHO74" s="83"/>
      <c r="AHP74" s="83"/>
      <c r="AHQ74" s="83"/>
      <c r="AHR74" s="83"/>
      <c r="AHS74" s="83"/>
      <c r="AHT74" s="83"/>
      <c r="AHU74" s="83"/>
      <c r="AHV74" s="83"/>
      <c r="AHW74" s="83"/>
      <c r="AHX74" s="83"/>
      <c r="AHY74" s="83"/>
      <c r="AHZ74" s="83"/>
      <c r="AIA74" s="83"/>
      <c r="AIB74" s="83"/>
      <c r="AIC74" s="83"/>
      <c r="AID74" s="83"/>
      <c r="AIE74" s="83"/>
      <c r="AIF74" s="83"/>
      <c r="AIG74" s="83"/>
      <c r="AIH74" s="83"/>
      <c r="AII74" s="83"/>
      <c r="AIJ74" s="83"/>
      <c r="AIK74" s="83"/>
      <c r="AIL74" s="83"/>
      <c r="AIM74" s="83"/>
      <c r="AIN74" s="83"/>
      <c r="AIO74" s="83"/>
      <c r="AIP74" s="83"/>
      <c r="AIQ74" s="83"/>
      <c r="AIR74" s="83"/>
      <c r="AIS74" s="83"/>
      <c r="AIT74" s="83"/>
      <c r="AIU74" s="83"/>
      <c r="AIV74" s="83"/>
      <c r="AIW74" s="83"/>
      <c r="AIX74" s="83"/>
      <c r="AIY74" s="83"/>
      <c r="AIZ74" s="83"/>
      <c r="AJA74" s="83"/>
      <c r="AJB74" s="83"/>
      <c r="AJC74" s="83"/>
      <c r="AJD74" s="83"/>
      <c r="AJE74" s="83"/>
      <c r="AJF74" s="83"/>
      <c r="AJG74" s="83"/>
      <c r="AJH74" s="83"/>
      <c r="AJI74" s="83"/>
      <c r="AJJ74" s="83"/>
      <c r="AJK74" s="83"/>
      <c r="AJL74" s="83"/>
      <c r="AJM74" s="83"/>
      <c r="AJN74" s="83"/>
      <c r="AJO74" s="83"/>
      <c r="AJP74" s="83"/>
      <c r="AJQ74" s="83"/>
      <c r="AJR74" s="83"/>
      <c r="AJS74" s="83"/>
      <c r="AJT74" s="83"/>
      <c r="AJU74" s="83"/>
      <c r="AJV74" s="83"/>
      <c r="AJW74" s="83"/>
      <c r="AJX74" s="83"/>
      <c r="AJY74" s="83"/>
      <c r="AJZ74" s="83"/>
      <c r="AKA74" s="83"/>
      <c r="AKB74" s="83"/>
      <c r="AKC74" s="83"/>
      <c r="AKD74" s="83"/>
      <c r="AKE74" s="83"/>
      <c r="AKF74" s="83"/>
      <c r="AKG74" s="83"/>
      <c r="AKH74" s="83"/>
      <c r="AKI74" s="83"/>
      <c r="AKJ74" s="83"/>
      <c r="AKK74" s="83"/>
      <c r="AKL74" s="83"/>
      <c r="AKM74" s="83"/>
      <c r="AKN74" s="83"/>
      <c r="AKO74" s="83"/>
      <c r="AKP74" s="83"/>
      <c r="AKQ74" s="83"/>
      <c r="AKR74" s="83"/>
      <c r="AKS74" s="83"/>
      <c r="AKT74" s="83"/>
      <c r="AKU74" s="83"/>
      <c r="AKV74" s="83"/>
      <c r="AKW74" s="83"/>
      <c r="AKX74" s="83"/>
      <c r="AKY74" s="83"/>
      <c r="AKZ74" s="83"/>
      <c r="ALA74" s="83"/>
      <c r="ALB74" s="83"/>
      <c r="ALC74" s="83"/>
      <c r="ALD74" s="83"/>
      <c r="ALE74" s="83"/>
      <c r="ALF74" s="83"/>
      <c r="ALG74" s="83"/>
      <c r="ALH74" s="83"/>
      <c r="ALI74" s="83"/>
      <c r="ALJ74" s="83"/>
      <c r="ALK74" s="83"/>
      <c r="ALL74" s="83"/>
      <c r="ALM74" s="83"/>
      <c r="ALN74" s="83"/>
      <c r="ALO74" s="83"/>
      <c r="ALP74" s="83"/>
      <c r="ALQ74" s="83"/>
      <c r="ALR74" s="83"/>
      <c r="ALS74" s="83"/>
      <c r="ALT74" s="83"/>
      <c r="ALU74" s="83"/>
      <c r="ALV74" s="83"/>
      <c r="ALW74" s="83"/>
      <c r="ALX74" s="83"/>
      <c r="ALY74" s="83"/>
      <c r="ALZ74" s="83"/>
      <c r="AMA74" s="83"/>
      <c r="AMB74" s="83"/>
      <c r="AMC74" s="83"/>
      <c r="AMD74" s="83"/>
      <c r="AME74" s="83"/>
      <c r="AMF74" s="83"/>
      <c r="AMG74" s="83"/>
      <c r="AMH74" s="83"/>
      <c r="AMI74" s="83"/>
      <c r="AMJ74" s="83"/>
    </row>
    <row r="75" spans="1:1024" s="89" customFormat="1" ht="12.75" x14ac:dyDescent="0.2">
      <c r="A75" s="58">
        <f t="array" ref="A75">IF(G75=Error_checking!$A$26,_xlfn.RANK.EQ(AC75,$AC$2:$AC$601),"")</f>
        <v>74</v>
      </c>
      <c r="B75" s="84">
        <v>454</v>
      </c>
      <c r="C75" s="59">
        <f>VLOOKUP($B75,Ludo_na!$A$2:$D$601,2,0)</f>
        <v>151</v>
      </c>
      <c r="D75" s="60" t="str">
        <f>IF(VLOOKUP($B75,Ludo_voor!$A$2:$Y$601,3,0)="","",VLOOKUP($B75,Ludo_voor!$A$2:$Y$601,3,0))</f>
        <v>Devos</v>
      </c>
      <c r="E75" s="61" t="str">
        <f>IF(VLOOKUP($B75,Ludo_voor!$A$2:$Y$601,4,0)="","",VLOOKUP($B75,Ludo_voor!$A$2:$Y$601,4,0))</f>
        <v>Jonas</v>
      </c>
      <c r="F75" s="62" t="str">
        <f>IF(VLOOKUP($B75,Ludo_voor!$A$2:$Y$601,5,0)="","",VLOOKUP($B75,Ludo_voor!$A$2:$Y$601,5,0))</f>
        <v>Imagimonde</v>
      </c>
      <c r="G75" s="63" t="s">
        <v>845</v>
      </c>
      <c r="H75" s="85"/>
      <c r="I75" s="65" t="s">
        <v>867</v>
      </c>
      <c r="J75" s="87">
        <v>2</v>
      </c>
      <c r="K75" s="87">
        <v>1</v>
      </c>
      <c r="L75" s="87">
        <v>106</v>
      </c>
      <c r="M75" s="67">
        <f t="array" ref="M75">IF($G75="","",IF(L75="",0,((SUM(IF(I75=I$2:I$601,IF(J75=J$2:J$601,1,0),0))-K75)/(SUM(IF(I75=I$2:I$601,IF(J75=J$2:J$601,1,0),0))-1)*100)+(L75/(SUM(IF(I75=I$2:I$601,IF(J75=J$2:J$601,L$2:L$601,0),0))))+IF(K75&lt;2,SUM(IF(I75=I$2:I$601,IF(J75=J$2:J$601,1,0),0)),0)))</f>
        <v>104.29859154929578</v>
      </c>
      <c r="N75" s="88" t="s">
        <v>857</v>
      </c>
      <c r="O75" s="72">
        <v>2</v>
      </c>
      <c r="P75" s="72">
        <v>4</v>
      </c>
      <c r="Q75" s="72">
        <v>196</v>
      </c>
      <c r="R75" s="70">
        <f t="array" ref="R75">IF($G75="","",IF(Q75="",0,((SUM(IF(N75=N$2:N$601,IF(O75=O$2:O$601,1,0),0))-P75)/(SUM(IF(N75=N$2:N$601,IF(O75=O$2:O$601,1,0),0))-1)*100)+(Q75/(SUM(IF(N75=N$2:N$601,IF(O75=O$2:O$601,Q$2:Q$601,0),0))))+IF(P75&lt;2,SUM(IF(N75=N$2:N$601,IF(O75=O$2:O$601,1,0),0)),0)))</f>
        <v>0.21609702315325249</v>
      </c>
      <c r="S75" s="71" t="s">
        <v>868</v>
      </c>
      <c r="T75" s="72">
        <v>2</v>
      </c>
      <c r="U75" s="72">
        <v>3</v>
      </c>
      <c r="V75" s="72">
        <v>172</v>
      </c>
      <c r="W75" s="73">
        <f t="array" ref="W75">IF($G75="","",IF(OR(S75=Error_checking!$Q$25,S75=Error_checking!$Q$26),R75-IF(P75&lt;2,SUM(IF(N75=N$2:N$601,IF(O75=O$2:O$601,1,0),0)),0),IF(V75="",0,((SUM(IF(S75=S$2:S$601,IF(T75=T$2:T$601,1,0),0))-U75)/(SUM(IF(S75=S$2:S$601,IF(T75=T$2:T$601,1,0),0))-1)*100)+(V75/(SUM(IF(S75=S$2:S$601,IF(T75=T$2:T$601,V$2:V$601,0),0))))+IF(U75&lt;2,SUM(IF(S75=S$2:S$601,IF(T75=T$2:T$601,1,0),0)),0))))</f>
        <v>33.574229691876745</v>
      </c>
      <c r="X75" s="74"/>
      <c r="Y75" s="75"/>
      <c r="Z75" s="76"/>
      <c r="AA75" s="75"/>
      <c r="AB75" s="77">
        <f>0</f>
        <v>0</v>
      </c>
      <c r="AC75" s="77">
        <f t="array" ref="AC75">SUM(M75,R75,W75,AB75)</f>
        <v>138.08891826432577</v>
      </c>
      <c r="AD75" s="76">
        <f>IF(G75=Error_checking!$A$26,MAX(0,MIN(MaxBonus,$G$1)+1-_xlfn.RANK.EQ(AC75,$AC$2:$AC$601)),0)</f>
        <v>0</v>
      </c>
      <c r="AE75" s="73">
        <f t="shared" si="1"/>
        <v>138.08891826432577</v>
      </c>
      <c r="AF75" s="78">
        <f t="array" ref="AF75">IF(G75=Error_checking!$A$26,_xlfn.RANK.EQ(AC75,$AC$2:$AC$601),"")</f>
        <v>74</v>
      </c>
      <c r="AG75" s="79"/>
      <c r="AH75" s="80"/>
      <c r="AI75" s="80"/>
      <c r="AJ75" s="80"/>
      <c r="AK75" s="81"/>
      <c r="AL75" s="81"/>
      <c r="AM75" s="81"/>
      <c r="AN75" s="82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  <c r="HO75" s="104"/>
      <c r="HP75" s="104"/>
      <c r="HQ75" s="104"/>
      <c r="HR75" s="104"/>
      <c r="HS75" s="104"/>
      <c r="HT75" s="104"/>
      <c r="HU75" s="104"/>
      <c r="HV75" s="104"/>
      <c r="HW75" s="104"/>
      <c r="HX75" s="104"/>
      <c r="HY75" s="104"/>
      <c r="HZ75" s="104"/>
      <c r="IA75" s="104"/>
      <c r="IB75" s="104"/>
      <c r="IC75" s="104"/>
      <c r="ID75" s="104"/>
      <c r="IE75" s="104"/>
      <c r="IF75" s="104"/>
      <c r="IG75" s="104"/>
      <c r="IH75" s="104"/>
      <c r="II75" s="104"/>
      <c r="IJ75" s="104"/>
      <c r="IK75" s="104"/>
      <c r="IL75" s="104"/>
      <c r="IM75" s="104"/>
      <c r="IN75" s="104"/>
      <c r="IO75" s="104"/>
      <c r="IP75" s="104"/>
      <c r="IQ75" s="104"/>
      <c r="IR75" s="104"/>
      <c r="IS75" s="104"/>
      <c r="IT75" s="104"/>
      <c r="IU75" s="104"/>
      <c r="IV75" s="104"/>
      <c r="IW75" s="104"/>
      <c r="IX75" s="104"/>
      <c r="IY75" s="104"/>
      <c r="IZ75" s="104"/>
      <c r="JA75" s="104"/>
      <c r="JB75" s="104"/>
      <c r="JC75" s="104"/>
      <c r="JD75" s="104"/>
      <c r="JE75" s="104"/>
      <c r="JF75" s="104"/>
      <c r="JG75" s="104"/>
      <c r="JH75" s="104"/>
      <c r="JI75" s="104"/>
      <c r="JJ75" s="104"/>
      <c r="JK75" s="104"/>
      <c r="JL75" s="104"/>
      <c r="JM75" s="104"/>
      <c r="JN75" s="104"/>
      <c r="JO75" s="104"/>
      <c r="JP75" s="104"/>
      <c r="JQ75" s="104"/>
      <c r="JR75" s="104"/>
      <c r="JS75" s="104"/>
      <c r="JT75" s="104"/>
      <c r="JU75" s="104"/>
      <c r="JV75" s="104"/>
      <c r="JW75" s="104"/>
      <c r="JX75" s="104"/>
      <c r="JY75" s="104"/>
      <c r="JZ75" s="104"/>
      <c r="KA75" s="104"/>
      <c r="KB75" s="104"/>
      <c r="KC75" s="104"/>
      <c r="KD75" s="104"/>
      <c r="KE75" s="104"/>
      <c r="KF75" s="104"/>
      <c r="KG75" s="104"/>
      <c r="KH75" s="104"/>
      <c r="KI75" s="104"/>
      <c r="KJ75" s="104"/>
      <c r="KK75" s="104"/>
      <c r="KL75" s="104"/>
      <c r="KM75" s="104"/>
      <c r="KN75" s="104"/>
      <c r="KO75" s="104"/>
      <c r="KP75" s="104"/>
      <c r="KQ75" s="104"/>
      <c r="KR75" s="104"/>
      <c r="KS75" s="104"/>
      <c r="KT75" s="104"/>
      <c r="KU75" s="104"/>
      <c r="KV75" s="104"/>
      <c r="KW75" s="104"/>
      <c r="KX75" s="104"/>
      <c r="KY75" s="104"/>
      <c r="KZ75" s="104"/>
      <c r="LA75" s="104"/>
      <c r="LB75" s="104"/>
      <c r="LC75" s="104"/>
      <c r="LD75" s="104"/>
      <c r="LE75" s="104"/>
      <c r="LF75" s="104"/>
      <c r="LG75" s="104"/>
      <c r="LH75" s="104"/>
      <c r="LI75" s="104"/>
      <c r="LJ75" s="104"/>
      <c r="LK75" s="104"/>
      <c r="LL75" s="104"/>
      <c r="LM75" s="104"/>
      <c r="LN75" s="104"/>
      <c r="LO75" s="104"/>
      <c r="LP75" s="104"/>
      <c r="LQ75" s="104"/>
      <c r="LR75" s="104"/>
      <c r="LS75" s="104"/>
      <c r="LT75" s="104"/>
      <c r="LU75" s="104"/>
      <c r="LV75" s="104"/>
      <c r="LW75" s="104"/>
      <c r="LX75" s="104"/>
      <c r="LY75" s="104"/>
      <c r="LZ75" s="104"/>
      <c r="MA75" s="104"/>
      <c r="MB75" s="104"/>
      <c r="MC75" s="104"/>
      <c r="MD75" s="104"/>
      <c r="ME75" s="104"/>
      <c r="MF75" s="104"/>
      <c r="MG75" s="104"/>
      <c r="MH75" s="104"/>
      <c r="MI75" s="104"/>
      <c r="MJ75" s="104"/>
      <c r="MK75" s="104"/>
      <c r="ML75" s="104"/>
      <c r="MM75" s="104"/>
      <c r="MN75" s="104"/>
      <c r="MO75" s="104"/>
      <c r="MP75" s="104"/>
      <c r="MQ75" s="104"/>
      <c r="MR75" s="104"/>
      <c r="MS75" s="104"/>
      <c r="MT75" s="104"/>
      <c r="MU75" s="104"/>
      <c r="MV75" s="104"/>
      <c r="MW75" s="104"/>
      <c r="MX75" s="104"/>
      <c r="MY75" s="104"/>
      <c r="MZ75" s="104"/>
      <c r="NA75" s="104"/>
      <c r="NB75" s="104"/>
      <c r="NC75" s="104"/>
      <c r="ND75" s="104"/>
      <c r="NE75" s="104"/>
      <c r="NF75" s="104"/>
      <c r="NG75" s="104"/>
      <c r="NH75" s="104"/>
      <c r="NI75" s="104"/>
      <c r="NJ75" s="104"/>
      <c r="NK75" s="104"/>
      <c r="NL75" s="104"/>
      <c r="NM75" s="104"/>
      <c r="NN75" s="104"/>
      <c r="NO75" s="104"/>
      <c r="NP75" s="104"/>
      <c r="NQ75" s="104"/>
      <c r="NR75" s="104"/>
      <c r="NS75" s="104"/>
      <c r="NT75" s="104"/>
      <c r="NU75" s="104"/>
      <c r="NV75" s="104"/>
      <c r="NW75" s="104"/>
      <c r="NX75" s="104"/>
      <c r="NY75" s="104"/>
      <c r="NZ75" s="104"/>
      <c r="OA75" s="104"/>
      <c r="OB75" s="104"/>
      <c r="OC75" s="104"/>
      <c r="OD75" s="104"/>
      <c r="OE75" s="104"/>
      <c r="OF75" s="104"/>
      <c r="OG75" s="104"/>
      <c r="OH75" s="104"/>
      <c r="OI75" s="104"/>
      <c r="OJ75" s="104"/>
      <c r="OK75" s="104"/>
      <c r="OL75" s="104"/>
      <c r="OM75" s="104"/>
      <c r="ON75" s="104"/>
      <c r="OO75" s="104"/>
      <c r="OP75" s="104"/>
      <c r="OQ75" s="104"/>
      <c r="OR75" s="104"/>
      <c r="OS75" s="104"/>
      <c r="OT75" s="104"/>
      <c r="OU75" s="104"/>
      <c r="OV75" s="104"/>
      <c r="OW75" s="104"/>
      <c r="OX75" s="104"/>
      <c r="OY75" s="104"/>
      <c r="OZ75" s="104"/>
      <c r="PA75" s="104"/>
      <c r="PB75" s="104"/>
      <c r="PC75" s="104"/>
      <c r="PD75" s="104"/>
      <c r="PE75" s="104"/>
      <c r="PF75" s="104"/>
      <c r="PG75" s="104"/>
      <c r="PH75" s="104"/>
      <c r="PI75" s="104"/>
      <c r="PJ75" s="104"/>
      <c r="PK75" s="104"/>
      <c r="PL75" s="104"/>
      <c r="PM75" s="104"/>
      <c r="PN75" s="104"/>
      <c r="PO75" s="104"/>
      <c r="PP75" s="104"/>
      <c r="PQ75" s="104"/>
      <c r="PR75" s="104"/>
      <c r="PS75" s="104"/>
      <c r="PT75" s="104"/>
      <c r="PU75" s="104"/>
      <c r="PV75" s="104"/>
      <c r="PW75" s="104"/>
      <c r="PX75" s="104"/>
      <c r="PY75" s="104"/>
      <c r="PZ75" s="104"/>
      <c r="QA75" s="104"/>
      <c r="QB75" s="104"/>
      <c r="QC75" s="104"/>
      <c r="QD75" s="104"/>
      <c r="QE75" s="104"/>
      <c r="QF75" s="104"/>
      <c r="QG75" s="104"/>
      <c r="QH75" s="104"/>
      <c r="QI75" s="104"/>
      <c r="QJ75" s="104"/>
      <c r="QK75" s="104"/>
      <c r="QL75" s="104"/>
      <c r="QM75" s="104"/>
      <c r="QN75" s="104"/>
      <c r="QO75" s="104"/>
      <c r="QP75" s="104"/>
      <c r="QQ75" s="104"/>
      <c r="QR75" s="104"/>
      <c r="QS75" s="104"/>
      <c r="QT75" s="104"/>
      <c r="QU75" s="104"/>
      <c r="QV75" s="104"/>
      <c r="QW75" s="104"/>
      <c r="QX75" s="104"/>
      <c r="QY75" s="104"/>
      <c r="QZ75" s="104"/>
      <c r="RA75" s="104"/>
      <c r="RB75" s="104"/>
      <c r="RC75" s="104"/>
      <c r="RD75" s="104"/>
      <c r="RE75" s="104"/>
      <c r="RF75" s="104"/>
      <c r="RG75" s="104"/>
      <c r="RH75" s="104"/>
      <c r="RI75" s="104"/>
      <c r="RJ75" s="104"/>
      <c r="RK75" s="104"/>
      <c r="RL75" s="104"/>
      <c r="RM75" s="104"/>
      <c r="RN75" s="104"/>
      <c r="RO75" s="104"/>
      <c r="RP75" s="104"/>
      <c r="RQ75" s="104"/>
      <c r="RR75" s="104"/>
      <c r="RS75" s="104"/>
      <c r="RT75" s="104"/>
      <c r="RU75" s="104"/>
      <c r="RV75" s="104"/>
      <c r="RW75" s="104"/>
      <c r="RX75" s="104"/>
      <c r="RY75" s="104"/>
      <c r="RZ75" s="104"/>
      <c r="SA75" s="104"/>
      <c r="SB75" s="104"/>
      <c r="SC75" s="104"/>
      <c r="SD75" s="104"/>
      <c r="SE75" s="104"/>
      <c r="SF75" s="104"/>
      <c r="SG75" s="104"/>
      <c r="SH75" s="104"/>
      <c r="SI75" s="104"/>
      <c r="SJ75" s="104"/>
      <c r="SK75" s="104"/>
      <c r="SL75" s="104"/>
      <c r="SM75" s="104"/>
      <c r="SN75" s="104"/>
      <c r="SO75" s="104"/>
      <c r="SP75" s="104"/>
      <c r="SQ75" s="104"/>
      <c r="SR75" s="104"/>
      <c r="SS75" s="104"/>
      <c r="ST75" s="104"/>
      <c r="SU75" s="104"/>
      <c r="SV75" s="104"/>
      <c r="SW75" s="104"/>
      <c r="SX75" s="104"/>
      <c r="SY75" s="104"/>
      <c r="SZ75" s="104"/>
      <c r="TA75" s="104"/>
      <c r="TB75" s="104"/>
      <c r="TC75" s="104"/>
      <c r="TD75" s="104"/>
      <c r="TE75" s="104"/>
      <c r="TF75" s="104"/>
      <c r="TG75" s="104"/>
      <c r="TH75" s="104"/>
      <c r="TI75" s="104"/>
      <c r="TJ75" s="104"/>
      <c r="TK75" s="104"/>
      <c r="TL75" s="104"/>
      <c r="TM75" s="104"/>
      <c r="TN75" s="104"/>
      <c r="TO75" s="104"/>
      <c r="TP75" s="104"/>
      <c r="TQ75" s="104"/>
      <c r="TR75" s="104"/>
      <c r="TS75" s="104"/>
      <c r="TT75" s="104"/>
      <c r="TU75" s="104"/>
      <c r="TV75" s="104"/>
      <c r="TW75" s="104"/>
      <c r="TX75" s="104"/>
      <c r="TY75" s="104"/>
      <c r="TZ75" s="104"/>
      <c r="UA75" s="104"/>
      <c r="UB75" s="104"/>
      <c r="UC75" s="104"/>
      <c r="UD75" s="104"/>
      <c r="UE75" s="104"/>
      <c r="UF75" s="104"/>
      <c r="UG75" s="104"/>
      <c r="UH75" s="104"/>
      <c r="UI75" s="104"/>
      <c r="UJ75" s="104"/>
      <c r="UK75" s="104"/>
      <c r="UL75" s="104"/>
      <c r="UM75" s="104"/>
      <c r="UN75" s="104"/>
      <c r="UO75" s="104"/>
      <c r="UP75" s="104"/>
      <c r="UQ75" s="104"/>
      <c r="UR75" s="104"/>
      <c r="US75" s="104"/>
      <c r="UT75" s="104"/>
      <c r="UU75" s="104"/>
      <c r="UV75" s="104"/>
      <c r="UW75" s="104"/>
      <c r="UX75" s="104"/>
      <c r="UY75" s="104"/>
      <c r="UZ75" s="104"/>
      <c r="VA75" s="104"/>
      <c r="VB75" s="104"/>
      <c r="VC75" s="104"/>
      <c r="VD75" s="104"/>
      <c r="VE75" s="104"/>
      <c r="VF75" s="104"/>
      <c r="VG75" s="104"/>
      <c r="VH75" s="104"/>
      <c r="VI75" s="104"/>
      <c r="VJ75" s="104"/>
      <c r="VK75" s="104"/>
      <c r="VL75" s="104"/>
      <c r="VM75" s="104"/>
      <c r="VN75" s="104"/>
      <c r="VO75" s="104"/>
      <c r="VP75" s="104"/>
      <c r="VQ75" s="104"/>
      <c r="VR75" s="104"/>
      <c r="VS75" s="104"/>
      <c r="VT75" s="104"/>
      <c r="VU75" s="104"/>
      <c r="VV75" s="104"/>
      <c r="VW75" s="104"/>
      <c r="VX75" s="104"/>
      <c r="VY75" s="104"/>
      <c r="VZ75" s="104"/>
      <c r="WA75" s="104"/>
      <c r="WB75" s="104"/>
      <c r="WC75" s="104"/>
      <c r="WD75" s="104"/>
      <c r="WE75" s="104"/>
      <c r="WF75" s="104"/>
      <c r="WG75" s="104"/>
      <c r="WH75" s="104"/>
      <c r="WI75" s="104"/>
      <c r="WJ75" s="104"/>
      <c r="WK75" s="104"/>
      <c r="WL75" s="104"/>
      <c r="WM75" s="104"/>
      <c r="WN75" s="104"/>
      <c r="WO75" s="104"/>
      <c r="WP75" s="104"/>
      <c r="WQ75" s="104"/>
      <c r="WR75" s="104"/>
      <c r="WS75" s="104"/>
      <c r="WT75" s="104"/>
      <c r="WU75" s="104"/>
      <c r="WV75" s="104"/>
      <c r="WW75" s="104"/>
      <c r="WX75" s="104"/>
      <c r="WY75" s="104"/>
      <c r="WZ75" s="104"/>
      <c r="XA75" s="104"/>
      <c r="XB75" s="104"/>
      <c r="XC75" s="104"/>
      <c r="XD75" s="104"/>
      <c r="XE75" s="104"/>
      <c r="XF75" s="104"/>
      <c r="XG75" s="104"/>
      <c r="XH75" s="104"/>
      <c r="XI75" s="104"/>
      <c r="XJ75" s="104"/>
      <c r="XK75" s="104"/>
      <c r="XL75" s="104"/>
      <c r="XM75" s="104"/>
      <c r="XN75" s="104"/>
      <c r="XO75" s="104"/>
      <c r="XP75" s="104"/>
      <c r="XQ75" s="104"/>
      <c r="XR75" s="104"/>
      <c r="XS75" s="104"/>
      <c r="XT75" s="104"/>
      <c r="XU75" s="104"/>
      <c r="XV75" s="104"/>
      <c r="XW75" s="104"/>
      <c r="XX75" s="104"/>
      <c r="XY75" s="104"/>
      <c r="XZ75" s="104"/>
      <c r="YA75" s="104"/>
      <c r="YB75" s="104"/>
      <c r="YC75" s="104"/>
      <c r="YD75" s="104"/>
      <c r="YE75" s="104"/>
      <c r="YF75" s="104"/>
      <c r="YG75" s="104"/>
      <c r="YH75" s="104"/>
      <c r="YI75" s="104"/>
      <c r="YJ75" s="104"/>
      <c r="YK75" s="104"/>
      <c r="YL75" s="104"/>
      <c r="YM75" s="104"/>
      <c r="YN75" s="104"/>
      <c r="YO75" s="104"/>
      <c r="YP75" s="104"/>
      <c r="YQ75" s="104"/>
      <c r="YR75" s="104"/>
      <c r="YS75" s="104"/>
      <c r="YT75" s="104"/>
      <c r="YU75" s="104"/>
      <c r="YV75" s="104"/>
      <c r="YW75" s="104"/>
      <c r="YX75" s="104"/>
      <c r="YY75" s="104"/>
      <c r="YZ75" s="104"/>
      <c r="ZA75" s="104"/>
      <c r="ZB75" s="104"/>
      <c r="ZC75" s="104"/>
      <c r="ZD75" s="104"/>
      <c r="ZE75" s="104"/>
      <c r="ZF75" s="104"/>
      <c r="ZG75" s="104"/>
      <c r="ZH75" s="104"/>
      <c r="ZI75" s="104"/>
      <c r="ZJ75" s="104"/>
      <c r="ZK75" s="104"/>
      <c r="ZL75" s="104"/>
      <c r="ZM75" s="104"/>
      <c r="ZN75" s="104"/>
      <c r="ZO75" s="104"/>
      <c r="ZP75" s="104"/>
      <c r="ZQ75" s="104"/>
      <c r="ZR75" s="104"/>
      <c r="ZS75" s="104"/>
      <c r="ZT75" s="104"/>
      <c r="ZU75" s="104"/>
      <c r="ZV75" s="104"/>
      <c r="ZW75" s="104"/>
      <c r="ZX75" s="104"/>
      <c r="ZY75" s="104"/>
      <c r="ZZ75" s="104"/>
      <c r="AAA75" s="104"/>
      <c r="AAB75" s="104"/>
      <c r="AAC75" s="104"/>
      <c r="AAD75" s="104"/>
      <c r="AAE75" s="104"/>
      <c r="AAF75" s="104"/>
      <c r="AAG75" s="104"/>
      <c r="AAH75" s="104"/>
      <c r="AAI75" s="104"/>
      <c r="AAJ75" s="104"/>
      <c r="AAK75" s="104"/>
      <c r="AAL75" s="104"/>
      <c r="AAM75" s="104"/>
      <c r="AAN75" s="104"/>
      <c r="AAO75" s="104"/>
      <c r="AAP75" s="104"/>
      <c r="AAQ75" s="104"/>
      <c r="AAR75" s="104"/>
      <c r="AAS75" s="104"/>
      <c r="AAT75" s="104"/>
      <c r="AAU75" s="104"/>
      <c r="AAV75" s="104"/>
      <c r="AAW75" s="104"/>
      <c r="AAX75" s="104"/>
      <c r="AAY75" s="104"/>
      <c r="AAZ75" s="104"/>
      <c r="ABA75" s="104"/>
      <c r="ABB75" s="104"/>
      <c r="ABC75" s="104"/>
      <c r="ABD75" s="104"/>
      <c r="ABE75" s="104"/>
      <c r="ABF75" s="104"/>
      <c r="ABG75" s="104"/>
      <c r="ABH75" s="104"/>
      <c r="ABI75" s="104"/>
      <c r="ABJ75" s="104"/>
      <c r="ABK75" s="104"/>
      <c r="ABL75" s="104"/>
      <c r="ABM75" s="104"/>
      <c r="ABN75" s="104"/>
      <c r="ABO75" s="104"/>
      <c r="ABP75" s="104"/>
      <c r="ABQ75" s="104"/>
      <c r="ABR75" s="104"/>
      <c r="ABS75" s="104"/>
      <c r="ABT75" s="104"/>
      <c r="ABU75" s="104"/>
      <c r="ABV75" s="104"/>
      <c r="ABW75" s="104"/>
      <c r="ABX75" s="104"/>
      <c r="ABY75" s="104"/>
      <c r="ABZ75" s="104"/>
      <c r="ACA75" s="104"/>
      <c r="ACB75" s="104"/>
      <c r="ACC75" s="104"/>
      <c r="ACD75" s="104"/>
      <c r="ACE75" s="104"/>
      <c r="ACF75" s="104"/>
      <c r="ACG75" s="104"/>
      <c r="ACH75" s="104"/>
      <c r="ACI75" s="104"/>
      <c r="ACJ75" s="104"/>
      <c r="ACK75" s="104"/>
      <c r="ACL75" s="104"/>
      <c r="ACM75" s="104"/>
      <c r="ACN75" s="104"/>
      <c r="ACO75" s="104"/>
      <c r="ACP75" s="104"/>
      <c r="ACQ75" s="104"/>
      <c r="ACR75" s="104"/>
      <c r="ACS75" s="104"/>
      <c r="ACT75" s="104"/>
      <c r="ACU75" s="104"/>
      <c r="ACV75" s="104"/>
      <c r="ACW75" s="104"/>
      <c r="ACX75" s="104"/>
      <c r="ACY75" s="104"/>
      <c r="ACZ75" s="104"/>
      <c r="ADA75" s="104"/>
      <c r="ADB75" s="104"/>
      <c r="ADC75" s="104"/>
      <c r="ADD75" s="104"/>
      <c r="ADE75" s="104"/>
      <c r="ADF75" s="104"/>
      <c r="ADG75" s="104"/>
      <c r="ADH75" s="104"/>
      <c r="ADI75" s="104"/>
      <c r="ADJ75" s="104"/>
      <c r="ADK75" s="104"/>
      <c r="ADL75" s="104"/>
      <c r="ADM75" s="104"/>
      <c r="ADN75" s="104"/>
      <c r="ADO75" s="104"/>
      <c r="ADP75" s="104"/>
      <c r="ADQ75" s="104"/>
      <c r="ADR75" s="104"/>
      <c r="ADS75" s="104"/>
      <c r="ADT75" s="104"/>
      <c r="ADU75" s="104"/>
      <c r="ADV75" s="104"/>
      <c r="ADW75" s="104"/>
      <c r="ADX75" s="104"/>
      <c r="ADY75" s="104"/>
      <c r="ADZ75" s="104"/>
      <c r="AEA75" s="104"/>
      <c r="AEB75" s="104"/>
      <c r="AEC75" s="104"/>
      <c r="AED75" s="104"/>
      <c r="AEE75" s="104"/>
      <c r="AEF75" s="104"/>
      <c r="AEG75" s="104"/>
      <c r="AEH75" s="104"/>
      <c r="AEI75" s="104"/>
      <c r="AEJ75" s="104"/>
      <c r="AEK75" s="104"/>
      <c r="AEL75" s="104"/>
      <c r="AEM75" s="104"/>
      <c r="AEN75" s="104"/>
      <c r="AEO75" s="104"/>
      <c r="AEP75" s="104"/>
      <c r="AEQ75" s="104"/>
      <c r="AER75" s="104"/>
      <c r="AES75" s="104"/>
      <c r="AET75" s="104"/>
      <c r="AEU75" s="104"/>
      <c r="AEV75" s="104"/>
      <c r="AEW75" s="104"/>
      <c r="AEX75" s="104"/>
      <c r="AEY75" s="104"/>
      <c r="AEZ75" s="104"/>
      <c r="AFA75" s="104"/>
      <c r="AFB75" s="104"/>
      <c r="AFC75" s="104"/>
      <c r="AFD75" s="104"/>
      <c r="AFE75" s="104"/>
      <c r="AFF75" s="104"/>
      <c r="AFG75" s="104"/>
      <c r="AFH75" s="104"/>
      <c r="AFI75" s="104"/>
      <c r="AFJ75" s="104"/>
      <c r="AFK75" s="104"/>
      <c r="AFL75" s="104"/>
      <c r="AFM75" s="104"/>
      <c r="AFN75" s="104"/>
      <c r="AFO75" s="104"/>
      <c r="AFP75" s="104"/>
      <c r="AFQ75" s="104"/>
      <c r="AFR75" s="104"/>
      <c r="AFS75" s="104"/>
      <c r="AFT75" s="104"/>
      <c r="AFU75" s="104"/>
      <c r="AFV75" s="104"/>
      <c r="AFW75" s="104"/>
      <c r="AFX75" s="104"/>
      <c r="AFY75" s="104"/>
      <c r="AFZ75" s="104"/>
      <c r="AGA75" s="104"/>
      <c r="AGB75" s="104"/>
      <c r="AGC75" s="104"/>
      <c r="AGD75" s="104"/>
      <c r="AGE75" s="104"/>
      <c r="AGF75" s="104"/>
      <c r="AGG75" s="104"/>
      <c r="AGH75" s="104"/>
      <c r="AGI75" s="104"/>
      <c r="AGJ75" s="104"/>
      <c r="AGK75" s="104"/>
      <c r="AGL75" s="104"/>
      <c r="AGM75" s="104"/>
      <c r="AGN75" s="104"/>
      <c r="AGO75" s="104"/>
      <c r="AGP75" s="104"/>
      <c r="AGQ75" s="104"/>
      <c r="AGR75" s="104"/>
      <c r="AGS75" s="104"/>
      <c r="AGT75" s="104"/>
      <c r="AGU75" s="104"/>
      <c r="AGV75" s="104"/>
      <c r="AGW75" s="104"/>
      <c r="AGX75" s="104"/>
      <c r="AGY75" s="104"/>
      <c r="AGZ75" s="104"/>
      <c r="AHA75" s="104"/>
      <c r="AHB75" s="104"/>
      <c r="AHC75" s="104"/>
      <c r="AHD75" s="104"/>
      <c r="AHE75" s="104"/>
      <c r="AHF75" s="104"/>
      <c r="AHG75" s="104"/>
      <c r="AHH75" s="104"/>
      <c r="AHI75" s="104"/>
      <c r="AHJ75" s="104"/>
      <c r="AHK75" s="104"/>
      <c r="AHL75" s="104"/>
      <c r="AHM75" s="104"/>
      <c r="AHN75" s="104"/>
      <c r="AHO75" s="104"/>
      <c r="AHP75" s="104"/>
      <c r="AHQ75" s="104"/>
      <c r="AHR75" s="104"/>
      <c r="AHS75" s="104"/>
      <c r="AHT75" s="104"/>
      <c r="AHU75" s="104"/>
      <c r="AHV75" s="104"/>
      <c r="AHW75" s="104"/>
      <c r="AHX75" s="104"/>
      <c r="AHY75" s="104"/>
      <c r="AHZ75" s="104"/>
      <c r="AIA75" s="104"/>
      <c r="AIB75" s="104"/>
      <c r="AIC75" s="104"/>
      <c r="AID75" s="104"/>
      <c r="AIE75" s="104"/>
      <c r="AIF75" s="104"/>
      <c r="AIG75" s="104"/>
      <c r="AIH75" s="104"/>
      <c r="AII75" s="104"/>
      <c r="AIJ75" s="104"/>
      <c r="AIK75" s="104"/>
      <c r="AIL75" s="104"/>
      <c r="AIM75" s="104"/>
      <c r="AIN75" s="104"/>
      <c r="AIO75" s="104"/>
      <c r="AIP75" s="104"/>
      <c r="AIQ75" s="104"/>
      <c r="AIR75" s="104"/>
      <c r="AIS75" s="104"/>
      <c r="AIT75" s="104"/>
      <c r="AIU75" s="104"/>
      <c r="AIV75" s="104"/>
      <c r="AIW75" s="104"/>
      <c r="AIX75" s="104"/>
      <c r="AIY75" s="104"/>
      <c r="AIZ75" s="104"/>
      <c r="AJA75" s="104"/>
      <c r="AJB75" s="104"/>
      <c r="AJC75" s="104"/>
      <c r="AJD75" s="104"/>
      <c r="AJE75" s="104"/>
      <c r="AJF75" s="104"/>
      <c r="AJG75" s="104"/>
      <c r="AJH75" s="104"/>
      <c r="AJI75" s="104"/>
      <c r="AJJ75" s="104"/>
      <c r="AJK75" s="104"/>
      <c r="AJL75" s="104"/>
      <c r="AJM75" s="104"/>
      <c r="AJN75" s="104"/>
      <c r="AJO75" s="104"/>
      <c r="AJP75" s="104"/>
      <c r="AJQ75" s="104"/>
      <c r="AJR75" s="104"/>
      <c r="AJS75" s="104"/>
      <c r="AJT75" s="104"/>
      <c r="AJU75" s="104"/>
      <c r="AJV75" s="104"/>
      <c r="AJW75" s="104"/>
      <c r="AJX75" s="104"/>
      <c r="AJY75" s="104"/>
      <c r="AJZ75" s="104"/>
      <c r="AKA75" s="104"/>
      <c r="AKB75" s="104"/>
      <c r="AKC75" s="104"/>
      <c r="AKD75" s="104"/>
      <c r="AKE75" s="104"/>
      <c r="AKF75" s="104"/>
      <c r="AKG75" s="104"/>
      <c r="AKH75" s="104"/>
      <c r="AKI75" s="104"/>
      <c r="AKJ75" s="104"/>
      <c r="AKK75" s="104"/>
      <c r="AKL75" s="104"/>
      <c r="AKM75" s="104"/>
      <c r="AKN75" s="104"/>
      <c r="AKO75" s="104"/>
      <c r="AKP75" s="104"/>
      <c r="AKQ75" s="104"/>
      <c r="AKR75" s="104"/>
      <c r="AKS75" s="104"/>
      <c r="AKT75" s="104"/>
      <c r="AKU75" s="104"/>
      <c r="AKV75" s="104"/>
      <c r="AKW75" s="104"/>
      <c r="AKX75" s="104"/>
      <c r="AKY75" s="104"/>
      <c r="AKZ75" s="104"/>
      <c r="ALA75" s="104"/>
      <c r="ALB75" s="104"/>
      <c r="ALC75" s="104"/>
      <c r="ALD75" s="104"/>
      <c r="ALE75" s="104"/>
      <c r="ALF75" s="104"/>
      <c r="ALG75" s="104"/>
      <c r="ALH75" s="104"/>
      <c r="ALI75" s="104"/>
      <c r="ALJ75" s="104"/>
      <c r="ALK75" s="104"/>
      <c r="ALL75" s="104"/>
      <c r="ALM75" s="104"/>
      <c r="ALN75" s="104"/>
      <c r="ALO75" s="104"/>
      <c r="ALP75" s="104"/>
      <c r="ALQ75" s="104"/>
      <c r="ALR75" s="104"/>
      <c r="ALS75" s="104"/>
      <c r="ALT75" s="104"/>
      <c r="ALU75" s="104"/>
      <c r="ALV75" s="104"/>
      <c r="ALW75" s="104"/>
      <c r="ALX75" s="104"/>
      <c r="ALY75" s="104"/>
      <c r="ALZ75" s="104"/>
      <c r="AMA75" s="104"/>
      <c r="AMB75" s="104"/>
      <c r="AMC75" s="104"/>
      <c r="AMD75" s="104"/>
      <c r="AME75" s="104"/>
      <c r="AMF75" s="104"/>
      <c r="AMG75" s="104"/>
      <c r="AMH75" s="104"/>
      <c r="AMI75" s="104"/>
      <c r="AMJ75" s="104"/>
    </row>
    <row r="76" spans="1:1024" s="89" customFormat="1" ht="12.75" x14ac:dyDescent="0.2">
      <c r="A76" s="58">
        <f t="array" ref="A76">IF(G76=Error_checking!$A$26,_xlfn.RANK.EQ(AC76,$AC$2:$AC$601),"")</f>
        <v>75</v>
      </c>
      <c r="B76" s="94">
        <v>217</v>
      </c>
      <c r="C76" s="59">
        <f>VLOOKUP($B76,Ludo_na!$A$2:$D$601,2,0)</f>
        <v>18</v>
      </c>
      <c r="D76" s="60" t="str">
        <f>IF(VLOOKUP($B76,Ludo_voor!$A$2:$Y$601,3,0)="","",VLOOKUP($B76,Ludo_voor!$A$2:$Y$601,3,0))</f>
        <v>Van der Borght</v>
      </c>
      <c r="E76" s="61" t="str">
        <f>IF(VLOOKUP($B76,Ludo_voor!$A$2:$Y$601,4,0)="","",VLOOKUP($B76,Ludo_voor!$A$2:$Y$601,4,0))</f>
        <v>Tessa</v>
      </c>
      <c r="F76" s="62" t="str">
        <f>IF(VLOOKUP($B76,Ludo_voor!$A$2:$Y$601,5,0)="","",VLOOKUP($B76,Ludo_voor!$A$2:$Y$601,5,0))</f>
        <v>De Speeldoos</v>
      </c>
      <c r="G76" s="63" t="s">
        <v>845</v>
      </c>
      <c r="H76" s="64" t="s">
        <v>846</v>
      </c>
      <c r="I76" s="65" t="s">
        <v>961</v>
      </c>
      <c r="J76" s="66">
        <v>1</v>
      </c>
      <c r="K76" s="66">
        <v>1</v>
      </c>
      <c r="L76" s="66">
        <v>144</v>
      </c>
      <c r="M76" s="67">
        <f t="array" ref="M76">IF($G76="","",IF(L76="",0,((SUM(IF(I76=I$2:I$601,IF(J76=J$2:J$601,1,0),0))-K76)/(SUM(IF(I76=I$2:I$601,IF(J76=J$2:J$601,1,0),0))-1)*100)+(L76/(SUM(IF(I76=I$2:I$601,IF(J76=J$2:J$601,L$2:L$601,0),0))))+IF(K76&lt;2,SUM(IF(I76=I$2:I$601,IF(J76=J$2:J$601,1,0),0)),0)))</f>
        <v>104.29937629937631</v>
      </c>
      <c r="N76" s="68" t="s">
        <v>855</v>
      </c>
      <c r="O76" s="69">
        <v>4</v>
      </c>
      <c r="P76" s="69">
        <v>3</v>
      </c>
      <c r="Q76" s="69">
        <v>48</v>
      </c>
      <c r="R76" s="70">
        <f t="array" ref="R76">IF($G76="","",IF(Q76="",0,((SUM(IF(N76=N$2:N$601,IF(O76=O$2:O$601,1,0),0))-P76)/(SUM(IF(N76=N$2:N$601,IF(O76=O$2:O$601,1,0),0))-1)*100)+(Q76/(SUM(IF(N76=N$2:N$601,IF(O76=O$2:O$601,Q$2:Q$601,0),0))))+IF(P76&lt;2,SUM(IF(N76=N$2:N$601,IF(O76=O$2:O$601,1,0),0)),0)))</f>
        <v>33.582037996545765</v>
      </c>
      <c r="S76" s="71" t="s">
        <v>882</v>
      </c>
      <c r="T76" s="72">
        <v>2</v>
      </c>
      <c r="U76" s="72">
        <v>5</v>
      </c>
      <c r="V76" s="72">
        <v>51</v>
      </c>
      <c r="W76" s="73">
        <f t="array" ref="W76">IF($G76="","",IF(OR(S76=Error_checking!$Q$25,S76=Error_checking!$Q$26),R76-IF(P76&lt;2,SUM(IF(N76=N$2:N$601,IF(O76=O$2:O$601,1,0),0)),0),IF(V76="",0,((SUM(IF(S76=S$2:S$601,IF(T76=T$2:T$601,1,0),0))-U76)/(SUM(IF(S76=S$2:S$601,IF(T76=T$2:T$601,1,0),0))-1)*100)+(V76/(SUM(IF(S76=S$2:S$601,IF(T76=T$2:T$601,V$2:V$601,0),0))))+IF(U76&lt;2,SUM(IF(S76=S$2:S$601,IF(T76=T$2:T$601,1,0),0)),0))))</f>
        <v>0.18021201413427562</v>
      </c>
      <c r="X76" s="74"/>
      <c r="Y76" s="75"/>
      <c r="Z76" s="76"/>
      <c r="AA76" s="75"/>
      <c r="AB76" s="77">
        <f>0</f>
        <v>0</v>
      </c>
      <c r="AC76" s="77">
        <f t="array" ref="AC76">SUM(M76,R76,W76,AB76)</f>
        <v>138.06162631005634</v>
      </c>
      <c r="AD76" s="76">
        <f>IF(G76=Error_checking!$A$26,MAX(0,MIN(MaxBonus,$G$1)+1-_xlfn.RANK.EQ(AC76,$AC$2:$AC$601)),0)</f>
        <v>0</v>
      </c>
      <c r="AE76" s="73">
        <f t="shared" si="1"/>
        <v>138.06162631005634</v>
      </c>
      <c r="AF76" s="78">
        <f t="array" ref="AF76">IF(G76=Error_checking!$A$26,_xlfn.RANK.EQ(AC76,$AC$2:$AC$601),"")</f>
        <v>75</v>
      </c>
      <c r="AG76" s="79"/>
      <c r="AH76" s="80"/>
      <c r="AI76" s="80"/>
      <c r="AJ76" s="80"/>
      <c r="AK76" s="81"/>
      <c r="AL76" s="81"/>
      <c r="AM76" s="81"/>
      <c r="AN76" s="8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  <c r="FQ76" s="92"/>
      <c r="FR76" s="92"/>
      <c r="FS76" s="92"/>
      <c r="FT76" s="92"/>
      <c r="FU76" s="92"/>
      <c r="FV76" s="92"/>
      <c r="FW76" s="92"/>
      <c r="FX76" s="92"/>
      <c r="FY76" s="92"/>
      <c r="FZ76" s="92"/>
      <c r="GA76" s="92"/>
      <c r="GB76" s="92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92"/>
      <c r="JB76" s="92"/>
      <c r="JC76" s="92"/>
      <c r="JD76" s="92"/>
      <c r="JE76" s="92"/>
      <c r="JF76" s="92"/>
      <c r="JG76" s="92"/>
      <c r="JH76" s="92"/>
      <c r="JI76" s="92"/>
      <c r="JJ76" s="92"/>
      <c r="JK76" s="92"/>
      <c r="JL76" s="92"/>
      <c r="JM76" s="92"/>
      <c r="JN76" s="92"/>
      <c r="JO76" s="92"/>
      <c r="JP76" s="92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92"/>
      <c r="LQ76" s="92"/>
      <c r="LR76" s="92"/>
      <c r="LS76" s="92"/>
      <c r="LT76" s="92"/>
      <c r="LU76" s="92"/>
      <c r="LV76" s="92"/>
      <c r="LW76" s="92"/>
      <c r="LX76" s="92"/>
      <c r="LY76" s="92"/>
      <c r="LZ76" s="92"/>
      <c r="MA76" s="92"/>
      <c r="MB76" s="92"/>
      <c r="MC76" s="92"/>
      <c r="MD76" s="92"/>
      <c r="ME76" s="92"/>
      <c r="MF76" s="92"/>
      <c r="MG76" s="92"/>
      <c r="MH76" s="92"/>
      <c r="MI76" s="92"/>
      <c r="MJ76" s="92"/>
      <c r="MK76" s="92"/>
      <c r="ML76" s="92"/>
      <c r="MM76" s="92"/>
      <c r="MN76" s="92"/>
      <c r="MO76" s="92"/>
      <c r="MP76" s="92"/>
      <c r="MQ76" s="92"/>
      <c r="MR76" s="92"/>
      <c r="MS76" s="92"/>
      <c r="MT76" s="92"/>
      <c r="MU76" s="92"/>
      <c r="MV76" s="92"/>
      <c r="MW76" s="92"/>
      <c r="MX76" s="92"/>
      <c r="MY76" s="92"/>
      <c r="MZ76" s="92"/>
      <c r="NA76" s="92"/>
      <c r="NB76" s="92"/>
      <c r="NC76" s="92"/>
      <c r="ND76" s="92"/>
      <c r="NE76" s="92"/>
      <c r="NF76" s="92"/>
      <c r="NG76" s="92"/>
      <c r="NH76" s="92"/>
      <c r="NI76" s="92"/>
      <c r="NJ76" s="92"/>
      <c r="NK76" s="92"/>
      <c r="NL76" s="92"/>
      <c r="NM76" s="92"/>
      <c r="NN76" s="92"/>
      <c r="NO76" s="92"/>
      <c r="NP76" s="92"/>
      <c r="NQ76" s="92"/>
      <c r="NR76" s="92"/>
      <c r="NS76" s="92"/>
      <c r="NT76" s="92"/>
      <c r="NU76" s="92"/>
      <c r="NV76" s="92"/>
      <c r="NW76" s="92"/>
      <c r="NX76" s="92"/>
      <c r="NY76" s="92"/>
      <c r="NZ76" s="92"/>
      <c r="OA76" s="92"/>
      <c r="OB76" s="92"/>
      <c r="OC76" s="92"/>
      <c r="OD76" s="92"/>
      <c r="OE76" s="92"/>
      <c r="OF76" s="92"/>
      <c r="OG76" s="92"/>
      <c r="OH76" s="92"/>
      <c r="OI76" s="92"/>
      <c r="OJ76" s="92"/>
      <c r="OK76" s="92"/>
      <c r="OL76" s="92"/>
      <c r="OM76" s="92"/>
      <c r="ON76" s="92"/>
      <c r="OO76" s="92"/>
      <c r="OP76" s="92"/>
      <c r="OQ76" s="92"/>
      <c r="OR76" s="92"/>
      <c r="OS76" s="92"/>
      <c r="OT76" s="92"/>
      <c r="OU76" s="92"/>
      <c r="OV76" s="92"/>
      <c r="OW76" s="92"/>
      <c r="OX76" s="92"/>
      <c r="OY76" s="92"/>
      <c r="OZ76" s="92"/>
      <c r="PA76" s="92"/>
      <c r="PB76" s="92"/>
      <c r="PC76" s="92"/>
      <c r="PD76" s="92"/>
      <c r="PE76" s="92"/>
      <c r="PF76" s="92"/>
      <c r="PG76" s="92"/>
      <c r="PH76" s="92"/>
      <c r="PI76" s="92"/>
      <c r="PJ76" s="92"/>
      <c r="PK76" s="92"/>
      <c r="PL76" s="92"/>
      <c r="PM76" s="92"/>
      <c r="PN76" s="92"/>
      <c r="PO76" s="92"/>
      <c r="PP76" s="92"/>
      <c r="PQ76" s="92"/>
      <c r="PR76" s="92"/>
      <c r="PS76" s="92"/>
      <c r="PT76" s="92"/>
      <c r="PU76" s="92"/>
      <c r="PV76" s="92"/>
      <c r="PW76" s="92"/>
      <c r="PX76" s="92"/>
      <c r="PY76" s="92"/>
      <c r="PZ76" s="92"/>
      <c r="QA76" s="92"/>
      <c r="QB76" s="92"/>
      <c r="QC76" s="92"/>
      <c r="QD76" s="92"/>
      <c r="QE76" s="92"/>
      <c r="QF76" s="92"/>
      <c r="QG76" s="92"/>
      <c r="QH76" s="92"/>
      <c r="QI76" s="92"/>
      <c r="QJ76" s="92"/>
      <c r="QK76" s="92"/>
      <c r="QL76" s="92"/>
      <c r="QM76" s="92"/>
      <c r="QN76" s="92"/>
      <c r="QO76" s="92"/>
      <c r="QP76" s="92"/>
      <c r="QQ76" s="92"/>
      <c r="QR76" s="92"/>
      <c r="QS76" s="92"/>
      <c r="QT76" s="92"/>
      <c r="QU76" s="92"/>
      <c r="QV76" s="92"/>
      <c r="QW76" s="92"/>
      <c r="QX76" s="92"/>
      <c r="QY76" s="92"/>
      <c r="QZ76" s="92"/>
      <c r="RA76" s="92"/>
      <c r="RB76" s="92"/>
      <c r="RC76" s="92"/>
      <c r="RD76" s="92"/>
      <c r="RE76" s="92"/>
      <c r="RF76" s="92"/>
      <c r="RG76" s="92"/>
      <c r="RH76" s="92"/>
      <c r="RI76" s="92"/>
      <c r="RJ76" s="92"/>
      <c r="RK76" s="92"/>
      <c r="RL76" s="92"/>
      <c r="RM76" s="92"/>
      <c r="RN76" s="92"/>
      <c r="RO76" s="92"/>
      <c r="RP76" s="92"/>
      <c r="RQ76" s="92"/>
      <c r="RR76" s="92"/>
      <c r="RS76" s="92"/>
      <c r="RT76" s="92"/>
      <c r="RU76" s="92"/>
      <c r="RV76" s="92"/>
      <c r="RW76" s="92"/>
      <c r="RX76" s="92"/>
      <c r="RY76" s="92"/>
      <c r="RZ76" s="92"/>
      <c r="SA76" s="92"/>
      <c r="SB76" s="92"/>
      <c r="SC76" s="92"/>
      <c r="SD76" s="92"/>
      <c r="SE76" s="92"/>
      <c r="SF76" s="92"/>
      <c r="SG76" s="92"/>
      <c r="SH76" s="92"/>
      <c r="SI76" s="92"/>
      <c r="SJ76" s="92"/>
      <c r="SK76" s="92"/>
      <c r="SL76" s="92"/>
      <c r="SM76" s="92"/>
      <c r="SN76" s="92"/>
      <c r="SO76" s="92"/>
      <c r="SP76" s="92"/>
      <c r="SQ76" s="92"/>
      <c r="SR76" s="92"/>
      <c r="SS76" s="92"/>
      <c r="ST76" s="92"/>
      <c r="SU76" s="92"/>
      <c r="SV76" s="92"/>
      <c r="SW76" s="92"/>
      <c r="SX76" s="92"/>
      <c r="SY76" s="92"/>
      <c r="SZ76" s="92"/>
      <c r="TA76" s="92"/>
      <c r="TB76" s="92"/>
      <c r="TC76" s="92"/>
      <c r="TD76" s="92"/>
      <c r="TE76" s="92"/>
      <c r="TF76" s="92"/>
      <c r="TG76" s="92"/>
      <c r="TH76" s="92"/>
      <c r="TI76" s="92"/>
      <c r="TJ76" s="92"/>
      <c r="TK76" s="92"/>
      <c r="TL76" s="92"/>
      <c r="TM76" s="92"/>
      <c r="TN76" s="92"/>
      <c r="TO76" s="92"/>
      <c r="TP76" s="92"/>
      <c r="TQ76" s="92"/>
      <c r="TR76" s="92"/>
      <c r="TS76" s="92"/>
      <c r="TT76" s="92"/>
      <c r="TU76" s="92"/>
      <c r="TV76" s="92"/>
      <c r="TW76" s="92"/>
      <c r="TX76" s="92"/>
      <c r="TY76" s="92"/>
      <c r="TZ76" s="92"/>
      <c r="UA76" s="92"/>
      <c r="UB76" s="92"/>
      <c r="UC76" s="92"/>
      <c r="UD76" s="92"/>
      <c r="UE76" s="92"/>
      <c r="UF76" s="92"/>
      <c r="UG76" s="92"/>
      <c r="UH76" s="92"/>
      <c r="UI76" s="92"/>
      <c r="UJ76" s="92"/>
      <c r="UK76" s="92"/>
      <c r="UL76" s="92"/>
      <c r="UM76" s="92"/>
      <c r="UN76" s="92"/>
      <c r="UO76" s="92"/>
      <c r="UP76" s="92"/>
      <c r="UQ76" s="92"/>
      <c r="UR76" s="92"/>
      <c r="US76" s="92"/>
      <c r="UT76" s="92"/>
      <c r="UU76" s="92"/>
      <c r="UV76" s="92"/>
      <c r="UW76" s="92"/>
      <c r="UX76" s="92"/>
      <c r="UY76" s="92"/>
      <c r="UZ76" s="92"/>
      <c r="VA76" s="92"/>
      <c r="VB76" s="92"/>
      <c r="VC76" s="92"/>
      <c r="VD76" s="92"/>
      <c r="VE76" s="92"/>
      <c r="VF76" s="92"/>
      <c r="VG76" s="92"/>
      <c r="VH76" s="92"/>
      <c r="VI76" s="92"/>
      <c r="VJ76" s="92"/>
      <c r="VK76" s="92"/>
      <c r="VL76" s="92"/>
      <c r="VM76" s="92"/>
      <c r="VN76" s="92"/>
      <c r="VO76" s="92"/>
      <c r="VP76" s="92"/>
      <c r="VQ76" s="92"/>
      <c r="VR76" s="92"/>
      <c r="VS76" s="92"/>
      <c r="VT76" s="92"/>
      <c r="VU76" s="92"/>
      <c r="VV76" s="92"/>
      <c r="VW76" s="92"/>
      <c r="VX76" s="92"/>
      <c r="VY76" s="92"/>
      <c r="VZ76" s="92"/>
      <c r="WA76" s="92"/>
      <c r="WB76" s="92"/>
      <c r="WC76" s="92"/>
      <c r="WD76" s="92"/>
      <c r="WE76" s="92"/>
      <c r="WF76" s="92"/>
      <c r="WG76" s="92"/>
      <c r="WH76" s="92"/>
      <c r="WI76" s="92"/>
      <c r="WJ76" s="92"/>
      <c r="WK76" s="92"/>
      <c r="WL76" s="92"/>
      <c r="WM76" s="92"/>
      <c r="WN76" s="92"/>
      <c r="WO76" s="92"/>
      <c r="WP76" s="92"/>
      <c r="WQ76" s="92"/>
      <c r="WR76" s="92"/>
      <c r="WS76" s="92"/>
      <c r="WT76" s="92"/>
      <c r="WU76" s="92"/>
      <c r="WV76" s="92"/>
      <c r="WW76" s="92"/>
      <c r="WX76" s="92"/>
      <c r="WY76" s="92"/>
      <c r="WZ76" s="92"/>
      <c r="XA76" s="92"/>
      <c r="XB76" s="92"/>
      <c r="XC76" s="92"/>
      <c r="XD76" s="92"/>
      <c r="XE76" s="92"/>
      <c r="XF76" s="92"/>
      <c r="XG76" s="92"/>
      <c r="XH76" s="92"/>
      <c r="XI76" s="92"/>
      <c r="XJ76" s="92"/>
      <c r="XK76" s="92"/>
      <c r="XL76" s="92"/>
      <c r="XM76" s="92"/>
      <c r="XN76" s="92"/>
      <c r="XO76" s="92"/>
      <c r="XP76" s="92"/>
      <c r="XQ76" s="92"/>
      <c r="XR76" s="92"/>
      <c r="XS76" s="92"/>
      <c r="XT76" s="92"/>
      <c r="XU76" s="92"/>
      <c r="XV76" s="92"/>
      <c r="XW76" s="92"/>
      <c r="XX76" s="92"/>
      <c r="XY76" s="92"/>
      <c r="XZ76" s="92"/>
      <c r="YA76" s="92"/>
      <c r="YB76" s="92"/>
      <c r="YC76" s="92"/>
      <c r="YD76" s="92"/>
      <c r="YE76" s="92"/>
      <c r="YF76" s="92"/>
      <c r="YG76" s="92"/>
      <c r="YH76" s="92"/>
      <c r="YI76" s="92"/>
      <c r="YJ76" s="92"/>
      <c r="YK76" s="92"/>
      <c r="YL76" s="92"/>
      <c r="YM76" s="92"/>
      <c r="YN76" s="92"/>
      <c r="YO76" s="92"/>
      <c r="YP76" s="92"/>
      <c r="YQ76" s="92"/>
      <c r="YR76" s="92"/>
      <c r="YS76" s="92"/>
      <c r="YT76" s="92"/>
      <c r="YU76" s="92"/>
      <c r="YV76" s="92"/>
      <c r="YW76" s="92"/>
      <c r="YX76" s="92"/>
      <c r="YY76" s="92"/>
      <c r="YZ76" s="92"/>
      <c r="ZA76" s="92"/>
      <c r="ZB76" s="92"/>
      <c r="ZC76" s="92"/>
      <c r="ZD76" s="92"/>
      <c r="ZE76" s="92"/>
      <c r="ZF76" s="92"/>
      <c r="ZG76" s="92"/>
      <c r="ZH76" s="92"/>
      <c r="ZI76" s="92"/>
      <c r="ZJ76" s="92"/>
      <c r="ZK76" s="92"/>
      <c r="ZL76" s="92"/>
      <c r="ZM76" s="92"/>
      <c r="ZN76" s="92"/>
      <c r="ZO76" s="92"/>
      <c r="ZP76" s="92"/>
      <c r="ZQ76" s="92"/>
      <c r="ZR76" s="92"/>
      <c r="ZS76" s="92"/>
      <c r="ZT76" s="92"/>
      <c r="ZU76" s="92"/>
      <c r="ZV76" s="92"/>
      <c r="ZW76" s="92"/>
      <c r="ZX76" s="92"/>
      <c r="ZY76" s="92"/>
      <c r="ZZ76" s="92"/>
      <c r="AAA76" s="92"/>
      <c r="AAB76" s="92"/>
      <c r="AAC76" s="92"/>
      <c r="AAD76" s="92"/>
      <c r="AAE76" s="92"/>
      <c r="AAF76" s="92"/>
      <c r="AAG76" s="92"/>
      <c r="AAH76" s="92"/>
      <c r="AAI76" s="92"/>
      <c r="AAJ76" s="92"/>
      <c r="AAK76" s="92"/>
      <c r="AAL76" s="92"/>
      <c r="AAM76" s="92"/>
      <c r="AAN76" s="92"/>
      <c r="AAO76" s="92"/>
      <c r="AAP76" s="92"/>
      <c r="AAQ76" s="92"/>
      <c r="AAR76" s="92"/>
      <c r="AAS76" s="92"/>
      <c r="AAT76" s="92"/>
      <c r="AAU76" s="92"/>
      <c r="AAV76" s="92"/>
      <c r="AAW76" s="92"/>
      <c r="AAX76" s="92"/>
      <c r="AAY76" s="92"/>
      <c r="AAZ76" s="92"/>
      <c r="ABA76" s="92"/>
      <c r="ABB76" s="92"/>
      <c r="ABC76" s="92"/>
      <c r="ABD76" s="92"/>
      <c r="ABE76" s="92"/>
      <c r="ABF76" s="92"/>
      <c r="ABG76" s="92"/>
      <c r="ABH76" s="92"/>
      <c r="ABI76" s="92"/>
      <c r="ABJ76" s="92"/>
      <c r="ABK76" s="92"/>
      <c r="ABL76" s="92"/>
      <c r="ABM76" s="92"/>
      <c r="ABN76" s="92"/>
      <c r="ABO76" s="92"/>
      <c r="ABP76" s="92"/>
      <c r="ABQ76" s="92"/>
      <c r="ABR76" s="92"/>
      <c r="ABS76" s="92"/>
      <c r="ABT76" s="92"/>
      <c r="ABU76" s="92"/>
      <c r="ABV76" s="92"/>
      <c r="ABW76" s="92"/>
      <c r="ABX76" s="92"/>
      <c r="ABY76" s="92"/>
      <c r="ABZ76" s="92"/>
      <c r="ACA76" s="92"/>
      <c r="ACB76" s="92"/>
      <c r="ACC76" s="92"/>
      <c r="ACD76" s="92"/>
      <c r="ACE76" s="92"/>
      <c r="ACF76" s="92"/>
      <c r="ACG76" s="92"/>
      <c r="ACH76" s="92"/>
      <c r="ACI76" s="92"/>
      <c r="ACJ76" s="92"/>
      <c r="ACK76" s="92"/>
      <c r="ACL76" s="92"/>
      <c r="ACM76" s="92"/>
      <c r="ACN76" s="92"/>
      <c r="ACO76" s="92"/>
      <c r="ACP76" s="92"/>
      <c r="ACQ76" s="92"/>
      <c r="ACR76" s="92"/>
      <c r="ACS76" s="92"/>
      <c r="ACT76" s="92"/>
      <c r="ACU76" s="92"/>
      <c r="ACV76" s="92"/>
      <c r="ACW76" s="92"/>
      <c r="ACX76" s="92"/>
      <c r="ACY76" s="92"/>
      <c r="ACZ76" s="92"/>
      <c r="ADA76" s="92"/>
      <c r="ADB76" s="92"/>
      <c r="ADC76" s="92"/>
      <c r="ADD76" s="92"/>
      <c r="ADE76" s="92"/>
      <c r="ADF76" s="92"/>
      <c r="ADG76" s="92"/>
      <c r="ADH76" s="92"/>
      <c r="ADI76" s="92"/>
      <c r="ADJ76" s="92"/>
      <c r="ADK76" s="92"/>
      <c r="ADL76" s="92"/>
      <c r="ADM76" s="92"/>
      <c r="ADN76" s="92"/>
      <c r="ADO76" s="92"/>
      <c r="ADP76" s="92"/>
      <c r="ADQ76" s="92"/>
      <c r="ADR76" s="92"/>
      <c r="ADS76" s="92"/>
      <c r="ADT76" s="92"/>
      <c r="ADU76" s="92"/>
      <c r="ADV76" s="92"/>
      <c r="ADW76" s="92"/>
      <c r="ADX76" s="92"/>
      <c r="ADY76" s="92"/>
      <c r="ADZ76" s="92"/>
      <c r="AEA76" s="92"/>
      <c r="AEB76" s="92"/>
      <c r="AEC76" s="92"/>
      <c r="AED76" s="92"/>
      <c r="AEE76" s="92"/>
      <c r="AEF76" s="92"/>
      <c r="AEG76" s="92"/>
      <c r="AEH76" s="92"/>
      <c r="AEI76" s="92"/>
      <c r="AEJ76" s="92"/>
      <c r="AEK76" s="92"/>
      <c r="AEL76" s="92"/>
      <c r="AEM76" s="92"/>
      <c r="AEN76" s="92"/>
      <c r="AEO76" s="92"/>
      <c r="AEP76" s="92"/>
      <c r="AEQ76" s="92"/>
      <c r="AER76" s="92"/>
      <c r="AES76" s="92"/>
      <c r="AET76" s="92"/>
      <c r="AEU76" s="92"/>
      <c r="AEV76" s="92"/>
      <c r="AEW76" s="92"/>
      <c r="AEX76" s="92"/>
      <c r="AEY76" s="92"/>
      <c r="AEZ76" s="92"/>
      <c r="AFA76" s="92"/>
      <c r="AFB76" s="92"/>
      <c r="AFC76" s="92"/>
      <c r="AFD76" s="92"/>
      <c r="AFE76" s="92"/>
      <c r="AFF76" s="92"/>
      <c r="AFG76" s="92"/>
      <c r="AFH76" s="92"/>
      <c r="AFI76" s="92"/>
      <c r="AFJ76" s="92"/>
      <c r="AFK76" s="92"/>
      <c r="AFL76" s="92"/>
      <c r="AFM76" s="92"/>
      <c r="AFN76" s="92"/>
      <c r="AFO76" s="92"/>
      <c r="AFP76" s="92"/>
      <c r="AFQ76" s="92"/>
      <c r="AFR76" s="92"/>
      <c r="AFS76" s="92"/>
      <c r="AFT76" s="92"/>
      <c r="AFU76" s="92"/>
      <c r="AFV76" s="92"/>
      <c r="AFW76" s="92"/>
      <c r="AFX76" s="92"/>
      <c r="AFY76" s="92"/>
      <c r="AFZ76" s="92"/>
      <c r="AGA76" s="92"/>
      <c r="AGB76" s="92"/>
      <c r="AGC76" s="92"/>
      <c r="AGD76" s="92"/>
      <c r="AGE76" s="92"/>
      <c r="AGF76" s="92"/>
      <c r="AGG76" s="92"/>
      <c r="AGH76" s="92"/>
      <c r="AGI76" s="92"/>
      <c r="AGJ76" s="92"/>
      <c r="AGK76" s="92"/>
      <c r="AGL76" s="92"/>
      <c r="AGM76" s="92"/>
      <c r="AGN76" s="92"/>
      <c r="AGO76" s="92"/>
      <c r="AGP76" s="92"/>
      <c r="AGQ76" s="92"/>
      <c r="AGR76" s="92"/>
      <c r="AGS76" s="92"/>
      <c r="AGT76" s="92"/>
      <c r="AGU76" s="92"/>
      <c r="AGV76" s="92"/>
      <c r="AGW76" s="92"/>
      <c r="AGX76" s="92"/>
      <c r="AGY76" s="92"/>
      <c r="AGZ76" s="92"/>
      <c r="AHA76" s="92"/>
      <c r="AHB76" s="92"/>
      <c r="AHC76" s="92"/>
      <c r="AHD76" s="92"/>
      <c r="AHE76" s="92"/>
      <c r="AHF76" s="92"/>
      <c r="AHG76" s="92"/>
      <c r="AHH76" s="92"/>
      <c r="AHI76" s="92"/>
      <c r="AHJ76" s="92"/>
      <c r="AHK76" s="92"/>
      <c r="AHL76" s="92"/>
      <c r="AHM76" s="92"/>
      <c r="AHN76" s="92"/>
      <c r="AHO76" s="92"/>
      <c r="AHP76" s="92"/>
      <c r="AHQ76" s="92"/>
      <c r="AHR76" s="92"/>
      <c r="AHS76" s="92"/>
      <c r="AHT76" s="92"/>
      <c r="AHU76" s="92"/>
      <c r="AHV76" s="92"/>
      <c r="AHW76" s="92"/>
      <c r="AHX76" s="92"/>
      <c r="AHY76" s="92"/>
      <c r="AHZ76" s="92"/>
      <c r="AIA76" s="92"/>
      <c r="AIB76" s="92"/>
      <c r="AIC76" s="92"/>
      <c r="AID76" s="92"/>
      <c r="AIE76" s="92"/>
      <c r="AIF76" s="92"/>
      <c r="AIG76" s="92"/>
      <c r="AIH76" s="92"/>
      <c r="AII76" s="92"/>
      <c r="AIJ76" s="92"/>
      <c r="AIK76" s="92"/>
      <c r="AIL76" s="92"/>
      <c r="AIM76" s="92"/>
      <c r="AIN76" s="92"/>
      <c r="AIO76" s="92"/>
      <c r="AIP76" s="92"/>
      <c r="AIQ76" s="92"/>
      <c r="AIR76" s="92"/>
      <c r="AIS76" s="92"/>
      <c r="AIT76" s="92"/>
      <c r="AIU76" s="92"/>
      <c r="AIV76" s="92"/>
      <c r="AIW76" s="92"/>
      <c r="AIX76" s="92"/>
      <c r="AIY76" s="92"/>
      <c r="AIZ76" s="92"/>
      <c r="AJA76" s="92"/>
      <c r="AJB76" s="92"/>
      <c r="AJC76" s="92"/>
      <c r="AJD76" s="92"/>
      <c r="AJE76" s="92"/>
      <c r="AJF76" s="92"/>
      <c r="AJG76" s="92"/>
      <c r="AJH76" s="92"/>
      <c r="AJI76" s="92"/>
      <c r="AJJ76" s="92"/>
      <c r="AJK76" s="92"/>
      <c r="AJL76" s="92"/>
      <c r="AJM76" s="92"/>
      <c r="AJN76" s="92"/>
      <c r="AJO76" s="92"/>
      <c r="AJP76" s="92"/>
      <c r="AJQ76" s="92"/>
      <c r="AJR76" s="92"/>
      <c r="AJS76" s="92"/>
      <c r="AJT76" s="92"/>
      <c r="AJU76" s="92"/>
      <c r="AJV76" s="92"/>
      <c r="AJW76" s="92"/>
      <c r="AJX76" s="92"/>
      <c r="AJY76" s="92"/>
      <c r="AJZ76" s="92"/>
      <c r="AKA76" s="92"/>
      <c r="AKB76" s="92"/>
      <c r="AKC76" s="92"/>
      <c r="AKD76" s="92"/>
      <c r="AKE76" s="92"/>
      <c r="AKF76" s="92"/>
      <c r="AKG76" s="92"/>
      <c r="AKH76" s="92"/>
      <c r="AKI76" s="92"/>
      <c r="AKJ76" s="92"/>
      <c r="AKK76" s="92"/>
      <c r="AKL76" s="92"/>
      <c r="AKM76" s="92"/>
      <c r="AKN76" s="92"/>
      <c r="AKO76" s="92"/>
      <c r="AKP76" s="92"/>
      <c r="AKQ76" s="92"/>
      <c r="AKR76" s="92"/>
      <c r="AKS76" s="92"/>
      <c r="AKT76" s="92"/>
      <c r="AKU76" s="92"/>
      <c r="AKV76" s="92"/>
      <c r="AKW76" s="92"/>
      <c r="AKX76" s="92"/>
      <c r="AKY76" s="92"/>
      <c r="AKZ76" s="92"/>
      <c r="ALA76" s="92"/>
      <c r="ALB76" s="92"/>
      <c r="ALC76" s="92"/>
      <c r="ALD76" s="92"/>
      <c r="ALE76" s="92"/>
      <c r="ALF76" s="92"/>
      <c r="ALG76" s="92"/>
      <c r="ALH76" s="92"/>
      <c r="ALI76" s="92"/>
      <c r="ALJ76" s="92"/>
      <c r="ALK76" s="92"/>
      <c r="ALL76" s="92"/>
      <c r="ALM76" s="92"/>
      <c r="ALN76" s="92"/>
      <c r="ALO76" s="92"/>
      <c r="ALP76" s="92"/>
      <c r="ALQ76" s="92"/>
      <c r="ALR76" s="92"/>
      <c r="ALS76" s="92"/>
      <c r="ALT76" s="92"/>
      <c r="ALU76" s="92"/>
      <c r="ALV76" s="92"/>
      <c r="ALW76" s="92"/>
      <c r="ALX76" s="92"/>
      <c r="ALY76" s="92"/>
      <c r="ALZ76" s="92"/>
      <c r="AMA76" s="92"/>
      <c r="AMB76" s="92"/>
      <c r="AMC76" s="92"/>
      <c r="AMD76" s="92"/>
      <c r="AME76" s="92"/>
      <c r="AMF76" s="92"/>
      <c r="AMG76" s="92"/>
      <c r="AMH76" s="92"/>
      <c r="AMI76" s="92"/>
      <c r="AMJ76" s="92"/>
    </row>
    <row r="77" spans="1:1024" s="104" customFormat="1" ht="12.75" x14ac:dyDescent="0.2">
      <c r="A77" s="58">
        <f t="array" ref="A77">IF(G77=Error_checking!$A$26,_xlfn.RANK.EQ(AC77,$AC$2:$AC$601),"")</f>
        <v>76</v>
      </c>
      <c r="B77" s="84">
        <v>550</v>
      </c>
      <c r="C77" s="59">
        <f>VLOOKUP($B77,Ludo_na!$A$2:$D$601,2,0)</f>
        <v>200</v>
      </c>
      <c r="D77" s="60" t="str">
        <f>IF(VLOOKUP($B77,Ludo_voor!$A$2:$Y$601,3,0)="","",VLOOKUP($B77,Ludo_voor!$A$2:$Y$601,3,0))</f>
        <v>De Prycker</v>
      </c>
      <c r="E77" s="61" t="str">
        <f>IF(VLOOKUP($B77,Ludo_voor!$A$2:$Y$601,4,0)="","",VLOOKUP($B77,Ludo_voor!$A$2:$Y$601,4,0))</f>
        <v>Ruben</v>
      </c>
      <c r="F77" s="62" t="str">
        <f>IF(VLOOKUP($B77,Ludo_voor!$A$2:$Y$601,5,0)="","",VLOOKUP($B77,Ludo_voor!$A$2:$Y$601,5,0))</f>
        <v/>
      </c>
      <c r="G77" s="63" t="s">
        <v>845</v>
      </c>
      <c r="H77" s="85"/>
      <c r="I77" s="86" t="s">
        <v>867</v>
      </c>
      <c r="J77" s="87">
        <v>3</v>
      </c>
      <c r="K77" s="87">
        <v>3</v>
      </c>
      <c r="L77" s="87">
        <v>73</v>
      </c>
      <c r="M77" s="67">
        <f t="array" ref="M77">IF($G77="","",IF(L77="",0,((SUM(IF(I77=I$2:I$601,IF(J77=J$2:J$601,1,0),0))-K77)/(SUM(IF(I77=I$2:I$601,IF(J77=J$2:J$601,1,0),0))-1)*100)+(L77/(SUM(IF(I77=I$2:I$601,IF(J77=J$2:J$601,L$2:L$601,0),0))))+IF(K77&lt;2,SUM(IF(I77=I$2:I$601,IF(J77=J$2:J$601,1,0),0)),0)))</f>
        <v>33.543707973102784</v>
      </c>
      <c r="N77" s="88" t="s">
        <v>962</v>
      </c>
      <c r="O77" s="72">
        <v>2</v>
      </c>
      <c r="P77" s="72">
        <v>1</v>
      </c>
      <c r="Q77" s="72">
        <v>4</v>
      </c>
      <c r="R77" s="70">
        <f t="array" ref="R77">IF($G77="","",IF(Q77="",0,((SUM(IF(N77=N$2:N$601,IF(O77=O$2:O$601,1,0),0))-P77)/(SUM(IF(N77=N$2:N$601,IF(O77=O$2:O$601,1,0),0))-1)*100)+(Q77/(SUM(IF(N77=N$2:N$601,IF(O77=O$2:O$601,Q$2:Q$601,0),0))))+IF(P77&lt;2,SUM(IF(N77=N$2:N$601,IF(O77=O$2:O$601,1,0),0)),0)))</f>
        <v>104.4</v>
      </c>
      <c r="S77" s="103" t="s">
        <v>859</v>
      </c>
      <c r="T77" s="69">
        <v>4</v>
      </c>
      <c r="U77" s="69">
        <v>4</v>
      </c>
      <c r="V77" s="69">
        <v>5</v>
      </c>
      <c r="W77" s="73">
        <f t="array" ref="W77">IF($G77="","",IF(OR(S77=Error_checking!$Q$25,S77=Error_checking!$Q$26),R77-IF(P77&lt;2,SUM(IF(N77=N$2:N$601,IF(O77=O$2:O$601,1,0),0)),0),IF(V77="",0,((SUM(IF(S77=S$2:S$601,IF(T77=T$2:T$601,1,0),0))-U77)/(SUM(IF(S77=S$2:S$601,IF(T77=T$2:T$601,1,0),0))-1)*100)+(V77/(SUM(IF(S77=S$2:S$601,IF(T77=T$2:T$601,V$2:V$601,0),0))))+IF(U77&lt;2,SUM(IF(S77=S$2:S$601,IF(T77=T$2:T$601,1,0),0)),0))))</f>
        <v>0.1111111111111111</v>
      </c>
      <c r="X77" s="96"/>
      <c r="Y77" s="97"/>
      <c r="Z77" s="98"/>
      <c r="AA77" s="97"/>
      <c r="AB77" s="99">
        <f>0</f>
        <v>0</v>
      </c>
      <c r="AC77" s="99">
        <f t="array" ref="AC77">SUM(M77,R77,W77,AB77)</f>
        <v>138.0548190842139</v>
      </c>
      <c r="AD77" s="98">
        <f>IF(G77=Error_checking!$A$26,MAX(0,MIN(MaxBonus,$G$1)+1-_xlfn.RANK.EQ(AC77,$AC$2:$AC$601)),0)</f>
        <v>0</v>
      </c>
      <c r="AE77" s="95">
        <f t="shared" si="1"/>
        <v>138.0548190842139</v>
      </c>
      <c r="AF77" s="78">
        <f t="array" ref="AF77">IF(G77=Error_checking!$A$26,_xlfn.RANK.EQ(AC77,$AC$2:$AC$601),"")</f>
        <v>76</v>
      </c>
      <c r="AG77" s="101"/>
      <c r="AH77" s="102"/>
      <c r="AI77" s="102"/>
      <c r="AJ77" s="102"/>
      <c r="AK77" s="90"/>
      <c r="AL77" s="90"/>
      <c r="AM77" s="90"/>
      <c r="AN77" s="91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</row>
    <row r="78" spans="1:1024" s="89" customFormat="1" ht="12.75" x14ac:dyDescent="0.2">
      <c r="A78" s="58">
        <f t="array" ref="A78">IF(G78=Error_checking!$A$26,_xlfn.RANK.EQ(AC78,$AC$2:$AC$601),"")</f>
        <v>77</v>
      </c>
      <c r="B78" s="84">
        <v>54</v>
      </c>
      <c r="C78" s="59">
        <f>VLOOKUP($B78,Ludo_na!$A$2:$D$601,2,0)</f>
        <v>192</v>
      </c>
      <c r="D78" s="60" t="str">
        <f>IF(VLOOKUP($B78,Ludo_voor!$A$2:$Y$601,3,0)="","",VLOOKUP($B78,Ludo_voor!$A$2:$Y$601,3,0))</f>
        <v>Janssens</v>
      </c>
      <c r="E78" s="61" t="str">
        <f>IF(VLOOKUP($B78,Ludo_voor!$A$2:$Y$601,4,0)="","",VLOOKUP($B78,Ludo_voor!$A$2:$Y$601,4,0))</f>
        <v>Freddy</v>
      </c>
      <c r="F78" s="62" t="str">
        <f>IF(VLOOKUP($B78,Ludo_voor!$A$2:$Y$601,5,0)="","",VLOOKUP($B78,Ludo_voor!$A$2:$Y$601,5,0))</f>
        <v>De Speeldoos</v>
      </c>
      <c r="G78" s="63" t="s">
        <v>845</v>
      </c>
      <c r="H78" s="85"/>
      <c r="I78" s="86" t="s">
        <v>860</v>
      </c>
      <c r="J78" s="87">
        <v>6</v>
      </c>
      <c r="K78" s="87">
        <v>3</v>
      </c>
      <c r="L78" s="87">
        <v>2</v>
      </c>
      <c r="M78" s="67">
        <f t="array" ref="M78">IF($G78="","",IF(L78="",0,((SUM(IF(I78=I$2:I$601,IF(J78=J$2:J$601,1,0),0))-K78)/(SUM(IF(I78=I$2:I$601,IF(J78=J$2:J$601,1,0),0))-1)*100)+(L78/(SUM(IF(I78=I$2:I$601,IF(J78=J$2:J$601,L$2:L$601,0),0))))+IF(K78&lt;2,SUM(IF(I78=I$2:I$601,IF(J78=J$2:J$601,1,0),0)),0)))</f>
        <v>33.533333333333331</v>
      </c>
      <c r="N78" s="88" t="s">
        <v>855</v>
      </c>
      <c r="O78" s="72">
        <v>3</v>
      </c>
      <c r="P78" s="72">
        <v>4</v>
      </c>
      <c r="Q78" s="72">
        <v>44</v>
      </c>
      <c r="R78" s="70">
        <f t="array" ref="R78">IF($G78="","",IF(Q78="",0,((SUM(IF(N78=N$2:N$601,IF(O78=O$2:O$601,1,0),0))-P78)/(SUM(IF(N78=N$2:N$601,IF(O78=O$2:O$601,1,0),0))-1)*100)+(Q78/(SUM(IF(N78=N$2:N$601,IF(O78=O$2:O$601,Q$2:Q$601,0),0))))+IF(P78&lt;2,SUM(IF(N78=N$2:N$601,IF(O78=O$2:O$601,1,0),0)),0)))</f>
        <v>0.22916666666666666</v>
      </c>
      <c r="S78" s="71" t="s">
        <v>868</v>
      </c>
      <c r="T78" s="72">
        <v>2</v>
      </c>
      <c r="U78" s="72">
        <v>1</v>
      </c>
      <c r="V78" s="72">
        <v>195</v>
      </c>
      <c r="W78" s="73">
        <f t="array" ref="W78">IF($G78="","",IF(OR(S78=Error_checking!$Q$25,S78=Error_checking!$Q$26),R78-IF(P78&lt;2,SUM(IF(N78=N$2:N$601,IF(O78=O$2:O$601,1,0),0)),0),IF(V78="",0,((SUM(IF(S78=S$2:S$601,IF(T78=T$2:T$601,1,0),0))-U78)/(SUM(IF(S78=S$2:S$601,IF(T78=T$2:T$601,1,0),0))-1)*100)+(V78/(SUM(IF(S78=S$2:S$601,IF(T78=T$2:T$601,V$2:V$601,0),0))))+IF(U78&lt;2,SUM(IF(S78=S$2:S$601,IF(T78=T$2:T$601,1,0),0)),0))))</f>
        <v>104.27310924369748</v>
      </c>
      <c r="X78" s="74"/>
      <c r="Y78" s="75"/>
      <c r="Z78" s="76"/>
      <c r="AA78" s="75"/>
      <c r="AB78" s="77">
        <f>0</f>
        <v>0</v>
      </c>
      <c r="AC78" s="77">
        <f t="array" ref="AC78">SUM(M78,R78,W78,AB78)</f>
        <v>138.03560924369748</v>
      </c>
      <c r="AD78" s="76">
        <f>IF(G78=Error_checking!$A$26,MAX(0,MIN(MaxBonus,$G$1)+1-_xlfn.RANK.EQ(AC78,$AC$2:$AC$601)),0)</f>
        <v>0</v>
      </c>
      <c r="AE78" s="73">
        <f t="shared" si="1"/>
        <v>138.03560924369748</v>
      </c>
      <c r="AF78" s="78">
        <f t="array" ref="AF78">IF(G78=Error_checking!$A$26,_xlfn.RANK.EQ(AC78,$AC$2:$AC$601),"")</f>
        <v>77</v>
      </c>
      <c r="AG78" s="79"/>
      <c r="AH78" s="80"/>
      <c r="AI78" s="80"/>
      <c r="AJ78" s="80"/>
      <c r="AK78" s="81"/>
      <c r="AL78" s="81"/>
      <c r="AM78" s="81"/>
      <c r="AN78" s="82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  <c r="HA78" s="104"/>
      <c r="HB78" s="104"/>
      <c r="HC78" s="104"/>
      <c r="HD78" s="104"/>
      <c r="HE78" s="104"/>
      <c r="HF78" s="104"/>
      <c r="HG78" s="104"/>
      <c r="HH78" s="104"/>
      <c r="HI78" s="104"/>
      <c r="HJ78" s="104"/>
      <c r="HK78" s="104"/>
      <c r="HL78" s="104"/>
      <c r="HM78" s="104"/>
      <c r="HN78" s="104"/>
      <c r="HO78" s="104"/>
      <c r="HP78" s="104"/>
      <c r="HQ78" s="104"/>
      <c r="HR78" s="104"/>
      <c r="HS78" s="104"/>
      <c r="HT78" s="104"/>
      <c r="HU78" s="104"/>
      <c r="HV78" s="104"/>
      <c r="HW78" s="104"/>
      <c r="HX78" s="104"/>
      <c r="HY78" s="104"/>
      <c r="HZ78" s="104"/>
      <c r="IA78" s="104"/>
      <c r="IB78" s="104"/>
      <c r="IC78" s="104"/>
      <c r="ID78" s="104"/>
      <c r="IE78" s="104"/>
      <c r="IF78" s="104"/>
      <c r="IG78" s="104"/>
      <c r="IH78" s="104"/>
      <c r="II78" s="104"/>
      <c r="IJ78" s="104"/>
      <c r="IK78" s="104"/>
      <c r="IL78" s="104"/>
      <c r="IM78" s="104"/>
      <c r="IN78" s="104"/>
      <c r="IO78" s="104"/>
      <c r="IP78" s="104"/>
      <c r="IQ78" s="104"/>
      <c r="IR78" s="104"/>
      <c r="IS78" s="104"/>
      <c r="IT78" s="104"/>
      <c r="IU78" s="104"/>
      <c r="IV78" s="104"/>
      <c r="IW78" s="104"/>
      <c r="IX78" s="104"/>
      <c r="IY78" s="104"/>
      <c r="IZ78" s="104"/>
      <c r="JA78" s="104"/>
      <c r="JB78" s="104"/>
      <c r="JC78" s="104"/>
      <c r="JD78" s="104"/>
      <c r="JE78" s="104"/>
      <c r="JF78" s="104"/>
      <c r="JG78" s="104"/>
      <c r="JH78" s="104"/>
      <c r="JI78" s="104"/>
      <c r="JJ78" s="104"/>
      <c r="JK78" s="104"/>
      <c r="JL78" s="104"/>
      <c r="JM78" s="104"/>
      <c r="JN78" s="104"/>
      <c r="JO78" s="104"/>
      <c r="JP78" s="104"/>
      <c r="JQ78" s="104"/>
      <c r="JR78" s="104"/>
      <c r="JS78" s="104"/>
      <c r="JT78" s="104"/>
      <c r="JU78" s="104"/>
      <c r="JV78" s="104"/>
      <c r="JW78" s="104"/>
      <c r="JX78" s="104"/>
      <c r="JY78" s="104"/>
      <c r="JZ78" s="104"/>
      <c r="KA78" s="104"/>
      <c r="KB78" s="104"/>
      <c r="KC78" s="104"/>
      <c r="KD78" s="104"/>
      <c r="KE78" s="104"/>
      <c r="KF78" s="104"/>
      <c r="KG78" s="104"/>
      <c r="KH78" s="104"/>
      <c r="KI78" s="104"/>
      <c r="KJ78" s="104"/>
      <c r="KK78" s="104"/>
      <c r="KL78" s="104"/>
      <c r="KM78" s="104"/>
      <c r="KN78" s="104"/>
      <c r="KO78" s="104"/>
      <c r="KP78" s="104"/>
      <c r="KQ78" s="104"/>
      <c r="KR78" s="104"/>
      <c r="KS78" s="104"/>
      <c r="KT78" s="104"/>
      <c r="KU78" s="104"/>
      <c r="KV78" s="104"/>
      <c r="KW78" s="104"/>
      <c r="KX78" s="104"/>
      <c r="KY78" s="104"/>
      <c r="KZ78" s="104"/>
      <c r="LA78" s="104"/>
      <c r="LB78" s="104"/>
      <c r="LC78" s="104"/>
      <c r="LD78" s="104"/>
      <c r="LE78" s="104"/>
      <c r="LF78" s="104"/>
      <c r="LG78" s="104"/>
      <c r="LH78" s="104"/>
      <c r="LI78" s="104"/>
      <c r="LJ78" s="104"/>
      <c r="LK78" s="104"/>
      <c r="LL78" s="104"/>
      <c r="LM78" s="104"/>
      <c r="LN78" s="104"/>
      <c r="LO78" s="104"/>
      <c r="LP78" s="104"/>
      <c r="LQ78" s="104"/>
      <c r="LR78" s="104"/>
      <c r="LS78" s="104"/>
      <c r="LT78" s="104"/>
      <c r="LU78" s="104"/>
      <c r="LV78" s="104"/>
      <c r="LW78" s="104"/>
      <c r="LX78" s="104"/>
      <c r="LY78" s="104"/>
      <c r="LZ78" s="104"/>
      <c r="MA78" s="104"/>
      <c r="MB78" s="104"/>
      <c r="MC78" s="104"/>
      <c r="MD78" s="104"/>
      <c r="ME78" s="104"/>
      <c r="MF78" s="104"/>
      <c r="MG78" s="104"/>
      <c r="MH78" s="104"/>
      <c r="MI78" s="104"/>
      <c r="MJ78" s="104"/>
      <c r="MK78" s="104"/>
      <c r="ML78" s="104"/>
      <c r="MM78" s="104"/>
      <c r="MN78" s="104"/>
      <c r="MO78" s="104"/>
      <c r="MP78" s="104"/>
      <c r="MQ78" s="104"/>
      <c r="MR78" s="104"/>
      <c r="MS78" s="104"/>
      <c r="MT78" s="104"/>
      <c r="MU78" s="104"/>
      <c r="MV78" s="104"/>
      <c r="MW78" s="104"/>
      <c r="MX78" s="104"/>
      <c r="MY78" s="104"/>
      <c r="MZ78" s="104"/>
      <c r="NA78" s="104"/>
      <c r="NB78" s="104"/>
      <c r="NC78" s="104"/>
      <c r="ND78" s="104"/>
      <c r="NE78" s="104"/>
      <c r="NF78" s="104"/>
      <c r="NG78" s="104"/>
      <c r="NH78" s="104"/>
      <c r="NI78" s="104"/>
      <c r="NJ78" s="104"/>
      <c r="NK78" s="104"/>
      <c r="NL78" s="104"/>
      <c r="NM78" s="104"/>
      <c r="NN78" s="104"/>
      <c r="NO78" s="104"/>
      <c r="NP78" s="104"/>
      <c r="NQ78" s="104"/>
      <c r="NR78" s="104"/>
      <c r="NS78" s="104"/>
      <c r="NT78" s="104"/>
      <c r="NU78" s="104"/>
      <c r="NV78" s="104"/>
      <c r="NW78" s="104"/>
      <c r="NX78" s="104"/>
      <c r="NY78" s="104"/>
      <c r="NZ78" s="104"/>
      <c r="OA78" s="104"/>
      <c r="OB78" s="104"/>
      <c r="OC78" s="104"/>
      <c r="OD78" s="104"/>
      <c r="OE78" s="104"/>
      <c r="OF78" s="104"/>
      <c r="OG78" s="104"/>
      <c r="OH78" s="104"/>
      <c r="OI78" s="104"/>
      <c r="OJ78" s="104"/>
      <c r="OK78" s="104"/>
      <c r="OL78" s="104"/>
      <c r="OM78" s="104"/>
      <c r="ON78" s="104"/>
      <c r="OO78" s="104"/>
      <c r="OP78" s="104"/>
      <c r="OQ78" s="104"/>
      <c r="OR78" s="104"/>
      <c r="OS78" s="104"/>
      <c r="OT78" s="104"/>
      <c r="OU78" s="104"/>
      <c r="OV78" s="104"/>
      <c r="OW78" s="104"/>
      <c r="OX78" s="104"/>
      <c r="OY78" s="104"/>
      <c r="OZ78" s="104"/>
      <c r="PA78" s="104"/>
      <c r="PB78" s="104"/>
      <c r="PC78" s="104"/>
      <c r="PD78" s="104"/>
      <c r="PE78" s="104"/>
      <c r="PF78" s="104"/>
      <c r="PG78" s="104"/>
      <c r="PH78" s="104"/>
      <c r="PI78" s="104"/>
      <c r="PJ78" s="104"/>
      <c r="PK78" s="104"/>
      <c r="PL78" s="104"/>
      <c r="PM78" s="104"/>
      <c r="PN78" s="104"/>
      <c r="PO78" s="104"/>
      <c r="PP78" s="104"/>
      <c r="PQ78" s="104"/>
      <c r="PR78" s="104"/>
      <c r="PS78" s="104"/>
      <c r="PT78" s="104"/>
      <c r="PU78" s="104"/>
      <c r="PV78" s="104"/>
      <c r="PW78" s="104"/>
      <c r="PX78" s="104"/>
      <c r="PY78" s="104"/>
      <c r="PZ78" s="104"/>
      <c r="QA78" s="104"/>
      <c r="QB78" s="104"/>
      <c r="QC78" s="104"/>
      <c r="QD78" s="104"/>
      <c r="QE78" s="104"/>
      <c r="QF78" s="104"/>
      <c r="QG78" s="104"/>
      <c r="QH78" s="104"/>
      <c r="QI78" s="104"/>
      <c r="QJ78" s="104"/>
      <c r="QK78" s="104"/>
      <c r="QL78" s="104"/>
      <c r="QM78" s="104"/>
      <c r="QN78" s="104"/>
      <c r="QO78" s="104"/>
      <c r="QP78" s="104"/>
      <c r="QQ78" s="104"/>
      <c r="QR78" s="104"/>
      <c r="QS78" s="104"/>
      <c r="QT78" s="104"/>
      <c r="QU78" s="104"/>
      <c r="QV78" s="104"/>
      <c r="QW78" s="104"/>
      <c r="QX78" s="104"/>
      <c r="QY78" s="104"/>
      <c r="QZ78" s="104"/>
      <c r="RA78" s="104"/>
      <c r="RB78" s="104"/>
      <c r="RC78" s="104"/>
      <c r="RD78" s="104"/>
      <c r="RE78" s="104"/>
      <c r="RF78" s="104"/>
      <c r="RG78" s="104"/>
      <c r="RH78" s="104"/>
      <c r="RI78" s="104"/>
      <c r="RJ78" s="104"/>
      <c r="RK78" s="104"/>
      <c r="RL78" s="104"/>
      <c r="RM78" s="104"/>
      <c r="RN78" s="104"/>
      <c r="RO78" s="104"/>
      <c r="RP78" s="104"/>
      <c r="RQ78" s="104"/>
      <c r="RR78" s="104"/>
      <c r="RS78" s="104"/>
      <c r="RT78" s="104"/>
      <c r="RU78" s="104"/>
      <c r="RV78" s="104"/>
      <c r="RW78" s="104"/>
      <c r="RX78" s="104"/>
      <c r="RY78" s="104"/>
      <c r="RZ78" s="104"/>
      <c r="SA78" s="104"/>
      <c r="SB78" s="104"/>
      <c r="SC78" s="104"/>
      <c r="SD78" s="104"/>
      <c r="SE78" s="104"/>
      <c r="SF78" s="104"/>
      <c r="SG78" s="104"/>
      <c r="SH78" s="104"/>
      <c r="SI78" s="104"/>
      <c r="SJ78" s="104"/>
      <c r="SK78" s="104"/>
      <c r="SL78" s="104"/>
      <c r="SM78" s="104"/>
      <c r="SN78" s="104"/>
      <c r="SO78" s="104"/>
      <c r="SP78" s="104"/>
      <c r="SQ78" s="104"/>
      <c r="SR78" s="104"/>
      <c r="SS78" s="104"/>
      <c r="ST78" s="104"/>
      <c r="SU78" s="104"/>
      <c r="SV78" s="104"/>
      <c r="SW78" s="104"/>
      <c r="SX78" s="104"/>
      <c r="SY78" s="104"/>
      <c r="SZ78" s="104"/>
      <c r="TA78" s="104"/>
      <c r="TB78" s="104"/>
      <c r="TC78" s="104"/>
      <c r="TD78" s="104"/>
      <c r="TE78" s="104"/>
      <c r="TF78" s="104"/>
      <c r="TG78" s="104"/>
      <c r="TH78" s="104"/>
      <c r="TI78" s="104"/>
      <c r="TJ78" s="104"/>
      <c r="TK78" s="104"/>
      <c r="TL78" s="104"/>
      <c r="TM78" s="104"/>
      <c r="TN78" s="104"/>
      <c r="TO78" s="104"/>
      <c r="TP78" s="104"/>
      <c r="TQ78" s="104"/>
      <c r="TR78" s="104"/>
      <c r="TS78" s="104"/>
      <c r="TT78" s="104"/>
      <c r="TU78" s="104"/>
      <c r="TV78" s="104"/>
      <c r="TW78" s="104"/>
      <c r="TX78" s="104"/>
      <c r="TY78" s="104"/>
      <c r="TZ78" s="104"/>
      <c r="UA78" s="104"/>
      <c r="UB78" s="104"/>
      <c r="UC78" s="104"/>
      <c r="UD78" s="104"/>
      <c r="UE78" s="104"/>
      <c r="UF78" s="104"/>
      <c r="UG78" s="104"/>
      <c r="UH78" s="104"/>
      <c r="UI78" s="104"/>
      <c r="UJ78" s="104"/>
      <c r="UK78" s="104"/>
      <c r="UL78" s="104"/>
      <c r="UM78" s="104"/>
      <c r="UN78" s="104"/>
      <c r="UO78" s="104"/>
      <c r="UP78" s="104"/>
      <c r="UQ78" s="104"/>
      <c r="UR78" s="104"/>
      <c r="US78" s="104"/>
      <c r="UT78" s="104"/>
      <c r="UU78" s="104"/>
      <c r="UV78" s="104"/>
      <c r="UW78" s="104"/>
      <c r="UX78" s="104"/>
      <c r="UY78" s="104"/>
      <c r="UZ78" s="104"/>
      <c r="VA78" s="104"/>
      <c r="VB78" s="104"/>
      <c r="VC78" s="104"/>
      <c r="VD78" s="104"/>
      <c r="VE78" s="104"/>
      <c r="VF78" s="104"/>
      <c r="VG78" s="104"/>
      <c r="VH78" s="104"/>
      <c r="VI78" s="104"/>
      <c r="VJ78" s="104"/>
      <c r="VK78" s="104"/>
      <c r="VL78" s="104"/>
      <c r="VM78" s="104"/>
      <c r="VN78" s="104"/>
      <c r="VO78" s="104"/>
      <c r="VP78" s="104"/>
      <c r="VQ78" s="104"/>
      <c r="VR78" s="104"/>
      <c r="VS78" s="104"/>
      <c r="VT78" s="104"/>
      <c r="VU78" s="104"/>
      <c r="VV78" s="104"/>
      <c r="VW78" s="104"/>
      <c r="VX78" s="104"/>
      <c r="VY78" s="104"/>
      <c r="VZ78" s="104"/>
      <c r="WA78" s="104"/>
      <c r="WB78" s="104"/>
      <c r="WC78" s="104"/>
      <c r="WD78" s="104"/>
      <c r="WE78" s="104"/>
      <c r="WF78" s="104"/>
      <c r="WG78" s="104"/>
      <c r="WH78" s="104"/>
      <c r="WI78" s="104"/>
      <c r="WJ78" s="104"/>
      <c r="WK78" s="104"/>
      <c r="WL78" s="104"/>
      <c r="WM78" s="104"/>
      <c r="WN78" s="104"/>
      <c r="WO78" s="104"/>
      <c r="WP78" s="104"/>
      <c r="WQ78" s="104"/>
      <c r="WR78" s="104"/>
      <c r="WS78" s="104"/>
      <c r="WT78" s="104"/>
      <c r="WU78" s="104"/>
      <c r="WV78" s="104"/>
      <c r="WW78" s="104"/>
      <c r="WX78" s="104"/>
      <c r="WY78" s="104"/>
      <c r="WZ78" s="104"/>
      <c r="XA78" s="104"/>
      <c r="XB78" s="104"/>
      <c r="XC78" s="104"/>
      <c r="XD78" s="104"/>
      <c r="XE78" s="104"/>
      <c r="XF78" s="104"/>
      <c r="XG78" s="104"/>
      <c r="XH78" s="104"/>
      <c r="XI78" s="104"/>
      <c r="XJ78" s="104"/>
      <c r="XK78" s="104"/>
      <c r="XL78" s="104"/>
      <c r="XM78" s="104"/>
      <c r="XN78" s="104"/>
      <c r="XO78" s="104"/>
      <c r="XP78" s="104"/>
      <c r="XQ78" s="104"/>
      <c r="XR78" s="104"/>
      <c r="XS78" s="104"/>
      <c r="XT78" s="104"/>
      <c r="XU78" s="104"/>
      <c r="XV78" s="104"/>
      <c r="XW78" s="104"/>
      <c r="XX78" s="104"/>
      <c r="XY78" s="104"/>
      <c r="XZ78" s="104"/>
      <c r="YA78" s="104"/>
      <c r="YB78" s="104"/>
      <c r="YC78" s="104"/>
      <c r="YD78" s="104"/>
      <c r="YE78" s="104"/>
      <c r="YF78" s="104"/>
      <c r="YG78" s="104"/>
      <c r="YH78" s="104"/>
      <c r="YI78" s="104"/>
      <c r="YJ78" s="104"/>
      <c r="YK78" s="104"/>
      <c r="YL78" s="104"/>
      <c r="YM78" s="104"/>
      <c r="YN78" s="104"/>
      <c r="YO78" s="104"/>
      <c r="YP78" s="104"/>
      <c r="YQ78" s="104"/>
      <c r="YR78" s="104"/>
      <c r="YS78" s="104"/>
      <c r="YT78" s="104"/>
      <c r="YU78" s="104"/>
      <c r="YV78" s="104"/>
      <c r="YW78" s="104"/>
      <c r="YX78" s="104"/>
      <c r="YY78" s="104"/>
      <c r="YZ78" s="104"/>
      <c r="ZA78" s="104"/>
      <c r="ZB78" s="104"/>
      <c r="ZC78" s="104"/>
      <c r="ZD78" s="104"/>
      <c r="ZE78" s="104"/>
      <c r="ZF78" s="104"/>
      <c r="ZG78" s="104"/>
      <c r="ZH78" s="104"/>
      <c r="ZI78" s="104"/>
      <c r="ZJ78" s="104"/>
      <c r="ZK78" s="104"/>
      <c r="ZL78" s="104"/>
      <c r="ZM78" s="104"/>
      <c r="ZN78" s="104"/>
      <c r="ZO78" s="104"/>
      <c r="ZP78" s="104"/>
      <c r="ZQ78" s="104"/>
      <c r="ZR78" s="104"/>
      <c r="ZS78" s="104"/>
      <c r="ZT78" s="104"/>
      <c r="ZU78" s="104"/>
      <c r="ZV78" s="104"/>
      <c r="ZW78" s="104"/>
      <c r="ZX78" s="104"/>
      <c r="ZY78" s="104"/>
      <c r="ZZ78" s="104"/>
      <c r="AAA78" s="104"/>
      <c r="AAB78" s="104"/>
      <c r="AAC78" s="104"/>
      <c r="AAD78" s="104"/>
      <c r="AAE78" s="104"/>
      <c r="AAF78" s="104"/>
      <c r="AAG78" s="104"/>
      <c r="AAH78" s="104"/>
      <c r="AAI78" s="104"/>
      <c r="AAJ78" s="104"/>
      <c r="AAK78" s="104"/>
      <c r="AAL78" s="104"/>
      <c r="AAM78" s="104"/>
      <c r="AAN78" s="104"/>
      <c r="AAO78" s="104"/>
      <c r="AAP78" s="104"/>
      <c r="AAQ78" s="104"/>
      <c r="AAR78" s="104"/>
      <c r="AAS78" s="104"/>
      <c r="AAT78" s="104"/>
      <c r="AAU78" s="104"/>
      <c r="AAV78" s="104"/>
      <c r="AAW78" s="104"/>
      <c r="AAX78" s="104"/>
      <c r="AAY78" s="104"/>
      <c r="AAZ78" s="104"/>
      <c r="ABA78" s="104"/>
      <c r="ABB78" s="104"/>
      <c r="ABC78" s="104"/>
      <c r="ABD78" s="104"/>
      <c r="ABE78" s="104"/>
      <c r="ABF78" s="104"/>
      <c r="ABG78" s="104"/>
      <c r="ABH78" s="104"/>
      <c r="ABI78" s="104"/>
      <c r="ABJ78" s="104"/>
      <c r="ABK78" s="104"/>
      <c r="ABL78" s="104"/>
      <c r="ABM78" s="104"/>
      <c r="ABN78" s="104"/>
      <c r="ABO78" s="104"/>
      <c r="ABP78" s="104"/>
      <c r="ABQ78" s="104"/>
      <c r="ABR78" s="104"/>
      <c r="ABS78" s="104"/>
      <c r="ABT78" s="104"/>
      <c r="ABU78" s="104"/>
      <c r="ABV78" s="104"/>
      <c r="ABW78" s="104"/>
      <c r="ABX78" s="104"/>
      <c r="ABY78" s="104"/>
      <c r="ABZ78" s="104"/>
      <c r="ACA78" s="104"/>
      <c r="ACB78" s="104"/>
      <c r="ACC78" s="104"/>
      <c r="ACD78" s="104"/>
      <c r="ACE78" s="104"/>
      <c r="ACF78" s="104"/>
      <c r="ACG78" s="104"/>
      <c r="ACH78" s="104"/>
      <c r="ACI78" s="104"/>
      <c r="ACJ78" s="104"/>
      <c r="ACK78" s="104"/>
      <c r="ACL78" s="104"/>
      <c r="ACM78" s="104"/>
      <c r="ACN78" s="104"/>
      <c r="ACO78" s="104"/>
      <c r="ACP78" s="104"/>
      <c r="ACQ78" s="104"/>
      <c r="ACR78" s="104"/>
      <c r="ACS78" s="104"/>
      <c r="ACT78" s="104"/>
      <c r="ACU78" s="104"/>
      <c r="ACV78" s="104"/>
      <c r="ACW78" s="104"/>
      <c r="ACX78" s="104"/>
      <c r="ACY78" s="104"/>
      <c r="ACZ78" s="104"/>
      <c r="ADA78" s="104"/>
      <c r="ADB78" s="104"/>
      <c r="ADC78" s="104"/>
      <c r="ADD78" s="104"/>
      <c r="ADE78" s="104"/>
      <c r="ADF78" s="104"/>
      <c r="ADG78" s="104"/>
      <c r="ADH78" s="104"/>
      <c r="ADI78" s="104"/>
      <c r="ADJ78" s="104"/>
      <c r="ADK78" s="104"/>
      <c r="ADL78" s="104"/>
      <c r="ADM78" s="104"/>
      <c r="ADN78" s="104"/>
      <c r="ADO78" s="104"/>
      <c r="ADP78" s="104"/>
      <c r="ADQ78" s="104"/>
      <c r="ADR78" s="104"/>
      <c r="ADS78" s="104"/>
      <c r="ADT78" s="104"/>
      <c r="ADU78" s="104"/>
      <c r="ADV78" s="104"/>
      <c r="ADW78" s="104"/>
      <c r="ADX78" s="104"/>
      <c r="ADY78" s="104"/>
      <c r="ADZ78" s="104"/>
      <c r="AEA78" s="104"/>
      <c r="AEB78" s="104"/>
      <c r="AEC78" s="104"/>
      <c r="AED78" s="104"/>
      <c r="AEE78" s="104"/>
      <c r="AEF78" s="104"/>
      <c r="AEG78" s="104"/>
      <c r="AEH78" s="104"/>
      <c r="AEI78" s="104"/>
      <c r="AEJ78" s="104"/>
      <c r="AEK78" s="104"/>
      <c r="AEL78" s="104"/>
      <c r="AEM78" s="104"/>
      <c r="AEN78" s="104"/>
      <c r="AEO78" s="104"/>
      <c r="AEP78" s="104"/>
      <c r="AEQ78" s="104"/>
      <c r="AER78" s="104"/>
      <c r="AES78" s="104"/>
      <c r="AET78" s="104"/>
      <c r="AEU78" s="104"/>
      <c r="AEV78" s="104"/>
      <c r="AEW78" s="104"/>
      <c r="AEX78" s="104"/>
      <c r="AEY78" s="104"/>
      <c r="AEZ78" s="104"/>
      <c r="AFA78" s="104"/>
      <c r="AFB78" s="104"/>
      <c r="AFC78" s="104"/>
      <c r="AFD78" s="104"/>
      <c r="AFE78" s="104"/>
      <c r="AFF78" s="104"/>
      <c r="AFG78" s="104"/>
      <c r="AFH78" s="104"/>
      <c r="AFI78" s="104"/>
      <c r="AFJ78" s="104"/>
      <c r="AFK78" s="104"/>
      <c r="AFL78" s="104"/>
      <c r="AFM78" s="104"/>
      <c r="AFN78" s="104"/>
      <c r="AFO78" s="104"/>
      <c r="AFP78" s="104"/>
      <c r="AFQ78" s="104"/>
      <c r="AFR78" s="104"/>
      <c r="AFS78" s="104"/>
      <c r="AFT78" s="104"/>
      <c r="AFU78" s="104"/>
      <c r="AFV78" s="104"/>
      <c r="AFW78" s="104"/>
      <c r="AFX78" s="104"/>
      <c r="AFY78" s="104"/>
      <c r="AFZ78" s="104"/>
      <c r="AGA78" s="104"/>
      <c r="AGB78" s="104"/>
      <c r="AGC78" s="104"/>
      <c r="AGD78" s="104"/>
      <c r="AGE78" s="104"/>
      <c r="AGF78" s="104"/>
      <c r="AGG78" s="104"/>
      <c r="AGH78" s="104"/>
      <c r="AGI78" s="104"/>
      <c r="AGJ78" s="104"/>
      <c r="AGK78" s="104"/>
      <c r="AGL78" s="104"/>
      <c r="AGM78" s="104"/>
      <c r="AGN78" s="104"/>
      <c r="AGO78" s="104"/>
      <c r="AGP78" s="104"/>
      <c r="AGQ78" s="104"/>
      <c r="AGR78" s="104"/>
      <c r="AGS78" s="104"/>
      <c r="AGT78" s="104"/>
      <c r="AGU78" s="104"/>
      <c r="AGV78" s="104"/>
      <c r="AGW78" s="104"/>
      <c r="AGX78" s="104"/>
      <c r="AGY78" s="104"/>
      <c r="AGZ78" s="104"/>
      <c r="AHA78" s="104"/>
      <c r="AHB78" s="104"/>
      <c r="AHC78" s="104"/>
      <c r="AHD78" s="104"/>
      <c r="AHE78" s="104"/>
      <c r="AHF78" s="104"/>
      <c r="AHG78" s="104"/>
      <c r="AHH78" s="104"/>
      <c r="AHI78" s="104"/>
      <c r="AHJ78" s="104"/>
      <c r="AHK78" s="104"/>
      <c r="AHL78" s="104"/>
      <c r="AHM78" s="104"/>
      <c r="AHN78" s="104"/>
      <c r="AHO78" s="104"/>
      <c r="AHP78" s="104"/>
      <c r="AHQ78" s="104"/>
      <c r="AHR78" s="104"/>
      <c r="AHS78" s="104"/>
      <c r="AHT78" s="104"/>
      <c r="AHU78" s="104"/>
      <c r="AHV78" s="104"/>
      <c r="AHW78" s="104"/>
      <c r="AHX78" s="104"/>
      <c r="AHY78" s="104"/>
      <c r="AHZ78" s="104"/>
      <c r="AIA78" s="104"/>
      <c r="AIB78" s="104"/>
      <c r="AIC78" s="104"/>
      <c r="AID78" s="104"/>
      <c r="AIE78" s="104"/>
      <c r="AIF78" s="104"/>
      <c r="AIG78" s="104"/>
      <c r="AIH78" s="104"/>
      <c r="AII78" s="104"/>
      <c r="AIJ78" s="104"/>
      <c r="AIK78" s="104"/>
      <c r="AIL78" s="104"/>
      <c r="AIM78" s="104"/>
      <c r="AIN78" s="104"/>
      <c r="AIO78" s="104"/>
      <c r="AIP78" s="104"/>
      <c r="AIQ78" s="104"/>
      <c r="AIR78" s="104"/>
      <c r="AIS78" s="104"/>
      <c r="AIT78" s="104"/>
      <c r="AIU78" s="104"/>
      <c r="AIV78" s="104"/>
      <c r="AIW78" s="104"/>
      <c r="AIX78" s="104"/>
      <c r="AIY78" s="104"/>
      <c r="AIZ78" s="104"/>
      <c r="AJA78" s="104"/>
      <c r="AJB78" s="104"/>
      <c r="AJC78" s="104"/>
      <c r="AJD78" s="104"/>
      <c r="AJE78" s="104"/>
      <c r="AJF78" s="104"/>
      <c r="AJG78" s="104"/>
      <c r="AJH78" s="104"/>
      <c r="AJI78" s="104"/>
      <c r="AJJ78" s="104"/>
      <c r="AJK78" s="104"/>
      <c r="AJL78" s="104"/>
      <c r="AJM78" s="104"/>
      <c r="AJN78" s="104"/>
      <c r="AJO78" s="104"/>
      <c r="AJP78" s="104"/>
      <c r="AJQ78" s="104"/>
      <c r="AJR78" s="104"/>
      <c r="AJS78" s="104"/>
      <c r="AJT78" s="104"/>
      <c r="AJU78" s="104"/>
      <c r="AJV78" s="104"/>
      <c r="AJW78" s="104"/>
      <c r="AJX78" s="104"/>
      <c r="AJY78" s="104"/>
      <c r="AJZ78" s="104"/>
      <c r="AKA78" s="104"/>
      <c r="AKB78" s="104"/>
      <c r="AKC78" s="104"/>
      <c r="AKD78" s="104"/>
      <c r="AKE78" s="104"/>
      <c r="AKF78" s="104"/>
      <c r="AKG78" s="104"/>
      <c r="AKH78" s="104"/>
      <c r="AKI78" s="104"/>
      <c r="AKJ78" s="104"/>
      <c r="AKK78" s="104"/>
      <c r="AKL78" s="104"/>
      <c r="AKM78" s="104"/>
      <c r="AKN78" s="104"/>
      <c r="AKO78" s="104"/>
      <c r="AKP78" s="104"/>
      <c r="AKQ78" s="104"/>
      <c r="AKR78" s="104"/>
      <c r="AKS78" s="104"/>
      <c r="AKT78" s="104"/>
      <c r="AKU78" s="104"/>
      <c r="AKV78" s="104"/>
      <c r="AKW78" s="104"/>
      <c r="AKX78" s="104"/>
      <c r="AKY78" s="104"/>
      <c r="AKZ78" s="104"/>
      <c r="ALA78" s="104"/>
      <c r="ALB78" s="104"/>
      <c r="ALC78" s="104"/>
      <c r="ALD78" s="104"/>
      <c r="ALE78" s="104"/>
      <c r="ALF78" s="104"/>
      <c r="ALG78" s="104"/>
      <c r="ALH78" s="104"/>
      <c r="ALI78" s="104"/>
      <c r="ALJ78" s="104"/>
      <c r="ALK78" s="104"/>
      <c r="ALL78" s="104"/>
      <c r="ALM78" s="104"/>
      <c r="ALN78" s="104"/>
      <c r="ALO78" s="104"/>
      <c r="ALP78" s="104"/>
      <c r="ALQ78" s="104"/>
      <c r="ALR78" s="104"/>
      <c r="ALS78" s="104"/>
      <c r="ALT78" s="104"/>
      <c r="ALU78" s="104"/>
      <c r="ALV78" s="104"/>
      <c r="ALW78" s="104"/>
      <c r="ALX78" s="104"/>
      <c r="ALY78" s="104"/>
      <c r="ALZ78" s="104"/>
      <c r="AMA78" s="104"/>
      <c r="AMB78" s="104"/>
      <c r="AMC78" s="104"/>
      <c r="AMD78" s="104"/>
      <c r="AME78" s="104"/>
      <c r="AMF78" s="104"/>
      <c r="AMG78" s="104"/>
      <c r="AMH78" s="104"/>
      <c r="AMI78" s="104"/>
      <c r="AMJ78" s="104"/>
    </row>
    <row r="79" spans="1:1024" s="89" customFormat="1" ht="12.75" x14ac:dyDescent="0.2">
      <c r="A79" s="58">
        <f t="array" ref="A79">IF(G79=Error_checking!$A$26,_xlfn.RANK.EQ(AC79,$AC$2:$AC$601),"")</f>
        <v>78</v>
      </c>
      <c r="B79" s="84">
        <v>465</v>
      </c>
      <c r="C79" s="59">
        <f>VLOOKUP($B79,Ludo_na!$A$2:$D$601,2,0)</f>
        <v>296</v>
      </c>
      <c r="D79" s="60" t="str">
        <f>IF(VLOOKUP($B79,Ludo_voor!$A$2:$Y$601,3,0)="","",VLOOKUP($B79,Ludo_voor!$A$2:$Y$601,3,0))</f>
        <v>De Bouwer</v>
      </c>
      <c r="E79" s="61" t="str">
        <f>IF(VLOOKUP($B79,Ludo_voor!$A$2:$Y$601,4,0)="","",VLOOKUP($B79,Ludo_voor!$A$2:$Y$601,4,0))</f>
        <v>Tessa</v>
      </c>
      <c r="F79" s="62" t="str">
        <f>IF(VLOOKUP($B79,Ludo_voor!$A$2:$Y$601,5,0)="","",VLOOKUP($B79,Ludo_voor!$A$2:$Y$601,5,0))</f>
        <v/>
      </c>
      <c r="G79" s="63" t="s">
        <v>845</v>
      </c>
      <c r="H79" s="85"/>
      <c r="I79" s="86" t="s">
        <v>867</v>
      </c>
      <c r="J79" s="87">
        <v>4</v>
      </c>
      <c r="K79" s="87">
        <v>1</v>
      </c>
      <c r="L79" s="87">
        <v>98</v>
      </c>
      <c r="M79" s="67">
        <f t="array" ref="M79">IF($G79="","",IF(L79="",0,((SUM(IF(I79=I$2:I$601,IF(J79=J$2:J$601,1,0),0))-K79)/(SUM(IF(I79=I$2:I$601,IF(J79=J$2:J$601,1,0),0))-1)*100)+(L79/(SUM(IF(I79=I$2:I$601,IF(J79=J$2:J$601,L$2:L$601,0),0))))+IF(K79&lt;2,SUM(IF(I79=I$2:I$601,IF(J79=J$2:J$601,1,0),0)),0)))</f>
        <v>104.2816091954023</v>
      </c>
      <c r="N79" s="88" t="s">
        <v>848</v>
      </c>
      <c r="O79" s="72">
        <v>1</v>
      </c>
      <c r="P79" s="72">
        <v>4</v>
      </c>
      <c r="Q79" s="72">
        <v>26</v>
      </c>
      <c r="R79" s="70">
        <f t="array" ref="R79">IF($G79="","",IF(Q79="",0,((SUM(IF(N79=N$2:N$601,IF(O79=O$2:O$601,1,0),0))-P79)/(SUM(IF(N79=N$2:N$601,IF(O79=O$2:O$601,1,0),0))-1)*100)+(Q79/(SUM(IF(N79=N$2:N$601,IF(O79=O$2:O$601,Q$2:Q$601,0),0))))+IF(P79&lt;2,SUM(IF(N79=N$2:N$601,IF(O79=O$2:O$601,1,0),0)),0)))</f>
        <v>0.10970464135021098</v>
      </c>
      <c r="S79" s="71" t="s">
        <v>859</v>
      </c>
      <c r="T79" s="72">
        <v>4</v>
      </c>
      <c r="U79" s="72">
        <v>3</v>
      </c>
      <c r="V79" s="72">
        <v>6</v>
      </c>
      <c r="W79" s="73">
        <f t="array" ref="W79">IF($G79="","",IF(OR(S79=Error_checking!$Q$25,S79=Error_checking!$Q$26),R79-IF(P79&lt;2,SUM(IF(N79=N$2:N$601,IF(O79=O$2:O$601,1,0),0)),0),IF(V79="",0,((SUM(IF(S79=S$2:S$601,IF(T79=T$2:T$601,1,0),0))-U79)/(SUM(IF(S79=S$2:S$601,IF(T79=T$2:T$601,1,0),0))-1)*100)+(V79/(SUM(IF(S79=S$2:S$601,IF(T79=T$2:T$601,V$2:V$601,0),0))))+IF(U79&lt;2,SUM(IF(S79=S$2:S$601,IF(T79=T$2:T$601,1,0),0)),0))))</f>
        <v>33.466666666666661</v>
      </c>
      <c r="X79" s="74"/>
      <c r="Y79" s="75"/>
      <c r="Z79" s="76"/>
      <c r="AA79" s="75"/>
      <c r="AB79" s="77">
        <f>0</f>
        <v>0</v>
      </c>
      <c r="AC79" s="77">
        <f t="array" ref="AC79">SUM(M79,R79,W79,AB79)</f>
        <v>137.85798050341916</v>
      </c>
      <c r="AD79" s="76">
        <f>IF(G79=Error_checking!$A$26,MAX(0,MIN(MaxBonus,$G$1)+1-_xlfn.RANK.EQ(AC79,$AC$2:$AC$601)),0)</f>
        <v>0</v>
      </c>
      <c r="AE79" s="73">
        <f t="shared" si="1"/>
        <v>137.85798050341916</v>
      </c>
      <c r="AF79" s="78">
        <f t="array" ref="AF79">IF(G79=Error_checking!$A$26,_xlfn.RANK.EQ(AC79,$AC$2:$AC$601),"")</f>
        <v>78</v>
      </c>
      <c r="AG79" s="79"/>
      <c r="AH79" s="80"/>
      <c r="AI79" s="80"/>
      <c r="AJ79" s="80"/>
      <c r="AK79" s="81"/>
      <c r="AL79" s="81"/>
      <c r="AM79" s="81"/>
      <c r="AN79" s="82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  <c r="HO79" s="104"/>
      <c r="HP79" s="104"/>
      <c r="HQ79" s="104"/>
      <c r="HR79" s="104"/>
      <c r="HS79" s="104"/>
      <c r="HT79" s="104"/>
      <c r="HU79" s="104"/>
      <c r="HV79" s="104"/>
      <c r="HW79" s="104"/>
      <c r="HX79" s="104"/>
      <c r="HY79" s="104"/>
      <c r="HZ79" s="104"/>
      <c r="IA79" s="104"/>
      <c r="IB79" s="104"/>
      <c r="IC79" s="104"/>
      <c r="ID79" s="104"/>
      <c r="IE79" s="104"/>
      <c r="IF79" s="104"/>
      <c r="IG79" s="104"/>
      <c r="IH79" s="104"/>
      <c r="II79" s="104"/>
      <c r="IJ79" s="104"/>
      <c r="IK79" s="104"/>
      <c r="IL79" s="104"/>
      <c r="IM79" s="104"/>
      <c r="IN79" s="104"/>
      <c r="IO79" s="104"/>
      <c r="IP79" s="104"/>
      <c r="IQ79" s="104"/>
      <c r="IR79" s="104"/>
      <c r="IS79" s="104"/>
      <c r="IT79" s="104"/>
      <c r="IU79" s="104"/>
      <c r="IV79" s="104"/>
      <c r="IW79" s="104"/>
      <c r="IX79" s="104"/>
      <c r="IY79" s="104"/>
      <c r="IZ79" s="104"/>
      <c r="JA79" s="104"/>
      <c r="JB79" s="104"/>
      <c r="JC79" s="104"/>
      <c r="JD79" s="104"/>
      <c r="JE79" s="104"/>
      <c r="JF79" s="104"/>
      <c r="JG79" s="104"/>
      <c r="JH79" s="104"/>
      <c r="JI79" s="104"/>
      <c r="JJ79" s="104"/>
      <c r="JK79" s="104"/>
      <c r="JL79" s="104"/>
      <c r="JM79" s="104"/>
      <c r="JN79" s="104"/>
      <c r="JO79" s="104"/>
      <c r="JP79" s="104"/>
      <c r="JQ79" s="104"/>
      <c r="JR79" s="104"/>
      <c r="JS79" s="104"/>
      <c r="JT79" s="104"/>
      <c r="JU79" s="104"/>
      <c r="JV79" s="104"/>
      <c r="JW79" s="104"/>
      <c r="JX79" s="104"/>
      <c r="JY79" s="104"/>
      <c r="JZ79" s="104"/>
      <c r="KA79" s="104"/>
      <c r="KB79" s="104"/>
      <c r="KC79" s="104"/>
      <c r="KD79" s="104"/>
      <c r="KE79" s="104"/>
      <c r="KF79" s="104"/>
      <c r="KG79" s="104"/>
      <c r="KH79" s="104"/>
      <c r="KI79" s="104"/>
      <c r="KJ79" s="104"/>
      <c r="KK79" s="104"/>
      <c r="KL79" s="104"/>
      <c r="KM79" s="104"/>
      <c r="KN79" s="104"/>
      <c r="KO79" s="104"/>
      <c r="KP79" s="104"/>
      <c r="KQ79" s="104"/>
      <c r="KR79" s="104"/>
      <c r="KS79" s="104"/>
      <c r="KT79" s="104"/>
      <c r="KU79" s="104"/>
      <c r="KV79" s="104"/>
      <c r="KW79" s="104"/>
      <c r="KX79" s="104"/>
      <c r="KY79" s="104"/>
      <c r="KZ79" s="104"/>
      <c r="LA79" s="104"/>
      <c r="LB79" s="104"/>
      <c r="LC79" s="104"/>
      <c r="LD79" s="104"/>
      <c r="LE79" s="104"/>
      <c r="LF79" s="104"/>
      <c r="LG79" s="104"/>
      <c r="LH79" s="104"/>
      <c r="LI79" s="104"/>
      <c r="LJ79" s="104"/>
      <c r="LK79" s="104"/>
      <c r="LL79" s="104"/>
      <c r="LM79" s="104"/>
      <c r="LN79" s="104"/>
      <c r="LO79" s="104"/>
      <c r="LP79" s="104"/>
      <c r="LQ79" s="104"/>
      <c r="LR79" s="104"/>
      <c r="LS79" s="104"/>
      <c r="LT79" s="104"/>
      <c r="LU79" s="104"/>
      <c r="LV79" s="104"/>
      <c r="LW79" s="104"/>
      <c r="LX79" s="104"/>
      <c r="LY79" s="104"/>
      <c r="LZ79" s="104"/>
      <c r="MA79" s="104"/>
      <c r="MB79" s="104"/>
      <c r="MC79" s="104"/>
      <c r="MD79" s="104"/>
      <c r="ME79" s="104"/>
      <c r="MF79" s="104"/>
      <c r="MG79" s="104"/>
      <c r="MH79" s="104"/>
      <c r="MI79" s="104"/>
      <c r="MJ79" s="104"/>
      <c r="MK79" s="104"/>
      <c r="ML79" s="104"/>
      <c r="MM79" s="104"/>
      <c r="MN79" s="104"/>
      <c r="MO79" s="104"/>
      <c r="MP79" s="104"/>
      <c r="MQ79" s="104"/>
      <c r="MR79" s="104"/>
      <c r="MS79" s="104"/>
      <c r="MT79" s="104"/>
      <c r="MU79" s="104"/>
      <c r="MV79" s="104"/>
      <c r="MW79" s="104"/>
      <c r="MX79" s="104"/>
      <c r="MY79" s="104"/>
      <c r="MZ79" s="104"/>
      <c r="NA79" s="104"/>
      <c r="NB79" s="104"/>
      <c r="NC79" s="104"/>
      <c r="ND79" s="104"/>
      <c r="NE79" s="104"/>
      <c r="NF79" s="104"/>
      <c r="NG79" s="104"/>
      <c r="NH79" s="104"/>
      <c r="NI79" s="104"/>
      <c r="NJ79" s="104"/>
      <c r="NK79" s="104"/>
      <c r="NL79" s="104"/>
      <c r="NM79" s="104"/>
      <c r="NN79" s="104"/>
      <c r="NO79" s="104"/>
      <c r="NP79" s="104"/>
      <c r="NQ79" s="104"/>
      <c r="NR79" s="104"/>
      <c r="NS79" s="104"/>
      <c r="NT79" s="104"/>
      <c r="NU79" s="104"/>
      <c r="NV79" s="104"/>
      <c r="NW79" s="104"/>
      <c r="NX79" s="104"/>
      <c r="NY79" s="104"/>
      <c r="NZ79" s="104"/>
      <c r="OA79" s="104"/>
      <c r="OB79" s="104"/>
      <c r="OC79" s="104"/>
      <c r="OD79" s="104"/>
      <c r="OE79" s="104"/>
      <c r="OF79" s="104"/>
      <c r="OG79" s="104"/>
      <c r="OH79" s="104"/>
      <c r="OI79" s="104"/>
      <c r="OJ79" s="104"/>
      <c r="OK79" s="104"/>
      <c r="OL79" s="104"/>
      <c r="OM79" s="104"/>
      <c r="ON79" s="104"/>
      <c r="OO79" s="104"/>
      <c r="OP79" s="104"/>
      <c r="OQ79" s="104"/>
      <c r="OR79" s="104"/>
      <c r="OS79" s="104"/>
      <c r="OT79" s="104"/>
      <c r="OU79" s="104"/>
      <c r="OV79" s="104"/>
      <c r="OW79" s="104"/>
      <c r="OX79" s="104"/>
      <c r="OY79" s="104"/>
      <c r="OZ79" s="104"/>
      <c r="PA79" s="104"/>
      <c r="PB79" s="104"/>
      <c r="PC79" s="104"/>
      <c r="PD79" s="104"/>
      <c r="PE79" s="104"/>
      <c r="PF79" s="104"/>
      <c r="PG79" s="104"/>
      <c r="PH79" s="104"/>
      <c r="PI79" s="104"/>
      <c r="PJ79" s="104"/>
      <c r="PK79" s="104"/>
      <c r="PL79" s="104"/>
      <c r="PM79" s="104"/>
      <c r="PN79" s="104"/>
      <c r="PO79" s="104"/>
      <c r="PP79" s="104"/>
      <c r="PQ79" s="104"/>
      <c r="PR79" s="104"/>
      <c r="PS79" s="104"/>
      <c r="PT79" s="104"/>
      <c r="PU79" s="104"/>
      <c r="PV79" s="104"/>
      <c r="PW79" s="104"/>
      <c r="PX79" s="104"/>
      <c r="PY79" s="104"/>
      <c r="PZ79" s="104"/>
      <c r="QA79" s="104"/>
      <c r="QB79" s="104"/>
      <c r="QC79" s="104"/>
      <c r="QD79" s="104"/>
      <c r="QE79" s="104"/>
      <c r="QF79" s="104"/>
      <c r="QG79" s="104"/>
      <c r="QH79" s="104"/>
      <c r="QI79" s="104"/>
      <c r="QJ79" s="104"/>
      <c r="QK79" s="104"/>
      <c r="QL79" s="104"/>
      <c r="QM79" s="104"/>
      <c r="QN79" s="104"/>
      <c r="QO79" s="104"/>
      <c r="QP79" s="104"/>
      <c r="QQ79" s="104"/>
      <c r="QR79" s="104"/>
      <c r="QS79" s="104"/>
      <c r="QT79" s="104"/>
      <c r="QU79" s="104"/>
      <c r="QV79" s="104"/>
      <c r="QW79" s="104"/>
      <c r="QX79" s="104"/>
      <c r="QY79" s="104"/>
      <c r="QZ79" s="104"/>
      <c r="RA79" s="104"/>
      <c r="RB79" s="104"/>
      <c r="RC79" s="104"/>
      <c r="RD79" s="104"/>
      <c r="RE79" s="104"/>
      <c r="RF79" s="104"/>
      <c r="RG79" s="104"/>
      <c r="RH79" s="104"/>
      <c r="RI79" s="104"/>
      <c r="RJ79" s="104"/>
      <c r="RK79" s="104"/>
      <c r="RL79" s="104"/>
      <c r="RM79" s="104"/>
      <c r="RN79" s="104"/>
      <c r="RO79" s="104"/>
      <c r="RP79" s="104"/>
      <c r="RQ79" s="104"/>
      <c r="RR79" s="104"/>
      <c r="RS79" s="104"/>
      <c r="RT79" s="104"/>
      <c r="RU79" s="104"/>
      <c r="RV79" s="104"/>
      <c r="RW79" s="104"/>
      <c r="RX79" s="104"/>
      <c r="RY79" s="104"/>
      <c r="RZ79" s="104"/>
      <c r="SA79" s="104"/>
      <c r="SB79" s="104"/>
      <c r="SC79" s="104"/>
      <c r="SD79" s="104"/>
      <c r="SE79" s="104"/>
      <c r="SF79" s="104"/>
      <c r="SG79" s="104"/>
      <c r="SH79" s="104"/>
      <c r="SI79" s="104"/>
      <c r="SJ79" s="104"/>
      <c r="SK79" s="104"/>
      <c r="SL79" s="104"/>
      <c r="SM79" s="104"/>
      <c r="SN79" s="104"/>
      <c r="SO79" s="104"/>
      <c r="SP79" s="104"/>
      <c r="SQ79" s="104"/>
      <c r="SR79" s="104"/>
      <c r="SS79" s="104"/>
      <c r="ST79" s="104"/>
      <c r="SU79" s="104"/>
      <c r="SV79" s="104"/>
      <c r="SW79" s="104"/>
      <c r="SX79" s="104"/>
      <c r="SY79" s="104"/>
      <c r="SZ79" s="104"/>
      <c r="TA79" s="104"/>
      <c r="TB79" s="104"/>
      <c r="TC79" s="104"/>
      <c r="TD79" s="104"/>
      <c r="TE79" s="104"/>
      <c r="TF79" s="104"/>
      <c r="TG79" s="104"/>
      <c r="TH79" s="104"/>
      <c r="TI79" s="104"/>
      <c r="TJ79" s="104"/>
      <c r="TK79" s="104"/>
      <c r="TL79" s="104"/>
      <c r="TM79" s="104"/>
      <c r="TN79" s="104"/>
      <c r="TO79" s="104"/>
      <c r="TP79" s="104"/>
      <c r="TQ79" s="104"/>
      <c r="TR79" s="104"/>
      <c r="TS79" s="104"/>
      <c r="TT79" s="104"/>
      <c r="TU79" s="104"/>
      <c r="TV79" s="104"/>
      <c r="TW79" s="104"/>
      <c r="TX79" s="104"/>
      <c r="TY79" s="104"/>
      <c r="TZ79" s="104"/>
      <c r="UA79" s="104"/>
      <c r="UB79" s="104"/>
      <c r="UC79" s="104"/>
      <c r="UD79" s="104"/>
      <c r="UE79" s="104"/>
      <c r="UF79" s="104"/>
      <c r="UG79" s="104"/>
      <c r="UH79" s="104"/>
      <c r="UI79" s="104"/>
      <c r="UJ79" s="104"/>
      <c r="UK79" s="104"/>
      <c r="UL79" s="104"/>
      <c r="UM79" s="104"/>
      <c r="UN79" s="104"/>
      <c r="UO79" s="104"/>
      <c r="UP79" s="104"/>
      <c r="UQ79" s="104"/>
      <c r="UR79" s="104"/>
      <c r="US79" s="104"/>
      <c r="UT79" s="104"/>
      <c r="UU79" s="104"/>
      <c r="UV79" s="104"/>
      <c r="UW79" s="104"/>
      <c r="UX79" s="104"/>
      <c r="UY79" s="104"/>
      <c r="UZ79" s="104"/>
      <c r="VA79" s="104"/>
      <c r="VB79" s="104"/>
      <c r="VC79" s="104"/>
      <c r="VD79" s="104"/>
      <c r="VE79" s="104"/>
      <c r="VF79" s="104"/>
      <c r="VG79" s="104"/>
      <c r="VH79" s="104"/>
      <c r="VI79" s="104"/>
      <c r="VJ79" s="104"/>
      <c r="VK79" s="104"/>
      <c r="VL79" s="104"/>
      <c r="VM79" s="104"/>
      <c r="VN79" s="104"/>
      <c r="VO79" s="104"/>
      <c r="VP79" s="104"/>
      <c r="VQ79" s="104"/>
      <c r="VR79" s="104"/>
      <c r="VS79" s="104"/>
      <c r="VT79" s="104"/>
      <c r="VU79" s="104"/>
      <c r="VV79" s="104"/>
      <c r="VW79" s="104"/>
      <c r="VX79" s="104"/>
      <c r="VY79" s="104"/>
      <c r="VZ79" s="104"/>
      <c r="WA79" s="104"/>
      <c r="WB79" s="104"/>
      <c r="WC79" s="104"/>
      <c r="WD79" s="104"/>
      <c r="WE79" s="104"/>
      <c r="WF79" s="104"/>
      <c r="WG79" s="104"/>
      <c r="WH79" s="104"/>
      <c r="WI79" s="104"/>
      <c r="WJ79" s="104"/>
      <c r="WK79" s="104"/>
      <c r="WL79" s="104"/>
      <c r="WM79" s="104"/>
      <c r="WN79" s="104"/>
      <c r="WO79" s="104"/>
      <c r="WP79" s="104"/>
      <c r="WQ79" s="104"/>
      <c r="WR79" s="104"/>
      <c r="WS79" s="104"/>
      <c r="WT79" s="104"/>
      <c r="WU79" s="104"/>
      <c r="WV79" s="104"/>
      <c r="WW79" s="104"/>
      <c r="WX79" s="104"/>
      <c r="WY79" s="104"/>
      <c r="WZ79" s="104"/>
      <c r="XA79" s="104"/>
      <c r="XB79" s="104"/>
      <c r="XC79" s="104"/>
      <c r="XD79" s="104"/>
      <c r="XE79" s="104"/>
      <c r="XF79" s="104"/>
      <c r="XG79" s="104"/>
      <c r="XH79" s="104"/>
      <c r="XI79" s="104"/>
      <c r="XJ79" s="104"/>
      <c r="XK79" s="104"/>
      <c r="XL79" s="104"/>
      <c r="XM79" s="104"/>
      <c r="XN79" s="104"/>
      <c r="XO79" s="104"/>
      <c r="XP79" s="104"/>
      <c r="XQ79" s="104"/>
      <c r="XR79" s="104"/>
      <c r="XS79" s="104"/>
      <c r="XT79" s="104"/>
      <c r="XU79" s="104"/>
      <c r="XV79" s="104"/>
      <c r="XW79" s="104"/>
      <c r="XX79" s="104"/>
      <c r="XY79" s="104"/>
      <c r="XZ79" s="104"/>
      <c r="YA79" s="104"/>
      <c r="YB79" s="104"/>
      <c r="YC79" s="104"/>
      <c r="YD79" s="104"/>
      <c r="YE79" s="104"/>
      <c r="YF79" s="104"/>
      <c r="YG79" s="104"/>
      <c r="YH79" s="104"/>
      <c r="YI79" s="104"/>
      <c r="YJ79" s="104"/>
      <c r="YK79" s="104"/>
      <c r="YL79" s="104"/>
      <c r="YM79" s="104"/>
      <c r="YN79" s="104"/>
      <c r="YO79" s="104"/>
      <c r="YP79" s="104"/>
      <c r="YQ79" s="104"/>
      <c r="YR79" s="104"/>
      <c r="YS79" s="104"/>
      <c r="YT79" s="104"/>
      <c r="YU79" s="104"/>
      <c r="YV79" s="104"/>
      <c r="YW79" s="104"/>
      <c r="YX79" s="104"/>
      <c r="YY79" s="104"/>
      <c r="YZ79" s="104"/>
      <c r="ZA79" s="104"/>
      <c r="ZB79" s="104"/>
      <c r="ZC79" s="104"/>
      <c r="ZD79" s="104"/>
      <c r="ZE79" s="104"/>
      <c r="ZF79" s="104"/>
      <c r="ZG79" s="104"/>
      <c r="ZH79" s="104"/>
      <c r="ZI79" s="104"/>
      <c r="ZJ79" s="104"/>
      <c r="ZK79" s="104"/>
      <c r="ZL79" s="104"/>
      <c r="ZM79" s="104"/>
      <c r="ZN79" s="104"/>
      <c r="ZO79" s="104"/>
      <c r="ZP79" s="104"/>
      <c r="ZQ79" s="104"/>
      <c r="ZR79" s="104"/>
      <c r="ZS79" s="104"/>
      <c r="ZT79" s="104"/>
      <c r="ZU79" s="104"/>
      <c r="ZV79" s="104"/>
      <c r="ZW79" s="104"/>
      <c r="ZX79" s="104"/>
      <c r="ZY79" s="104"/>
      <c r="ZZ79" s="104"/>
      <c r="AAA79" s="104"/>
      <c r="AAB79" s="104"/>
      <c r="AAC79" s="104"/>
      <c r="AAD79" s="104"/>
      <c r="AAE79" s="104"/>
      <c r="AAF79" s="104"/>
      <c r="AAG79" s="104"/>
      <c r="AAH79" s="104"/>
      <c r="AAI79" s="104"/>
      <c r="AAJ79" s="104"/>
      <c r="AAK79" s="104"/>
      <c r="AAL79" s="104"/>
      <c r="AAM79" s="104"/>
      <c r="AAN79" s="104"/>
      <c r="AAO79" s="104"/>
      <c r="AAP79" s="104"/>
      <c r="AAQ79" s="104"/>
      <c r="AAR79" s="104"/>
      <c r="AAS79" s="104"/>
      <c r="AAT79" s="104"/>
      <c r="AAU79" s="104"/>
      <c r="AAV79" s="104"/>
      <c r="AAW79" s="104"/>
      <c r="AAX79" s="104"/>
      <c r="AAY79" s="104"/>
      <c r="AAZ79" s="104"/>
      <c r="ABA79" s="104"/>
      <c r="ABB79" s="104"/>
      <c r="ABC79" s="104"/>
      <c r="ABD79" s="104"/>
      <c r="ABE79" s="104"/>
      <c r="ABF79" s="104"/>
      <c r="ABG79" s="104"/>
      <c r="ABH79" s="104"/>
      <c r="ABI79" s="104"/>
      <c r="ABJ79" s="104"/>
      <c r="ABK79" s="104"/>
      <c r="ABL79" s="104"/>
      <c r="ABM79" s="104"/>
      <c r="ABN79" s="104"/>
      <c r="ABO79" s="104"/>
      <c r="ABP79" s="104"/>
      <c r="ABQ79" s="104"/>
      <c r="ABR79" s="104"/>
      <c r="ABS79" s="104"/>
      <c r="ABT79" s="104"/>
      <c r="ABU79" s="104"/>
      <c r="ABV79" s="104"/>
      <c r="ABW79" s="104"/>
      <c r="ABX79" s="104"/>
      <c r="ABY79" s="104"/>
      <c r="ABZ79" s="104"/>
      <c r="ACA79" s="104"/>
      <c r="ACB79" s="104"/>
      <c r="ACC79" s="104"/>
      <c r="ACD79" s="104"/>
      <c r="ACE79" s="104"/>
      <c r="ACF79" s="104"/>
      <c r="ACG79" s="104"/>
      <c r="ACH79" s="104"/>
      <c r="ACI79" s="104"/>
      <c r="ACJ79" s="104"/>
      <c r="ACK79" s="104"/>
      <c r="ACL79" s="104"/>
      <c r="ACM79" s="104"/>
      <c r="ACN79" s="104"/>
      <c r="ACO79" s="104"/>
      <c r="ACP79" s="104"/>
      <c r="ACQ79" s="104"/>
      <c r="ACR79" s="104"/>
      <c r="ACS79" s="104"/>
      <c r="ACT79" s="104"/>
      <c r="ACU79" s="104"/>
      <c r="ACV79" s="104"/>
      <c r="ACW79" s="104"/>
      <c r="ACX79" s="104"/>
      <c r="ACY79" s="104"/>
      <c r="ACZ79" s="104"/>
      <c r="ADA79" s="104"/>
      <c r="ADB79" s="104"/>
      <c r="ADC79" s="104"/>
      <c r="ADD79" s="104"/>
      <c r="ADE79" s="104"/>
      <c r="ADF79" s="104"/>
      <c r="ADG79" s="104"/>
      <c r="ADH79" s="104"/>
      <c r="ADI79" s="104"/>
      <c r="ADJ79" s="104"/>
      <c r="ADK79" s="104"/>
      <c r="ADL79" s="104"/>
      <c r="ADM79" s="104"/>
      <c r="ADN79" s="104"/>
      <c r="ADO79" s="104"/>
      <c r="ADP79" s="104"/>
      <c r="ADQ79" s="104"/>
      <c r="ADR79" s="104"/>
      <c r="ADS79" s="104"/>
      <c r="ADT79" s="104"/>
      <c r="ADU79" s="104"/>
      <c r="ADV79" s="104"/>
      <c r="ADW79" s="104"/>
      <c r="ADX79" s="104"/>
      <c r="ADY79" s="104"/>
      <c r="ADZ79" s="104"/>
      <c r="AEA79" s="104"/>
      <c r="AEB79" s="104"/>
      <c r="AEC79" s="104"/>
      <c r="AED79" s="104"/>
      <c r="AEE79" s="104"/>
      <c r="AEF79" s="104"/>
      <c r="AEG79" s="104"/>
      <c r="AEH79" s="104"/>
      <c r="AEI79" s="104"/>
      <c r="AEJ79" s="104"/>
      <c r="AEK79" s="104"/>
      <c r="AEL79" s="104"/>
      <c r="AEM79" s="104"/>
      <c r="AEN79" s="104"/>
      <c r="AEO79" s="104"/>
      <c r="AEP79" s="104"/>
      <c r="AEQ79" s="104"/>
      <c r="AER79" s="104"/>
      <c r="AES79" s="104"/>
      <c r="AET79" s="104"/>
      <c r="AEU79" s="104"/>
      <c r="AEV79" s="104"/>
      <c r="AEW79" s="104"/>
      <c r="AEX79" s="104"/>
      <c r="AEY79" s="104"/>
      <c r="AEZ79" s="104"/>
      <c r="AFA79" s="104"/>
      <c r="AFB79" s="104"/>
      <c r="AFC79" s="104"/>
      <c r="AFD79" s="104"/>
      <c r="AFE79" s="104"/>
      <c r="AFF79" s="104"/>
      <c r="AFG79" s="104"/>
      <c r="AFH79" s="104"/>
      <c r="AFI79" s="104"/>
      <c r="AFJ79" s="104"/>
      <c r="AFK79" s="104"/>
      <c r="AFL79" s="104"/>
      <c r="AFM79" s="104"/>
      <c r="AFN79" s="104"/>
      <c r="AFO79" s="104"/>
      <c r="AFP79" s="104"/>
      <c r="AFQ79" s="104"/>
      <c r="AFR79" s="104"/>
      <c r="AFS79" s="104"/>
      <c r="AFT79" s="104"/>
      <c r="AFU79" s="104"/>
      <c r="AFV79" s="104"/>
      <c r="AFW79" s="104"/>
      <c r="AFX79" s="104"/>
      <c r="AFY79" s="104"/>
      <c r="AFZ79" s="104"/>
      <c r="AGA79" s="104"/>
      <c r="AGB79" s="104"/>
      <c r="AGC79" s="104"/>
      <c r="AGD79" s="104"/>
      <c r="AGE79" s="104"/>
      <c r="AGF79" s="104"/>
      <c r="AGG79" s="104"/>
      <c r="AGH79" s="104"/>
      <c r="AGI79" s="104"/>
      <c r="AGJ79" s="104"/>
      <c r="AGK79" s="104"/>
      <c r="AGL79" s="104"/>
      <c r="AGM79" s="104"/>
      <c r="AGN79" s="104"/>
      <c r="AGO79" s="104"/>
      <c r="AGP79" s="104"/>
      <c r="AGQ79" s="104"/>
      <c r="AGR79" s="104"/>
      <c r="AGS79" s="104"/>
      <c r="AGT79" s="104"/>
      <c r="AGU79" s="104"/>
      <c r="AGV79" s="104"/>
      <c r="AGW79" s="104"/>
      <c r="AGX79" s="104"/>
      <c r="AGY79" s="104"/>
      <c r="AGZ79" s="104"/>
      <c r="AHA79" s="104"/>
      <c r="AHB79" s="104"/>
      <c r="AHC79" s="104"/>
      <c r="AHD79" s="104"/>
      <c r="AHE79" s="104"/>
      <c r="AHF79" s="104"/>
      <c r="AHG79" s="104"/>
      <c r="AHH79" s="104"/>
      <c r="AHI79" s="104"/>
      <c r="AHJ79" s="104"/>
      <c r="AHK79" s="104"/>
      <c r="AHL79" s="104"/>
      <c r="AHM79" s="104"/>
      <c r="AHN79" s="104"/>
      <c r="AHO79" s="104"/>
      <c r="AHP79" s="104"/>
      <c r="AHQ79" s="104"/>
      <c r="AHR79" s="104"/>
      <c r="AHS79" s="104"/>
      <c r="AHT79" s="104"/>
      <c r="AHU79" s="104"/>
      <c r="AHV79" s="104"/>
      <c r="AHW79" s="104"/>
      <c r="AHX79" s="104"/>
      <c r="AHY79" s="104"/>
      <c r="AHZ79" s="104"/>
      <c r="AIA79" s="104"/>
      <c r="AIB79" s="104"/>
      <c r="AIC79" s="104"/>
      <c r="AID79" s="104"/>
      <c r="AIE79" s="104"/>
      <c r="AIF79" s="104"/>
      <c r="AIG79" s="104"/>
      <c r="AIH79" s="104"/>
      <c r="AII79" s="104"/>
      <c r="AIJ79" s="104"/>
      <c r="AIK79" s="104"/>
      <c r="AIL79" s="104"/>
      <c r="AIM79" s="104"/>
      <c r="AIN79" s="104"/>
      <c r="AIO79" s="104"/>
      <c r="AIP79" s="104"/>
      <c r="AIQ79" s="104"/>
      <c r="AIR79" s="104"/>
      <c r="AIS79" s="104"/>
      <c r="AIT79" s="104"/>
      <c r="AIU79" s="104"/>
      <c r="AIV79" s="104"/>
      <c r="AIW79" s="104"/>
      <c r="AIX79" s="104"/>
      <c r="AIY79" s="104"/>
      <c r="AIZ79" s="104"/>
      <c r="AJA79" s="104"/>
      <c r="AJB79" s="104"/>
      <c r="AJC79" s="104"/>
      <c r="AJD79" s="104"/>
      <c r="AJE79" s="104"/>
      <c r="AJF79" s="104"/>
      <c r="AJG79" s="104"/>
      <c r="AJH79" s="104"/>
      <c r="AJI79" s="104"/>
      <c r="AJJ79" s="104"/>
      <c r="AJK79" s="104"/>
      <c r="AJL79" s="104"/>
      <c r="AJM79" s="104"/>
      <c r="AJN79" s="104"/>
      <c r="AJO79" s="104"/>
      <c r="AJP79" s="104"/>
      <c r="AJQ79" s="104"/>
      <c r="AJR79" s="104"/>
      <c r="AJS79" s="104"/>
      <c r="AJT79" s="104"/>
      <c r="AJU79" s="104"/>
      <c r="AJV79" s="104"/>
      <c r="AJW79" s="104"/>
      <c r="AJX79" s="104"/>
      <c r="AJY79" s="104"/>
      <c r="AJZ79" s="104"/>
      <c r="AKA79" s="104"/>
      <c r="AKB79" s="104"/>
      <c r="AKC79" s="104"/>
      <c r="AKD79" s="104"/>
      <c r="AKE79" s="104"/>
      <c r="AKF79" s="104"/>
      <c r="AKG79" s="104"/>
      <c r="AKH79" s="104"/>
      <c r="AKI79" s="104"/>
      <c r="AKJ79" s="104"/>
      <c r="AKK79" s="104"/>
      <c r="AKL79" s="104"/>
      <c r="AKM79" s="104"/>
      <c r="AKN79" s="104"/>
      <c r="AKO79" s="104"/>
      <c r="AKP79" s="104"/>
      <c r="AKQ79" s="104"/>
      <c r="AKR79" s="104"/>
      <c r="AKS79" s="104"/>
      <c r="AKT79" s="104"/>
      <c r="AKU79" s="104"/>
      <c r="AKV79" s="104"/>
      <c r="AKW79" s="104"/>
      <c r="AKX79" s="104"/>
      <c r="AKY79" s="104"/>
      <c r="AKZ79" s="104"/>
      <c r="ALA79" s="104"/>
      <c r="ALB79" s="104"/>
      <c r="ALC79" s="104"/>
      <c r="ALD79" s="104"/>
      <c r="ALE79" s="104"/>
      <c r="ALF79" s="104"/>
      <c r="ALG79" s="104"/>
      <c r="ALH79" s="104"/>
      <c r="ALI79" s="104"/>
      <c r="ALJ79" s="104"/>
      <c r="ALK79" s="104"/>
      <c r="ALL79" s="104"/>
      <c r="ALM79" s="104"/>
      <c r="ALN79" s="104"/>
      <c r="ALO79" s="104"/>
      <c r="ALP79" s="104"/>
      <c r="ALQ79" s="104"/>
      <c r="ALR79" s="104"/>
      <c r="ALS79" s="104"/>
      <c r="ALT79" s="104"/>
      <c r="ALU79" s="104"/>
      <c r="ALV79" s="104"/>
      <c r="ALW79" s="104"/>
      <c r="ALX79" s="104"/>
      <c r="ALY79" s="104"/>
      <c r="ALZ79" s="104"/>
      <c r="AMA79" s="104"/>
      <c r="AMB79" s="104"/>
      <c r="AMC79" s="104"/>
      <c r="AMD79" s="104"/>
      <c r="AME79" s="104"/>
      <c r="AMF79" s="104"/>
      <c r="AMG79" s="104"/>
      <c r="AMH79" s="104"/>
      <c r="AMI79" s="104"/>
      <c r="AMJ79" s="104"/>
    </row>
    <row r="80" spans="1:1024" s="89" customFormat="1" ht="12.75" x14ac:dyDescent="0.2">
      <c r="A80" s="58">
        <f t="array" ref="A80">IF(G80=Error_checking!$A$26,_xlfn.RANK.EQ(AC80,$AC$2:$AC$601),"")</f>
        <v>79</v>
      </c>
      <c r="B80" s="84">
        <v>361</v>
      </c>
      <c r="C80" s="59">
        <f>VLOOKUP($B80,Ludo_na!$A$2:$D$601,2,0)</f>
        <v>302</v>
      </c>
      <c r="D80" s="60" t="str">
        <f>IF(VLOOKUP($B80,Ludo_voor!$A$2:$Y$601,3,0)="","",VLOOKUP($B80,Ludo_voor!$A$2:$Y$601,3,0))</f>
        <v>Bauwens</v>
      </c>
      <c r="E80" s="61" t="str">
        <f>IF(VLOOKUP($B80,Ludo_voor!$A$2:$Y$601,4,0)="","",VLOOKUP($B80,Ludo_voor!$A$2:$Y$601,4,0))</f>
        <v>Jonas</v>
      </c>
      <c r="F80" s="62" t="str">
        <f>IF(VLOOKUP($B80,Ludo_voor!$A$2:$Y$601,5,0)="","",VLOOKUP($B80,Ludo_voor!$A$2:$Y$601,5,0))</f>
        <v>Spelgevaar</v>
      </c>
      <c r="G80" s="63" t="s">
        <v>845</v>
      </c>
      <c r="H80" s="85"/>
      <c r="I80" s="86" t="s">
        <v>961</v>
      </c>
      <c r="J80" s="87">
        <v>1</v>
      </c>
      <c r="K80" s="87">
        <v>3</v>
      </c>
      <c r="L80" s="87">
        <v>118</v>
      </c>
      <c r="M80" s="67">
        <f t="array" ref="M80">IF($G80="","",IF(L80="",0,((SUM(IF(I80=I$2:I$601,IF(J80=J$2:J$601,1,0),0))-K80)/(SUM(IF(I80=I$2:I$601,IF(J80=J$2:J$601,1,0),0))-1)*100)+(L80/(SUM(IF(I80=I$2:I$601,IF(J80=J$2:J$601,L$2:L$601,0),0))))+IF(K80&lt;2,SUM(IF(I80=I$2:I$601,IF(J80=J$2:J$601,1,0),0)),0)))</f>
        <v>33.578655578655571</v>
      </c>
      <c r="N80" s="88" t="s">
        <v>861</v>
      </c>
      <c r="O80" s="72">
        <v>2</v>
      </c>
      <c r="P80" s="72">
        <v>2</v>
      </c>
      <c r="Q80" s="72">
        <v>85</v>
      </c>
      <c r="R80" s="70">
        <f t="array" ref="R80">IF($G80="","",IF(Q80="",0,((SUM(IF(N80=N$2:N$601,IF(O80=O$2:O$601,1,0),0))-P80)/(SUM(IF(N80=N$2:N$601,IF(O80=O$2:O$601,1,0),0))-1)*100)+(Q80/(SUM(IF(N80=N$2:N$601,IF(O80=O$2:O$601,Q$2:Q$601,0),0))))+IF(P80&lt;2,SUM(IF(N80=N$2:N$601,IF(O80=O$2:O$601,1,0),0)),0)))</f>
        <v>66.947194719471938</v>
      </c>
      <c r="S80" s="71" t="s">
        <v>849</v>
      </c>
      <c r="T80" s="72">
        <v>4</v>
      </c>
      <c r="U80" s="72">
        <v>3</v>
      </c>
      <c r="V80" s="72">
        <v>5</v>
      </c>
      <c r="W80" s="73">
        <f t="array" ref="W80">IF($G80="","",IF(OR(S80=Error_checking!$Q$25,S80=Error_checking!$Q$26),R80-IF(P80&lt;2,SUM(IF(N80=N$2:N$601,IF(O80=O$2:O$601,1,0),0)),0),IF(V80="",0,((SUM(IF(S80=S$2:S$601,IF(T80=T$2:T$601,1,0),0))-U80)/(SUM(IF(S80=S$2:S$601,IF(T80=T$2:T$601,1,0),0))-1)*100)+(V80/(SUM(IF(S80=S$2:S$601,IF(T80=T$2:T$601,V$2:V$601,0),0))))+IF(U80&lt;2,SUM(IF(S80=S$2:S$601,IF(T80=T$2:T$601,1,0),0)),0))))</f>
        <v>33.583333333333329</v>
      </c>
      <c r="X80" s="74"/>
      <c r="Y80" s="75"/>
      <c r="Z80" s="76"/>
      <c r="AA80" s="75"/>
      <c r="AB80" s="77">
        <f>0</f>
        <v>0</v>
      </c>
      <c r="AC80" s="77">
        <f t="array" ref="AC80">SUM(M80,R80,W80,AB80)</f>
        <v>134.10918363146084</v>
      </c>
      <c r="AD80" s="76">
        <f>IF(G80=Error_checking!$A$26,MAX(0,MIN(MaxBonus,$G$1)+1-_xlfn.RANK.EQ(AC80,$AC$2:$AC$601)),0)</f>
        <v>0</v>
      </c>
      <c r="AE80" s="73">
        <f t="shared" si="1"/>
        <v>134.10918363146084</v>
      </c>
      <c r="AF80" s="78">
        <f t="array" ref="AF80">IF(G80=Error_checking!$A$26,_xlfn.RANK.EQ(AC80,$AC$2:$AC$601),"")</f>
        <v>79</v>
      </c>
      <c r="AG80" s="79"/>
      <c r="AH80" s="80"/>
      <c r="AI80" s="80"/>
      <c r="AJ80" s="80"/>
      <c r="AK80" s="90"/>
      <c r="AL80" s="81"/>
      <c r="AM80" s="81"/>
      <c r="AN80" s="82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  <c r="HA80" s="104"/>
      <c r="HB80" s="104"/>
      <c r="HC80" s="104"/>
      <c r="HD80" s="104"/>
      <c r="HE80" s="104"/>
      <c r="HF80" s="104"/>
      <c r="HG80" s="104"/>
      <c r="HH80" s="104"/>
      <c r="HI80" s="104"/>
      <c r="HJ80" s="104"/>
      <c r="HK80" s="104"/>
      <c r="HL80" s="104"/>
      <c r="HM80" s="104"/>
      <c r="HN80" s="104"/>
      <c r="HO80" s="104"/>
      <c r="HP80" s="104"/>
      <c r="HQ80" s="104"/>
      <c r="HR80" s="104"/>
      <c r="HS80" s="104"/>
      <c r="HT80" s="104"/>
      <c r="HU80" s="104"/>
      <c r="HV80" s="104"/>
      <c r="HW80" s="104"/>
      <c r="HX80" s="104"/>
      <c r="HY80" s="104"/>
      <c r="HZ80" s="104"/>
      <c r="IA80" s="104"/>
      <c r="IB80" s="104"/>
      <c r="IC80" s="104"/>
      <c r="ID80" s="104"/>
      <c r="IE80" s="104"/>
      <c r="IF80" s="104"/>
      <c r="IG80" s="104"/>
      <c r="IH80" s="104"/>
      <c r="II80" s="104"/>
      <c r="IJ80" s="104"/>
      <c r="IK80" s="104"/>
      <c r="IL80" s="104"/>
      <c r="IM80" s="104"/>
      <c r="IN80" s="104"/>
      <c r="IO80" s="104"/>
      <c r="IP80" s="104"/>
      <c r="IQ80" s="104"/>
      <c r="IR80" s="104"/>
      <c r="IS80" s="104"/>
      <c r="IT80" s="104"/>
      <c r="IU80" s="104"/>
      <c r="IV80" s="104"/>
      <c r="IW80" s="104"/>
      <c r="IX80" s="104"/>
      <c r="IY80" s="104"/>
      <c r="IZ80" s="104"/>
      <c r="JA80" s="104"/>
      <c r="JB80" s="104"/>
      <c r="JC80" s="104"/>
      <c r="JD80" s="104"/>
      <c r="JE80" s="104"/>
      <c r="JF80" s="104"/>
      <c r="JG80" s="104"/>
      <c r="JH80" s="104"/>
      <c r="JI80" s="104"/>
      <c r="JJ80" s="104"/>
      <c r="JK80" s="104"/>
      <c r="JL80" s="104"/>
      <c r="JM80" s="104"/>
      <c r="JN80" s="104"/>
      <c r="JO80" s="104"/>
      <c r="JP80" s="104"/>
      <c r="JQ80" s="104"/>
      <c r="JR80" s="104"/>
      <c r="JS80" s="104"/>
      <c r="JT80" s="104"/>
      <c r="JU80" s="104"/>
      <c r="JV80" s="104"/>
      <c r="JW80" s="104"/>
      <c r="JX80" s="104"/>
      <c r="JY80" s="104"/>
      <c r="JZ80" s="104"/>
      <c r="KA80" s="104"/>
      <c r="KB80" s="104"/>
      <c r="KC80" s="104"/>
      <c r="KD80" s="104"/>
      <c r="KE80" s="104"/>
      <c r="KF80" s="104"/>
      <c r="KG80" s="104"/>
      <c r="KH80" s="104"/>
      <c r="KI80" s="104"/>
      <c r="KJ80" s="104"/>
      <c r="KK80" s="104"/>
      <c r="KL80" s="104"/>
      <c r="KM80" s="104"/>
      <c r="KN80" s="104"/>
      <c r="KO80" s="104"/>
      <c r="KP80" s="104"/>
      <c r="KQ80" s="104"/>
      <c r="KR80" s="104"/>
      <c r="KS80" s="104"/>
      <c r="KT80" s="104"/>
      <c r="KU80" s="104"/>
      <c r="KV80" s="104"/>
      <c r="KW80" s="104"/>
      <c r="KX80" s="104"/>
      <c r="KY80" s="104"/>
      <c r="KZ80" s="104"/>
      <c r="LA80" s="104"/>
      <c r="LB80" s="104"/>
      <c r="LC80" s="104"/>
      <c r="LD80" s="104"/>
      <c r="LE80" s="104"/>
      <c r="LF80" s="104"/>
      <c r="LG80" s="104"/>
      <c r="LH80" s="104"/>
      <c r="LI80" s="104"/>
      <c r="LJ80" s="104"/>
      <c r="LK80" s="104"/>
      <c r="LL80" s="104"/>
      <c r="LM80" s="104"/>
      <c r="LN80" s="104"/>
      <c r="LO80" s="104"/>
      <c r="LP80" s="104"/>
      <c r="LQ80" s="104"/>
      <c r="LR80" s="104"/>
      <c r="LS80" s="104"/>
      <c r="LT80" s="104"/>
      <c r="LU80" s="104"/>
      <c r="LV80" s="104"/>
      <c r="LW80" s="104"/>
      <c r="LX80" s="104"/>
      <c r="LY80" s="104"/>
      <c r="LZ80" s="104"/>
      <c r="MA80" s="104"/>
      <c r="MB80" s="104"/>
      <c r="MC80" s="104"/>
      <c r="MD80" s="104"/>
      <c r="ME80" s="104"/>
      <c r="MF80" s="104"/>
      <c r="MG80" s="104"/>
      <c r="MH80" s="104"/>
      <c r="MI80" s="104"/>
      <c r="MJ80" s="104"/>
      <c r="MK80" s="104"/>
      <c r="ML80" s="104"/>
      <c r="MM80" s="104"/>
      <c r="MN80" s="104"/>
      <c r="MO80" s="104"/>
      <c r="MP80" s="104"/>
      <c r="MQ80" s="104"/>
      <c r="MR80" s="104"/>
      <c r="MS80" s="104"/>
      <c r="MT80" s="104"/>
      <c r="MU80" s="104"/>
      <c r="MV80" s="104"/>
      <c r="MW80" s="104"/>
      <c r="MX80" s="104"/>
      <c r="MY80" s="104"/>
      <c r="MZ80" s="104"/>
      <c r="NA80" s="104"/>
      <c r="NB80" s="104"/>
      <c r="NC80" s="104"/>
      <c r="ND80" s="104"/>
      <c r="NE80" s="104"/>
      <c r="NF80" s="104"/>
      <c r="NG80" s="104"/>
      <c r="NH80" s="104"/>
      <c r="NI80" s="104"/>
      <c r="NJ80" s="104"/>
      <c r="NK80" s="104"/>
      <c r="NL80" s="104"/>
      <c r="NM80" s="104"/>
      <c r="NN80" s="104"/>
      <c r="NO80" s="104"/>
      <c r="NP80" s="104"/>
      <c r="NQ80" s="104"/>
      <c r="NR80" s="104"/>
      <c r="NS80" s="104"/>
      <c r="NT80" s="104"/>
      <c r="NU80" s="104"/>
      <c r="NV80" s="104"/>
      <c r="NW80" s="104"/>
      <c r="NX80" s="104"/>
      <c r="NY80" s="104"/>
      <c r="NZ80" s="104"/>
      <c r="OA80" s="104"/>
      <c r="OB80" s="104"/>
      <c r="OC80" s="104"/>
      <c r="OD80" s="104"/>
      <c r="OE80" s="104"/>
      <c r="OF80" s="104"/>
      <c r="OG80" s="104"/>
      <c r="OH80" s="104"/>
      <c r="OI80" s="104"/>
      <c r="OJ80" s="104"/>
      <c r="OK80" s="104"/>
      <c r="OL80" s="104"/>
      <c r="OM80" s="104"/>
      <c r="ON80" s="104"/>
      <c r="OO80" s="104"/>
      <c r="OP80" s="104"/>
      <c r="OQ80" s="104"/>
      <c r="OR80" s="104"/>
      <c r="OS80" s="104"/>
      <c r="OT80" s="104"/>
      <c r="OU80" s="104"/>
      <c r="OV80" s="104"/>
      <c r="OW80" s="104"/>
      <c r="OX80" s="104"/>
      <c r="OY80" s="104"/>
      <c r="OZ80" s="104"/>
      <c r="PA80" s="104"/>
      <c r="PB80" s="104"/>
      <c r="PC80" s="104"/>
      <c r="PD80" s="104"/>
      <c r="PE80" s="104"/>
      <c r="PF80" s="104"/>
      <c r="PG80" s="104"/>
      <c r="PH80" s="104"/>
      <c r="PI80" s="104"/>
      <c r="PJ80" s="104"/>
      <c r="PK80" s="104"/>
      <c r="PL80" s="104"/>
      <c r="PM80" s="104"/>
      <c r="PN80" s="104"/>
      <c r="PO80" s="104"/>
      <c r="PP80" s="104"/>
      <c r="PQ80" s="104"/>
      <c r="PR80" s="104"/>
      <c r="PS80" s="104"/>
      <c r="PT80" s="104"/>
      <c r="PU80" s="104"/>
      <c r="PV80" s="104"/>
      <c r="PW80" s="104"/>
      <c r="PX80" s="104"/>
      <c r="PY80" s="104"/>
      <c r="PZ80" s="104"/>
      <c r="QA80" s="104"/>
      <c r="QB80" s="104"/>
      <c r="QC80" s="104"/>
      <c r="QD80" s="104"/>
      <c r="QE80" s="104"/>
      <c r="QF80" s="104"/>
      <c r="QG80" s="104"/>
      <c r="QH80" s="104"/>
      <c r="QI80" s="104"/>
      <c r="QJ80" s="104"/>
      <c r="QK80" s="104"/>
      <c r="QL80" s="104"/>
      <c r="QM80" s="104"/>
      <c r="QN80" s="104"/>
      <c r="QO80" s="104"/>
      <c r="QP80" s="104"/>
      <c r="QQ80" s="104"/>
      <c r="QR80" s="104"/>
      <c r="QS80" s="104"/>
      <c r="QT80" s="104"/>
      <c r="QU80" s="104"/>
      <c r="QV80" s="104"/>
      <c r="QW80" s="104"/>
      <c r="QX80" s="104"/>
      <c r="QY80" s="104"/>
      <c r="QZ80" s="104"/>
      <c r="RA80" s="104"/>
      <c r="RB80" s="104"/>
      <c r="RC80" s="104"/>
      <c r="RD80" s="104"/>
      <c r="RE80" s="104"/>
      <c r="RF80" s="104"/>
      <c r="RG80" s="104"/>
      <c r="RH80" s="104"/>
      <c r="RI80" s="104"/>
      <c r="RJ80" s="104"/>
      <c r="RK80" s="104"/>
      <c r="RL80" s="104"/>
      <c r="RM80" s="104"/>
      <c r="RN80" s="104"/>
      <c r="RO80" s="104"/>
      <c r="RP80" s="104"/>
      <c r="RQ80" s="104"/>
      <c r="RR80" s="104"/>
      <c r="RS80" s="104"/>
      <c r="RT80" s="104"/>
      <c r="RU80" s="104"/>
      <c r="RV80" s="104"/>
      <c r="RW80" s="104"/>
      <c r="RX80" s="104"/>
      <c r="RY80" s="104"/>
      <c r="RZ80" s="104"/>
      <c r="SA80" s="104"/>
      <c r="SB80" s="104"/>
      <c r="SC80" s="104"/>
      <c r="SD80" s="104"/>
      <c r="SE80" s="104"/>
      <c r="SF80" s="104"/>
      <c r="SG80" s="104"/>
      <c r="SH80" s="104"/>
      <c r="SI80" s="104"/>
      <c r="SJ80" s="104"/>
      <c r="SK80" s="104"/>
      <c r="SL80" s="104"/>
      <c r="SM80" s="104"/>
      <c r="SN80" s="104"/>
      <c r="SO80" s="104"/>
      <c r="SP80" s="104"/>
      <c r="SQ80" s="104"/>
      <c r="SR80" s="104"/>
      <c r="SS80" s="104"/>
      <c r="ST80" s="104"/>
      <c r="SU80" s="104"/>
      <c r="SV80" s="104"/>
      <c r="SW80" s="104"/>
      <c r="SX80" s="104"/>
      <c r="SY80" s="104"/>
      <c r="SZ80" s="104"/>
      <c r="TA80" s="104"/>
      <c r="TB80" s="104"/>
      <c r="TC80" s="104"/>
      <c r="TD80" s="104"/>
      <c r="TE80" s="104"/>
      <c r="TF80" s="104"/>
      <c r="TG80" s="104"/>
      <c r="TH80" s="104"/>
      <c r="TI80" s="104"/>
      <c r="TJ80" s="104"/>
      <c r="TK80" s="104"/>
      <c r="TL80" s="104"/>
      <c r="TM80" s="104"/>
      <c r="TN80" s="104"/>
      <c r="TO80" s="104"/>
      <c r="TP80" s="104"/>
      <c r="TQ80" s="104"/>
      <c r="TR80" s="104"/>
      <c r="TS80" s="104"/>
      <c r="TT80" s="104"/>
      <c r="TU80" s="104"/>
      <c r="TV80" s="104"/>
      <c r="TW80" s="104"/>
      <c r="TX80" s="104"/>
      <c r="TY80" s="104"/>
      <c r="TZ80" s="104"/>
      <c r="UA80" s="104"/>
      <c r="UB80" s="104"/>
      <c r="UC80" s="104"/>
      <c r="UD80" s="104"/>
      <c r="UE80" s="104"/>
      <c r="UF80" s="104"/>
      <c r="UG80" s="104"/>
      <c r="UH80" s="104"/>
      <c r="UI80" s="104"/>
      <c r="UJ80" s="104"/>
      <c r="UK80" s="104"/>
      <c r="UL80" s="104"/>
      <c r="UM80" s="104"/>
      <c r="UN80" s="104"/>
      <c r="UO80" s="104"/>
      <c r="UP80" s="104"/>
      <c r="UQ80" s="104"/>
      <c r="UR80" s="104"/>
      <c r="US80" s="104"/>
      <c r="UT80" s="104"/>
      <c r="UU80" s="104"/>
      <c r="UV80" s="104"/>
      <c r="UW80" s="104"/>
      <c r="UX80" s="104"/>
      <c r="UY80" s="104"/>
      <c r="UZ80" s="104"/>
      <c r="VA80" s="104"/>
      <c r="VB80" s="104"/>
      <c r="VC80" s="104"/>
      <c r="VD80" s="104"/>
      <c r="VE80" s="104"/>
      <c r="VF80" s="104"/>
      <c r="VG80" s="104"/>
      <c r="VH80" s="104"/>
      <c r="VI80" s="104"/>
      <c r="VJ80" s="104"/>
      <c r="VK80" s="104"/>
      <c r="VL80" s="104"/>
      <c r="VM80" s="104"/>
      <c r="VN80" s="104"/>
      <c r="VO80" s="104"/>
      <c r="VP80" s="104"/>
      <c r="VQ80" s="104"/>
      <c r="VR80" s="104"/>
      <c r="VS80" s="104"/>
      <c r="VT80" s="104"/>
      <c r="VU80" s="104"/>
      <c r="VV80" s="104"/>
      <c r="VW80" s="104"/>
      <c r="VX80" s="104"/>
      <c r="VY80" s="104"/>
      <c r="VZ80" s="104"/>
      <c r="WA80" s="104"/>
      <c r="WB80" s="104"/>
      <c r="WC80" s="104"/>
      <c r="WD80" s="104"/>
      <c r="WE80" s="104"/>
      <c r="WF80" s="104"/>
      <c r="WG80" s="104"/>
      <c r="WH80" s="104"/>
      <c r="WI80" s="104"/>
      <c r="WJ80" s="104"/>
      <c r="WK80" s="104"/>
      <c r="WL80" s="104"/>
      <c r="WM80" s="104"/>
      <c r="WN80" s="104"/>
      <c r="WO80" s="104"/>
      <c r="WP80" s="104"/>
      <c r="WQ80" s="104"/>
      <c r="WR80" s="104"/>
      <c r="WS80" s="104"/>
      <c r="WT80" s="104"/>
      <c r="WU80" s="104"/>
      <c r="WV80" s="104"/>
      <c r="WW80" s="104"/>
      <c r="WX80" s="104"/>
      <c r="WY80" s="104"/>
      <c r="WZ80" s="104"/>
      <c r="XA80" s="104"/>
      <c r="XB80" s="104"/>
      <c r="XC80" s="104"/>
      <c r="XD80" s="104"/>
      <c r="XE80" s="104"/>
      <c r="XF80" s="104"/>
      <c r="XG80" s="104"/>
      <c r="XH80" s="104"/>
      <c r="XI80" s="104"/>
      <c r="XJ80" s="104"/>
      <c r="XK80" s="104"/>
      <c r="XL80" s="104"/>
      <c r="XM80" s="104"/>
      <c r="XN80" s="104"/>
      <c r="XO80" s="104"/>
      <c r="XP80" s="104"/>
      <c r="XQ80" s="104"/>
      <c r="XR80" s="104"/>
      <c r="XS80" s="104"/>
      <c r="XT80" s="104"/>
      <c r="XU80" s="104"/>
      <c r="XV80" s="104"/>
      <c r="XW80" s="104"/>
      <c r="XX80" s="104"/>
      <c r="XY80" s="104"/>
      <c r="XZ80" s="104"/>
      <c r="YA80" s="104"/>
      <c r="YB80" s="104"/>
      <c r="YC80" s="104"/>
      <c r="YD80" s="104"/>
      <c r="YE80" s="104"/>
      <c r="YF80" s="104"/>
      <c r="YG80" s="104"/>
      <c r="YH80" s="104"/>
      <c r="YI80" s="104"/>
      <c r="YJ80" s="104"/>
      <c r="YK80" s="104"/>
      <c r="YL80" s="104"/>
      <c r="YM80" s="104"/>
      <c r="YN80" s="104"/>
      <c r="YO80" s="104"/>
      <c r="YP80" s="104"/>
      <c r="YQ80" s="104"/>
      <c r="YR80" s="104"/>
      <c r="YS80" s="104"/>
      <c r="YT80" s="104"/>
      <c r="YU80" s="104"/>
      <c r="YV80" s="104"/>
      <c r="YW80" s="104"/>
      <c r="YX80" s="104"/>
      <c r="YY80" s="104"/>
      <c r="YZ80" s="104"/>
      <c r="ZA80" s="104"/>
      <c r="ZB80" s="104"/>
      <c r="ZC80" s="104"/>
      <c r="ZD80" s="104"/>
      <c r="ZE80" s="104"/>
      <c r="ZF80" s="104"/>
      <c r="ZG80" s="104"/>
      <c r="ZH80" s="104"/>
      <c r="ZI80" s="104"/>
      <c r="ZJ80" s="104"/>
      <c r="ZK80" s="104"/>
      <c r="ZL80" s="104"/>
      <c r="ZM80" s="104"/>
      <c r="ZN80" s="104"/>
      <c r="ZO80" s="104"/>
      <c r="ZP80" s="104"/>
      <c r="ZQ80" s="104"/>
      <c r="ZR80" s="104"/>
      <c r="ZS80" s="104"/>
      <c r="ZT80" s="104"/>
      <c r="ZU80" s="104"/>
      <c r="ZV80" s="104"/>
      <c r="ZW80" s="104"/>
      <c r="ZX80" s="104"/>
      <c r="ZY80" s="104"/>
      <c r="ZZ80" s="104"/>
      <c r="AAA80" s="104"/>
      <c r="AAB80" s="104"/>
      <c r="AAC80" s="104"/>
      <c r="AAD80" s="104"/>
      <c r="AAE80" s="104"/>
      <c r="AAF80" s="104"/>
      <c r="AAG80" s="104"/>
      <c r="AAH80" s="104"/>
      <c r="AAI80" s="104"/>
      <c r="AAJ80" s="104"/>
      <c r="AAK80" s="104"/>
      <c r="AAL80" s="104"/>
      <c r="AAM80" s="104"/>
      <c r="AAN80" s="104"/>
      <c r="AAO80" s="104"/>
      <c r="AAP80" s="104"/>
      <c r="AAQ80" s="104"/>
      <c r="AAR80" s="104"/>
      <c r="AAS80" s="104"/>
      <c r="AAT80" s="104"/>
      <c r="AAU80" s="104"/>
      <c r="AAV80" s="104"/>
      <c r="AAW80" s="104"/>
      <c r="AAX80" s="104"/>
      <c r="AAY80" s="104"/>
      <c r="AAZ80" s="104"/>
      <c r="ABA80" s="104"/>
      <c r="ABB80" s="104"/>
      <c r="ABC80" s="104"/>
      <c r="ABD80" s="104"/>
      <c r="ABE80" s="104"/>
      <c r="ABF80" s="104"/>
      <c r="ABG80" s="104"/>
      <c r="ABH80" s="104"/>
      <c r="ABI80" s="104"/>
      <c r="ABJ80" s="104"/>
      <c r="ABK80" s="104"/>
      <c r="ABL80" s="104"/>
      <c r="ABM80" s="104"/>
      <c r="ABN80" s="104"/>
      <c r="ABO80" s="104"/>
      <c r="ABP80" s="104"/>
      <c r="ABQ80" s="104"/>
      <c r="ABR80" s="104"/>
      <c r="ABS80" s="104"/>
      <c r="ABT80" s="104"/>
      <c r="ABU80" s="104"/>
      <c r="ABV80" s="104"/>
      <c r="ABW80" s="104"/>
      <c r="ABX80" s="104"/>
      <c r="ABY80" s="104"/>
      <c r="ABZ80" s="104"/>
      <c r="ACA80" s="104"/>
      <c r="ACB80" s="104"/>
      <c r="ACC80" s="104"/>
      <c r="ACD80" s="104"/>
      <c r="ACE80" s="104"/>
      <c r="ACF80" s="104"/>
      <c r="ACG80" s="104"/>
      <c r="ACH80" s="104"/>
      <c r="ACI80" s="104"/>
      <c r="ACJ80" s="104"/>
      <c r="ACK80" s="104"/>
      <c r="ACL80" s="104"/>
      <c r="ACM80" s="104"/>
      <c r="ACN80" s="104"/>
      <c r="ACO80" s="104"/>
      <c r="ACP80" s="104"/>
      <c r="ACQ80" s="104"/>
      <c r="ACR80" s="104"/>
      <c r="ACS80" s="104"/>
      <c r="ACT80" s="104"/>
      <c r="ACU80" s="104"/>
      <c r="ACV80" s="104"/>
      <c r="ACW80" s="104"/>
      <c r="ACX80" s="104"/>
      <c r="ACY80" s="104"/>
      <c r="ACZ80" s="104"/>
      <c r="ADA80" s="104"/>
      <c r="ADB80" s="104"/>
      <c r="ADC80" s="104"/>
      <c r="ADD80" s="104"/>
      <c r="ADE80" s="104"/>
      <c r="ADF80" s="104"/>
      <c r="ADG80" s="104"/>
      <c r="ADH80" s="104"/>
      <c r="ADI80" s="104"/>
      <c r="ADJ80" s="104"/>
      <c r="ADK80" s="104"/>
      <c r="ADL80" s="104"/>
      <c r="ADM80" s="104"/>
      <c r="ADN80" s="104"/>
      <c r="ADO80" s="104"/>
      <c r="ADP80" s="104"/>
      <c r="ADQ80" s="104"/>
      <c r="ADR80" s="104"/>
      <c r="ADS80" s="104"/>
      <c r="ADT80" s="104"/>
      <c r="ADU80" s="104"/>
      <c r="ADV80" s="104"/>
      <c r="ADW80" s="104"/>
      <c r="ADX80" s="104"/>
      <c r="ADY80" s="104"/>
      <c r="ADZ80" s="104"/>
      <c r="AEA80" s="104"/>
      <c r="AEB80" s="104"/>
      <c r="AEC80" s="104"/>
      <c r="AED80" s="104"/>
      <c r="AEE80" s="104"/>
      <c r="AEF80" s="104"/>
      <c r="AEG80" s="104"/>
      <c r="AEH80" s="104"/>
      <c r="AEI80" s="104"/>
      <c r="AEJ80" s="104"/>
      <c r="AEK80" s="104"/>
      <c r="AEL80" s="104"/>
      <c r="AEM80" s="104"/>
      <c r="AEN80" s="104"/>
      <c r="AEO80" s="104"/>
      <c r="AEP80" s="104"/>
      <c r="AEQ80" s="104"/>
      <c r="AER80" s="104"/>
      <c r="AES80" s="104"/>
      <c r="AET80" s="104"/>
      <c r="AEU80" s="104"/>
      <c r="AEV80" s="104"/>
      <c r="AEW80" s="104"/>
      <c r="AEX80" s="104"/>
      <c r="AEY80" s="104"/>
      <c r="AEZ80" s="104"/>
      <c r="AFA80" s="104"/>
      <c r="AFB80" s="104"/>
      <c r="AFC80" s="104"/>
      <c r="AFD80" s="104"/>
      <c r="AFE80" s="104"/>
      <c r="AFF80" s="104"/>
      <c r="AFG80" s="104"/>
      <c r="AFH80" s="104"/>
      <c r="AFI80" s="104"/>
      <c r="AFJ80" s="104"/>
      <c r="AFK80" s="104"/>
      <c r="AFL80" s="104"/>
      <c r="AFM80" s="104"/>
      <c r="AFN80" s="104"/>
      <c r="AFO80" s="104"/>
      <c r="AFP80" s="104"/>
      <c r="AFQ80" s="104"/>
      <c r="AFR80" s="104"/>
      <c r="AFS80" s="104"/>
      <c r="AFT80" s="104"/>
      <c r="AFU80" s="104"/>
      <c r="AFV80" s="104"/>
      <c r="AFW80" s="104"/>
      <c r="AFX80" s="104"/>
      <c r="AFY80" s="104"/>
      <c r="AFZ80" s="104"/>
      <c r="AGA80" s="104"/>
      <c r="AGB80" s="104"/>
      <c r="AGC80" s="104"/>
      <c r="AGD80" s="104"/>
      <c r="AGE80" s="104"/>
      <c r="AGF80" s="104"/>
      <c r="AGG80" s="104"/>
      <c r="AGH80" s="104"/>
      <c r="AGI80" s="104"/>
      <c r="AGJ80" s="104"/>
      <c r="AGK80" s="104"/>
      <c r="AGL80" s="104"/>
      <c r="AGM80" s="104"/>
      <c r="AGN80" s="104"/>
      <c r="AGO80" s="104"/>
      <c r="AGP80" s="104"/>
      <c r="AGQ80" s="104"/>
      <c r="AGR80" s="104"/>
      <c r="AGS80" s="104"/>
      <c r="AGT80" s="104"/>
      <c r="AGU80" s="104"/>
      <c r="AGV80" s="104"/>
      <c r="AGW80" s="104"/>
      <c r="AGX80" s="104"/>
      <c r="AGY80" s="104"/>
      <c r="AGZ80" s="104"/>
      <c r="AHA80" s="104"/>
      <c r="AHB80" s="104"/>
      <c r="AHC80" s="104"/>
      <c r="AHD80" s="104"/>
      <c r="AHE80" s="104"/>
      <c r="AHF80" s="104"/>
      <c r="AHG80" s="104"/>
      <c r="AHH80" s="104"/>
      <c r="AHI80" s="104"/>
      <c r="AHJ80" s="104"/>
      <c r="AHK80" s="104"/>
      <c r="AHL80" s="104"/>
      <c r="AHM80" s="104"/>
      <c r="AHN80" s="104"/>
      <c r="AHO80" s="104"/>
      <c r="AHP80" s="104"/>
      <c r="AHQ80" s="104"/>
      <c r="AHR80" s="104"/>
      <c r="AHS80" s="104"/>
      <c r="AHT80" s="104"/>
      <c r="AHU80" s="104"/>
      <c r="AHV80" s="104"/>
      <c r="AHW80" s="104"/>
      <c r="AHX80" s="104"/>
      <c r="AHY80" s="104"/>
      <c r="AHZ80" s="104"/>
      <c r="AIA80" s="104"/>
      <c r="AIB80" s="104"/>
      <c r="AIC80" s="104"/>
      <c r="AID80" s="104"/>
      <c r="AIE80" s="104"/>
      <c r="AIF80" s="104"/>
      <c r="AIG80" s="104"/>
      <c r="AIH80" s="104"/>
      <c r="AII80" s="104"/>
      <c r="AIJ80" s="104"/>
      <c r="AIK80" s="104"/>
      <c r="AIL80" s="104"/>
      <c r="AIM80" s="104"/>
      <c r="AIN80" s="104"/>
      <c r="AIO80" s="104"/>
      <c r="AIP80" s="104"/>
      <c r="AIQ80" s="104"/>
      <c r="AIR80" s="104"/>
      <c r="AIS80" s="104"/>
      <c r="AIT80" s="104"/>
      <c r="AIU80" s="104"/>
      <c r="AIV80" s="104"/>
      <c r="AIW80" s="104"/>
      <c r="AIX80" s="104"/>
      <c r="AIY80" s="104"/>
      <c r="AIZ80" s="104"/>
      <c r="AJA80" s="104"/>
      <c r="AJB80" s="104"/>
      <c r="AJC80" s="104"/>
      <c r="AJD80" s="104"/>
      <c r="AJE80" s="104"/>
      <c r="AJF80" s="104"/>
      <c r="AJG80" s="104"/>
      <c r="AJH80" s="104"/>
      <c r="AJI80" s="104"/>
      <c r="AJJ80" s="104"/>
      <c r="AJK80" s="104"/>
      <c r="AJL80" s="104"/>
      <c r="AJM80" s="104"/>
      <c r="AJN80" s="104"/>
      <c r="AJO80" s="104"/>
      <c r="AJP80" s="104"/>
      <c r="AJQ80" s="104"/>
      <c r="AJR80" s="104"/>
      <c r="AJS80" s="104"/>
      <c r="AJT80" s="104"/>
      <c r="AJU80" s="104"/>
      <c r="AJV80" s="104"/>
      <c r="AJW80" s="104"/>
      <c r="AJX80" s="104"/>
      <c r="AJY80" s="104"/>
      <c r="AJZ80" s="104"/>
      <c r="AKA80" s="104"/>
      <c r="AKB80" s="104"/>
      <c r="AKC80" s="104"/>
      <c r="AKD80" s="104"/>
      <c r="AKE80" s="104"/>
      <c r="AKF80" s="104"/>
      <c r="AKG80" s="104"/>
      <c r="AKH80" s="104"/>
      <c r="AKI80" s="104"/>
      <c r="AKJ80" s="104"/>
      <c r="AKK80" s="104"/>
      <c r="AKL80" s="104"/>
      <c r="AKM80" s="104"/>
      <c r="AKN80" s="104"/>
      <c r="AKO80" s="104"/>
      <c r="AKP80" s="104"/>
      <c r="AKQ80" s="104"/>
      <c r="AKR80" s="104"/>
      <c r="AKS80" s="104"/>
      <c r="AKT80" s="104"/>
      <c r="AKU80" s="104"/>
      <c r="AKV80" s="104"/>
      <c r="AKW80" s="104"/>
      <c r="AKX80" s="104"/>
      <c r="AKY80" s="104"/>
      <c r="AKZ80" s="104"/>
      <c r="ALA80" s="104"/>
      <c r="ALB80" s="104"/>
      <c r="ALC80" s="104"/>
      <c r="ALD80" s="104"/>
      <c r="ALE80" s="104"/>
      <c r="ALF80" s="104"/>
      <c r="ALG80" s="104"/>
      <c r="ALH80" s="104"/>
      <c r="ALI80" s="104"/>
      <c r="ALJ80" s="104"/>
      <c r="ALK80" s="104"/>
      <c r="ALL80" s="104"/>
      <c r="ALM80" s="104"/>
      <c r="ALN80" s="104"/>
      <c r="ALO80" s="104"/>
      <c r="ALP80" s="104"/>
      <c r="ALQ80" s="104"/>
      <c r="ALR80" s="104"/>
      <c r="ALS80" s="104"/>
      <c r="ALT80" s="104"/>
      <c r="ALU80" s="104"/>
      <c r="ALV80" s="104"/>
      <c r="ALW80" s="104"/>
      <c r="ALX80" s="104"/>
      <c r="ALY80" s="104"/>
      <c r="ALZ80" s="104"/>
      <c r="AMA80" s="104"/>
      <c r="AMB80" s="104"/>
      <c r="AMC80" s="104"/>
      <c r="AMD80" s="104"/>
      <c r="AME80" s="104"/>
      <c r="AMF80" s="104"/>
      <c r="AMG80" s="104"/>
      <c r="AMH80" s="104"/>
      <c r="AMI80" s="104"/>
      <c r="AMJ80" s="104"/>
    </row>
    <row r="81" spans="1:1024" s="104" customFormat="1" ht="12.75" x14ac:dyDescent="0.2">
      <c r="A81" s="58">
        <f t="array" ref="A81">IF(G81=Error_checking!$A$26,_xlfn.RANK.EQ(AC81,$AC$2:$AC$601),"")</f>
        <v>80</v>
      </c>
      <c r="B81" s="84">
        <v>394</v>
      </c>
      <c r="C81" s="59">
        <f>VLOOKUP($B81,Ludo_na!$A$2:$D$601,2,0)</f>
        <v>144</v>
      </c>
      <c r="D81" s="60" t="str">
        <f>IF(VLOOKUP($B81,Ludo_voor!$A$2:$Y$601,3,0)="","",VLOOKUP($B81,Ludo_voor!$A$2:$Y$601,3,0))</f>
        <v>Verhelst</v>
      </c>
      <c r="E81" s="61" t="str">
        <f>IF(VLOOKUP($B81,Ludo_voor!$A$2:$Y$601,4,0)="","",VLOOKUP($B81,Ludo_voor!$A$2:$Y$601,4,0))</f>
        <v>Fabio</v>
      </c>
      <c r="F81" s="62" t="str">
        <f>IF(VLOOKUP($B81,Ludo_voor!$A$2:$Y$601,5,0)="","",VLOOKUP($B81,Ludo_voor!$A$2:$Y$601,5,0))</f>
        <v/>
      </c>
      <c r="G81" s="63" t="s">
        <v>845</v>
      </c>
      <c r="H81" s="85"/>
      <c r="I81" s="86" t="s">
        <v>850</v>
      </c>
      <c r="J81" s="87">
        <v>3</v>
      </c>
      <c r="K81" s="87">
        <v>2</v>
      </c>
      <c r="L81" s="87">
        <v>8</v>
      </c>
      <c r="M81" s="67">
        <f t="array" ref="M81">IF($G81="","",IF(L81="",0,((SUM(IF(I81=I$2:I$601,IF(J81=J$2:J$601,1,0),0))-K81)/(SUM(IF(I81=I$2:I$601,IF(J81=J$2:J$601,1,0),0))-1)*100)+(L81/(SUM(IF(I81=I$2:I$601,IF(J81=J$2:J$601,L$2:L$601,0),0))))+IF(K81&lt;2,SUM(IF(I81=I$2:I$601,IF(J81=J$2:J$601,1,0),0)),0)))</f>
        <v>66.94252873563218</v>
      </c>
      <c r="N81" s="88" t="s">
        <v>863</v>
      </c>
      <c r="O81" s="72">
        <v>1</v>
      </c>
      <c r="P81" s="72">
        <v>2</v>
      </c>
      <c r="Q81" s="72">
        <v>161</v>
      </c>
      <c r="R81" s="70">
        <f t="array" ref="R81">IF($G81="","",IF(Q81="",0,((SUM(IF(N81=N$2:N$601,IF(O81=O$2:O$601,1,0),0))-P81)/(SUM(IF(N81=N$2:N$601,IF(O81=O$2:O$601,1,0),0))-1)*100)+(Q81/(SUM(IF(N81=N$2:N$601,IF(O81=O$2:O$601,Q$2:Q$601,0),0))))+IF(P81&lt;2,SUM(IF(N81=N$2:N$601,IF(O81=O$2:O$601,1,0),0)),0)))</f>
        <v>66.928881650380006</v>
      </c>
      <c r="S81" s="71" t="s">
        <v>966</v>
      </c>
      <c r="T81" s="72">
        <v>2</v>
      </c>
      <c r="U81" s="72">
        <v>4</v>
      </c>
      <c r="V81" s="72">
        <v>27</v>
      </c>
      <c r="W81" s="73">
        <f t="array" ref="W81">IF($G81="","",IF(OR(S81=Error_checking!$Q$25,S81=Error_checking!$Q$26),R81-IF(P81&lt;2,SUM(IF(N81=N$2:N$601,IF(O81=O$2:O$601,1,0),0)),0),IF(V81="",0,((SUM(IF(S81=S$2:S$601,IF(T81=T$2:T$601,1,0),0))-U81)/(SUM(IF(S81=S$2:S$601,IF(T81=T$2:T$601,1,0),0))-1)*100)+(V81/(SUM(IF(S81=S$2:S$601,IF(T81=T$2:T$601,V$2:V$601,0),0))))+IF(U81&lt;2,SUM(IF(S81=S$2:S$601,IF(T81=T$2:T$601,1,0),0)),0))))</f>
        <v>0.2231404958677686</v>
      </c>
      <c r="X81" s="74"/>
      <c r="Y81" s="75"/>
      <c r="Z81" s="76"/>
      <c r="AA81" s="75"/>
      <c r="AB81" s="77">
        <f>0</f>
        <v>0</v>
      </c>
      <c r="AC81" s="77">
        <f t="array" ref="AC81">SUM(M81,R81,W81,AB81)</f>
        <v>134.09455088187997</v>
      </c>
      <c r="AD81" s="76">
        <f>IF(G81=Error_checking!$A$26,MAX(0,MIN(MaxBonus,$G$1)+1-_xlfn.RANK.EQ(AC81,$AC$2:$AC$601)),0)</f>
        <v>0</v>
      </c>
      <c r="AE81" s="73">
        <f t="shared" si="1"/>
        <v>134.09455088187997</v>
      </c>
      <c r="AF81" s="78">
        <f t="array" ref="AF81">IF(G81=Error_checking!$A$26,_xlfn.RANK.EQ(AC81,$AC$2:$AC$601),"")</f>
        <v>80</v>
      </c>
      <c r="AG81" s="79"/>
      <c r="AH81" s="80"/>
      <c r="AI81" s="80"/>
      <c r="AJ81" s="80"/>
      <c r="AK81" s="81"/>
      <c r="AL81" s="90"/>
      <c r="AM81" s="90"/>
      <c r="AN81" s="90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</row>
    <row r="82" spans="1:1024" s="92" customFormat="1" ht="12.75" x14ac:dyDescent="0.2">
      <c r="A82" s="58">
        <f t="array" ref="A82">IF(G82=Error_checking!$A$26,_xlfn.RANK.EQ(AC82,$AC$2:$AC$601),"")</f>
        <v>81</v>
      </c>
      <c r="B82" s="93">
        <v>532</v>
      </c>
      <c r="C82" s="59">
        <f>VLOOKUP($B82,Ludo_na!$A$2:$D$601,2,0)</f>
        <v>101</v>
      </c>
      <c r="D82" s="60" t="str">
        <f>IF(VLOOKUP($B82,Ludo_voor!$A$2:$Y$601,3,0)="","",VLOOKUP($B82,Ludo_voor!$A$2:$Y$601,3,0))</f>
        <v>Dedeurwaerder</v>
      </c>
      <c r="E82" s="61" t="str">
        <f>IF(VLOOKUP($B82,Ludo_voor!$A$2:$Y$601,4,0)="","",VLOOKUP($B82,Ludo_voor!$A$2:$Y$601,4,0))</f>
        <v>Lien</v>
      </c>
      <c r="F82" s="62" t="str">
        <f>IF(VLOOKUP($B82,Ludo_voor!$A$2:$Y$601,5,0)="","",VLOOKUP($B82,Ludo_voor!$A$2:$Y$601,5,0))</f>
        <v/>
      </c>
      <c r="G82" s="63" t="s">
        <v>845</v>
      </c>
      <c r="H82" s="85"/>
      <c r="I82" s="86" t="s">
        <v>856</v>
      </c>
      <c r="J82" s="87">
        <v>3</v>
      </c>
      <c r="K82" s="87">
        <v>3</v>
      </c>
      <c r="L82" s="87">
        <v>75</v>
      </c>
      <c r="M82" s="67">
        <f t="array" ref="M82">IF($G82="","",IF(L82="",0,((SUM(IF(I82=I$2:I$601,IF(J82=J$2:J$601,1,0),0))-K82)/(SUM(IF(I82=I$2:I$601,IF(J82=J$2:J$601,1,0),0))-1)*100)+(L82/(SUM(IF(I82=I$2:I$601,IF(J82=J$2:J$601,L$2:L$601,0),0))))+IF(K82&lt;2,SUM(IF(I82=I$2:I$601,IF(J82=J$2:J$601,1,0),0)),0)))</f>
        <v>33.588435374149654</v>
      </c>
      <c r="N82" s="88" t="s">
        <v>857</v>
      </c>
      <c r="O82" s="72">
        <v>3</v>
      </c>
      <c r="P82" s="72">
        <v>3</v>
      </c>
      <c r="Q82" s="72">
        <v>199</v>
      </c>
      <c r="R82" s="70">
        <f t="array" ref="R82">IF($G82="","",IF(Q82="",0,((SUM(IF(N82=N$2:N$601,IF(O82=O$2:O$601,1,0),0))-P82)/(SUM(IF(N82=N$2:N$601,IF(O82=O$2:O$601,1,0),0))-1)*100)+(Q82/(SUM(IF(N82=N$2:N$601,IF(O82=O$2:O$601,Q$2:Q$601,0),0))))+IF(P82&lt;2,SUM(IF(N82=N$2:N$601,IF(O82=O$2:O$601,1,0),0)),0)))</f>
        <v>33.583647798742135</v>
      </c>
      <c r="S82" s="71" t="s">
        <v>849</v>
      </c>
      <c r="T82" s="72">
        <v>3</v>
      </c>
      <c r="U82" s="72">
        <v>2</v>
      </c>
      <c r="V82" s="72">
        <v>4</v>
      </c>
      <c r="W82" s="73">
        <f t="array" ref="W82">IF($G82="","",IF(OR(S82=Error_checking!$Q$25,S82=Error_checking!$Q$26),R82-IF(P82&lt;2,SUM(IF(N82=N$2:N$601,IF(O82=O$2:O$601,1,0),0)),0),IF(V82="",0,((SUM(IF(S82=S$2:S$601,IF(T82=T$2:T$601,1,0),0))-U82)/(SUM(IF(S82=S$2:S$601,IF(T82=T$2:T$601,1,0),0))-1)*100)+(V82/(SUM(IF(S82=S$2:S$601,IF(T82=T$2:T$601,V$2:V$601,0),0))))+IF(U82&lt;2,SUM(IF(S82=S$2:S$601,IF(T82=T$2:T$601,1,0),0)),0))))</f>
        <v>66.916666666666657</v>
      </c>
      <c r="X82" s="74"/>
      <c r="Y82" s="75"/>
      <c r="Z82" s="76"/>
      <c r="AA82" s="75"/>
      <c r="AB82" s="77">
        <f>0</f>
        <v>0</v>
      </c>
      <c r="AC82" s="77">
        <f t="array" ref="AC82">SUM(M82,R82,W82,AB82)</f>
        <v>134.08874983955843</v>
      </c>
      <c r="AD82" s="76">
        <f>IF(G82=Error_checking!$A$26,MAX(0,MIN(MaxBonus,$G$1)+1-_xlfn.RANK.EQ(AC82,$AC$2:$AC$601)),0)</f>
        <v>0</v>
      </c>
      <c r="AE82" s="73">
        <f t="shared" si="1"/>
        <v>134.08874983955843</v>
      </c>
      <c r="AF82" s="78">
        <f t="array" ref="AF82">IF(G82=Error_checking!$A$26,_xlfn.RANK.EQ(AC82,$AC$2:$AC$601),"")</f>
        <v>81</v>
      </c>
      <c r="AG82" s="79"/>
      <c r="AH82" s="80"/>
      <c r="AI82" s="80"/>
      <c r="AJ82" s="80"/>
      <c r="AK82" s="81"/>
      <c r="AL82" s="81"/>
      <c r="AM82" s="81"/>
      <c r="AN82" s="82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  <c r="DD82" s="89"/>
      <c r="DE82" s="89"/>
      <c r="DF82" s="89"/>
      <c r="DG82" s="89"/>
      <c r="DH82" s="89"/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  <c r="EG82" s="89"/>
      <c r="EH82" s="89"/>
      <c r="EI82" s="89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  <c r="HA82" s="89"/>
      <c r="HB82" s="89"/>
      <c r="HC82" s="89"/>
      <c r="HD82" s="89"/>
      <c r="HE82" s="89"/>
      <c r="HF82" s="89"/>
      <c r="HG82" s="89"/>
      <c r="HH82" s="89"/>
      <c r="HI82" s="89"/>
      <c r="HJ82" s="89"/>
      <c r="HK82" s="89"/>
      <c r="HL82" s="89"/>
      <c r="HM82" s="89"/>
      <c r="HN82" s="89"/>
      <c r="HO82" s="89"/>
      <c r="HP82" s="89"/>
      <c r="HQ82" s="89"/>
      <c r="HR82" s="89"/>
      <c r="HS82" s="89"/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/>
      <c r="IH82" s="89"/>
      <c r="II82" s="89"/>
      <c r="IJ82" s="89"/>
      <c r="IK82" s="89"/>
      <c r="IL82" s="89"/>
      <c r="IM82" s="89"/>
      <c r="IN82" s="89"/>
      <c r="IO82" s="89"/>
      <c r="IP82" s="89"/>
      <c r="IQ82" s="89"/>
      <c r="IR82" s="89"/>
      <c r="IS82" s="89"/>
      <c r="IT82" s="89"/>
      <c r="IU82" s="89"/>
      <c r="IV82" s="89"/>
      <c r="IW82" s="89"/>
      <c r="IX82" s="89"/>
      <c r="IY82" s="89"/>
      <c r="IZ82" s="89"/>
      <c r="JA82" s="89"/>
      <c r="JB82" s="89"/>
      <c r="JC82" s="89"/>
      <c r="JD82" s="89"/>
      <c r="JE82" s="89"/>
      <c r="JF82" s="89"/>
      <c r="JG82" s="89"/>
      <c r="JH82" s="89"/>
      <c r="JI82" s="89"/>
      <c r="JJ82" s="89"/>
      <c r="JK82" s="89"/>
      <c r="JL82" s="89"/>
      <c r="JM82" s="89"/>
      <c r="JN82" s="89"/>
      <c r="JO82" s="89"/>
      <c r="JP82" s="89"/>
      <c r="JQ82" s="89"/>
      <c r="JR82" s="89"/>
      <c r="JS82" s="89"/>
      <c r="JT82" s="89"/>
      <c r="JU82" s="89"/>
      <c r="JV82" s="89"/>
      <c r="JW82" s="89"/>
      <c r="JX82" s="89"/>
      <c r="JY82" s="89"/>
      <c r="JZ82" s="89"/>
      <c r="KA82" s="89"/>
      <c r="KB82" s="89"/>
      <c r="KC82" s="89"/>
      <c r="KD82" s="89"/>
      <c r="KE82" s="89"/>
      <c r="KF82" s="89"/>
      <c r="KG82" s="89"/>
      <c r="KH82" s="89"/>
      <c r="KI82" s="89"/>
      <c r="KJ82" s="89"/>
      <c r="KK82" s="89"/>
      <c r="KL82" s="89"/>
      <c r="KM82" s="89"/>
      <c r="KN82" s="89"/>
      <c r="KO82" s="89"/>
      <c r="KP82" s="89"/>
      <c r="KQ82" s="89"/>
      <c r="KR82" s="89"/>
      <c r="KS82" s="89"/>
      <c r="KT82" s="89"/>
      <c r="KU82" s="89"/>
      <c r="KV82" s="89"/>
      <c r="KW82" s="89"/>
      <c r="KX82" s="89"/>
      <c r="KY82" s="89"/>
      <c r="KZ82" s="89"/>
      <c r="LA82" s="89"/>
      <c r="LB82" s="89"/>
      <c r="LC82" s="89"/>
      <c r="LD82" s="89"/>
      <c r="LE82" s="89"/>
      <c r="LF82" s="89"/>
      <c r="LG82" s="89"/>
      <c r="LH82" s="89"/>
      <c r="LI82" s="89"/>
      <c r="LJ82" s="89"/>
      <c r="LK82" s="89"/>
      <c r="LL82" s="89"/>
      <c r="LM82" s="89"/>
      <c r="LN82" s="89"/>
      <c r="LO82" s="89"/>
      <c r="LP82" s="89"/>
      <c r="LQ82" s="89"/>
      <c r="LR82" s="89"/>
      <c r="LS82" s="89"/>
      <c r="LT82" s="89"/>
      <c r="LU82" s="89"/>
      <c r="LV82" s="89"/>
      <c r="LW82" s="89"/>
      <c r="LX82" s="89"/>
      <c r="LY82" s="89"/>
      <c r="LZ82" s="89"/>
      <c r="MA82" s="89"/>
      <c r="MB82" s="89"/>
      <c r="MC82" s="89"/>
      <c r="MD82" s="89"/>
      <c r="ME82" s="89"/>
      <c r="MF82" s="89"/>
      <c r="MG82" s="89"/>
      <c r="MH82" s="89"/>
      <c r="MI82" s="89"/>
      <c r="MJ82" s="89"/>
      <c r="MK82" s="89"/>
      <c r="ML82" s="89"/>
      <c r="MM82" s="89"/>
      <c r="MN82" s="89"/>
      <c r="MO82" s="89"/>
      <c r="MP82" s="89"/>
      <c r="MQ82" s="89"/>
      <c r="MR82" s="89"/>
      <c r="MS82" s="89"/>
      <c r="MT82" s="89"/>
      <c r="MU82" s="89"/>
      <c r="MV82" s="89"/>
      <c r="MW82" s="89"/>
      <c r="MX82" s="89"/>
      <c r="MY82" s="89"/>
      <c r="MZ82" s="89"/>
      <c r="NA82" s="89"/>
      <c r="NB82" s="89"/>
      <c r="NC82" s="89"/>
      <c r="ND82" s="89"/>
      <c r="NE82" s="89"/>
      <c r="NF82" s="89"/>
      <c r="NG82" s="89"/>
      <c r="NH82" s="89"/>
      <c r="NI82" s="89"/>
      <c r="NJ82" s="89"/>
      <c r="NK82" s="89"/>
      <c r="NL82" s="89"/>
      <c r="NM82" s="89"/>
      <c r="NN82" s="89"/>
      <c r="NO82" s="89"/>
      <c r="NP82" s="89"/>
      <c r="NQ82" s="89"/>
      <c r="NR82" s="89"/>
      <c r="NS82" s="89"/>
      <c r="NT82" s="89"/>
      <c r="NU82" s="89"/>
      <c r="NV82" s="89"/>
      <c r="NW82" s="89"/>
      <c r="NX82" s="89"/>
      <c r="NY82" s="89"/>
      <c r="NZ82" s="89"/>
      <c r="OA82" s="89"/>
      <c r="OB82" s="89"/>
      <c r="OC82" s="89"/>
      <c r="OD82" s="89"/>
      <c r="OE82" s="89"/>
      <c r="OF82" s="89"/>
      <c r="OG82" s="89"/>
      <c r="OH82" s="89"/>
      <c r="OI82" s="89"/>
      <c r="OJ82" s="89"/>
      <c r="OK82" s="89"/>
      <c r="OL82" s="89"/>
      <c r="OM82" s="89"/>
      <c r="ON82" s="89"/>
      <c r="OO82" s="89"/>
      <c r="OP82" s="89"/>
      <c r="OQ82" s="89"/>
      <c r="OR82" s="89"/>
      <c r="OS82" s="89"/>
      <c r="OT82" s="89"/>
      <c r="OU82" s="89"/>
      <c r="OV82" s="89"/>
      <c r="OW82" s="89"/>
      <c r="OX82" s="89"/>
      <c r="OY82" s="89"/>
      <c r="OZ82" s="89"/>
      <c r="PA82" s="89"/>
      <c r="PB82" s="89"/>
      <c r="PC82" s="89"/>
      <c r="PD82" s="89"/>
      <c r="PE82" s="89"/>
      <c r="PF82" s="89"/>
      <c r="PG82" s="89"/>
      <c r="PH82" s="89"/>
      <c r="PI82" s="89"/>
      <c r="PJ82" s="89"/>
      <c r="PK82" s="89"/>
      <c r="PL82" s="89"/>
      <c r="PM82" s="89"/>
      <c r="PN82" s="89"/>
      <c r="PO82" s="89"/>
      <c r="PP82" s="89"/>
      <c r="PQ82" s="89"/>
      <c r="PR82" s="89"/>
      <c r="PS82" s="89"/>
      <c r="PT82" s="89"/>
      <c r="PU82" s="89"/>
      <c r="PV82" s="89"/>
      <c r="PW82" s="89"/>
      <c r="PX82" s="89"/>
      <c r="PY82" s="89"/>
      <c r="PZ82" s="89"/>
      <c r="QA82" s="89"/>
      <c r="QB82" s="89"/>
      <c r="QC82" s="89"/>
      <c r="QD82" s="89"/>
      <c r="QE82" s="89"/>
      <c r="QF82" s="89"/>
      <c r="QG82" s="89"/>
      <c r="QH82" s="89"/>
      <c r="QI82" s="89"/>
      <c r="QJ82" s="89"/>
      <c r="QK82" s="89"/>
      <c r="QL82" s="89"/>
      <c r="QM82" s="89"/>
      <c r="QN82" s="89"/>
      <c r="QO82" s="89"/>
      <c r="QP82" s="89"/>
      <c r="QQ82" s="89"/>
      <c r="QR82" s="89"/>
      <c r="QS82" s="89"/>
      <c r="QT82" s="89"/>
      <c r="QU82" s="89"/>
      <c r="QV82" s="89"/>
      <c r="QW82" s="89"/>
      <c r="QX82" s="89"/>
      <c r="QY82" s="89"/>
      <c r="QZ82" s="89"/>
      <c r="RA82" s="89"/>
      <c r="RB82" s="89"/>
      <c r="RC82" s="89"/>
      <c r="RD82" s="89"/>
      <c r="RE82" s="89"/>
      <c r="RF82" s="89"/>
      <c r="RG82" s="89"/>
      <c r="RH82" s="89"/>
      <c r="RI82" s="89"/>
      <c r="RJ82" s="89"/>
      <c r="RK82" s="89"/>
      <c r="RL82" s="89"/>
      <c r="RM82" s="89"/>
      <c r="RN82" s="89"/>
      <c r="RO82" s="89"/>
      <c r="RP82" s="89"/>
      <c r="RQ82" s="89"/>
      <c r="RR82" s="89"/>
      <c r="RS82" s="89"/>
      <c r="RT82" s="89"/>
      <c r="RU82" s="89"/>
      <c r="RV82" s="89"/>
      <c r="RW82" s="89"/>
      <c r="RX82" s="89"/>
      <c r="RY82" s="89"/>
      <c r="RZ82" s="89"/>
      <c r="SA82" s="89"/>
      <c r="SB82" s="89"/>
      <c r="SC82" s="89"/>
      <c r="SD82" s="89"/>
      <c r="SE82" s="89"/>
      <c r="SF82" s="89"/>
      <c r="SG82" s="89"/>
      <c r="SH82" s="89"/>
      <c r="SI82" s="89"/>
      <c r="SJ82" s="89"/>
      <c r="SK82" s="89"/>
      <c r="SL82" s="89"/>
      <c r="SM82" s="89"/>
      <c r="SN82" s="89"/>
      <c r="SO82" s="89"/>
      <c r="SP82" s="89"/>
      <c r="SQ82" s="89"/>
      <c r="SR82" s="89"/>
      <c r="SS82" s="89"/>
      <c r="ST82" s="89"/>
      <c r="SU82" s="89"/>
      <c r="SV82" s="89"/>
      <c r="SW82" s="89"/>
      <c r="SX82" s="89"/>
      <c r="SY82" s="89"/>
      <c r="SZ82" s="89"/>
      <c r="TA82" s="89"/>
      <c r="TB82" s="89"/>
      <c r="TC82" s="89"/>
      <c r="TD82" s="89"/>
      <c r="TE82" s="89"/>
      <c r="TF82" s="89"/>
      <c r="TG82" s="89"/>
      <c r="TH82" s="89"/>
      <c r="TI82" s="89"/>
      <c r="TJ82" s="89"/>
      <c r="TK82" s="89"/>
      <c r="TL82" s="89"/>
      <c r="TM82" s="89"/>
      <c r="TN82" s="89"/>
      <c r="TO82" s="89"/>
      <c r="TP82" s="89"/>
      <c r="TQ82" s="89"/>
      <c r="TR82" s="89"/>
      <c r="TS82" s="89"/>
      <c r="TT82" s="89"/>
      <c r="TU82" s="89"/>
      <c r="TV82" s="89"/>
      <c r="TW82" s="89"/>
      <c r="TX82" s="89"/>
      <c r="TY82" s="89"/>
      <c r="TZ82" s="89"/>
      <c r="UA82" s="89"/>
      <c r="UB82" s="89"/>
      <c r="UC82" s="89"/>
      <c r="UD82" s="89"/>
      <c r="UE82" s="89"/>
      <c r="UF82" s="89"/>
      <c r="UG82" s="89"/>
      <c r="UH82" s="89"/>
      <c r="UI82" s="89"/>
      <c r="UJ82" s="89"/>
      <c r="UK82" s="89"/>
      <c r="UL82" s="89"/>
      <c r="UM82" s="89"/>
      <c r="UN82" s="89"/>
      <c r="UO82" s="89"/>
      <c r="UP82" s="89"/>
      <c r="UQ82" s="89"/>
      <c r="UR82" s="89"/>
      <c r="US82" s="89"/>
      <c r="UT82" s="89"/>
      <c r="UU82" s="89"/>
      <c r="UV82" s="89"/>
      <c r="UW82" s="89"/>
      <c r="UX82" s="89"/>
      <c r="UY82" s="89"/>
      <c r="UZ82" s="89"/>
      <c r="VA82" s="89"/>
      <c r="VB82" s="89"/>
      <c r="VC82" s="89"/>
      <c r="VD82" s="89"/>
      <c r="VE82" s="89"/>
      <c r="VF82" s="89"/>
      <c r="VG82" s="89"/>
      <c r="VH82" s="89"/>
      <c r="VI82" s="89"/>
      <c r="VJ82" s="89"/>
      <c r="VK82" s="89"/>
      <c r="VL82" s="89"/>
      <c r="VM82" s="89"/>
      <c r="VN82" s="89"/>
      <c r="VO82" s="89"/>
      <c r="VP82" s="89"/>
      <c r="VQ82" s="89"/>
      <c r="VR82" s="89"/>
      <c r="VS82" s="89"/>
      <c r="VT82" s="89"/>
      <c r="VU82" s="89"/>
      <c r="VV82" s="89"/>
      <c r="VW82" s="89"/>
      <c r="VX82" s="89"/>
      <c r="VY82" s="89"/>
      <c r="VZ82" s="89"/>
      <c r="WA82" s="89"/>
      <c r="WB82" s="89"/>
      <c r="WC82" s="89"/>
      <c r="WD82" s="89"/>
      <c r="WE82" s="89"/>
      <c r="WF82" s="89"/>
      <c r="WG82" s="89"/>
      <c r="WH82" s="89"/>
      <c r="WI82" s="89"/>
      <c r="WJ82" s="89"/>
      <c r="WK82" s="89"/>
      <c r="WL82" s="89"/>
      <c r="WM82" s="89"/>
      <c r="WN82" s="89"/>
      <c r="WO82" s="89"/>
      <c r="WP82" s="89"/>
      <c r="WQ82" s="89"/>
      <c r="WR82" s="89"/>
      <c r="WS82" s="89"/>
      <c r="WT82" s="89"/>
      <c r="WU82" s="89"/>
      <c r="WV82" s="89"/>
      <c r="WW82" s="89"/>
      <c r="WX82" s="89"/>
      <c r="WY82" s="89"/>
      <c r="WZ82" s="89"/>
      <c r="XA82" s="89"/>
      <c r="XB82" s="89"/>
      <c r="XC82" s="89"/>
      <c r="XD82" s="89"/>
      <c r="XE82" s="89"/>
      <c r="XF82" s="89"/>
      <c r="XG82" s="89"/>
      <c r="XH82" s="89"/>
      <c r="XI82" s="89"/>
      <c r="XJ82" s="89"/>
      <c r="XK82" s="89"/>
      <c r="XL82" s="89"/>
      <c r="XM82" s="89"/>
      <c r="XN82" s="89"/>
      <c r="XO82" s="89"/>
      <c r="XP82" s="89"/>
      <c r="XQ82" s="89"/>
      <c r="XR82" s="89"/>
      <c r="XS82" s="89"/>
      <c r="XT82" s="89"/>
      <c r="XU82" s="89"/>
      <c r="XV82" s="89"/>
      <c r="XW82" s="89"/>
      <c r="XX82" s="89"/>
      <c r="XY82" s="89"/>
      <c r="XZ82" s="89"/>
      <c r="YA82" s="89"/>
      <c r="YB82" s="89"/>
      <c r="YC82" s="89"/>
      <c r="YD82" s="89"/>
      <c r="YE82" s="89"/>
      <c r="YF82" s="89"/>
      <c r="YG82" s="89"/>
      <c r="YH82" s="89"/>
      <c r="YI82" s="89"/>
      <c r="YJ82" s="89"/>
      <c r="YK82" s="89"/>
      <c r="YL82" s="89"/>
      <c r="YM82" s="89"/>
      <c r="YN82" s="89"/>
      <c r="YO82" s="89"/>
      <c r="YP82" s="89"/>
      <c r="YQ82" s="89"/>
      <c r="YR82" s="89"/>
      <c r="YS82" s="89"/>
      <c r="YT82" s="89"/>
      <c r="YU82" s="89"/>
      <c r="YV82" s="89"/>
      <c r="YW82" s="89"/>
      <c r="YX82" s="89"/>
      <c r="YY82" s="89"/>
      <c r="YZ82" s="89"/>
      <c r="ZA82" s="89"/>
      <c r="ZB82" s="89"/>
      <c r="ZC82" s="89"/>
      <c r="ZD82" s="89"/>
      <c r="ZE82" s="89"/>
      <c r="ZF82" s="89"/>
      <c r="ZG82" s="89"/>
      <c r="ZH82" s="89"/>
      <c r="ZI82" s="89"/>
      <c r="ZJ82" s="89"/>
      <c r="ZK82" s="89"/>
      <c r="ZL82" s="89"/>
      <c r="ZM82" s="89"/>
      <c r="ZN82" s="89"/>
      <c r="ZO82" s="89"/>
      <c r="ZP82" s="89"/>
      <c r="ZQ82" s="89"/>
      <c r="ZR82" s="89"/>
      <c r="ZS82" s="89"/>
      <c r="ZT82" s="89"/>
      <c r="ZU82" s="89"/>
      <c r="ZV82" s="89"/>
      <c r="ZW82" s="89"/>
      <c r="ZX82" s="89"/>
      <c r="ZY82" s="89"/>
      <c r="ZZ82" s="89"/>
      <c r="AAA82" s="89"/>
      <c r="AAB82" s="89"/>
      <c r="AAC82" s="89"/>
      <c r="AAD82" s="89"/>
      <c r="AAE82" s="89"/>
      <c r="AAF82" s="89"/>
      <c r="AAG82" s="89"/>
      <c r="AAH82" s="89"/>
      <c r="AAI82" s="89"/>
      <c r="AAJ82" s="89"/>
      <c r="AAK82" s="89"/>
      <c r="AAL82" s="89"/>
      <c r="AAM82" s="89"/>
      <c r="AAN82" s="89"/>
      <c r="AAO82" s="89"/>
      <c r="AAP82" s="89"/>
      <c r="AAQ82" s="89"/>
      <c r="AAR82" s="89"/>
      <c r="AAS82" s="89"/>
      <c r="AAT82" s="89"/>
      <c r="AAU82" s="89"/>
      <c r="AAV82" s="89"/>
      <c r="AAW82" s="89"/>
      <c r="AAX82" s="89"/>
      <c r="AAY82" s="89"/>
      <c r="AAZ82" s="89"/>
      <c r="ABA82" s="89"/>
      <c r="ABB82" s="89"/>
      <c r="ABC82" s="89"/>
      <c r="ABD82" s="89"/>
      <c r="ABE82" s="89"/>
      <c r="ABF82" s="89"/>
      <c r="ABG82" s="89"/>
      <c r="ABH82" s="89"/>
      <c r="ABI82" s="89"/>
      <c r="ABJ82" s="89"/>
      <c r="ABK82" s="89"/>
      <c r="ABL82" s="89"/>
      <c r="ABM82" s="89"/>
      <c r="ABN82" s="89"/>
      <c r="ABO82" s="89"/>
      <c r="ABP82" s="89"/>
      <c r="ABQ82" s="89"/>
      <c r="ABR82" s="89"/>
      <c r="ABS82" s="89"/>
      <c r="ABT82" s="89"/>
      <c r="ABU82" s="89"/>
      <c r="ABV82" s="89"/>
      <c r="ABW82" s="89"/>
      <c r="ABX82" s="89"/>
      <c r="ABY82" s="89"/>
      <c r="ABZ82" s="89"/>
      <c r="ACA82" s="89"/>
      <c r="ACB82" s="89"/>
      <c r="ACC82" s="89"/>
      <c r="ACD82" s="89"/>
      <c r="ACE82" s="89"/>
      <c r="ACF82" s="89"/>
      <c r="ACG82" s="89"/>
      <c r="ACH82" s="89"/>
      <c r="ACI82" s="89"/>
      <c r="ACJ82" s="89"/>
      <c r="ACK82" s="89"/>
      <c r="ACL82" s="89"/>
      <c r="ACM82" s="89"/>
      <c r="ACN82" s="89"/>
      <c r="ACO82" s="89"/>
      <c r="ACP82" s="89"/>
      <c r="ACQ82" s="89"/>
      <c r="ACR82" s="89"/>
      <c r="ACS82" s="89"/>
      <c r="ACT82" s="89"/>
      <c r="ACU82" s="89"/>
      <c r="ACV82" s="89"/>
      <c r="ACW82" s="89"/>
      <c r="ACX82" s="89"/>
      <c r="ACY82" s="89"/>
      <c r="ACZ82" s="89"/>
      <c r="ADA82" s="89"/>
      <c r="ADB82" s="89"/>
      <c r="ADC82" s="89"/>
      <c r="ADD82" s="89"/>
      <c r="ADE82" s="89"/>
      <c r="ADF82" s="89"/>
      <c r="ADG82" s="89"/>
      <c r="ADH82" s="89"/>
      <c r="ADI82" s="89"/>
      <c r="ADJ82" s="89"/>
      <c r="ADK82" s="89"/>
      <c r="ADL82" s="89"/>
      <c r="ADM82" s="89"/>
      <c r="ADN82" s="89"/>
      <c r="ADO82" s="89"/>
      <c r="ADP82" s="89"/>
      <c r="ADQ82" s="89"/>
      <c r="ADR82" s="89"/>
      <c r="ADS82" s="89"/>
      <c r="ADT82" s="89"/>
      <c r="ADU82" s="89"/>
      <c r="ADV82" s="89"/>
      <c r="ADW82" s="89"/>
      <c r="ADX82" s="89"/>
      <c r="ADY82" s="89"/>
      <c r="ADZ82" s="89"/>
      <c r="AEA82" s="89"/>
      <c r="AEB82" s="89"/>
      <c r="AEC82" s="89"/>
      <c r="AED82" s="89"/>
      <c r="AEE82" s="89"/>
      <c r="AEF82" s="89"/>
      <c r="AEG82" s="89"/>
      <c r="AEH82" s="89"/>
      <c r="AEI82" s="89"/>
      <c r="AEJ82" s="89"/>
      <c r="AEK82" s="89"/>
      <c r="AEL82" s="89"/>
      <c r="AEM82" s="89"/>
      <c r="AEN82" s="89"/>
      <c r="AEO82" s="89"/>
      <c r="AEP82" s="89"/>
      <c r="AEQ82" s="89"/>
      <c r="AER82" s="89"/>
      <c r="AES82" s="89"/>
      <c r="AET82" s="89"/>
      <c r="AEU82" s="89"/>
      <c r="AEV82" s="89"/>
      <c r="AEW82" s="89"/>
      <c r="AEX82" s="89"/>
      <c r="AEY82" s="89"/>
      <c r="AEZ82" s="89"/>
      <c r="AFA82" s="89"/>
      <c r="AFB82" s="89"/>
      <c r="AFC82" s="89"/>
      <c r="AFD82" s="89"/>
      <c r="AFE82" s="89"/>
      <c r="AFF82" s="89"/>
      <c r="AFG82" s="89"/>
      <c r="AFH82" s="89"/>
      <c r="AFI82" s="89"/>
      <c r="AFJ82" s="89"/>
      <c r="AFK82" s="89"/>
      <c r="AFL82" s="89"/>
      <c r="AFM82" s="89"/>
      <c r="AFN82" s="89"/>
      <c r="AFO82" s="89"/>
      <c r="AFP82" s="89"/>
      <c r="AFQ82" s="89"/>
      <c r="AFR82" s="89"/>
      <c r="AFS82" s="89"/>
      <c r="AFT82" s="89"/>
      <c r="AFU82" s="89"/>
      <c r="AFV82" s="89"/>
      <c r="AFW82" s="89"/>
      <c r="AFX82" s="89"/>
      <c r="AFY82" s="89"/>
      <c r="AFZ82" s="89"/>
      <c r="AGA82" s="89"/>
      <c r="AGB82" s="89"/>
      <c r="AGC82" s="89"/>
      <c r="AGD82" s="89"/>
      <c r="AGE82" s="89"/>
      <c r="AGF82" s="89"/>
      <c r="AGG82" s="89"/>
      <c r="AGH82" s="89"/>
      <c r="AGI82" s="89"/>
      <c r="AGJ82" s="89"/>
      <c r="AGK82" s="89"/>
      <c r="AGL82" s="89"/>
      <c r="AGM82" s="89"/>
      <c r="AGN82" s="89"/>
      <c r="AGO82" s="89"/>
      <c r="AGP82" s="89"/>
      <c r="AGQ82" s="89"/>
      <c r="AGR82" s="89"/>
      <c r="AGS82" s="89"/>
      <c r="AGT82" s="89"/>
      <c r="AGU82" s="89"/>
      <c r="AGV82" s="89"/>
      <c r="AGW82" s="89"/>
      <c r="AGX82" s="89"/>
      <c r="AGY82" s="89"/>
      <c r="AGZ82" s="89"/>
      <c r="AHA82" s="89"/>
      <c r="AHB82" s="89"/>
      <c r="AHC82" s="89"/>
      <c r="AHD82" s="89"/>
      <c r="AHE82" s="89"/>
      <c r="AHF82" s="89"/>
      <c r="AHG82" s="89"/>
      <c r="AHH82" s="89"/>
      <c r="AHI82" s="89"/>
      <c r="AHJ82" s="89"/>
      <c r="AHK82" s="89"/>
      <c r="AHL82" s="89"/>
      <c r="AHM82" s="89"/>
      <c r="AHN82" s="89"/>
      <c r="AHO82" s="89"/>
      <c r="AHP82" s="89"/>
      <c r="AHQ82" s="89"/>
      <c r="AHR82" s="89"/>
      <c r="AHS82" s="89"/>
      <c r="AHT82" s="89"/>
      <c r="AHU82" s="89"/>
      <c r="AHV82" s="89"/>
      <c r="AHW82" s="89"/>
      <c r="AHX82" s="89"/>
      <c r="AHY82" s="89"/>
      <c r="AHZ82" s="89"/>
      <c r="AIA82" s="89"/>
      <c r="AIB82" s="89"/>
      <c r="AIC82" s="89"/>
      <c r="AID82" s="89"/>
      <c r="AIE82" s="89"/>
      <c r="AIF82" s="89"/>
      <c r="AIG82" s="89"/>
      <c r="AIH82" s="89"/>
      <c r="AII82" s="89"/>
      <c r="AIJ82" s="89"/>
      <c r="AIK82" s="89"/>
      <c r="AIL82" s="89"/>
      <c r="AIM82" s="89"/>
      <c r="AIN82" s="89"/>
      <c r="AIO82" s="89"/>
      <c r="AIP82" s="89"/>
      <c r="AIQ82" s="89"/>
      <c r="AIR82" s="89"/>
      <c r="AIS82" s="89"/>
      <c r="AIT82" s="89"/>
      <c r="AIU82" s="89"/>
      <c r="AIV82" s="89"/>
      <c r="AIW82" s="89"/>
      <c r="AIX82" s="89"/>
      <c r="AIY82" s="89"/>
      <c r="AIZ82" s="89"/>
      <c r="AJA82" s="89"/>
      <c r="AJB82" s="89"/>
      <c r="AJC82" s="89"/>
      <c r="AJD82" s="89"/>
      <c r="AJE82" s="89"/>
      <c r="AJF82" s="89"/>
      <c r="AJG82" s="89"/>
      <c r="AJH82" s="89"/>
      <c r="AJI82" s="89"/>
      <c r="AJJ82" s="89"/>
      <c r="AJK82" s="89"/>
      <c r="AJL82" s="89"/>
      <c r="AJM82" s="89"/>
      <c r="AJN82" s="89"/>
      <c r="AJO82" s="89"/>
      <c r="AJP82" s="89"/>
      <c r="AJQ82" s="89"/>
      <c r="AJR82" s="89"/>
      <c r="AJS82" s="89"/>
      <c r="AJT82" s="89"/>
      <c r="AJU82" s="89"/>
      <c r="AJV82" s="89"/>
      <c r="AJW82" s="89"/>
      <c r="AJX82" s="89"/>
      <c r="AJY82" s="89"/>
      <c r="AJZ82" s="89"/>
      <c r="AKA82" s="89"/>
      <c r="AKB82" s="89"/>
      <c r="AKC82" s="89"/>
      <c r="AKD82" s="89"/>
      <c r="AKE82" s="89"/>
      <c r="AKF82" s="89"/>
      <c r="AKG82" s="89"/>
      <c r="AKH82" s="89"/>
      <c r="AKI82" s="89"/>
      <c r="AKJ82" s="89"/>
      <c r="AKK82" s="89"/>
      <c r="AKL82" s="89"/>
      <c r="AKM82" s="89"/>
      <c r="AKN82" s="89"/>
      <c r="AKO82" s="89"/>
      <c r="AKP82" s="89"/>
      <c r="AKQ82" s="89"/>
      <c r="AKR82" s="89"/>
      <c r="AKS82" s="89"/>
      <c r="AKT82" s="89"/>
      <c r="AKU82" s="89"/>
      <c r="AKV82" s="89"/>
      <c r="AKW82" s="89"/>
      <c r="AKX82" s="89"/>
      <c r="AKY82" s="89"/>
      <c r="AKZ82" s="89"/>
      <c r="ALA82" s="89"/>
      <c r="ALB82" s="89"/>
      <c r="ALC82" s="89"/>
      <c r="ALD82" s="89"/>
      <c r="ALE82" s="89"/>
      <c r="ALF82" s="89"/>
      <c r="ALG82" s="89"/>
      <c r="ALH82" s="89"/>
      <c r="ALI82" s="89"/>
      <c r="ALJ82" s="89"/>
      <c r="ALK82" s="89"/>
      <c r="ALL82" s="89"/>
      <c r="ALM82" s="89"/>
      <c r="ALN82" s="89"/>
      <c r="ALO82" s="89"/>
      <c r="ALP82" s="89"/>
      <c r="ALQ82" s="89"/>
      <c r="ALR82" s="89"/>
      <c r="ALS82" s="89"/>
      <c r="ALT82" s="89"/>
      <c r="ALU82" s="89"/>
      <c r="ALV82" s="89"/>
      <c r="ALW82" s="89"/>
      <c r="ALX82" s="89"/>
      <c r="ALY82" s="89"/>
      <c r="ALZ82" s="89"/>
      <c r="AMA82" s="89"/>
      <c r="AMB82" s="89"/>
      <c r="AMC82" s="89"/>
      <c r="AMD82" s="89"/>
      <c r="AME82" s="89"/>
      <c r="AMF82" s="89"/>
      <c r="AMG82" s="89"/>
      <c r="AMH82" s="89"/>
      <c r="AMI82" s="89"/>
      <c r="AMJ82" s="89"/>
    </row>
    <row r="83" spans="1:1024" s="104" customFormat="1" ht="12.75" x14ac:dyDescent="0.2">
      <c r="A83" s="58">
        <f t="array" ref="A83">IF(G83=Error_checking!$A$26,_xlfn.RANK.EQ(AC83,$AC$2:$AC$601),"")</f>
        <v>82</v>
      </c>
      <c r="B83" s="58">
        <v>125</v>
      </c>
      <c r="C83" s="59">
        <f>VLOOKUP($B83,Ludo_na!$A$2:$D$601,2,0)</f>
        <v>20</v>
      </c>
      <c r="D83" s="60" t="str">
        <f>IF(VLOOKUP($B83,Ludo_voor!$A$2:$Y$601,3,0)="","",VLOOKUP($B83,Ludo_voor!$A$2:$Y$601,3,0))</f>
        <v>Ambroos</v>
      </c>
      <c r="E83" s="61" t="str">
        <f>IF(VLOOKUP($B83,Ludo_voor!$A$2:$Y$601,4,0)="","",VLOOKUP($B83,Ludo_voor!$A$2:$Y$601,4,0))</f>
        <v>Ronny</v>
      </c>
      <c r="F83" s="62" t="str">
        <f>IF(VLOOKUP($B83,Ludo_voor!$A$2:$Y$601,5,0)="","",VLOOKUP($B83,Ludo_voor!$A$2:$Y$601,5,0))</f>
        <v>De Speeldoos</v>
      </c>
      <c r="G83" s="63" t="s">
        <v>845</v>
      </c>
      <c r="H83" s="64"/>
      <c r="I83" s="65" t="s">
        <v>852</v>
      </c>
      <c r="J83" s="66">
        <v>1</v>
      </c>
      <c r="K83" s="66">
        <v>2</v>
      </c>
      <c r="L83" s="66">
        <v>57</v>
      </c>
      <c r="M83" s="67">
        <f t="array" ref="M83">IF($G83="","",IF(L83="",0,((SUM(IF(I83=I$2:I$601,IF(J83=J$2:J$601,1,0),0))-K83)/(SUM(IF(I83=I$2:I$601,IF(J83=J$2:J$601,1,0),0))-1)*100)+(L83/(SUM(IF(I83=I$2:I$601,IF(J83=J$2:J$601,L$2:L$601,0),0))))+IF(K83&lt;2,SUM(IF(I83=I$2:I$601,IF(J83=J$2:J$601,1,0),0)),0)))</f>
        <v>66.919999999999987</v>
      </c>
      <c r="N83" s="68" t="s">
        <v>881</v>
      </c>
      <c r="O83" s="69">
        <v>1</v>
      </c>
      <c r="P83" s="69">
        <v>5</v>
      </c>
      <c r="Q83" s="69">
        <v>93</v>
      </c>
      <c r="R83" s="70">
        <f t="array" ref="R83">IF($G83="","",IF(Q83="",0,((SUM(IF(N83=N$2:N$601,IF(O83=O$2:O$601,1,0),0))-P83)/(SUM(IF(N83=N$2:N$601,IF(O83=O$2:O$601,1,0),0))-1)*100)+(Q83/(SUM(IF(N83=N$2:N$601,IF(O83=O$2:O$601,Q$2:Q$601,0),0))))+IF(P83&lt;2,SUM(IF(N83=N$2:N$601,IF(O83=O$2:O$601,1,0),0)),0)))</f>
        <v>0.181640625</v>
      </c>
      <c r="S83" s="71" t="s">
        <v>868</v>
      </c>
      <c r="T83" s="72">
        <v>5</v>
      </c>
      <c r="U83" s="72">
        <v>2</v>
      </c>
      <c r="V83" s="72">
        <v>196</v>
      </c>
      <c r="W83" s="73">
        <f t="array" ref="W83">IF($G83="","",IF(OR(S83=Error_checking!$Q$25,S83=Error_checking!$Q$26),R83-IF(P83&lt;2,SUM(IF(N83=N$2:N$601,IF(O83=O$2:O$601,1,0),0)),0),IF(V83="",0,((SUM(IF(S83=S$2:S$601,IF(T83=T$2:T$601,1,0),0))-U83)/(SUM(IF(S83=S$2:S$601,IF(T83=T$2:T$601,1,0),0))-1)*100)+(V83/(SUM(IF(S83=S$2:S$601,IF(T83=T$2:T$601,V$2:V$601,0),0))))+IF(U83&lt;2,SUM(IF(S83=S$2:S$601,IF(T83=T$2:T$601,1,0),0)),0))))</f>
        <v>66.930462090623593</v>
      </c>
      <c r="X83" s="74"/>
      <c r="Y83" s="75"/>
      <c r="Z83" s="76"/>
      <c r="AA83" s="75"/>
      <c r="AB83" s="77">
        <f>0</f>
        <v>0</v>
      </c>
      <c r="AC83" s="77">
        <f t="array" ref="AC83">SUM(M83,R83,W83,AB83)</f>
        <v>134.03210271562358</v>
      </c>
      <c r="AD83" s="76">
        <f>IF(G83=Error_checking!$A$26,MAX(0,MIN(MaxBonus,$G$1)+1-_xlfn.RANK.EQ(AC83,$AC$2:$AC$601)),0)</f>
        <v>0</v>
      </c>
      <c r="AE83" s="73">
        <f t="shared" si="1"/>
        <v>134.03210271562358</v>
      </c>
      <c r="AF83" s="78">
        <f t="array" ref="AF83">IF(G83=Error_checking!$A$26,_xlfn.RANK.EQ(AC83,$AC$2:$AC$601),"")</f>
        <v>82</v>
      </c>
      <c r="AG83" s="79"/>
      <c r="AH83" s="80"/>
      <c r="AI83" s="80"/>
      <c r="AJ83" s="80"/>
      <c r="AK83" s="81"/>
      <c r="AL83" s="81"/>
      <c r="AM83" s="81"/>
      <c r="AN83" s="82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89"/>
      <c r="DB83" s="89"/>
      <c r="DC83" s="89"/>
      <c r="DD83" s="89"/>
      <c r="DE83" s="89"/>
      <c r="DF83" s="89"/>
      <c r="DG83" s="89"/>
      <c r="DH83" s="89"/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/>
      <c r="DT83" s="89"/>
      <c r="DU83" s="89"/>
      <c r="DV83" s="89"/>
      <c r="DW83" s="89"/>
      <c r="DX83" s="89"/>
      <c r="DY83" s="89"/>
      <c r="DZ83" s="89"/>
      <c r="EA83" s="89"/>
      <c r="EB83" s="89"/>
      <c r="EC83" s="89"/>
      <c r="ED83" s="89"/>
      <c r="EE83" s="89"/>
      <c r="EF83" s="89"/>
      <c r="EG83" s="89"/>
      <c r="EH83" s="89"/>
      <c r="EI83" s="89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  <c r="HA83" s="89"/>
      <c r="HB83" s="89"/>
      <c r="HC83" s="89"/>
      <c r="HD83" s="89"/>
      <c r="HE83" s="89"/>
      <c r="HF83" s="89"/>
      <c r="HG83" s="89"/>
      <c r="HH83" s="89"/>
      <c r="HI83" s="89"/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/>
      <c r="HY83" s="89"/>
      <c r="HZ83" s="89"/>
      <c r="IA83" s="89"/>
      <c r="IB83" s="89"/>
      <c r="IC83" s="89"/>
      <c r="ID83" s="89"/>
      <c r="IE83" s="89"/>
      <c r="IF83" s="89"/>
      <c r="IG83" s="89"/>
      <c r="IH83" s="89"/>
      <c r="II83" s="89"/>
      <c r="IJ83" s="89"/>
      <c r="IK83" s="89"/>
      <c r="IL83" s="89"/>
      <c r="IM83" s="89"/>
      <c r="IN83" s="89"/>
      <c r="IO83" s="89"/>
      <c r="IP83" s="89"/>
      <c r="IQ83" s="89"/>
      <c r="IR83" s="89"/>
      <c r="IS83" s="89"/>
      <c r="IT83" s="89"/>
      <c r="IU83" s="89"/>
      <c r="IV83" s="89"/>
      <c r="IW83" s="89"/>
      <c r="IX83" s="89"/>
      <c r="IY83" s="89"/>
      <c r="IZ83" s="89"/>
      <c r="JA83" s="89"/>
      <c r="JB83" s="89"/>
      <c r="JC83" s="89"/>
      <c r="JD83" s="89"/>
      <c r="JE83" s="89"/>
      <c r="JF83" s="89"/>
      <c r="JG83" s="89"/>
      <c r="JH83" s="89"/>
      <c r="JI83" s="89"/>
      <c r="JJ83" s="89"/>
      <c r="JK83" s="89"/>
      <c r="JL83" s="89"/>
      <c r="JM83" s="89"/>
      <c r="JN83" s="89"/>
      <c r="JO83" s="89"/>
      <c r="JP83" s="89"/>
      <c r="JQ83" s="89"/>
      <c r="JR83" s="89"/>
      <c r="JS83" s="89"/>
      <c r="JT83" s="89"/>
      <c r="JU83" s="89"/>
      <c r="JV83" s="89"/>
      <c r="JW83" s="89"/>
      <c r="JX83" s="89"/>
      <c r="JY83" s="89"/>
      <c r="JZ83" s="89"/>
      <c r="KA83" s="89"/>
      <c r="KB83" s="89"/>
      <c r="KC83" s="89"/>
      <c r="KD83" s="89"/>
      <c r="KE83" s="89"/>
      <c r="KF83" s="89"/>
      <c r="KG83" s="89"/>
      <c r="KH83" s="89"/>
      <c r="KI83" s="89"/>
      <c r="KJ83" s="89"/>
      <c r="KK83" s="89"/>
      <c r="KL83" s="89"/>
      <c r="KM83" s="89"/>
      <c r="KN83" s="89"/>
      <c r="KO83" s="89"/>
      <c r="KP83" s="89"/>
      <c r="KQ83" s="89"/>
      <c r="KR83" s="89"/>
      <c r="KS83" s="89"/>
      <c r="KT83" s="89"/>
      <c r="KU83" s="89"/>
      <c r="KV83" s="89"/>
      <c r="KW83" s="89"/>
      <c r="KX83" s="89"/>
      <c r="KY83" s="89"/>
      <c r="KZ83" s="89"/>
      <c r="LA83" s="89"/>
      <c r="LB83" s="89"/>
      <c r="LC83" s="89"/>
      <c r="LD83" s="89"/>
      <c r="LE83" s="89"/>
      <c r="LF83" s="89"/>
      <c r="LG83" s="89"/>
      <c r="LH83" s="89"/>
      <c r="LI83" s="89"/>
      <c r="LJ83" s="89"/>
      <c r="LK83" s="89"/>
      <c r="LL83" s="89"/>
      <c r="LM83" s="89"/>
      <c r="LN83" s="89"/>
      <c r="LO83" s="89"/>
      <c r="LP83" s="89"/>
      <c r="LQ83" s="89"/>
      <c r="LR83" s="89"/>
      <c r="LS83" s="89"/>
      <c r="LT83" s="89"/>
      <c r="LU83" s="89"/>
      <c r="LV83" s="89"/>
      <c r="LW83" s="89"/>
      <c r="LX83" s="89"/>
      <c r="LY83" s="89"/>
      <c r="LZ83" s="89"/>
      <c r="MA83" s="89"/>
      <c r="MB83" s="89"/>
      <c r="MC83" s="89"/>
      <c r="MD83" s="89"/>
      <c r="ME83" s="89"/>
      <c r="MF83" s="89"/>
      <c r="MG83" s="89"/>
      <c r="MH83" s="89"/>
      <c r="MI83" s="89"/>
      <c r="MJ83" s="89"/>
      <c r="MK83" s="89"/>
      <c r="ML83" s="89"/>
      <c r="MM83" s="89"/>
      <c r="MN83" s="89"/>
      <c r="MO83" s="89"/>
      <c r="MP83" s="89"/>
      <c r="MQ83" s="89"/>
      <c r="MR83" s="89"/>
      <c r="MS83" s="89"/>
      <c r="MT83" s="89"/>
      <c r="MU83" s="89"/>
      <c r="MV83" s="89"/>
      <c r="MW83" s="89"/>
      <c r="MX83" s="89"/>
      <c r="MY83" s="89"/>
      <c r="MZ83" s="89"/>
      <c r="NA83" s="89"/>
      <c r="NB83" s="89"/>
      <c r="NC83" s="89"/>
      <c r="ND83" s="89"/>
      <c r="NE83" s="89"/>
      <c r="NF83" s="89"/>
      <c r="NG83" s="89"/>
      <c r="NH83" s="89"/>
      <c r="NI83" s="89"/>
      <c r="NJ83" s="89"/>
      <c r="NK83" s="89"/>
      <c r="NL83" s="89"/>
      <c r="NM83" s="89"/>
      <c r="NN83" s="89"/>
      <c r="NO83" s="89"/>
      <c r="NP83" s="89"/>
      <c r="NQ83" s="89"/>
      <c r="NR83" s="89"/>
      <c r="NS83" s="89"/>
      <c r="NT83" s="89"/>
      <c r="NU83" s="89"/>
      <c r="NV83" s="89"/>
      <c r="NW83" s="89"/>
      <c r="NX83" s="89"/>
      <c r="NY83" s="89"/>
      <c r="NZ83" s="89"/>
      <c r="OA83" s="89"/>
      <c r="OB83" s="89"/>
      <c r="OC83" s="89"/>
      <c r="OD83" s="89"/>
      <c r="OE83" s="89"/>
      <c r="OF83" s="89"/>
      <c r="OG83" s="89"/>
      <c r="OH83" s="89"/>
      <c r="OI83" s="89"/>
      <c r="OJ83" s="89"/>
      <c r="OK83" s="89"/>
      <c r="OL83" s="89"/>
      <c r="OM83" s="89"/>
      <c r="ON83" s="89"/>
      <c r="OO83" s="89"/>
      <c r="OP83" s="89"/>
      <c r="OQ83" s="89"/>
      <c r="OR83" s="89"/>
      <c r="OS83" s="89"/>
      <c r="OT83" s="89"/>
      <c r="OU83" s="89"/>
      <c r="OV83" s="89"/>
      <c r="OW83" s="89"/>
      <c r="OX83" s="89"/>
      <c r="OY83" s="89"/>
      <c r="OZ83" s="89"/>
      <c r="PA83" s="89"/>
      <c r="PB83" s="89"/>
      <c r="PC83" s="89"/>
      <c r="PD83" s="89"/>
      <c r="PE83" s="89"/>
      <c r="PF83" s="89"/>
      <c r="PG83" s="89"/>
      <c r="PH83" s="89"/>
      <c r="PI83" s="89"/>
      <c r="PJ83" s="89"/>
      <c r="PK83" s="89"/>
      <c r="PL83" s="89"/>
      <c r="PM83" s="89"/>
      <c r="PN83" s="89"/>
      <c r="PO83" s="89"/>
      <c r="PP83" s="89"/>
      <c r="PQ83" s="89"/>
      <c r="PR83" s="89"/>
      <c r="PS83" s="89"/>
      <c r="PT83" s="89"/>
      <c r="PU83" s="89"/>
      <c r="PV83" s="89"/>
      <c r="PW83" s="89"/>
      <c r="PX83" s="89"/>
      <c r="PY83" s="89"/>
      <c r="PZ83" s="89"/>
      <c r="QA83" s="89"/>
      <c r="QB83" s="89"/>
      <c r="QC83" s="89"/>
      <c r="QD83" s="89"/>
      <c r="QE83" s="89"/>
      <c r="QF83" s="89"/>
      <c r="QG83" s="89"/>
      <c r="QH83" s="89"/>
      <c r="QI83" s="89"/>
      <c r="QJ83" s="89"/>
      <c r="QK83" s="89"/>
      <c r="QL83" s="89"/>
      <c r="QM83" s="89"/>
      <c r="QN83" s="89"/>
      <c r="QO83" s="89"/>
      <c r="QP83" s="89"/>
      <c r="QQ83" s="89"/>
      <c r="QR83" s="89"/>
      <c r="QS83" s="89"/>
      <c r="QT83" s="89"/>
      <c r="QU83" s="89"/>
      <c r="QV83" s="89"/>
      <c r="QW83" s="89"/>
      <c r="QX83" s="89"/>
      <c r="QY83" s="89"/>
      <c r="QZ83" s="89"/>
      <c r="RA83" s="89"/>
      <c r="RB83" s="89"/>
      <c r="RC83" s="89"/>
      <c r="RD83" s="89"/>
      <c r="RE83" s="89"/>
      <c r="RF83" s="89"/>
      <c r="RG83" s="89"/>
      <c r="RH83" s="89"/>
      <c r="RI83" s="89"/>
      <c r="RJ83" s="89"/>
      <c r="RK83" s="89"/>
      <c r="RL83" s="89"/>
      <c r="RM83" s="89"/>
      <c r="RN83" s="89"/>
      <c r="RO83" s="89"/>
      <c r="RP83" s="89"/>
      <c r="RQ83" s="89"/>
      <c r="RR83" s="89"/>
      <c r="RS83" s="89"/>
      <c r="RT83" s="89"/>
      <c r="RU83" s="89"/>
      <c r="RV83" s="89"/>
      <c r="RW83" s="89"/>
      <c r="RX83" s="89"/>
      <c r="RY83" s="89"/>
      <c r="RZ83" s="89"/>
      <c r="SA83" s="89"/>
      <c r="SB83" s="89"/>
      <c r="SC83" s="89"/>
      <c r="SD83" s="89"/>
      <c r="SE83" s="89"/>
      <c r="SF83" s="89"/>
      <c r="SG83" s="89"/>
      <c r="SH83" s="89"/>
      <c r="SI83" s="89"/>
      <c r="SJ83" s="89"/>
      <c r="SK83" s="89"/>
      <c r="SL83" s="89"/>
      <c r="SM83" s="89"/>
      <c r="SN83" s="89"/>
      <c r="SO83" s="89"/>
      <c r="SP83" s="89"/>
      <c r="SQ83" s="89"/>
      <c r="SR83" s="89"/>
      <c r="SS83" s="89"/>
      <c r="ST83" s="89"/>
      <c r="SU83" s="89"/>
      <c r="SV83" s="89"/>
      <c r="SW83" s="89"/>
      <c r="SX83" s="89"/>
      <c r="SY83" s="89"/>
      <c r="SZ83" s="89"/>
      <c r="TA83" s="89"/>
      <c r="TB83" s="89"/>
      <c r="TC83" s="89"/>
      <c r="TD83" s="89"/>
      <c r="TE83" s="89"/>
      <c r="TF83" s="89"/>
      <c r="TG83" s="89"/>
      <c r="TH83" s="89"/>
      <c r="TI83" s="89"/>
      <c r="TJ83" s="89"/>
      <c r="TK83" s="89"/>
      <c r="TL83" s="89"/>
      <c r="TM83" s="89"/>
      <c r="TN83" s="89"/>
      <c r="TO83" s="89"/>
      <c r="TP83" s="89"/>
      <c r="TQ83" s="89"/>
      <c r="TR83" s="89"/>
      <c r="TS83" s="89"/>
      <c r="TT83" s="89"/>
      <c r="TU83" s="89"/>
      <c r="TV83" s="89"/>
      <c r="TW83" s="89"/>
      <c r="TX83" s="89"/>
      <c r="TY83" s="89"/>
      <c r="TZ83" s="89"/>
      <c r="UA83" s="89"/>
      <c r="UB83" s="89"/>
      <c r="UC83" s="89"/>
      <c r="UD83" s="89"/>
      <c r="UE83" s="89"/>
      <c r="UF83" s="89"/>
      <c r="UG83" s="89"/>
      <c r="UH83" s="89"/>
      <c r="UI83" s="89"/>
      <c r="UJ83" s="89"/>
      <c r="UK83" s="89"/>
      <c r="UL83" s="89"/>
      <c r="UM83" s="89"/>
      <c r="UN83" s="89"/>
      <c r="UO83" s="89"/>
      <c r="UP83" s="89"/>
      <c r="UQ83" s="89"/>
      <c r="UR83" s="89"/>
      <c r="US83" s="89"/>
      <c r="UT83" s="89"/>
      <c r="UU83" s="89"/>
      <c r="UV83" s="89"/>
      <c r="UW83" s="89"/>
      <c r="UX83" s="89"/>
      <c r="UY83" s="89"/>
      <c r="UZ83" s="89"/>
      <c r="VA83" s="89"/>
      <c r="VB83" s="89"/>
      <c r="VC83" s="89"/>
      <c r="VD83" s="89"/>
      <c r="VE83" s="89"/>
      <c r="VF83" s="89"/>
      <c r="VG83" s="89"/>
      <c r="VH83" s="89"/>
      <c r="VI83" s="89"/>
      <c r="VJ83" s="89"/>
      <c r="VK83" s="89"/>
      <c r="VL83" s="89"/>
      <c r="VM83" s="89"/>
      <c r="VN83" s="89"/>
      <c r="VO83" s="89"/>
      <c r="VP83" s="89"/>
      <c r="VQ83" s="89"/>
      <c r="VR83" s="89"/>
      <c r="VS83" s="89"/>
      <c r="VT83" s="89"/>
      <c r="VU83" s="89"/>
      <c r="VV83" s="89"/>
      <c r="VW83" s="89"/>
      <c r="VX83" s="89"/>
      <c r="VY83" s="89"/>
      <c r="VZ83" s="89"/>
      <c r="WA83" s="89"/>
      <c r="WB83" s="89"/>
      <c r="WC83" s="89"/>
      <c r="WD83" s="89"/>
      <c r="WE83" s="89"/>
      <c r="WF83" s="89"/>
      <c r="WG83" s="89"/>
      <c r="WH83" s="89"/>
      <c r="WI83" s="89"/>
      <c r="WJ83" s="89"/>
      <c r="WK83" s="89"/>
      <c r="WL83" s="89"/>
      <c r="WM83" s="89"/>
      <c r="WN83" s="89"/>
      <c r="WO83" s="89"/>
      <c r="WP83" s="89"/>
      <c r="WQ83" s="89"/>
      <c r="WR83" s="89"/>
      <c r="WS83" s="89"/>
      <c r="WT83" s="89"/>
      <c r="WU83" s="89"/>
      <c r="WV83" s="89"/>
      <c r="WW83" s="89"/>
      <c r="WX83" s="89"/>
      <c r="WY83" s="89"/>
      <c r="WZ83" s="89"/>
      <c r="XA83" s="89"/>
      <c r="XB83" s="89"/>
      <c r="XC83" s="89"/>
      <c r="XD83" s="89"/>
      <c r="XE83" s="89"/>
      <c r="XF83" s="89"/>
      <c r="XG83" s="89"/>
      <c r="XH83" s="89"/>
      <c r="XI83" s="89"/>
      <c r="XJ83" s="89"/>
      <c r="XK83" s="89"/>
      <c r="XL83" s="89"/>
      <c r="XM83" s="89"/>
      <c r="XN83" s="89"/>
      <c r="XO83" s="89"/>
      <c r="XP83" s="89"/>
      <c r="XQ83" s="89"/>
      <c r="XR83" s="89"/>
      <c r="XS83" s="89"/>
      <c r="XT83" s="89"/>
      <c r="XU83" s="89"/>
      <c r="XV83" s="89"/>
      <c r="XW83" s="89"/>
      <c r="XX83" s="89"/>
      <c r="XY83" s="89"/>
      <c r="XZ83" s="89"/>
      <c r="YA83" s="89"/>
      <c r="YB83" s="89"/>
      <c r="YC83" s="89"/>
      <c r="YD83" s="89"/>
      <c r="YE83" s="89"/>
      <c r="YF83" s="89"/>
      <c r="YG83" s="89"/>
      <c r="YH83" s="89"/>
      <c r="YI83" s="89"/>
      <c r="YJ83" s="89"/>
      <c r="YK83" s="89"/>
      <c r="YL83" s="89"/>
      <c r="YM83" s="89"/>
      <c r="YN83" s="89"/>
      <c r="YO83" s="89"/>
      <c r="YP83" s="89"/>
      <c r="YQ83" s="89"/>
      <c r="YR83" s="89"/>
      <c r="YS83" s="89"/>
      <c r="YT83" s="89"/>
      <c r="YU83" s="89"/>
      <c r="YV83" s="89"/>
      <c r="YW83" s="89"/>
      <c r="YX83" s="89"/>
      <c r="YY83" s="89"/>
      <c r="YZ83" s="89"/>
      <c r="ZA83" s="89"/>
      <c r="ZB83" s="89"/>
      <c r="ZC83" s="89"/>
      <c r="ZD83" s="89"/>
      <c r="ZE83" s="89"/>
      <c r="ZF83" s="89"/>
      <c r="ZG83" s="89"/>
      <c r="ZH83" s="89"/>
      <c r="ZI83" s="89"/>
      <c r="ZJ83" s="89"/>
      <c r="ZK83" s="89"/>
      <c r="ZL83" s="89"/>
      <c r="ZM83" s="89"/>
      <c r="ZN83" s="89"/>
      <c r="ZO83" s="89"/>
      <c r="ZP83" s="89"/>
      <c r="ZQ83" s="89"/>
      <c r="ZR83" s="89"/>
      <c r="ZS83" s="89"/>
      <c r="ZT83" s="89"/>
      <c r="ZU83" s="89"/>
      <c r="ZV83" s="89"/>
      <c r="ZW83" s="89"/>
      <c r="ZX83" s="89"/>
      <c r="ZY83" s="89"/>
      <c r="ZZ83" s="89"/>
      <c r="AAA83" s="89"/>
      <c r="AAB83" s="89"/>
      <c r="AAC83" s="89"/>
      <c r="AAD83" s="89"/>
      <c r="AAE83" s="89"/>
      <c r="AAF83" s="89"/>
      <c r="AAG83" s="89"/>
      <c r="AAH83" s="89"/>
      <c r="AAI83" s="89"/>
      <c r="AAJ83" s="89"/>
      <c r="AAK83" s="89"/>
      <c r="AAL83" s="89"/>
      <c r="AAM83" s="89"/>
      <c r="AAN83" s="89"/>
      <c r="AAO83" s="89"/>
      <c r="AAP83" s="89"/>
      <c r="AAQ83" s="89"/>
      <c r="AAR83" s="89"/>
      <c r="AAS83" s="89"/>
      <c r="AAT83" s="89"/>
      <c r="AAU83" s="89"/>
      <c r="AAV83" s="89"/>
      <c r="AAW83" s="89"/>
      <c r="AAX83" s="89"/>
      <c r="AAY83" s="89"/>
      <c r="AAZ83" s="89"/>
      <c r="ABA83" s="89"/>
      <c r="ABB83" s="89"/>
      <c r="ABC83" s="89"/>
      <c r="ABD83" s="89"/>
      <c r="ABE83" s="89"/>
      <c r="ABF83" s="89"/>
      <c r="ABG83" s="89"/>
      <c r="ABH83" s="89"/>
      <c r="ABI83" s="89"/>
      <c r="ABJ83" s="89"/>
      <c r="ABK83" s="89"/>
      <c r="ABL83" s="89"/>
      <c r="ABM83" s="89"/>
      <c r="ABN83" s="89"/>
      <c r="ABO83" s="89"/>
      <c r="ABP83" s="89"/>
      <c r="ABQ83" s="89"/>
      <c r="ABR83" s="89"/>
      <c r="ABS83" s="89"/>
      <c r="ABT83" s="89"/>
      <c r="ABU83" s="89"/>
      <c r="ABV83" s="89"/>
      <c r="ABW83" s="89"/>
      <c r="ABX83" s="89"/>
      <c r="ABY83" s="89"/>
      <c r="ABZ83" s="89"/>
      <c r="ACA83" s="89"/>
      <c r="ACB83" s="89"/>
      <c r="ACC83" s="89"/>
      <c r="ACD83" s="89"/>
      <c r="ACE83" s="89"/>
      <c r="ACF83" s="89"/>
      <c r="ACG83" s="89"/>
      <c r="ACH83" s="89"/>
      <c r="ACI83" s="89"/>
      <c r="ACJ83" s="89"/>
      <c r="ACK83" s="89"/>
      <c r="ACL83" s="89"/>
      <c r="ACM83" s="89"/>
      <c r="ACN83" s="89"/>
      <c r="ACO83" s="89"/>
      <c r="ACP83" s="89"/>
      <c r="ACQ83" s="89"/>
      <c r="ACR83" s="89"/>
      <c r="ACS83" s="89"/>
      <c r="ACT83" s="89"/>
      <c r="ACU83" s="89"/>
      <c r="ACV83" s="89"/>
      <c r="ACW83" s="89"/>
      <c r="ACX83" s="89"/>
      <c r="ACY83" s="89"/>
      <c r="ACZ83" s="89"/>
      <c r="ADA83" s="89"/>
      <c r="ADB83" s="89"/>
      <c r="ADC83" s="89"/>
      <c r="ADD83" s="89"/>
      <c r="ADE83" s="89"/>
      <c r="ADF83" s="89"/>
      <c r="ADG83" s="89"/>
      <c r="ADH83" s="89"/>
      <c r="ADI83" s="89"/>
      <c r="ADJ83" s="89"/>
      <c r="ADK83" s="89"/>
      <c r="ADL83" s="89"/>
      <c r="ADM83" s="89"/>
      <c r="ADN83" s="89"/>
      <c r="ADO83" s="89"/>
      <c r="ADP83" s="89"/>
      <c r="ADQ83" s="89"/>
      <c r="ADR83" s="89"/>
      <c r="ADS83" s="89"/>
      <c r="ADT83" s="89"/>
      <c r="ADU83" s="89"/>
      <c r="ADV83" s="89"/>
      <c r="ADW83" s="89"/>
      <c r="ADX83" s="89"/>
      <c r="ADY83" s="89"/>
      <c r="ADZ83" s="89"/>
      <c r="AEA83" s="89"/>
      <c r="AEB83" s="89"/>
      <c r="AEC83" s="89"/>
      <c r="AED83" s="89"/>
      <c r="AEE83" s="89"/>
      <c r="AEF83" s="89"/>
      <c r="AEG83" s="89"/>
      <c r="AEH83" s="89"/>
      <c r="AEI83" s="89"/>
      <c r="AEJ83" s="89"/>
      <c r="AEK83" s="89"/>
      <c r="AEL83" s="89"/>
      <c r="AEM83" s="89"/>
      <c r="AEN83" s="89"/>
      <c r="AEO83" s="89"/>
      <c r="AEP83" s="89"/>
      <c r="AEQ83" s="89"/>
      <c r="AER83" s="89"/>
      <c r="AES83" s="89"/>
      <c r="AET83" s="89"/>
      <c r="AEU83" s="89"/>
      <c r="AEV83" s="89"/>
      <c r="AEW83" s="89"/>
      <c r="AEX83" s="89"/>
      <c r="AEY83" s="89"/>
      <c r="AEZ83" s="89"/>
      <c r="AFA83" s="89"/>
      <c r="AFB83" s="89"/>
      <c r="AFC83" s="89"/>
      <c r="AFD83" s="89"/>
      <c r="AFE83" s="89"/>
      <c r="AFF83" s="89"/>
      <c r="AFG83" s="89"/>
      <c r="AFH83" s="89"/>
      <c r="AFI83" s="89"/>
      <c r="AFJ83" s="89"/>
      <c r="AFK83" s="89"/>
      <c r="AFL83" s="89"/>
      <c r="AFM83" s="89"/>
      <c r="AFN83" s="89"/>
      <c r="AFO83" s="89"/>
      <c r="AFP83" s="89"/>
      <c r="AFQ83" s="89"/>
      <c r="AFR83" s="89"/>
      <c r="AFS83" s="89"/>
      <c r="AFT83" s="89"/>
      <c r="AFU83" s="89"/>
      <c r="AFV83" s="89"/>
      <c r="AFW83" s="89"/>
      <c r="AFX83" s="89"/>
      <c r="AFY83" s="89"/>
      <c r="AFZ83" s="89"/>
      <c r="AGA83" s="89"/>
      <c r="AGB83" s="89"/>
      <c r="AGC83" s="89"/>
      <c r="AGD83" s="89"/>
      <c r="AGE83" s="89"/>
      <c r="AGF83" s="89"/>
      <c r="AGG83" s="89"/>
      <c r="AGH83" s="89"/>
      <c r="AGI83" s="89"/>
      <c r="AGJ83" s="89"/>
      <c r="AGK83" s="89"/>
      <c r="AGL83" s="89"/>
      <c r="AGM83" s="89"/>
      <c r="AGN83" s="89"/>
      <c r="AGO83" s="89"/>
      <c r="AGP83" s="89"/>
      <c r="AGQ83" s="89"/>
      <c r="AGR83" s="89"/>
      <c r="AGS83" s="89"/>
      <c r="AGT83" s="89"/>
      <c r="AGU83" s="89"/>
      <c r="AGV83" s="89"/>
      <c r="AGW83" s="89"/>
      <c r="AGX83" s="89"/>
      <c r="AGY83" s="89"/>
      <c r="AGZ83" s="89"/>
      <c r="AHA83" s="89"/>
      <c r="AHB83" s="89"/>
      <c r="AHC83" s="89"/>
      <c r="AHD83" s="89"/>
      <c r="AHE83" s="89"/>
      <c r="AHF83" s="89"/>
      <c r="AHG83" s="89"/>
      <c r="AHH83" s="89"/>
      <c r="AHI83" s="89"/>
      <c r="AHJ83" s="89"/>
      <c r="AHK83" s="89"/>
      <c r="AHL83" s="89"/>
      <c r="AHM83" s="89"/>
      <c r="AHN83" s="89"/>
      <c r="AHO83" s="89"/>
      <c r="AHP83" s="89"/>
      <c r="AHQ83" s="89"/>
      <c r="AHR83" s="89"/>
      <c r="AHS83" s="89"/>
      <c r="AHT83" s="89"/>
      <c r="AHU83" s="89"/>
      <c r="AHV83" s="89"/>
      <c r="AHW83" s="89"/>
      <c r="AHX83" s="89"/>
      <c r="AHY83" s="89"/>
      <c r="AHZ83" s="89"/>
      <c r="AIA83" s="89"/>
      <c r="AIB83" s="89"/>
      <c r="AIC83" s="89"/>
      <c r="AID83" s="89"/>
      <c r="AIE83" s="89"/>
      <c r="AIF83" s="89"/>
      <c r="AIG83" s="89"/>
      <c r="AIH83" s="89"/>
      <c r="AII83" s="89"/>
      <c r="AIJ83" s="89"/>
      <c r="AIK83" s="89"/>
      <c r="AIL83" s="89"/>
      <c r="AIM83" s="89"/>
      <c r="AIN83" s="89"/>
      <c r="AIO83" s="89"/>
      <c r="AIP83" s="89"/>
      <c r="AIQ83" s="89"/>
      <c r="AIR83" s="89"/>
      <c r="AIS83" s="89"/>
      <c r="AIT83" s="89"/>
      <c r="AIU83" s="89"/>
      <c r="AIV83" s="89"/>
      <c r="AIW83" s="89"/>
      <c r="AIX83" s="89"/>
      <c r="AIY83" s="89"/>
      <c r="AIZ83" s="89"/>
      <c r="AJA83" s="89"/>
      <c r="AJB83" s="89"/>
      <c r="AJC83" s="89"/>
      <c r="AJD83" s="89"/>
      <c r="AJE83" s="89"/>
      <c r="AJF83" s="89"/>
      <c r="AJG83" s="89"/>
      <c r="AJH83" s="89"/>
      <c r="AJI83" s="89"/>
      <c r="AJJ83" s="89"/>
      <c r="AJK83" s="89"/>
      <c r="AJL83" s="89"/>
      <c r="AJM83" s="89"/>
      <c r="AJN83" s="89"/>
      <c r="AJO83" s="89"/>
      <c r="AJP83" s="89"/>
      <c r="AJQ83" s="89"/>
      <c r="AJR83" s="89"/>
      <c r="AJS83" s="89"/>
      <c r="AJT83" s="89"/>
      <c r="AJU83" s="89"/>
      <c r="AJV83" s="89"/>
      <c r="AJW83" s="89"/>
      <c r="AJX83" s="89"/>
      <c r="AJY83" s="89"/>
      <c r="AJZ83" s="89"/>
      <c r="AKA83" s="89"/>
      <c r="AKB83" s="89"/>
      <c r="AKC83" s="89"/>
      <c r="AKD83" s="89"/>
      <c r="AKE83" s="89"/>
      <c r="AKF83" s="89"/>
      <c r="AKG83" s="89"/>
      <c r="AKH83" s="89"/>
      <c r="AKI83" s="89"/>
      <c r="AKJ83" s="89"/>
      <c r="AKK83" s="89"/>
      <c r="AKL83" s="89"/>
      <c r="AKM83" s="89"/>
      <c r="AKN83" s="89"/>
      <c r="AKO83" s="89"/>
      <c r="AKP83" s="89"/>
      <c r="AKQ83" s="89"/>
      <c r="AKR83" s="89"/>
      <c r="AKS83" s="89"/>
      <c r="AKT83" s="89"/>
      <c r="AKU83" s="89"/>
      <c r="AKV83" s="89"/>
      <c r="AKW83" s="89"/>
      <c r="AKX83" s="89"/>
      <c r="AKY83" s="89"/>
      <c r="AKZ83" s="89"/>
      <c r="ALA83" s="89"/>
      <c r="ALB83" s="89"/>
      <c r="ALC83" s="89"/>
      <c r="ALD83" s="89"/>
      <c r="ALE83" s="89"/>
      <c r="ALF83" s="89"/>
      <c r="ALG83" s="89"/>
      <c r="ALH83" s="89"/>
      <c r="ALI83" s="89"/>
      <c r="ALJ83" s="89"/>
      <c r="ALK83" s="89"/>
      <c r="ALL83" s="89"/>
      <c r="ALM83" s="89"/>
      <c r="ALN83" s="89"/>
      <c r="ALO83" s="89"/>
      <c r="ALP83" s="89"/>
      <c r="ALQ83" s="89"/>
      <c r="ALR83" s="89"/>
      <c r="ALS83" s="89"/>
      <c r="ALT83" s="89"/>
      <c r="ALU83" s="89"/>
      <c r="ALV83" s="89"/>
      <c r="ALW83" s="89"/>
      <c r="ALX83" s="89"/>
      <c r="ALY83" s="89"/>
      <c r="ALZ83" s="89"/>
      <c r="AMA83" s="89"/>
      <c r="AMB83" s="89"/>
      <c r="AMC83" s="89"/>
      <c r="AMD83" s="89"/>
      <c r="AME83" s="89"/>
      <c r="AMF83" s="89"/>
      <c r="AMG83" s="89"/>
      <c r="AMH83" s="89"/>
      <c r="AMI83" s="89"/>
      <c r="AMJ83" s="89"/>
    </row>
    <row r="84" spans="1:1024" s="104" customFormat="1" ht="12.75" x14ac:dyDescent="0.2">
      <c r="A84" s="58">
        <f t="array" ref="A84">IF(G84=Error_checking!$A$26,_xlfn.RANK.EQ(AC84,$AC$2:$AC$601),"")</f>
        <v>83</v>
      </c>
      <c r="B84" s="93">
        <v>407</v>
      </c>
      <c r="C84" s="59">
        <f>VLOOKUP($B84,Ludo_na!$A$2:$D$601,2,0)</f>
        <v>70</v>
      </c>
      <c r="D84" s="60" t="str">
        <f>IF(VLOOKUP($B84,Ludo_voor!$A$2:$Y$601,3,0)="","",VLOOKUP($B84,Ludo_voor!$A$2:$Y$601,3,0))</f>
        <v>De Waey</v>
      </c>
      <c r="E84" s="61" t="str">
        <f>IF(VLOOKUP($B84,Ludo_voor!$A$2:$Y$601,4,0)="","",VLOOKUP($B84,Ludo_voor!$A$2:$Y$601,4,0))</f>
        <v>Joeri</v>
      </c>
      <c r="F84" s="62" t="str">
        <f>IF(VLOOKUP($B84,Ludo_voor!$A$2:$Y$601,5,0)="","",VLOOKUP($B84,Ludo_voor!$A$2:$Y$601,5,0))</f>
        <v>De Pionne</v>
      </c>
      <c r="G84" s="63" t="s">
        <v>845</v>
      </c>
      <c r="H84" s="85" t="s">
        <v>846</v>
      </c>
      <c r="I84" s="86" t="s">
        <v>860</v>
      </c>
      <c r="J84" s="87">
        <v>5</v>
      </c>
      <c r="K84" s="87">
        <v>2</v>
      </c>
      <c r="L84" s="87">
        <v>3</v>
      </c>
      <c r="M84" s="67">
        <f t="array" ref="M84">IF($G84="","",IF(L84="",0,((SUM(IF(I84=I$2:I$601,IF(J84=J$2:J$601,1,0),0))-K84)/(SUM(IF(I84=I$2:I$601,IF(J84=J$2:J$601,1,0),0))-1)*100)+(L84/(SUM(IF(I84=I$2:I$601,IF(J84=J$2:J$601,L$2:L$601,0),0))))+IF(K84&lt;2,SUM(IF(I84=I$2:I$601,IF(J84=J$2:J$601,1,0),0)),0)))</f>
        <v>66.966666666666654</v>
      </c>
      <c r="N84" s="88" t="s">
        <v>848</v>
      </c>
      <c r="O84" s="72">
        <v>1</v>
      </c>
      <c r="P84" s="72">
        <v>2</v>
      </c>
      <c r="Q84" s="72">
        <v>61</v>
      </c>
      <c r="R84" s="70">
        <f t="array" ref="R84">IF($G84="","",IF(Q84="",0,((SUM(IF(N84=N$2:N$601,IF(O84=O$2:O$601,1,0),0))-P84)/(SUM(IF(N84=N$2:N$601,IF(O84=O$2:O$601,1,0),0))-1)*100)+(Q84/(SUM(IF(N84=N$2:N$601,IF(O84=O$2:O$601,Q$2:Q$601,0),0))))+IF(P84&lt;2,SUM(IF(N84=N$2:N$601,IF(O84=O$2:O$601,1,0),0)),0)))</f>
        <v>66.924050632911388</v>
      </c>
      <c r="S84" s="71" t="s">
        <v>884</v>
      </c>
      <c r="T84" s="72">
        <v>1</v>
      </c>
      <c r="U84" s="72">
        <v>4</v>
      </c>
      <c r="V84" s="72">
        <v>1</v>
      </c>
      <c r="W84" s="73">
        <f t="array" ref="W84">IF($G84="","",IF(OR(S84=Error_checking!$Q$25,S84=Error_checking!$Q$26),R84-IF(P84&lt;2,SUM(IF(N84=N$2:N$601,IF(O84=O$2:O$601,1,0),0)),0),IF(V84="",0,((SUM(IF(S84=S$2:S$601,IF(T84=T$2:T$601,1,0),0))-U84)/(SUM(IF(S84=S$2:S$601,IF(T84=T$2:T$601,1,0),0))-1)*100)+(V84/(SUM(IF(S84=S$2:S$601,IF(T84=T$2:T$601,V$2:V$601,0),0))))+IF(U84&lt;2,SUM(IF(S84=S$2:S$601,IF(T84=T$2:T$601,1,0),0)),0))))</f>
        <v>0.1</v>
      </c>
      <c r="X84" s="74"/>
      <c r="Y84" s="75"/>
      <c r="Z84" s="76"/>
      <c r="AA84" s="75"/>
      <c r="AB84" s="77">
        <f>0</f>
        <v>0</v>
      </c>
      <c r="AC84" s="77">
        <f t="array" ref="AC84">SUM(M84,R84,W84,AB84)</f>
        <v>133.99071729957805</v>
      </c>
      <c r="AD84" s="76">
        <f>IF(G84=Error_checking!$A$26,MAX(0,MIN(MaxBonus,$G$1)+1-_xlfn.RANK.EQ(AC84,$AC$2:$AC$601)),0)</f>
        <v>0</v>
      </c>
      <c r="AE84" s="73">
        <f t="shared" si="1"/>
        <v>133.99071729957805</v>
      </c>
      <c r="AF84" s="78">
        <f t="array" ref="AF84">IF(G84=Error_checking!$A$26,_xlfn.RANK.EQ(AC84,$AC$2:$AC$601),"")</f>
        <v>83</v>
      </c>
      <c r="AG84" s="79"/>
      <c r="AH84" s="80"/>
      <c r="AI84" s="80"/>
      <c r="AJ84" s="80"/>
      <c r="AK84" s="81"/>
      <c r="AL84" s="81"/>
      <c r="AM84" s="81"/>
      <c r="AN84" s="82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89"/>
      <c r="CI84" s="89"/>
      <c r="CJ84" s="89"/>
      <c r="CK84" s="89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89"/>
      <c r="DB84" s="89"/>
      <c r="DC84" s="89"/>
      <c r="DD84" s="89"/>
      <c r="DE84" s="89"/>
      <c r="DF84" s="89"/>
      <c r="DG84" s="89"/>
      <c r="DH84" s="89"/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/>
      <c r="DT84" s="89"/>
      <c r="DU84" s="89"/>
      <c r="DV84" s="89"/>
      <c r="DW84" s="89"/>
      <c r="DX84" s="89"/>
      <c r="DY84" s="89"/>
      <c r="DZ84" s="89"/>
      <c r="EA84" s="89"/>
      <c r="EB84" s="89"/>
      <c r="EC84" s="89"/>
      <c r="ED84" s="89"/>
      <c r="EE84" s="89"/>
      <c r="EF84" s="89"/>
      <c r="EG84" s="89"/>
      <c r="EH84" s="89"/>
      <c r="EI84" s="89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  <c r="GY84" s="89"/>
      <c r="GZ84" s="89"/>
      <c r="HA84" s="89"/>
      <c r="HB84" s="89"/>
      <c r="HC84" s="89"/>
      <c r="HD84" s="89"/>
      <c r="HE84" s="89"/>
      <c r="HF84" s="89"/>
      <c r="HG84" s="89"/>
      <c r="HH84" s="89"/>
      <c r="HI84" s="89"/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/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  <c r="IS84" s="89"/>
      <c r="IT84" s="89"/>
      <c r="IU84" s="89"/>
      <c r="IV84" s="89"/>
      <c r="IW84" s="89"/>
      <c r="IX84" s="89"/>
      <c r="IY84" s="89"/>
      <c r="IZ84" s="89"/>
      <c r="JA84" s="89"/>
      <c r="JB84" s="89"/>
      <c r="JC84" s="89"/>
      <c r="JD84" s="89"/>
      <c r="JE84" s="89"/>
      <c r="JF84" s="89"/>
      <c r="JG84" s="89"/>
      <c r="JH84" s="89"/>
      <c r="JI84" s="89"/>
      <c r="JJ84" s="89"/>
      <c r="JK84" s="89"/>
      <c r="JL84" s="89"/>
      <c r="JM84" s="89"/>
      <c r="JN84" s="89"/>
      <c r="JO84" s="89"/>
      <c r="JP84" s="89"/>
      <c r="JQ84" s="89"/>
      <c r="JR84" s="89"/>
      <c r="JS84" s="89"/>
      <c r="JT84" s="89"/>
      <c r="JU84" s="89"/>
      <c r="JV84" s="89"/>
      <c r="JW84" s="89"/>
      <c r="JX84" s="89"/>
      <c r="JY84" s="89"/>
      <c r="JZ84" s="89"/>
      <c r="KA84" s="89"/>
      <c r="KB84" s="89"/>
      <c r="KC84" s="89"/>
      <c r="KD84" s="89"/>
      <c r="KE84" s="89"/>
      <c r="KF84" s="89"/>
      <c r="KG84" s="89"/>
      <c r="KH84" s="89"/>
      <c r="KI84" s="89"/>
      <c r="KJ84" s="89"/>
      <c r="KK84" s="89"/>
      <c r="KL84" s="89"/>
      <c r="KM84" s="89"/>
      <c r="KN84" s="89"/>
      <c r="KO84" s="89"/>
      <c r="KP84" s="89"/>
      <c r="KQ84" s="89"/>
      <c r="KR84" s="89"/>
      <c r="KS84" s="89"/>
      <c r="KT84" s="89"/>
      <c r="KU84" s="89"/>
      <c r="KV84" s="89"/>
      <c r="KW84" s="89"/>
      <c r="KX84" s="89"/>
      <c r="KY84" s="89"/>
      <c r="KZ84" s="89"/>
      <c r="LA84" s="89"/>
      <c r="LB84" s="89"/>
      <c r="LC84" s="89"/>
      <c r="LD84" s="89"/>
      <c r="LE84" s="89"/>
      <c r="LF84" s="89"/>
      <c r="LG84" s="89"/>
      <c r="LH84" s="89"/>
      <c r="LI84" s="89"/>
      <c r="LJ84" s="89"/>
      <c r="LK84" s="89"/>
      <c r="LL84" s="89"/>
      <c r="LM84" s="89"/>
      <c r="LN84" s="89"/>
      <c r="LO84" s="89"/>
      <c r="LP84" s="89"/>
      <c r="LQ84" s="89"/>
      <c r="LR84" s="89"/>
      <c r="LS84" s="89"/>
      <c r="LT84" s="89"/>
      <c r="LU84" s="89"/>
      <c r="LV84" s="89"/>
      <c r="LW84" s="89"/>
      <c r="LX84" s="89"/>
      <c r="LY84" s="89"/>
      <c r="LZ84" s="89"/>
      <c r="MA84" s="89"/>
      <c r="MB84" s="89"/>
      <c r="MC84" s="89"/>
      <c r="MD84" s="89"/>
      <c r="ME84" s="89"/>
      <c r="MF84" s="89"/>
      <c r="MG84" s="89"/>
      <c r="MH84" s="89"/>
      <c r="MI84" s="89"/>
      <c r="MJ84" s="89"/>
      <c r="MK84" s="89"/>
      <c r="ML84" s="89"/>
      <c r="MM84" s="89"/>
      <c r="MN84" s="89"/>
      <c r="MO84" s="89"/>
      <c r="MP84" s="89"/>
      <c r="MQ84" s="89"/>
      <c r="MR84" s="89"/>
      <c r="MS84" s="89"/>
      <c r="MT84" s="89"/>
      <c r="MU84" s="89"/>
      <c r="MV84" s="89"/>
      <c r="MW84" s="89"/>
      <c r="MX84" s="89"/>
      <c r="MY84" s="89"/>
      <c r="MZ84" s="89"/>
      <c r="NA84" s="89"/>
      <c r="NB84" s="89"/>
      <c r="NC84" s="89"/>
      <c r="ND84" s="89"/>
      <c r="NE84" s="89"/>
      <c r="NF84" s="89"/>
      <c r="NG84" s="89"/>
      <c r="NH84" s="89"/>
      <c r="NI84" s="89"/>
      <c r="NJ84" s="89"/>
      <c r="NK84" s="89"/>
      <c r="NL84" s="89"/>
      <c r="NM84" s="89"/>
      <c r="NN84" s="89"/>
      <c r="NO84" s="89"/>
      <c r="NP84" s="89"/>
      <c r="NQ84" s="89"/>
      <c r="NR84" s="89"/>
      <c r="NS84" s="89"/>
      <c r="NT84" s="89"/>
      <c r="NU84" s="89"/>
      <c r="NV84" s="89"/>
      <c r="NW84" s="89"/>
      <c r="NX84" s="89"/>
      <c r="NY84" s="89"/>
      <c r="NZ84" s="89"/>
      <c r="OA84" s="89"/>
      <c r="OB84" s="89"/>
      <c r="OC84" s="89"/>
      <c r="OD84" s="89"/>
      <c r="OE84" s="89"/>
      <c r="OF84" s="89"/>
      <c r="OG84" s="89"/>
      <c r="OH84" s="89"/>
      <c r="OI84" s="89"/>
      <c r="OJ84" s="89"/>
      <c r="OK84" s="89"/>
      <c r="OL84" s="89"/>
      <c r="OM84" s="89"/>
      <c r="ON84" s="89"/>
      <c r="OO84" s="89"/>
      <c r="OP84" s="89"/>
      <c r="OQ84" s="89"/>
      <c r="OR84" s="89"/>
      <c r="OS84" s="89"/>
      <c r="OT84" s="89"/>
      <c r="OU84" s="89"/>
      <c r="OV84" s="89"/>
      <c r="OW84" s="89"/>
      <c r="OX84" s="89"/>
      <c r="OY84" s="89"/>
      <c r="OZ84" s="89"/>
      <c r="PA84" s="89"/>
      <c r="PB84" s="89"/>
      <c r="PC84" s="89"/>
      <c r="PD84" s="89"/>
      <c r="PE84" s="89"/>
      <c r="PF84" s="89"/>
      <c r="PG84" s="89"/>
      <c r="PH84" s="89"/>
      <c r="PI84" s="89"/>
      <c r="PJ84" s="89"/>
      <c r="PK84" s="89"/>
      <c r="PL84" s="89"/>
      <c r="PM84" s="89"/>
      <c r="PN84" s="89"/>
      <c r="PO84" s="89"/>
      <c r="PP84" s="89"/>
      <c r="PQ84" s="89"/>
      <c r="PR84" s="89"/>
      <c r="PS84" s="89"/>
      <c r="PT84" s="89"/>
      <c r="PU84" s="89"/>
      <c r="PV84" s="89"/>
      <c r="PW84" s="89"/>
      <c r="PX84" s="89"/>
      <c r="PY84" s="89"/>
      <c r="PZ84" s="89"/>
      <c r="QA84" s="89"/>
      <c r="QB84" s="89"/>
      <c r="QC84" s="89"/>
      <c r="QD84" s="89"/>
      <c r="QE84" s="89"/>
      <c r="QF84" s="89"/>
      <c r="QG84" s="89"/>
      <c r="QH84" s="89"/>
      <c r="QI84" s="89"/>
      <c r="QJ84" s="89"/>
      <c r="QK84" s="89"/>
      <c r="QL84" s="89"/>
      <c r="QM84" s="89"/>
      <c r="QN84" s="89"/>
      <c r="QO84" s="89"/>
      <c r="QP84" s="89"/>
      <c r="QQ84" s="89"/>
      <c r="QR84" s="89"/>
      <c r="QS84" s="89"/>
      <c r="QT84" s="89"/>
      <c r="QU84" s="89"/>
      <c r="QV84" s="89"/>
      <c r="QW84" s="89"/>
      <c r="QX84" s="89"/>
      <c r="QY84" s="89"/>
      <c r="QZ84" s="89"/>
      <c r="RA84" s="89"/>
      <c r="RB84" s="89"/>
      <c r="RC84" s="89"/>
      <c r="RD84" s="89"/>
      <c r="RE84" s="89"/>
      <c r="RF84" s="89"/>
      <c r="RG84" s="89"/>
      <c r="RH84" s="89"/>
      <c r="RI84" s="89"/>
      <c r="RJ84" s="89"/>
      <c r="RK84" s="89"/>
      <c r="RL84" s="89"/>
      <c r="RM84" s="89"/>
      <c r="RN84" s="89"/>
      <c r="RO84" s="89"/>
      <c r="RP84" s="89"/>
      <c r="RQ84" s="89"/>
      <c r="RR84" s="89"/>
      <c r="RS84" s="89"/>
      <c r="RT84" s="89"/>
      <c r="RU84" s="89"/>
      <c r="RV84" s="89"/>
      <c r="RW84" s="89"/>
      <c r="RX84" s="89"/>
      <c r="RY84" s="89"/>
      <c r="RZ84" s="89"/>
      <c r="SA84" s="89"/>
      <c r="SB84" s="89"/>
      <c r="SC84" s="89"/>
      <c r="SD84" s="89"/>
      <c r="SE84" s="89"/>
      <c r="SF84" s="89"/>
      <c r="SG84" s="89"/>
      <c r="SH84" s="89"/>
      <c r="SI84" s="89"/>
      <c r="SJ84" s="89"/>
      <c r="SK84" s="89"/>
      <c r="SL84" s="89"/>
      <c r="SM84" s="89"/>
      <c r="SN84" s="89"/>
      <c r="SO84" s="89"/>
      <c r="SP84" s="89"/>
      <c r="SQ84" s="89"/>
      <c r="SR84" s="89"/>
      <c r="SS84" s="89"/>
      <c r="ST84" s="89"/>
      <c r="SU84" s="89"/>
      <c r="SV84" s="89"/>
      <c r="SW84" s="89"/>
      <c r="SX84" s="89"/>
      <c r="SY84" s="89"/>
      <c r="SZ84" s="89"/>
      <c r="TA84" s="89"/>
      <c r="TB84" s="89"/>
      <c r="TC84" s="89"/>
      <c r="TD84" s="89"/>
      <c r="TE84" s="89"/>
      <c r="TF84" s="89"/>
      <c r="TG84" s="89"/>
      <c r="TH84" s="89"/>
      <c r="TI84" s="89"/>
      <c r="TJ84" s="89"/>
      <c r="TK84" s="89"/>
      <c r="TL84" s="89"/>
      <c r="TM84" s="89"/>
      <c r="TN84" s="89"/>
      <c r="TO84" s="89"/>
      <c r="TP84" s="89"/>
      <c r="TQ84" s="89"/>
      <c r="TR84" s="89"/>
      <c r="TS84" s="89"/>
      <c r="TT84" s="89"/>
      <c r="TU84" s="89"/>
      <c r="TV84" s="89"/>
      <c r="TW84" s="89"/>
      <c r="TX84" s="89"/>
      <c r="TY84" s="89"/>
      <c r="TZ84" s="89"/>
      <c r="UA84" s="89"/>
      <c r="UB84" s="89"/>
      <c r="UC84" s="89"/>
      <c r="UD84" s="89"/>
      <c r="UE84" s="89"/>
      <c r="UF84" s="89"/>
      <c r="UG84" s="89"/>
      <c r="UH84" s="89"/>
      <c r="UI84" s="89"/>
      <c r="UJ84" s="89"/>
      <c r="UK84" s="89"/>
      <c r="UL84" s="89"/>
      <c r="UM84" s="89"/>
      <c r="UN84" s="89"/>
      <c r="UO84" s="89"/>
      <c r="UP84" s="89"/>
      <c r="UQ84" s="89"/>
      <c r="UR84" s="89"/>
      <c r="US84" s="89"/>
      <c r="UT84" s="89"/>
      <c r="UU84" s="89"/>
      <c r="UV84" s="89"/>
      <c r="UW84" s="89"/>
      <c r="UX84" s="89"/>
      <c r="UY84" s="89"/>
      <c r="UZ84" s="89"/>
      <c r="VA84" s="89"/>
      <c r="VB84" s="89"/>
      <c r="VC84" s="89"/>
      <c r="VD84" s="89"/>
      <c r="VE84" s="89"/>
      <c r="VF84" s="89"/>
      <c r="VG84" s="89"/>
      <c r="VH84" s="89"/>
      <c r="VI84" s="89"/>
      <c r="VJ84" s="89"/>
      <c r="VK84" s="89"/>
      <c r="VL84" s="89"/>
      <c r="VM84" s="89"/>
      <c r="VN84" s="89"/>
      <c r="VO84" s="89"/>
      <c r="VP84" s="89"/>
      <c r="VQ84" s="89"/>
      <c r="VR84" s="89"/>
      <c r="VS84" s="89"/>
      <c r="VT84" s="89"/>
      <c r="VU84" s="89"/>
      <c r="VV84" s="89"/>
      <c r="VW84" s="89"/>
      <c r="VX84" s="89"/>
      <c r="VY84" s="89"/>
      <c r="VZ84" s="89"/>
      <c r="WA84" s="89"/>
      <c r="WB84" s="89"/>
      <c r="WC84" s="89"/>
      <c r="WD84" s="89"/>
      <c r="WE84" s="89"/>
      <c r="WF84" s="89"/>
      <c r="WG84" s="89"/>
      <c r="WH84" s="89"/>
      <c r="WI84" s="89"/>
      <c r="WJ84" s="89"/>
      <c r="WK84" s="89"/>
      <c r="WL84" s="89"/>
      <c r="WM84" s="89"/>
      <c r="WN84" s="89"/>
      <c r="WO84" s="89"/>
      <c r="WP84" s="89"/>
      <c r="WQ84" s="89"/>
      <c r="WR84" s="89"/>
      <c r="WS84" s="89"/>
      <c r="WT84" s="89"/>
      <c r="WU84" s="89"/>
      <c r="WV84" s="89"/>
      <c r="WW84" s="89"/>
      <c r="WX84" s="89"/>
      <c r="WY84" s="89"/>
      <c r="WZ84" s="89"/>
      <c r="XA84" s="89"/>
      <c r="XB84" s="89"/>
      <c r="XC84" s="89"/>
      <c r="XD84" s="89"/>
      <c r="XE84" s="89"/>
      <c r="XF84" s="89"/>
      <c r="XG84" s="89"/>
      <c r="XH84" s="89"/>
      <c r="XI84" s="89"/>
      <c r="XJ84" s="89"/>
      <c r="XK84" s="89"/>
      <c r="XL84" s="89"/>
      <c r="XM84" s="89"/>
      <c r="XN84" s="89"/>
      <c r="XO84" s="89"/>
      <c r="XP84" s="89"/>
      <c r="XQ84" s="89"/>
      <c r="XR84" s="89"/>
      <c r="XS84" s="89"/>
      <c r="XT84" s="89"/>
      <c r="XU84" s="89"/>
      <c r="XV84" s="89"/>
      <c r="XW84" s="89"/>
      <c r="XX84" s="89"/>
      <c r="XY84" s="89"/>
      <c r="XZ84" s="89"/>
      <c r="YA84" s="89"/>
      <c r="YB84" s="89"/>
      <c r="YC84" s="89"/>
      <c r="YD84" s="89"/>
      <c r="YE84" s="89"/>
      <c r="YF84" s="89"/>
      <c r="YG84" s="89"/>
      <c r="YH84" s="89"/>
      <c r="YI84" s="89"/>
      <c r="YJ84" s="89"/>
      <c r="YK84" s="89"/>
      <c r="YL84" s="89"/>
      <c r="YM84" s="89"/>
      <c r="YN84" s="89"/>
      <c r="YO84" s="89"/>
      <c r="YP84" s="89"/>
      <c r="YQ84" s="89"/>
      <c r="YR84" s="89"/>
      <c r="YS84" s="89"/>
      <c r="YT84" s="89"/>
      <c r="YU84" s="89"/>
      <c r="YV84" s="89"/>
      <c r="YW84" s="89"/>
      <c r="YX84" s="89"/>
      <c r="YY84" s="89"/>
      <c r="YZ84" s="89"/>
      <c r="ZA84" s="89"/>
      <c r="ZB84" s="89"/>
      <c r="ZC84" s="89"/>
      <c r="ZD84" s="89"/>
      <c r="ZE84" s="89"/>
      <c r="ZF84" s="89"/>
      <c r="ZG84" s="89"/>
      <c r="ZH84" s="89"/>
      <c r="ZI84" s="89"/>
      <c r="ZJ84" s="89"/>
      <c r="ZK84" s="89"/>
      <c r="ZL84" s="89"/>
      <c r="ZM84" s="89"/>
      <c r="ZN84" s="89"/>
      <c r="ZO84" s="89"/>
      <c r="ZP84" s="89"/>
      <c r="ZQ84" s="89"/>
      <c r="ZR84" s="89"/>
      <c r="ZS84" s="89"/>
      <c r="ZT84" s="89"/>
      <c r="ZU84" s="89"/>
      <c r="ZV84" s="89"/>
      <c r="ZW84" s="89"/>
      <c r="ZX84" s="89"/>
      <c r="ZY84" s="89"/>
      <c r="ZZ84" s="89"/>
      <c r="AAA84" s="89"/>
      <c r="AAB84" s="89"/>
      <c r="AAC84" s="89"/>
      <c r="AAD84" s="89"/>
      <c r="AAE84" s="89"/>
      <c r="AAF84" s="89"/>
      <c r="AAG84" s="89"/>
      <c r="AAH84" s="89"/>
      <c r="AAI84" s="89"/>
      <c r="AAJ84" s="89"/>
      <c r="AAK84" s="89"/>
      <c r="AAL84" s="89"/>
      <c r="AAM84" s="89"/>
      <c r="AAN84" s="89"/>
      <c r="AAO84" s="89"/>
      <c r="AAP84" s="89"/>
      <c r="AAQ84" s="89"/>
      <c r="AAR84" s="89"/>
      <c r="AAS84" s="89"/>
      <c r="AAT84" s="89"/>
      <c r="AAU84" s="89"/>
      <c r="AAV84" s="89"/>
      <c r="AAW84" s="89"/>
      <c r="AAX84" s="89"/>
      <c r="AAY84" s="89"/>
      <c r="AAZ84" s="89"/>
      <c r="ABA84" s="89"/>
      <c r="ABB84" s="89"/>
      <c r="ABC84" s="89"/>
      <c r="ABD84" s="89"/>
      <c r="ABE84" s="89"/>
      <c r="ABF84" s="89"/>
      <c r="ABG84" s="89"/>
      <c r="ABH84" s="89"/>
      <c r="ABI84" s="89"/>
      <c r="ABJ84" s="89"/>
      <c r="ABK84" s="89"/>
      <c r="ABL84" s="89"/>
      <c r="ABM84" s="89"/>
      <c r="ABN84" s="89"/>
      <c r="ABO84" s="89"/>
      <c r="ABP84" s="89"/>
      <c r="ABQ84" s="89"/>
      <c r="ABR84" s="89"/>
      <c r="ABS84" s="89"/>
      <c r="ABT84" s="89"/>
      <c r="ABU84" s="89"/>
      <c r="ABV84" s="89"/>
      <c r="ABW84" s="89"/>
      <c r="ABX84" s="89"/>
      <c r="ABY84" s="89"/>
      <c r="ABZ84" s="89"/>
      <c r="ACA84" s="89"/>
      <c r="ACB84" s="89"/>
      <c r="ACC84" s="89"/>
      <c r="ACD84" s="89"/>
      <c r="ACE84" s="89"/>
      <c r="ACF84" s="89"/>
      <c r="ACG84" s="89"/>
      <c r="ACH84" s="89"/>
      <c r="ACI84" s="89"/>
      <c r="ACJ84" s="89"/>
      <c r="ACK84" s="89"/>
      <c r="ACL84" s="89"/>
      <c r="ACM84" s="89"/>
      <c r="ACN84" s="89"/>
      <c r="ACO84" s="89"/>
      <c r="ACP84" s="89"/>
      <c r="ACQ84" s="89"/>
      <c r="ACR84" s="89"/>
      <c r="ACS84" s="89"/>
      <c r="ACT84" s="89"/>
      <c r="ACU84" s="89"/>
      <c r="ACV84" s="89"/>
      <c r="ACW84" s="89"/>
      <c r="ACX84" s="89"/>
      <c r="ACY84" s="89"/>
      <c r="ACZ84" s="89"/>
      <c r="ADA84" s="89"/>
      <c r="ADB84" s="89"/>
      <c r="ADC84" s="89"/>
      <c r="ADD84" s="89"/>
      <c r="ADE84" s="89"/>
      <c r="ADF84" s="89"/>
      <c r="ADG84" s="89"/>
      <c r="ADH84" s="89"/>
      <c r="ADI84" s="89"/>
      <c r="ADJ84" s="89"/>
      <c r="ADK84" s="89"/>
      <c r="ADL84" s="89"/>
      <c r="ADM84" s="89"/>
      <c r="ADN84" s="89"/>
      <c r="ADO84" s="89"/>
      <c r="ADP84" s="89"/>
      <c r="ADQ84" s="89"/>
      <c r="ADR84" s="89"/>
      <c r="ADS84" s="89"/>
      <c r="ADT84" s="89"/>
      <c r="ADU84" s="89"/>
      <c r="ADV84" s="89"/>
      <c r="ADW84" s="89"/>
      <c r="ADX84" s="89"/>
      <c r="ADY84" s="89"/>
      <c r="ADZ84" s="89"/>
      <c r="AEA84" s="89"/>
      <c r="AEB84" s="89"/>
      <c r="AEC84" s="89"/>
      <c r="AED84" s="89"/>
      <c r="AEE84" s="89"/>
      <c r="AEF84" s="89"/>
      <c r="AEG84" s="89"/>
      <c r="AEH84" s="89"/>
      <c r="AEI84" s="89"/>
      <c r="AEJ84" s="89"/>
      <c r="AEK84" s="89"/>
      <c r="AEL84" s="89"/>
      <c r="AEM84" s="89"/>
      <c r="AEN84" s="89"/>
      <c r="AEO84" s="89"/>
      <c r="AEP84" s="89"/>
      <c r="AEQ84" s="89"/>
      <c r="AER84" s="89"/>
      <c r="AES84" s="89"/>
      <c r="AET84" s="89"/>
      <c r="AEU84" s="89"/>
      <c r="AEV84" s="89"/>
      <c r="AEW84" s="89"/>
      <c r="AEX84" s="89"/>
      <c r="AEY84" s="89"/>
      <c r="AEZ84" s="89"/>
      <c r="AFA84" s="89"/>
      <c r="AFB84" s="89"/>
      <c r="AFC84" s="89"/>
      <c r="AFD84" s="89"/>
      <c r="AFE84" s="89"/>
      <c r="AFF84" s="89"/>
      <c r="AFG84" s="89"/>
      <c r="AFH84" s="89"/>
      <c r="AFI84" s="89"/>
      <c r="AFJ84" s="89"/>
      <c r="AFK84" s="89"/>
      <c r="AFL84" s="89"/>
      <c r="AFM84" s="89"/>
      <c r="AFN84" s="89"/>
      <c r="AFO84" s="89"/>
      <c r="AFP84" s="89"/>
      <c r="AFQ84" s="89"/>
      <c r="AFR84" s="89"/>
      <c r="AFS84" s="89"/>
      <c r="AFT84" s="89"/>
      <c r="AFU84" s="89"/>
      <c r="AFV84" s="89"/>
      <c r="AFW84" s="89"/>
      <c r="AFX84" s="89"/>
      <c r="AFY84" s="89"/>
      <c r="AFZ84" s="89"/>
      <c r="AGA84" s="89"/>
      <c r="AGB84" s="89"/>
      <c r="AGC84" s="89"/>
      <c r="AGD84" s="89"/>
      <c r="AGE84" s="89"/>
      <c r="AGF84" s="89"/>
      <c r="AGG84" s="89"/>
      <c r="AGH84" s="89"/>
      <c r="AGI84" s="89"/>
      <c r="AGJ84" s="89"/>
      <c r="AGK84" s="89"/>
      <c r="AGL84" s="89"/>
      <c r="AGM84" s="89"/>
      <c r="AGN84" s="89"/>
      <c r="AGO84" s="89"/>
      <c r="AGP84" s="89"/>
      <c r="AGQ84" s="89"/>
      <c r="AGR84" s="89"/>
      <c r="AGS84" s="89"/>
      <c r="AGT84" s="89"/>
      <c r="AGU84" s="89"/>
      <c r="AGV84" s="89"/>
      <c r="AGW84" s="89"/>
      <c r="AGX84" s="89"/>
      <c r="AGY84" s="89"/>
      <c r="AGZ84" s="89"/>
      <c r="AHA84" s="89"/>
      <c r="AHB84" s="89"/>
      <c r="AHC84" s="89"/>
      <c r="AHD84" s="89"/>
      <c r="AHE84" s="89"/>
      <c r="AHF84" s="89"/>
      <c r="AHG84" s="89"/>
      <c r="AHH84" s="89"/>
      <c r="AHI84" s="89"/>
      <c r="AHJ84" s="89"/>
      <c r="AHK84" s="89"/>
      <c r="AHL84" s="89"/>
      <c r="AHM84" s="89"/>
      <c r="AHN84" s="89"/>
      <c r="AHO84" s="89"/>
      <c r="AHP84" s="89"/>
      <c r="AHQ84" s="89"/>
      <c r="AHR84" s="89"/>
      <c r="AHS84" s="89"/>
      <c r="AHT84" s="89"/>
      <c r="AHU84" s="89"/>
      <c r="AHV84" s="89"/>
      <c r="AHW84" s="89"/>
      <c r="AHX84" s="89"/>
      <c r="AHY84" s="89"/>
      <c r="AHZ84" s="89"/>
      <c r="AIA84" s="89"/>
      <c r="AIB84" s="89"/>
      <c r="AIC84" s="89"/>
      <c r="AID84" s="89"/>
      <c r="AIE84" s="89"/>
      <c r="AIF84" s="89"/>
      <c r="AIG84" s="89"/>
      <c r="AIH84" s="89"/>
      <c r="AII84" s="89"/>
      <c r="AIJ84" s="89"/>
      <c r="AIK84" s="89"/>
      <c r="AIL84" s="89"/>
      <c r="AIM84" s="89"/>
      <c r="AIN84" s="89"/>
      <c r="AIO84" s="89"/>
      <c r="AIP84" s="89"/>
      <c r="AIQ84" s="89"/>
      <c r="AIR84" s="89"/>
      <c r="AIS84" s="89"/>
      <c r="AIT84" s="89"/>
      <c r="AIU84" s="89"/>
      <c r="AIV84" s="89"/>
      <c r="AIW84" s="89"/>
      <c r="AIX84" s="89"/>
      <c r="AIY84" s="89"/>
      <c r="AIZ84" s="89"/>
      <c r="AJA84" s="89"/>
      <c r="AJB84" s="89"/>
      <c r="AJC84" s="89"/>
      <c r="AJD84" s="89"/>
      <c r="AJE84" s="89"/>
      <c r="AJF84" s="89"/>
      <c r="AJG84" s="89"/>
      <c r="AJH84" s="89"/>
      <c r="AJI84" s="89"/>
      <c r="AJJ84" s="89"/>
      <c r="AJK84" s="89"/>
      <c r="AJL84" s="89"/>
      <c r="AJM84" s="89"/>
      <c r="AJN84" s="89"/>
      <c r="AJO84" s="89"/>
      <c r="AJP84" s="89"/>
      <c r="AJQ84" s="89"/>
      <c r="AJR84" s="89"/>
      <c r="AJS84" s="89"/>
      <c r="AJT84" s="89"/>
      <c r="AJU84" s="89"/>
      <c r="AJV84" s="89"/>
      <c r="AJW84" s="89"/>
      <c r="AJX84" s="89"/>
      <c r="AJY84" s="89"/>
      <c r="AJZ84" s="89"/>
      <c r="AKA84" s="89"/>
      <c r="AKB84" s="89"/>
      <c r="AKC84" s="89"/>
      <c r="AKD84" s="89"/>
      <c r="AKE84" s="89"/>
      <c r="AKF84" s="89"/>
      <c r="AKG84" s="89"/>
      <c r="AKH84" s="89"/>
      <c r="AKI84" s="89"/>
      <c r="AKJ84" s="89"/>
      <c r="AKK84" s="89"/>
      <c r="AKL84" s="89"/>
      <c r="AKM84" s="89"/>
      <c r="AKN84" s="89"/>
      <c r="AKO84" s="89"/>
      <c r="AKP84" s="89"/>
      <c r="AKQ84" s="89"/>
      <c r="AKR84" s="89"/>
      <c r="AKS84" s="89"/>
      <c r="AKT84" s="89"/>
      <c r="AKU84" s="89"/>
      <c r="AKV84" s="89"/>
      <c r="AKW84" s="89"/>
      <c r="AKX84" s="89"/>
      <c r="AKY84" s="89"/>
      <c r="AKZ84" s="89"/>
      <c r="ALA84" s="89"/>
      <c r="ALB84" s="89"/>
      <c r="ALC84" s="89"/>
      <c r="ALD84" s="89"/>
      <c r="ALE84" s="89"/>
      <c r="ALF84" s="89"/>
      <c r="ALG84" s="89"/>
      <c r="ALH84" s="89"/>
      <c r="ALI84" s="89"/>
      <c r="ALJ84" s="89"/>
      <c r="ALK84" s="89"/>
      <c r="ALL84" s="89"/>
      <c r="ALM84" s="89"/>
      <c r="ALN84" s="89"/>
      <c r="ALO84" s="89"/>
      <c r="ALP84" s="89"/>
      <c r="ALQ84" s="89"/>
      <c r="ALR84" s="89"/>
      <c r="ALS84" s="89"/>
      <c r="ALT84" s="89"/>
      <c r="ALU84" s="89"/>
      <c r="ALV84" s="89"/>
      <c r="ALW84" s="89"/>
      <c r="ALX84" s="89"/>
      <c r="ALY84" s="89"/>
      <c r="ALZ84" s="89"/>
      <c r="AMA84" s="89"/>
      <c r="AMB84" s="89"/>
      <c r="AMC84" s="89"/>
      <c r="AMD84" s="89"/>
      <c r="AME84" s="89"/>
      <c r="AMF84" s="89"/>
      <c r="AMG84" s="89"/>
      <c r="AMH84" s="89"/>
      <c r="AMI84" s="89"/>
      <c r="AMJ84" s="89"/>
    </row>
    <row r="85" spans="1:1024" s="89" customFormat="1" ht="12.75" x14ac:dyDescent="0.2">
      <c r="A85" s="58">
        <f t="array" ref="A85">IF(G85=Error_checking!$A$26,_xlfn.RANK.EQ(AC85,$AC$2:$AC$601),"")</f>
        <v>84</v>
      </c>
      <c r="B85" s="84">
        <v>502</v>
      </c>
      <c r="C85" s="59">
        <f>VLOOKUP($B85,Ludo_na!$A$2:$D$601,2,0)</f>
        <v>180</v>
      </c>
      <c r="D85" s="60" t="str">
        <f>IF(VLOOKUP($B85,Ludo_voor!$A$2:$Y$601,3,0)="","",VLOOKUP($B85,Ludo_voor!$A$2:$Y$601,3,0))</f>
        <v>Vanderhelst</v>
      </c>
      <c r="E85" s="61" t="str">
        <f>IF(VLOOKUP($B85,Ludo_voor!$A$2:$Y$601,4,0)="","",VLOOKUP($B85,Ludo_voor!$A$2:$Y$601,4,0))</f>
        <v>Anne-Mie</v>
      </c>
      <c r="F85" s="62" t="str">
        <f>IF(VLOOKUP($B85,Ludo_voor!$A$2:$Y$601,5,0)="","",VLOOKUP($B85,Ludo_voor!$A$2:$Y$601,5,0))</f>
        <v/>
      </c>
      <c r="G85" s="63" t="s">
        <v>845</v>
      </c>
      <c r="H85" s="85"/>
      <c r="I85" s="86" t="s">
        <v>961</v>
      </c>
      <c r="J85" s="87">
        <v>2</v>
      </c>
      <c r="K85" s="87">
        <v>2</v>
      </c>
      <c r="L85" s="87">
        <v>147</v>
      </c>
      <c r="M85" s="67">
        <f t="array" ref="M85">IF($G85="","",IF(L85="",0,((SUM(IF(I85=I$2:I$601,IF(J85=J$2:J$601,1,0),0))-K85)/(SUM(IF(I85=I$2:I$601,IF(J85=J$2:J$601,1,0),0))-1)*100)+(L85/(SUM(IF(I85=I$2:I$601,IF(J85=J$2:J$601,L$2:L$601,0),0))))+IF(K85&lt;2,SUM(IF(I85=I$2:I$601,IF(J85=J$2:J$601,1,0),0)),0)))</f>
        <v>66.93738489871086</v>
      </c>
      <c r="N85" s="88"/>
      <c r="O85" s="72"/>
      <c r="P85" s="72"/>
      <c r="Q85" s="72"/>
      <c r="R85" s="70">
        <f t="array" ref="R85">IF($G85="","",IF(Q85="",0,((SUM(IF(N85=N$2:N$601,IF(O85=O$2:O$601,1,0),0))-P85)/(SUM(IF(N85=N$2:N$601,IF(O85=O$2:O$601,1,0),0))-1)*100)+(Q85/(SUM(IF(N85=N$2:N$601,IF(O85=O$2:O$601,Q$2:Q$601,0),0))))+IF(P85&lt;2,SUM(IF(N85=N$2:N$601,IF(O85=O$2:O$601,1,0),0)),0)))</f>
        <v>0</v>
      </c>
      <c r="S85" s="71" t="s">
        <v>966</v>
      </c>
      <c r="T85" s="72">
        <v>3</v>
      </c>
      <c r="U85" s="72">
        <v>2</v>
      </c>
      <c r="V85" s="72">
        <v>32</v>
      </c>
      <c r="W85" s="73">
        <f t="array" ref="W85">IF($G85="","",IF(OR(S85=Error_checking!$Q$25,S85=Error_checking!$Q$26),R85-IF(P85&lt;2,SUM(IF(N85=N$2:N$601,IF(O85=O$2:O$601,1,0),0)),0),IF(V85="",0,((SUM(IF(S85=S$2:S$601,IF(T85=T$2:T$601,1,0),0))-U85)/(SUM(IF(S85=S$2:S$601,IF(T85=T$2:T$601,1,0),0))-1)*100)+(V85/(SUM(IF(S85=S$2:S$601,IF(T85=T$2:T$601,V$2:V$601,0),0))))+IF(U85&lt;2,SUM(IF(S85=S$2:S$601,IF(T85=T$2:T$601,1,0),0)),0))))</f>
        <v>66.931129476584019</v>
      </c>
      <c r="X85" s="74"/>
      <c r="Y85" s="75"/>
      <c r="Z85" s="76"/>
      <c r="AA85" s="75"/>
      <c r="AB85" s="77">
        <f>0</f>
        <v>0</v>
      </c>
      <c r="AC85" s="77">
        <f t="array" ref="AC85">SUM(M85,R85,W85,AB85)</f>
        <v>133.86851437529486</v>
      </c>
      <c r="AD85" s="76">
        <f>IF(G85=Error_checking!$A$26,MAX(0,MIN(MaxBonus,$G$1)+1-_xlfn.RANK.EQ(AC85,$AC$2:$AC$601)),0)</f>
        <v>0</v>
      </c>
      <c r="AE85" s="73">
        <f t="shared" si="1"/>
        <v>133.86851437529486</v>
      </c>
      <c r="AF85" s="78">
        <f t="array" ref="AF85">IF(G85=Error_checking!$A$26,_xlfn.RANK.EQ(AC85,$AC$2:$AC$601),"")</f>
        <v>84</v>
      </c>
      <c r="AG85" s="79"/>
      <c r="AH85" s="80"/>
      <c r="AI85" s="80"/>
      <c r="AJ85" s="80"/>
      <c r="AK85" s="81"/>
      <c r="AL85" s="81"/>
      <c r="AM85" s="81"/>
      <c r="AN85" s="82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  <c r="HO85" s="104"/>
      <c r="HP85" s="104"/>
      <c r="HQ85" s="104"/>
      <c r="HR85" s="104"/>
      <c r="HS85" s="104"/>
      <c r="HT85" s="104"/>
      <c r="HU85" s="104"/>
      <c r="HV85" s="104"/>
      <c r="HW85" s="104"/>
      <c r="HX85" s="104"/>
      <c r="HY85" s="104"/>
      <c r="HZ85" s="104"/>
      <c r="IA85" s="104"/>
      <c r="IB85" s="104"/>
      <c r="IC85" s="104"/>
      <c r="ID85" s="104"/>
      <c r="IE85" s="104"/>
      <c r="IF85" s="104"/>
      <c r="IG85" s="104"/>
      <c r="IH85" s="104"/>
      <c r="II85" s="104"/>
      <c r="IJ85" s="104"/>
      <c r="IK85" s="104"/>
      <c r="IL85" s="104"/>
      <c r="IM85" s="104"/>
      <c r="IN85" s="104"/>
      <c r="IO85" s="104"/>
      <c r="IP85" s="104"/>
      <c r="IQ85" s="104"/>
      <c r="IR85" s="104"/>
      <c r="IS85" s="104"/>
      <c r="IT85" s="104"/>
      <c r="IU85" s="104"/>
      <c r="IV85" s="104"/>
      <c r="IW85" s="104"/>
      <c r="IX85" s="104"/>
      <c r="IY85" s="104"/>
      <c r="IZ85" s="104"/>
      <c r="JA85" s="104"/>
      <c r="JB85" s="104"/>
      <c r="JC85" s="104"/>
      <c r="JD85" s="104"/>
      <c r="JE85" s="104"/>
      <c r="JF85" s="104"/>
      <c r="JG85" s="104"/>
      <c r="JH85" s="104"/>
      <c r="JI85" s="104"/>
      <c r="JJ85" s="104"/>
      <c r="JK85" s="104"/>
      <c r="JL85" s="104"/>
      <c r="JM85" s="104"/>
      <c r="JN85" s="104"/>
      <c r="JO85" s="104"/>
      <c r="JP85" s="104"/>
      <c r="JQ85" s="104"/>
      <c r="JR85" s="104"/>
      <c r="JS85" s="104"/>
      <c r="JT85" s="104"/>
      <c r="JU85" s="104"/>
      <c r="JV85" s="104"/>
      <c r="JW85" s="104"/>
      <c r="JX85" s="104"/>
      <c r="JY85" s="104"/>
      <c r="JZ85" s="104"/>
      <c r="KA85" s="104"/>
      <c r="KB85" s="104"/>
      <c r="KC85" s="104"/>
      <c r="KD85" s="104"/>
      <c r="KE85" s="104"/>
      <c r="KF85" s="104"/>
      <c r="KG85" s="104"/>
      <c r="KH85" s="104"/>
      <c r="KI85" s="104"/>
      <c r="KJ85" s="104"/>
      <c r="KK85" s="104"/>
      <c r="KL85" s="104"/>
      <c r="KM85" s="104"/>
      <c r="KN85" s="104"/>
      <c r="KO85" s="104"/>
      <c r="KP85" s="104"/>
      <c r="KQ85" s="104"/>
      <c r="KR85" s="104"/>
      <c r="KS85" s="104"/>
      <c r="KT85" s="104"/>
      <c r="KU85" s="104"/>
      <c r="KV85" s="104"/>
      <c r="KW85" s="104"/>
      <c r="KX85" s="104"/>
      <c r="KY85" s="104"/>
      <c r="KZ85" s="104"/>
      <c r="LA85" s="104"/>
      <c r="LB85" s="104"/>
      <c r="LC85" s="104"/>
      <c r="LD85" s="104"/>
      <c r="LE85" s="104"/>
      <c r="LF85" s="104"/>
      <c r="LG85" s="104"/>
      <c r="LH85" s="104"/>
      <c r="LI85" s="104"/>
      <c r="LJ85" s="104"/>
      <c r="LK85" s="104"/>
      <c r="LL85" s="104"/>
      <c r="LM85" s="104"/>
      <c r="LN85" s="104"/>
      <c r="LO85" s="104"/>
      <c r="LP85" s="104"/>
      <c r="LQ85" s="104"/>
      <c r="LR85" s="104"/>
      <c r="LS85" s="104"/>
      <c r="LT85" s="104"/>
      <c r="LU85" s="104"/>
      <c r="LV85" s="104"/>
      <c r="LW85" s="104"/>
      <c r="LX85" s="104"/>
      <c r="LY85" s="104"/>
      <c r="LZ85" s="104"/>
      <c r="MA85" s="104"/>
      <c r="MB85" s="104"/>
      <c r="MC85" s="104"/>
      <c r="MD85" s="104"/>
      <c r="ME85" s="104"/>
      <c r="MF85" s="104"/>
      <c r="MG85" s="104"/>
      <c r="MH85" s="104"/>
      <c r="MI85" s="104"/>
      <c r="MJ85" s="104"/>
      <c r="MK85" s="104"/>
      <c r="ML85" s="104"/>
      <c r="MM85" s="104"/>
      <c r="MN85" s="104"/>
      <c r="MO85" s="104"/>
      <c r="MP85" s="104"/>
      <c r="MQ85" s="104"/>
      <c r="MR85" s="104"/>
      <c r="MS85" s="104"/>
      <c r="MT85" s="104"/>
      <c r="MU85" s="104"/>
      <c r="MV85" s="104"/>
      <c r="MW85" s="104"/>
      <c r="MX85" s="104"/>
      <c r="MY85" s="104"/>
      <c r="MZ85" s="104"/>
      <c r="NA85" s="104"/>
      <c r="NB85" s="104"/>
      <c r="NC85" s="104"/>
      <c r="ND85" s="104"/>
      <c r="NE85" s="104"/>
      <c r="NF85" s="104"/>
      <c r="NG85" s="104"/>
      <c r="NH85" s="104"/>
      <c r="NI85" s="104"/>
      <c r="NJ85" s="104"/>
      <c r="NK85" s="104"/>
      <c r="NL85" s="104"/>
      <c r="NM85" s="104"/>
      <c r="NN85" s="104"/>
      <c r="NO85" s="104"/>
      <c r="NP85" s="104"/>
      <c r="NQ85" s="104"/>
      <c r="NR85" s="104"/>
      <c r="NS85" s="104"/>
      <c r="NT85" s="104"/>
      <c r="NU85" s="104"/>
      <c r="NV85" s="104"/>
      <c r="NW85" s="104"/>
      <c r="NX85" s="104"/>
      <c r="NY85" s="104"/>
      <c r="NZ85" s="104"/>
      <c r="OA85" s="104"/>
      <c r="OB85" s="104"/>
      <c r="OC85" s="104"/>
      <c r="OD85" s="104"/>
      <c r="OE85" s="104"/>
      <c r="OF85" s="104"/>
      <c r="OG85" s="104"/>
      <c r="OH85" s="104"/>
      <c r="OI85" s="104"/>
      <c r="OJ85" s="104"/>
      <c r="OK85" s="104"/>
      <c r="OL85" s="104"/>
      <c r="OM85" s="104"/>
      <c r="ON85" s="104"/>
      <c r="OO85" s="104"/>
      <c r="OP85" s="104"/>
      <c r="OQ85" s="104"/>
      <c r="OR85" s="104"/>
      <c r="OS85" s="104"/>
      <c r="OT85" s="104"/>
      <c r="OU85" s="104"/>
      <c r="OV85" s="104"/>
      <c r="OW85" s="104"/>
      <c r="OX85" s="104"/>
      <c r="OY85" s="104"/>
      <c r="OZ85" s="104"/>
      <c r="PA85" s="104"/>
      <c r="PB85" s="104"/>
      <c r="PC85" s="104"/>
      <c r="PD85" s="104"/>
      <c r="PE85" s="104"/>
      <c r="PF85" s="104"/>
      <c r="PG85" s="104"/>
      <c r="PH85" s="104"/>
      <c r="PI85" s="104"/>
      <c r="PJ85" s="104"/>
      <c r="PK85" s="104"/>
      <c r="PL85" s="104"/>
      <c r="PM85" s="104"/>
      <c r="PN85" s="104"/>
      <c r="PO85" s="104"/>
      <c r="PP85" s="104"/>
      <c r="PQ85" s="104"/>
      <c r="PR85" s="104"/>
      <c r="PS85" s="104"/>
      <c r="PT85" s="104"/>
      <c r="PU85" s="104"/>
      <c r="PV85" s="104"/>
      <c r="PW85" s="104"/>
      <c r="PX85" s="104"/>
      <c r="PY85" s="104"/>
      <c r="PZ85" s="104"/>
      <c r="QA85" s="104"/>
      <c r="QB85" s="104"/>
      <c r="QC85" s="104"/>
      <c r="QD85" s="104"/>
      <c r="QE85" s="104"/>
      <c r="QF85" s="104"/>
      <c r="QG85" s="104"/>
      <c r="QH85" s="104"/>
      <c r="QI85" s="104"/>
      <c r="QJ85" s="104"/>
      <c r="QK85" s="104"/>
      <c r="QL85" s="104"/>
      <c r="QM85" s="104"/>
      <c r="QN85" s="104"/>
      <c r="QO85" s="104"/>
      <c r="QP85" s="104"/>
      <c r="QQ85" s="104"/>
      <c r="QR85" s="104"/>
      <c r="QS85" s="104"/>
      <c r="QT85" s="104"/>
      <c r="QU85" s="104"/>
      <c r="QV85" s="104"/>
      <c r="QW85" s="104"/>
      <c r="QX85" s="104"/>
      <c r="QY85" s="104"/>
      <c r="QZ85" s="104"/>
      <c r="RA85" s="104"/>
      <c r="RB85" s="104"/>
      <c r="RC85" s="104"/>
      <c r="RD85" s="104"/>
      <c r="RE85" s="104"/>
      <c r="RF85" s="104"/>
      <c r="RG85" s="104"/>
      <c r="RH85" s="104"/>
      <c r="RI85" s="104"/>
      <c r="RJ85" s="104"/>
      <c r="RK85" s="104"/>
      <c r="RL85" s="104"/>
      <c r="RM85" s="104"/>
      <c r="RN85" s="104"/>
      <c r="RO85" s="104"/>
      <c r="RP85" s="104"/>
      <c r="RQ85" s="104"/>
      <c r="RR85" s="104"/>
      <c r="RS85" s="104"/>
      <c r="RT85" s="104"/>
      <c r="RU85" s="104"/>
      <c r="RV85" s="104"/>
      <c r="RW85" s="104"/>
      <c r="RX85" s="104"/>
      <c r="RY85" s="104"/>
      <c r="RZ85" s="104"/>
      <c r="SA85" s="104"/>
      <c r="SB85" s="104"/>
      <c r="SC85" s="104"/>
      <c r="SD85" s="104"/>
      <c r="SE85" s="104"/>
      <c r="SF85" s="104"/>
      <c r="SG85" s="104"/>
      <c r="SH85" s="104"/>
      <c r="SI85" s="104"/>
      <c r="SJ85" s="104"/>
      <c r="SK85" s="104"/>
      <c r="SL85" s="104"/>
      <c r="SM85" s="104"/>
      <c r="SN85" s="104"/>
      <c r="SO85" s="104"/>
      <c r="SP85" s="104"/>
      <c r="SQ85" s="104"/>
      <c r="SR85" s="104"/>
      <c r="SS85" s="104"/>
      <c r="ST85" s="104"/>
      <c r="SU85" s="104"/>
      <c r="SV85" s="104"/>
      <c r="SW85" s="104"/>
      <c r="SX85" s="104"/>
      <c r="SY85" s="104"/>
      <c r="SZ85" s="104"/>
      <c r="TA85" s="104"/>
      <c r="TB85" s="104"/>
      <c r="TC85" s="104"/>
      <c r="TD85" s="104"/>
      <c r="TE85" s="104"/>
      <c r="TF85" s="104"/>
      <c r="TG85" s="104"/>
      <c r="TH85" s="104"/>
      <c r="TI85" s="104"/>
      <c r="TJ85" s="104"/>
      <c r="TK85" s="104"/>
      <c r="TL85" s="104"/>
      <c r="TM85" s="104"/>
      <c r="TN85" s="104"/>
      <c r="TO85" s="104"/>
      <c r="TP85" s="104"/>
      <c r="TQ85" s="104"/>
      <c r="TR85" s="104"/>
      <c r="TS85" s="104"/>
      <c r="TT85" s="104"/>
      <c r="TU85" s="104"/>
      <c r="TV85" s="104"/>
      <c r="TW85" s="104"/>
      <c r="TX85" s="104"/>
      <c r="TY85" s="104"/>
      <c r="TZ85" s="104"/>
      <c r="UA85" s="104"/>
      <c r="UB85" s="104"/>
      <c r="UC85" s="104"/>
      <c r="UD85" s="104"/>
      <c r="UE85" s="104"/>
      <c r="UF85" s="104"/>
      <c r="UG85" s="104"/>
      <c r="UH85" s="104"/>
      <c r="UI85" s="104"/>
      <c r="UJ85" s="104"/>
      <c r="UK85" s="104"/>
      <c r="UL85" s="104"/>
      <c r="UM85" s="104"/>
      <c r="UN85" s="104"/>
      <c r="UO85" s="104"/>
      <c r="UP85" s="104"/>
      <c r="UQ85" s="104"/>
      <c r="UR85" s="104"/>
      <c r="US85" s="104"/>
      <c r="UT85" s="104"/>
      <c r="UU85" s="104"/>
      <c r="UV85" s="104"/>
      <c r="UW85" s="104"/>
      <c r="UX85" s="104"/>
      <c r="UY85" s="104"/>
      <c r="UZ85" s="104"/>
      <c r="VA85" s="104"/>
      <c r="VB85" s="104"/>
      <c r="VC85" s="104"/>
      <c r="VD85" s="104"/>
      <c r="VE85" s="104"/>
      <c r="VF85" s="104"/>
      <c r="VG85" s="104"/>
      <c r="VH85" s="104"/>
      <c r="VI85" s="104"/>
      <c r="VJ85" s="104"/>
      <c r="VK85" s="104"/>
      <c r="VL85" s="104"/>
      <c r="VM85" s="104"/>
      <c r="VN85" s="104"/>
      <c r="VO85" s="104"/>
      <c r="VP85" s="104"/>
      <c r="VQ85" s="104"/>
      <c r="VR85" s="104"/>
      <c r="VS85" s="104"/>
      <c r="VT85" s="104"/>
      <c r="VU85" s="104"/>
      <c r="VV85" s="104"/>
      <c r="VW85" s="104"/>
      <c r="VX85" s="104"/>
      <c r="VY85" s="104"/>
      <c r="VZ85" s="104"/>
      <c r="WA85" s="104"/>
      <c r="WB85" s="104"/>
      <c r="WC85" s="104"/>
      <c r="WD85" s="104"/>
      <c r="WE85" s="104"/>
      <c r="WF85" s="104"/>
      <c r="WG85" s="104"/>
      <c r="WH85" s="104"/>
      <c r="WI85" s="104"/>
      <c r="WJ85" s="104"/>
      <c r="WK85" s="104"/>
      <c r="WL85" s="104"/>
      <c r="WM85" s="104"/>
      <c r="WN85" s="104"/>
      <c r="WO85" s="104"/>
      <c r="WP85" s="104"/>
      <c r="WQ85" s="104"/>
      <c r="WR85" s="104"/>
      <c r="WS85" s="104"/>
      <c r="WT85" s="104"/>
      <c r="WU85" s="104"/>
      <c r="WV85" s="104"/>
      <c r="WW85" s="104"/>
      <c r="WX85" s="104"/>
      <c r="WY85" s="104"/>
      <c r="WZ85" s="104"/>
      <c r="XA85" s="104"/>
      <c r="XB85" s="104"/>
      <c r="XC85" s="104"/>
      <c r="XD85" s="104"/>
      <c r="XE85" s="104"/>
      <c r="XF85" s="104"/>
      <c r="XG85" s="104"/>
      <c r="XH85" s="104"/>
      <c r="XI85" s="104"/>
      <c r="XJ85" s="104"/>
      <c r="XK85" s="104"/>
      <c r="XL85" s="104"/>
      <c r="XM85" s="104"/>
      <c r="XN85" s="104"/>
      <c r="XO85" s="104"/>
      <c r="XP85" s="104"/>
      <c r="XQ85" s="104"/>
      <c r="XR85" s="104"/>
      <c r="XS85" s="104"/>
      <c r="XT85" s="104"/>
      <c r="XU85" s="104"/>
      <c r="XV85" s="104"/>
      <c r="XW85" s="104"/>
      <c r="XX85" s="104"/>
      <c r="XY85" s="104"/>
      <c r="XZ85" s="104"/>
      <c r="YA85" s="104"/>
      <c r="YB85" s="104"/>
      <c r="YC85" s="104"/>
      <c r="YD85" s="104"/>
      <c r="YE85" s="104"/>
      <c r="YF85" s="104"/>
      <c r="YG85" s="104"/>
      <c r="YH85" s="104"/>
      <c r="YI85" s="104"/>
      <c r="YJ85" s="104"/>
      <c r="YK85" s="104"/>
      <c r="YL85" s="104"/>
      <c r="YM85" s="104"/>
      <c r="YN85" s="104"/>
      <c r="YO85" s="104"/>
      <c r="YP85" s="104"/>
      <c r="YQ85" s="104"/>
      <c r="YR85" s="104"/>
      <c r="YS85" s="104"/>
      <c r="YT85" s="104"/>
      <c r="YU85" s="104"/>
      <c r="YV85" s="104"/>
      <c r="YW85" s="104"/>
      <c r="YX85" s="104"/>
      <c r="YY85" s="104"/>
      <c r="YZ85" s="104"/>
      <c r="ZA85" s="104"/>
      <c r="ZB85" s="104"/>
      <c r="ZC85" s="104"/>
      <c r="ZD85" s="104"/>
      <c r="ZE85" s="104"/>
      <c r="ZF85" s="104"/>
      <c r="ZG85" s="104"/>
      <c r="ZH85" s="104"/>
      <c r="ZI85" s="104"/>
      <c r="ZJ85" s="104"/>
      <c r="ZK85" s="104"/>
      <c r="ZL85" s="104"/>
      <c r="ZM85" s="104"/>
      <c r="ZN85" s="104"/>
      <c r="ZO85" s="104"/>
      <c r="ZP85" s="104"/>
      <c r="ZQ85" s="104"/>
      <c r="ZR85" s="104"/>
      <c r="ZS85" s="104"/>
      <c r="ZT85" s="104"/>
      <c r="ZU85" s="104"/>
      <c r="ZV85" s="104"/>
      <c r="ZW85" s="104"/>
      <c r="ZX85" s="104"/>
      <c r="ZY85" s="104"/>
      <c r="ZZ85" s="104"/>
      <c r="AAA85" s="104"/>
      <c r="AAB85" s="104"/>
      <c r="AAC85" s="104"/>
      <c r="AAD85" s="104"/>
      <c r="AAE85" s="104"/>
      <c r="AAF85" s="104"/>
      <c r="AAG85" s="104"/>
      <c r="AAH85" s="104"/>
      <c r="AAI85" s="104"/>
      <c r="AAJ85" s="104"/>
      <c r="AAK85" s="104"/>
      <c r="AAL85" s="104"/>
      <c r="AAM85" s="104"/>
      <c r="AAN85" s="104"/>
      <c r="AAO85" s="104"/>
      <c r="AAP85" s="104"/>
      <c r="AAQ85" s="104"/>
      <c r="AAR85" s="104"/>
      <c r="AAS85" s="104"/>
      <c r="AAT85" s="104"/>
      <c r="AAU85" s="104"/>
      <c r="AAV85" s="104"/>
      <c r="AAW85" s="104"/>
      <c r="AAX85" s="104"/>
      <c r="AAY85" s="104"/>
      <c r="AAZ85" s="104"/>
      <c r="ABA85" s="104"/>
      <c r="ABB85" s="104"/>
      <c r="ABC85" s="104"/>
      <c r="ABD85" s="104"/>
      <c r="ABE85" s="104"/>
      <c r="ABF85" s="104"/>
      <c r="ABG85" s="104"/>
      <c r="ABH85" s="104"/>
      <c r="ABI85" s="104"/>
      <c r="ABJ85" s="104"/>
      <c r="ABK85" s="104"/>
      <c r="ABL85" s="104"/>
      <c r="ABM85" s="104"/>
      <c r="ABN85" s="104"/>
      <c r="ABO85" s="104"/>
      <c r="ABP85" s="104"/>
      <c r="ABQ85" s="104"/>
      <c r="ABR85" s="104"/>
      <c r="ABS85" s="104"/>
      <c r="ABT85" s="104"/>
      <c r="ABU85" s="104"/>
      <c r="ABV85" s="104"/>
      <c r="ABW85" s="104"/>
      <c r="ABX85" s="104"/>
      <c r="ABY85" s="104"/>
      <c r="ABZ85" s="104"/>
      <c r="ACA85" s="104"/>
      <c r="ACB85" s="104"/>
      <c r="ACC85" s="104"/>
      <c r="ACD85" s="104"/>
      <c r="ACE85" s="104"/>
      <c r="ACF85" s="104"/>
      <c r="ACG85" s="104"/>
      <c r="ACH85" s="104"/>
      <c r="ACI85" s="104"/>
      <c r="ACJ85" s="104"/>
      <c r="ACK85" s="104"/>
      <c r="ACL85" s="104"/>
      <c r="ACM85" s="104"/>
      <c r="ACN85" s="104"/>
      <c r="ACO85" s="104"/>
      <c r="ACP85" s="104"/>
      <c r="ACQ85" s="104"/>
      <c r="ACR85" s="104"/>
      <c r="ACS85" s="104"/>
      <c r="ACT85" s="104"/>
      <c r="ACU85" s="104"/>
      <c r="ACV85" s="104"/>
      <c r="ACW85" s="104"/>
      <c r="ACX85" s="104"/>
      <c r="ACY85" s="104"/>
      <c r="ACZ85" s="104"/>
      <c r="ADA85" s="104"/>
      <c r="ADB85" s="104"/>
      <c r="ADC85" s="104"/>
      <c r="ADD85" s="104"/>
      <c r="ADE85" s="104"/>
      <c r="ADF85" s="104"/>
      <c r="ADG85" s="104"/>
      <c r="ADH85" s="104"/>
      <c r="ADI85" s="104"/>
      <c r="ADJ85" s="104"/>
      <c r="ADK85" s="104"/>
      <c r="ADL85" s="104"/>
      <c r="ADM85" s="104"/>
      <c r="ADN85" s="104"/>
      <c r="ADO85" s="104"/>
      <c r="ADP85" s="104"/>
      <c r="ADQ85" s="104"/>
      <c r="ADR85" s="104"/>
      <c r="ADS85" s="104"/>
      <c r="ADT85" s="104"/>
      <c r="ADU85" s="104"/>
      <c r="ADV85" s="104"/>
      <c r="ADW85" s="104"/>
      <c r="ADX85" s="104"/>
      <c r="ADY85" s="104"/>
      <c r="ADZ85" s="104"/>
      <c r="AEA85" s="104"/>
      <c r="AEB85" s="104"/>
      <c r="AEC85" s="104"/>
      <c r="AED85" s="104"/>
      <c r="AEE85" s="104"/>
      <c r="AEF85" s="104"/>
      <c r="AEG85" s="104"/>
      <c r="AEH85" s="104"/>
      <c r="AEI85" s="104"/>
      <c r="AEJ85" s="104"/>
      <c r="AEK85" s="104"/>
      <c r="AEL85" s="104"/>
      <c r="AEM85" s="104"/>
      <c r="AEN85" s="104"/>
      <c r="AEO85" s="104"/>
      <c r="AEP85" s="104"/>
      <c r="AEQ85" s="104"/>
      <c r="AER85" s="104"/>
      <c r="AES85" s="104"/>
      <c r="AET85" s="104"/>
      <c r="AEU85" s="104"/>
      <c r="AEV85" s="104"/>
      <c r="AEW85" s="104"/>
      <c r="AEX85" s="104"/>
      <c r="AEY85" s="104"/>
      <c r="AEZ85" s="104"/>
      <c r="AFA85" s="104"/>
      <c r="AFB85" s="104"/>
      <c r="AFC85" s="104"/>
      <c r="AFD85" s="104"/>
      <c r="AFE85" s="104"/>
      <c r="AFF85" s="104"/>
      <c r="AFG85" s="104"/>
      <c r="AFH85" s="104"/>
      <c r="AFI85" s="104"/>
      <c r="AFJ85" s="104"/>
      <c r="AFK85" s="104"/>
      <c r="AFL85" s="104"/>
      <c r="AFM85" s="104"/>
      <c r="AFN85" s="104"/>
      <c r="AFO85" s="104"/>
      <c r="AFP85" s="104"/>
      <c r="AFQ85" s="104"/>
      <c r="AFR85" s="104"/>
      <c r="AFS85" s="104"/>
      <c r="AFT85" s="104"/>
      <c r="AFU85" s="104"/>
      <c r="AFV85" s="104"/>
      <c r="AFW85" s="104"/>
      <c r="AFX85" s="104"/>
      <c r="AFY85" s="104"/>
      <c r="AFZ85" s="104"/>
      <c r="AGA85" s="104"/>
      <c r="AGB85" s="104"/>
      <c r="AGC85" s="104"/>
      <c r="AGD85" s="104"/>
      <c r="AGE85" s="104"/>
      <c r="AGF85" s="104"/>
      <c r="AGG85" s="104"/>
      <c r="AGH85" s="104"/>
      <c r="AGI85" s="104"/>
      <c r="AGJ85" s="104"/>
      <c r="AGK85" s="104"/>
      <c r="AGL85" s="104"/>
      <c r="AGM85" s="104"/>
      <c r="AGN85" s="104"/>
      <c r="AGO85" s="104"/>
      <c r="AGP85" s="104"/>
      <c r="AGQ85" s="104"/>
      <c r="AGR85" s="104"/>
      <c r="AGS85" s="104"/>
      <c r="AGT85" s="104"/>
      <c r="AGU85" s="104"/>
      <c r="AGV85" s="104"/>
      <c r="AGW85" s="104"/>
      <c r="AGX85" s="104"/>
      <c r="AGY85" s="104"/>
      <c r="AGZ85" s="104"/>
      <c r="AHA85" s="104"/>
      <c r="AHB85" s="104"/>
      <c r="AHC85" s="104"/>
      <c r="AHD85" s="104"/>
      <c r="AHE85" s="104"/>
      <c r="AHF85" s="104"/>
      <c r="AHG85" s="104"/>
      <c r="AHH85" s="104"/>
      <c r="AHI85" s="104"/>
      <c r="AHJ85" s="104"/>
      <c r="AHK85" s="104"/>
      <c r="AHL85" s="104"/>
      <c r="AHM85" s="104"/>
      <c r="AHN85" s="104"/>
      <c r="AHO85" s="104"/>
      <c r="AHP85" s="104"/>
      <c r="AHQ85" s="104"/>
      <c r="AHR85" s="104"/>
      <c r="AHS85" s="104"/>
      <c r="AHT85" s="104"/>
      <c r="AHU85" s="104"/>
      <c r="AHV85" s="104"/>
      <c r="AHW85" s="104"/>
      <c r="AHX85" s="104"/>
      <c r="AHY85" s="104"/>
      <c r="AHZ85" s="104"/>
      <c r="AIA85" s="104"/>
      <c r="AIB85" s="104"/>
      <c r="AIC85" s="104"/>
      <c r="AID85" s="104"/>
      <c r="AIE85" s="104"/>
      <c r="AIF85" s="104"/>
      <c r="AIG85" s="104"/>
      <c r="AIH85" s="104"/>
      <c r="AII85" s="104"/>
      <c r="AIJ85" s="104"/>
      <c r="AIK85" s="104"/>
      <c r="AIL85" s="104"/>
      <c r="AIM85" s="104"/>
      <c r="AIN85" s="104"/>
      <c r="AIO85" s="104"/>
      <c r="AIP85" s="104"/>
      <c r="AIQ85" s="104"/>
      <c r="AIR85" s="104"/>
      <c r="AIS85" s="104"/>
      <c r="AIT85" s="104"/>
      <c r="AIU85" s="104"/>
      <c r="AIV85" s="104"/>
      <c r="AIW85" s="104"/>
      <c r="AIX85" s="104"/>
      <c r="AIY85" s="104"/>
      <c r="AIZ85" s="104"/>
      <c r="AJA85" s="104"/>
      <c r="AJB85" s="104"/>
      <c r="AJC85" s="104"/>
      <c r="AJD85" s="104"/>
      <c r="AJE85" s="104"/>
      <c r="AJF85" s="104"/>
      <c r="AJG85" s="104"/>
      <c r="AJH85" s="104"/>
      <c r="AJI85" s="104"/>
      <c r="AJJ85" s="104"/>
      <c r="AJK85" s="104"/>
      <c r="AJL85" s="104"/>
      <c r="AJM85" s="104"/>
      <c r="AJN85" s="104"/>
      <c r="AJO85" s="104"/>
      <c r="AJP85" s="104"/>
      <c r="AJQ85" s="104"/>
      <c r="AJR85" s="104"/>
      <c r="AJS85" s="104"/>
      <c r="AJT85" s="104"/>
      <c r="AJU85" s="104"/>
      <c r="AJV85" s="104"/>
      <c r="AJW85" s="104"/>
      <c r="AJX85" s="104"/>
      <c r="AJY85" s="104"/>
      <c r="AJZ85" s="104"/>
      <c r="AKA85" s="104"/>
      <c r="AKB85" s="104"/>
      <c r="AKC85" s="104"/>
      <c r="AKD85" s="104"/>
      <c r="AKE85" s="104"/>
      <c r="AKF85" s="104"/>
      <c r="AKG85" s="104"/>
      <c r="AKH85" s="104"/>
      <c r="AKI85" s="104"/>
      <c r="AKJ85" s="104"/>
      <c r="AKK85" s="104"/>
      <c r="AKL85" s="104"/>
      <c r="AKM85" s="104"/>
      <c r="AKN85" s="104"/>
      <c r="AKO85" s="104"/>
      <c r="AKP85" s="104"/>
      <c r="AKQ85" s="104"/>
      <c r="AKR85" s="104"/>
      <c r="AKS85" s="104"/>
      <c r="AKT85" s="104"/>
      <c r="AKU85" s="104"/>
      <c r="AKV85" s="104"/>
      <c r="AKW85" s="104"/>
      <c r="AKX85" s="104"/>
      <c r="AKY85" s="104"/>
      <c r="AKZ85" s="104"/>
      <c r="ALA85" s="104"/>
      <c r="ALB85" s="104"/>
      <c r="ALC85" s="104"/>
      <c r="ALD85" s="104"/>
      <c r="ALE85" s="104"/>
      <c r="ALF85" s="104"/>
      <c r="ALG85" s="104"/>
      <c r="ALH85" s="104"/>
      <c r="ALI85" s="104"/>
      <c r="ALJ85" s="104"/>
      <c r="ALK85" s="104"/>
      <c r="ALL85" s="104"/>
      <c r="ALM85" s="104"/>
      <c r="ALN85" s="104"/>
      <c r="ALO85" s="104"/>
      <c r="ALP85" s="104"/>
      <c r="ALQ85" s="104"/>
      <c r="ALR85" s="104"/>
      <c r="ALS85" s="104"/>
      <c r="ALT85" s="104"/>
      <c r="ALU85" s="104"/>
      <c r="ALV85" s="104"/>
      <c r="ALW85" s="104"/>
      <c r="ALX85" s="104"/>
      <c r="ALY85" s="104"/>
      <c r="ALZ85" s="104"/>
      <c r="AMA85" s="104"/>
      <c r="AMB85" s="104"/>
      <c r="AMC85" s="104"/>
      <c r="AMD85" s="104"/>
      <c r="AME85" s="104"/>
      <c r="AMF85" s="104"/>
      <c r="AMG85" s="104"/>
      <c r="AMH85" s="104"/>
      <c r="AMI85" s="104"/>
      <c r="AMJ85" s="104"/>
    </row>
    <row r="86" spans="1:1024" s="89" customFormat="1" ht="12.75" x14ac:dyDescent="0.2">
      <c r="A86" s="58">
        <f t="array" ref="A86">IF(G86=Error_checking!$A$26,_xlfn.RANK.EQ(AC86,$AC$2:$AC$601),"")</f>
        <v>85</v>
      </c>
      <c r="B86" s="84">
        <v>70</v>
      </c>
      <c r="C86" s="59">
        <f>VLOOKUP($B86,Ludo_na!$A$2:$D$601,2,0)</f>
        <v>64</v>
      </c>
      <c r="D86" s="60" t="str">
        <f>IF(VLOOKUP($B86,Ludo_voor!$A$2:$Y$601,3,0)="","",VLOOKUP($B86,Ludo_voor!$A$2:$Y$601,3,0))</f>
        <v>Blieck</v>
      </c>
      <c r="E86" s="61" t="str">
        <f>IF(VLOOKUP($B86,Ludo_voor!$A$2:$Y$601,4,0)="","",VLOOKUP($B86,Ludo_voor!$A$2:$Y$601,4,0))</f>
        <v>Andy</v>
      </c>
      <c r="F86" s="62" t="str">
        <f>IF(VLOOKUP($B86,Ludo_voor!$A$2:$Y$601,5,0)="","",VLOOKUP($B86,Ludo_voor!$A$2:$Y$601,5,0))</f>
        <v>Spelen op Zolder</v>
      </c>
      <c r="G86" s="63" t="s">
        <v>845</v>
      </c>
      <c r="H86" s="85"/>
      <c r="I86" s="86" t="s">
        <v>850</v>
      </c>
      <c r="J86" s="87">
        <v>4</v>
      </c>
      <c r="K86" s="87">
        <v>4</v>
      </c>
      <c r="L86" s="87">
        <v>6</v>
      </c>
      <c r="M86" s="67">
        <f t="array" ref="M86">IF($G86="","",IF(L86="",0,((SUM(IF(I86=I$2:I$601,IF(J86=J$2:J$601,1,0),0))-K86)/(SUM(IF(I86=I$2:I$601,IF(J86=J$2:J$601,1,0),0))-1)*100)+(L86/(SUM(IF(I86=I$2:I$601,IF(J86=J$2:J$601,L$2:L$601,0),0))))+IF(K86&lt;2,SUM(IF(I86=I$2:I$601,IF(J86=J$2:J$601,1,0),0)),0)))</f>
        <v>0.1875</v>
      </c>
      <c r="N86" s="88" t="s">
        <v>857</v>
      </c>
      <c r="O86" s="72">
        <v>4</v>
      </c>
      <c r="P86" s="72">
        <v>2</v>
      </c>
      <c r="Q86" s="72">
        <v>232</v>
      </c>
      <c r="R86" s="70">
        <f t="array" ref="R86">IF($G86="","",IF(Q86="",0,((SUM(IF(N86=N$2:N$601,IF(O86=O$2:O$601,1,0),0))-P86)/(SUM(IF(N86=N$2:N$601,IF(O86=O$2:O$601,1,0),0))-1)*100)+(Q86/(SUM(IF(N86=N$2:N$601,IF(O86=O$2:O$601,Q$2:Q$601,0),0))))+IF(P86&lt;2,SUM(IF(N86=N$2:N$601,IF(O86=O$2:O$601,1,0),0)),0)))</f>
        <v>66.925884543761626</v>
      </c>
      <c r="S86" s="71" t="s">
        <v>851</v>
      </c>
      <c r="T86" s="72">
        <v>2</v>
      </c>
      <c r="U86" s="72">
        <v>3</v>
      </c>
      <c r="V86" s="72">
        <v>53</v>
      </c>
      <c r="W86" s="73">
        <f t="array" ref="W86">IF($G86="","",IF(OR(S86=Error_checking!$Q$25,S86=Error_checking!$Q$26),R86-IF(P86&lt;2,SUM(IF(N86=N$2:N$601,IF(O86=O$2:O$601,1,0),0)),0),IF(V86="",0,((SUM(IF(S86=S$2:S$601,IF(T86=T$2:T$601,1,0),0))-U86)/(SUM(IF(S86=S$2:S$601,IF(T86=T$2:T$601,1,0),0))-1)*100)+(V86/(SUM(IF(S86=S$2:S$601,IF(T86=T$2:T$601,V$2:V$601,0),0))))+IF(U86&lt;2,SUM(IF(S86=S$2:S$601,IF(T86=T$2:T$601,1,0),0)),0))))</f>
        <v>60.180272108843539</v>
      </c>
      <c r="X86" s="74"/>
      <c r="Y86" s="75"/>
      <c r="Z86" s="76"/>
      <c r="AA86" s="75"/>
      <c r="AB86" s="77">
        <f>0</f>
        <v>0</v>
      </c>
      <c r="AC86" s="77">
        <f t="array" ref="AC86">SUM(M86,R86,W86,AB86)</f>
        <v>127.29365665260516</v>
      </c>
      <c r="AD86" s="76">
        <f>IF(G86=Error_checking!$A$26,MAX(0,MIN(MaxBonus,$G$1)+1-_xlfn.RANK.EQ(AC86,$AC$2:$AC$601)),0)</f>
        <v>0</v>
      </c>
      <c r="AE86" s="73">
        <f t="shared" si="1"/>
        <v>127.29365665260516</v>
      </c>
      <c r="AF86" s="78">
        <f t="array" ref="AF86">IF(G86=Error_checking!$A$26,_xlfn.RANK.EQ(AC86,$AC$2:$AC$601),"")</f>
        <v>85</v>
      </c>
      <c r="AG86" s="79"/>
      <c r="AH86" s="80"/>
      <c r="AI86" s="80"/>
      <c r="AJ86" s="80"/>
      <c r="AK86" s="81"/>
      <c r="AL86" s="81"/>
      <c r="AM86" s="81"/>
      <c r="AN86" s="82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3"/>
      <c r="HT86" s="83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  <c r="IU86" s="83"/>
      <c r="IV86" s="83"/>
      <c r="IW86" s="83"/>
      <c r="IX86" s="83"/>
      <c r="IY86" s="83"/>
      <c r="IZ86" s="83"/>
      <c r="JA86" s="83"/>
      <c r="JB86" s="83"/>
      <c r="JC86" s="83"/>
      <c r="JD86" s="83"/>
      <c r="JE86" s="83"/>
      <c r="JF86" s="83"/>
      <c r="JG86" s="83"/>
      <c r="JH86" s="83"/>
      <c r="JI86" s="83"/>
      <c r="JJ86" s="83"/>
      <c r="JK86" s="83"/>
      <c r="JL86" s="83"/>
      <c r="JM86" s="83"/>
      <c r="JN86" s="83"/>
      <c r="JO86" s="83"/>
      <c r="JP86" s="83"/>
      <c r="JQ86" s="83"/>
      <c r="JR86" s="83"/>
      <c r="JS86" s="83"/>
      <c r="JT86" s="83"/>
      <c r="JU86" s="83"/>
      <c r="JV86" s="83"/>
      <c r="JW86" s="83"/>
      <c r="JX86" s="83"/>
      <c r="JY86" s="83"/>
      <c r="JZ86" s="83"/>
      <c r="KA86" s="83"/>
      <c r="KB86" s="83"/>
      <c r="KC86" s="83"/>
      <c r="KD86" s="83"/>
      <c r="KE86" s="83"/>
      <c r="KF86" s="83"/>
      <c r="KG86" s="83"/>
      <c r="KH86" s="83"/>
      <c r="KI86" s="83"/>
      <c r="KJ86" s="83"/>
      <c r="KK86" s="83"/>
      <c r="KL86" s="83"/>
      <c r="KM86" s="83"/>
      <c r="KN86" s="83"/>
      <c r="KO86" s="83"/>
      <c r="KP86" s="83"/>
      <c r="KQ86" s="83"/>
      <c r="KR86" s="83"/>
      <c r="KS86" s="83"/>
      <c r="KT86" s="83"/>
      <c r="KU86" s="83"/>
      <c r="KV86" s="83"/>
      <c r="KW86" s="83"/>
      <c r="KX86" s="83"/>
      <c r="KY86" s="83"/>
      <c r="KZ86" s="83"/>
      <c r="LA86" s="83"/>
      <c r="LB86" s="83"/>
      <c r="LC86" s="83"/>
      <c r="LD86" s="83"/>
      <c r="LE86" s="83"/>
      <c r="LF86" s="83"/>
      <c r="LG86" s="83"/>
      <c r="LH86" s="83"/>
      <c r="LI86" s="83"/>
      <c r="LJ86" s="83"/>
      <c r="LK86" s="83"/>
      <c r="LL86" s="83"/>
      <c r="LM86" s="83"/>
      <c r="LN86" s="83"/>
      <c r="LO86" s="83"/>
      <c r="LP86" s="83"/>
      <c r="LQ86" s="83"/>
      <c r="LR86" s="83"/>
      <c r="LS86" s="83"/>
      <c r="LT86" s="83"/>
      <c r="LU86" s="83"/>
      <c r="LV86" s="83"/>
      <c r="LW86" s="83"/>
      <c r="LX86" s="83"/>
      <c r="LY86" s="83"/>
      <c r="LZ86" s="83"/>
      <c r="MA86" s="83"/>
      <c r="MB86" s="83"/>
      <c r="MC86" s="83"/>
      <c r="MD86" s="83"/>
      <c r="ME86" s="83"/>
      <c r="MF86" s="83"/>
      <c r="MG86" s="83"/>
      <c r="MH86" s="83"/>
      <c r="MI86" s="83"/>
      <c r="MJ86" s="83"/>
      <c r="MK86" s="83"/>
      <c r="ML86" s="83"/>
      <c r="MM86" s="83"/>
      <c r="MN86" s="83"/>
      <c r="MO86" s="83"/>
      <c r="MP86" s="83"/>
      <c r="MQ86" s="83"/>
      <c r="MR86" s="83"/>
      <c r="MS86" s="83"/>
      <c r="MT86" s="83"/>
      <c r="MU86" s="83"/>
      <c r="MV86" s="83"/>
      <c r="MW86" s="83"/>
      <c r="MX86" s="83"/>
      <c r="MY86" s="83"/>
      <c r="MZ86" s="83"/>
      <c r="NA86" s="83"/>
      <c r="NB86" s="83"/>
      <c r="NC86" s="83"/>
      <c r="ND86" s="83"/>
      <c r="NE86" s="83"/>
      <c r="NF86" s="83"/>
      <c r="NG86" s="83"/>
      <c r="NH86" s="83"/>
      <c r="NI86" s="83"/>
      <c r="NJ86" s="83"/>
      <c r="NK86" s="83"/>
      <c r="NL86" s="83"/>
      <c r="NM86" s="83"/>
      <c r="NN86" s="83"/>
      <c r="NO86" s="83"/>
      <c r="NP86" s="83"/>
      <c r="NQ86" s="83"/>
      <c r="NR86" s="83"/>
      <c r="NS86" s="83"/>
      <c r="NT86" s="83"/>
      <c r="NU86" s="83"/>
      <c r="NV86" s="83"/>
      <c r="NW86" s="83"/>
      <c r="NX86" s="83"/>
      <c r="NY86" s="83"/>
      <c r="NZ86" s="83"/>
      <c r="OA86" s="83"/>
      <c r="OB86" s="83"/>
      <c r="OC86" s="83"/>
      <c r="OD86" s="83"/>
      <c r="OE86" s="83"/>
      <c r="OF86" s="83"/>
      <c r="OG86" s="83"/>
      <c r="OH86" s="83"/>
      <c r="OI86" s="83"/>
      <c r="OJ86" s="83"/>
      <c r="OK86" s="83"/>
      <c r="OL86" s="83"/>
      <c r="OM86" s="83"/>
      <c r="ON86" s="83"/>
      <c r="OO86" s="83"/>
      <c r="OP86" s="83"/>
      <c r="OQ86" s="83"/>
      <c r="OR86" s="83"/>
      <c r="OS86" s="83"/>
      <c r="OT86" s="83"/>
      <c r="OU86" s="83"/>
      <c r="OV86" s="83"/>
      <c r="OW86" s="83"/>
      <c r="OX86" s="83"/>
      <c r="OY86" s="83"/>
      <c r="OZ86" s="83"/>
      <c r="PA86" s="83"/>
      <c r="PB86" s="83"/>
      <c r="PC86" s="83"/>
      <c r="PD86" s="83"/>
      <c r="PE86" s="83"/>
      <c r="PF86" s="83"/>
      <c r="PG86" s="83"/>
      <c r="PH86" s="83"/>
      <c r="PI86" s="83"/>
      <c r="PJ86" s="83"/>
      <c r="PK86" s="83"/>
      <c r="PL86" s="83"/>
      <c r="PM86" s="83"/>
      <c r="PN86" s="83"/>
      <c r="PO86" s="83"/>
      <c r="PP86" s="83"/>
      <c r="PQ86" s="83"/>
      <c r="PR86" s="83"/>
      <c r="PS86" s="83"/>
      <c r="PT86" s="83"/>
      <c r="PU86" s="83"/>
      <c r="PV86" s="83"/>
      <c r="PW86" s="83"/>
      <c r="PX86" s="83"/>
      <c r="PY86" s="83"/>
      <c r="PZ86" s="83"/>
      <c r="QA86" s="83"/>
      <c r="QB86" s="83"/>
      <c r="QC86" s="83"/>
      <c r="QD86" s="83"/>
      <c r="QE86" s="83"/>
      <c r="QF86" s="83"/>
      <c r="QG86" s="83"/>
      <c r="QH86" s="83"/>
      <c r="QI86" s="83"/>
      <c r="QJ86" s="83"/>
      <c r="QK86" s="83"/>
      <c r="QL86" s="83"/>
      <c r="QM86" s="83"/>
      <c r="QN86" s="83"/>
      <c r="QO86" s="83"/>
      <c r="QP86" s="83"/>
      <c r="QQ86" s="83"/>
      <c r="QR86" s="83"/>
      <c r="QS86" s="83"/>
      <c r="QT86" s="83"/>
      <c r="QU86" s="83"/>
      <c r="QV86" s="83"/>
      <c r="QW86" s="83"/>
      <c r="QX86" s="83"/>
      <c r="QY86" s="83"/>
      <c r="QZ86" s="83"/>
      <c r="RA86" s="83"/>
      <c r="RB86" s="83"/>
      <c r="RC86" s="83"/>
      <c r="RD86" s="83"/>
      <c r="RE86" s="83"/>
      <c r="RF86" s="83"/>
      <c r="RG86" s="83"/>
      <c r="RH86" s="83"/>
      <c r="RI86" s="83"/>
      <c r="RJ86" s="83"/>
      <c r="RK86" s="83"/>
      <c r="RL86" s="83"/>
      <c r="RM86" s="83"/>
      <c r="RN86" s="83"/>
      <c r="RO86" s="83"/>
      <c r="RP86" s="83"/>
      <c r="RQ86" s="83"/>
      <c r="RR86" s="83"/>
      <c r="RS86" s="83"/>
      <c r="RT86" s="83"/>
      <c r="RU86" s="83"/>
      <c r="RV86" s="83"/>
      <c r="RW86" s="83"/>
      <c r="RX86" s="83"/>
      <c r="RY86" s="83"/>
      <c r="RZ86" s="83"/>
      <c r="SA86" s="83"/>
      <c r="SB86" s="83"/>
      <c r="SC86" s="83"/>
      <c r="SD86" s="83"/>
      <c r="SE86" s="83"/>
      <c r="SF86" s="83"/>
      <c r="SG86" s="83"/>
      <c r="SH86" s="83"/>
      <c r="SI86" s="83"/>
      <c r="SJ86" s="83"/>
      <c r="SK86" s="83"/>
      <c r="SL86" s="83"/>
      <c r="SM86" s="83"/>
      <c r="SN86" s="83"/>
      <c r="SO86" s="83"/>
      <c r="SP86" s="83"/>
      <c r="SQ86" s="83"/>
      <c r="SR86" s="83"/>
      <c r="SS86" s="83"/>
      <c r="ST86" s="83"/>
      <c r="SU86" s="83"/>
      <c r="SV86" s="83"/>
      <c r="SW86" s="83"/>
      <c r="SX86" s="83"/>
      <c r="SY86" s="83"/>
      <c r="SZ86" s="83"/>
      <c r="TA86" s="83"/>
      <c r="TB86" s="83"/>
      <c r="TC86" s="83"/>
      <c r="TD86" s="83"/>
      <c r="TE86" s="83"/>
      <c r="TF86" s="83"/>
      <c r="TG86" s="83"/>
      <c r="TH86" s="83"/>
      <c r="TI86" s="83"/>
      <c r="TJ86" s="83"/>
      <c r="TK86" s="83"/>
      <c r="TL86" s="83"/>
      <c r="TM86" s="83"/>
      <c r="TN86" s="83"/>
      <c r="TO86" s="83"/>
      <c r="TP86" s="83"/>
      <c r="TQ86" s="83"/>
      <c r="TR86" s="83"/>
      <c r="TS86" s="83"/>
      <c r="TT86" s="83"/>
      <c r="TU86" s="83"/>
      <c r="TV86" s="83"/>
      <c r="TW86" s="83"/>
      <c r="TX86" s="83"/>
      <c r="TY86" s="83"/>
      <c r="TZ86" s="83"/>
      <c r="UA86" s="83"/>
      <c r="UB86" s="83"/>
      <c r="UC86" s="83"/>
      <c r="UD86" s="83"/>
      <c r="UE86" s="83"/>
      <c r="UF86" s="83"/>
      <c r="UG86" s="83"/>
      <c r="UH86" s="83"/>
      <c r="UI86" s="83"/>
      <c r="UJ86" s="83"/>
      <c r="UK86" s="83"/>
      <c r="UL86" s="83"/>
      <c r="UM86" s="83"/>
      <c r="UN86" s="83"/>
      <c r="UO86" s="83"/>
      <c r="UP86" s="83"/>
      <c r="UQ86" s="83"/>
      <c r="UR86" s="83"/>
      <c r="US86" s="83"/>
      <c r="UT86" s="83"/>
      <c r="UU86" s="83"/>
      <c r="UV86" s="83"/>
      <c r="UW86" s="83"/>
      <c r="UX86" s="83"/>
      <c r="UY86" s="83"/>
      <c r="UZ86" s="83"/>
      <c r="VA86" s="83"/>
      <c r="VB86" s="83"/>
      <c r="VC86" s="83"/>
      <c r="VD86" s="83"/>
      <c r="VE86" s="83"/>
      <c r="VF86" s="83"/>
      <c r="VG86" s="83"/>
      <c r="VH86" s="83"/>
      <c r="VI86" s="83"/>
      <c r="VJ86" s="83"/>
      <c r="VK86" s="83"/>
      <c r="VL86" s="83"/>
      <c r="VM86" s="83"/>
      <c r="VN86" s="83"/>
      <c r="VO86" s="83"/>
      <c r="VP86" s="83"/>
      <c r="VQ86" s="83"/>
      <c r="VR86" s="83"/>
      <c r="VS86" s="83"/>
      <c r="VT86" s="83"/>
      <c r="VU86" s="83"/>
      <c r="VV86" s="83"/>
      <c r="VW86" s="83"/>
      <c r="VX86" s="83"/>
      <c r="VY86" s="83"/>
      <c r="VZ86" s="83"/>
      <c r="WA86" s="83"/>
      <c r="WB86" s="83"/>
      <c r="WC86" s="83"/>
      <c r="WD86" s="83"/>
      <c r="WE86" s="83"/>
      <c r="WF86" s="83"/>
      <c r="WG86" s="83"/>
      <c r="WH86" s="83"/>
      <c r="WI86" s="83"/>
      <c r="WJ86" s="83"/>
      <c r="WK86" s="83"/>
      <c r="WL86" s="83"/>
      <c r="WM86" s="83"/>
      <c r="WN86" s="83"/>
      <c r="WO86" s="83"/>
      <c r="WP86" s="83"/>
      <c r="WQ86" s="83"/>
      <c r="WR86" s="83"/>
      <c r="WS86" s="83"/>
      <c r="WT86" s="83"/>
      <c r="WU86" s="83"/>
      <c r="WV86" s="83"/>
      <c r="WW86" s="83"/>
      <c r="WX86" s="83"/>
      <c r="WY86" s="83"/>
      <c r="WZ86" s="83"/>
      <c r="XA86" s="83"/>
      <c r="XB86" s="83"/>
      <c r="XC86" s="83"/>
      <c r="XD86" s="83"/>
      <c r="XE86" s="83"/>
      <c r="XF86" s="83"/>
      <c r="XG86" s="83"/>
      <c r="XH86" s="83"/>
      <c r="XI86" s="83"/>
      <c r="XJ86" s="83"/>
      <c r="XK86" s="83"/>
      <c r="XL86" s="83"/>
      <c r="XM86" s="83"/>
      <c r="XN86" s="83"/>
      <c r="XO86" s="83"/>
      <c r="XP86" s="83"/>
      <c r="XQ86" s="83"/>
      <c r="XR86" s="83"/>
      <c r="XS86" s="83"/>
      <c r="XT86" s="83"/>
      <c r="XU86" s="83"/>
      <c r="XV86" s="83"/>
      <c r="XW86" s="83"/>
      <c r="XX86" s="83"/>
      <c r="XY86" s="83"/>
      <c r="XZ86" s="83"/>
      <c r="YA86" s="83"/>
      <c r="YB86" s="83"/>
      <c r="YC86" s="83"/>
      <c r="YD86" s="83"/>
      <c r="YE86" s="83"/>
      <c r="YF86" s="83"/>
      <c r="YG86" s="83"/>
      <c r="YH86" s="83"/>
      <c r="YI86" s="83"/>
      <c r="YJ86" s="83"/>
      <c r="YK86" s="83"/>
      <c r="YL86" s="83"/>
      <c r="YM86" s="83"/>
      <c r="YN86" s="83"/>
      <c r="YO86" s="83"/>
      <c r="YP86" s="83"/>
      <c r="YQ86" s="83"/>
      <c r="YR86" s="83"/>
      <c r="YS86" s="83"/>
      <c r="YT86" s="83"/>
      <c r="YU86" s="83"/>
      <c r="YV86" s="83"/>
      <c r="YW86" s="83"/>
      <c r="YX86" s="83"/>
      <c r="YY86" s="83"/>
      <c r="YZ86" s="83"/>
      <c r="ZA86" s="83"/>
      <c r="ZB86" s="83"/>
      <c r="ZC86" s="83"/>
      <c r="ZD86" s="83"/>
      <c r="ZE86" s="83"/>
      <c r="ZF86" s="83"/>
      <c r="ZG86" s="83"/>
      <c r="ZH86" s="83"/>
      <c r="ZI86" s="83"/>
      <c r="ZJ86" s="83"/>
      <c r="ZK86" s="83"/>
      <c r="ZL86" s="83"/>
      <c r="ZM86" s="83"/>
      <c r="ZN86" s="83"/>
      <c r="ZO86" s="83"/>
      <c r="ZP86" s="83"/>
      <c r="ZQ86" s="83"/>
      <c r="ZR86" s="83"/>
      <c r="ZS86" s="83"/>
      <c r="ZT86" s="83"/>
      <c r="ZU86" s="83"/>
      <c r="ZV86" s="83"/>
      <c r="ZW86" s="83"/>
      <c r="ZX86" s="83"/>
      <c r="ZY86" s="83"/>
      <c r="ZZ86" s="83"/>
      <c r="AAA86" s="83"/>
      <c r="AAB86" s="83"/>
      <c r="AAC86" s="83"/>
      <c r="AAD86" s="83"/>
      <c r="AAE86" s="83"/>
      <c r="AAF86" s="83"/>
      <c r="AAG86" s="83"/>
      <c r="AAH86" s="83"/>
      <c r="AAI86" s="83"/>
      <c r="AAJ86" s="83"/>
      <c r="AAK86" s="83"/>
      <c r="AAL86" s="83"/>
      <c r="AAM86" s="83"/>
      <c r="AAN86" s="83"/>
      <c r="AAO86" s="83"/>
      <c r="AAP86" s="83"/>
      <c r="AAQ86" s="83"/>
      <c r="AAR86" s="83"/>
      <c r="AAS86" s="83"/>
      <c r="AAT86" s="83"/>
      <c r="AAU86" s="83"/>
      <c r="AAV86" s="83"/>
      <c r="AAW86" s="83"/>
      <c r="AAX86" s="83"/>
      <c r="AAY86" s="83"/>
      <c r="AAZ86" s="83"/>
      <c r="ABA86" s="83"/>
      <c r="ABB86" s="83"/>
      <c r="ABC86" s="83"/>
      <c r="ABD86" s="83"/>
      <c r="ABE86" s="83"/>
      <c r="ABF86" s="83"/>
      <c r="ABG86" s="83"/>
      <c r="ABH86" s="83"/>
      <c r="ABI86" s="83"/>
      <c r="ABJ86" s="83"/>
      <c r="ABK86" s="83"/>
      <c r="ABL86" s="83"/>
      <c r="ABM86" s="83"/>
      <c r="ABN86" s="83"/>
      <c r="ABO86" s="83"/>
      <c r="ABP86" s="83"/>
      <c r="ABQ86" s="83"/>
      <c r="ABR86" s="83"/>
      <c r="ABS86" s="83"/>
      <c r="ABT86" s="83"/>
      <c r="ABU86" s="83"/>
      <c r="ABV86" s="83"/>
      <c r="ABW86" s="83"/>
      <c r="ABX86" s="83"/>
      <c r="ABY86" s="83"/>
      <c r="ABZ86" s="83"/>
      <c r="ACA86" s="83"/>
      <c r="ACB86" s="83"/>
      <c r="ACC86" s="83"/>
      <c r="ACD86" s="83"/>
      <c r="ACE86" s="83"/>
      <c r="ACF86" s="83"/>
      <c r="ACG86" s="83"/>
      <c r="ACH86" s="83"/>
      <c r="ACI86" s="83"/>
      <c r="ACJ86" s="83"/>
      <c r="ACK86" s="83"/>
      <c r="ACL86" s="83"/>
      <c r="ACM86" s="83"/>
      <c r="ACN86" s="83"/>
      <c r="ACO86" s="83"/>
      <c r="ACP86" s="83"/>
      <c r="ACQ86" s="83"/>
      <c r="ACR86" s="83"/>
      <c r="ACS86" s="83"/>
      <c r="ACT86" s="83"/>
      <c r="ACU86" s="83"/>
      <c r="ACV86" s="83"/>
      <c r="ACW86" s="83"/>
      <c r="ACX86" s="83"/>
      <c r="ACY86" s="83"/>
      <c r="ACZ86" s="83"/>
      <c r="ADA86" s="83"/>
      <c r="ADB86" s="83"/>
      <c r="ADC86" s="83"/>
      <c r="ADD86" s="83"/>
      <c r="ADE86" s="83"/>
      <c r="ADF86" s="83"/>
      <c r="ADG86" s="83"/>
      <c r="ADH86" s="83"/>
      <c r="ADI86" s="83"/>
      <c r="ADJ86" s="83"/>
      <c r="ADK86" s="83"/>
      <c r="ADL86" s="83"/>
      <c r="ADM86" s="83"/>
      <c r="ADN86" s="83"/>
      <c r="ADO86" s="83"/>
      <c r="ADP86" s="83"/>
      <c r="ADQ86" s="83"/>
      <c r="ADR86" s="83"/>
      <c r="ADS86" s="83"/>
      <c r="ADT86" s="83"/>
      <c r="ADU86" s="83"/>
      <c r="ADV86" s="83"/>
      <c r="ADW86" s="83"/>
      <c r="ADX86" s="83"/>
      <c r="ADY86" s="83"/>
      <c r="ADZ86" s="83"/>
      <c r="AEA86" s="83"/>
      <c r="AEB86" s="83"/>
      <c r="AEC86" s="83"/>
      <c r="AED86" s="83"/>
      <c r="AEE86" s="83"/>
      <c r="AEF86" s="83"/>
      <c r="AEG86" s="83"/>
      <c r="AEH86" s="83"/>
      <c r="AEI86" s="83"/>
      <c r="AEJ86" s="83"/>
      <c r="AEK86" s="83"/>
      <c r="AEL86" s="83"/>
      <c r="AEM86" s="83"/>
      <c r="AEN86" s="83"/>
      <c r="AEO86" s="83"/>
      <c r="AEP86" s="83"/>
      <c r="AEQ86" s="83"/>
      <c r="AER86" s="83"/>
      <c r="AES86" s="83"/>
      <c r="AET86" s="83"/>
      <c r="AEU86" s="83"/>
      <c r="AEV86" s="83"/>
      <c r="AEW86" s="83"/>
      <c r="AEX86" s="83"/>
      <c r="AEY86" s="83"/>
      <c r="AEZ86" s="83"/>
      <c r="AFA86" s="83"/>
      <c r="AFB86" s="83"/>
      <c r="AFC86" s="83"/>
      <c r="AFD86" s="83"/>
      <c r="AFE86" s="83"/>
      <c r="AFF86" s="83"/>
      <c r="AFG86" s="83"/>
      <c r="AFH86" s="83"/>
      <c r="AFI86" s="83"/>
      <c r="AFJ86" s="83"/>
      <c r="AFK86" s="83"/>
      <c r="AFL86" s="83"/>
      <c r="AFM86" s="83"/>
      <c r="AFN86" s="83"/>
      <c r="AFO86" s="83"/>
      <c r="AFP86" s="83"/>
      <c r="AFQ86" s="83"/>
      <c r="AFR86" s="83"/>
      <c r="AFS86" s="83"/>
      <c r="AFT86" s="83"/>
      <c r="AFU86" s="83"/>
      <c r="AFV86" s="83"/>
      <c r="AFW86" s="83"/>
      <c r="AFX86" s="83"/>
      <c r="AFY86" s="83"/>
      <c r="AFZ86" s="83"/>
      <c r="AGA86" s="83"/>
      <c r="AGB86" s="83"/>
      <c r="AGC86" s="83"/>
      <c r="AGD86" s="83"/>
      <c r="AGE86" s="83"/>
      <c r="AGF86" s="83"/>
      <c r="AGG86" s="83"/>
      <c r="AGH86" s="83"/>
      <c r="AGI86" s="83"/>
      <c r="AGJ86" s="83"/>
      <c r="AGK86" s="83"/>
      <c r="AGL86" s="83"/>
      <c r="AGM86" s="83"/>
      <c r="AGN86" s="83"/>
      <c r="AGO86" s="83"/>
      <c r="AGP86" s="83"/>
      <c r="AGQ86" s="83"/>
      <c r="AGR86" s="83"/>
      <c r="AGS86" s="83"/>
      <c r="AGT86" s="83"/>
      <c r="AGU86" s="83"/>
      <c r="AGV86" s="83"/>
      <c r="AGW86" s="83"/>
      <c r="AGX86" s="83"/>
      <c r="AGY86" s="83"/>
      <c r="AGZ86" s="83"/>
      <c r="AHA86" s="83"/>
      <c r="AHB86" s="83"/>
      <c r="AHC86" s="83"/>
      <c r="AHD86" s="83"/>
      <c r="AHE86" s="83"/>
      <c r="AHF86" s="83"/>
      <c r="AHG86" s="83"/>
      <c r="AHH86" s="83"/>
      <c r="AHI86" s="83"/>
      <c r="AHJ86" s="83"/>
      <c r="AHK86" s="83"/>
      <c r="AHL86" s="83"/>
      <c r="AHM86" s="83"/>
      <c r="AHN86" s="83"/>
      <c r="AHO86" s="83"/>
      <c r="AHP86" s="83"/>
      <c r="AHQ86" s="83"/>
      <c r="AHR86" s="83"/>
      <c r="AHS86" s="83"/>
      <c r="AHT86" s="83"/>
      <c r="AHU86" s="83"/>
      <c r="AHV86" s="83"/>
      <c r="AHW86" s="83"/>
      <c r="AHX86" s="83"/>
      <c r="AHY86" s="83"/>
      <c r="AHZ86" s="83"/>
      <c r="AIA86" s="83"/>
      <c r="AIB86" s="83"/>
      <c r="AIC86" s="83"/>
      <c r="AID86" s="83"/>
      <c r="AIE86" s="83"/>
      <c r="AIF86" s="83"/>
      <c r="AIG86" s="83"/>
      <c r="AIH86" s="83"/>
      <c r="AII86" s="83"/>
      <c r="AIJ86" s="83"/>
      <c r="AIK86" s="83"/>
      <c r="AIL86" s="83"/>
      <c r="AIM86" s="83"/>
      <c r="AIN86" s="83"/>
      <c r="AIO86" s="83"/>
      <c r="AIP86" s="83"/>
      <c r="AIQ86" s="83"/>
      <c r="AIR86" s="83"/>
      <c r="AIS86" s="83"/>
      <c r="AIT86" s="83"/>
      <c r="AIU86" s="83"/>
      <c r="AIV86" s="83"/>
      <c r="AIW86" s="83"/>
      <c r="AIX86" s="83"/>
      <c r="AIY86" s="83"/>
      <c r="AIZ86" s="83"/>
      <c r="AJA86" s="83"/>
      <c r="AJB86" s="83"/>
      <c r="AJC86" s="83"/>
      <c r="AJD86" s="83"/>
      <c r="AJE86" s="83"/>
      <c r="AJF86" s="83"/>
      <c r="AJG86" s="83"/>
      <c r="AJH86" s="83"/>
      <c r="AJI86" s="83"/>
      <c r="AJJ86" s="83"/>
      <c r="AJK86" s="83"/>
      <c r="AJL86" s="83"/>
      <c r="AJM86" s="83"/>
      <c r="AJN86" s="83"/>
      <c r="AJO86" s="83"/>
      <c r="AJP86" s="83"/>
      <c r="AJQ86" s="83"/>
      <c r="AJR86" s="83"/>
      <c r="AJS86" s="83"/>
      <c r="AJT86" s="83"/>
      <c r="AJU86" s="83"/>
      <c r="AJV86" s="83"/>
      <c r="AJW86" s="83"/>
      <c r="AJX86" s="83"/>
      <c r="AJY86" s="83"/>
      <c r="AJZ86" s="83"/>
      <c r="AKA86" s="83"/>
      <c r="AKB86" s="83"/>
      <c r="AKC86" s="83"/>
      <c r="AKD86" s="83"/>
      <c r="AKE86" s="83"/>
      <c r="AKF86" s="83"/>
      <c r="AKG86" s="83"/>
      <c r="AKH86" s="83"/>
      <c r="AKI86" s="83"/>
      <c r="AKJ86" s="83"/>
      <c r="AKK86" s="83"/>
      <c r="AKL86" s="83"/>
      <c r="AKM86" s="83"/>
      <c r="AKN86" s="83"/>
      <c r="AKO86" s="83"/>
      <c r="AKP86" s="83"/>
      <c r="AKQ86" s="83"/>
      <c r="AKR86" s="83"/>
      <c r="AKS86" s="83"/>
      <c r="AKT86" s="83"/>
      <c r="AKU86" s="83"/>
      <c r="AKV86" s="83"/>
      <c r="AKW86" s="83"/>
      <c r="AKX86" s="83"/>
      <c r="AKY86" s="83"/>
      <c r="AKZ86" s="83"/>
      <c r="ALA86" s="83"/>
      <c r="ALB86" s="83"/>
      <c r="ALC86" s="83"/>
      <c r="ALD86" s="83"/>
      <c r="ALE86" s="83"/>
      <c r="ALF86" s="83"/>
      <c r="ALG86" s="83"/>
      <c r="ALH86" s="83"/>
      <c r="ALI86" s="83"/>
      <c r="ALJ86" s="83"/>
      <c r="ALK86" s="83"/>
      <c r="ALL86" s="83"/>
      <c r="ALM86" s="83"/>
      <c r="ALN86" s="83"/>
      <c r="ALO86" s="83"/>
      <c r="ALP86" s="83"/>
      <c r="ALQ86" s="83"/>
      <c r="ALR86" s="83"/>
      <c r="ALS86" s="83"/>
      <c r="ALT86" s="83"/>
      <c r="ALU86" s="83"/>
      <c r="ALV86" s="83"/>
      <c r="ALW86" s="83"/>
      <c r="ALX86" s="83"/>
      <c r="ALY86" s="83"/>
      <c r="ALZ86" s="83"/>
      <c r="AMA86" s="83"/>
      <c r="AMB86" s="83"/>
      <c r="AMC86" s="83"/>
      <c r="AMD86" s="83"/>
      <c r="AME86" s="83"/>
      <c r="AMF86" s="83"/>
      <c r="AMG86" s="83"/>
      <c r="AMH86" s="83"/>
      <c r="AMI86" s="83"/>
      <c r="AMJ86" s="83"/>
    </row>
    <row r="87" spans="1:1024" s="104" customFormat="1" ht="12.75" x14ac:dyDescent="0.2">
      <c r="A87" s="58">
        <f t="array" ref="A87">IF(G87=Error_checking!$A$26,_xlfn.RANK.EQ(AC87,$AC$2:$AC$601),"")</f>
        <v>86</v>
      </c>
      <c r="B87" s="84">
        <v>542</v>
      </c>
      <c r="C87" s="59">
        <f>VLOOKUP($B87,Ludo_na!$A$2:$D$601,2,0)</f>
        <v>139</v>
      </c>
      <c r="D87" s="60" t="str">
        <f>IF(VLOOKUP($B87,Ludo_voor!$A$2:$Y$601,3,0)="","",VLOOKUP($B87,Ludo_voor!$A$2:$Y$601,3,0))</f>
        <v>De Coninck</v>
      </c>
      <c r="E87" s="61" t="str">
        <f>IF(VLOOKUP($B87,Ludo_voor!$A$2:$Y$601,4,0)="","",VLOOKUP($B87,Ludo_voor!$A$2:$Y$601,4,0))</f>
        <v>Guy</v>
      </c>
      <c r="F87" s="62" t="str">
        <f>IF(VLOOKUP($B87,Ludo_voor!$A$2:$Y$601,5,0)="","",VLOOKUP($B87,Ludo_voor!$A$2:$Y$601,5,0))</f>
        <v>Winning Movez</v>
      </c>
      <c r="G87" s="63" t="s">
        <v>845</v>
      </c>
      <c r="H87" s="85"/>
      <c r="I87" s="86" t="s">
        <v>860</v>
      </c>
      <c r="J87" s="87">
        <v>5</v>
      </c>
      <c r="K87" s="87">
        <v>1</v>
      </c>
      <c r="L87" s="87">
        <v>4</v>
      </c>
      <c r="M87" s="67">
        <f t="array" ref="M87">IF($G87="","",IF(L87="",0,((SUM(IF(I87=I$2:I$601,IF(J87=J$2:J$601,1,0),0))-K87)/(SUM(IF(I87=I$2:I$601,IF(J87=J$2:J$601,1,0),0))-1)*100)+(L87/(SUM(IF(I87=I$2:I$601,IF(J87=J$2:J$601,L$2:L$601,0),0))))+IF(K87&lt;2,SUM(IF(I87=I$2:I$601,IF(J87=J$2:J$601,1,0),0)),0)))</f>
        <v>104.4</v>
      </c>
      <c r="N87" s="88">
        <v>1</v>
      </c>
      <c r="O87" s="72"/>
      <c r="P87" s="72"/>
      <c r="Q87" s="72"/>
      <c r="R87" s="70">
        <f t="array" ref="R87">IF($G87="","",IF(Q87="",0,((SUM(IF(N87=N$2:N$601,IF(O87=O$2:O$601,1,0),0))-P87)/(SUM(IF(N87=N$2:N$601,IF(O87=O$2:O$601,1,0),0))-1)*100)+(Q87/(SUM(IF(N87=N$2:N$601,IF(O87=O$2:O$601,Q$2:Q$601,0),0))))+IF(P87&lt;2,SUM(IF(N87=N$2:N$601,IF(O87=O$2:O$601,1,0),0)),0)))</f>
        <v>0</v>
      </c>
      <c r="S87" s="71" t="s">
        <v>851</v>
      </c>
      <c r="T87" s="72">
        <v>5</v>
      </c>
      <c r="U87" s="72">
        <v>5</v>
      </c>
      <c r="V87" s="72">
        <v>40</v>
      </c>
      <c r="W87" s="73">
        <f t="array" ref="W87">IF($G87="","",IF(OR(S87=Error_checking!$Q$25,S87=Error_checking!$Q$26),R87-IF(P87&lt;2,SUM(IF(N87=N$2:N$601,IF(O87=O$2:O$601,1,0),0)),0),IF(V87="",0,((SUM(IF(S87=S$2:S$601,IF(T87=T$2:T$601,1,0),0))-U87)/(SUM(IF(S87=S$2:S$601,IF(T87=T$2:T$601,1,0),0))-1)*100)+(V87/(SUM(IF(S87=S$2:S$601,IF(T87=T$2:T$601,V$2:V$601,0),0))))+IF(U87&lt;2,SUM(IF(S87=S$2:S$601,IF(T87=T$2:T$601,1,0),0)),0))))</f>
        <v>20.150943396226417</v>
      </c>
      <c r="X87" s="74"/>
      <c r="Y87" s="75"/>
      <c r="Z87" s="76"/>
      <c r="AA87" s="75"/>
      <c r="AB87" s="77">
        <f>0</f>
        <v>0</v>
      </c>
      <c r="AC87" s="77">
        <f t="array" ref="AC87">SUM(M87,R87,W87,AB87)</f>
        <v>124.55094339622642</v>
      </c>
      <c r="AD87" s="76">
        <f>IF(G87=Error_checking!$A$26,MAX(0,MIN(MaxBonus,$G$1)+1-_xlfn.RANK.EQ(AC87,$AC$2:$AC$601)),0)</f>
        <v>0</v>
      </c>
      <c r="AE87" s="73">
        <f t="shared" si="1"/>
        <v>124.55094339622642</v>
      </c>
      <c r="AF87" s="78">
        <f t="array" ref="AF87">IF(G87=Error_checking!$A$26,_xlfn.RANK.EQ(AC87,$AC$2:$AC$601),"")</f>
        <v>86</v>
      </c>
      <c r="AG87" s="79"/>
      <c r="AH87" s="80"/>
      <c r="AI87" s="80"/>
      <c r="AJ87" s="80"/>
      <c r="AK87" s="81"/>
      <c r="AL87" s="81"/>
      <c r="AM87" s="81"/>
      <c r="AN87" s="82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  <c r="ABV87" s="92"/>
      <c r="ABW87" s="92"/>
      <c r="ABX87" s="92"/>
      <c r="ABY87" s="92"/>
      <c r="ABZ87" s="92"/>
      <c r="ACA87" s="92"/>
      <c r="ACB87" s="92"/>
      <c r="ACC87" s="92"/>
      <c r="ACD87" s="92"/>
      <c r="ACE87" s="92"/>
      <c r="ACF87" s="92"/>
      <c r="ACG87" s="92"/>
      <c r="ACH87" s="92"/>
      <c r="ACI87" s="92"/>
      <c r="ACJ87" s="92"/>
      <c r="ACK87" s="92"/>
      <c r="ACL87" s="92"/>
      <c r="ACM87" s="92"/>
      <c r="ACN87" s="92"/>
      <c r="ACO87" s="92"/>
      <c r="ACP87" s="92"/>
      <c r="ACQ87" s="92"/>
      <c r="ACR87" s="92"/>
      <c r="ACS87" s="92"/>
      <c r="ACT87" s="92"/>
      <c r="ACU87" s="92"/>
      <c r="ACV87" s="92"/>
      <c r="ACW87" s="92"/>
      <c r="ACX87" s="92"/>
      <c r="ACY87" s="92"/>
      <c r="ACZ87" s="92"/>
      <c r="ADA87" s="92"/>
      <c r="ADB87" s="92"/>
      <c r="ADC87" s="92"/>
      <c r="ADD87" s="92"/>
      <c r="ADE87" s="92"/>
      <c r="ADF87" s="92"/>
      <c r="ADG87" s="92"/>
      <c r="ADH87" s="92"/>
      <c r="ADI87" s="92"/>
      <c r="ADJ87" s="92"/>
      <c r="ADK87" s="92"/>
      <c r="ADL87" s="92"/>
      <c r="ADM87" s="92"/>
      <c r="ADN87" s="92"/>
      <c r="ADO87" s="92"/>
      <c r="ADP87" s="92"/>
      <c r="ADQ87" s="92"/>
      <c r="ADR87" s="92"/>
      <c r="ADS87" s="92"/>
      <c r="ADT87" s="92"/>
      <c r="ADU87" s="92"/>
      <c r="ADV87" s="92"/>
      <c r="ADW87" s="92"/>
      <c r="ADX87" s="92"/>
      <c r="ADY87" s="92"/>
      <c r="ADZ87" s="92"/>
      <c r="AEA87" s="92"/>
      <c r="AEB87" s="92"/>
      <c r="AEC87" s="92"/>
      <c r="AED87" s="92"/>
      <c r="AEE87" s="92"/>
      <c r="AEF87" s="92"/>
      <c r="AEG87" s="92"/>
      <c r="AEH87" s="92"/>
      <c r="AEI87" s="92"/>
      <c r="AEJ87" s="92"/>
      <c r="AEK87" s="92"/>
      <c r="AEL87" s="92"/>
      <c r="AEM87" s="92"/>
      <c r="AEN87" s="92"/>
      <c r="AEO87" s="92"/>
      <c r="AEP87" s="92"/>
      <c r="AEQ87" s="92"/>
      <c r="AER87" s="92"/>
      <c r="AES87" s="92"/>
      <c r="AET87" s="92"/>
      <c r="AEU87" s="92"/>
      <c r="AEV87" s="92"/>
      <c r="AEW87" s="92"/>
      <c r="AEX87" s="92"/>
      <c r="AEY87" s="92"/>
      <c r="AEZ87" s="92"/>
      <c r="AFA87" s="92"/>
      <c r="AFB87" s="92"/>
      <c r="AFC87" s="92"/>
      <c r="AFD87" s="92"/>
      <c r="AFE87" s="92"/>
      <c r="AFF87" s="92"/>
      <c r="AFG87" s="92"/>
      <c r="AFH87" s="92"/>
      <c r="AFI87" s="92"/>
      <c r="AFJ87" s="92"/>
      <c r="AFK87" s="92"/>
      <c r="AFL87" s="92"/>
      <c r="AFM87" s="92"/>
      <c r="AFN87" s="92"/>
      <c r="AFO87" s="92"/>
      <c r="AFP87" s="92"/>
      <c r="AFQ87" s="92"/>
      <c r="AFR87" s="92"/>
      <c r="AFS87" s="92"/>
      <c r="AFT87" s="92"/>
      <c r="AFU87" s="92"/>
      <c r="AFV87" s="92"/>
      <c r="AFW87" s="92"/>
      <c r="AFX87" s="92"/>
      <c r="AFY87" s="92"/>
      <c r="AFZ87" s="92"/>
      <c r="AGA87" s="92"/>
      <c r="AGB87" s="92"/>
      <c r="AGC87" s="92"/>
      <c r="AGD87" s="92"/>
      <c r="AGE87" s="92"/>
      <c r="AGF87" s="92"/>
      <c r="AGG87" s="92"/>
      <c r="AGH87" s="92"/>
      <c r="AGI87" s="92"/>
      <c r="AGJ87" s="92"/>
      <c r="AGK87" s="92"/>
      <c r="AGL87" s="92"/>
      <c r="AGM87" s="92"/>
      <c r="AGN87" s="92"/>
      <c r="AGO87" s="92"/>
      <c r="AGP87" s="92"/>
      <c r="AGQ87" s="92"/>
      <c r="AGR87" s="92"/>
      <c r="AGS87" s="92"/>
      <c r="AGT87" s="92"/>
      <c r="AGU87" s="92"/>
      <c r="AGV87" s="92"/>
      <c r="AGW87" s="92"/>
      <c r="AGX87" s="92"/>
      <c r="AGY87" s="92"/>
      <c r="AGZ87" s="92"/>
      <c r="AHA87" s="92"/>
      <c r="AHB87" s="92"/>
      <c r="AHC87" s="92"/>
      <c r="AHD87" s="92"/>
      <c r="AHE87" s="92"/>
      <c r="AHF87" s="92"/>
      <c r="AHG87" s="92"/>
      <c r="AHH87" s="92"/>
      <c r="AHI87" s="92"/>
      <c r="AHJ87" s="92"/>
      <c r="AHK87" s="92"/>
      <c r="AHL87" s="92"/>
      <c r="AHM87" s="92"/>
      <c r="AHN87" s="92"/>
      <c r="AHO87" s="92"/>
      <c r="AHP87" s="92"/>
      <c r="AHQ87" s="92"/>
      <c r="AHR87" s="92"/>
      <c r="AHS87" s="92"/>
      <c r="AHT87" s="92"/>
      <c r="AHU87" s="92"/>
      <c r="AHV87" s="92"/>
      <c r="AHW87" s="92"/>
      <c r="AHX87" s="92"/>
      <c r="AHY87" s="92"/>
      <c r="AHZ87" s="92"/>
      <c r="AIA87" s="92"/>
      <c r="AIB87" s="92"/>
      <c r="AIC87" s="92"/>
      <c r="AID87" s="92"/>
      <c r="AIE87" s="92"/>
      <c r="AIF87" s="92"/>
      <c r="AIG87" s="92"/>
      <c r="AIH87" s="92"/>
      <c r="AII87" s="92"/>
      <c r="AIJ87" s="92"/>
      <c r="AIK87" s="92"/>
      <c r="AIL87" s="92"/>
      <c r="AIM87" s="92"/>
      <c r="AIN87" s="92"/>
      <c r="AIO87" s="92"/>
      <c r="AIP87" s="92"/>
      <c r="AIQ87" s="92"/>
      <c r="AIR87" s="92"/>
      <c r="AIS87" s="92"/>
      <c r="AIT87" s="92"/>
      <c r="AIU87" s="92"/>
      <c r="AIV87" s="92"/>
      <c r="AIW87" s="92"/>
      <c r="AIX87" s="92"/>
      <c r="AIY87" s="92"/>
      <c r="AIZ87" s="92"/>
      <c r="AJA87" s="92"/>
      <c r="AJB87" s="92"/>
      <c r="AJC87" s="92"/>
      <c r="AJD87" s="92"/>
      <c r="AJE87" s="92"/>
      <c r="AJF87" s="92"/>
      <c r="AJG87" s="92"/>
      <c r="AJH87" s="92"/>
      <c r="AJI87" s="92"/>
      <c r="AJJ87" s="92"/>
      <c r="AJK87" s="92"/>
      <c r="AJL87" s="92"/>
      <c r="AJM87" s="92"/>
      <c r="AJN87" s="92"/>
      <c r="AJO87" s="92"/>
      <c r="AJP87" s="92"/>
      <c r="AJQ87" s="92"/>
      <c r="AJR87" s="92"/>
      <c r="AJS87" s="92"/>
      <c r="AJT87" s="92"/>
      <c r="AJU87" s="92"/>
      <c r="AJV87" s="92"/>
      <c r="AJW87" s="92"/>
      <c r="AJX87" s="92"/>
      <c r="AJY87" s="92"/>
      <c r="AJZ87" s="92"/>
      <c r="AKA87" s="92"/>
      <c r="AKB87" s="92"/>
      <c r="AKC87" s="92"/>
      <c r="AKD87" s="92"/>
      <c r="AKE87" s="92"/>
      <c r="AKF87" s="92"/>
      <c r="AKG87" s="92"/>
      <c r="AKH87" s="92"/>
      <c r="AKI87" s="92"/>
      <c r="AKJ87" s="92"/>
      <c r="AKK87" s="92"/>
      <c r="AKL87" s="92"/>
      <c r="AKM87" s="92"/>
      <c r="AKN87" s="92"/>
      <c r="AKO87" s="92"/>
      <c r="AKP87" s="92"/>
      <c r="AKQ87" s="92"/>
      <c r="AKR87" s="92"/>
      <c r="AKS87" s="92"/>
      <c r="AKT87" s="92"/>
      <c r="AKU87" s="92"/>
      <c r="AKV87" s="92"/>
      <c r="AKW87" s="92"/>
      <c r="AKX87" s="92"/>
      <c r="AKY87" s="92"/>
      <c r="AKZ87" s="92"/>
      <c r="ALA87" s="92"/>
      <c r="ALB87" s="92"/>
      <c r="ALC87" s="92"/>
      <c r="ALD87" s="92"/>
      <c r="ALE87" s="92"/>
      <c r="ALF87" s="92"/>
      <c r="ALG87" s="92"/>
      <c r="ALH87" s="92"/>
      <c r="ALI87" s="92"/>
      <c r="ALJ87" s="92"/>
      <c r="ALK87" s="92"/>
      <c r="ALL87" s="92"/>
      <c r="ALM87" s="92"/>
      <c r="ALN87" s="92"/>
      <c r="ALO87" s="92"/>
      <c r="ALP87" s="92"/>
      <c r="ALQ87" s="92"/>
      <c r="ALR87" s="92"/>
      <c r="ALS87" s="92"/>
      <c r="ALT87" s="92"/>
      <c r="ALU87" s="92"/>
      <c r="ALV87" s="92"/>
      <c r="ALW87" s="92"/>
      <c r="ALX87" s="92"/>
      <c r="ALY87" s="92"/>
      <c r="ALZ87" s="92"/>
      <c r="AMA87" s="92"/>
      <c r="AMB87" s="92"/>
      <c r="AMC87" s="92"/>
      <c r="AMD87" s="92"/>
      <c r="AME87" s="92"/>
      <c r="AMF87" s="92"/>
      <c r="AMG87" s="92"/>
      <c r="AMH87" s="92"/>
      <c r="AMI87" s="92"/>
      <c r="AMJ87" s="92"/>
    </row>
    <row r="88" spans="1:1024" s="104" customFormat="1" ht="12.75" x14ac:dyDescent="0.2">
      <c r="A88" s="58">
        <f t="array" ref="A88">IF(G88=Error_checking!$A$26,_xlfn.RANK.EQ(AC88,$AC$2:$AC$601),"")</f>
        <v>87</v>
      </c>
      <c r="B88" s="93">
        <v>488</v>
      </c>
      <c r="C88" s="59">
        <f>VLOOKUP($B88,Ludo_na!$A$2:$D$601,2,0)</f>
        <v>310</v>
      </c>
      <c r="D88" s="60" t="str">
        <f>IF(VLOOKUP($B88,Ludo_voor!$A$2:$Y$601,3,0)="","",VLOOKUP($B88,Ludo_voor!$A$2:$Y$601,3,0))</f>
        <v>Fiers</v>
      </c>
      <c r="E88" s="61" t="str">
        <f>IF(VLOOKUP($B88,Ludo_voor!$A$2:$Y$601,4,0)="","",VLOOKUP($B88,Ludo_voor!$A$2:$Y$601,4,0))</f>
        <v>Eline</v>
      </c>
      <c r="F88" s="62" t="str">
        <f>IF(VLOOKUP($B88,Ludo_voor!$A$2:$Y$601,5,0)="","",VLOOKUP($B88,Ludo_voor!$A$2:$Y$601,5,0))</f>
        <v/>
      </c>
      <c r="G88" s="63" t="s">
        <v>845</v>
      </c>
      <c r="H88" s="85"/>
      <c r="I88" s="86" t="s">
        <v>847</v>
      </c>
      <c r="J88" s="87">
        <v>1</v>
      </c>
      <c r="K88" s="87">
        <v>3</v>
      </c>
      <c r="L88" s="87">
        <v>51</v>
      </c>
      <c r="M88" s="67">
        <f t="array" ref="M88">IF($G88="","",IF(L88="",0,((SUM(IF(I88=I$2:I$601,IF(J88=J$2:J$601,1,0),0))-K88)/(SUM(IF(I88=I$2:I$601,IF(J88=J$2:J$601,1,0),0))-1)*100)+(L88/(SUM(IF(I88=I$2:I$601,IF(J88=J$2:J$601,L$2:L$601,0),0))))+IF(K88&lt;2,SUM(IF(I88=I$2:I$601,IF(J88=J$2:J$601,1,0),0)),0)))</f>
        <v>50.185454545454547</v>
      </c>
      <c r="N88" s="88" t="s">
        <v>848</v>
      </c>
      <c r="O88" s="72">
        <v>4</v>
      </c>
      <c r="P88" s="72">
        <v>3</v>
      </c>
      <c r="Q88" s="72">
        <v>76</v>
      </c>
      <c r="R88" s="70">
        <f t="array" ref="R88">IF($G88="","",IF(Q88="",0,((SUM(IF(N88=N$2:N$601,IF(O88=O$2:O$601,1,0),0))-P88)/(SUM(IF(N88=N$2:N$601,IF(O88=O$2:O$601,1,0),0))-1)*100)+(Q88/(SUM(IF(N88=N$2:N$601,IF(O88=O$2:O$601,Q$2:Q$601,0),0))))+IF(P88&lt;2,SUM(IF(N88=N$2:N$601,IF(O88=O$2:O$601,1,0),0)),0)))</f>
        <v>33.558185404339248</v>
      </c>
      <c r="S88" s="71" t="s">
        <v>851</v>
      </c>
      <c r="T88" s="72">
        <v>2</v>
      </c>
      <c r="U88" s="72">
        <v>4</v>
      </c>
      <c r="V88" s="72">
        <v>49</v>
      </c>
      <c r="W88" s="73">
        <f t="array" ref="W88">IF($G88="","",IF(OR(S88=Error_checking!$Q$25,S88=Error_checking!$Q$26),R88-IF(P88&lt;2,SUM(IF(N88=N$2:N$601,IF(O88=O$2:O$601,1,0),0)),0),IF(V88="",0,((SUM(IF(S88=S$2:S$601,IF(T88=T$2:T$601,1,0),0))-U88)/(SUM(IF(S88=S$2:S$601,IF(T88=T$2:T$601,1,0),0))-1)*100)+(V88/(SUM(IF(S88=S$2:S$601,IF(T88=T$2:T$601,V$2:V$601,0),0))))+IF(U88&lt;2,SUM(IF(S88=S$2:S$601,IF(T88=T$2:T$601,1,0),0)),0))))</f>
        <v>40.166666666666664</v>
      </c>
      <c r="X88" s="74"/>
      <c r="Y88" s="75"/>
      <c r="Z88" s="76"/>
      <c r="AA88" s="75"/>
      <c r="AB88" s="77">
        <f>0</f>
        <v>0</v>
      </c>
      <c r="AC88" s="77">
        <f t="array" ref="AC88">SUM(M88,R88,W88,AB88)</f>
        <v>123.91030661646045</v>
      </c>
      <c r="AD88" s="76">
        <f>IF(G88=Error_checking!$A$26,MAX(0,MIN(MaxBonus,$G$1)+1-_xlfn.RANK.EQ(AC88,$AC$2:$AC$601)),0)</f>
        <v>0</v>
      </c>
      <c r="AE88" s="73">
        <f t="shared" si="1"/>
        <v>123.91030661646045</v>
      </c>
      <c r="AF88" s="78">
        <f t="array" ref="AF88">IF(G88=Error_checking!$A$26,_xlfn.RANK.EQ(AC88,$AC$2:$AC$601),"")</f>
        <v>87</v>
      </c>
      <c r="AG88" s="79"/>
      <c r="AH88" s="80"/>
      <c r="AI88" s="80"/>
      <c r="AJ88" s="80"/>
      <c r="AK88" s="81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  <c r="MX88" s="92"/>
      <c r="MY88" s="92"/>
      <c r="MZ88" s="92"/>
      <c r="NA88" s="92"/>
      <c r="NB88" s="92"/>
      <c r="NC88" s="92"/>
      <c r="ND88" s="92"/>
      <c r="NE88" s="92"/>
      <c r="NF88" s="92"/>
      <c r="NG88" s="92"/>
      <c r="NH88" s="92"/>
      <c r="NI88" s="92"/>
      <c r="NJ88" s="92"/>
      <c r="NK88" s="92"/>
      <c r="NL88" s="92"/>
      <c r="NM88" s="92"/>
      <c r="NN88" s="92"/>
      <c r="NO88" s="92"/>
      <c r="NP88" s="92"/>
      <c r="NQ88" s="92"/>
      <c r="NR88" s="92"/>
      <c r="NS88" s="92"/>
      <c r="NT88" s="92"/>
      <c r="NU88" s="92"/>
      <c r="NV88" s="92"/>
      <c r="NW88" s="92"/>
      <c r="NX88" s="92"/>
      <c r="NY88" s="92"/>
      <c r="NZ88" s="92"/>
      <c r="OA88" s="92"/>
      <c r="OB88" s="92"/>
      <c r="OC88" s="92"/>
      <c r="OD88" s="92"/>
      <c r="OE88" s="92"/>
      <c r="OF88" s="92"/>
      <c r="OG88" s="92"/>
      <c r="OH88" s="92"/>
      <c r="OI88" s="92"/>
      <c r="OJ88" s="92"/>
      <c r="OK88" s="92"/>
      <c r="OL88" s="92"/>
      <c r="OM88" s="92"/>
      <c r="ON88" s="92"/>
      <c r="OO88" s="92"/>
      <c r="OP88" s="92"/>
      <c r="OQ88" s="92"/>
      <c r="OR88" s="92"/>
      <c r="OS88" s="92"/>
      <c r="OT88" s="92"/>
      <c r="OU88" s="92"/>
      <c r="OV88" s="92"/>
      <c r="OW88" s="92"/>
      <c r="OX88" s="92"/>
      <c r="OY88" s="92"/>
      <c r="OZ88" s="92"/>
      <c r="PA88" s="92"/>
      <c r="PB88" s="92"/>
      <c r="PC88" s="92"/>
      <c r="PD88" s="92"/>
      <c r="PE88" s="92"/>
      <c r="PF88" s="92"/>
      <c r="PG88" s="92"/>
      <c r="PH88" s="92"/>
      <c r="PI88" s="92"/>
      <c r="PJ88" s="92"/>
      <c r="PK88" s="92"/>
      <c r="PL88" s="92"/>
      <c r="PM88" s="92"/>
      <c r="PN88" s="92"/>
      <c r="PO88" s="92"/>
      <c r="PP88" s="92"/>
      <c r="PQ88" s="92"/>
      <c r="PR88" s="92"/>
      <c r="PS88" s="92"/>
      <c r="PT88" s="92"/>
      <c r="PU88" s="92"/>
      <c r="PV88" s="92"/>
      <c r="PW88" s="92"/>
      <c r="PX88" s="92"/>
      <c r="PY88" s="92"/>
      <c r="PZ88" s="92"/>
      <c r="QA88" s="92"/>
      <c r="QB88" s="92"/>
      <c r="QC88" s="92"/>
      <c r="QD88" s="92"/>
      <c r="QE88" s="92"/>
      <c r="QF88" s="92"/>
      <c r="QG88" s="92"/>
      <c r="QH88" s="92"/>
      <c r="QI88" s="92"/>
      <c r="QJ88" s="92"/>
      <c r="QK88" s="92"/>
      <c r="QL88" s="92"/>
      <c r="QM88" s="92"/>
      <c r="QN88" s="92"/>
      <c r="QO88" s="92"/>
      <c r="QP88" s="92"/>
      <c r="QQ88" s="92"/>
      <c r="QR88" s="92"/>
      <c r="QS88" s="92"/>
      <c r="QT88" s="92"/>
      <c r="QU88" s="92"/>
      <c r="QV88" s="92"/>
      <c r="QW88" s="92"/>
      <c r="QX88" s="92"/>
      <c r="QY88" s="92"/>
      <c r="QZ88" s="92"/>
      <c r="RA88" s="92"/>
      <c r="RB88" s="92"/>
      <c r="RC88" s="92"/>
      <c r="RD88" s="92"/>
      <c r="RE88" s="92"/>
      <c r="RF88" s="92"/>
      <c r="RG88" s="92"/>
      <c r="RH88" s="92"/>
      <c r="RI88" s="92"/>
      <c r="RJ88" s="92"/>
      <c r="RK88" s="92"/>
      <c r="RL88" s="92"/>
      <c r="RM88" s="92"/>
      <c r="RN88" s="92"/>
      <c r="RO88" s="92"/>
      <c r="RP88" s="92"/>
      <c r="RQ88" s="92"/>
      <c r="RR88" s="92"/>
      <c r="RS88" s="92"/>
      <c r="RT88" s="92"/>
      <c r="RU88" s="92"/>
      <c r="RV88" s="92"/>
      <c r="RW88" s="92"/>
      <c r="RX88" s="92"/>
      <c r="RY88" s="92"/>
      <c r="RZ88" s="92"/>
      <c r="SA88" s="92"/>
      <c r="SB88" s="92"/>
      <c r="SC88" s="92"/>
      <c r="SD88" s="92"/>
      <c r="SE88" s="92"/>
      <c r="SF88" s="92"/>
      <c r="SG88" s="92"/>
      <c r="SH88" s="92"/>
      <c r="SI88" s="92"/>
      <c r="SJ88" s="92"/>
      <c r="SK88" s="92"/>
      <c r="SL88" s="92"/>
      <c r="SM88" s="92"/>
      <c r="SN88" s="92"/>
      <c r="SO88" s="92"/>
      <c r="SP88" s="92"/>
      <c r="SQ88" s="92"/>
      <c r="SR88" s="92"/>
      <c r="SS88" s="92"/>
      <c r="ST88" s="92"/>
      <c r="SU88" s="92"/>
      <c r="SV88" s="92"/>
      <c r="SW88" s="92"/>
      <c r="SX88" s="92"/>
      <c r="SY88" s="92"/>
      <c r="SZ88" s="92"/>
      <c r="TA88" s="92"/>
      <c r="TB88" s="92"/>
      <c r="TC88" s="92"/>
      <c r="TD88" s="92"/>
      <c r="TE88" s="92"/>
      <c r="TF88" s="92"/>
      <c r="TG88" s="92"/>
      <c r="TH88" s="92"/>
      <c r="TI88" s="92"/>
      <c r="TJ88" s="92"/>
      <c r="TK88" s="92"/>
      <c r="TL88" s="92"/>
      <c r="TM88" s="92"/>
      <c r="TN88" s="92"/>
      <c r="TO88" s="92"/>
      <c r="TP88" s="92"/>
      <c r="TQ88" s="92"/>
      <c r="TR88" s="92"/>
      <c r="TS88" s="92"/>
      <c r="TT88" s="92"/>
      <c r="TU88" s="92"/>
      <c r="TV88" s="92"/>
      <c r="TW88" s="92"/>
      <c r="TX88" s="92"/>
      <c r="TY88" s="92"/>
      <c r="TZ88" s="92"/>
      <c r="UA88" s="92"/>
      <c r="UB88" s="92"/>
      <c r="UC88" s="92"/>
      <c r="UD88" s="92"/>
      <c r="UE88" s="92"/>
      <c r="UF88" s="92"/>
      <c r="UG88" s="92"/>
      <c r="UH88" s="92"/>
      <c r="UI88" s="92"/>
      <c r="UJ88" s="92"/>
      <c r="UK88" s="92"/>
      <c r="UL88" s="92"/>
      <c r="UM88" s="92"/>
      <c r="UN88" s="92"/>
      <c r="UO88" s="92"/>
      <c r="UP88" s="92"/>
      <c r="UQ88" s="92"/>
      <c r="UR88" s="92"/>
      <c r="US88" s="92"/>
      <c r="UT88" s="92"/>
      <c r="UU88" s="92"/>
      <c r="UV88" s="92"/>
      <c r="UW88" s="92"/>
      <c r="UX88" s="92"/>
      <c r="UY88" s="92"/>
      <c r="UZ88" s="92"/>
      <c r="VA88" s="92"/>
      <c r="VB88" s="92"/>
      <c r="VC88" s="92"/>
      <c r="VD88" s="92"/>
      <c r="VE88" s="92"/>
      <c r="VF88" s="92"/>
      <c r="VG88" s="92"/>
      <c r="VH88" s="92"/>
      <c r="VI88" s="92"/>
      <c r="VJ88" s="92"/>
      <c r="VK88" s="92"/>
      <c r="VL88" s="92"/>
      <c r="VM88" s="92"/>
      <c r="VN88" s="92"/>
      <c r="VO88" s="92"/>
      <c r="VP88" s="92"/>
      <c r="VQ88" s="92"/>
      <c r="VR88" s="92"/>
      <c r="VS88" s="92"/>
      <c r="VT88" s="92"/>
      <c r="VU88" s="92"/>
      <c r="VV88" s="92"/>
      <c r="VW88" s="92"/>
      <c r="VX88" s="92"/>
      <c r="VY88" s="92"/>
      <c r="VZ88" s="92"/>
      <c r="WA88" s="92"/>
      <c r="WB88" s="92"/>
      <c r="WC88" s="92"/>
      <c r="WD88" s="92"/>
      <c r="WE88" s="92"/>
      <c r="WF88" s="92"/>
      <c r="WG88" s="92"/>
      <c r="WH88" s="92"/>
      <c r="WI88" s="92"/>
      <c r="WJ88" s="92"/>
      <c r="WK88" s="92"/>
      <c r="WL88" s="92"/>
      <c r="WM88" s="92"/>
      <c r="WN88" s="92"/>
      <c r="WO88" s="92"/>
      <c r="WP88" s="92"/>
      <c r="WQ88" s="92"/>
      <c r="WR88" s="92"/>
      <c r="WS88" s="92"/>
      <c r="WT88" s="92"/>
      <c r="WU88" s="92"/>
      <c r="WV88" s="92"/>
      <c r="WW88" s="92"/>
      <c r="WX88" s="92"/>
      <c r="WY88" s="92"/>
      <c r="WZ88" s="92"/>
      <c r="XA88" s="92"/>
      <c r="XB88" s="92"/>
      <c r="XC88" s="92"/>
      <c r="XD88" s="92"/>
      <c r="XE88" s="92"/>
      <c r="XF88" s="92"/>
      <c r="XG88" s="92"/>
      <c r="XH88" s="92"/>
      <c r="XI88" s="92"/>
      <c r="XJ88" s="92"/>
      <c r="XK88" s="92"/>
      <c r="XL88" s="92"/>
      <c r="XM88" s="92"/>
      <c r="XN88" s="92"/>
      <c r="XO88" s="92"/>
      <c r="XP88" s="92"/>
      <c r="XQ88" s="92"/>
      <c r="XR88" s="92"/>
      <c r="XS88" s="92"/>
      <c r="XT88" s="92"/>
      <c r="XU88" s="92"/>
      <c r="XV88" s="92"/>
      <c r="XW88" s="92"/>
      <c r="XX88" s="92"/>
      <c r="XY88" s="92"/>
      <c r="XZ88" s="92"/>
      <c r="YA88" s="92"/>
      <c r="YB88" s="92"/>
      <c r="YC88" s="92"/>
      <c r="YD88" s="92"/>
      <c r="YE88" s="92"/>
      <c r="YF88" s="92"/>
      <c r="YG88" s="92"/>
      <c r="YH88" s="92"/>
      <c r="YI88" s="92"/>
      <c r="YJ88" s="92"/>
      <c r="YK88" s="92"/>
      <c r="YL88" s="92"/>
      <c r="YM88" s="92"/>
      <c r="YN88" s="92"/>
      <c r="YO88" s="92"/>
      <c r="YP88" s="92"/>
      <c r="YQ88" s="92"/>
      <c r="YR88" s="92"/>
      <c r="YS88" s="92"/>
      <c r="YT88" s="92"/>
      <c r="YU88" s="92"/>
      <c r="YV88" s="92"/>
      <c r="YW88" s="92"/>
      <c r="YX88" s="92"/>
      <c r="YY88" s="92"/>
      <c r="YZ88" s="92"/>
      <c r="ZA88" s="92"/>
      <c r="ZB88" s="92"/>
      <c r="ZC88" s="92"/>
      <c r="ZD88" s="92"/>
      <c r="ZE88" s="92"/>
      <c r="ZF88" s="92"/>
      <c r="ZG88" s="92"/>
      <c r="ZH88" s="92"/>
      <c r="ZI88" s="92"/>
      <c r="ZJ88" s="92"/>
      <c r="ZK88" s="92"/>
      <c r="ZL88" s="92"/>
      <c r="ZM88" s="92"/>
      <c r="ZN88" s="92"/>
      <c r="ZO88" s="92"/>
      <c r="ZP88" s="92"/>
      <c r="ZQ88" s="92"/>
      <c r="ZR88" s="92"/>
      <c r="ZS88" s="92"/>
      <c r="ZT88" s="92"/>
      <c r="ZU88" s="92"/>
      <c r="ZV88" s="92"/>
      <c r="ZW88" s="92"/>
      <c r="ZX88" s="92"/>
      <c r="ZY88" s="92"/>
      <c r="ZZ88" s="92"/>
      <c r="AAA88" s="92"/>
      <c r="AAB88" s="92"/>
      <c r="AAC88" s="92"/>
      <c r="AAD88" s="92"/>
      <c r="AAE88" s="92"/>
      <c r="AAF88" s="92"/>
      <c r="AAG88" s="92"/>
      <c r="AAH88" s="92"/>
      <c r="AAI88" s="92"/>
      <c r="AAJ88" s="92"/>
      <c r="AAK88" s="92"/>
      <c r="AAL88" s="92"/>
      <c r="AAM88" s="92"/>
      <c r="AAN88" s="92"/>
      <c r="AAO88" s="92"/>
      <c r="AAP88" s="92"/>
      <c r="AAQ88" s="92"/>
      <c r="AAR88" s="92"/>
      <c r="AAS88" s="92"/>
      <c r="AAT88" s="92"/>
      <c r="AAU88" s="92"/>
      <c r="AAV88" s="92"/>
      <c r="AAW88" s="92"/>
      <c r="AAX88" s="92"/>
      <c r="AAY88" s="92"/>
      <c r="AAZ88" s="92"/>
      <c r="ABA88" s="92"/>
      <c r="ABB88" s="92"/>
      <c r="ABC88" s="92"/>
      <c r="ABD88" s="92"/>
      <c r="ABE88" s="92"/>
      <c r="ABF88" s="92"/>
      <c r="ABG88" s="92"/>
      <c r="ABH88" s="92"/>
      <c r="ABI88" s="92"/>
      <c r="ABJ88" s="92"/>
      <c r="ABK88" s="92"/>
      <c r="ABL88" s="92"/>
      <c r="ABM88" s="92"/>
      <c r="ABN88" s="92"/>
      <c r="ABO88" s="92"/>
      <c r="ABP88" s="92"/>
      <c r="ABQ88" s="92"/>
      <c r="ABR88" s="92"/>
      <c r="ABS88" s="92"/>
      <c r="ABT88" s="92"/>
      <c r="ABU88" s="92"/>
      <c r="ABV88" s="92"/>
      <c r="ABW88" s="92"/>
      <c r="ABX88" s="92"/>
      <c r="ABY88" s="92"/>
      <c r="ABZ88" s="92"/>
      <c r="ACA88" s="92"/>
      <c r="ACB88" s="92"/>
      <c r="ACC88" s="92"/>
      <c r="ACD88" s="92"/>
      <c r="ACE88" s="92"/>
      <c r="ACF88" s="92"/>
      <c r="ACG88" s="92"/>
      <c r="ACH88" s="92"/>
      <c r="ACI88" s="92"/>
      <c r="ACJ88" s="92"/>
      <c r="ACK88" s="92"/>
      <c r="ACL88" s="92"/>
      <c r="ACM88" s="92"/>
      <c r="ACN88" s="92"/>
      <c r="ACO88" s="92"/>
      <c r="ACP88" s="92"/>
      <c r="ACQ88" s="92"/>
      <c r="ACR88" s="92"/>
      <c r="ACS88" s="92"/>
      <c r="ACT88" s="92"/>
      <c r="ACU88" s="92"/>
      <c r="ACV88" s="92"/>
      <c r="ACW88" s="92"/>
      <c r="ACX88" s="92"/>
      <c r="ACY88" s="92"/>
      <c r="ACZ88" s="92"/>
      <c r="ADA88" s="92"/>
      <c r="ADB88" s="92"/>
      <c r="ADC88" s="92"/>
      <c r="ADD88" s="92"/>
      <c r="ADE88" s="92"/>
      <c r="ADF88" s="92"/>
      <c r="ADG88" s="92"/>
      <c r="ADH88" s="92"/>
      <c r="ADI88" s="92"/>
      <c r="ADJ88" s="92"/>
      <c r="ADK88" s="92"/>
      <c r="ADL88" s="92"/>
      <c r="ADM88" s="92"/>
      <c r="ADN88" s="92"/>
      <c r="ADO88" s="92"/>
      <c r="ADP88" s="92"/>
      <c r="ADQ88" s="92"/>
      <c r="ADR88" s="92"/>
      <c r="ADS88" s="92"/>
      <c r="ADT88" s="92"/>
      <c r="ADU88" s="92"/>
      <c r="ADV88" s="92"/>
      <c r="ADW88" s="92"/>
      <c r="ADX88" s="92"/>
      <c r="ADY88" s="92"/>
      <c r="ADZ88" s="92"/>
      <c r="AEA88" s="92"/>
      <c r="AEB88" s="92"/>
      <c r="AEC88" s="92"/>
      <c r="AED88" s="92"/>
      <c r="AEE88" s="92"/>
      <c r="AEF88" s="92"/>
      <c r="AEG88" s="92"/>
      <c r="AEH88" s="92"/>
      <c r="AEI88" s="92"/>
      <c r="AEJ88" s="92"/>
      <c r="AEK88" s="92"/>
      <c r="AEL88" s="92"/>
      <c r="AEM88" s="92"/>
      <c r="AEN88" s="92"/>
      <c r="AEO88" s="92"/>
      <c r="AEP88" s="92"/>
      <c r="AEQ88" s="92"/>
      <c r="AER88" s="92"/>
      <c r="AES88" s="92"/>
      <c r="AET88" s="92"/>
      <c r="AEU88" s="92"/>
      <c r="AEV88" s="92"/>
      <c r="AEW88" s="92"/>
      <c r="AEX88" s="92"/>
      <c r="AEY88" s="92"/>
      <c r="AEZ88" s="92"/>
      <c r="AFA88" s="92"/>
      <c r="AFB88" s="92"/>
      <c r="AFC88" s="92"/>
      <c r="AFD88" s="92"/>
      <c r="AFE88" s="92"/>
      <c r="AFF88" s="92"/>
      <c r="AFG88" s="92"/>
      <c r="AFH88" s="92"/>
      <c r="AFI88" s="92"/>
      <c r="AFJ88" s="92"/>
      <c r="AFK88" s="92"/>
      <c r="AFL88" s="92"/>
      <c r="AFM88" s="92"/>
      <c r="AFN88" s="92"/>
      <c r="AFO88" s="92"/>
      <c r="AFP88" s="92"/>
      <c r="AFQ88" s="92"/>
      <c r="AFR88" s="92"/>
      <c r="AFS88" s="92"/>
      <c r="AFT88" s="92"/>
      <c r="AFU88" s="92"/>
      <c r="AFV88" s="92"/>
      <c r="AFW88" s="92"/>
      <c r="AFX88" s="92"/>
      <c r="AFY88" s="92"/>
      <c r="AFZ88" s="92"/>
      <c r="AGA88" s="92"/>
      <c r="AGB88" s="92"/>
      <c r="AGC88" s="92"/>
      <c r="AGD88" s="92"/>
      <c r="AGE88" s="92"/>
      <c r="AGF88" s="92"/>
      <c r="AGG88" s="92"/>
      <c r="AGH88" s="92"/>
      <c r="AGI88" s="92"/>
      <c r="AGJ88" s="92"/>
      <c r="AGK88" s="92"/>
      <c r="AGL88" s="92"/>
      <c r="AGM88" s="92"/>
      <c r="AGN88" s="92"/>
      <c r="AGO88" s="92"/>
      <c r="AGP88" s="92"/>
      <c r="AGQ88" s="92"/>
      <c r="AGR88" s="92"/>
      <c r="AGS88" s="92"/>
      <c r="AGT88" s="92"/>
      <c r="AGU88" s="92"/>
      <c r="AGV88" s="92"/>
      <c r="AGW88" s="92"/>
      <c r="AGX88" s="92"/>
      <c r="AGY88" s="92"/>
      <c r="AGZ88" s="92"/>
      <c r="AHA88" s="92"/>
      <c r="AHB88" s="92"/>
      <c r="AHC88" s="92"/>
      <c r="AHD88" s="92"/>
      <c r="AHE88" s="92"/>
      <c r="AHF88" s="92"/>
      <c r="AHG88" s="92"/>
      <c r="AHH88" s="92"/>
      <c r="AHI88" s="92"/>
      <c r="AHJ88" s="92"/>
      <c r="AHK88" s="92"/>
      <c r="AHL88" s="92"/>
      <c r="AHM88" s="92"/>
      <c r="AHN88" s="92"/>
      <c r="AHO88" s="92"/>
      <c r="AHP88" s="92"/>
      <c r="AHQ88" s="92"/>
      <c r="AHR88" s="92"/>
      <c r="AHS88" s="92"/>
      <c r="AHT88" s="92"/>
      <c r="AHU88" s="92"/>
      <c r="AHV88" s="92"/>
      <c r="AHW88" s="92"/>
      <c r="AHX88" s="92"/>
      <c r="AHY88" s="92"/>
      <c r="AHZ88" s="92"/>
      <c r="AIA88" s="92"/>
      <c r="AIB88" s="92"/>
      <c r="AIC88" s="92"/>
      <c r="AID88" s="92"/>
      <c r="AIE88" s="92"/>
      <c r="AIF88" s="92"/>
      <c r="AIG88" s="92"/>
      <c r="AIH88" s="92"/>
      <c r="AII88" s="92"/>
      <c r="AIJ88" s="92"/>
      <c r="AIK88" s="92"/>
      <c r="AIL88" s="92"/>
      <c r="AIM88" s="92"/>
      <c r="AIN88" s="92"/>
      <c r="AIO88" s="92"/>
      <c r="AIP88" s="92"/>
      <c r="AIQ88" s="92"/>
      <c r="AIR88" s="92"/>
      <c r="AIS88" s="92"/>
      <c r="AIT88" s="92"/>
      <c r="AIU88" s="92"/>
      <c r="AIV88" s="92"/>
      <c r="AIW88" s="92"/>
      <c r="AIX88" s="92"/>
      <c r="AIY88" s="92"/>
      <c r="AIZ88" s="92"/>
      <c r="AJA88" s="92"/>
      <c r="AJB88" s="92"/>
      <c r="AJC88" s="92"/>
      <c r="AJD88" s="92"/>
      <c r="AJE88" s="92"/>
      <c r="AJF88" s="92"/>
      <c r="AJG88" s="92"/>
      <c r="AJH88" s="92"/>
      <c r="AJI88" s="92"/>
      <c r="AJJ88" s="92"/>
      <c r="AJK88" s="92"/>
      <c r="AJL88" s="92"/>
      <c r="AJM88" s="92"/>
      <c r="AJN88" s="92"/>
      <c r="AJO88" s="92"/>
      <c r="AJP88" s="92"/>
      <c r="AJQ88" s="92"/>
      <c r="AJR88" s="92"/>
      <c r="AJS88" s="92"/>
      <c r="AJT88" s="92"/>
      <c r="AJU88" s="92"/>
      <c r="AJV88" s="92"/>
      <c r="AJW88" s="92"/>
      <c r="AJX88" s="92"/>
      <c r="AJY88" s="92"/>
      <c r="AJZ88" s="92"/>
      <c r="AKA88" s="92"/>
      <c r="AKB88" s="92"/>
      <c r="AKC88" s="92"/>
      <c r="AKD88" s="92"/>
      <c r="AKE88" s="92"/>
      <c r="AKF88" s="92"/>
      <c r="AKG88" s="92"/>
      <c r="AKH88" s="92"/>
      <c r="AKI88" s="92"/>
      <c r="AKJ88" s="92"/>
      <c r="AKK88" s="92"/>
      <c r="AKL88" s="92"/>
      <c r="AKM88" s="92"/>
      <c r="AKN88" s="92"/>
      <c r="AKO88" s="92"/>
      <c r="AKP88" s="92"/>
      <c r="AKQ88" s="92"/>
      <c r="AKR88" s="92"/>
      <c r="AKS88" s="92"/>
      <c r="AKT88" s="92"/>
      <c r="AKU88" s="92"/>
      <c r="AKV88" s="92"/>
      <c r="AKW88" s="92"/>
      <c r="AKX88" s="92"/>
      <c r="AKY88" s="92"/>
      <c r="AKZ88" s="92"/>
      <c r="ALA88" s="92"/>
      <c r="ALB88" s="92"/>
      <c r="ALC88" s="92"/>
      <c r="ALD88" s="92"/>
      <c r="ALE88" s="92"/>
      <c r="ALF88" s="92"/>
      <c r="ALG88" s="92"/>
      <c r="ALH88" s="92"/>
      <c r="ALI88" s="92"/>
      <c r="ALJ88" s="92"/>
      <c r="ALK88" s="92"/>
      <c r="ALL88" s="92"/>
      <c r="ALM88" s="92"/>
      <c r="ALN88" s="92"/>
      <c r="ALO88" s="92"/>
      <c r="ALP88" s="92"/>
      <c r="ALQ88" s="92"/>
      <c r="ALR88" s="92"/>
      <c r="ALS88" s="92"/>
      <c r="ALT88" s="92"/>
      <c r="ALU88" s="92"/>
      <c r="ALV88" s="92"/>
      <c r="ALW88" s="92"/>
      <c r="ALX88" s="92"/>
      <c r="ALY88" s="92"/>
      <c r="ALZ88" s="92"/>
      <c r="AMA88" s="92"/>
      <c r="AMB88" s="92"/>
      <c r="AMC88" s="92"/>
      <c r="AMD88" s="92"/>
      <c r="AME88" s="92"/>
      <c r="AMF88" s="92"/>
      <c r="AMG88" s="92"/>
      <c r="AMH88" s="92"/>
      <c r="AMI88" s="92"/>
      <c r="AMJ88" s="92"/>
    </row>
    <row r="89" spans="1:1024" s="104" customFormat="1" ht="12.75" x14ac:dyDescent="0.2">
      <c r="A89" s="58">
        <f t="array" ref="A89">IF(G89=Error_checking!$A$26,_xlfn.RANK.EQ(AC89,$AC$2:$AC$601),"")</f>
        <v>88</v>
      </c>
      <c r="B89" s="84">
        <v>544</v>
      </c>
      <c r="C89" s="59">
        <f>VLOOKUP($B89,Ludo_na!$A$2:$D$601,2,0)</f>
        <v>257</v>
      </c>
      <c r="D89" s="60" t="str">
        <f>IF(VLOOKUP($B89,Ludo_voor!$A$2:$Y$601,3,0)="","",VLOOKUP($B89,Ludo_voor!$A$2:$Y$601,3,0))</f>
        <v>Vanderbeken</v>
      </c>
      <c r="E89" s="61" t="str">
        <f>IF(VLOOKUP($B89,Ludo_voor!$A$2:$Y$601,4,0)="","",VLOOKUP($B89,Ludo_voor!$A$2:$Y$601,4,0))</f>
        <v>Heike</v>
      </c>
      <c r="F89" s="62" t="str">
        <f>IF(VLOOKUP($B89,Ludo_voor!$A$2:$Y$601,5,0)="","",VLOOKUP($B89,Ludo_voor!$A$2:$Y$601,5,0))</f>
        <v/>
      </c>
      <c r="G89" s="63" t="s">
        <v>845</v>
      </c>
      <c r="H89" s="85"/>
      <c r="I89" s="86" t="s">
        <v>888</v>
      </c>
      <c r="J89" s="87">
        <v>1</v>
      </c>
      <c r="K89" s="87">
        <v>2</v>
      </c>
      <c r="L89" s="87">
        <v>29</v>
      </c>
      <c r="M89" s="67">
        <f t="array" ref="M89">IF($G89="","",IF(L89="",0,((SUM(IF(I89=I$2:I$601,IF(J89=J$2:J$601,1,0),0))-K89)/(SUM(IF(I89=I$2:I$601,IF(J89=J$2:J$601,1,0),0))-1)*100)+(L89/(SUM(IF(I89=I$2:I$601,IF(J89=J$2:J$601,L$2:L$601,0),0))))+IF(K89&lt;2,SUM(IF(I89=I$2:I$601,IF(J89=J$2:J$601,1,0),0)),0)))</f>
        <v>66.925595238095227</v>
      </c>
      <c r="N89" s="88" t="s">
        <v>880</v>
      </c>
      <c r="O89" s="72">
        <v>1</v>
      </c>
      <c r="P89" s="72">
        <v>3</v>
      </c>
      <c r="Q89" s="72">
        <v>30</v>
      </c>
      <c r="R89" s="70">
        <f t="array" ref="R89">IF($G89="","",IF(Q89="",0,((SUM(IF(N89=N$2:N$601,IF(O89=O$2:O$601,1,0),0))-P89)/(SUM(IF(N89=N$2:N$601,IF(O89=O$2:O$601,1,0),0))-1)*100)+(Q89/(SUM(IF(N89=N$2:N$601,IF(O89=O$2:O$601,Q$2:Q$601,0),0))))+IF(P89&lt;2,SUM(IF(N89=N$2:N$601,IF(O89=O$2:O$601,1,0),0)),0)))</f>
        <v>33.567708333333329</v>
      </c>
      <c r="S89" s="71" t="s">
        <v>851</v>
      </c>
      <c r="T89" s="72">
        <v>2</v>
      </c>
      <c r="U89" s="72">
        <v>5</v>
      </c>
      <c r="V89" s="72">
        <v>48</v>
      </c>
      <c r="W89" s="73">
        <f t="array" ref="W89">IF($G89="","",IF(OR(S89=Error_checking!$Q$25,S89=Error_checking!$Q$26),R89-IF(P89&lt;2,SUM(IF(N89=N$2:N$601,IF(O89=O$2:O$601,1,0),0)),0),IF(V89="",0,((SUM(IF(S89=S$2:S$601,IF(T89=T$2:T$601,1,0),0))-U89)/(SUM(IF(S89=S$2:S$601,IF(T89=T$2:T$601,1,0),0))-1)*100)+(V89/(SUM(IF(S89=S$2:S$601,IF(T89=T$2:T$601,V$2:V$601,0),0))))+IF(U89&lt;2,SUM(IF(S89=S$2:S$601,IF(T89=T$2:T$601,1,0),0)),0))))</f>
        <v>20.163265306122447</v>
      </c>
      <c r="X89" s="74"/>
      <c r="Y89" s="75"/>
      <c r="Z89" s="76"/>
      <c r="AA89" s="75"/>
      <c r="AB89" s="77">
        <f>0</f>
        <v>0</v>
      </c>
      <c r="AC89" s="77">
        <f t="array" ref="AC89">SUM(M89,R89,W89,AB89)</f>
        <v>120.656568877551</v>
      </c>
      <c r="AD89" s="76">
        <f>IF(G89=Error_checking!$A$26,MAX(0,MIN(MaxBonus,$G$1)+1-_xlfn.RANK.EQ(AC89,$AC$2:$AC$601)),0)</f>
        <v>0</v>
      </c>
      <c r="AE89" s="73">
        <f t="shared" si="1"/>
        <v>120.656568877551</v>
      </c>
      <c r="AF89" s="78">
        <f t="array" ref="AF89">IF(G89=Error_checking!$A$26,_xlfn.RANK.EQ(AC89,$AC$2:$AC$601),"")</f>
        <v>88</v>
      </c>
      <c r="AG89" s="79"/>
      <c r="AH89" s="80"/>
      <c r="AI89" s="80"/>
      <c r="AJ89" s="80"/>
      <c r="AK89" s="81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3"/>
      <c r="HT89" s="83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  <c r="IU89" s="83"/>
      <c r="IV89" s="83"/>
      <c r="IW89" s="83"/>
      <c r="IX89" s="83"/>
      <c r="IY89" s="83"/>
      <c r="IZ89" s="83"/>
      <c r="JA89" s="83"/>
      <c r="JB89" s="83"/>
      <c r="JC89" s="83"/>
      <c r="JD89" s="83"/>
      <c r="JE89" s="83"/>
      <c r="JF89" s="83"/>
      <c r="JG89" s="83"/>
      <c r="JH89" s="83"/>
      <c r="JI89" s="83"/>
      <c r="JJ89" s="83"/>
      <c r="JK89" s="83"/>
      <c r="JL89" s="83"/>
      <c r="JM89" s="83"/>
      <c r="JN89" s="83"/>
      <c r="JO89" s="83"/>
      <c r="JP89" s="83"/>
      <c r="JQ89" s="83"/>
      <c r="JR89" s="83"/>
      <c r="JS89" s="83"/>
      <c r="JT89" s="83"/>
      <c r="JU89" s="83"/>
      <c r="JV89" s="83"/>
      <c r="JW89" s="83"/>
      <c r="JX89" s="83"/>
      <c r="JY89" s="83"/>
      <c r="JZ89" s="83"/>
      <c r="KA89" s="83"/>
      <c r="KB89" s="83"/>
      <c r="KC89" s="83"/>
      <c r="KD89" s="83"/>
      <c r="KE89" s="83"/>
      <c r="KF89" s="83"/>
      <c r="KG89" s="83"/>
      <c r="KH89" s="83"/>
      <c r="KI89" s="83"/>
      <c r="KJ89" s="83"/>
      <c r="KK89" s="83"/>
      <c r="KL89" s="83"/>
      <c r="KM89" s="83"/>
      <c r="KN89" s="83"/>
      <c r="KO89" s="83"/>
      <c r="KP89" s="83"/>
      <c r="KQ89" s="83"/>
      <c r="KR89" s="83"/>
      <c r="KS89" s="83"/>
      <c r="KT89" s="83"/>
      <c r="KU89" s="83"/>
      <c r="KV89" s="83"/>
      <c r="KW89" s="83"/>
      <c r="KX89" s="83"/>
      <c r="KY89" s="83"/>
      <c r="KZ89" s="83"/>
      <c r="LA89" s="83"/>
      <c r="LB89" s="83"/>
      <c r="LC89" s="83"/>
      <c r="LD89" s="83"/>
      <c r="LE89" s="83"/>
      <c r="LF89" s="83"/>
      <c r="LG89" s="83"/>
      <c r="LH89" s="83"/>
      <c r="LI89" s="83"/>
      <c r="LJ89" s="83"/>
      <c r="LK89" s="83"/>
      <c r="LL89" s="83"/>
      <c r="LM89" s="83"/>
      <c r="LN89" s="83"/>
      <c r="LO89" s="83"/>
      <c r="LP89" s="83"/>
      <c r="LQ89" s="83"/>
      <c r="LR89" s="83"/>
      <c r="LS89" s="83"/>
      <c r="LT89" s="83"/>
      <c r="LU89" s="83"/>
      <c r="LV89" s="83"/>
      <c r="LW89" s="83"/>
      <c r="LX89" s="83"/>
      <c r="LY89" s="83"/>
      <c r="LZ89" s="83"/>
      <c r="MA89" s="83"/>
      <c r="MB89" s="83"/>
      <c r="MC89" s="83"/>
      <c r="MD89" s="83"/>
      <c r="ME89" s="83"/>
      <c r="MF89" s="83"/>
      <c r="MG89" s="83"/>
      <c r="MH89" s="83"/>
      <c r="MI89" s="83"/>
      <c r="MJ89" s="83"/>
      <c r="MK89" s="83"/>
      <c r="ML89" s="83"/>
      <c r="MM89" s="83"/>
      <c r="MN89" s="83"/>
      <c r="MO89" s="83"/>
      <c r="MP89" s="83"/>
      <c r="MQ89" s="83"/>
      <c r="MR89" s="83"/>
      <c r="MS89" s="83"/>
      <c r="MT89" s="83"/>
      <c r="MU89" s="83"/>
      <c r="MV89" s="83"/>
      <c r="MW89" s="83"/>
      <c r="MX89" s="83"/>
      <c r="MY89" s="83"/>
      <c r="MZ89" s="83"/>
      <c r="NA89" s="83"/>
      <c r="NB89" s="83"/>
      <c r="NC89" s="83"/>
      <c r="ND89" s="83"/>
      <c r="NE89" s="83"/>
      <c r="NF89" s="83"/>
      <c r="NG89" s="83"/>
      <c r="NH89" s="83"/>
      <c r="NI89" s="83"/>
      <c r="NJ89" s="83"/>
      <c r="NK89" s="83"/>
      <c r="NL89" s="83"/>
      <c r="NM89" s="83"/>
      <c r="NN89" s="83"/>
      <c r="NO89" s="83"/>
      <c r="NP89" s="83"/>
      <c r="NQ89" s="83"/>
      <c r="NR89" s="83"/>
      <c r="NS89" s="83"/>
      <c r="NT89" s="83"/>
      <c r="NU89" s="83"/>
      <c r="NV89" s="83"/>
      <c r="NW89" s="83"/>
      <c r="NX89" s="83"/>
      <c r="NY89" s="83"/>
      <c r="NZ89" s="83"/>
      <c r="OA89" s="83"/>
      <c r="OB89" s="83"/>
      <c r="OC89" s="83"/>
      <c r="OD89" s="83"/>
      <c r="OE89" s="83"/>
      <c r="OF89" s="83"/>
      <c r="OG89" s="83"/>
      <c r="OH89" s="83"/>
      <c r="OI89" s="83"/>
      <c r="OJ89" s="83"/>
      <c r="OK89" s="83"/>
      <c r="OL89" s="83"/>
      <c r="OM89" s="83"/>
      <c r="ON89" s="83"/>
      <c r="OO89" s="83"/>
      <c r="OP89" s="83"/>
      <c r="OQ89" s="83"/>
      <c r="OR89" s="83"/>
      <c r="OS89" s="83"/>
      <c r="OT89" s="83"/>
      <c r="OU89" s="83"/>
      <c r="OV89" s="83"/>
      <c r="OW89" s="83"/>
      <c r="OX89" s="83"/>
      <c r="OY89" s="83"/>
      <c r="OZ89" s="83"/>
      <c r="PA89" s="83"/>
      <c r="PB89" s="83"/>
      <c r="PC89" s="83"/>
      <c r="PD89" s="83"/>
      <c r="PE89" s="83"/>
      <c r="PF89" s="83"/>
      <c r="PG89" s="83"/>
      <c r="PH89" s="83"/>
      <c r="PI89" s="83"/>
      <c r="PJ89" s="83"/>
      <c r="PK89" s="83"/>
      <c r="PL89" s="83"/>
      <c r="PM89" s="83"/>
      <c r="PN89" s="83"/>
      <c r="PO89" s="83"/>
      <c r="PP89" s="83"/>
      <c r="PQ89" s="83"/>
      <c r="PR89" s="83"/>
      <c r="PS89" s="83"/>
      <c r="PT89" s="83"/>
      <c r="PU89" s="83"/>
      <c r="PV89" s="83"/>
      <c r="PW89" s="83"/>
      <c r="PX89" s="83"/>
      <c r="PY89" s="83"/>
      <c r="PZ89" s="83"/>
      <c r="QA89" s="83"/>
      <c r="QB89" s="83"/>
      <c r="QC89" s="83"/>
      <c r="QD89" s="83"/>
      <c r="QE89" s="83"/>
      <c r="QF89" s="83"/>
      <c r="QG89" s="83"/>
      <c r="QH89" s="83"/>
      <c r="QI89" s="83"/>
      <c r="QJ89" s="83"/>
      <c r="QK89" s="83"/>
      <c r="QL89" s="83"/>
      <c r="QM89" s="83"/>
      <c r="QN89" s="83"/>
      <c r="QO89" s="83"/>
      <c r="QP89" s="83"/>
      <c r="QQ89" s="83"/>
      <c r="QR89" s="83"/>
      <c r="QS89" s="83"/>
      <c r="QT89" s="83"/>
      <c r="QU89" s="83"/>
      <c r="QV89" s="83"/>
      <c r="QW89" s="83"/>
      <c r="QX89" s="83"/>
      <c r="QY89" s="83"/>
      <c r="QZ89" s="83"/>
      <c r="RA89" s="83"/>
      <c r="RB89" s="83"/>
      <c r="RC89" s="83"/>
      <c r="RD89" s="83"/>
      <c r="RE89" s="83"/>
      <c r="RF89" s="83"/>
      <c r="RG89" s="83"/>
      <c r="RH89" s="83"/>
      <c r="RI89" s="83"/>
      <c r="RJ89" s="83"/>
      <c r="RK89" s="83"/>
      <c r="RL89" s="83"/>
      <c r="RM89" s="83"/>
      <c r="RN89" s="83"/>
      <c r="RO89" s="83"/>
      <c r="RP89" s="83"/>
      <c r="RQ89" s="83"/>
      <c r="RR89" s="83"/>
      <c r="RS89" s="83"/>
      <c r="RT89" s="83"/>
      <c r="RU89" s="83"/>
      <c r="RV89" s="83"/>
      <c r="RW89" s="83"/>
      <c r="RX89" s="83"/>
      <c r="RY89" s="83"/>
      <c r="RZ89" s="83"/>
      <c r="SA89" s="83"/>
      <c r="SB89" s="83"/>
      <c r="SC89" s="83"/>
      <c r="SD89" s="83"/>
      <c r="SE89" s="83"/>
      <c r="SF89" s="83"/>
      <c r="SG89" s="83"/>
      <c r="SH89" s="83"/>
      <c r="SI89" s="83"/>
      <c r="SJ89" s="83"/>
      <c r="SK89" s="83"/>
      <c r="SL89" s="83"/>
      <c r="SM89" s="83"/>
      <c r="SN89" s="83"/>
      <c r="SO89" s="83"/>
      <c r="SP89" s="83"/>
      <c r="SQ89" s="83"/>
      <c r="SR89" s="83"/>
      <c r="SS89" s="83"/>
      <c r="ST89" s="83"/>
      <c r="SU89" s="83"/>
      <c r="SV89" s="83"/>
      <c r="SW89" s="83"/>
      <c r="SX89" s="83"/>
      <c r="SY89" s="83"/>
      <c r="SZ89" s="83"/>
      <c r="TA89" s="83"/>
      <c r="TB89" s="83"/>
      <c r="TC89" s="83"/>
      <c r="TD89" s="83"/>
      <c r="TE89" s="83"/>
      <c r="TF89" s="83"/>
      <c r="TG89" s="83"/>
      <c r="TH89" s="83"/>
      <c r="TI89" s="83"/>
      <c r="TJ89" s="83"/>
      <c r="TK89" s="83"/>
      <c r="TL89" s="83"/>
      <c r="TM89" s="83"/>
      <c r="TN89" s="83"/>
      <c r="TO89" s="83"/>
      <c r="TP89" s="83"/>
      <c r="TQ89" s="83"/>
      <c r="TR89" s="83"/>
      <c r="TS89" s="83"/>
      <c r="TT89" s="83"/>
      <c r="TU89" s="83"/>
      <c r="TV89" s="83"/>
      <c r="TW89" s="83"/>
      <c r="TX89" s="83"/>
      <c r="TY89" s="83"/>
      <c r="TZ89" s="83"/>
      <c r="UA89" s="83"/>
      <c r="UB89" s="83"/>
      <c r="UC89" s="83"/>
      <c r="UD89" s="83"/>
      <c r="UE89" s="83"/>
      <c r="UF89" s="83"/>
      <c r="UG89" s="83"/>
      <c r="UH89" s="83"/>
      <c r="UI89" s="83"/>
      <c r="UJ89" s="83"/>
      <c r="UK89" s="83"/>
      <c r="UL89" s="83"/>
      <c r="UM89" s="83"/>
      <c r="UN89" s="83"/>
      <c r="UO89" s="83"/>
      <c r="UP89" s="83"/>
      <c r="UQ89" s="83"/>
      <c r="UR89" s="83"/>
      <c r="US89" s="83"/>
      <c r="UT89" s="83"/>
      <c r="UU89" s="83"/>
      <c r="UV89" s="83"/>
      <c r="UW89" s="83"/>
      <c r="UX89" s="83"/>
      <c r="UY89" s="83"/>
      <c r="UZ89" s="83"/>
      <c r="VA89" s="83"/>
      <c r="VB89" s="83"/>
      <c r="VC89" s="83"/>
      <c r="VD89" s="83"/>
      <c r="VE89" s="83"/>
      <c r="VF89" s="83"/>
      <c r="VG89" s="83"/>
      <c r="VH89" s="83"/>
      <c r="VI89" s="83"/>
      <c r="VJ89" s="83"/>
      <c r="VK89" s="83"/>
      <c r="VL89" s="83"/>
      <c r="VM89" s="83"/>
      <c r="VN89" s="83"/>
      <c r="VO89" s="83"/>
      <c r="VP89" s="83"/>
      <c r="VQ89" s="83"/>
      <c r="VR89" s="83"/>
      <c r="VS89" s="83"/>
      <c r="VT89" s="83"/>
      <c r="VU89" s="83"/>
      <c r="VV89" s="83"/>
      <c r="VW89" s="83"/>
      <c r="VX89" s="83"/>
      <c r="VY89" s="83"/>
      <c r="VZ89" s="83"/>
      <c r="WA89" s="83"/>
      <c r="WB89" s="83"/>
      <c r="WC89" s="83"/>
      <c r="WD89" s="83"/>
      <c r="WE89" s="83"/>
      <c r="WF89" s="83"/>
      <c r="WG89" s="83"/>
      <c r="WH89" s="83"/>
      <c r="WI89" s="83"/>
      <c r="WJ89" s="83"/>
      <c r="WK89" s="83"/>
      <c r="WL89" s="83"/>
      <c r="WM89" s="83"/>
      <c r="WN89" s="83"/>
      <c r="WO89" s="83"/>
      <c r="WP89" s="83"/>
      <c r="WQ89" s="83"/>
      <c r="WR89" s="83"/>
      <c r="WS89" s="83"/>
      <c r="WT89" s="83"/>
      <c r="WU89" s="83"/>
      <c r="WV89" s="83"/>
      <c r="WW89" s="83"/>
      <c r="WX89" s="83"/>
      <c r="WY89" s="83"/>
      <c r="WZ89" s="83"/>
      <c r="XA89" s="83"/>
      <c r="XB89" s="83"/>
      <c r="XC89" s="83"/>
      <c r="XD89" s="83"/>
      <c r="XE89" s="83"/>
      <c r="XF89" s="83"/>
      <c r="XG89" s="83"/>
      <c r="XH89" s="83"/>
      <c r="XI89" s="83"/>
      <c r="XJ89" s="83"/>
      <c r="XK89" s="83"/>
      <c r="XL89" s="83"/>
      <c r="XM89" s="83"/>
      <c r="XN89" s="83"/>
      <c r="XO89" s="83"/>
      <c r="XP89" s="83"/>
      <c r="XQ89" s="83"/>
      <c r="XR89" s="83"/>
      <c r="XS89" s="83"/>
      <c r="XT89" s="83"/>
      <c r="XU89" s="83"/>
      <c r="XV89" s="83"/>
      <c r="XW89" s="83"/>
      <c r="XX89" s="83"/>
      <c r="XY89" s="83"/>
      <c r="XZ89" s="83"/>
      <c r="YA89" s="83"/>
      <c r="YB89" s="83"/>
      <c r="YC89" s="83"/>
      <c r="YD89" s="83"/>
      <c r="YE89" s="83"/>
      <c r="YF89" s="83"/>
      <c r="YG89" s="83"/>
      <c r="YH89" s="83"/>
      <c r="YI89" s="83"/>
      <c r="YJ89" s="83"/>
      <c r="YK89" s="83"/>
      <c r="YL89" s="83"/>
      <c r="YM89" s="83"/>
      <c r="YN89" s="83"/>
      <c r="YO89" s="83"/>
      <c r="YP89" s="83"/>
      <c r="YQ89" s="83"/>
      <c r="YR89" s="83"/>
      <c r="YS89" s="83"/>
      <c r="YT89" s="83"/>
      <c r="YU89" s="83"/>
      <c r="YV89" s="83"/>
      <c r="YW89" s="83"/>
      <c r="YX89" s="83"/>
      <c r="YY89" s="83"/>
      <c r="YZ89" s="83"/>
      <c r="ZA89" s="83"/>
      <c r="ZB89" s="83"/>
      <c r="ZC89" s="83"/>
      <c r="ZD89" s="83"/>
      <c r="ZE89" s="83"/>
      <c r="ZF89" s="83"/>
      <c r="ZG89" s="83"/>
      <c r="ZH89" s="83"/>
      <c r="ZI89" s="83"/>
      <c r="ZJ89" s="83"/>
      <c r="ZK89" s="83"/>
      <c r="ZL89" s="83"/>
      <c r="ZM89" s="83"/>
      <c r="ZN89" s="83"/>
      <c r="ZO89" s="83"/>
      <c r="ZP89" s="83"/>
      <c r="ZQ89" s="83"/>
      <c r="ZR89" s="83"/>
      <c r="ZS89" s="83"/>
      <c r="ZT89" s="83"/>
      <c r="ZU89" s="83"/>
      <c r="ZV89" s="83"/>
      <c r="ZW89" s="83"/>
      <c r="ZX89" s="83"/>
      <c r="ZY89" s="83"/>
      <c r="ZZ89" s="83"/>
      <c r="AAA89" s="83"/>
      <c r="AAB89" s="83"/>
      <c r="AAC89" s="83"/>
      <c r="AAD89" s="83"/>
      <c r="AAE89" s="83"/>
      <c r="AAF89" s="83"/>
      <c r="AAG89" s="83"/>
      <c r="AAH89" s="83"/>
      <c r="AAI89" s="83"/>
      <c r="AAJ89" s="83"/>
      <c r="AAK89" s="83"/>
      <c r="AAL89" s="83"/>
      <c r="AAM89" s="83"/>
      <c r="AAN89" s="83"/>
      <c r="AAO89" s="83"/>
      <c r="AAP89" s="83"/>
      <c r="AAQ89" s="83"/>
      <c r="AAR89" s="83"/>
      <c r="AAS89" s="83"/>
      <c r="AAT89" s="83"/>
      <c r="AAU89" s="83"/>
      <c r="AAV89" s="83"/>
      <c r="AAW89" s="83"/>
      <c r="AAX89" s="83"/>
      <c r="AAY89" s="83"/>
      <c r="AAZ89" s="83"/>
      <c r="ABA89" s="83"/>
      <c r="ABB89" s="83"/>
      <c r="ABC89" s="83"/>
      <c r="ABD89" s="83"/>
      <c r="ABE89" s="83"/>
      <c r="ABF89" s="83"/>
      <c r="ABG89" s="83"/>
      <c r="ABH89" s="83"/>
      <c r="ABI89" s="83"/>
      <c r="ABJ89" s="83"/>
      <c r="ABK89" s="83"/>
      <c r="ABL89" s="83"/>
      <c r="ABM89" s="83"/>
      <c r="ABN89" s="83"/>
      <c r="ABO89" s="83"/>
      <c r="ABP89" s="83"/>
      <c r="ABQ89" s="83"/>
      <c r="ABR89" s="83"/>
      <c r="ABS89" s="83"/>
      <c r="ABT89" s="83"/>
      <c r="ABU89" s="83"/>
      <c r="ABV89" s="83"/>
      <c r="ABW89" s="83"/>
      <c r="ABX89" s="83"/>
      <c r="ABY89" s="83"/>
      <c r="ABZ89" s="83"/>
      <c r="ACA89" s="83"/>
      <c r="ACB89" s="83"/>
      <c r="ACC89" s="83"/>
      <c r="ACD89" s="83"/>
      <c r="ACE89" s="83"/>
      <c r="ACF89" s="83"/>
      <c r="ACG89" s="83"/>
      <c r="ACH89" s="83"/>
      <c r="ACI89" s="83"/>
      <c r="ACJ89" s="83"/>
      <c r="ACK89" s="83"/>
      <c r="ACL89" s="83"/>
      <c r="ACM89" s="83"/>
      <c r="ACN89" s="83"/>
      <c r="ACO89" s="83"/>
      <c r="ACP89" s="83"/>
      <c r="ACQ89" s="83"/>
      <c r="ACR89" s="83"/>
      <c r="ACS89" s="83"/>
      <c r="ACT89" s="83"/>
      <c r="ACU89" s="83"/>
      <c r="ACV89" s="83"/>
      <c r="ACW89" s="83"/>
      <c r="ACX89" s="83"/>
      <c r="ACY89" s="83"/>
      <c r="ACZ89" s="83"/>
      <c r="ADA89" s="83"/>
      <c r="ADB89" s="83"/>
      <c r="ADC89" s="83"/>
      <c r="ADD89" s="83"/>
      <c r="ADE89" s="83"/>
      <c r="ADF89" s="83"/>
      <c r="ADG89" s="83"/>
      <c r="ADH89" s="83"/>
      <c r="ADI89" s="83"/>
      <c r="ADJ89" s="83"/>
      <c r="ADK89" s="83"/>
      <c r="ADL89" s="83"/>
      <c r="ADM89" s="83"/>
      <c r="ADN89" s="83"/>
      <c r="ADO89" s="83"/>
      <c r="ADP89" s="83"/>
      <c r="ADQ89" s="83"/>
      <c r="ADR89" s="83"/>
      <c r="ADS89" s="83"/>
      <c r="ADT89" s="83"/>
      <c r="ADU89" s="83"/>
      <c r="ADV89" s="83"/>
      <c r="ADW89" s="83"/>
      <c r="ADX89" s="83"/>
      <c r="ADY89" s="83"/>
      <c r="ADZ89" s="83"/>
      <c r="AEA89" s="83"/>
      <c r="AEB89" s="83"/>
      <c r="AEC89" s="83"/>
      <c r="AED89" s="83"/>
      <c r="AEE89" s="83"/>
      <c r="AEF89" s="83"/>
      <c r="AEG89" s="83"/>
      <c r="AEH89" s="83"/>
      <c r="AEI89" s="83"/>
      <c r="AEJ89" s="83"/>
      <c r="AEK89" s="83"/>
      <c r="AEL89" s="83"/>
      <c r="AEM89" s="83"/>
      <c r="AEN89" s="83"/>
      <c r="AEO89" s="83"/>
      <c r="AEP89" s="83"/>
      <c r="AEQ89" s="83"/>
      <c r="AER89" s="83"/>
      <c r="AES89" s="83"/>
      <c r="AET89" s="83"/>
      <c r="AEU89" s="83"/>
      <c r="AEV89" s="83"/>
      <c r="AEW89" s="83"/>
      <c r="AEX89" s="83"/>
      <c r="AEY89" s="83"/>
      <c r="AEZ89" s="83"/>
      <c r="AFA89" s="83"/>
      <c r="AFB89" s="83"/>
      <c r="AFC89" s="83"/>
      <c r="AFD89" s="83"/>
      <c r="AFE89" s="83"/>
      <c r="AFF89" s="83"/>
      <c r="AFG89" s="83"/>
      <c r="AFH89" s="83"/>
      <c r="AFI89" s="83"/>
      <c r="AFJ89" s="83"/>
      <c r="AFK89" s="83"/>
      <c r="AFL89" s="83"/>
      <c r="AFM89" s="83"/>
      <c r="AFN89" s="83"/>
      <c r="AFO89" s="83"/>
      <c r="AFP89" s="83"/>
      <c r="AFQ89" s="83"/>
      <c r="AFR89" s="83"/>
      <c r="AFS89" s="83"/>
      <c r="AFT89" s="83"/>
      <c r="AFU89" s="83"/>
      <c r="AFV89" s="83"/>
      <c r="AFW89" s="83"/>
      <c r="AFX89" s="83"/>
      <c r="AFY89" s="83"/>
      <c r="AFZ89" s="83"/>
      <c r="AGA89" s="83"/>
      <c r="AGB89" s="83"/>
      <c r="AGC89" s="83"/>
      <c r="AGD89" s="83"/>
      <c r="AGE89" s="83"/>
      <c r="AGF89" s="83"/>
      <c r="AGG89" s="83"/>
      <c r="AGH89" s="83"/>
      <c r="AGI89" s="83"/>
      <c r="AGJ89" s="83"/>
      <c r="AGK89" s="83"/>
      <c r="AGL89" s="83"/>
      <c r="AGM89" s="83"/>
      <c r="AGN89" s="83"/>
      <c r="AGO89" s="83"/>
      <c r="AGP89" s="83"/>
      <c r="AGQ89" s="83"/>
      <c r="AGR89" s="83"/>
      <c r="AGS89" s="83"/>
      <c r="AGT89" s="83"/>
      <c r="AGU89" s="83"/>
      <c r="AGV89" s="83"/>
      <c r="AGW89" s="83"/>
      <c r="AGX89" s="83"/>
      <c r="AGY89" s="83"/>
      <c r="AGZ89" s="83"/>
      <c r="AHA89" s="83"/>
      <c r="AHB89" s="83"/>
      <c r="AHC89" s="83"/>
      <c r="AHD89" s="83"/>
      <c r="AHE89" s="83"/>
      <c r="AHF89" s="83"/>
      <c r="AHG89" s="83"/>
      <c r="AHH89" s="83"/>
      <c r="AHI89" s="83"/>
      <c r="AHJ89" s="83"/>
      <c r="AHK89" s="83"/>
      <c r="AHL89" s="83"/>
      <c r="AHM89" s="83"/>
      <c r="AHN89" s="83"/>
      <c r="AHO89" s="83"/>
      <c r="AHP89" s="83"/>
      <c r="AHQ89" s="83"/>
      <c r="AHR89" s="83"/>
      <c r="AHS89" s="83"/>
      <c r="AHT89" s="83"/>
      <c r="AHU89" s="83"/>
      <c r="AHV89" s="83"/>
      <c r="AHW89" s="83"/>
      <c r="AHX89" s="83"/>
      <c r="AHY89" s="83"/>
      <c r="AHZ89" s="83"/>
      <c r="AIA89" s="83"/>
      <c r="AIB89" s="83"/>
      <c r="AIC89" s="83"/>
      <c r="AID89" s="83"/>
      <c r="AIE89" s="83"/>
      <c r="AIF89" s="83"/>
      <c r="AIG89" s="83"/>
      <c r="AIH89" s="83"/>
      <c r="AII89" s="83"/>
      <c r="AIJ89" s="83"/>
      <c r="AIK89" s="83"/>
      <c r="AIL89" s="83"/>
      <c r="AIM89" s="83"/>
      <c r="AIN89" s="83"/>
      <c r="AIO89" s="83"/>
      <c r="AIP89" s="83"/>
      <c r="AIQ89" s="83"/>
      <c r="AIR89" s="83"/>
      <c r="AIS89" s="83"/>
      <c r="AIT89" s="83"/>
      <c r="AIU89" s="83"/>
      <c r="AIV89" s="83"/>
      <c r="AIW89" s="83"/>
      <c r="AIX89" s="83"/>
      <c r="AIY89" s="83"/>
      <c r="AIZ89" s="83"/>
      <c r="AJA89" s="83"/>
      <c r="AJB89" s="83"/>
      <c r="AJC89" s="83"/>
      <c r="AJD89" s="83"/>
      <c r="AJE89" s="83"/>
      <c r="AJF89" s="83"/>
      <c r="AJG89" s="83"/>
      <c r="AJH89" s="83"/>
      <c r="AJI89" s="83"/>
      <c r="AJJ89" s="83"/>
      <c r="AJK89" s="83"/>
      <c r="AJL89" s="83"/>
      <c r="AJM89" s="83"/>
      <c r="AJN89" s="83"/>
      <c r="AJO89" s="83"/>
      <c r="AJP89" s="83"/>
      <c r="AJQ89" s="83"/>
      <c r="AJR89" s="83"/>
      <c r="AJS89" s="83"/>
      <c r="AJT89" s="83"/>
      <c r="AJU89" s="83"/>
      <c r="AJV89" s="83"/>
      <c r="AJW89" s="83"/>
      <c r="AJX89" s="83"/>
      <c r="AJY89" s="83"/>
      <c r="AJZ89" s="83"/>
      <c r="AKA89" s="83"/>
      <c r="AKB89" s="83"/>
      <c r="AKC89" s="83"/>
      <c r="AKD89" s="83"/>
      <c r="AKE89" s="83"/>
      <c r="AKF89" s="83"/>
      <c r="AKG89" s="83"/>
      <c r="AKH89" s="83"/>
      <c r="AKI89" s="83"/>
      <c r="AKJ89" s="83"/>
      <c r="AKK89" s="83"/>
      <c r="AKL89" s="83"/>
      <c r="AKM89" s="83"/>
      <c r="AKN89" s="83"/>
      <c r="AKO89" s="83"/>
      <c r="AKP89" s="83"/>
      <c r="AKQ89" s="83"/>
      <c r="AKR89" s="83"/>
      <c r="AKS89" s="83"/>
      <c r="AKT89" s="83"/>
      <c r="AKU89" s="83"/>
      <c r="AKV89" s="83"/>
      <c r="AKW89" s="83"/>
      <c r="AKX89" s="83"/>
      <c r="AKY89" s="83"/>
      <c r="AKZ89" s="83"/>
      <c r="ALA89" s="83"/>
      <c r="ALB89" s="83"/>
      <c r="ALC89" s="83"/>
      <c r="ALD89" s="83"/>
      <c r="ALE89" s="83"/>
      <c r="ALF89" s="83"/>
      <c r="ALG89" s="83"/>
      <c r="ALH89" s="83"/>
      <c r="ALI89" s="83"/>
      <c r="ALJ89" s="83"/>
      <c r="ALK89" s="83"/>
      <c r="ALL89" s="83"/>
      <c r="ALM89" s="83"/>
      <c r="ALN89" s="83"/>
      <c r="ALO89" s="83"/>
      <c r="ALP89" s="83"/>
      <c r="ALQ89" s="83"/>
      <c r="ALR89" s="83"/>
      <c r="ALS89" s="83"/>
      <c r="ALT89" s="83"/>
      <c r="ALU89" s="83"/>
      <c r="ALV89" s="83"/>
      <c r="ALW89" s="83"/>
      <c r="ALX89" s="83"/>
      <c r="ALY89" s="83"/>
      <c r="ALZ89" s="83"/>
      <c r="AMA89" s="83"/>
      <c r="AMB89" s="83"/>
      <c r="AMC89" s="83"/>
      <c r="AMD89" s="83"/>
      <c r="AME89" s="83"/>
      <c r="AMF89" s="83"/>
      <c r="AMG89" s="83"/>
      <c r="AMH89" s="83"/>
      <c r="AMI89" s="83"/>
      <c r="AMJ89" s="83"/>
    </row>
    <row r="90" spans="1:1024" s="104" customFormat="1" ht="12.75" x14ac:dyDescent="0.2">
      <c r="A90" s="58">
        <f t="array" ref="A90">IF(G90=Error_checking!$A$26,_xlfn.RANK.EQ(AC90,$AC$2:$AC$601),"")</f>
        <v>89</v>
      </c>
      <c r="B90" s="58">
        <v>238</v>
      </c>
      <c r="C90" s="59">
        <f>VLOOKUP($B90,Ludo_na!$A$2:$D$601,2,0)</f>
        <v>50</v>
      </c>
      <c r="D90" s="60" t="str">
        <f>IF(VLOOKUP($B90,Ludo_voor!$A$2:$Y$601,3,0)="","",VLOOKUP($B90,Ludo_voor!$A$2:$Y$601,3,0))</f>
        <v>Decker</v>
      </c>
      <c r="E90" s="61" t="str">
        <f>IF(VLOOKUP($B90,Ludo_voor!$A$2:$Y$601,4,0)="","",VLOOKUP($B90,Ludo_voor!$A$2:$Y$601,4,0))</f>
        <v>Anne-Marie</v>
      </c>
      <c r="F90" s="62" t="str">
        <f>IF(VLOOKUP($B90,Ludo_voor!$A$2:$Y$601,5,0)="","",VLOOKUP($B90,Ludo_voor!$A$2:$Y$601,5,0))</f>
        <v>Alpa-Ludismes</v>
      </c>
      <c r="G90" s="63" t="s">
        <v>845</v>
      </c>
      <c r="H90" s="64" t="s">
        <v>846</v>
      </c>
      <c r="I90" s="65" t="s">
        <v>856</v>
      </c>
      <c r="J90" s="66">
        <v>1</v>
      </c>
      <c r="K90" s="66">
        <v>2</v>
      </c>
      <c r="L90" s="66">
        <v>71</v>
      </c>
      <c r="M90" s="67">
        <f t="array" ref="M90">IF($G90="","",IF(L90="",0,((SUM(IF(I90=I$2:I$601,IF(J90=J$2:J$601,1,0),0))-K90)/(SUM(IF(I90=I$2:I$601,IF(J90=J$2:J$601,1,0),0))-1)*100)+(L90/(SUM(IF(I90=I$2:I$601,IF(J90=J$2:J$601,L$2:L$601,0),0))))+IF(K90&lt;2,SUM(IF(I90=I$2:I$601,IF(J90=J$2:J$601,1,0),0)),0)))</f>
        <v>66.905723905723903</v>
      </c>
      <c r="N90" s="68" t="s">
        <v>857</v>
      </c>
      <c r="O90" s="69">
        <v>5</v>
      </c>
      <c r="P90" s="69">
        <v>3</v>
      </c>
      <c r="Q90" s="69">
        <v>185</v>
      </c>
      <c r="R90" s="70">
        <f t="array" ref="R90">IF($G90="","",IF(Q90="",0,((SUM(IF(N90=N$2:N$601,IF(O90=O$2:O$601,1,0),0))-P90)/(SUM(IF(N90=N$2:N$601,IF(O90=O$2:O$601,1,0),0))-1)*100)+(Q90/(SUM(IF(N90=N$2:N$601,IF(O90=O$2:O$601,Q$2:Q$601,0),0))))+IF(P90&lt;2,SUM(IF(N90=N$2:N$601,IF(O90=O$2:O$601,1,0),0)),0)))</f>
        <v>33.559494702526486</v>
      </c>
      <c r="S90" s="71" t="s">
        <v>851</v>
      </c>
      <c r="T90" s="72">
        <v>4</v>
      </c>
      <c r="U90" s="72">
        <v>5</v>
      </c>
      <c r="V90" s="72">
        <v>46</v>
      </c>
      <c r="W90" s="73">
        <f t="array" ref="W90">IF($G90="","",IF(OR(S90=Error_checking!$Q$25,S90=Error_checking!$Q$26),R90-IF(P90&lt;2,SUM(IF(N90=N$2:N$601,IF(O90=O$2:O$601,1,0),0)),0),IF(V90="",0,((SUM(IF(S90=S$2:S$601,IF(T90=T$2:T$601,1,0),0))-U90)/(SUM(IF(S90=S$2:S$601,IF(T90=T$2:T$601,1,0),0))-1)*100)+(V90/(SUM(IF(S90=S$2:S$601,IF(T90=T$2:T$601,V$2:V$601,0),0))))+IF(U90&lt;2,SUM(IF(S90=S$2:S$601,IF(T90=T$2:T$601,1,0),0)),0))))</f>
        <v>20.159722222222221</v>
      </c>
      <c r="X90" s="74"/>
      <c r="Y90" s="75"/>
      <c r="Z90" s="76"/>
      <c r="AA90" s="75"/>
      <c r="AB90" s="77">
        <f>0</f>
        <v>0</v>
      </c>
      <c r="AC90" s="77">
        <f t="array" ref="AC90">SUM(M90,R90,W90,AB90)</f>
        <v>120.62494083047261</v>
      </c>
      <c r="AD90" s="76">
        <f>IF(G90=Error_checking!$A$26,MAX(0,MIN(MaxBonus,$G$1)+1-_xlfn.RANK.EQ(AC90,$AC$2:$AC$601)),0)</f>
        <v>0</v>
      </c>
      <c r="AE90" s="73">
        <f t="shared" si="1"/>
        <v>120.62494083047261</v>
      </c>
      <c r="AF90" s="78">
        <f t="array" ref="AF90">IF(G90=Error_checking!$A$26,_xlfn.RANK.EQ(AC90,$AC$2:$AC$601),"")</f>
        <v>89</v>
      </c>
      <c r="AG90" s="79"/>
      <c r="AH90" s="80"/>
      <c r="AI90" s="80"/>
      <c r="AJ90" s="80"/>
      <c r="AK90" s="81"/>
      <c r="AL90" s="81"/>
      <c r="AM90" s="81"/>
      <c r="AN90" s="82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  <c r="NY90" s="83"/>
      <c r="NZ90" s="83"/>
      <c r="OA90" s="83"/>
      <c r="OB90" s="83"/>
      <c r="OC90" s="83"/>
      <c r="OD90" s="83"/>
      <c r="OE90" s="83"/>
      <c r="OF90" s="83"/>
      <c r="OG90" s="83"/>
      <c r="OH90" s="83"/>
      <c r="OI90" s="83"/>
      <c r="OJ90" s="83"/>
      <c r="OK90" s="83"/>
      <c r="OL90" s="83"/>
      <c r="OM90" s="83"/>
      <c r="ON90" s="83"/>
      <c r="OO90" s="83"/>
      <c r="OP90" s="83"/>
      <c r="OQ90" s="83"/>
      <c r="OR90" s="83"/>
      <c r="OS90" s="83"/>
      <c r="OT90" s="83"/>
      <c r="OU90" s="83"/>
      <c r="OV90" s="83"/>
      <c r="OW90" s="83"/>
      <c r="OX90" s="83"/>
      <c r="OY90" s="83"/>
      <c r="OZ90" s="83"/>
      <c r="PA90" s="83"/>
      <c r="PB90" s="83"/>
      <c r="PC90" s="83"/>
      <c r="PD90" s="83"/>
      <c r="PE90" s="83"/>
      <c r="PF90" s="83"/>
      <c r="PG90" s="83"/>
      <c r="PH90" s="83"/>
      <c r="PI90" s="83"/>
      <c r="PJ90" s="83"/>
      <c r="PK90" s="83"/>
      <c r="PL90" s="83"/>
      <c r="PM90" s="83"/>
      <c r="PN90" s="83"/>
      <c r="PO90" s="83"/>
      <c r="PP90" s="83"/>
      <c r="PQ90" s="83"/>
      <c r="PR90" s="83"/>
      <c r="PS90" s="83"/>
      <c r="PT90" s="83"/>
      <c r="PU90" s="83"/>
      <c r="PV90" s="83"/>
      <c r="PW90" s="83"/>
      <c r="PX90" s="83"/>
      <c r="PY90" s="83"/>
      <c r="PZ90" s="83"/>
      <c r="QA90" s="83"/>
      <c r="QB90" s="83"/>
      <c r="QC90" s="83"/>
      <c r="QD90" s="83"/>
      <c r="QE90" s="83"/>
      <c r="QF90" s="83"/>
      <c r="QG90" s="83"/>
      <c r="QH90" s="83"/>
      <c r="QI90" s="83"/>
      <c r="QJ90" s="83"/>
      <c r="QK90" s="83"/>
      <c r="QL90" s="83"/>
      <c r="QM90" s="83"/>
      <c r="QN90" s="83"/>
      <c r="QO90" s="83"/>
      <c r="QP90" s="83"/>
      <c r="QQ90" s="83"/>
      <c r="QR90" s="83"/>
      <c r="QS90" s="83"/>
      <c r="QT90" s="83"/>
      <c r="QU90" s="83"/>
      <c r="QV90" s="83"/>
      <c r="QW90" s="83"/>
      <c r="QX90" s="83"/>
      <c r="QY90" s="83"/>
      <c r="QZ90" s="83"/>
      <c r="RA90" s="83"/>
      <c r="RB90" s="83"/>
      <c r="RC90" s="83"/>
      <c r="RD90" s="83"/>
      <c r="RE90" s="83"/>
      <c r="RF90" s="83"/>
      <c r="RG90" s="83"/>
      <c r="RH90" s="83"/>
      <c r="RI90" s="83"/>
      <c r="RJ90" s="83"/>
      <c r="RK90" s="83"/>
      <c r="RL90" s="83"/>
      <c r="RM90" s="83"/>
      <c r="RN90" s="83"/>
      <c r="RO90" s="83"/>
      <c r="RP90" s="83"/>
      <c r="RQ90" s="83"/>
      <c r="RR90" s="83"/>
      <c r="RS90" s="83"/>
      <c r="RT90" s="83"/>
      <c r="RU90" s="83"/>
      <c r="RV90" s="83"/>
      <c r="RW90" s="83"/>
      <c r="RX90" s="83"/>
      <c r="RY90" s="83"/>
      <c r="RZ90" s="83"/>
      <c r="SA90" s="83"/>
      <c r="SB90" s="83"/>
      <c r="SC90" s="83"/>
      <c r="SD90" s="83"/>
      <c r="SE90" s="83"/>
      <c r="SF90" s="83"/>
      <c r="SG90" s="83"/>
      <c r="SH90" s="83"/>
      <c r="SI90" s="83"/>
      <c r="SJ90" s="83"/>
      <c r="SK90" s="83"/>
      <c r="SL90" s="83"/>
      <c r="SM90" s="83"/>
      <c r="SN90" s="83"/>
      <c r="SO90" s="83"/>
      <c r="SP90" s="83"/>
      <c r="SQ90" s="83"/>
      <c r="SR90" s="83"/>
      <c r="SS90" s="83"/>
      <c r="ST90" s="83"/>
      <c r="SU90" s="83"/>
      <c r="SV90" s="83"/>
      <c r="SW90" s="83"/>
      <c r="SX90" s="83"/>
      <c r="SY90" s="83"/>
      <c r="SZ90" s="83"/>
      <c r="TA90" s="83"/>
      <c r="TB90" s="83"/>
      <c r="TC90" s="83"/>
      <c r="TD90" s="83"/>
      <c r="TE90" s="83"/>
      <c r="TF90" s="83"/>
      <c r="TG90" s="83"/>
      <c r="TH90" s="83"/>
      <c r="TI90" s="83"/>
      <c r="TJ90" s="83"/>
      <c r="TK90" s="83"/>
      <c r="TL90" s="83"/>
      <c r="TM90" s="83"/>
      <c r="TN90" s="83"/>
      <c r="TO90" s="83"/>
      <c r="TP90" s="83"/>
      <c r="TQ90" s="83"/>
      <c r="TR90" s="83"/>
      <c r="TS90" s="83"/>
      <c r="TT90" s="83"/>
      <c r="TU90" s="83"/>
      <c r="TV90" s="83"/>
      <c r="TW90" s="83"/>
      <c r="TX90" s="83"/>
      <c r="TY90" s="83"/>
      <c r="TZ90" s="83"/>
      <c r="UA90" s="83"/>
      <c r="UB90" s="83"/>
      <c r="UC90" s="83"/>
      <c r="UD90" s="83"/>
      <c r="UE90" s="83"/>
      <c r="UF90" s="83"/>
      <c r="UG90" s="83"/>
      <c r="UH90" s="83"/>
      <c r="UI90" s="83"/>
      <c r="UJ90" s="83"/>
      <c r="UK90" s="83"/>
      <c r="UL90" s="83"/>
      <c r="UM90" s="83"/>
      <c r="UN90" s="83"/>
      <c r="UO90" s="83"/>
      <c r="UP90" s="83"/>
      <c r="UQ90" s="83"/>
      <c r="UR90" s="83"/>
      <c r="US90" s="83"/>
      <c r="UT90" s="83"/>
      <c r="UU90" s="83"/>
      <c r="UV90" s="83"/>
      <c r="UW90" s="83"/>
      <c r="UX90" s="83"/>
      <c r="UY90" s="83"/>
      <c r="UZ90" s="83"/>
      <c r="VA90" s="83"/>
      <c r="VB90" s="83"/>
      <c r="VC90" s="83"/>
      <c r="VD90" s="83"/>
      <c r="VE90" s="83"/>
      <c r="VF90" s="83"/>
      <c r="VG90" s="83"/>
      <c r="VH90" s="83"/>
      <c r="VI90" s="83"/>
      <c r="VJ90" s="83"/>
      <c r="VK90" s="83"/>
      <c r="VL90" s="83"/>
      <c r="VM90" s="83"/>
      <c r="VN90" s="83"/>
      <c r="VO90" s="83"/>
      <c r="VP90" s="83"/>
      <c r="VQ90" s="83"/>
      <c r="VR90" s="83"/>
      <c r="VS90" s="83"/>
      <c r="VT90" s="83"/>
      <c r="VU90" s="83"/>
      <c r="VV90" s="83"/>
      <c r="VW90" s="83"/>
      <c r="VX90" s="83"/>
      <c r="VY90" s="83"/>
      <c r="VZ90" s="83"/>
      <c r="WA90" s="83"/>
      <c r="WB90" s="83"/>
      <c r="WC90" s="83"/>
      <c r="WD90" s="83"/>
      <c r="WE90" s="83"/>
      <c r="WF90" s="83"/>
      <c r="WG90" s="83"/>
      <c r="WH90" s="83"/>
      <c r="WI90" s="83"/>
      <c r="WJ90" s="83"/>
      <c r="WK90" s="83"/>
      <c r="WL90" s="83"/>
      <c r="WM90" s="83"/>
      <c r="WN90" s="83"/>
      <c r="WO90" s="83"/>
      <c r="WP90" s="83"/>
      <c r="WQ90" s="83"/>
      <c r="WR90" s="83"/>
      <c r="WS90" s="83"/>
      <c r="WT90" s="83"/>
      <c r="WU90" s="83"/>
      <c r="WV90" s="83"/>
      <c r="WW90" s="83"/>
      <c r="WX90" s="83"/>
      <c r="WY90" s="83"/>
      <c r="WZ90" s="83"/>
      <c r="XA90" s="83"/>
      <c r="XB90" s="83"/>
      <c r="XC90" s="83"/>
      <c r="XD90" s="83"/>
      <c r="XE90" s="83"/>
      <c r="XF90" s="83"/>
      <c r="XG90" s="83"/>
      <c r="XH90" s="83"/>
      <c r="XI90" s="83"/>
      <c r="XJ90" s="83"/>
      <c r="XK90" s="83"/>
      <c r="XL90" s="83"/>
      <c r="XM90" s="83"/>
      <c r="XN90" s="83"/>
      <c r="XO90" s="83"/>
      <c r="XP90" s="83"/>
      <c r="XQ90" s="83"/>
      <c r="XR90" s="83"/>
      <c r="XS90" s="83"/>
      <c r="XT90" s="83"/>
      <c r="XU90" s="83"/>
      <c r="XV90" s="83"/>
      <c r="XW90" s="83"/>
      <c r="XX90" s="83"/>
      <c r="XY90" s="83"/>
      <c r="XZ90" s="83"/>
      <c r="YA90" s="83"/>
      <c r="YB90" s="83"/>
      <c r="YC90" s="83"/>
      <c r="YD90" s="83"/>
      <c r="YE90" s="83"/>
      <c r="YF90" s="83"/>
      <c r="YG90" s="83"/>
      <c r="YH90" s="83"/>
      <c r="YI90" s="83"/>
      <c r="YJ90" s="83"/>
      <c r="YK90" s="83"/>
      <c r="YL90" s="83"/>
      <c r="YM90" s="83"/>
      <c r="YN90" s="83"/>
      <c r="YO90" s="83"/>
      <c r="YP90" s="83"/>
      <c r="YQ90" s="83"/>
      <c r="YR90" s="83"/>
      <c r="YS90" s="83"/>
      <c r="YT90" s="83"/>
      <c r="YU90" s="83"/>
      <c r="YV90" s="83"/>
      <c r="YW90" s="83"/>
      <c r="YX90" s="83"/>
      <c r="YY90" s="83"/>
      <c r="YZ90" s="83"/>
      <c r="ZA90" s="83"/>
      <c r="ZB90" s="83"/>
      <c r="ZC90" s="83"/>
      <c r="ZD90" s="83"/>
      <c r="ZE90" s="83"/>
      <c r="ZF90" s="83"/>
      <c r="ZG90" s="83"/>
      <c r="ZH90" s="83"/>
      <c r="ZI90" s="83"/>
      <c r="ZJ90" s="83"/>
      <c r="ZK90" s="83"/>
      <c r="ZL90" s="83"/>
      <c r="ZM90" s="83"/>
      <c r="ZN90" s="83"/>
      <c r="ZO90" s="83"/>
      <c r="ZP90" s="83"/>
      <c r="ZQ90" s="83"/>
      <c r="ZR90" s="83"/>
      <c r="ZS90" s="83"/>
      <c r="ZT90" s="83"/>
      <c r="ZU90" s="83"/>
      <c r="ZV90" s="83"/>
      <c r="ZW90" s="83"/>
      <c r="ZX90" s="83"/>
      <c r="ZY90" s="83"/>
      <c r="ZZ90" s="83"/>
      <c r="AAA90" s="83"/>
      <c r="AAB90" s="83"/>
      <c r="AAC90" s="83"/>
      <c r="AAD90" s="83"/>
      <c r="AAE90" s="83"/>
      <c r="AAF90" s="83"/>
      <c r="AAG90" s="83"/>
      <c r="AAH90" s="83"/>
      <c r="AAI90" s="83"/>
      <c r="AAJ90" s="83"/>
      <c r="AAK90" s="83"/>
      <c r="AAL90" s="83"/>
      <c r="AAM90" s="83"/>
      <c r="AAN90" s="83"/>
      <c r="AAO90" s="83"/>
      <c r="AAP90" s="83"/>
      <c r="AAQ90" s="83"/>
      <c r="AAR90" s="83"/>
      <c r="AAS90" s="83"/>
      <c r="AAT90" s="83"/>
      <c r="AAU90" s="83"/>
      <c r="AAV90" s="83"/>
      <c r="AAW90" s="83"/>
      <c r="AAX90" s="83"/>
      <c r="AAY90" s="83"/>
      <c r="AAZ90" s="83"/>
      <c r="ABA90" s="83"/>
      <c r="ABB90" s="83"/>
      <c r="ABC90" s="83"/>
      <c r="ABD90" s="83"/>
      <c r="ABE90" s="83"/>
      <c r="ABF90" s="83"/>
      <c r="ABG90" s="83"/>
      <c r="ABH90" s="83"/>
      <c r="ABI90" s="83"/>
      <c r="ABJ90" s="83"/>
      <c r="ABK90" s="83"/>
      <c r="ABL90" s="83"/>
      <c r="ABM90" s="83"/>
      <c r="ABN90" s="83"/>
      <c r="ABO90" s="83"/>
      <c r="ABP90" s="83"/>
      <c r="ABQ90" s="83"/>
      <c r="ABR90" s="83"/>
      <c r="ABS90" s="83"/>
      <c r="ABT90" s="83"/>
      <c r="ABU90" s="83"/>
      <c r="ABV90" s="83"/>
      <c r="ABW90" s="83"/>
      <c r="ABX90" s="83"/>
      <c r="ABY90" s="83"/>
      <c r="ABZ90" s="83"/>
      <c r="ACA90" s="83"/>
      <c r="ACB90" s="83"/>
      <c r="ACC90" s="83"/>
      <c r="ACD90" s="83"/>
      <c r="ACE90" s="83"/>
      <c r="ACF90" s="83"/>
      <c r="ACG90" s="83"/>
      <c r="ACH90" s="83"/>
      <c r="ACI90" s="83"/>
      <c r="ACJ90" s="83"/>
      <c r="ACK90" s="83"/>
      <c r="ACL90" s="83"/>
      <c r="ACM90" s="83"/>
      <c r="ACN90" s="83"/>
      <c r="ACO90" s="83"/>
      <c r="ACP90" s="83"/>
      <c r="ACQ90" s="83"/>
      <c r="ACR90" s="83"/>
      <c r="ACS90" s="83"/>
      <c r="ACT90" s="83"/>
      <c r="ACU90" s="83"/>
      <c r="ACV90" s="83"/>
      <c r="ACW90" s="83"/>
      <c r="ACX90" s="83"/>
      <c r="ACY90" s="83"/>
      <c r="ACZ90" s="83"/>
      <c r="ADA90" s="83"/>
      <c r="ADB90" s="83"/>
      <c r="ADC90" s="83"/>
      <c r="ADD90" s="83"/>
      <c r="ADE90" s="83"/>
      <c r="ADF90" s="83"/>
      <c r="ADG90" s="83"/>
      <c r="ADH90" s="83"/>
      <c r="ADI90" s="83"/>
      <c r="ADJ90" s="83"/>
      <c r="ADK90" s="83"/>
      <c r="ADL90" s="83"/>
      <c r="ADM90" s="83"/>
      <c r="ADN90" s="83"/>
      <c r="ADO90" s="83"/>
      <c r="ADP90" s="83"/>
      <c r="ADQ90" s="83"/>
      <c r="ADR90" s="83"/>
      <c r="ADS90" s="83"/>
      <c r="ADT90" s="83"/>
      <c r="ADU90" s="83"/>
      <c r="ADV90" s="83"/>
      <c r="ADW90" s="83"/>
      <c r="ADX90" s="83"/>
      <c r="ADY90" s="83"/>
      <c r="ADZ90" s="83"/>
      <c r="AEA90" s="83"/>
      <c r="AEB90" s="83"/>
      <c r="AEC90" s="83"/>
      <c r="AED90" s="83"/>
      <c r="AEE90" s="83"/>
      <c r="AEF90" s="83"/>
      <c r="AEG90" s="83"/>
      <c r="AEH90" s="83"/>
      <c r="AEI90" s="83"/>
      <c r="AEJ90" s="83"/>
      <c r="AEK90" s="83"/>
      <c r="AEL90" s="83"/>
      <c r="AEM90" s="83"/>
      <c r="AEN90" s="83"/>
      <c r="AEO90" s="83"/>
      <c r="AEP90" s="83"/>
      <c r="AEQ90" s="83"/>
      <c r="AER90" s="83"/>
      <c r="AES90" s="83"/>
      <c r="AET90" s="83"/>
      <c r="AEU90" s="83"/>
      <c r="AEV90" s="83"/>
      <c r="AEW90" s="83"/>
      <c r="AEX90" s="83"/>
      <c r="AEY90" s="83"/>
      <c r="AEZ90" s="83"/>
      <c r="AFA90" s="83"/>
      <c r="AFB90" s="83"/>
      <c r="AFC90" s="83"/>
      <c r="AFD90" s="83"/>
      <c r="AFE90" s="83"/>
      <c r="AFF90" s="83"/>
      <c r="AFG90" s="83"/>
      <c r="AFH90" s="83"/>
      <c r="AFI90" s="83"/>
      <c r="AFJ90" s="83"/>
      <c r="AFK90" s="83"/>
      <c r="AFL90" s="83"/>
      <c r="AFM90" s="83"/>
      <c r="AFN90" s="83"/>
      <c r="AFO90" s="83"/>
      <c r="AFP90" s="83"/>
      <c r="AFQ90" s="83"/>
      <c r="AFR90" s="83"/>
      <c r="AFS90" s="83"/>
      <c r="AFT90" s="83"/>
      <c r="AFU90" s="83"/>
      <c r="AFV90" s="83"/>
      <c r="AFW90" s="83"/>
      <c r="AFX90" s="83"/>
      <c r="AFY90" s="83"/>
      <c r="AFZ90" s="83"/>
      <c r="AGA90" s="83"/>
      <c r="AGB90" s="83"/>
      <c r="AGC90" s="83"/>
      <c r="AGD90" s="83"/>
      <c r="AGE90" s="83"/>
      <c r="AGF90" s="83"/>
      <c r="AGG90" s="83"/>
      <c r="AGH90" s="83"/>
      <c r="AGI90" s="83"/>
      <c r="AGJ90" s="83"/>
      <c r="AGK90" s="83"/>
      <c r="AGL90" s="83"/>
      <c r="AGM90" s="83"/>
      <c r="AGN90" s="83"/>
      <c r="AGO90" s="83"/>
      <c r="AGP90" s="83"/>
      <c r="AGQ90" s="83"/>
      <c r="AGR90" s="83"/>
      <c r="AGS90" s="83"/>
      <c r="AGT90" s="83"/>
      <c r="AGU90" s="83"/>
      <c r="AGV90" s="83"/>
      <c r="AGW90" s="83"/>
      <c r="AGX90" s="83"/>
      <c r="AGY90" s="83"/>
      <c r="AGZ90" s="83"/>
      <c r="AHA90" s="83"/>
      <c r="AHB90" s="83"/>
      <c r="AHC90" s="83"/>
      <c r="AHD90" s="83"/>
      <c r="AHE90" s="83"/>
      <c r="AHF90" s="83"/>
      <c r="AHG90" s="83"/>
      <c r="AHH90" s="83"/>
      <c r="AHI90" s="83"/>
      <c r="AHJ90" s="83"/>
      <c r="AHK90" s="83"/>
      <c r="AHL90" s="83"/>
      <c r="AHM90" s="83"/>
      <c r="AHN90" s="83"/>
      <c r="AHO90" s="83"/>
      <c r="AHP90" s="83"/>
      <c r="AHQ90" s="83"/>
      <c r="AHR90" s="83"/>
      <c r="AHS90" s="83"/>
      <c r="AHT90" s="83"/>
      <c r="AHU90" s="83"/>
      <c r="AHV90" s="83"/>
      <c r="AHW90" s="83"/>
      <c r="AHX90" s="83"/>
      <c r="AHY90" s="83"/>
      <c r="AHZ90" s="83"/>
      <c r="AIA90" s="83"/>
      <c r="AIB90" s="83"/>
      <c r="AIC90" s="83"/>
      <c r="AID90" s="83"/>
      <c r="AIE90" s="83"/>
      <c r="AIF90" s="83"/>
      <c r="AIG90" s="83"/>
      <c r="AIH90" s="83"/>
      <c r="AII90" s="83"/>
      <c r="AIJ90" s="83"/>
      <c r="AIK90" s="83"/>
      <c r="AIL90" s="83"/>
      <c r="AIM90" s="83"/>
      <c r="AIN90" s="83"/>
      <c r="AIO90" s="83"/>
      <c r="AIP90" s="83"/>
      <c r="AIQ90" s="83"/>
      <c r="AIR90" s="83"/>
      <c r="AIS90" s="83"/>
      <c r="AIT90" s="83"/>
      <c r="AIU90" s="83"/>
      <c r="AIV90" s="83"/>
      <c r="AIW90" s="83"/>
      <c r="AIX90" s="83"/>
      <c r="AIY90" s="83"/>
      <c r="AIZ90" s="83"/>
      <c r="AJA90" s="83"/>
      <c r="AJB90" s="83"/>
      <c r="AJC90" s="83"/>
      <c r="AJD90" s="83"/>
      <c r="AJE90" s="83"/>
      <c r="AJF90" s="83"/>
      <c r="AJG90" s="83"/>
      <c r="AJH90" s="83"/>
      <c r="AJI90" s="83"/>
      <c r="AJJ90" s="83"/>
      <c r="AJK90" s="83"/>
      <c r="AJL90" s="83"/>
      <c r="AJM90" s="83"/>
      <c r="AJN90" s="83"/>
      <c r="AJO90" s="83"/>
      <c r="AJP90" s="83"/>
      <c r="AJQ90" s="83"/>
      <c r="AJR90" s="83"/>
      <c r="AJS90" s="83"/>
      <c r="AJT90" s="83"/>
      <c r="AJU90" s="83"/>
      <c r="AJV90" s="83"/>
      <c r="AJW90" s="83"/>
      <c r="AJX90" s="83"/>
      <c r="AJY90" s="83"/>
      <c r="AJZ90" s="83"/>
      <c r="AKA90" s="83"/>
      <c r="AKB90" s="83"/>
      <c r="AKC90" s="83"/>
      <c r="AKD90" s="83"/>
      <c r="AKE90" s="83"/>
      <c r="AKF90" s="83"/>
      <c r="AKG90" s="83"/>
      <c r="AKH90" s="83"/>
      <c r="AKI90" s="83"/>
      <c r="AKJ90" s="83"/>
      <c r="AKK90" s="83"/>
      <c r="AKL90" s="83"/>
      <c r="AKM90" s="83"/>
      <c r="AKN90" s="83"/>
      <c r="AKO90" s="83"/>
      <c r="AKP90" s="83"/>
      <c r="AKQ90" s="83"/>
      <c r="AKR90" s="83"/>
      <c r="AKS90" s="83"/>
      <c r="AKT90" s="83"/>
      <c r="AKU90" s="83"/>
      <c r="AKV90" s="83"/>
      <c r="AKW90" s="83"/>
      <c r="AKX90" s="83"/>
      <c r="AKY90" s="83"/>
      <c r="AKZ90" s="83"/>
      <c r="ALA90" s="83"/>
      <c r="ALB90" s="83"/>
      <c r="ALC90" s="83"/>
      <c r="ALD90" s="83"/>
      <c r="ALE90" s="83"/>
      <c r="ALF90" s="83"/>
      <c r="ALG90" s="83"/>
      <c r="ALH90" s="83"/>
      <c r="ALI90" s="83"/>
      <c r="ALJ90" s="83"/>
      <c r="ALK90" s="83"/>
      <c r="ALL90" s="83"/>
      <c r="ALM90" s="83"/>
      <c r="ALN90" s="83"/>
      <c r="ALO90" s="83"/>
      <c r="ALP90" s="83"/>
      <c r="ALQ90" s="83"/>
      <c r="ALR90" s="83"/>
      <c r="ALS90" s="83"/>
      <c r="ALT90" s="83"/>
      <c r="ALU90" s="83"/>
      <c r="ALV90" s="83"/>
      <c r="ALW90" s="83"/>
      <c r="ALX90" s="83"/>
      <c r="ALY90" s="83"/>
      <c r="ALZ90" s="83"/>
      <c r="AMA90" s="83"/>
      <c r="AMB90" s="83"/>
      <c r="AMC90" s="83"/>
      <c r="AMD90" s="83"/>
      <c r="AME90" s="83"/>
      <c r="AMF90" s="83"/>
      <c r="AMG90" s="83"/>
      <c r="AMH90" s="83"/>
      <c r="AMI90" s="83"/>
      <c r="AMJ90" s="83"/>
    </row>
    <row r="91" spans="1:1024" s="89" customFormat="1" ht="12.75" x14ac:dyDescent="0.2">
      <c r="A91" s="58">
        <f t="array" ref="A91">IF(G91=Error_checking!$A$26,_xlfn.RANK.EQ(AC91,$AC$2:$AC$601),"")</f>
        <v>90</v>
      </c>
      <c r="B91" s="84">
        <v>437</v>
      </c>
      <c r="C91" s="59">
        <f>VLOOKUP($B91,Ludo_na!$A$2:$D$601,2,0)</f>
        <v>320</v>
      </c>
      <c r="D91" s="60" t="str">
        <f>IF(VLOOKUP($B91,Ludo_voor!$A$2:$Y$601,3,0)="","",VLOOKUP($B91,Ludo_voor!$A$2:$Y$601,3,0))</f>
        <v>Veranneman</v>
      </c>
      <c r="E91" s="61" t="str">
        <f>IF(VLOOKUP($B91,Ludo_voor!$A$2:$Y$601,4,0)="","",VLOOKUP($B91,Ludo_voor!$A$2:$Y$601,4,0))</f>
        <v>Wout</v>
      </c>
      <c r="F91" s="62" t="str">
        <f>IF(VLOOKUP($B91,Ludo_voor!$A$2:$Y$601,5,0)="","",VLOOKUP($B91,Ludo_voor!$A$2:$Y$601,5,0))</f>
        <v/>
      </c>
      <c r="G91" s="63" t="s">
        <v>845</v>
      </c>
      <c r="H91" s="85"/>
      <c r="I91" s="86" t="s">
        <v>885</v>
      </c>
      <c r="J91" s="87">
        <v>1</v>
      </c>
      <c r="K91" s="87">
        <v>2.5</v>
      </c>
      <c r="L91" s="87">
        <v>3</v>
      </c>
      <c r="M91" s="67">
        <f t="array" ref="M91">IF($G91="","",IF(L91="",0,((SUM(IF(I91=I$2:I$601,IF(J91=J$2:J$601,1,0),0))-K91)/(SUM(IF(I91=I$2:I$601,IF(J91=J$2:J$601,1,0),0))-1)*100)+(L91/(SUM(IF(I91=I$2:I$601,IF(J91=J$2:J$601,L$2:L$601,0),0))))+IF(K91&lt;2,SUM(IF(I91=I$2:I$601,IF(J91=J$2:J$601,1,0),0)),0)))</f>
        <v>50.3</v>
      </c>
      <c r="N91" s="88" t="s">
        <v>887</v>
      </c>
      <c r="O91" s="72">
        <v>1</v>
      </c>
      <c r="P91" s="72">
        <v>2</v>
      </c>
      <c r="Q91" s="72">
        <v>36</v>
      </c>
      <c r="R91" s="70">
        <f t="array" ref="R91">IF($G91="","",IF(Q91="",0,((SUM(IF(N91=N$2:N$601,IF(O91=O$2:O$601,1,0),0))-P91)/(SUM(IF(N91=N$2:N$601,IF(O91=O$2:O$601,1,0),0))-1)*100)+(Q91/(SUM(IF(N91=N$2:N$601,IF(O91=O$2:O$601,Q$2:Q$601,0),0))))+IF(P91&lt;2,SUM(IF(N91=N$2:N$601,IF(O91=O$2:O$601,1,0),0)),0)))</f>
        <v>66.945736434108511</v>
      </c>
      <c r="S91" s="71" t="s">
        <v>966</v>
      </c>
      <c r="T91" s="72">
        <v>3</v>
      </c>
      <c r="U91" s="72">
        <v>4</v>
      </c>
      <c r="V91" s="72">
        <v>22</v>
      </c>
      <c r="W91" s="73">
        <f t="array" ref="W91">IF($G91="","",IF(OR(S91=Error_checking!$Q$25,S91=Error_checking!$Q$26),R91-IF(P91&lt;2,SUM(IF(N91=N$2:N$601,IF(O91=O$2:O$601,1,0),0)),0),IF(V91="",0,((SUM(IF(S91=S$2:S$601,IF(T91=T$2:T$601,1,0),0))-U91)/(SUM(IF(S91=S$2:S$601,IF(T91=T$2:T$601,1,0),0))-1)*100)+(V91/(SUM(IF(S91=S$2:S$601,IF(T91=T$2:T$601,V$2:V$601,0),0))))+IF(U91&lt;2,SUM(IF(S91=S$2:S$601,IF(T91=T$2:T$601,1,0),0)),0))))</f>
        <v>0.18181818181818182</v>
      </c>
      <c r="X91" s="74"/>
      <c r="Y91" s="75"/>
      <c r="Z91" s="76"/>
      <c r="AA91" s="75"/>
      <c r="AB91" s="77">
        <f>0</f>
        <v>0</v>
      </c>
      <c r="AC91" s="77">
        <f t="array" ref="AC91">SUM(M91,R91,W91,AB91)</f>
        <v>117.4275546159267</v>
      </c>
      <c r="AD91" s="76">
        <f>IF(G91=Error_checking!$A$26,MAX(0,MIN(MaxBonus,$G$1)+1-_xlfn.RANK.EQ(AC91,$AC$2:$AC$601)),0)</f>
        <v>0</v>
      </c>
      <c r="AE91" s="73">
        <f t="shared" si="1"/>
        <v>117.4275546159267</v>
      </c>
      <c r="AF91" s="78">
        <f t="array" ref="AF91">IF(G91=Error_checking!$A$26,_xlfn.RANK.EQ(AC91,$AC$2:$AC$601),"")</f>
        <v>90</v>
      </c>
      <c r="AG91" s="79"/>
      <c r="AH91" s="80"/>
      <c r="AI91" s="80"/>
      <c r="AJ91" s="80"/>
      <c r="AK91" s="81"/>
      <c r="AL91" s="81"/>
      <c r="AM91" s="81"/>
      <c r="AN91" s="82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  <c r="HA91" s="104"/>
      <c r="HB91" s="104"/>
      <c r="HC91" s="104"/>
      <c r="HD91" s="104"/>
      <c r="HE91" s="104"/>
      <c r="HF91" s="104"/>
      <c r="HG91" s="104"/>
      <c r="HH91" s="104"/>
      <c r="HI91" s="104"/>
      <c r="HJ91" s="104"/>
      <c r="HK91" s="104"/>
      <c r="HL91" s="104"/>
      <c r="HM91" s="104"/>
      <c r="HN91" s="104"/>
      <c r="HO91" s="104"/>
      <c r="HP91" s="104"/>
      <c r="HQ91" s="104"/>
      <c r="HR91" s="104"/>
      <c r="HS91" s="104"/>
      <c r="HT91" s="104"/>
      <c r="HU91" s="104"/>
      <c r="HV91" s="104"/>
      <c r="HW91" s="104"/>
      <c r="HX91" s="104"/>
      <c r="HY91" s="104"/>
      <c r="HZ91" s="104"/>
      <c r="IA91" s="104"/>
      <c r="IB91" s="104"/>
      <c r="IC91" s="104"/>
      <c r="ID91" s="104"/>
      <c r="IE91" s="104"/>
      <c r="IF91" s="104"/>
      <c r="IG91" s="104"/>
      <c r="IH91" s="104"/>
      <c r="II91" s="104"/>
      <c r="IJ91" s="104"/>
      <c r="IK91" s="104"/>
      <c r="IL91" s="104"/>
      <c r="IM91" s="104"/>
      <c r="IN91" s="104"/>
      <c r="IO91" s="104"/>
      <c r="IP91" s="104"/>
      <c r="IQ91" s="104"/>
      <c r="IR91" s="104"/>
      <c r="IS91" s="104"/>
      <c r="IT91" s="104"/>
      <c r="IU91" s="104"/>
      <c r="IV91" s="104"/>
      <c r="IW91" s="104"/>
      <c r="IX91" s="104"/>
      <c r="IY91" s="104"/>
      <c r="IZ91" s="104"/>
      <c r="JA91" s="104"/>
      <c r="JB91" s="104"/>
      <c r="JC91" s="104"/>
      <c r="JD91" s="104"/>
      <c r="JE91" s="104"/>
      <c r="JF91" s="104"/>
      <c r="JG91" s="104"/>
      <c r="JH91" s="104"/>
      <c r="JI91" s="104"/>
      <c r="JJ91" s="104"/>
      <c r="JK91" s="104"/>
      <c r="JL91" s="104"/>
      <c r="JM91" s="104"/>
      <c r="JN91" s="104"/>
      <c r="JO91" s="104"/>
      <c r="JP91" s="104"/>
      <c r="JQ91" s="104"/>
      <c r="JR91" s="104"/>
      <c r="JS91" s="104"/>
      <c r="JT91" s="104"/>
      <c r="JU91" s="104"/>
      <c r="JV91" s="104"/>
      <c r="JW91" s="104"/>
      <c r="JX91" s="104"/>
      <c r="JY91" s="104"/>
      <c r="JZ91" s="104"/>
      <c r="KA91" s="104"/>
      <c r="KB91" s="104"/>
      <c r="KC91" s="104"/>
      <c r="KD91" s="104"/>
      <c r="KE91" s="104"/>
      <c r="KF91" s="104"/>
      <c r="KG91" s="104"/>
      <c r="KH91" s="104"/>
      <c r="KI91" s="104"/>
      <c r="KJ91" s="104"/>
      <c r="KK91" s="104"/>
      <c r="KL91" s="104"/>
      <c r="KM91" s="104"/>
      <c r="KN91" s="104"/>
      <c r="KO91" s="104"/>
      <c r="KP91" s="104"/>
      <c r="KQ91" s="104"/>
      <c r="KR91" s="104"/>
      <c r="KS91" s="104"/>
      <c r="KT91" s="104"/>
      <c r="KU91" s="104"/>
      <c r="KV91" s="104"/>
      <c r="KW91" s="104"/>
      <c r="KX91" s="104"/>
      <c r="KY91" s="104"/>
      <c r="KZ91" s="104"/>
      <c r="LA91" s="104"/>
      <c r="LB91" s="104"/>
      <c r="LC91" s="104"/>
      <c r="LD91" s="104"/>
      <c r="LE91" s="104"/>
      <c r="LF91" s="104"/>
      <c r="LG91" s="104"/>
      <c r="LH91" s="104"/>
      <c r="LI91" s="104"/>
      <c r="LJ91" s="104"/>
      <c r="LK91" s="104"/>
      <c r="LL91" s="104"/>
      <c r="LM91" s="104"/>
      <c r="LN91" s="104"/>
      <c r="LO91" s="104"/>
      <c r="LP91" s="104"/>
      <c r="LQ91" s="104"/>
      <c r="LR91" s="104"/>
      <c r="LS91" s="104"/>
      <c r="LT91" s="104"/>
      <c r="LU91" s="104"/>
      <c r="LV91" s="104"/>
      <c r="LW91" s="104"/>
      <c r="LX91" s="104"/>
      <c r="LY91" s="104"/>
      <c r="LZ91" s="104"/>
      <c r="MA91" s="104"/>
      <c r="MB91" s="104"/>
      <c r="MC91" s="104"/>
      <c r="MD91" s="104"/>
      <c r="ME91" s="104"/>
      <c r="MF91" s="104"/>
      <c r="MG91" s="104"/>
      <c r="MH91" s="104"/>
      <c r="MI91" s="104"/>
      <c r="MJ91" s="104"/>
      <c r="MK91" s="104"/>
      <c r="ML91" s="104"/>
      <c r="MM91" s="104"/>
      <c r="MN91" s="104"/>
      <c r="MO91" s="104"/>
      <c r="MP91" s="104"/>
      <c r="MQ91" s="104"/>
      <c r="MR91" s="104"/>
      <c r="MS91" s="104"/>
      <c r="MT91" s="104"/>
      <c r="MU91" s="104"/>
      <c r="MV91" s="104"/>
      <c r="MW91" s="104"/>
      <c r="MX91" s="104"/>
      <c r="MY91" s="104"/>
      <c r="MZ91" s="104"/>
      <c r="NA91" s="104"/>
      <c r="NB91" s="104"/>
      <c r="NC91" s="104"/>
      <c r="ND91" s="104"/>
      <c r="NE91" s="104"/>
      <c r="NF91" s="104"/>
      <c r="NG91" s="104"/>
      <c r="NH91" s="104"/>
      <c r="NI91" s="104"/>
      <c r="NJ91" s="104"/>
      <c r="NK91" s="104"/>
      <c r="NL91" s="104"/>
      <c r="NM91" s="104"/>
      <c r="NN91" s="104"/>
      <c r="NO91" s="104"/>
      <c r="NP91" s="104"/>
      <c r="NQ91" s="104"/>
      <c r="NR91" s="104"/>
      <c r="NS91" s="104"/>
      <c r="NT91" s="104"/>
      <c r="NU91" s="104"/>
      <c r="NV91" s="104"/>
      <c r="NW91" s="104"/>
      <c r="NX91" s="104"/>
      <c r="NY91" s="104"/>
      <c r="NZ91" s="104"/>
      <c r="OA91" s="104"/>
      <c r="OB91" s="104"/>
      <c r="OC91" s="104"/>
      <c r="OD91" s="104"/>
      <c r="OE91" s="104"/>
      <c r="OF91" s="104"/>
      <c r="OG91" s="104"/>
      <c r="OH91" s="104"/>
      <c r="OI91" s="104"/>
      <c r="OJ91" s="104"/>
      <c r="OK91" s="104"/>
      <c r="OL91" s="104"/>
      <c r="OM91" s="104"/>
      <c r="ON91" s="104"/>
      <c r="OO91" s="104"/>
      <c r="OP91" s="104"/>
      <c r="OQ91" s="104"/>
      <c r="OR91" s="104"/>
      <c r="OS91" s="104"/>
      <c r="OT91" s="104"/>
      <c r="OU91" s="104"/>
      <c r="OV91" s="104"/>
      <c r="OW91" s="104"/>
      <c r="OX91" s="104"/>
      <c r="OY91" s="104"/>
      <c r="OZ91" s="104"/>
      <c r="PA91" s="104"/>
      <c r="PB91" s="104"/>
      <c r="PC91" s="104"/>
      <c r="PD91" s="104"/>
      <c r="PE91" s="104"/>
      <c r="PF91" s="104"/>
      <c r="PG91" s="104"/>
      <c r="PH91" s="104"/>
      <c r="PI91" s="104"/>
      <c r="PJ91" s="104"/>
      <c r="PK91" s="104"/>
      <c r="PL91" s="104"/>
      <c r="PM91" s="104"/>
      <c r="PN91" s="104"/>
      <c r="PO91" s="104"/>
      <c r="PP91" s="104"/>
      <c r="PQ91" s="104"/>
      <c r="PR91" s="104"/>
      <c r="PS91" s="104"/>
      <c r="PT91" s="104"/>
      <c r="PU91" s="104"/>
      <c r="PV91" s="104"/>
      <c r="PW91" s="104"/>
      <c r="PX91" s="104"/>
      <c r="PY91" s="104"/>
      <c r="PZ91" s="104"/>
      <c r="QA91" s="104"/>
      <c r="QB91" s="104"/>
      <c r="QC91" s="104"/>
      <c r="QD91" s="104"/>
      <c r="QE91" s="104"/>
      <c r="QF91" s="104"/>
      <c r="QG91" s="104"/>
      <c r="QH91" s="104"/>
      <c r="QI91" s="104"/>
      <c r="QJ91" s="104"/>
      <c r="QK91" s="104"/>
      <c r="QL91" s="104"/>
      <c r="QM91" s="104"/>
      <c r="QN91" s="104"/>
      <c r="QO91" s="104"/>
      <c r="QP91" s="104"/>
      <c r="QQ91" s="104"/>
      <c r="QR91" s="104"/>
      <c r="QS91" s="104"/>
      <c r="QT91" s="104"/>
      <c r="QU91" s="104"/>
      <c r="QV91" s="104"/>
      <c r="QW91" s="104"/>
      <c r="QX91" s="104"/>
      <c r="QY91" s="104"/>
      <c r="QZ91" s="104"/>
      <c r="RA91" s="104"/>
      <c r="RB91" s="104"/>
      <c r="RC91" s="104"/>
      <c r="RD91" s="104"/>
      <c r="RE91" s="104"/>
      <c r="RF91" s="104"/>
      <c r="RG91" s="104"/>
      <c r="RH91" s="104"/>
      <c r="RI91" s="104"/>
      <c r="RJ91" s="104"/>
      <c r="RK91" s="104"/>
      <c r="RL91" s="104"/>
      <c r="RM91" s="104"/>
      <c r="RN91" s="104"/>
      <c r="RO91" s="104"/>
      <c r="RP91" s="104"/>
      <c r="RQ91" s="104"/>
      <c r="RR91" s="104"/>
      <c r="RS91" s="104"/>
      <c r="RT91" s="104"/>
      <c r="RU91" s="104"/>
      <c r="RV91" s="104"/>
      <c r="RW91" s="104"/>
      <c r="RX91" s="104"/>
      <c r="RY91" s="104"/>
      <c r="RZ91" s="104"/>
      <c r="SA91" s="104"/>
      <c r="SB91" s="104"/>
      <c r="SC91" s="104"/>
      <c r="SD91" s="104"/>
      <c r="SE91" s="104"/>
      <c r="SF91" s="104"/>
      <c r="SG91" s="104"/>
      <c r="SH91" s="104"/>
      <c r="SI91" s="104"/>
      <c r="SJ91" s="104"/>
      <c r="SK91" s="104"/>
      <c r="SL91" s="104"/>
      <c r="SM91" s="104"/>
      <c r="SN91" s="104"/>
      <c r="SO91" s="104"/>
      <c r="SP91" s="104"/>
      <c r="SQ91" s="104"/>
      <c r="SR91" s="104"/>
      <c r="SS91" s="104"/>
      <c r="ST91" s="104"/>
      <c r="SU91" s="104"/>
      <c r="SV91" s="104"/>
      <c r="SW91" s="104"/>
      <c r="SX91" s="104"/>
      <c r="SY91" s="104"/>
      <c r="SZ91" s="104"/>
      <c r="TA91" s="104"/>
      <c r="TB91" s="104"/>
      <c r="TC91" s="104"/>
      <c r="TD91" s="104"/>
      <c r="TE91" s="104"/>
      <c r="TF91" s="104"/>
      <c r="TG91" s="104"/>
      <c r="TH91" s="104"/>
      <c r="TI91" s="104"/>
      <c r="TJ91" s="104"/>
      <c r="TK91" s="104"/>
      <c r="TL91" s="104"/>
      <c r="TM91" s="104"/>
      <c r="TN91" s="104"/>
      <c r="TO91" s="104"/>
      <c r="TP91" s="104"/>
      <c r="TQ91" s="104"/>
      <c r="TR91" s="104"/>
      <c r="TS91" s="104"/>
      <c r="TT91" s="104"/>
      <c r="TU91" s="104"/>
      <c r="TV91" s="104"/>
      <c r="TW91" s="104"/>
      <c r="TX91" s="104"/>
      <c r="TY91" s="104"/>
      <c r="TZ91" s="104"/>
      <c r="UA91" s="104"/>
      <c r="UB91" s="104"/>
      <c r="UC91" s="104"/>
      <c r="UD91" s="104"/>
      <c r="UE91" s="104"/>
      <c r="UF91" s="104"/>
      <c r="UG91" s="104"/>
      <c r="UH91" s="104"/>
      <c r="UI91" s="104"/>
      <c r="UJ91" s="104"/>
      <c r="UK91" s="104"/>
      <c r="UL91" s="104"/>
      <c r="UM91" s="104"/>
      <c r="UN91" s="104"/>
      <c r="UO91" s="104"/>
      <c r="UP91" s="104"/>
      <c r="UQ91" s="104"/>
      <c r="UR91" s="104"/>
      <c r="US91" s="104"/>
      <c r="UT91" s="104"/>
      <c r="UU91" s="104"/>
      <c r="UV91" s="104"/>
      <c r="UW91" s="104"/>
      <c r="UX91" s="104"/>
      <c r="UY91" s="104"/>
      <c r="UZ91" s="104"/>
      <c r="VA91" s="104"/>
      <c r="VB91" s="104"/>
      <c r="VC91" s="104"/>
      <c r="VD91" s="104"/>
      <c r="VE91" s="104"/>
      <c r="VF91" s="104"/>
      <c r="VG91" s="104"/>
      <c r="VH91" s="104"/>
      <c r="VI91" s="104"/>
      <c r="VJ91" s="104"/>
      <c r="VK91" s="104"/>
      <c r="VL91" s="104"/>
      <c r="VM91" s="104"/>
      <c r="VN91" s="104"/>
      <c r="VO91" s="104"/>
      <c r="VP91" s="104"/>
      <c r="VQ91" s="104"/>
      <c r="VR91" s="104"/>
      <c r="VS91" s="104"/>
      <c r="VT91" s="104"/>
      <c r="VU91" s="104"/>
      <c r="VV91" s="104"/>
      <c r="VW91" s="104"/>
      <c r="VX91" s="104"/>
      <c r="VY91" s="104"/>
      <c r="VZ91" s="104"/>
      <c r="WA91" s="104"/>
      <c r="WB91" s="104"/>
      <c r="WC91" s="104"/>
      <c r="WD91" s="104"/>
      <c r="WE91" s="104"/>
      <c r="WF91" s="104"/>
      <c r="WG91" s="104"/>
      <c r="WH91" s="104"/>
      <c r="WI91" s="104"/>
      <c r="WJ91" s="104"/>
      <c r="WK91" s="104"/>
      <c r="WL91" s="104"/>
      <c r="WM91" s="104"/>
      <c r="WN91" s="104"/>
      <c r="WO91" s="104"/>
      <c r="WP91" s="104"/>
      <c r="WQ91" s="104"/>
      <c r="WR91" s="104"/>
      <c r="WS91" s="104"/>
      <c r="WT91" s="104"/>
      <c r="WU91" s="104"/>
      <c r="WV91" s="104"/>
      <c r="WW91" s="104"/>
      <c r="WX91" s="104"/>
      <c r="WY91" s="104"/>
      <c r="WZ91" s="104"/>
      <c r="XA91" s="104"/>
      <c r="XB91" s="104"/>
      <c r="XC91" s="104"/>
      <c r="XD91" s="104"/>
      <c r="XE91" s="104"/>
      <c r="XF91" s="104"/>
      <c r="XG91" s="104"/>
      <c r="XH91" s="104"/>
      <c r="XI91" s="104"/>
      <c r="XJ91" s="104"/>
      <c r="XK91" s="104"/>
      <c r="XL91" s="104"/>
      <c r="XM91" s="104"/>
      <c r="XN91" s="104"/>
      <c r="XO91" s="104"/>
      <c r="XP91" s="104"/>
      <c r="XQ91" s="104"/>
      <c r="XR91" s="104"/>
      <c r="XS91" s="104"/>
      <c r="XT91" s="104"/>
      <c r="XU91" s="104"/>
      <c r="XV91" s="104"/>
      <c r="XW91" s="104"/>
      <c r="XX91" s="104"/>
      <c r="XY91" s="104"/>
      <c r="XZ91" s="104"/>
      <c r="YA91" s="104"/>
      <c r="YB91" s="104"/>
      <c r="YC91" s="104"/>
      <c r="YD91" s="104"/>
      <c r="YE91" s="104"/>
      <c r="YF91" s="104"/>
      <c r="YG91" s="104"/>
      <c r="YH91" s="104"/>
      <c r="YI91" s="104"/>
      <c r="YJ91" s="104"/>
      <c r="YK91" s="104"/>
      <c r="YL91" s="104"/>
      <c r="YM91" s="104"/>
      <c r="YN91" s="104"/>
      <c r="YO91" s="104"/>
      <c r="YP91" s="104"/>
      <c r="YQ91" s="104"/>
      <c r="YR91" s="104"/>
      <c r="YS91" s="104"/>
      <c r="YT91" s="104"/>
      <c r="YU91" s="104"/>
      <c r="YV91" s="104"/>
      <c r="YW91" s="104"/>
      <c r="YX91" s="104"/>
      <c r="YY91" s="104"/>
      <c r="YZ91" s="104"/>
      <c r="ZA91" s="104"/>
      <c r="ZB91" s="104"/>
      <c r="ZC91" s="104"/>
      <c r="ZD91" s="104"/>
      <c r="ZE91" s="104"/>
      <c r="ZF91" s="104"/>
      <c r="ZG91" s="104"/>
      <c r="ZH91" s="104"/>
      <c r="ZI91" s="104"/>
      <c r="ZJ91" s="104"/>
      <c r="ZK91" s="104"/>
      <c r="ZL91" s="104"/>
      <c r="ZM91" s="104"/>
      <c r="ZN91" s="104"/>
      <c r="ZO91" s="104"/>
      <c r="ZP91" s="104"/>
      <c r="ZQ91" s="104"/>
      <c r="ZR91" s="104"/>
      <c r="ZS91" s="104"/>
      <c r="ZT91" s="104"/>
      <c r="ZU91" s="104"/>
      <c r="ZV91" s="104"/>
      <c r="ZW91" s="104"/>
      <c r="ZX91" s="104"/>
      <c r="ZY91" s="104"/>
      <c r="ZZ91" s="104"/>
      <c r="AAA91" s="104"/>
      <c r="AAB91" s="104"/>
      <c r="AAC91" s="104"/>
      <c r="AAD91" s="104"/>
      <c r="AAE91" s="104"/>
      <c r="AAF91" s="104"/>
      <c r="AAG91" s="104"/>
      <c r="AAH91" s="104"/>
      <c r="AAI91" s="104"/>
      <c r="AAJ91" s="104"/>
      <c r="AAK91" s="104"/>
      <c r="AAL91" s="104"/>
      <c r="AAM91" s="104"/>
      <c r="AAN91" s="104"/>
      <c r="AAO91" s="104"/>
      <c r="AAP91" s="104"/>
      <c r="AAQ91" s="104"/>
      <c r="AAR91" s="104"/>
      <c r="AAS91" s="104"/>
      <c r="AAT91" s="104"/>
      <c r="AAU91" s="104"/>
      <c r="AAV91" s="104"/>
      <c r="AAW91" s="104"/>
      <c r="AAX91" s="104"/>
      <c r="AAY91" s="104"/>
      <c r="AAZ91" s="104"/>
      <c r="ABA91" s="104"/>
      <c r="ABB91" s="104"/>
      <c r="ABC91" s="104"/>
      <c r="ABD91" s="104"/>
      <c r="ABE91" s="104"/>
      <c r="ABF91" s="104"/>
      <c r="ABG91" s="104"/>
      <c r="ABH91" s="104"/>
      <c r="ABI91" s="104"/>
      <c r="ABJ91" s="104"/>
      <c r="ABK91" s="104"/>
      <c r="ABL91" s="104"/>
      <c r="ABM91" s="104"/>
      <c r="ABN91" s="104"/>
      <c r="ABO91" s="104"/>
      <c r="ABP91" s="104"/>
      <c r="ABQ91" s="104"/>
      <c r="ABR91" s="104"/>
      <c r="ABS91" s="104"/>
      <c r="ABT91" s="104"/>
      <c r="ABU91" s="104"/>
      <c r="ABV91" s="104"/>
      <c r="ABW91" s="104"/>
      <c r="ABX91" s="104"/>
      <c r="ABY91" s="104"/>
      <c r="ABZ91" s="104"/>
      <c r="ACA91" s="104"/>
      <c r="ACB91" s="104"/>
      <c r="ACC91" s="104"/>
      <c r="ACD91" s="104"/>
      <c r="ACE91" s="104"/>
      <c r="ACF91" s="104"/>
      <c r="ACG91" s="104"/>
      <c r="ACH91" s="104"/>
      <c r="ACI91" s="104"/>
      <c r="ACJ91" s="104"/>
      <c r="ACK91" s="104"/>
      <c r="ACL91" s="104"/>
      <c r="ACM91" s="104"/>
      <c r="ACN91" s="104"/>
      <c r="ACO91" s="104"/>
      <c r="ACP91" s="104"/>
      <c r="ACQ91" s="104"/>
      <c r="ACR91" s="104"/>
      <c r="ACS91" s="104"/>
      <c r="ACT91" s="104"/>
      <c r="ACU91" s="104"/>
      <c r="ACV91" s="104"/>
      <c r="ACW91" s="104"/>
      <c r="ACX91" s="104"/>
      <c r="ACY91" s="104"/>
      <c r="ACZ91" s="104"/>
      <c r="ADA91" s="104"/>
      <c r="ADB91" s="104"/>
      <c r="ADC91" s="104"/>
      <c r="ADD91" s="104"/>
      <c r="ADE91" s="104"/>
      <c r="ADF91" s="104"/>
      <c r="ADG91" s="104"/>
      <c r="ADH91" s="104"/>
      <c r="ADI91" s="104"/>
      <c r="ADJ91" s="104"/>
      <c r="ADK91" s="104"/>
      <c r="ADL91" s="104"/>
      <c r="ADM91" s="104"/>
      <c r="ADN91" s="104"/>
      <c r="ADO91" s="104"/>
      <c r="ADP91" s="104"/>
      <c r="ADQ91" s="104"/>
      <c r="ADR91" s="104"/>
      <c r="ADS91" s="104"/>
      <c r="ADT91" s="104"/>
      <c r="ADU91" s="104"/>
      <c r="ADV91" s="104"/>
      <c r="ADW91" s="104"/>
      <c r="ADX91" s="104"/>
      <c r="ADY91" s="104"/>
      <c r="ADZ91" s="104"/>
      <c r="AEA91" s="104"/>
      <c r="AEB91" s="104"/>
      <c r="AEC91" s="104"/>
      <c r="AED91" s="104"/>
      <c r="AEE91" s="104"/>
      <c r="AEF91" s="104"/>
      <c r="AEG91" s="104"/>
      <c r="AEH91" s="104"/>
      <c r="AEI91" s="104"/>
      <c r="AEJ91" s="104"/>
      <c r="AEK91" s="104"/>
      <c r="AEL91" s="104"/>
      <c r="AEM91" s="104"/>
      <c r="AEN91" s="104"/>
      <c r="AEO91" s="104"/>
      <c r="AEP91" s="104"/>
      <c r="AEQ91" s="104"/>
      <c r="AER91" s="104"/>
      <c r="AES91" s="104"/>
      <c r="AET91" s="104"/>
      <c r="AEU91" s="104"/>
      <c r="AEV91" s="104"/>
      <c r="AEW91" s="104"/>
      <c r="AEX91" s="104"/>
      <c r="AEY91" s="104"/>
      <c r="AEZ91" s="104"/>
      <c r="AFA91" s="104"/>
      <c r="AFB91" s="104"/>
      <c r="AFC91" s="104"/>
      <c r="AFD91" s="104"/>
      <c r="AFE91" s="104"/>
      <c r="AFF91" s="104"/>
      <c r="AFG91" s="104"/>
      <c r="AFH91" s="104"/>
      <c r="AFI91" s="104"/>
      <c r="AFJ91" s="104"/>
      <c r="AFK91" s="104"/>
      <c r="AFL91" s="104"/>
      <c r="AFM91" s="104"/>
      <c r="AFN91" s="104"/>
      <c r="AFO91" s="104"/>
      <c r="AFP91" s="104"/>
      <c r="AFQ91" s="104"/>
      <c r="AFR91" s="104"/>
      <c r="AFS91" s="104"/>
      <c r="AFT91" s="104"/>
      <c r="AFU91" s="104"/>
      <c r="AFV91" s="104"/>
      <c r="AFW91" s="104"/>
      <c r="AFX91" s="104"/>
      <c r="AFY91" s="104"/>
      <c r="AFZ91" s="104"/>
      <c r="AGA91" s="104"/>
      <c r="AGB91" s="104"/>
      <c r="AGC91" s="104"/>
      <c r="AGD91" s="104"/>
      <c r="AGE91" s="104"/>
      <c r="AGF91" s="104"/>
      <c r="AGG91" s="104"/>
      <c r="AGH91" s="104"/>
      <c r="AGI91" s="104"/>
      <c r="AGJ91" s="104"/>
      <c r="AGK91" s="104"/>
      <c r="AGL91" s="104"/>
      <c r="AGM91" s="104"/>
      <c r="AGN91" s="104"/>
      <c r="AGO91" s="104"/>
      <c r="AGP91" s="104"/>
      <c r="AGQ91" s="104"/>
      <c r="AGR91" s="104"/>
      <c r="AGS91" s="104"/>
      <c r="AGT91" s="104"/>
      <c r="AGU91" s="104"/>
      <c r="AGV91" s="104"/>
      <c r="AGW91" s="104"/>
      <c r="AGX91" s="104"/>
      <c r="AGY91" s="104"/>
      <c r="AGZ91" s="104"/>
      <c r="AHA91" s="104"/>
      <c r="AHB91" s="104"/>
      <c r="AHC91" s="104"/>
      <c r="AHD91" s="104"/>
      <c r="AHE91" s="104"/>
      <c r="AHF91" s="104"/>
      <c r="AHG91" s="104"/>
      <c r="AHH91" s="104"/>
      <c r="AHI91" s="104"/>
      <c r="AHJ91" s="104"/>
      <c r="AHK91" s="104"/>
      <c r="AHL91" s="104"/>
      <c r="AHM91" s="104"/>
      <c r="AHN91" s="104"/>
      <c r="AHO91" s="104"/>
      <c r="AHP91" s="104"/>
      <c r="AHQ91" s="104"/>
      <c r="AHR91" s="104"/>
      <c r="AHS91" s="104"/>
      <c r="AHT91" s="104"/>
      <c r="AHU91" s="104"/>
      <c r="AHV91" s="104"/>
      <c r="AHW91" s="104"/>
      <c r="AHX91" s="104"/>
      <c r="AHY91" s="104"/>
      <c r="AHZ91" s="104"/>
      <c r="AIA91" s="104"/>
      <c r="AIB91" s="104"/>
      <c r="AIC91" s="104"/>
      <c r="AID91" s="104"/>
      <c r="AIE91" s="104"/>
      <c r="AIF91" s="104"/>
      <c r="AIG91" s="104"/>
      <c r="AIH91" s="104"/>
      <c r="AII91" s="104"/>
      <c r="AIJ91" s="104"/>
      <c r="AIK91" s="104"/>
      <c r="AIL91" s="104"/>
      <c r="AIM91" s="104"/>
      <c r="AIN91" s="104"/>
      <c r="AIO91" s="104"/>
      <c r="AIP91" s="104"/>
      <c r="AIQ91" s="104"/>
      <c r="AIR91" s="104"/>
      <c r="AIS91" s="104"/>
      <c r="AIT91" s="104"/>
      <c r="AIU91" s="104"/>
      <c r="AIV91" s="104"/>
      <c r="AIW91" s="104"/>
      <c r="AIX91" s="104"/>
      <c r="AIY91" s="104"/>
      <c r="AIZ91" s="104"/>
      <c r="AJA91" s="104"/>
      <c r="AJB91" s="104"/>
      <c r="AJC91" s="104"/>
      <c r="AJD91" s="104"/>
      <c r="AJE91" s="104"/>
      <c r="AJF91" s="104"/>
      <c r="AJG91" s="104"/>
      <c r="AJH91" s="104"/>
      <c r="AJI91" s="104"/>
      <c r="AJJ91" s="104"/>
      <c r="AJK91" s="104"/>
      <c r="AJL91" s="104"/>
      <c r="AJM91" s="104"/>
      <c r="AJN91" s="104"/>
      <c r="AJO91" s="104"/>
      <c r="AJP91" s="104"/>
      <c r="AJQ91" s="104"/>
      <c r="AJR91" s="104"/>
      <c r="AJS91" s="104"/>
      <c r="AJT91" s="104"/>
      <c r="AJU91" s="104"/>
      <c r="AJV91" s="104"/>
      <c r="AJW91" s="104"/>
      <c r="AJX91" s="104"/>
      <c r="AJY91" s="104"/>
      <c r="AJZ91" s="104"/>
      <c r="AKA91" s="104"/>
      <c r="AKB91" s="104"/>
      <c r="AKC91" s="104"/>
      <c r="AKD91" s="104"/>
      <c r="AKE91" s="104"/>
      <c r="AKF91" s="104"/>
      <c r="AKG91" s="104"/>
      <c r="AKH91" s="104"/>
      <c r="AKI91" s="104"/>
      <c r="AKJ91" s="104"/>
      <c r="AKK91" s="104"/>
      <c r="AKL91" s="104"/>
      <c r="AKM91" s="104"/>
      <c r="AKN91" s="104"/>
      <c r="AKO91" s="104"/>
      <c r="AKP91" s="104"/>
      <c r="AKQ91" s="104"/>
      <c r="AKR91" s="104"/>
      <c r="AKS91" s="104"/>
      <c r="AKT91" s="104"/>
      <c r="AKU91" s="104"/>
      <c r="AKV91" s="104"/>
      <c r="AKW91" s="104"/>
      <c r="AKX91" s="104"/>
      <c r="AKY91" s="104"/>
      <c r="AKZ91" s="104"/>
      <c r="ALA91" s="104"/>
      <c r="ALB91" s="104"/>
      <c r="ALC91" s="104"/>
      <c r="ALD91" s="104"/>
      <c r="ALE91" s="104"/>
      <c r="ALF91" s="104"/>
      <c r="ALG91" s="104"/>
      <c r="ALH91" s="104"/>
      <c r="ALI91" s="104"/>
      <c r="ALJ91" s="104"/>
      <c r="ALK91" s="104"/>
      <c r="ALL91" s="104"/>
      <c r="ALM91" s="104"/>
      <c r="ALN91" s="104"/>
      <c r="ALO91" s="104"/>
      <c r="ALP91" s="104"/>
      <c r="ALQ91" s="104"/>
      <c r="ALR91" s="104"/>
      <c r="ALS91" s="104"/>
      <c r="ALT91" s="104"/>
      <c r="ALU91" s="104"/>
      <c r="ALV91" s="104"/>
      <c r="ALW91" s="104"/>
      <c r="ALX91" s="104"/>
      <c r="ALY91" s="104"/>
      <c r="ALZ91" s="104"/>
      <c r="AMA91" s="104"/>
      <c r="AMB91" s="104"/>
      <c r="AMC91" s="104"/>
      <c r="AMD91" s="104"/>
      <c r="AME91" s="104"/>
      <c r="AMF91" s="104"/>
      <c r="AMG91" s="104"/>
      <c r="AMH91" s="104"/>
      <c r="AMI91" s="104"/>
      <c r="AMJ91" s="104"/>
    </row>
    <row r="92" spans="1:1024" s="104" customFormat="1" ht="12.75" x14ac:dyDescent="0.2">
      <c r="A92" s="58">
        <f t="array" ref="A92">IF(G92=Error_checking!$A$26,_xlfn.RANK.EQ(AC92,$AC$2:$AC$601),"")</f>
        <v>91</v>
      </c>
      <c r="B92" s="58">
        <v>367</v>
      </c>
      <c r="C92" s="59">
        <f>VLOOKUP($B92,Ludo_na!$A$2:$D$601,2,0)</f>
        <v>333</v>
      </c>
      <c r="D92" s="60" t="str">
        <f>IF(VLOOKUP($B92,Ludo_voor!$A$2:$Y$601,3,0)="","",VLOOKUP($B92,Ludo_voor!$A$2:$Y$601,3,0))</f>
        <v>Bracke</v>
      </c>
      <c r="E92" s="61" t="str">
        <f>IF(VLOOKUP($B92,Ludo_voor!$A$2:$Y$601,4,0)="","",VLOOKUP($B92,Ludo_voor!$A$2:$Y$601,4,0))</f>
        <v>Charlot</v>
      </c>
      <c r="F92" s="62" t="str">
        <f>IF(VLOOKUP($B92,Ludo_voor!$A$2:$Y$601,5,0)="","",VLOOKUP($B92,Ludo_voor!$A$2:$Y$601,5,0))</f>
        <v>Marmoeten</v>
      </c>
      <c r="G92" s="63" t="s">
        <v>845</v>
      </c>
      <c r="H92" s="85"/>
      <c r="I92" s="86" t="s">
        <v>862</v>
      </c>
      <c r="J92" s="87">
        <v>1</v>
      </c>
      <c r="K92" s="87">
        <v>4</v>
      </c>
      <c r="L92" s="87">
        <v>69</v>
      </c>
      <c r="M92" s="67">
        <f t="array" ref="M92">IF($G92="","",IF(L92="",0,((SUM(IF(I92=I$2:I$601,IF(J92=J$2:J$601,1,0),0))-K92)/(SUM(IF(I92=I$2:I$601,IF(J92=J$2:J$601,1,0),0))-1)*100)+(L92/(SUM(IF(I92=I$2:I$601,IF(J92=J$2:J$601,L$2:L$601,0),0))))+IF(K92&lt;2,SUM(IF(I92=I$2:I$601,IF(J92=J$2:J$601,1,0),0)),0)))</f>
        <v>0.2292358803986711</v>
      </c>
      <c r="N92" s="88" t="s">
        <v>855</v>
      </c>
      <c r="O92" s="72">
        <v>3</v>
      </c>
      <c r="P92" s="72">
        <v>3</v>
      </c>
      <c r="Q92" s="72">
        <v>44</v>
      </c>
      <c r="R92" s="70">
        <f t="array" ref="R92">IF($G92="","",IF(Q92="",0,((SUM(IF(N92=N$2:N$601,IF(O92=O$2:O$601,1,0),0))-P92)/(SUM(IF(N92=N$2:N$601,IF(O92=O$2:O$601,1,0),0))-1)*100)+(Q92/(SUM(IF(N92=N$2:N$601,IF(O92=O$2:O$601,Q$2:Q$601,0),0))))+IF(P92&lt;2,SUM(IF(N92=N$2:N$601,IF(O92=O$2:O$601,1,0),0)),0)))</f>
        <v>33.562499999999993</v>
      </c>
      <c r="S92" s="103" t="s">
        <v>882</v>
      </c>
      <c r="T92" s="69">
        <v>2</v>
      </c>
      <c r="U92" s="69">
        <v>2</v>
      </c>
      <c r="V92" s="69">
        <v>59</v>
      </c>
      <c r="W92" s="73">
        <f t="array" ref="W92">IF($G92="","",IF(OR(S92=Error_checking!$Q$25,S92=Error_checking!$Q$26),R92-IF(P92&lt;2,SUM(IF(N92=N$2:N$601,IF(O92=O$2:O$601,1,0),0)),0),IF(V92="",0,((SUM(IF(S92=S$2:S$601,IF(T92=T$2:T$601,1,0),0))-U92)/(SUM(IF(S92=S$2:S$601,IF(T92=T$2:T$601,1,0),0))-1)*100)+(V92/(SUM(IF(S92=S$2:S$601,IF(T92=T$2:T$601,V$2:V$601,0),0))))+IF(U92&lt;2,SUM(IF(S92=S$2:S$601,IF(T92=T$2:T$601,1,0),0)),0))))</f>
        <v>75.208480565371019</v>
      </c>
      <c r="X92" s="96"/>
      <c r="Y92" s="97"/>
      <c r="Z92" s="98"/>
      <c r="AA92" s="97"/>
      <c r="AB92" s="99">
        <f>0</f>
        <v>0</v>
      </c>
      <c r="AC92" s="99">
        <f t="array" ref="AC92">SUM(M92,R92,W92,AB92)</f>
        <v>109.00021644576968</v>
      </c>
      <c r="AD92" s="98">
        <f>IF(G92=Error_checking!$A$26,MAX(0,MIN(MaxBonus,$G$1)+1-_xlfn.RANK.EQ(AC92,$AC$2:$AC$601)),0)</f>
        <v>0</v>
      </c>
      <c r="AE92" s="95">
        <f t="shared" si="1"/>
        <v>109.00021644576968</v>
      </c>
      <c r="AF92" s="78">
        <f t="array" ref="AF92">IF(G92=Error_checking!$A$26,_xlfn.RANK.EQ(AC92,$AC$2:$AC$601),"")</f>
        <v>91</v>
      </c>
      <c r="AG92" s="101"/>
      <c r="AH92" s="102"/>
      <c r="AI92" s="102"/>
      <c r="AJ92" s="102"/>
      <c r="AK92" s="90"/>
      <c r="AL92" s="81"/>
      <c r="AM92" s="81"/>
      <c r="AN92" s="82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  <c r="MX92" s="92"/>
      <c r="MY92" s="92"/>
      <c r="MZ92" s="92"/>
      <c r="NA92" s="92"/>
      <c r="NB92" s="92"/>
      <c r="NC92" s="92"/>
      <c r="ND92" s="92"/>
      <c r="NE92" s="92"/>
      <c r="NF92" s="92"/>
      <c r="NG92" s="92"/>
      <c r="NH92" s="92"/>
      <c r="NI92" s="92"/>
      <c r="NJ92" s="92"/>
      <c r="NK92" s="92"/>
      <c r="NL92" s="92"/>
      <c r="NM92" s="92"/>
      <c r="NN92" s="92"/>
      <c r="NO92" s="92"/>
      <c r="NP92" s="92"/>
      <c r="NQ92" s="92"/>
      <c r="NR92" s="92"/>
      <c r="NS92" s="92"/>
      <c r="NT92" s="92"/>
      <c r="NU92" s="92"/>
      <c r="NV92" s="92"/>
      <c r="NW92" s="92"/>
      <c r="NX92" s="92"/>
      <c r="NY92" s="92"/>
      <c r="NZ92" s="92"/>
      <c r="OA92" s="92"/>
      <c r="OB92" s="92"/>
      <c r="OC92" s="92"/>
      <c r="OD92" s="92"/>
      <c r="OE92" s="92"/>
      <c r="OF92" s="92"/>
      <c r="OG92" s="92"/>
      <c r="OH92" s="92"/>
      <c r="OI92" s="92"/>
      <c r="OJ92" s="92"/>
      <c r="OK92" s="92"/>
      <c r="OL92" s="92"/>
      <c r="OM92" s="92"/>
      <c r="ON92" s="92"/>
      <c r="OO92" s="92"/>
      <c r="OP92" s="92"/>
      <c r="OQ92" s="92"/>
      <c r="OR92" s="92"/>
      <c r="OS92" s="92"/>
      <c r="OT92" s="92"/>
      <c r="OU92" s="92"/>
      <c r="OV92" s="92"/>
      <c r="OW92" s="92"/>
      <c r="OX92" s="92"/>
      <c r="OY92" s="92"/>
      <c r="OZ92" s="92"/>
      <c r="PA92" s="92"/>
      <c r="PB92" s="92"/>
      <c r="PC92" s="92"/>
      <c r="PD92" s="92"/>
      <c r="PE92" s="92"/>
      <c r="PF92" s="92"/>
      <c r="PG92" s="92"/>
      <c r="PH92" s="92"/>
      <c r="PI92" s="92"/>
      <c r="PJ92" s="92"/>
      <c r="PK92" s="92"/>
      <c r="PL92" s="92"/>
      <c r="PM92" s="92"/>
      <c r="PN92" s="92"/>
      <c r="PO92" s="92"/>
      <c r="PP92" s="92"/>
      <c r="PQ92" s="92"/>
      <c r="PR92" s="92"/>
      <c r="PS92" s="92"/>
      <c r="PT92" s="92"/>
      <c r="PU92" s="92"/>
      <c r="PV92" s="92"/>
      <c r="PW92" s="92"/>
      <c r="PX92" s="92"/>
      <c r="PY92" s="92"/>
      <c r="PZ92" s="92"/>
      <c r="QA92" s="92"/>
      <c r="QB92" s="92"/>
      <c r="QC92" s="92"/>
      <c r="QD92" s="92"/>
      <c r="QE92" s="92"/>
      <c r="QF92" s="92"/>
      <c r="QG92" s="92"/>
      <c r="QH92" s="92"/>
      <c r="QI92" s="92"/>
      <c r="QJ92" s="92"/>
      <c r="QK92" s="92"/>
      <c r="QL92" s="92"/>
      <c r="QM92" s="92"/>
      <c r="QN92" s="92"/>
      <c r="QO92" s="92"/>
      <c r="QP92" s="92"/>
      <c r="QQ92" s="92"/>
      <c r="QR92" s="92"/>
      <c r="QS92" s="92"/>
      <c r="QT92" s="92"/>
      <c r="QU92" s="92"/>
      <c r="QV92" s="92"/>
      <c r="QW92" s="92"/>
      <c r="QX92" s="92"/>
      <c r="QY92" s="92"/>
      <c r="QZ92" s="92"/>
      <c r="RA92" s="92"/>
      <c r="RB92" s="92"/>
      <c r="RC92" s="92"/>
      <c r="RD92" s="92"/>
      <c r="RE92" s="92"/>
      <c r="RF92" s="92"/>
      <c r="RG92" s="92"/>
      <c r="RH92" s="92"/>
      <c r="RI92" s="92"/>
      <c r="RJ92" s="92"/>
      <c r="RK92" s="92"/>
      <c r="RL92" s="92"/>
      <c r="RM92" s="92"/>
      <c r="RN92" s="92"/>
      <c r="RO92" s="92"/>
      <c r="RP92" s="92"/>
      <c r="RQ92" s="92"/>
      <c r="RR92" s="92"/>
      <c r="RS92" s="92"/>
      <c r="RT92" s="92"/>
      <c r="RU92" s="92"/>
      <c r="RV92" s="92"/>
      <c r="RW92" s="92"/>
      <c r="RX92" s="92"/>
      <c r="RY92" s="92"/>
      <c r="RZ92" s="92"/>
      <c r="SA92" s="92"/>
      <c r="SB92" s="92"/>
      <c r="SC92" s="92"/>
      <c r="SD92" s="92"/>
      <c r="SE92" s="92"/>
      <c r="SF92" s="92"/>
      <c r="SG92" s="92"/>
      <c r="SH92" s="92"/>
      <c r="SI92" s="92"/>
      <c r="SJ92" s="92"/>
      <c r="SK92" s="92"/>
      <c r="SL92" s="92"/>
      <c r="SM92" s="92"/>
      <c r="SN92" s="92"/>
      <c r="SO92" s="92"/>
      <c r="SP92" s="92"/>
      <c r="SQ92" s="92"/>
      <c r="SR92" s="92"/>
      <c r="SS92" s="92"/>
      <c r="ST92" s="92"/>
      <c r="SU92" s="92"/>
      <c r="SV92" s="92"/>
      <c r="SW92" s="92"/>
      <c r="SX92" s="92"/>
      <c r="SY92" s="92"/>
      <c r="SZ92" s="92"/>
      <c r="TA92" s="92"/>
      <c r="TB92" s="92"/>
      <c r="TC92" s="92"/>
      <c r="TD92" s="92"/>
      <c r="TE92" s="92"/>
      <c r="TF92" s="92"/>
      <c r="TG92" s="92"/>
      <c r="TH92" s="92"/>
      <c r="TI92" s="92"/>
      <c r="TJ92" s="92"/>
      <c r="TK92" s="92"/>
      <c r="TL92" s="92"/>
      <c r="TM92" s="92"/>
      <c r="TN92" s="92"/>
      <c r="TO92" s="92"/>
      <c r="TP92" s="92"/>
      <c r="TQ92" s="92"/>
      <c r="TR92" s="92"/>
      <c r="TS92" s="92"/>
      <c r="TT92" s="92"/>
      <c r="TU92" s="92"/>
      <c r="TV92" s="92"/>
      <c r="TW92" s="92"/>
      <c r="TX92" s="92"/>
      <c r="TY92" s="92"/>
      <c r="TZ92" s="92"/>
      <c r="UA92" s="92"/>
      <c r="UB92" s="92"/>
      <c r="UC92" s="92"/>
      <c r="UD92" s="92"/>
      <c r="UE92" s="92"/>
      <c r="UF92" s="92"/>
      <c r="UG92" s="92"/>
      <c r="UH92" s="92"/>
      <c r="UI92" s="92"/>
      <c r="UJ92" s="92"/>
      <c r="UK92" s="92"/>
      <c r="UL92" s="92"/>
      <c r="UM92" s="92"/>
      <c r="UN92" s="92"/>
      <c r="UO92" s="92"/>
      <c r="UP92" s="92"/>
      <c r="UQ92" s="92"/>
      <c r="UR92" s="92"/>
      <c r="US92" s="92"/>
      <c r="UT92" s="92"/>
      <c r="UU92" s="92"/>
      <c r="UV92" s="92"/>
      <c r="UW92" s="92"/>
      <c r="UX92" s="92"/>
      <c r="UY92" s="92"/>
      <c r="UZ92" s="92"/>
      <c r="VA92" s="92"/>
      <c r="VB92" s="92"/>
      <c r="VC92" s="92"/>
      <c r="VD92" s="92"/>
      <c r="VE92" s="92"/>
      <c r="VF92" s="92"/>
      <c r="VG92" s="92"/>
      <c r="VH92" s="92"/>
      <c r="VI92" s="92"/>
      <c r="VJ92" s="92"/>
      <c r="VK92" s="92"/>
      <c r="VL92" s="92"/>
      <c r="VM92" s="92"/>
      <c r="VN92" s="92"/>
      <c r="VO92" s="92"/>
      <c r="VP92" s="92"/>
      <c r="VQ92" s="92"/>
      <c r="VR92" s="92"/>
      <c r="VS92" s="92"/>
      <c r="VT92" s="92"/>
      <c r="VU92" s="92"/>
      <c r="VV92" s="92"/>
      <c r="VW92" s="92"/>
      <c r="VX92" s="92"/>
      <c r="VY92" s="92"/>
      <c r="VZ92" s="92"/>
      <c r="WA92" s="92"/>
      <c r="WB92" s="92"/>
      <c r="WC92" s="92"/>
      <c r="WD92" s="92"/>
      <c r="WE92" s="92"/>
      <c r="WF92" s="92"/>
      <c r="WG92" s="92"/>
      <c r="WH92" s="92"/>
      <c r="WI92" s="92"/>
      <c r="WJ92" s="92"/>
      <c r="WK92" s="92"/>
      <c r="WL92" s="92"/>
      <c r="WM92" s="92"/>
      <c r="WN92" s="92"/>
      <c r="WO92" s="92"/>
      <c r="WP92" s="92"/>
      <c r="WQ92" s="92"/>
      <c r="WR92" s="92"/>
      <c r="WS92" s="92"/>
      <c r="WT92" s="92"/>
      <c r="WU92" s="92"/>
      <c r="WV92" s="92"/>
      <c r="WW92" s="92"/>
      <c r="WX92" s="92"/>
      <c r="WY92" s="92"/>
      <c r="WZ92" s="92"/>
      <c r="XA92" s="92"/>
      <c r="XB92" s="92"/>
      <c r="XC92" s="92"/>
      <c r="XD92" s="92"/>
      <c r="XE92" s="92"/>
      <c r="XF92" s="92"/>
      <c r="XG92" s="92"/>
      <c r="XH92" s="92"/>
      <c r="XI92" s="92"/>
      <c r="XJ92" s="92"/>
      <c r="XK92" s="92"/>
      <c r="XL92" s="92"/>
      <c r="XM92" s="92"/>
      <c r="XN92" s="92"/>
      <c r="XO92" s="92"/>
      <c r="XP92" s="92"/>
      <c r="XQ92" s="92"/>
      <c r="XR92" s="92"/>
      <c r="XS92" s="92"/>
      <c r="XT92" s="92"/>
      <c r="XU92" s="92"/>
      <c r="XV92" s="92"/>
      <c r="XW92" s="92"/>
      <c r="XX92" s="92"/>
      <c r="XY92" s="92"/>
      <c r="XZ92" s="92"/>
      <c r="YA92" s="92"/>
      <c r="YB92" s="92"/>
      <c r="YC92" s="92"/>
      <c r="YD92" s="92"/>
      <c r="YE92" s="92"/>
      <c r="YF92" s="92"/>
      <c r="YG92" s="92"/>
      <c r="YH92" s="92"/>
      <c r="YI92" s="92"/>
      <c r="YJ92" s="92"/>
      <c r="YK92" s="92"/>
      <c r="YL92" s="92"/>
      <c r="YM92" s="92"/>
      <c r="YN92" s="92"/>
      <c r="YO92" s="92"/>
      <c r="YP92" s="92"/>
      <c r="YQ92" s="92"/>
      <c r="YR92" s="92"/>
      <c r="YS92" s="92"/>
      <c r="YT92" s="92"/>
      <c r="YU92" s="92"/>
      <c r="YV92" s="92"/>
      <c r="YW92" s="92"/>
      <c r="YX92" s="92"/>
      <c r="YY92" s="92"/>
      <c r="YZ92" s="92"/>
      <c r="ZA92" s="92"/>
      <c r="ZB92" s="92"/>
      <c r="ZC92" s="92"/>
      <c r="ZD92" s="92"/>
      <c r="ZE92" s="92"/>
      <c r="ZF92" s="92"/>
      <c r="ZG92" s="92"/>
      <c r="ZH92" s="92"/>
      <c r="ZI92" s="92"/>
      <c r="ZJ92" s="92"/>
      <c r="ZK92" s="92"/>
      <c r="ZL92" s="92"/>
      <c r="ZM92" s="92"/>
      <c r="ZN92" s="92"/>
      <c r="ZO92" s="92"/>
      <c r="ZP92" s="92"/>
      <c r="ZQ92" s="92"/>
      <c r="ZR92" s="92"/>
      <c r="ZS92" s="92"/>
      <c r="ZT92" s="92"/>
      <c r="ZU92" s="92"/>
      <c r="ZV92" s="92"/>
      <c r="ZW92" s="92"/>
      <c r="ZX92" s="92"/>
      <c r="ZY92" s="92"/>
      <c r="ZZ92" s="92"/>
      <c r="AAA92" s="92"/>
      <c r="AAB92" s="92"/>
      <c r="AAC92" s="92"/>
      <c r="AAD92" s="92"/>
      <c r="AAE92" s="92"/>
      <c r="AAF92" s="92"/>
      <c r="AAG92" s="92"/>
      <c r="AAH92" s="92"/>
      <c r="AAI92" s="92"/>
      <c r="AAJ92" s="92"/>
      <c r="AAK92" s="92"/>
      <c r="AAL92" s="92"/>
      <c r="AAM92" s="92"/>
      <c r="AAN92" s="92"/>
      <c r="AAO92" s="92"/>
      <c r="AAP92" s="92"/>
      <c r="AAQ92" s="92"/>
      <c r="AAR92" s="92"/>
      <c r="AAS92" s="92"/>
      <c r="AAT92" s="92"/>
      <c r="AAU92" s="92"/>
      <c r="AAV92" s="92"/>
      <c r="AAW92" s="92"/>
      <c r="AAX92" s="92"/>
      <c r="AAY92" s="92"/>
      <c r="AAZ92" s="92"/>
      <c r="ABA92" s="92"/>
      <c r="ABB92" s="92"/>
      <c r="ABC92" s="92"/>
      <c r="ABD92" s="92"/>
      <c r="ABE92" s="92"/>
      <c r="ABF92" s="92"/>
      <c r="ABG92" s="92"/>
      <c r="ABH92" s="92"/>
      <c r="ABI92" s="92"/>
      <c r="ABJ92" s="92"/>
      <c r="ABK92" s="92"/>
      <c r="ABL92" s="92"/>
      <c r="ABM92" s="92"/>
      <c r="ABN92" s="92"/>
      <c r="ABO92" s="92"/>
      <c r="ABP92" s="92"/>
      <c r="ABQ92" s="92"/>
      <c r="ABR92" s="92"/>
      <c r="ABS92" s="92"/>
      <c r="ABT92" s="92"/>
      <c r="ABU92" s="92"/>
      <c r="ABV92" s="92"/>
      <c r="ABW92" s="92"/>
      <c r="ABX92" s="92"/>
      <c r="ABY92" s="92"/>
      <c r="ABZ92" s="92"/>
      <c r="ACA92" s="92"/>
      <c r="ACB92" s="92"/>
      <c r="ACC92" s="92"/>
      <c r="ACD92" s="92"/>
      <c r="ACE92" s="92"/>
      <c r="ACF92" s="92"/>
      <c r="ACG92" s="92"/>
      <c r="ACH92" s="92"/>
      <c r="ACI92" s="92"/>
      <c r="ACJ92" s="92"/>
      <c r="ACK92" s="92"/>
      <c r="ACL92" s="92"/>
      <c r="ACM92" s="92"/>
      <c r="ACN92" s="92"/>
      <c r="ACO92" s="92"/>
      <c r="ACP92" s="92"/>
      <c r="ACQ92" s="92"/>
      <c r="ACR92" s="92"/>
      <c r="ACS92" s="92"/>
      <c r="ACT92" s="92"/>
      <c r="ACU92" s="92"/>
      <c r="ACV92" s="92"/>
      <c r="ACW92" s="92"/>
      <c r="ACX92" s="92"/>
      <c r="ACY92" s="92"/>
      <c r="ACZ92" s="92"/>
      <c r="ADA92" s="92"/>
      <c r="ADB92" s="92"/>
      <c r="ADC92" s="92"/>
      <c r="ADD92" s="92"/>
      <c r="ADE92" s="92"/>
      <c r="ADF92" s="92"/>
      <c r="ADG92" s="92"/>
      <c r="ADH92" s="92"/>
      <c r="ADI92" s="92"/>
      <c r="ADJ92" s="92"/>
      <c r="ADK92" s="92"/>
      <c r="ADL92" s="92"/>
      <c r="ADM92" s="92"/>
      <c r="ADN92" s="92"/>
      <c r="ADO92" s="92"/>
      <c r="ADP92" s="92"/>
      <c r="ADQ92" s="92"/>
      <c r="ADR92" s="92"/>
      <c r="ADS92" s="92"/>
      <c r="ADT92" s="92"/>
      <c r="ADU92" s="92"/>
      <c r="ADV92" s="92"/>
      <c r="ADW92" s="92"/>
      <c r="ADX92" s="92"/>
      <c r="ADY92" s="92"/>
      <c r="ADZ92" s="92"/>
      <c r="AEA92" s="92"/>
      <c r="AEB92" s="92"/>
      <c r="AEC92" s="92"/>
      <c r="AED92" s="92"/>
      <c r="AEE92" s="92"/>
      <c r="AEF92" s="92"/>
      <c r="AEG92" s="92"/>
      <c r="AEH92" s="92"/>
      <c r="AEI92" s="92"/>
      <c r="AEJ92" s="92"/>
      <c r="AEK92" s="92"/>
      <c r="AEL92" s="92"/>
      <c r="AEM92" s="92"/>
      <c r="AEN92" s="92"/>
      <c r="AEO92" s="92"/>
      <c r="AEP92" s="92"/>
      <c r="AEQ92" s="92"/>
      <c r="AER92" s="92"/>
      <c r="AES92" s="92"/>
      <c r="AET92" s="92"/>
      <c r="AEU92" s="92"/>
      <c r="AEV92" s="92"/>
      <c r="AEW92" s="92"/>
      <c r="AEX92" s="92"/>
      <c r="AEY92" s="92"/>
      <c r="AEZ92" s="92"/>
      <c r="AFA92" s="92"/>
      <c r="AFB92" s="92"/>
      <c r="AFC92" s="92"/>
      <c r="AFD92" s="92"/>
      <c r="AFE92" s="92"/>
      <c r="AFF92" s="92"/>
      <c r="AFG92" s="92"/>
      <c r="AFH92" s="92"/>
      <c r="AFI92" s="92"/>
      <c r="AFJ92" s="92"/>
      <c r="AFK92" s="92"/>
      <c r="AFL92" s="92"/>
      <c r="AFM92" s="92"/>
      <c r="AFN92" s="92"/>
      <c r="AFO92" s="92"/>
      <c r="AFP92" s="92"/>
      <c r="AFQ92" s="92"/>
      <c r="AFR92" s="92"/>
      <c r="AFS92" s="92"/>
      <c r="AFT92" s="92"/>
      <c r="AFU92" s="92"/>
      <c r="AFV92" s="92"/>
      <c r="AFW92" s="92"/>
      <c r="AFX92" s="92"/>
      <c r="AFY92" s="92"/>
      <c r="AFZ92" s="92"/>
      <c r="AGA92" s="92"/>
      <c r="AGB92" s="92"/>
      <c r="AGC92" s="92"/>
      <c r="AGD92" s="92"/>
      <c r="AGE92" s="92"/>
      <c r="AGF92" s="92"/>
      <c r="AGG92" s="92"/>
      <c r="AGH92" s="92"/>
      <c r="AGI92" s="92"/>
      <c r="AGJ92" s="92"/>
      <c r="AGK92" s="92"/>
      <c r="AGL92" s="92"/>
      <c r="AGM92" s="92"/>
      <c r="AGN92" s="92"/>
      <c r="AGO92" s="92"/>
      <c r="AGP92" s="92"/>
      <c r="AGQ92" s="92"/>
      <c r="AGR92" s="92"/>
      <c r="AGS92" s="92"/>
      <c r="AGT92" s="92"/>
      <c r="AGU92" s="92"/>
      <c r="AGV92" s="92"/>
      <c r="AGW92" s="92"/>
      <c r="AGX92" s="92"/>
      <c r="AGY92" s="92"/>
      <c r="AGZ92" s="92"/>
      <c r="AHA92" s="92"/>
      <c r="AHB92" s="92"/>
      <c r="AHC92" s="92"/>
      <c r="AHD92" s="92"/>
      <c r="AHE92" s="92"/>
      <c r="AHF92" s="92"/>
      <c r="AHG92" s="92"/>
      <c r="AHH92" s="92"/>
      <c r="AHI92" s="92"/>
      <c r="AHJ92" s="92"/>
      <c r="AHK92" s="92"/>
      <c r="AHL92" s="92"/>
      <c r="AHM92" s="92"/>
      <c r="AHN92" s="92"/>
      <c r="AHO92" s="92"/>
      <c r="AHP92" s="92"/>
      <c r="AHQ92" s="92"/>
      <c r="AHR92" s="92"/>
      <c r="AHS92" s="92"/>
      <c r="AHT92" s="92"/>
      <c r="AHU92" s="92"/>
      <c r="AHV92" s="92"/>
      <c r="AHW92" s="92"/>
      <c r="AHX92" s="92"/>
      <c r="AHY92" s="92"/>
      <c r="AHZ92" s="92"/>
      <c r="AIA92" s="92"/>
      <c r="AIB92" s="92"/>
      <c r="AIC92" s="92"/>
      <c r="AID92" s="92"/>
      <c r="AIE92" s="92"/>
      <c r="AIF92" s="92"/>
      <c r="AIG92" s="92"/>
      <c r="AIH92" s="92"/>
      <c r="AII92" s="92"/>
      <c r="AIJ92" s="92"/>
      <c r="AIK92" s="92"/>
      <c r="AIL92" s="92"/>
      <c r="AIM92" s="92"/>
      <c r="AIN92" s="92"/>
      <c r="AIO92" s="92"/>
      <c r="AIP92" s="92"/>
      <c r="AIQ92" s="92"/>
      <c r="AIR92" s="92"/>
      <c r="AIS92" s="92"/>
      <c r="AIT92" s="92"/>
      <c r="AIU92" s="92"/>
      <c r="AIV92" s="92"/>
      <c r="AIW92" s="92"/>
      <c r="AIX92" s="92"/>
      <c r="AIY92" s="92"/>
      <c r="AIZ92" s="92"/>
      <c r="AJA92" s="92"/>
      <c r="AJB92" s="92"/>
      <c r="AJC92" s="92"/>
      <c r="AJD92" s="92"/>
      <c r="AJE92" s="92"/>
      <c r="AJF92" s="92"/>
      <c r="AJG92" s="92"/>
      <c r="AJH92" s="92"/>
      <c r="AJI92" s="92"/>
      <c r="AJJ92" s="92"/>
      <c r="AJK92" s="92"/>
      <c r="AJL92" s="92"/>
      <c r="AJM92" s="92"/>
      <c r="AJN92" s="92"/>
      <c r="AJO92" s="92"/>
      <c r="AJP92" s="92"/>
      <c r="AJQ92" s="92"/>
      <c r="AJR92" s="92"/>
      <c r="AJS92" s="92"/>
      <c r="AJT92" s="92"/>
      <c r="AJU92" s="92"/>
      <c r="AJV92" s="92"/>
      <c r="AJW92" s="92"/>
      <c r="AJX92" s="92"/>
      <c r="AJY92" s="92"/>
      <c r="AJZ92" s="92"/>
      <c r="AKA92" s="92"/>
      <c r="AKB92" s="92"/>
      <c r="AKC92" s="92"/>
      <c r="AKD92" s="92"/>
      <c r="AKE92" s="92"/>
      <c r="AKF92" s="92"/>
      <c r="AKG92" s="92"/>
      <c r="AKH92" s="92"/>
      <c r="AKI92" s="92"/>
      <c r="AKJ92" s="92"/>
      <c r="AKK92" s="92"/>
      <c r="AKL92" s="92"/>
      <c r="AKM92" s="92"/>
      <c r="AKN92" s="92"/>
      <c r="AKO92" s="92"/>
      <c r="AKP92" s="92"/>
      <c r="AKQ92" s="92"/>
      <c r="AKR92" s="92"/>
      <c r="AKS92" s="92"/>
      <c r="AKT92" s="92"/>
      <c r="AKU92" s="92"/>
      <c r="AKV92" s="92"/>
      <c r="AKW92" s="92"/>
      <c r="AKX92" s="92"/>
      <c r="AKY92" s="92"/>
      <c r="AKZ92" s="92"/>
      <c r="ALA92" s="92"/>
      <c r="ALB92" s="92"/>
      <c r="ALC92" s="92"/>
      <c r="ALD92" s="92"/>
      <c r="ALE92" s="92"/>
      <c r="ALF92" s="92"/>
      <c r="ALG92" s="92"/>
      <c r="ALH92" s="92"/>
      <c r="ALI92" s="92"/>
      <c r="ALJ92" s="92"/>
      <c r="ALK92" s="92"/>
      <c r="ALL92" s="92"/>
      <c r="ALM92" s="92"/>
      <c r="ALN92" s="92"/>
      <c r="ALO92" s="92"/>
      <c r="ALP92" s="92"/>
      <c r="ALQ92" s="92"/>
      <c r="ALR92" s="92"/>
      <c r="ALS92" s="92"/>
      <c r="ALT92" s="92"/>
      <c r="ALU92" s="92"/>
      <c r="ALV92" s="92"/>
      <c r="ALW92" s="92"/>
      <c r="ALX92" s="92"/>
      <c r="ALY92" s="92"/>
      <c r="ALZ92" s="92"/>
      <c r="AMA92" s="92"/>
      <c r="AMB92" s="92"/>
      <c r="AMC92" s="92"/>
      <c r="AMD92" s="92"/>
      <c r="AME92" s="92"/>
      <c r="AMF92" s="92"/>
      <c r="AMG92" s="92"/>
      <c r="AMH92" s="92"/>
      <c r="AMI92" s="92"/>
      <c r="AMJ92" s="92"/>
    </row>
    <row r="93" spans="1:1024" s="104" customFormat="1" ht="12.75" x14ac:dyDescent="0.2">
      <c r="A93" s="58">
        <f t="array" ref="A93">IF(G93=Error_checking!$A$26,_xlfn.RANK.EQ(AC93,$AC$2:$AC$601),"")</f>
        <v>92</v>
      </c>
      <c r="B93" s="84">
        <v>411</v>
      </c>
      <c r="C93" s="59">
        <f>VLOOKUP($B93,Ludo_na!$A$2:$D$601,2,0)</f>
        <v>336</v>
      </c>
      <c r="D93" s="60" t="str">
        <f>IF(VLOOKUP($B93,Ludo_voor!$A$2:$Y$601,3,0)="","",VLOOKUP($B93,Ludo_voor!$A$2:$Y$601,3,0))</f>
        <v>Laguna</v>
      </c>
      <c r="E93" s="61" t="str">
        <f>IF(VLOOKUP($B93,Ludo_voor!$A$2:$Y$601,4,0)="","",VLOOKUP($B93,Ludo_voor!$A$2:$Y$601,4,0))</f>
        <v>Pascual</v>
      </c>
      <c r="F93" s="62" t="str">
        <f>IF(VLOOKUP($B93,Ludo_voor!$A$2:$Y$601,5,0)="","",VLOOKUP($B93,Ludo_voor!$A$2:$Y$601,5,0))</f>
        <v/>
      </c>
      <c r="G93" s="63" t="s">
        <v>845</v>
      </c>
      <c r="H93" s="85"/>
      <c r="I93" s="86" t="s">
        <v>860</v>
      </c>
      <c r="J93" s="87">
        <v>1</v>
      </c>
      <c r="K93" s="87">
        <v>3</v>
      </c>
      <c r="L93" s="87">
        <v>2</v>
      </c>
      <c r="M93" s="67">
        <f t="array" ref="M93">IF($G93="","",IF(L93="",0,((SUM(IF(I93=I$2:I$601,IF(J93=J$2:J$601,1,0),0))-K93)/(SUM(IF(I93=I$2:I$601,IF(J93=J$2:J$601,1,0),0))-1)*100)+(L93/(SUM(IF(I93=I$2:I$601,IF(J93=J$2:J$601,L$2:L$601,0),0))))+IF(K93&lt;2,SUM(IF(I93=I$2:I$601,IF(J93=J$2:J$601,1,0),0)),0)))</f>
        <v>33.533333333333331</v>
      </c>
      <c r="N93" s="88" t="s">
        <v>863</v>
      </c>
      <c r="O93" s="72">
        <v>3</v>
      </c>
      <c r="P93" s="72">
        <v>3</v>
      </c>
      <c r="Q93" s="72">
        <v>87</v>
      </c>
      <c r="R93" s="70">
        <f t="array" ref="R93">IF($G93="","",IF(Q93="",0,((SUM(IF(N93=N$2:N$601,IF(O93=O$2:O$601,1,0),0))-P93)/(SUM(IF(N93=N$2:N$601,IF(O93=O$2:O$601,1,0),0))-1)*100)+(Q93/(SUM(IF(N93=N$2:N$601,IF(O93=O$2:O$601,Q$2:Q$601,0),0))))+IF(P93&lt;2,SUM(IF(N93=N$2:N$601,IF(O93=O$2:O$601,1,0),0)),0)))</f>
        <v>33.588465298142715</v>
      </c>
      <c r="S93" s="71" t="s">
        <v>851</v>
      </c>
      <c r="T93" s="72">
        <v>3</v>
      </c>
      <c r="U93" s="72">
        <v>4</v>
      </c>
      <c r="V93" s="72">
        <v>44</v>
      </c>
      <c r="W93" s="73">
        <f t="array" ref="W93">IF($G93="","",IF(OR(S93=Error_checking!$Q$25,S93=Error_checking!$Q$26),R93-IF(P93&lt;2,SUM(IF(N93=N$2:N$601,IF(O93=O$2:O$601,1,0),0)),0),IF(V93="",0,((SUM(IF(S93=S$2:S$601,IF(T93=T$2:T$601,1,0),0))-U93)/(SUM(IF(S93=S$2:S$601,IF(T93=T$2:T$601,1,0),0))-1)*100)+(V93/(SUM(IF(S93=S$2:S$601,IF(T93=T$2:T$601,V$2:V$601,0),0))))+IF(U93&lt;2,SUM(IF(S93=S$2:S$601,IF(T93=T$2:T$601,1,0),0)),0))))</f>
        <v>40.159420289855071</v>
      </c>
      <c r="X93" s="74"/>
      <c r="Y93" s="75"/>
      <c r="Z93" s="76"/>
      <c r="AA93" s="75"/>
      <c r="AB93" s="77">
        <f>0</f>
        <v>0</v>
      </c>
      <c r="AC93" s="77">
        <f t="array" ref="AC93">SUM(M93,R93,W93,AB93)</f>
        <v>107.28121892133112</v>
      </c>
      <c r="AD93" s="76">
        <f>IF(G93=Error_checking!$A$26,MAX(0,MIN(MaxBonus,$G$1)+1-_xlfn.RANK.EQ(AC93,$AC$2:$AC$601)),0)</f>
        <v>0</v>
      </c>
      <c r="AE93" s="73">
        <f t="shared" si="1"/>
        <v>107.28121892133112</v>
      </c>
      <c r="AF93" s="78">
        <f t="array" ref="AF93">IF(G93=Error_checking!$A$26,_xlfn.RANK.EQ(AC93,$AC$2:$AC$601),"")</f>
        <v>92</v>
      </c>
      <c r="AG93" s="79"/>
      <c r="AH93" s="80"/>
      <c r="AI93" s="80"/>
      <c r="AJ93" s="80"/>
      <c r="AK93" s="81"/>
      <c r="AL93" s="81"/>
      <c r="AM93" s="81"/>
      <c r="AN93" s="82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  <c r="IU93" s="83"/>
      <c r="IV93" s="83"/>
      <c r="IW93" s="83"/>
      <c r="IX93" s="83"/>
      <c r="IY93" s="83"/>
      <c r="IZ93" s="83"/>
      <c r="JA93" s="83"/>
      <c r="JB93" s="83"/>
      <c r="JC93" s="83"/>
      <c r="JD93" s="83"/>
      <c r="JE93" s="83"/>
      <c r="JF93" s="83"/>
      <c r="JG93" s="83"/>
      <c r="JH93" s="83"/>
      <c r="JI93" s="83"/>
      <c r="JJ93" s="83"/>
      <c r="JK93" s="83"/>
      <c r="JL93" s="83"/>
      <c r="JM93" s="83"/>
      <c r="JN93" s="83"/>
      <c r="JO93" s="83"/>
      <c r="JP93" s="83"/>
      <c r="JQ93" s="83"/>
      <c r="JR93" s="83"/>
      <c r="JS93" s="83"/>
      <c r="JT93" s="83"/>
      <c r="JU93" s="83"/>
      <c r="JV93" s="83"/>
      <c r="JW93" s="83"/>
      <c r="JX93" s="83"/>
      <c r="JY93" s="83"/>
      <c r="JZ93" s="83"/>
      <c r="KA93" s="83"/>
      <c r="KB93" s="83"/>
      <c r="KC93" s="83"/>
      <c r="KD93" s="83"/>
      <c r="KE93" s="83"/>
      <c r="KF93" s="83"/>
      <c r="KG93" s="83"/>
      <c r="KH93" s="83"/>
      <c r="KI93" s="83"/>
      <c r="KJ93" s="83"/>
      <c r="KK93" s="83"/>
      <c r="KL93" s="83"/>
      <c r="KM93" s="83"/>
      <c r="KN93" s="83"/>
      <c r="KO93" s="83"/>
      <c r="KP93" s="83"/>
      <c r="KQ93" s="83"/>
      <c r="KR93" s="83"/>
      <c r="KS93" s="83"/>
      <c r="KT93" s="83"/>
      <c r="KU93" s="83"/>
      <c r="KV93" s="83"/>
      <c r="KW93" s="83"/>
      <c r="KX93" s="83"/>
      <c r="KY93" s="83"/>
      <c r="KZ93" s="83"/>
      <c r="LA93" s="83"/>
      <c r="LB93" s="83"/>
      <c r="LC93" s="83"/>
      <c r="LD93" s="83"/>
      <c r="LE93" s="83"/>
      <c r="LF93" s="83"/>
      <c r="LG93" s="83"/>
      <c r="LH93" s="83"/>
      <c r="LI93" s="83"/>
      <c r="LJ93" s="83"/>
      <c r="LK93" s="83"/>
      <c r="LL93" s="83"/>
      <c r="LM93" s="83"/>
      <c r="LN93" s="83"/>
      <c r="LO93" s="83"/>
      <c r="LP93" s="83"/>
      <c r="LQ93" s="83"/>
      <c r="LR93" s="83"/>
      <c r="LS93" s="83"/>
      <c r="LT93" s="83"/>
      <c r="LU93" s="83"/>
      <c r="LV93" s="83"/>
      <c r="LW93" s="83"/>
      <c r="LX93" s="83"/>
      <c r="LY93" s="83"/>
      <c r="LZ93" s="83"/>
      <c r="MA93" s="83"/>
      <c r="MB93" s="83"/>
      <c r="MC93" s="83"/>
      <c r="MD93" s="83"/>
      <c r="ME93" s="83"/>
      <c r="MF93" s="83"/>
      <c r="MG93" s="83"/>
      <c r="MH93" s="83"/>
      <c r="MI93" s="83"/>
      <c r="MJ93" s="83"/>
      <c r="MK93" s="83"/>
      <c r="ML93" s="83"/>
      <c r="MM93" s="83"/>
      <c r="MN93" s="83"/>
      <c r="MO93" s="83"/>
      <c r="MP93" s="83"/>
      <c r="MQ93" s="83"/>
      <c r="MR93" s="83"/>
      <c r="MS93" s="83"/>
      <c r="MT93" s="83"/>
      <c r="MU93" s="83"/>
      <c r="MV93" s="83"/>
      <c r="MW93" s="83"/>
      <c r="MX93" s="83"/>
      <c r="MY93" s="83"/>
      <c r="MZ93" s="83"/>
      <c r="NA93" s="83"/>
      <c r="NB93" s="83"/>
      <c r="NC93" s="83"/>
      <c r="ND93" s="83"/>
      <c r="NE93" s="83"/>
      <c r="NF93" s="83"/>
      <c r="NG93" s="83"/>
      <c r="NH93" s="83"/>
      <c r="NI93" s="83"/>
      <c r="NJ93" s="83"/>
      <c r="NK93" s="83"/>
      <c r="NL93" s="83"/>
      <c r="NM93" s="83"/>
      <c r="NN93" s="83"/>
      <c r="NO93" s="83"/>
      <c r="NP93" s="83"/>
      <c r="NQ93" s="83"/>
      <c r="NR93" s="83"/>
      <c r="NS93" s="83"/>
      <c r="NT93" s="83"/>
      <c r="NU93" s="83"/>
      <c r="NV93" s="83"/>
      <c r="NW93" s="83"/>
      <c r="NX93" s="83"/>
      <c r="NY93" s="83"/>
      <c r="NZ93" s="83"/>
      <c r="OA93" s="83"/>
      <c r="OB93" s="83"/>
      <c r="OC93" s="83"/>
      <c r="OD93" s="83"/>
      <c r="OE93" s="83"/>
      <c r="OF93" s="83"/>
      <c r="OG93" s="83"/>
      <c r="OH93" s="83"/>
      <c r="OI93" s="83"/>
      <c r="OJ93" s="83"/>
      <c r="OK93" s="83"/>
      <c r="OL93" s="83"/>
      <c r="OM93" s="83"/>
      <c r="ON93" s="83"/>
      <c r="OO93" s="83"/>
      <c r="OP93" s="83"/>
      <c r="OQ93" s="83"/>
      <c r="OR93" s="83"/>
      <c r="OS93" s="83"/>
      <c r="OT93" s="83"/>
      <c r="OU93" s="83"/>
      <c r="OV93" s="83"/>
      <c r="OW93" s="83"/>
      <c r="OX93" s="83"/>
      <c r="OY93" s="83"/>
      <c r="OZ93" s="83"/>
      <c r="PA93" s="83"/>
      <c r="PB93" s="83"/>
      <c r="PC93" s="83"/>
      <c r="PD93" s="83"/>
      <c r="PE93" s="83"/>
      <c r="PF93" s="83"/>
      <c r="PG93" s="83"/>
      <c r="PH93" s="83"/>
      <c r="PI93" s="83"/>
      <c r="PJ93" s="83"/>
      <c r="PK93" s="83"/>
      <c r="PL93" s="83"/>
      <c r="PM93" s="83"/>
      <c r="PN93" s="83"/>
      <c r="PO93" s="83"/>
      <c r="PP93" s="83"/>
      <c r="PQ93" s="83"/>
      <c r="PR93" s="83"/>
      <c r="PS93" s="83"/>
      <c r="PT93" s="83"/>
      <c r="PU93" s="83"/>
      <c r="PV93" s="83"/>
      <c r="PW93" s="83"/>
      <c r="PX93" s="83"/>
      <c r="PY93" s="83"/>
      <c r="PZ93" s="83"/>
      <c r="QA93" s="83"/>
      <c r="QB93" s="83"/>
      <c r="QC93" s="83"/>
      <c r="QD93" s="83"/>
      <c r="QE93" s="83"/>
      <c r="QF93" s="83"/>
      <c r="QG93" s="83"/>
      <c r="QH93" s="83"/>
      <c r="QI93" s="83"/>
      <c r="QJ93" s="83"/>
      <c r="QK93" s="83"/>
      <c r="QL93" s="83"/>
      <c r="QM93" s="83"/>
      <c r="QN93" s="83"/>
      <c r="QO93" s="83"/>
      <c r="QP93" s="83"/>
      <c r="QQ93" s="83"/>
      <c r="QR93" s="83"/>
      <c r="QS93" s="83"/>
      <c r="QT93" s="83"/>
      <c r="QU93" s="83"/>
      <c r="QV93" s="83"/>
      <c r="QW93" s="83"/>
      <c r="QX93" s="83"/>
      <c r="QY93" s="83"/>
      <c r="QZ93" s="83"/>
      <c r="RA93" s="83"/>
      <c r="RB93" s="83"/>
      <c r="RC93" s="83"/>
      <c r="RD93" s="83"/>
      <c r="RE93" s="83"/>
      <c r="RF93" s="83"/>
      <c r="RG93" s="83"/>
      <c r="RH93" s="83"/>
      <c r="RI93" s="83"/>
      <c r="RJ93" s="83"/>
      <c r="RK93" s="83"/>
      <c r="RL93" s="83"/>
      <c r="RM93" s="83"/>
      <c r="RN93" s="83"/>
      <c r="RO93" s="83"/>
      <c r="RP93" s="83"/>
      <c r="RQ93" s="83"/>
      <c r="RR93" s="83"/>
      <c r="RS93" s="83"/>
      <c r="RT93" s="83"/>
      <c r="RU93" s="83"/>
      <c r="RV93" s="83"/>
      <c r="RW93" s="83"/>
      <c r="RX93" s="83"/>
      <c r="RY93" s="83"/>
      <c r="RZ93" s="83"/>
      <c r="SA93" s="83"/>
      <c r="SB93" s="83"/>
      <c r="SC93" s="83"/>
      <c r="SD93" s="83"/>
      <c r="SE93" s="83"/>
      <c r="SF93" s="83"/>
      <c r="SG93" s="83"/>
      <c r="SH93" s="83"/>
      <c r="SI93" s="83"/>
      <c r="SJ93" s="83"/>
      <c r="SK93" s="83"/>
      <c r="SL93" s="83"/>
      <c r="SM93" s="83"/>
      <c r="SN93" s="83"/>
      <c r="SO93" s="83"/>
      <c r="SP93" s="83"/>
      <c r="SQ93" s="83"/>
      <c r="SR93" s="83"/>
      <c r="SS93" s="83"/>
      <c r="ST93" s="83"/>
      <c r="SU93" s="83"/>
      <c r="SV93" s="83"/>
      <c r="SW93" s="83"/>
      <c r="SX93" s="83"/>
      <c r="SY93" s="83"/>
      <c r="SZ93" s="83"/>
      <c r="TA93" s="83"/>
      <c r="TB93" s="83"/>
      <c r="TC93" s="83"/>
      <c r="TD93" s="83"/>
      <c r="TE93" s="83"/>
      <c r="TF93" s="83"/>
      <c r="TG93" s="83"/>
      <c r="TH93" s="83"/>
      <c r="TI93" s="83"/>
      <c r="TJ93" s="83"/>
      <c r="TK93" s="83"/>
      <c r="TL93" s="83"/>
      <c r="TM93" s="83"/>
      <c r="TN93" s="83"/>
      <c r="TO93" s="83"/>
      <c r="TP93" s="83"/>
      <c r="TQ93" s="83"/>
      <c r="TR93" s="83"/>
      <c r="TS93" s="83"/>
      <c r="TT93" s="83"/>
      <c r="TU93" s="83"/>
      <c r="TV93" s="83"/>
      <c r="TW93" s="83"/>
      <c r="TX93" s="83"/>
      <c r="TY93" s="83"/>
      <c r="TZ93" s="83"/>
      <c r="UA93" s="83"/>
      <c r="UB93" s="83"/>
      <c r="UC93" s="83"/>
      <c r="UD93" s="83"/>
      <c r="UE93" s="83"/>
      <c r="UF93" s="83"/>
      <c r="UG93" s="83"/>
      <c r="UH93" s="83"/>
      <c r="UI93" s="83"/>
      <c r="UJ93" s="83"/>
      <c r="UK93" s="83"/>
      <c r="UL93" s="83"/>
      <c r="UM93" s="83"/>
      <c r="UN93" s="83"/>
      <c r="UO93" s="83"/>
      <c r="UP93" s="83"/>
      <c r="UQ93" s="83"/>
      <c r="UR93" s="83"/>
      <c r="US93" s="83"/>
      <c r="UT93" s="83"/>
      <c r="UU93" s="83"/>
      <c r="UV93" s="83"/>
      <c r="UW93" s="83"/>
      <c r="UX93" s="83"/>
      <c r="UY93" s="83"/>
      <c r="UZ93" s="83"/>
      <c r="VA93" s="83"/>
      <c r="VB93" s="83"/>
      <c r="VC93" s="83"/>
      <c r="VD93" s="83"/>
      <c r="VE93" s="83"/>
      <c r="VF93" s="83"/>
      <c r="VG93" s="83"/>
      <c r="VH93" s="83"/>
      <c r="VI93" s="83"/>
      <c r="VJ93" s="83"/>
      <c r="VK93" s="83"/>
      <c r="VL93" s="83"/>
      <c r="VM93" s="83"/>
      <c r="VN93" s="83"/>
      <c r="VO93" s="83"/>
      <c r="VP93" s="83"/>
      <c r="VQ93" s="83"/>
      <c r="VR93" s="83"/>
      <c r="VS93" s="83"/>
      <c r="VT93" s="83"/>
      <c r="VU93" s="83"/>
      <c r="VV93" s="83"/>
      <c r="VW93" s="83"/>
      <c r="VX93" s="83"/>
      <c r="VY93" s="83"/>
      <c r="VZ93" s="83"/>
      <c r="WA93" s="83"/>
      <c r="WB93" s="83"/>
      <c r="WC93" s="83"/>
      <c r="WD93" s="83"/>
      <c r="WE93" s="83"/>
      <c r="WF93" s="83"/>
      <c r="WG93" s="83"/>
      <c r="WH93" s="83"/>
      <c r="WI93" s="83"/>
      <c r="WJ93" s="83"/>
      <c r="WK93" s="83"/>
      <c r="WL93" s="83"/>
      <c r="WM93" s="83"/>
      <c r="WN93" s="83"/>
      <c r="WO93" s="83"/>
      <c r="WP93" s="83"/>
      <c r="WQ93" s="83"/>
      <c r="WR93" s="83"/>
      <c r="WS93" s="83"/>
      <c r="WT93" s="83"/>
      <c r="WU93" s="83"/>
      <c r="WV93" s="83"/>
      <c r="WW93" s="83"/>
      <c r="WX93" s="83"/>
      <c r="WY93" s="83"/>
      <c r="WZ93" s="83"/>
      <c r="XA93" s="83"/>
      <c r="XB93" s="83"/>
      <c r="XC93" s="83"/>
      <c r="XD93" s="83"/>
      <c r="XE93" s="83"/>
      <c r="XF93" s="83"/>
      <c r="XG93" s="83"/>
      <c r="XH93" s="83"/>
      <c r="XI93" s="83"/>
      <c r="XJ93" s="83"/>
      <c r="XK93" s="83"/>
      <c r="XL93" s="83"/>
      <c r="XM93" s="83"/>
      <c r="XN93" s="83"/>
      <c r="XO93" s="83"/>
      <c r="XP93" s="83"/>
      <c r="XQ93" s="83"/>
      <c r="XR93" s="83"/>
      <c r="XS93" s="83"/>
      <c r="XT93" s="83"/>
      <c r="XU93" s="83"/>
      <c r="XV93" s="83"/>
      <c r="XW93" s="83"/>
      <c r="XX93" s="83"/>
      <c r="XY93" s="83"/>
      <c r="XZ93" s="83"/>
      <c r="YA93" s="83"/>
      <c r="YB93" s="83"/>
      <c r="YC93" s="83"/>
      <c r="YD93" s="83"/>
      <c r="YE93" s="83"/>
      <c r="YF93" s="83"/>
      <c r="YG93" s="83"/>
      <c r="YH93" s="83"/>
      <c r="YI93" s="83"/>
      <c r="YJ93" s="83"/>
      <c r="YK93" s="83"/>
      <c r="YL93" s="83"/>
      <c r="YM93" s="83"/>
      <c r="YN93" s="83"/>
      <c r="YO93" s="83"/>
      <c r="YP93" s="83"/>
      <c r="YQ93" s="83"/>
      <c r="YR93" s="83"/>
      <c r="YS93" s="83"/>
      <c r="YT93" s="83"/>
      <c r="YU93" s="83"/>
      <c r="YV93" s="83"/>
      <c r="YW93" s="83"/>
      <c r="YX93" s="83"/>
      <c r="YY93" s="83"/>
      <c r="YZ93" s="83"/>
      <c r="ZA93" s="83"/>
      <c r="ZB93" s="83"/>
      <c r="ZC93" s="83"/>
      <c r="ZD93" s="83"/>
      <c r="ZE93" s="83"/>
      <c r="ZF93" s="83"/>
      <c r="ZG93" s="83"/>
      <c r="ZH93" s="83"/>
      <c r="ZI93" s="83"/>
      <c r="ZJ93" s="83"/>
      <c r="ZK93" s="83"/>
      <c r="ZL93" s="83"/>
      <c r="ZM93" s="83"/>
      <c r="ZN93" s="83"/>
      <c r="ZO93" s="83"/>
      <c r="ZP93" s="83"/>
      <c r="ZQ93" s="83"/>
      <c r="ZR93" s="83"/>
      <c r="ZS93" s="83"/>
      <c r="ZT93" s="83"/>
      <c r="ZU93" s="83"/>
      <c r="ZV93" s="83"/>
      <c r="ZW93" s="83"/>
      <c r="ZX93" s="83"/>
      <c r="ZY93" s="83"/>
      <c r="ZZ93" s="83"/>
      <c r="AAA93" s="83"/>
      <c r="AAB93" s="83"/>
      <c r="AAC93" s="83"/>
      <c r="AAD93" s="83"/>
      <c r="AAE93" s="83"/>
      <c r="AAF93" s="83"/>
      <c r="AAG93" s="83"/>
      <c r="AAH93" s="83"/>
      <c r="AAI93" s="83"/>
      <c r="AAJ93" s="83"/>
      <c r="AAK93" s="83"/>
      <c r="AAL93" s="83"/>
      <c r="AAM93" s="83"/>
      <c r="AAN93" s="83"/>
      <c r="AAO93" s="83"/>
      <c r="AAP93" s="83"/>
      <c r="AAQ93" s="83"/>
      <c r="AAR93" s="83"/>
      <c r="AAS93" s="83"/>
      <c r="AAT93" s="83"/>
      <c r="AAU93" s="83"/>
      <c r="AAV93" s="83"/>
      <c r="AAW93" s="83"/>
      <c r="AAX93" s="83"/>
      <c r="AAY93" s="83"/>
      <c r="AAZ93" s="83"/>
      <c r="ABA93" s="83"/>
      <c r="ABB93" s="83"/>
      <c r="ABC93" s="83"/>
      <c r="ABD93" s="83"/>
      <c r="ABE93" s="83"/>
      <c r="ABF93" s="83"/>
      <c r="ABG93" s="83"/>
      <c r="ABH93" s="83"/>
      <c r="ABI93" s="83"/>
      <c r="ABJ93" s="83"/>
      <c r="ABK93" s="83"/>
      <c r="ABL93" s="83"/>
      <c r="ABM93" s="83"/>
      <c r="ABN93" s="83"/>
      <c r="ABO93" s="83"/>
      <c r="ABP93" s="83"/>
      <c r="ABQ93" s="83"/>
      <c r="ABR93" s="83"/>
      <c r="ABS93" s="83"/>
      <c r="ABT93" s="83"/>
      <c r="ABU93" s="83"/>
      <c r="ABV93" s="83"/>
      <c r="ABW93" s="83"/>
      <c r="ABX93" s="83"/>
      <c r="ABY93" s="83"/>
      <c r="ABZ93" s="83"/>
      <c r="ACA93" s="83"/>
      <c r="ACB93" s="83"/>
      <c r="ACC93" s="83"/>
      <c r="ACD93" s="83"/>
      <c r="ACE93" s="83"/>
      <c r="ACF93" s="83"/>
      <c r="ACG93" s="83"/>
      <c r="ACH93" s="83"/>
      <c r="ACI93" s="83"/>
      <c r="ACJ93" s="83"/>
      <c r="ACK93" s="83"/>
      <c r="ACL93" s="83"/>
      <c r="ACM93" s="83"/>
      <c r="ACN93" s="83"/>
      <c r="ACO93" s="83"/>
      <c r="ACP93" s="83"/>
      <c r="ACQ93" s="83"/>
      <c r="ACR93" s="83"/>
      <c r="ACS93" s="83"/>
      <c r="ACT93" s="83"/>
      <c r="ACU93" s="83"/>
      <c r="ACV93" s="83"/>
      <c r="ACW93" s="83"/>
      <c r="ACX93" s="83"/>
      <c r="ACY93" s="83"/>
      <c r="ACZ93" s="83"/>
      <c r="ADA93" s="83"/>
      <c r="ADB93" s="83"/>
      <c r="ADC93" s="83"/>
      <c r="ADD93" s="83"/>
      <c r="ADE93" s="83"/>
      <c r="ADF93" s="83"/>
      <c r="ADG93" s="83"/>
      <c r="ADH93" s="83"/>
      <c r="ADI93" s="83"/>
      <c r="ADJ93" s="83"/>
      <c r="ADK93" s="83"/>
      <c r="ADL93" s="83"/>
      <c r="ADM93" s="83"/>
      <c r="ADN93" s="83"/>
      <c r="ADO93" s="83"/>
      <c r="ADP93" s="83"/>
      <c r="ADQ93" s="83"/>
      <c r="ADR93" s="83"/>
      <c r="ADS93" s="83"/>
      <c r="ADT93" s="83"/>
      <c r="ADU93" s="83"/>
      <c r="ADV93" s="83"/>
      <c r="ADW93" s="83"/>
      <c r="ADX93" s="83"/>
      <c r="ADY93" s="83"/>
      <c r="ADZ93" s="83"/>
      <c r="AEA93" s="83"/>
      <c r="AEB93" s="83"/>
      <c r="AEC93" s="83"/>
      <c r="AED93" s="83"/>
      <c r="AEE93" s="83"/>
      <c r="AEF93" s="83"/>
      <c r="AEG93" s="83"/>
      <c r="AEH93" s="83"/>
      <c r="AEI93" s="83"/>
      <c r="AEJ93" s="83"/>
      <c r="AEK93" s="83"/>
      <c r="AEL93" s="83"/>
      <c r="AEM93" s="83"/>
      <c r="AEN93" s="83"/>
      <c r="AEO93" s="83"/>
      <c r="AEP93" s="83"/>
      <c r="AEQ93" s="83"/>
      <c r="AER93" s="83"/>
      <c r="AES93" s="83"/>
      <c r="AET93" s="83"/>
      <c r="AEU93" s="83"/>
      <c r="AEV93" s="83"/>
      <c r="AEW93" s="83"/>
      <c r="AEX93" s="83"/>
      <c r="AEY93" s="83"/>
      <c r="AEZ93" s="83"/>
      <c r="AFA93" s="83"/>
      <c r="AFB93" s="83"/>
      <c r="AFC93" s="83"/>
      <c r="AFD93" s="83"/>
      <c r="AFE93" s="83"/>
      <c r="AFF93" s="83"/>
      <c r="AFG93" s="83"/>
      <c r="AFH93" s="83"/>
      <c r="AFI93" s="83"/>
      <c r="AFJ93" s="83"/>
      <c r="AFK93" s="83"/>
      <c r="AFL93" s="83"/>
      <c r="AFM93" s="83"/>
      <c r="AFN93" s="83"/>
      <c r="AFO93" s="83"/>
      <c r="AFP93" s="83"/>
      <c r="AFQ93" s="83"/>
      <c r="AFR93" s="83"/>
      <c r="AFS93" s="83"/>
      <c r="AFT93" s="83"/>
      <c r="AFU93" s="83"/>
      <c r="AFV93" s="83"/>
      <c r="AFW93" s="83"/>
      <c r="AFX93" s="83"/>
      <c r="AFY93" s="83"/>
      <c r="AFZ93" s="83"/>
      <c r="AGA93" s="83"/>
      <c r="AGB93" s="83"/>
      <c r="AGC93" s="83"/>
      <c r="AGD93" s="83"/>
      <c r="AGE93" s="83"/>
      <c r="AGF93" s="83"/>
      <c r="AGG93" s="83"/>
      <c r="AGH93" s="83"/>
      <c r="AGI93" s="83"/>
      <c r="AGJ93" s="83"/>
      <c r="AGK93" s="83"/>
      <c r="AGL93" s="83"/>
      <c r="AGM93" s="83"/>
      <c r="AGN93" s="83"/>
      <c r="AGO93" s="83"/>
      <c r="AGP93" s="83"/>
      <c r="AGQ93" s="83"/>
      <c r="AGR93" s="83"/>
      <c r="AGS93" s="83"/>
      <c r="AGT93" s="83"/>
      <c r="AGU93" s="83"/>
      <c r="AGV93" s="83"/>
      <c r="AGW93" s="83"/>
      <c r="AGX93" s="83"/>
      <c r="AGY93" s="83"/>
      <c r="AGZ93" s="83"/>
      <c r="AHA93" s="83"/>
      <c r="AHB93" s="83"/>
      <c r="AHC93" s="83"/>
      <c r="AHD93" s="83"/>
      <c r="AHE93" s="83"/>
      <c r="AHF93" s="83"/>
      <c r="AHG93" s="83"/>
      <c r="AHH93" s="83"/>
      <c r="AHI93" s="83"/>
      <c r="AHJ93" s="83"/>
      <c r="AHK93" s="83"/>
      <c r="AHL93" s="83"/>
      <c r="AHM93" s="83"/>
      <c r="AHN93" s="83"/>
      <c r="AHO93" s="83"/>
      <c r="AHP93" s="83"/>
      <c r="AHQ93" s="83"/>
      <c r="AHR93" s="83"/>
      <c r="AHS93" s="83"/>
      <c r="AHT93" s="83"/>
      <c r="AHU93" s="83"/>
      <c r="AHV93" s="83"/>
      <c r="AHW93" s="83"/>
      <c r="AHX93" s="83"/>
      <c r="AHY93" s="83"/>
      <c r="AHZ93" s="83"/>
      <c r="AIA93" s="83"/>
      <c r="AIB93" s="83"/>
      <c r="AIC93" s="83"/>
      <c r="AID93" s="83"/>
      <c r="AIE93" s="83"/>
      <c r="AIF93" s="83"/>
      <c r="AIG93" s="83"/>
      <c r="AIH93" s="83"/>
      <c r="AII93" s="83"/>
      <c r="AIJ93" s="83"/>
      <c r="AIK93" s="83"/>
      <c r="AIL93" s="83"/>
      <c r="AIM93" s="83"/>
      <c r="AIN93" s="83"/>
      <c r="AIO93" s="83"/>
      <c r="AIP93" s="83"/>
      <c r="AIQ93" s="83"/>
      <c r="AIR93" s="83"/>
      <c r="AIS93" s="83"/>
      <c r="AIT93" s="83"/>
      <c r="AIU93" s="83"/>
      <c r="AIV93" s="83"/>
      <c r="AIW93" s="83"/>
      <c r="AIX93" s="83"/>
      <c r="AIY93" s="83"/>
      <c r="AIZ93" s="83"/>
      <c r="AJA93" s="83"/>
      <c r="AJB93" s="83"/>
      <c r="AJC93" s="83"/>
      <c r="AJD93" s="83"/>
      <c r="AJE93" s="83"/>
      <c r="AJF93" s="83"/>
      <c r="AJG93" s="83"/>
      <c r="AJH93" s="83"/>
      <c r="AJI93" s="83"/>
      <c r="AJJ93" s="83"/>
      <c r="AJK93" s="83"/>
      <c r="AJL93" s="83"/>
      <c r="AJM93" s="83"/>
      <c r="AJN93" s="83"/>
      <c r="AJO93" s="83"/>
      <c r="AJP93" s="83"/>
      <c r="AJQ93" s="83"/>
      <c r="AJR93" s="83"/>
      <c r="AJS93" s="83"/>
      <c r="AJT93" s="83"/>
      <c r="AJU93" s="83"/>
      <c r="AJV93" s="83"/>
      <c r="AJW93" s="83"/>
      <c r="AJX93" s="83"/>
      <c r="AJY93" s="83"/>
      <c r="AJZ93" s="83"/>
      <c r="AKA93" s="83"/>
      <c r="AKB93" s="83"/>
      <c r="AKC93" s="83"/>
      <c r="AKD93" s="83"/>
      <c r="AKE93" s="83"/>
      <c r="AKF93" s="83"/>
      <c r="AKG93" s="83"/>
      <c r="AKH93" s="83"/>
      <c r="AKI93" s="83"/>
      <c r="AKJ93" s="83"/>
      <c r="AKK93" s="83"/>
      <c r="AKL93" s="83"/>
      <c r="AKM93" s="83"/>
      <c r="AKN93" s="83"/>
      <c r="AKO93" s="83"/>
      <c r="AKP93" s="83"/>
      <c r="AKQ93" s="83"/>
      <c r="AKR93" s="83"/>
      <c r="AKS93" s="83"/>
      <c r="AKT93" s="83"/>
      <c r="AKU93" s="83"/>
      <c r="AKV93" s="83"/>
      <c r="AKW93" s="83"/>
      <c r="AKX93" s="83"/>
      <c r="AKY93" s="83"/>
      <c r="AKZ93" s="83"/>
      <c r="ALA93" s="83"/>
      <c r="ALB93" s="83"/>
      <c r="ALC93" s="83"/>
      <c r="ALD93" s="83"/>
      <c r="ALE93" s="83"/>
      <c r="ALF93" s="83"/>
      <c r="ALG93" s="83"/>
      <c r="ALH93" s="83"/>
      <c r="ALI93" s="83"/>
      <c r="ALJ93" s="83"/>
      <c r="ALK93" s="83"/>
      <c r="ALL93" s="83"/>
      <c r="ALM93" s="83"/>
      <c r="ALN93" s="83"/>
      <c r="ALO93" s="83"/>
      <c r="ALP93" s="83"/>
      <c r="ALQ93" s="83"/>
      <c r="ALR93" s="83"/>
      <c r="ALS93" s="83"/>
      <c r="ALT93" s="83"/>
      <c r="ALU93" s="83"/>
      <c r="ALV93" s="83"/>
      <c r="ALW93" s="83"/>
      <c r="ALX93" s="83"/>
      <c r="ALY93" s="83"/>
      <c r="ALZ93" s="83"/>
      <c r="AMA93" s="83"/>
      <c r="AMB93" s="83"/>
      <c r="AMC93" s="83"/>
      <c r="AMD93" s="83"/>
      <c r="AME93" s="83"/>
      <c r="AMF93" s="83"/>
      <c r="AMG93" s="83"/>
      <c r="AMH93" s="83"/>
      <c r="AMI93" s="83"/>
      <c r="AMJ93" s="83"/>
    </row>
    <row r="94" spans="1:1024" s="104" customFormat="1" ht="12.75" x14ac:dyDescent="0.2">
      <c r="A94" s="58">
        <f t="array" ref="A94">IF(G94=Error_checking!$A$26,_xlfn.RANK.EQ(AC94,$AC$2:$AC$601),"")</f>
        <v>93</v>
      </c>
      <c r="B94" s="84">
        <v>383</v>
      </c>
      <c r="C94" s="59">
        <f>VLOOKUP($B94,Ludo_na!$A$2:$D$601,2,0)</f>
        <v>337</v>
      </c>
      <c r="D94" s="60" t="str">
        <f>IF(VLOOKUP($B94,Ludo_voor!$A$2:$Y$601,3,0)="","",VLOOKUP($B94,Ludo_voor!$A$2:$Y$601,3,0))</f>
        <v>Delsie</v>
      </c>
      <c r="E94" s="61" t="str">
        <f>IF(VLOOKUP($B94,Ludo_voor!$A$2:$Y$601,4,0)="","",VLOOKUP($B94,Ludo_voor!$A$2:$Y$601,4,0))</f>
        <v>Joris</v>
      </c>
      <c r="F94" s="62" t="str">
        <f>IF(VLOOKUP($B94,Ludo_voor!$A$2:$Y$601,5,0)="","",VLOOKUP($B94,Ludo_voor!$A$2:$Y$601,5,0))</f>
        <v>Spelgevaar</v>
      </c>
      <c r="G94" s="63" t="s">
        <v>845</v>
      </c>
      <c r="H94" s="85"/>
      <c r="I94" s="86" t="s">
        <v>860</v>
      </c>
      <c r="J94" s="87">
        <v>6</v>
      </c>
      <c r="K94" s="87">
        <v>4</v>
      </c>
      <c r="L94" s="87">
        <v>1</v>
      </c>
      <c r="M94" s="67">
        <f t="array" ref="M94">IF($G94="","",IF(L94="",0,((SUM(IF(I94=I$2:I$601,IF(J94=J$2:J$601,1,0),0))-K94)/(SUM(IF(I94=I$2:I$601,IF(J94=J$2:J$601,1,0),0))-1)*100)+(L94/(SUM(IF(I94=I$2:I$601,IF(J94=J$2:J$601,L$2:L$601,0),0))))+IF(K94&lt;2,SUM(IF(I94=I$2:I$601,IF(J94=J$2:J$601,1,0),0)),0)))</f>
        <v>0.1</v>
      </c>
      <c r="N94" s="88" t="s">
        <v>962</v>
      </c>
      <c r="O94" s="72">
        <v>2</v>
      </c>
      <c r="P94" s="72">
        <v>2</v>
      </c>
      <c r="Q94" s="72">
        <v>3</v>
      </c>
      <c r="R94" s="70">
        <f t="array" ref="R94">IF($G94="","",IF(Q94="",0,((SUM(IF(N94=N$2:N$601,IF(O94=O$2:O$601,1,0),0))-P94)/(SUM(IF(N94=N$2:N$601,IF(O94=O$2:O$601,1,0),0))-1)*100)+(Q94/(SUM(IF(N94=N$2:N$601,IF(O94=O$2:O$601,Q$2:Q$601,0),0))))+IF(P94&lt;2,SUM(IF(N94=N$2:N$601,IF(O94=O$2:O$601,1,0),0)),0)))</f>
        <v>66.966666666666654</v>
      </c>
      <c r="S94" s="71" t="s">
        <v>851</v>
      </c>
      <c r="T94" s="72">
        <v>1</v>
      </c>
      <c r="U94" s="72">
        <v>4</v>
      </c>
      <c r="V94" s="72">
        <v>40</v>
      </c>
      <c r="W94" s="73">
        <f t="array" ref="W94">IF($G94="","",IF(OR(S94=Error_checking!$Q$25,S94=Error_checking!$Q$26),R94-IF(P94&lt;2,SUM(IF(N94=N$2:N$601,IF(O94=O$2:O$601,1,0),0)),0),IF(V94="",0,((SUM(IF(S94=S$2:S$601,IF(T94=T$2:T$601,1,0),0))-U94)/(SUM(IF(S94=S$2:S$601,IF(T94=T$2:T$601,1,0),0))-1)*100)+(V94/(SUM(IF(S94=S$2:S$601,IF(T94=T$2:T$601,V$2:V$601,0),0))))+IF(U94&lt;2,SUM(IF(S94=S$2:S$601,IF(T94=T$2:T$601,1,0),0)),0))))</f>
        <v>40.162601626016261</v>
      </c>
      <c r="X94" s="74"/>
      <c r="Y94" s="75"/>
      <c r="Z94" s="76"/>
      <c r="AA94" s="75"/>
      <c r="AB94" s="77">
        <f>0</f>
        <v>0</v>
      </c>
      <c r="AC94" s="77">
        <f t="array" ref="AC94">SUM(M94,R94,W94,AB94)</f>
        <v>107.22926829268292</v>
      </c>
      <c r="AD94" s="76">
        <f>IF(G94=Error_checking!$A$26,MAX(0,MIN(MaxBonus,$G$1)+1-_xlfn.RANK.EQ(AC94,$AC$2:$AC$601)),0)</f>
        <v>0</v>
      </c>
      <c r="AE94" s="73">
        <f t="shared" si="1"/>
        <v>107.22926829268292</v>
      </c>
      <c r="AF94" s="78">
        <f t="array" ref="AF94">IF(G94=Error_checking!$A$26,_xlfn.RANK.EQ(AC94,$AC$2:$AC$601),"")</f>
        <v>93</v>
      </c>
      <c r="AG94" s="79"/>
      <c r="AH94" s="80"/>
      <c r="AI94" s="80"/>
      <c r="AJ94" s="80"/>
      <c r="AK94" s="81"/>
      <c r="AL94" s="81"/>
      <c r="AM94" s="81"/>
      <c r="AN94" s="82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  <c r="NY94" s="83"/>
      <c r="NZ94" s="83"/>
      <c r="OA94" s="83"/>
      <c r="OB94" s="83"/>
      <c r="OC94" s="83"/>
      <c r="OD94" s="83"/>
      <c r="OE94" s="83"/>
      <c r="OF94" s="83"/>
      <c r="OG94" s="83"/>
      <c r="OH94" s="83"/>
      <c r="OI94" s="83"/>
      <c r="OJ94" s="83"/>
      <c r="OK94" s="83"/>
      <c r="OL94" s="83"/>
      <c r="OM94" s="83"/>
      <c r="ON94" s="83"/>
      <c r="OO94" s="83"/>
      <c r="OP94" s="83"/>
      <c r="OQ94" s="83"/>
      <c r="OR94" s="83"/>
      <c r="OS94" s="83"/>
      <c r="OT94" s="83"/>
      <c r="OU94" s="83"/>
      <c r="OV94" s="83"/>
      <c r="OW94" s="83"/>
      <c r="OX94" s="83"/>
      <c r="OY94" s="83"/>
      <c r="OZ94" s="83"/>
      <c r="PA94" s="83"/>
      <c r="PB94" s="83"/>
      <c r="PC94" s="83"/>
      <c r="PD94" s="83"/>
      <c r="PE94" s="83"/>
      <c r="PF94" s="83"/>
      <c r="PG94" s="83"/>
      <c r="PH94" s="83"/>
      <c r="PI94" s="83"/>
      <c r="PJ94" s="83"/>
      <c r="PK94" s="83"/>
      <c r="PL94" s="83"/>
      <c r="PM94" s="83"/>
      <c r="PN94" s="83"/>
      <c r="PO94" s="83"/>
      <c r="PP94" s="83"/>
      <c r="PQ94" s="83"/>
      <c r="PR94" s="83"/>
      <c r="PS94" s="83"/>
      <c r="PT94" s="83"/>
      <c r="PU94" s="83"/>
      <c r="PV94" s="83"/>
      <c r="PW94" s="83"/>
      <c r="PX94" s="83"/>
      <c r="PY94" s="83"/>
      <c r="PZ94" s="83"/>
      <c r="QA94" s="83"/>
      <c r="QB94" s="83"/>
      <c r="QC94" s="83"/>
      <c r="QD94" s="83"/>
      <c r="QE94" s="83"/>
      <c r="QF94" s="83"/>
      <c r="QG94" s="83"/>
      <c r="QH94" s="83"/>
      <c r="QI94" s="83"/>
      <c r="QJ94" s="83"/>
      <c r="QK94" s="83"/>
      <c r="QL94" s="83"/>
      <c r="QM94" s="83"/>
      <c r="QN94" s="83"/>
      <c r="QO94" s="83"/>
      <c r="QP94" s="83"/>
      <c r="QQ94" s="83"/>
      <c r="QR94" s="83"/>
      <c r="QS94" s="83"/>
      <c r="QT94" s="83"/>
      <c r="QU94" s="83"/>
      <c r="QV94" s="83"/>
      <c r="QW94" s="83"/>
      <c r="QX94" s="83"/>
      <c r="QY94" s="83"/>
      <c r="QZ94" s="83"/>
      <c r="RA94" s="83"/>
      <c r="RB94" s="83"/>
      <c r="RC94" s="83"/>
      <c r="RD94" s="83"/>
      <c r="RE94" s="83"/>
      <c r="RF94" s="83"/>
      <c r="RG94" s="83"/>
      <c r="RH94" s="83"/>
      <c r="RI94" s="83"/>
      <c r="RJ94" s="83"/>
      <c r="RK94" s="83"/>
      <c r="RL94" s="83"/>
      <c r="RM94" s="83"/>
      <c r="RN94" s="83"/>
      <c r="RO94" s="83"/>
      <c r="RP94" s="83"/>
      <c r="RQ94" s="83"/>
      <c r="RR94" s="83"/>
      <c r="RS94" s="83"/>
      <c r="RT94" s="83"/>
      <c r="RU94" s="83"/>
      <c r="RV94" s="83"/>
      <c r="RW94" s="83"/>
      <c r="RX94" s="83"/>
      <c r="RY94" s="83"/>
      <c r="RZ94" s="83"/>
      <c r="SA94" s="83"/>
      <c r="SB94" s="83"/>
      <c r="SC94" s="83"/>
      <c r="SD94" s="83"/>
      <c r="SE94" s="83"/>
      <c r="SF94" s="83"/>
      <c r="SG94" s="83"/>
      <c r="SH94" s="83"/>
      <c r="SI94" s="83"/>
      <c r="SJ94" s="83"/>
      <c r="SK94" s="83"/>
      <c r="SL94" s="83"/>
      <c r="SM94" s="83"/>
      <c r="SN94" s="83"/>
      <c r="SO94" s="83"/>
      <c r="SP94" s="83"/>
      <c r="SQ94" s="83"/>
      <c r="SR94" s="83"/>
      <c r="SS94" s="83"/>
      <c r="ST94" s="83"/>
      <c r="SU94" s="83"/>
      <c r="SV94" s="83"/>
      <c r="SW94" s="83"/>
      <c r="SX94" s="83"/>
      <c r="SY94" s="83"/>
      <c r="SZ94" s="83"/>
      <c r="TA94" s="83"/>
      <c r="TB94" s="83"/>
      <c r="TC94" s="83"/>
      <c r="TD94" s="83"/>
      <c r="TE94" s="83"/>
      <c r="TF94" s="83"/>
      <c r="TG94" s="83"/>
      <c r="TH94" s="83"/>
      <c r="TI94" s="83"/>
      <c r="TJ94" s="83"/>
      <c r="TK94" s="83"/>
      <c r="TL94" s="83"/>
      <c r="TM94" s="83"/>
      <c r="TN94" s="83"/>
      <c r="TO94" s="83"/>
      <c r="TP94" s="83"/>
      <c r="TQ94" s="83"/>
      <c r="TR94" s="83"/>
      <c r="TS94" s="83"/>
      <c r="TT94" s="83"/>
      <c r="TU94" s="83"/>
      <c r="TV94" s="83"/>
      <c r="TW94" s="83"/>
      <c r="TX94" s="83"/>
      <c r="TY94" s="83"/>
      <c r="TZ94" s="83"/>
      <c r="UA94" s="83"/>
      <c r="UB94" s="83"/>
      <c r="UC94" s="83"/>
      <c r="UD94" s="83"/>
      <c r="UE94" s="83"/>
      <c r="UF94" s="83"/>
      <c r="UG94" s="83"/>
      <c r="UH94" s="83"/>
      <c r="UI94" s="83"/>
      <c r="UJ94" s="83"/>
      <c r="UK94" s="83"/>
      <c r="UL94" s="83"/>
      <c r="UM94" s="83"/>
      <c r="UN94" s="83"/>
      <c r="UO94" s="83"/>
      <c r="UP94" s="83"/>
      <c r="UQ94" s="83"/>
      <c r="UR94" s="83"/>
      <c r="US94" s="83"/>
      <c r="UT94" s="83"/>
      <c r="UU94" s="83"/>
      <c r="UV94" s="83"/>
      <c r="UW94" s="83"/>
      <c r="UX94" s="83"/>
      <c r="UY94" s="83"/>
      <c r="UZ94" s="83"/>
      <c r="VA94" s="83"/>
      <c r="VB94" s="83"/>
      <c r="VC94" s="83"/>
      <c r="VD94" s="83"/>
      <c r="VE94" s="83"/>
      <c r="VF94" s="83"/>
      <c r="VG94" s="83"/>
      <c r="VH94" s="83"/>
      <c r="VI94" s="83"/>
      <c r="VJ94" s="83"/>
      <c r="VK94" s="83"/>
      <c r="VL94" s="83"/>
      <c r="VM94" s="83"/>
      <c r="VN94" s="83"/>
      <c r="VO94" s="83"/>
      <c r="VP94" s="83"/>
      <c r="VQ94" s="83"/>
      <c r="VR94" s="83"/>
      <c r="VS94" s="83"/>
      <c r="VT94" s="83"/>
      <c r="VU94" s="83"/>
      <c r="VV94" s="83"/>
      <c r="VW94" s="83"/>
      <c r="VX94" s="83"/>
      <c r="VY94" s="83"/>
      <c r="VZ94" s="83"/>
      <c r="WA94" s="83"/>
      <c r="WB94" s="83"/>
      <c r="WC94" s="83"/>
      <c r="WD94" s="83"/>
      <c r="WE94" s="83"/>
      <c r="WF94" s="83"/>
      <c r="WG94" s="83"/>
      <c r="WH94" s="83"/>
      <c r="WI94" s="83"/>
      <c r="WJ94" s="83"/>
      <c r="WK94" s="83"/>
      <c r="WL94" s="83"/>
      <c r="WM94" s="83"/>
      <c r="WN94" s="83"/>
      <c r="WO94" s="83"/>
      <c r="WP94" s="83"/>
      <c r="WQ94" s="83"/>
      <c r="WR94" s="83"/>
      <c r="WS94" s="83"/>
      <c r="WT94" s="83"/>
      <c r="WU94" s="83"/>
      <c r="WV94" s="83"/>
      <c r="WW94" s="83"/>
      <c r="WX94" s="83"/>
      <c r="WY94" s="83"/>
      <c r="WZ94" s="83"/>
      <c r="XA94" s="83"/>
      <c r="XB94" s="83"/>
      <c r="XC94" s="83"/>
      <c r="XD94" s="83"/>
      <c r="XE94" s="83"/>
      <c r="XF94" s="83"/>
      <c r="XG94" s="83"/>
      <c r="XH94" s="83"/>
      <c r="XI94" s="83"/>
      <c r="XJ94" s="83"/>
      <c r="XK94" s="83"/>
      <c r="XL94" s="83"/>
      <c r="XM94" s="83"/>
      <c r="XN94" s="83"/>
      <c r="XO94" s="83"/>
      <c r="XP94" s="83"/>
      <c r="XQ94" s="83"/>
      <c r="XR94" s="83"/>
      <c r="XS94" s="83"/>
      <c r="XT94" s="83"/>
      <c r="XU94" s="83"/>
      <c r="XV94" s="83"/>
      <c r="XW94" s="83"/>
      <c r="XX94" s="83"/>
      <c r="XY94" s="83"/>
      <c r="XZ94" s="83"/>
      <c r="YA94" s="83"/>
      <c r="YB94" s="83"/>
      <c r="YC94" s="83"/>
      <c r="YD94" s="83"/>
      <c r="YE94" s="83"/>
      <c r="YF94" s="83"/>
      <c r="YG94" s="83"/>
      <c r="YH94" s="83"/>
      <c r="YI94" s="83"/>
      <c r="YJ94" s="83"/>
      <c r="YK94" s="83"/>
      <c r="YL94" s="83"/>
      <c r="YM94" s="83"/>
      <c r="YN94" s="83"/>
      <c r="YO94" s="83"/>
      <c r="YP94" s="83"/>
      <c r="YQ94" s="83"/>
      <c r="YR94" s="83"/>
      <c r="YS94" s="83"/>
      <c r="YT94" s="83"/>
      <c r="YU94" s="83"/>
      <c r="YV94" s="83"/>
      <c r="YW94" s="83"/>
      <c r="YX94" s="83"/>
      <c r="YY94" s="83"/>
      <c r="YZ94" s="83"/>
      <c r="ZA94" s="83"/>
      <c r="ZB94" s="83"/>
      <c r="ZC94" s="83"/>
      <c r="ZD94" s="83"/>
      <c r="ZE94" s="83"/>
      <c r="ZF94" s="83"/>
      <c r="ZG94" s="83"/>
      <c r="ZH94" s="83"/>
      <c r="ZI94" s="83"/>
      <c r="ZJ94" s="83"/>
      <c r="ZK94" s="83"/>
      <c r="ZL94" s="83"/>
      <c r="ZM94" s="83"/>
      <c r="ZN94" s="83"/>
      <c r="ZO94" s="83"/>
      <c r="ZP94" s="83"/>
      <c r="ZQ94" s="83"/>
      <c r="ZR94" s="83"/>
      <c r="ZS94" s="83"/>
      <c r="ZT94" s="83"/>
      <c r="ZU94" s="83"/>
      <c r="ZV94" s="83"/>
      <c r="ZW94" s="83"/>
      <c r="ZX94" s="83"/>
      <c r="ZY94" s="83"/>
      <c r="ZZ94" s="83"/>
      <c r="AAA94" s="83"/>
      <c r="AAB94" s="83"/>
      <c r="AAC94" s="83"/>
      <c r="AAD94" s="83"/>
      <c r="AAE94" s="83"/>
      <c r="AAF94" s="83"/>
      <c r="AAG94" s="83"/>
      <c r="AAH94" s="83"/>
      <c r="AAI94" s="83"/>
      <c r="AAJ94" s="83"/>
      <c r="AAK94" s="83"/>
      <c r="AAL94" s="83"/>
      <c r="AAM94" s="83"/>
      <c r="AAN94" s="83"/>
      <c r="AAO94" s="83"/>
      <c r="AAP94" s="83"/>
      <c r="AAQ94" s="83"/>
      <c r="AAR94" s="83"/>
      <c r="AAS94" s="83"/>
      <c r="AAT94" s="83"/>
      <c r="AAU94" s="83"/>
      <c r="AAV94" s="83"/>
      <c r="AAW94" s="83"/>
      <c r="AAX94" s="83"/>
      <c r="AAY94" s="83"/>
      <c r="AAZ94" s="83"/>
      <c r="ABA94" s="83"/>
      <c r="ABB94" s="83"/>
      <c r="ABC94" s="83"/>
      <c r="ABD94" s="83"/>
      <c r="ABE94" s="83"/>
      <c r="ABF94" s="83"/>
      <c r="ABG94" s="83"/>
      <c r="ABH94" s="83"/>
      <c r="ABI94" s="83"/>
      <c r="ABJ94" s="83"/>
      <c r="ABK94" s="83"/>
      <c r="ABL94" s="83"/>
      <c r="ABM94" s="83"/>
      <c r="ABN94" s="83"/>
      <c r="ABO94" s="83"/>
      <c r="ABP94" s="83"/>
      <c r="ABQ94" s="83"/>
      <c r="ABR94" s="83"/>
      <c r="ABS94" s="83"/>
      <c r="ABT94" s="83"/>
      <c r="ABU94" s="83"/>
      <c r="ABV94" s="83"/>
      <c r="ABW94" s="83"/>
      <c r="ABX94" s="83"/>
      <c r="ABY94" s="83"/>
      <c r="ABZ94" s="83"/>
      <c r="ACA94" s="83"/>
      <c r="ACB94" s="83"/>
      <c r="ACC94" s="83"/>
      <c r="ACD94" s="83"/>
      <c r="ACE94" s="83"/>
      <c r="ACF94" s="83"/>
      <c r="ACG94" s="83"/>
      <c r="ACH94" s="83"/>
      <c r="ACI94" s="83"/>
      <c r="ACJ94" s="83"/>
      <c r="ACK94" s="83"/>
      <c r="ACL94" s="83"/>
      <c r="ACM94" s="83"/>
      <c r="ACN94" s="83"/>
      <c r="ACO94" s="83"/>
      <c r="ACP94" s="83"/>
      <c r="ACQ94" s="83"/>
      <c r="ACR94" s="83"/>
      <c r="ACS94" s="83"/>
      <c r="ACT94" s="83"/>
      <c r="ACU94" s="83"/>
      <c r="ACV94" s="83"/>
      <c r="ACW94" s="83"/>
      <c r="ACX94" s="83"/>
      <c r="ACY94" s="83"/>
      <c r="ACZ94" s="83"/>
      <c r="ADA94" s="83"/>
      <c r="ADB94" s="83"/>
      <c r="ADC94" s="83"/>
      <c r="ADD94" s="83"/>
      <c r="ADE94" s="83"/>
      <c r="ADF94" s="83"/>
      <c r="ADG94" s="83"/>
      <c r="ADH94" s="83"/>
      <c r="ADI94" s="83"/>
      <c r="ADJ94" s="83"/>
      <c r="ADK94" s="83"/>
      <c r="ADL94" s="83"/>
      <c r="ADM94" s="83"/>
      <c r="ADN94" s="83"/>
      <c r="ADO94" s="83"/>
      <c r="ADP94" s="83"/>
      <c r="ADQ94" s="83"/>
      <c r="ADR94" s="83"/>
      <c r="ADS94" s="83"/>
      <c r="ADT94" s="83"/>
      <c r="ADU94" s="83"/>
      <c r="ADV94" s="83"/>
      <c r="ADW94" s="83"/>
      <c r="ADX94" s="83"/>
      <c r="ADY94" s="83"/>
      <c r="ADZ94" s="83"/>
      <c r="AEA94" s="83"/>
      <c r="AEB94" s="83"/>
      <c r="AEC94" s="83"/>
      <c r="AED94" s="83"/>
      <c r="AEE94" s="83"/>
      <c r="AEF94" s="83"/>
      <c r="AEG94" s="83"/>
      <c r="AEH94" s="83"/>
      <c r="AEI94" s="83"/>
      <c r="AEJ94" s="83"/>
      <c r="AEK94" s="83"/>
      <c r="AEL94" s="83"/>
      <c r="AEM94" s="83"/>
      <c r="AEN94" s="83"/>
      <c r="AEO94" s="83"/>
      <c r="AEP94" s="83"/>
      <c r="AEQ94" s="83"/>
      <c r="AER94" s="83"/>
      <c r="AES94" s="83"/>
      <c r="AET94" s="83"/>
      <c r="AEU94" s="83"/>
      <c r="AEV94" s="83"/>
      <c r="AEW94" s="83"/>
      <c r="AEX94" s="83"/>
      <c r="AEY94" s="83"/>
      <c r="AEZ94" s="83"/>
      <c r="AFA94" s="83"/>
      <c r="AFB94" s="83"/>
      <c r="AFC94" s="83"/>
      <c r="AFD94" s="83"/>
      <c r="AFE94" s="83"/>
      <c r="AFF94" s="83"/>
      <c r="AFG94" s="83"/>
      <c r="AFH94" s="83"/>
      <c r="AFI94" s="83"/>
      <c r="AFJ94" s="83"/>
      <c r="AFK94" s="83"/>
      <c r="AFL94" s="83"/>
      <c r="AFM94" s="83"/>
      <c r="AFN94" s="83"/>
      <c r="AFO94" s="83"/>
      <c r="AFP94" s="83"/>
      <c r="AFQ94" s="83"/>
      <c r="AFR94" s="83"/>
      <c r="AFS94" s="83"/>
      <c r="AFT94" s="83"/>
      <c r="AFU94" s="83"/>
      <c r="AFV94" s="83"/>
      <c r="AFW94" s="83"/>
      <c r="AFX94" s="83"/>
      <c r="AFY94" s="83"/>
      <c r="AFZ94" s="83"/>
      <c r="AGA94" s="83"/>
      <c r="AGB94" s="83"/>
      <c r="AGC94" s="83"/>
      <c r="AGD94" s="83"/>
      <c r="AGE94" s="83"/>
      <c r="AGF94" s="83"/>
      <c r="AGG94" s="83"/>
      <c r="AGH94" s="83"/>
      <c r="AGI94" s="83"/>
      <c r="AGJ94" s="83"/>
      <c r="AGK94" s="83"/>
      <c r="AGL94" s="83"/>
      <c r="AGM94" s="83"/>
      <c r="AGN94" s="83"/>
      <c r="AGO94" s="83"/>
      <c r="AGP94" s="83"/>
      <c r="AGQ94" s="83"/>
      <c r="AGR94" s="83"/>
      <c r="AGS94" s="83"/>
      <c r="AGT94" s="83"/>
      <c r="AGU94" s="83"/>
      <c r="AGV94" s="83"/>
      <c r="AGW94" s="83"/>
      <c r="AGX94" s="83"/>
      <c r="AGY94" s="83"/>
      <c r="AGZ94" s="83"/>
      <c r="AHA94" s="83"/>
      <c r="AHB94" s="83"/>
      <c r="AHC94" s="83"/>
      <c r="AHD94" s="83"/>
      <c r="AHE94" s="83"/>
      <c r="AHF94" s="83"/>
      <c r="AHG94" s="83"/>
      <c r="AHH94" s="83"/>
      <c r="AHI94" s="83"/>
      <c r="AHJ94" s="83"/>
      <c r="AHK94" s="83"/>
      <c r="AHL94" s="83"/>
      <c r="AHM94" s="83"/>
      <c r="AHN94" s="83"/>
      <c r="AHO94" s="83"/>
      <c r="AHP94" s="83"/>
      <c r="AHQ94" s="83"/>
      <c r="AHR94" s="83"/>
      <c r="AHS94" s="83"/>
      <c r="AHT94" s="83"/>
      <c r="AHU94" s="83"/>
      <c r="AHV94" s="83"/>
      <c r="AHW94" s="83"/>
      <c r="AHX94" s="83"/>
      <c r="AHY94" s="83"/>
      <c r="AHZ94" s="83"/>
      <c r="AIA94" s="83"/>
      <c r="AIB94" s="83"/>
      <c r="AIC94" s="83"/>
      <c r="AID94" s="83"/>
      <c r="AIE94" s="83"/>
      <c r="AIF94" s="83"/>
      <c r="AIG94" s="83"/>
      <c r="AIH94" s="83"/>
      <c r="AII94" s="83"/>
      <c r="AIJ94" s="83"/>
      <c r="AIK94" s="83"/>
      <c r="AIL94" s="83"/>
      <c r="AIM94" s="83"/>
      <c r="AIN94" s="83"/>
      <c r="AIO94" s="83"/>
      <c r="AIP94" s="83"/>
      <c r="AIQ94" s="83"/>
      <c r="AIR94" s="83"/>
      <c r="AIS94" s="83"/>
      <c r="AIT94" s="83"/>
      <c r="AIU94" s="83"/>
      <c r="AIV94" s="83"/>
      <c r="AIW94" s="83"/>
      <c r="AIX94" s="83"/>
      <c r="AIY94" s="83"/>
      <c r="AIZ94" s="83"/>
      <c r="AJA94" s="83"/>
      <c r="AJB94" s="83"/>
      <c r="AJC94" s="83"/>
      <c r="AJD94" s="83"/>
      <c r="AJE94" s="83"/>
      <c r="AJF94" s="83"/>
      <c r="AJG94" s="83"/>
      <c r="AJH94" s="83"/>
      <c r="AJI94" s="83"/>
      <c r="AJJ94" s="83"/>
      <c r="AJK94" s="83"/>
      <c r="AJL94" s="83"/>
      <c r="AJM94" s="83"/>
      <c r="AJN94" s="83"/>
      <c r="AJO94" s="83"/>
      <c r="AJP94" s="83"/>
      <c r="AJQ94" s="83"/>
      <c r="AJR94" s="83"/>
      <c r="AJS94" s="83"/>
      <c r="AJT94" s="83"/>
      <c r="AJU94" s="83"/>
      <c r="AJV94" s="83"/>
      <c r="AJW94" s="83"/>
      <c r="AJX94" s="83"/>
      <c r="AJY94" s="83"/>
      <c r="AJZ94" s="83"/>
      <c r="AKA94" s="83"/>
      <c r="AKB94" s="83"/>
      <c r="AKC94" s="83"/>
      <c r="AKD94" s="83"/>
      <c r="AKE94" s="83"/>
      <c r="AKF94" s="83"/>
      <c r="AKG94" s="83"/>
      <c r="AKH94" s="83"/>
      <c r="AKI94" s="83"/>
      <c r="AKJ94" s="83"/>
      <c r="AKK94" s="83"/>
      <c r="AKL94" s="83"/>
      <c r="AKM94" s="83"/>
      <c r="AKN94" s="83"/>
      <c r="AKO94" s="83"/>
      <c r="AKP94" s="83"/>
      <c r="AKQ94" s="83"/>
      <c r="AKR94" s="83"/>
      <c r="AKS94" s="83"/>
      <c r="AKT94" s="83"/>
      <c r="AKU94" s="83"/>
      <c r="AKV94" s="83"/>
      <c r="AKW94" s="83"/>
      <c r="AKX94" s="83"/>
      <c r="AKY94" s="83"/>
      <c r="AKZ94" s="83"/>
      <c r="ALA94" s="83"/>
      <c r="ALB94" s="83"/>
      <c r="ALC94" s="83"/>
      <c r="ALD94" s="83"/>
      <c r="ALE94" s="83"/>
      <c r="ALF94" s="83"/>
      <c r="ALG94" s="83"/>
      <c r="ALH94" s="83"/>
      <c r="ALI94" s="83"/>
      <c r="ALJ94" s="83"/>
      <c r="ALK94" s="83"/>
      <c r="ALL94" s="83"/>
      <c r="ALM94" s="83"/>
      <c r="ALN94" s="83"/>
      <c r="ALO94" s="83"/>
      <c r="ALP94" s="83"/>
      <c r="ALQ94" s="83"/>
      <c r="ALR94" s="83"/>
      <c r="ALS94" s="83"/>
      <c r="ALT94" s="83"/>
      <c r="ALU94" s="83"/>
      <c r="ALV94" s="83"/>
      <c r="ALW94" s="83"/>
      <c r="ALX94" s="83"/>
      <c r="ALY94" s="83"/>
      <c r="ALZ94" s="83"/>
      <c r="AMA94" s="83"/>
      <c r="AMB94" s="83"/>
      <c r="AMC94" s="83"/>
      <c r="AMD94" s="83"/>
      <c r="AME94" s="83"/>
      <c r="AMF94" s="83"/>
      <c r="AMG94" s="83"/>
      <c r="AMH94" s="83"/>
      <c r="AMI94" s="83"/>
      <c r="AMJ94" s="83"/>
    </row>
    <row r="95" spans="1:1024" s="104" customFormat="1" ht="12.75" x14ac:dyDescent="0.2">
      <c r="A95" s="58">
        <f t="array" ref="A95">IF(G95=Error_checking!$A$26,_xlfn.RANK.EQ(AC95,$AC$2:$AC$601),"")</f>
        <v>94</v>
      </c>
      <c r="B95" s="84">
        <v>478</v>
      </c>
      <c r="C95" s="59">
        <f>VLOOKUP($B95,Ludo_na!$A$2:$D$601,2,0)</f>
        <v>127</v>
      </c>
      <c r="D95" s="60" t="str">
        <f>IF(VLOOKUP($B95,Ludo_voor!$A$2:$Y$601,3,0)="","",VLOOKUP($B95,Ludo_voor!$A$2:$Y$601,3,0))</f>
        <v>Waelput</v>
      </c>
      <c r="E95" s="61" t="str">
        <f>IF(VLOOKUP($B95,Ludo_voor!$A$2:$Y$601,4,0)="","",VLOOKUP($B95,Ludo_voor!$A$2:$Y$601,4,0))</f>
        <v>Koen</v>
      </c>
      <c r="F95" s="62" t="str">
        <f>IF(VLOOKUP($B95,Ludo_voor!$A$2:$Y$601,5,0)="","",VLOOKUP($B95,Ludo_voor!$A$2:$Y$601,5,0))</f>
        <v>De Bokkensprong</v>
      </c>
      <c r="G95" s="63" t="s">
        <v>845</v>
      </c>
      <c r="H95" s="85"/>
      <c r="I95" s="86" t="s">
        <v>847</v>
      </c>
      <c r="J95" s="87">
        <v>1</v>
      </c>
      <c r="K95" s="87">
        <v>1</v>
      </c>
      <c r="L95" s="87">
        <v>78</v>
      </c>
      <c r="M95" s="67">
        <f t="array" ref="M95">IF($G95="","",IF(L95="",0,((SUM(IF(I95=I$2:I$601,IF(J95=J$2:J$601,1,0),0))-K95)/(SUM(IF(I95=I$2:I$601,IF(J95=J$2:J$601,1,0),0))-1)*100)+(L95/(SUM(IF(I95=I$2:I$601,IF(J95=J$2:J$601,L$2:L$601,0),0))))+IF(K95&lt;2,SUM(IF(I95=I$2:I$601,IF(J95=J$2:J$601,1,0),0)),0)))</f>
        <v>105.28363636363636</v>
      </c>
      <c r="N95" s="88" t="s">
        <v>857</v>
      </c>
      <c r="O95" s="72">
        <v>5</v>
      </c>
      <c r="P95" s="72">
        <v>4</v>
      </c>
      <c r="Q95" s="72">
        <v>158</v>
      </c>
      <c r="R95" s="70">
        <f t="array" ref="R95">IF($G95="","",IF(Q95="",0,((SUM(IF(N95=N$2:N$601,IF(O95=O$2:O$601,1,0),0))-P95)/(SUM(IF(N95=N$2:N$601,IF(O95=O$2:O$601,1,0),0))-1)*100)+(Q95/(SUM(IF(N95=N$2:N$601,IF(O95=O$2:O$601,Q$2:Q$601,0),0))))+IF(P95&lt;2,SUM(IF(N95=N$2:N$601,IF(O95=O$2:O$601,1,0),0)),0)))</f>
        <v>0.19315403422982885</v>
      </c>
      <c r="S95" s="103" t="s">
        <v>851</v>
      </c>
      <c r="T95" s="69">
        <v>1</v>
      </c>
      <c r="U95" s="69">
        <v>6</v>
      </c>
      <c r="V95" s="69">
        <v>36</v>
      </c>
      <c r="W95" s="73">
        <f t="array" ref="W95">IF($G95="","",IF(OR(S95=Error_checking!$Q$25,S95=Error_checking!$Q$26),R95-IF(P95&lt;2,SUM(IF(N95=N$2:N$601,IF(O95=O$2:O$601,1,0),0)),0),IF(V95="",0,((SUM(IF(S95=S$2:S$601,IF(T95=T$2:T$601,1,0),0))-U95)/(SUM(IF(S95=S$2:S$601,IF(T95=T$2:T$601,1,0),0))-1)*100)+(V95/(SUM(IF(S95=S$2:S$601,IF(T95=T$2:T$601,V$2:V$601,0),0))))+IF(U95&lt;2,SUM(IF(S95=S$2:S$601,IF(T95=T$2:T$601,1,0),0)),0))))</f>
        <v>0.14634146341463414</v>
      </c>
      <c r="X95" s="74"/>
      <c r="Y95" s="75"/>
      <c r="Z95" s="76"/>
      <c r="AA95" s="75"/>
      <c r="AB95" s="77">
        <f>0</f>
        <v>0</v>
      </c>
      <c r="AC95" s="99">
        <f t="array" ref="AC95">SUM(M95,R95,W95,AB95)</f>
        <v>105.62313186128083</v>
      </c>
      <c r="AD95" s="98">
        <f>IF(G95=Error_checking!$A$26,MAX(0,MIN(MaxBonus,$G$1)+1-_xlfn.RANK.EQ(AC95,$AC$2:$AC$601)),0)</f>
        <v>0</v>
      </c>
      <c r="AE95" s="95">
        <f t="shared" si="1"/>
        <v>105.62313186128083</v>
      </c>
      <c r="AF95" s="78">
        <f t="array" ref="AF95">IF(G95=Error_checking!$A$26,_xlfn.RANK.EQ(AC95,$AC$2:$AC$601),"")</f>
        <v>94</v>
      </c>
      <c r="AG95" s="101"/>
      <c r="AH95" s="102"/>
      <c r="AI95" s="102"/>
      <c r="AJ95" s="102"/>
      <c r="AK95" s="81"/>
      <c r="AL95" s="81"/>
      <c r="AM95" s="81"/>
      <c r="AN95" s="82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83"/>
      <c r="HJ95" s="83"/>
      <c r="HK95" s="83"/>
      <c r="HL95" s="83"/>
      <c r="HM95" s="83"/>
      <c r="HN95" s="83"/>
      <c r="HO95" s="83"/>
      <c r="HP95" s="83"/>
      <c r="HQ95" s="83"/>
      <c r="HR95" s="83"/>
      <c r="HS95" s="83"/>
      <c r="HT95" s="83"/>
      <c r="HU95" s="83"/>
      <c r="HV95" s="83"/>
      <c r="HW95" s="83"/>
      <c r="HX95" s="83"/>
      <c r="HY95" s="83"/>
      <c r="HZ95" s="83"/>
      <c r="IA95" s="83"/>
      <c r="IB95" s="83"/>
      <c r="IC95" s="83"/>
      <c r="ID95" s="83"/>
      <c r="IE95" s="83"/>
      <c r="IF95" s="83"/>
      <c r="IG95" s="83"/>
      <c r="IH95" s="83"/>
      <c r="II95" s="83"/>
      <c r="IJ95" s="83"/>
      <c r="IK95" s="83"/>
      <c r="IL95" s="83"/>
      <c r="IM95" s="83"/>
      <c r="IN95" s="83"/>
      <c r="IO95" s="83"/>
      <c r="IP95" s="83"/>
      <c r="IQ95" s="83"/>
      <c r="IR95" s="83"/>
      <c r="IS95" s="83"/>
      <c r="IT95" s="83"/>
      <c r="IU95" s="83"/>
      <c r="IV95" s="83"/>
      <c r="IW95" s="83"/>
      <c r="IX95" s="83"/>
      <c r="IY95" s="83"/>
      <c r="IZ95" s="83"/>
      <c r="JA95" s="83"/>
      <c r="JB95" s="83"/>
      <c r="JC95" s="83"/>
      <c r="JD95" s="83"/>
      <c r="JE95" s="83"/>
      <c r="JF95" s="83"/>
      <c r="JG95" s="83"/>
      <c r="JH95" s="83"/>
      <c r="JI95" s="83"/>
      <c r="JJ95" s="83"/>
      <c r="JK95" s="83"/>
      <c r="JL95" s="83"/>
      <c r="JM95" s="83"/>
      <c r="JN95" s="83"/>
      <c r="JO95" s="83"/>
      <c r="JP95" s="83"/>
      <c r="JQ95" s="83"/>
      <c r="JR95" s="83"/>
      <c r="JS95" s="83"/>
      <c r="JT95" s="83"/>
      <c r="JU95" s="83"/>
      <c r="JV95" s="83"/>
      <c r="JW95" s="83"/>
      <c r="JX95" s="83"/>
      <c r="JY95" s="83"/>
      <c r="JZ95" s="83"/>
      <c r="KA95" s="83"/>
      <c r="KB95" s="83"/>
      <c r="KC95" s="83"/>
      <c r="KD95" s="83"/>
      <c r="KE95" s="83"/>
      <c r="KF95" s="83"/>
      <c r="KG95" s="83"/>
      <c r="KH95" s="83"/>
      <c r="KI95" s="83"/>
      <c r="KJ95" s="83"/>
      <c r="KK95" s="83"/>
      <c r="KL95" s="83"/>
      <c r="KM95" s="83"/>
      <c r="KN95" s="83"/>
      <c r="KO95" s="83"/>
      <c r="KP95" s="83"/>
      <c r="KQ95" s="83"/>
      <c r="KR95" s="83"/>
      <c r="KS95" s="83"/>
      <c r="KT95" s="83"/>
      <c r="KU95" s="83"/>
      <c r="KV95" s="83"/>
      <c r="KW95" s="83"/>
      <c r="KX95" s="83"/>
      <c r="KY95" s="83"/>
      <c r="KZ95" s="83"/>
      <c r="LA95" s="83"/>
      <c r="LB95" s="83"/>
      <c r="LC95" s="83"/>
      <c r="LD95" s="83"/>
      <c r="LE95" s="83"/>
      <c r="LF95" s="83"/>
      <c r="LG95" s="83"/>
      <c r="LH95" s="83"/>
      <c r="LI95" s="83"/>
      <c r="LJ95" s="83"/>
      <c r="LK95" s="83"/>
      <c r="LL95" s="83"/>
      <c r="LM95" s="83"/>
      <c r="LN95" s="83"/>
      <c r="LO95" s="83"/>
      <c r="LP95" s="83"/>
      <c r="LQ95" s="83"/>
      <c r="LR95" s="83"/>
      <c r="LS95" s="83"/>
      <c r="LT95" s="83"/>
      <c r="LU95" s="83"/>
      <c r="LV95" s="83"/>
      <c r="LW95" s="83"/>
      <c r="LX95" s="83"/>
      <c r="LY95" s="83"/>
      <c r="LZ95" s="83"/>
      <c r="MA95" s="83"/>
      <c r="MB95" s="83"/>
      <c r="MC95" s="83"/>
      <c r="MD95" s="83"/>
      <c r="ME95" s="83"/>
      <c r="MF95" s="83"/>
      <c r="MG95" s="83"/>
      <c r="MH95" s="83"/>
      <c r="MI95" s="83"/>
      <c r="MJ95" s="83"/>
      <c r="MK95" s="83"/>
      <c r="ML95" s="83"/>
      <c r="MM95" s="83"/>
      <c r="MN95" s="83"/>
      <c r="MO95" s="83"/>
      <c r="MP95" s="83"/>
      <c r="MQ95" s="83"/>
      <c r="MR95" s="83"/>
      <c r="MS95" s="83"/>
      <c r="MT95" s="83"/>
      <c r="MU95" s="83"/>
      <c r="MV95" s="83"/>
      <c r="MW95" s="83"/>
      <c r="MX95" s="83"/>
      <c r="MY95" s="83"/>
      <c r="MZ95" s="83"/>
      <c r="NA95" s="83"/>
      <c r="NB95" s="83"/>
      <c r="NC95" s="83"/>
      <c r="ND95" s="83"/>
      <c r="NE95" s="83"/>
      <c r="NF95" s="83"/>
      <c r="NG95" s="83"/>
      <c r="NH95" s="83"/>
      <c r="NI95" s="83"/>
      <c r="NJ95" s="83"/>
      <c r="NK95" s="83"/>
      <c r="NL95" s="83"/>
      <c r="NM95" s="83"/>
      <c r="NN95" s="83"/>
      <c r="NO95" s="83"/>
      <c r="NP95" s="83"/>
      <c r="NQ95" s="83"/>
      <c r="NR95" s="83"/>
      <c r="NS95" s="83"/>
      <c r="NT95" s="83"/>
      <c r="NU95" s="83"/>
      <c r="NV95" s="83"/>
      <c r="NW95" s="83"/>
      <c r="NX95" s="83"/>
      <c r="NY95" s="83"/>
      <c r="NZ95" s="83"/>
      <c r="OA95" s="83"/>
      <c r="OB95" s="83"/>
      <c r="OC95" s="83"/>
      <c r="OD95" s="83"/>
      <c r="OE95" s="83"/>
      <c r="OF95" s="83"/>
      <c r="OG95" s="83"/>
      <c r="OH95" s="83"/>
      <c r="OI95" s="83"/>
      <c r="OJ95" s="83"/>
      <c r="OK95" s="83"/>
      <c r="OL95" s="83"/>
      <c r="OM95" s="83"/>
      <c r="ON95" s="83"/>
      <c r="OO95" s="83"/>
      <c r="OP95" s="83"/>
      <c r="OQ95" s="83"/>
      <c r="OR95" s="83"/>
      <c r="OS95" s="83"/>
      <c r="OT95" s="83"/>
      <c r="OU95" s="83"/>
      <c r="OV95" s="83"/>
      <c r="OW95" s="83"/>
      <c r="OX95" s="83"/>
      <c r="OY95" s="83"/>
      <c r="OZ95" s="83"/>
      <c r="PA95" s="83"/>
      <c r="PB95" s="83"/>
      <c r="PC95" s="83"/>
      <c r="PD95" s="83"/>
      <c r="PE95" s="83"/>
      <c r="PF95" s="83"/>
      <c r="PG95" s="83"/>
      <c r="PH95" s="83"/>
      <c r="PI95" s="83"/>
      <c r="PJ95" s="83"/>
      <c r="PK95" s="83"/>
      <c r="PL95" s="83"/>
      <c r="PM95" s="83"/>
      <c r="PN95" s="83"/>
      <c r="PO95" s="83"/>
      <c r="PP95" s="83"/>
      <c r="PQ95" s="83"/>
      <c r="PR95" s="83"/>
      <c r="PS95" s="83"/>
      <c r="PT95" s="83"/>
      <c r="PU95" s="83"/>
      <c r="PV95" s="83"/>
      <c r="PW95" s="83"/>
      <c r="PX95" s="83"/>
      <c r="PY95" s="83"/>
      <c r="PZ95" s="83"/>
      <c r="QA95" s="83"/>
      <c r="QB95" s="83"/>
      <c r="QC95" s="83"/>
      <c r="QD95" s="83"/>
      <c r="QE95" s="83"/>
      <c r="QF95" s="83"/>
      <c r="QG95" s="83"/>
      <c r="QH95" s="83"/>
      <c r="QI95" s="83"/>
      <c r="QJ95" s="83"/>
      <c r="QK95" s="83"/>
      <c r="QL95" s="83"/>
      <c r="QM95" s="83"/>
      <c r="QN95" s="83"/>
      <c r="QO95" s="83"/>
      <c r="QP95" s="83"/>
      <c r="QQ95" s="83"/>
      <c r="QR95" s="83"/>
      <c r="QS95" s="83"/>
      <c r="QT95" s="83"/>
      <c r="QU95" s="83"/>
      <c r="QV95" s="83"/>
      <c r="QW95" s="83"/>
      <c r="QX95" s="83"/>
      <c r="QY95" s="83"/>
      <c r="QZ95" s="83"/>
      <c r="RA95" s="83"/>
      <c r="RB95" s="83"/>
      <c r="RC95" s="83"/>
      <c r="RD95" s="83"/>
      <c r="RE95" s="83"/>
      <c r="RF95" s="83"/>
      <c r="RG95" s="83"/>
      <c r="RH95" s="83"/>
      <c r="RI95" s="83"/>
      <c r="RJ95" s="83"/>
      <c r="RK95" s="83"/>
      <c r="RL95" s="83"/>
      <c r="RM95" s="83"/>
      <c r="RN95" s="83"/>
      <c r="RO95" s="83"/>
      <c r="RP95" s="83"/>
      <c r="RQ95" s="83"/>
      <c r="RR95" s="83"/>
      <c r="RS95" s="83"/>
      <c r="RT95" s="83"/>
      <c r="RU95" s="83"/>
      <c r="RV95" s="83"/>
      <c r="RW95" s="83"/>
      <c r="RX95" s="83"/>
      <c r="RY95" s="83"/>
      <c r="RZ95" s="83"/>
      <c r="SA95" s="83"/>
      <c r="SB95" s="83"/>
      <c r="SC95" s="83"/>
      <c r="SD95" s="83"/>
      <c r="SE95" s="83"/>
      <c r="SF95" s="83"/>
      <c r="SG95" s="83"/>
      <c r="SH95" s="83"/>
      <c r="SI95" s="83"/>
      <c r="SJ95" s="83"/>
      <c r="SK95" s="83"/>
      <c r="SL95" s="83"/>
      <c r="SM95" s="83"/>
      <c r="SN95" s="83"/>
      <c r="SO95" s="83"/>
      <c r="SP95" s="83"/>
      <c r="SQ95" s="83"/>
      <c r="SR95" s="83"/>
      <c r="SS95" s="83"/>
      <c r="ST95" s="83"/>
      <c r="SU95" s="83"/>
      <c r="SV95" s="83"/>
      <c r="SW95" s="83"/>
      <c r="SX95" s="83"/>
      <c r="SY95" s="83"/>
      <c r="SZ95" s="83"/>
      <c r="TA95" s="83"/>
      <c r="TB95" s="83"/>
      <c r="TC95" s="83"/>
      <c r="TD95" s="83"/>
      <c r="TE95" s="83"/>
      <c r="TF95" s="83"/>
      <c r="TG95" s="83"/>
      <c r="TH95" s="83"/>
      <c r="TI95" s="83"/>
      <c r="TJ95" s="83"/>
      <c r="TK95" s="83"/>
      <c r="TL95" s="83"/>
      <c r="TM95" s="83"/>
      <c r="TN95" s="83"/>
      <c r="TO95" s="83"/>
      <c r="TP95" s="83"/>
      <c r="TQ95" s="83"/>
      <c r="TR95" s="83"/>
      <c r="TS95" s="83"/>
      <c r="TT95" s="83"/>
      <c r="TU95" s="83"/>
      <c r="TV95" s="83"/>
      <c r="TW95" s="83"/>
      <c r="TX95" s="83"/>
      <c r="TY95" s="83"/>
      <c r="TZ95" s="83"/>
      <c r="UA95" s="83"/>
      <c r="UB95" s="83"/>
      <c r="UC95" s="83"/>
      <c r="UD95" s="83"/>
      <c r="UE95" s="83"/>
      <c r="UF95" s="83"/>
      <c r="UG95" s="83"/>
      <c r="UH95" s="83"/>
      <c r="UI95" s="83"/>
      <c r="UJ95" s="83"/>
      <c r="UK95" s="83"/>
      <c r="UL95" s="83"/>
      <c r="UM95" s="83"/>
      <c r="UN95" s="83"/>
      <c r="UO95" s="83"/>
      <c r="UP95" s="83"/>
      <c r="UQ95" s="83"/>
      <c r="UR95" s="83"/>
      <c r="US95" s="83"/>
      <c r="UT95" s="83"/>
      <c r="UU95" s="83"/>
      <c r="UV95" s="83"/>
      <c r="UW95" s="83"/>
      <c r="UX95" s="83"/>
      <c r="UY95" s="83"/>
      <c r="UZ95" s="83"/>
      <c r="VA95" s="83"/>
      <c r="VB95" s="83"/>
      <c r="VC95" s="83"/>
      <c r="VD95" s="83"/>
      <c r="VE95" s="83"/>
      <c r="VF95" s="83"/>
      <c r="VG95" s="83"/>
      <c r="VH95" s="83"/>
      <c r="VI95" s="83"/>
      <c r="VJ95" s="83"/>
      <c r="VK95" s="83"/>
      <c r="VL95" s="83"/>
      <c r="VM95" s="83"/>
      <c r="VN95" s="83"/>
      <c r="VO95" s="83"/>
      <c r="VP95" s="83"/>
      <c r="VQ95" s="83"/>
      <c r="VR95" s="83"/>
      <c r="VS95" s="83"/>
      <c r="VT95" s="83"/>
      <c r="VU95" s="83"/>
      <c r="VV95" s="83"/>
      <c r="VW95" s="83"/>
      <c r="VX95" s="83"/>
      <c r="VY95" s="83"/>
      <c r="VZ95" s="83"/>
      <c r="WA95" s="83"/>
      <c r="WB95" s="83"/>
      <c r="WC95" s="83"/>
      <c r="WD95" s="83"/>
      <c r="WE95" s="83"/>
      <c r="WF95" s="83"/>
      <c r="WG95" s="83"/>
      <c r="WH95" s="83"/>
      <c r="WI95" s="83"/>
      <c r="WJ95" s="83"/>
      <c r="WK95" s="83"/>
      <c r="WL95" s="83"/>
      <c r="WM95" s="83"/>
      <c r="WN95" s="83"/>
      <c r="WO95" s="83"/>
      <c r="WP95" s="83"/>
      <c r="WQ95" s="83"/>
      <c r="WR95" s="83"/>
      <c r="WS95" s="83"/>
      <c r="WT95" s="83"/>
      <c r="WU95" s="83"/>
      <c r="WV95" s="83"/>
      <c r="WW95" s="83"/>
      <c r="WX95" s="83"/>
      <c r="WY95" s="83"/>
      <c r="WZ95" s="83"/>
      <c r="XA95" s="83"/>
      <c r="XB95" s="83"/>
      <c r="XC95" s="83"/>
      <c r="XD95" s="83"/>
      <c r="XE95" s="83"/>
      <c r="XF95" s="83"/>
      <c r="XG95" s="83"/>
      <c r="XH95" s="83"/>
      <c r="XI95" s="83"/>
      <c r="XJ95" s="83"/>
      <c r="XK95" s="83"/>
      <c r="XL95" s="83"/>
      <c r="XM95" s="83"/>
      <c r="XN95" s="83"/>
      <c r="XO95" s="83"/>
      <c r="XP95" s="83"/>
      <c r="XQ95" s="83"/>
      <c r="XR95" s="83"/>
      <c r="XS95" s="83"/>
      <c r="XT95" s="83"/>
      <c r="XU95" s="83"/>
      <c r="XV95" s="83"/>
      <c r="XW95" s="83"/>
      <c r="XX95" s="83"/>
      <c r="XY95" s="83"/>
      <c r="XZ95" s="83"/>
      <c r="YA95" s="83"/>
      <c r="YB95" s="83"/>
      <c r="YC95" s="83"/>
      <c r="YD95" s="83"/>
      <c r="YE95" s="83"/>
      <c r="YF95" s="83"/>
      <c r="YG95" s="83"/>
      <c r="YH95" s="83"/>
      <c r="YI95" s="83"/>
      <c r="YJ95" s="83"/>
      <c r="YK95" s="83"/>
      <c r="YL95" s="83"/>
      <c r="YM95" s="83"/>
      <c r="YN95" s="83"/>
      <c r="YO95" s="83"/>
      <c r="YP95" s="83"/>
      <c r="YQ95" s="83"/>
      <c r="YR95" s="83"/>
      <c r="YS95" s="83"/>
      <c r="YT95" s="83"/>
      <c r="YU95" s="83"/>
      <c r="YV95" s="83"/>
      <c r="YW95" s="83"/>
      <c r="YX95" s="83"/>
      <c r="YY95" s="83"/>
      <c r="YZ95" s="83"/>
      <c r="ZA95" s="83"/>
      <c r="ZB95" s="83"/>
      <c r="ZC95" s="83"/>
      <c r="ZD95" s="83"/>
      <c r="ZE95" s="83"/>
      <c r="ZF95" s="83"/>
      <c r="ZG95" s="83"/>
      <c r="ZH95" s="83"/>
      <c r="ZI95" s="83"/>
      <c r="ZJ95" s="83"/>
      <c r="ZK95" s="83"/>
      <c r="ZL95" s="83"/>
      <c r="ZM95" s="83"/>
      <c r="ZN95" s="83"/>
      <c r="ZO95" s="83"/>
      <c r="ZP95" s="83"/>
      <c r="ZQ95" s="83"/>
      <c r="ZR95" s="83"/>
      <c r="ZS95" s="83"/>
      <c r="ZT95" s="83"/>
      <c r="ZU95" s="83"/>
      <c r="ZV95" s="83"/>
      <c r="ZW95" s="83"/>
      <c r="ZX95" s="83"/>
      <c r="ZY95" s="83"/>
      <c r="ZZ95" s="83"/>
      <c r="AAA95" s="83"/>
      <c r="AAB95" s="83"/>
      <c r="AAC95" s="83"/>
      <c r="AAD95" s="83"/>
      <c r="AAE95" s="83"/>
      <c r="AAF95" s="83"/>
      <c r="AAG95" s="83"/>
      <c r="AAH95" s="83"/>
      <c r="AAI95" s="83"/>
      <c r="AAJ95" s="83"/>
      <c r="AAK95" s="83"/>
      <c r="AAL95" s="83"/>
      <c r="AAM95" s="83"/>
      <c r="AAN95" s="83"/>
      <c r="AAO95" s="83"/>
      <c r="AAP95" s="83"/>
      <c r="AAQ95" s="83"/>
      <c r="AAR95" s="83"/>
      <c r="AAS95" s="83"/>
      <c r="AAT95" s="83"/>
      <c r="AAU95" s="83"/>
      <c r="AAV95" s="83"/>
      <c r="AAW95" s="83"/>
      <c r="AAX95" s="83"/>
      <c r="AAY95" s="83"/>
      <c r="AAZ95" s="83"/>
      <c r="ABA95" s="83"/>
      <c r="ABB95" s="83"/>
      <c r="ABC95" s="83"/>
      <c r="ABD95" s="83"/>
      <c r="ABE95" s="83"/>
      <c r="ABF95" s="83"/>
      <c r="ABG95" s="83"/>
      <c r="ABH95" s="83"/>
      <c r="ABI95" s="83"/>
      <c r="ABJ95" s="83"/>
      <c r="ABK95" s="83"/>
      <c r="ABL95" s="83"/>
      <c r="ABM95" s="83"/>
      <c r="ABN95" s="83"/>
      <c r="ABO95" s="83"/>
      <c r="ABP95" s="83"/>
      <c r="ABQ95" s="83"/>
      <c r="ABR95" s="83"/>
      <c r="ABS95" s="83"/>
      <c r="ABT95" s="83"/>
      <c r="ABU95" s="83"/>
      <c r="ABV95" s="83"/>
      <c r="ABW95" s="83"/>
      <c r="ABX95" s="83"/>
      <c r="ABY95" s="83"/>
      <c r="ABZ95" s="83"/>
      <c r="ACA95" s="83"/>
      <c r="ACB95" s="83"/>
      <c r="ACC95" s="83"/>
      <c r="ACD95" s="83"/>
      <c r="ACE95" s="83"/>
      <c r="ACF95" s="83"/>
      <c r="ACG95" s="83"/>
      <c r="ACH95" s="83"/>
      <c r="ACI95" s="83"/>
      <c r="ACJ95" s="83"/>
      <c r="ACK95" s="83"/>
      <c r="ACL95" s="83"/>
      <c r="ACM95" s="83"/>
      <c r="ACN95" s="83"/>
      <c r="ACO95" s="83"/>
      <c r="ACP95" s="83"/>
      <c r="ACQ95" s="83"/>
      <c r="ACR95" s="83"/>
      <c r="ACS95" s="83"/>
      <c r="ACT95" s="83"/>
      <c r="ACU95" s="83"/>
      <c r="ACV95" s="83"/>
      <c r="ACW95" s="83"/>
      <c r="ACX95" s="83"/>
      <c r="ACY95" s="83"/>
      <c r="ACZ95" s="83"/>
      <c r="ADA95" s="83"/>
      <c r="ADB95" s="83"/>
      <c r="ADC95" s="83"/>
      <c r="ADD95" s="83"/>
      <c r="ADE95" s="83"/>
      <c r="ADF95" s="83"/>
      <c r="ADG95" s="83"/>
      <c r="ADH95" s="83"/>
      <c r="ADI95" s="83"/>
      <c r="ADJ95" s="83"/>
      <c r="ADK95" s="83"/>
      <c r="ADL95" s="83"/>
      <c r="ADM95" s="83"/>
      <c r="ADN95" s="83"/>
      <c r="ADO95" s="83"/>
      <c r="ADP95" s="83"/>
      <c r="ADQ95" s="83"/>
      <c r="ADR95" s="83"/>
      <c r="ADS95" s="83"/>
      <c r="ADT95" s="83"/>
      <c r="ADU95" s="83"/>
      <c r="ADV95" s="83"/>
      <c r="ADW95" s="83"/>
      <c r="ADX95" s="83"/>
      <c r="ADY95" s="83"/>
      <c r="ADZ95" s="83"/>
      <c r="AEA95" s="83"/>
      <c r="AEB95" s="83"/>
      <c r="AEC95" s="83"/>
      <c r="AED95" s="83"/>
      <c r="AEE95" s="83"/>
      <c r="AEF95" s="83"/>
      <c r="AEG95" s="83"/>
      <c r="AEH95" s="83"/>
      <c r="AEI95" s="83"/>
      <c r="AEJ95" s="83"/>
      <c r="AEK95" s="83"/>
      <c r="AEL95" s="83"/>
      <c r="AEM95" s="83"/>
      <c r="AEN95" s="83"/>
      <c r="AEO95" s="83"/>
      <c r="AEP95" s="83"/>
      <c r="AEQ95" s="83"/>
      <c r="AER95" s="83"/>
      <c r="AES95" s="83"/>
      <c r="AET95" s="83"/>
      <c r="AEU95" s="83"/>
      <c r="AEV95" s="83"/>
      <c r="AEW95" s="83"/>
      <c r="AEX95" s="83"/>
      <c r="AEY95" s="83"/>
      <c r="AEZ95" s="83"/>
      <c r="AFA95" s="83"/>
      <c r="AFB95" s="83"/>
      <c r="AFC95" s="83"/>
      <c r="AFD95" s="83"/>
      <c r="AFE95" s="83"/>
      <c r="AFF95" s="83"/>
      <c r="AFG95" s="83"/>
      <c r="AFH95" s="83"/>
      <c r="AFI95" s="83"/>
      <c r="AFJ95" s="83"/>
      <c r="AFK95" s="83"/>
      <c r="AFL95" s="83"/>
      <c r="AFM95" s="83"/>
      <c r="AFN95" s="83"/>
      <c r="AFO95" s="83"/>
      <c r="AFP95" s="83"/>
      <c r="AFQ95" s="83"/>
      <c r="AFR95" s="83"/>
      <c r="AFS95" s="83"/>
      <c r="AFT95" s="83"/>
      <c r="AFU95" s="83"/>
      <c r="AFV95" s="83"/>
      <c r="AFW95" s="83"/>
      <c r="AFX95" s="83"/>
      <c r="AFY95" s="83"/>
      <c r="AFZ95" s="83"/>
      <c r="AGA95" s="83"/>
      <c r="AGB95" s="83"/>
      <c r="AGC95" s="83"/>
      <c r="AGD95" s="83"/>
      <c r="AGE95" s="83"/>
      <c r="AGF95" s="83"/>
      <c r="AGG95" s="83"/>
      <c r="AGH95" s="83"/>
      <c r="AGI95" s="83"/>
      <c r="AGJ95" s="83"/>
      <c r="AGK95" s="83"/>
      <c r="AGL95" s="83"/>
      <c r="AGM95" s="83"/>
      <c r="AGN95" s="83"/>
      <c r="AGO95" s="83"/>
      <c r="AGP95" s="83"/>
      <c r="AGQ95" s="83"/>
      <c r="AGR95" s="83"/>
      <c r="AGS95" s="83"/>
      <c r="AGT95" s="83"/>
      <c r="AGU95" s="83"/>
      <c r="AGV95" s="83"/>
      <c r="AGW95" s="83"/>
      <c r="AGX95" s="83"/>
      <c r="AGY95" s="83"/>
      <c r="AGZ95" s="83"/>
      <c r="AHA95" s="83"/>
      <c r="AHB95" s="83"/>
      <c r="AHC95" s="83"/>
      <c r="AHD95" s="83"/>
      <c r="AHE95" s="83"/>
      <c r="AHF95" s="83"/>
      <c r="AHG95" s="83"/>
      <c r="AHH95" s="83"/>
      <c r="AHI95" s="83"/>
      <c r="AHJ95" s="83"/>
      <c r="AHK95" s="83"/>
      <c r="AHL95" s="83"/>
      <c r="AHM95" s="83"/>
      <c r="AHN95" s="83"/>
      <c r="AHO95" s="83"/>
      <c r="AHP95" s="83"/>
      <c r="AHQ95" s="83"/>
      <c r="AHR95" s="83"/>
      <c r="AHS95" s="83"/>
      <c r="AHT95" s="83"/>
      <c r="AHU95" s="83"/>
      <c r="AHV95" s="83"/>
      <c r="AHW95" s="83"/>
      <c r="AHX95" s="83"/>
      <c r="AHY95" s="83"/>
      <c r="AHZ95" s="83"/>
      <c r="AIA95" s="83"/>
      <c r="AIB95" s="83"/>
      <c r="AIC95" s="83"/>
      <c r="AID95" s="83"/>
      <c r="AIE95" s="83"/>
      <c r="AIF95" s="83"/>
      <c r="AIG95" s="83"/>
      <c r="AIH95" s="83"/>
      <c r="AII95" s="83"/>
      <c r="AIJ95" s="83"/>
      <c r="AIK95" s="83"/>
      <c r="AIL95" s="83"/>
      <c r="AIM95" s="83"/>
      <c r="AIN95" s="83"/>
      <c r="AIO95" s="83"/>
      <c r="AIP95" s="83"/>
      <c r="AIQ95" s="83"/>
      <c r="AIR95" s="83"/>
      <c r="AIS95" s="83"/>
      <c r="AIT95" s="83"/>
      <c r="AIU95" s="83"/>
      <c r="AIV95" s="83"/>
      <c r="AIW95" s="83"/>
      <c r="AIX95" s="83"/>
      <c r="AIY95" s="83"/>
      <c r="AIZ95" s="83"/>
      <c r="AJA95" s="83"/>
      <c r="AJB95" s="83"/>
      <c r="AJC95" s="83"/>
      <c r="AJD95" s="83"/>
      <c r="AJE95" s="83"/>
      <c r="AJF95" s="83"/>
      <c r="AJG95" s="83"/>
      <c r="AJH95" s="83"/>
      <c r="AJI95" s="83"/>
      <c r="AJJ95" s="83"/>
      <c r="AJK95" s="83"/>
      <c r="AJL95" s="83"/>
      <c r="AJM95" s="83"/>
      <c r="AJN95" s="83"/>
      <c r="AJO95" s="83"/>
      <c r="AJP95" s="83"/>
      <c r="AJQ95" s="83"/>
      <c r="AJR95" s="83"/>
      <c r="AJS95" s="83"/>
      <c r="AJT95" s="83"/>
      <c r="AJU95" s="83"/>
      <c r="AJV95" s="83"/>
      <c r="AJW95" s="83"/>
      <c r="AJX95" s="83"/>
      <c r="AJY95" s="83"/>
      <c r="AJZ95" s="83"/>
      <c r="AKA95" s="83"/>
      <c r="AKB95" s="83"/>
      <c r="AKC95" s="83"/>
      <c r="AKD95" s="83"/>
      <c r="AKE95" s="83"/>
      <c r="AKF95" s="83"/>
      <c r="AKG95" s="83"/>
      <c r="AKH95" s="83"/>
      <c r="AKI95" s="83"/>
      <c r="AKJ95" s="83"/>
      <c r="AKK95" s="83"/>
      <c r="AKL95" s="83"/>
      <c r="AKM95" s="83"/>
      <c r="AKN95" s="83"/>
      <c r="AKO95" s="83"/>
      <c r="AKP95" s="83"/>
      <c r="AKQ95" s="83"/>
      <c r="AKR95" s="83"/>
      <c r="AKS95" s="83"/>
      <c r="AKT95" s="83"/>
      <c r="AKU95" s="83"/>
      <c r="AKV95" s="83"/>
      <c r="AKW95" s="83"/>
      <c r="AKX95" s="83"/>
      <c r="AKY95" s="83"/>
      <c r="AKZ95" s="83"/>
      <c r="ALA95" s="83"/>
      <c r="ALB95" s="83"/>
      <c r="ALC95" s="83"/>
      <c r="ALD95" s="83"/>
      <c r="ALE95" s="83"/>
      <c r="ALF95" s="83"/>
      <c r="ALG95" s="83"/>
      <c r="ALH95" s="83"/>
      <c r="ALI95" s="83"/>
      <c r="ALJ95" s="83"/>
      <c r="ALK95" s="83"/>
      <c r="ALL95" s="83"/>
      <c r="ALM95" s="83"/>
      <c r="ALN95" s="83"/>
      <c r="ALO95" s="83"/>
      <c r="ALP95" s="83"/>
      <c r="ALQ95" s="83"/>
      <c r="ALR95" s="83"/>
      <c r="ALS95" s="83"/>
      <c r="ALT95" s="83"/>
      <c r="ALU95" s="83"/>
      <c r="ALV95" s="83"/>
      <c r="ALW95" s="83"/>
      <c r="ALX95" s="83"/>
      <c r="ALY95" s="83"/>
      <c r="ALZ95" s="83"/>
      <c r="AMA95" s="83"/>
      <c r="AMB95" s="83"/>
      <c r="AMC95" s="83"/>
      <c r="AMD95" s="83"/>
      <c r="AME95" s="83"/>
      <c r="AMF95" s="83"/>
      <c r="AMG95" s="83"/>
      <c r="AMH95" s="83"/>
      <c r="AMI95" s="83"/>
      <c r="AMJ95" s="83"/>
    </row>
    <row r="96" spans="1:1024" s="89" customFormat="1" ht="12.75" x14ac:dyDescent="0.2">
      <c r="A96" s="58">
        <f t="array" ref="A96">IF(G96=Error_checking!$A$26,_xlfn.RANK.EQ(AC96,$AC$2:$AC$601),"")</f>
        <v>95</v>
      </c>
      <c r="B96" s="84">
        <v>55</v>
      </c>
      <c r="C96" s="59">
        <f>VLOOKUP($B96,Ludo_na!$A$2:$D$601,2,0)</f>
        <v>35</v>
      </c>
      <c r="D96" s="60" t="str">
        <f>IF(VLOOKUP($B96,Ludo_voor!$A$2:$Y$601,3,0)="","",VLOOKUP($B96,Ludo_voor!$A$2:$Y$601,3,0))</f>
        <v>Baeckelandt</v>
      </c>
      <c r="E96" s="61" t="str">
        <f>IF(VLOOKUP($B96,Ludo_voor!$A$2:$Y$601,4,0)="","",VLOOKUP($B96,Ludo_voor!$A$2:$Y$601,4,0))</f>
        <v>Timothy</v>
      </c>
      <c r="F96" s="62" t="str">
        <f>IF(VLOOKUP($B96,Ludo_voor!$A$2:$Y$601,5,0)="","",VLOOKUP($B96,Ludo_voor!$A$2:$Y$601,5,0))</f>
        <v>Winning Movez</v>
      </c>
      <c r="G96" s="63" t="s">
        <v>845</v>
      </c>
      <c r="H96" s="85"/>
      <c r="I96" s="65"/>
      <c r="J96" s="66"/>
      <c r="K96" s="87"/>
      <c r="L96" s="87"/>
      <c r="M96" s="67">
        <f t="array" ref="M96">IF($G96="","",IF(L96="",0,((SUM(IF(I96=I$2:I$601,IF(J96=J$2:J$601,1,0),0))-K96)/(SUM(IF(I96=I$2:I$601,IF(J96=J$2:J$601,1,0),0))-1)*100)+(L96/(SUM(IF(I96=I$2:I$601,IF(J96=J$2:J$601,L$2:L$601,0),0))))+IF(K96&lt;2,SUM(IF(I96=I$2:I$601,IF(J96=J$2:J$601,1,0),0)),0)))</f>
        <v>0</v>
      </c>
      <c r="N96" s="68" t="s">
        <v>881</v>
      </c>
      <c r="O96" s="69">
        <v>2</v>
      </c>
      <c r="P96" s="72">
        <v>1</v>
      </c>
      <c r="Q96" s="72">
        <v>126</v>
      </c>
      <c r="R96" s="70">
        <f t="array" ref="R96">IF($G96="","",IF(Q96="",0,((SUM(IF(N96=N$2:N$601,IF(O96=O$2:O$601,1,0),0))-P96)/(SUM(IF(N96=N$2:N$601,IF(O96=O$2:O$601,1,0),0))-1)*100)+(Q96/(SUM(IF(N96=N$2:N$601,IF(O96=O$2:O$601,Q$2:Q$601,0),0))))+IF(P96&lt;2,SUM(IF(N96=N$2:N$601,IF(O96=O$2:O$601,1,0),0)),0)))</f>
        <v>105.27155172413794</v>
      </c>
      <c r="S96" s="71" t="s">
        <v>966</v>
      </c>
      <c r="T96" s="72">
        <v>4</v>
      </c>
      <c r="U96" s="72">
        <v>4</v>
      </c>
      <c r="V96" s="72">
        <v>10</v>
      </c>
      <c r="W96" s="73">
        <f t="array" ref="W96">IF($G96="","",IF(OR(S96=Error_checking!$Q$25,S96=Error_checking!$Q$26),R96-IF(P96&lt;2,SUM(IF(N96=N$2:N$601,IF(O96=O$2:O$601,1,0),0)),0),IF(V96="",0,((SUM(IF(S96=S$2:S$601,IF(T96=T$2:T$601,1,0),0))-U96)/(SUM(IF(S96=S$2:S$601,IF(T96=T$2:T$601,1,0),0))-1)*100)+(V96/(SUM(IF(S96=S$2:S$601,IF(T96=T$2:T$601,V$2:V$601,0),0))))+IF(U96&lt;2,SUM(IF(S96=S$2:S$601,IF(T96=T$2:T$601,1,0),0)),0))))</f>
        <v>0.17241379310344829</v>
      </c>
      <c r="X96" s="74"/>
      <c r="Y96" s="75"/>
      <c r="Z96" s="76"/>
      <c r="AA96" s="75"/>
      <c r="AB96" s="77">
        <f>0</f>
        <v>0</v>
      </c>
      <c r="AC96" s="77">
        <f t="array" ref="AC96">SUM(M96,R96,W96,AB96)</f>
        <v>105.44396551724138</v>
      </c>
      <c r="AD96" s="76">
        <f>IF(G96=Error_checking!$A$26,MAX(0,MIN(MaxBonus,$G$1)+1-_xlfn.RANK.EQ(AC96,$AC$2:$AC$601)),0)</f>
        <v>0</v>
      </c>
      <c r="AE96" s="73">
        <f t="shared" si="1"/>
        <v>105.44396551724138</v>
      </c>
      <c r="AF96" s="78">
        <f t="array" ref="AF96">IF(G96=Error_checking!$A$26,_xlfn.RANK.EQ(AC96,$AC$2:$AC$601),"")</f>
        <v>95</v>
      </c>
      <c r="AG96" s="79"/>
      <c r="AH96" s="80"/>
      <c r="AI96" s="80"/>
      <c r="AJ96" s="80"/>
      <c r="AK96" s="90"/>
      <c r="AL96" s="81"/>
      <c r="AM96" s="81"/>
      <c r="AN96" s="82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  <c r="HL96" s="104"/>
      <c r="HM96" s="104"/>
      <c r="HN96" s="104"/>
      <c r="HO96" s="104"/>
      <c r="HP96" s="104"/>
      <c r="HQ96" s="104"/>
      <c r="HR96" s="104"/>
      <c r="HS96" s="104"/>
      <c r="HT96" s="104"/>
      <c r="HU96" s="104"/>
      <c r="HV96" s="104"/>
      <c r="HW96" s="104"/>
      <c r="HX96" s="104"/>
      <c r="HY96" s="104"/>
      <c r="HZ96" s="104"/>
      <c r="IA96" s="104"/>
      <c r="IB96" s="104"/>
      <c r="IC96" s="104"/>
      <c r="ID96" s="104"/>
      <c r="IE96" s="104"/>
      <c r="IF96" s="104"/>
      <c r="IG96" s="104"/>
      <c r="IH96" s="104"/>
      <c r="II96" s="104"/>
      <c r="IJ96" s="104"/>
      <c r="IK96" s="104"/>
      <c r="IL96" s="104"/>
      <c r="IM96" s="104"/>
      <c r="IN96" s="104"/>
      <c r="IO96" s="104"/>
      <c r="IP96" s="104"/>
      <c r="IQ96" s="104"/>
      <c r="IR96" s="104"/>
      <c r="IS96" s="104"/>
      <c r="IT96" s="104"/>
      <c r="IU96" s="104"/>
      <c r="IV96" s="104"/>
      <c r="IW96" s="104"/>
      <c r="IX96" s="104"/>
      <c r="IY96" s="104"/>
      <c r="IZ96" s="104"/>
      <c r="JA96" s="104"/>
      <c r="JB96" s="104"/>
      <c r="JC96" s="104"/>
      <c r="JD96" s="104"/>
      <c r="JE96" s="104"/>
      <c r="JF96" s="104"/>
      <c r="JG96" s="104"/>
      <c r="JH96" s="104"/>
      <c r="JI96" s="104"/>
      <c r="JJ96" s="104"/>
      <c r="JK96" s="104"/>
      <c r="JL96" s="104"/>
      <c r="JM96" s="104"/>
      <c r="JN96" s="104"/>
      <c r="JO96" s="104"/>
      <c r="JP96" s="104"/>
      <c r="JQ96" s="104"/>
      <c r="JR96" s="104"/>
      <c r="JS96" s="104"/>
      <c r="JT96" s="104"/>
      <c r="JU96" s="104"/>
      <c r="JV96" s="104"/>
      <c r="JW96" s="104"/>
      <c r="JX96" s="104"/>
      <c r="JY96" s="104"/>
      <c r="JZ96" s="104"/>
      <c r="KA96" s="104"/>
      <c r="KB96" s="104"/>
      <c r="KC96" s="104"/>
      <c r="KD96" s="104"/>
      <c r="KE96" s="104"/>
      <c r="KF96" s="104"/>
      <c r="KG96" s="104"/>
      <c r="KH96" s="104"/>
      <c r="KI96" s="104"/>
      <c r="KJ96" s="104"/>
      <c r="KK96" s="104"/>
      <c r="KL96" s="104"/>
      <c r="KM96" s="104"/>
      <c r="KN96" s="104"/>
      <c r="KO96" s="104"/>
      <c r="KP96" s="104"/>
      <c r="KQ96" s="104"/>
      <c r="KR96" s="104"/>
      <c r="KS96" s="104"/>
      <c r="KT96" s="104"/>
      <c r="KU96" s="104"/>
      <c r="KV96" s="104"/>
      <c r="KW96" s="104"/>
      <c r="KX96" s="104"/>
      <c r="KY96" s="104"/>
      <c r="KZ96" s="104"/>
      <c r="LA96" s="104"/>
      <c r="LB96" s="104"/>
      <c r="LC96" s="104"/>
      <c r="LD96" s="104"/>
      <c r="LE96" s="104"/>
      <c r="LF96" s="104"/>
      <c r="LG96" s="104"/>
      <c r="LH96" s="104"/>
      <c r="LI96" s="104"/>
      <c r="LJ96" s="104"/>
      <c r="LK96" s="104"/>
      <c r="LL96" s="104"/>
      <c r="LM96" s="104"/>
      <c r="LN96" s="104"/>
      <c r="LO96" s="104"/>
      <c r="LP96" s="104"/>
      <c r="LQ96" s="104"/>
      <c r="LR96" s="104"/>
      <c r="LS96" s="104"/>
      <c r="LT96" s="104"/>
      <c r="LU96" s="104"/>
      <c r="LV96" s="104"/>
      <c r="LW96" s="104"/>
      <c r="LX96" s="104"/>
      <c r="LY96" s="104"/>
      <c r="LZ96" s="104"/>
      <c r="MA96" s="104"/>
      <c r="MB96" s="104"/>
      <c r="MC96" s="104"/>
      <c r="MD96" s="104"/>
      <c r="ME96" s="104"/>
      <c r="MF96" s="104"/>
      <c r="MG96" s="104"/>
      <c r="MH96" s="104"/>
      <c r="MI96" s="104"/>
      <c r="MJ96" s="104"/>
      <c r="MK96" s="104"/>
      <c r="ML96" s="104"/>
      <c r="MM96" s="104"/>
      <c r="MN96" s="104"/>
      <c r="MO96" s="104"/>
      <c r="MP96" s="104"/>
      <c r="MQ96" s="104"/>
      <c r="MR96" s="104"/>
      <c r="MS96" s="104"/>
      <c r="MT96" s="104"/>
      <c r="MU96" s="104"/>
      <c r="MV96" s="104"/>
      <c r="MW96" s="104"/>
      <c r="MX96" s="104"/>
      <c r="MY96" s="104"/>
      <c r="MZ96" s="104"/>
      <c r="NA96" s="104"/>
      <c r="NB96" s="104"/>
      <c r="NC96" s="104"/>
      <c r="ND96" s="104"/>
      <c r="NE96" s="104"/>
      <c r="NF96" s="104"/>
      <c r="NG96" s="104"/>
      <c r="NH96" s="104"/>
      <c r="NI96" s="104"/>
      <c r="NJ96" s="104"/>
      <c r="NK96" s="104"/>
      <c r="NL96" s="104"/>
      <c r="NM96" s="104"/>
      <c r="NN96" s="104"/>
      <c r="NO96" s="104"/>
      <c r="NP96" s="104"/>
      <c r="NQ96" s="104"/>
      <c r="NR96" s="104"/>
      <c r="NS96" s="104"/>
      <c r="NT96" s="104"/>
      <c r="NU96" s="104"/>
      <c r="NV96" s="104"/>
      <c r="NW96" s="104"/>
      <c r="NX96" s="104"/>
      <c r="NY96" s="104"/>
      <c r="NZ96" s="104"/>
      <c r="OA96" s="104"/>
      <c r="OB96" s="104"/>
      <c r="OC96" s="104"/>
      <c r="OD96" s="104"/>
      <c r="OE96" s="104"/>
      <c r="OF96" s="104"/>
      <c r="OG96" s="104"/>
      <c r="OH96" s="104"/>
      <c r="OI96" s="104"/>
      <c r="OJ96" s="104"/>
      <c r="OK96" s="104"/>
      <c r="OL96" s="104"/>
      <c r="OM96" s="104"/>
      <c r="ON96" s="104"/>
      <c r="OO96" s="104"/>
      <c r="OP96" s="104"/>
      <c r="OQ96" s="104"/>
      <c r="OR96" s="104"/>
      <c r="OS96" s="104"/>
      <c r="OT96" s="104"/>
      <c r="OU96" s="104"/>
      <c r="OV96" s="104"/>
      <c r="OW96" s="104"/>
      <c r="OX96" s="104"/>
      <c r="OY96" s="104"/>
      <c r="OZ96" s="104"/>
      <c r="PA96" s="104"/>
      <c r="PB96" s="104"/>
      <c r="PC96" s="104"/>
      <c r="PD96" s="104"/>
      <c r="PE96" s="104"/>
      <c r="PF96" s="104"/>
      <c r="PG96" s="104"/>
      <c r="PH96" s="104"/>
      <c r="PI96" s="104"/>
      <c r="PJ96" s="104"/>
      <c r="PK96" s="104"/>
      <c r="PL96" s="104"/>
      <c r="PM96" s="104"/>
      <c r="PN96" s="104"/>
      <c r="PO96" s="104"/>
      <c r="PP96" s="104"/>
      <c r="PQ96" s="104"/>
      <c r="PR96" s="104"/>
      <c r="PS96" s="104"/>
      <c r="PT96" s="104"/>
      <c r="PU96" s="104"/>
      <c r="PV96" s="104"/>
      <c r="PW96" s="104"/>
      <c r="PX96" s="104"/>
      <c r="PY96" s="104"/>
      <c r="PZ96" s="104"/>
      <c r="QA96" s="104"/>
      <c r="QB96" s="104"/>
      <c r="QC96" s="104"/>
      <c r="QD96" s="104"/>
      <c r="QE96" s="104"/>
      <c r="QF96" s="104"/>
      <c r="QG96" s="104"/>
      <c r="QH96" s="104"/>
      <c r="QI96" s="104"/>
      <c r="QJ96" s="104"/>
      <c r="QK96" s="104"/>
      <c r="QL96" s="104"/>
      <c r="QM96" s="104"/>
      <c r="QN96" s="104"/>
      <c r="QO96" s="104"/>
      <c r="QP96" s="104"/>
      <c r="QQ96" s="104"/>
      <c r="QR96" s="104"/>
      <c r="QS96" s="104"/>
      <c r="QT96" s="104"/>
      <c r="QU96" s="104"/>
      <c r="QV96" s="104"/>
      <c r="QW96" s="104"/>
      <c r="QX96" s="104"/>
      <c r="QY96" s="104"/>
      <c r="QZ96" s="104"/>
      <c r="RA96" s="104"/>
      <c r="RB96" s="104"/>
      <c r="RC96" s="104"/>
      <c r="RD96" s="104"/>
      <c r="RE96" s="104"/>
      <c r="RF96" s="104"/>
      <c r="RG96" s="104"/>
      <c r="RH96" s="104"/>
      <c r="RI96" s="104"/>
      <c r="RJ96" s="104"/>
      <c r="RK96" s="104"/>
      <c r="RL96" s="104"/>
      <c r="RM96" s="104"/>
      <c r="RN96" s="104"/>
      <c r="RO96" s="104"/>
      <c r="RP96" s="104"/>
      <c r="RQ96" s="104"/>
      <c r="RR96" s="104"/>
      <c r="RS96" s="104"/>
      <c r="RT96" s="104"/>
      <c r="RU96" s="104"/>
      <c r="RV96" s="104"/>
      <c r="RW96" s="104"/>
      <c r="RX96" s="104"/>
      <c r="RY96" s="104"/>
      <c r="RZ96" s="104"/>
      <c r="SA96" s="104"/>
      <c r="SB96" s="104"/>
      <c r="SC96" s="104"/>
      <c r="SD96" s="104"/>
      <c r="SE96" s="104"/>
      <c r="SF96" s="104"/>
      <c r="SG96" s="104"/>
      <c r="SH96" s="104"/>
      <c r="SI96" s="104"/>
      <c r="SJ96" s="104"/>
      <c r="SK96" s="104"/>
      <c r="SL96" s="104"/>
      <c r="SM96" s="104"/>
      <c r="SN96" s="104"/>
      <c r="SO96" s="104"/>
      <c r="SP96" s="104"/>
      <c r="SQ96" s="104"/>
      <c r="SR96" s="104"/>
      <c r="SS96" s="104"/>
      <c r="ST96" s="104"/>
      <c r="SU96" s="104"/>
      <c r="SV96" s="104"/>
      <c r="SW96" s="104"/>
      <c r="SX96" s="104"/>
      <c r="SY96" s="104"/>
      <c r="SZ96" s="104"/>
      <c r="TA96" s="104"/>
      <c r="TB96" s="104"/>
      <c r="TC96" s="104"/>
      <c r="TD96" s="104"/>
      <c r="TE96" s="104"/>
      <c r="TF96" s="104"/>
      <c r="TG96" s="104"/>
      <c r="TH96" s="104"/>
      <c r="TI96" s="104"/>
      <c r="TJ96" s="104"/>
      <c r="TK96" s="104"/>
      <c r="TL96" s="104"/>
      <c r="TM96" s="104"/>
      <c r="TN96" s="104"/>
      <c r="TO96" s="104"/>
      <c r="TP96" s="104"/>
      <c r="TQ96" s="104"/>
      <c r="TR96" s="104"/>
      <c r="TS96" s="104"/>
      <c r="TT96" s="104"/>
      <c r="TU96" s="104"/>
      <c r="TV96" s="104"/>
      <c r="TW96" s="104"/>
      <c r="TX96" s="104"/>
      <c r="TY96" s="104"/>
      <c r="TZ96" s="104"/>
      <c r="UA96" s="104"/>
      <c r="UB96" s="104"/>
      <c r="UC96" s="104"/>
      <c r="UD96" s="104"/>
      <c r="UE96" s="104"/>
      <c r="UF96" s="104"/>
      <c r="UG96" s="104"/>
      <c r="UH96" s="104"/>
      <c r="UI96" s="104"/>
      <c r="UJ96" s="104"/>
      <c r="UK96" s="104"/>
      <c r="UL96" s="104"/>
      <c r="UM96" s="104"/>
      <c r="UN96" s="104"/>
      <c r="UO96" s="104"/>
      <c r="UP96" s="104"/>
      <c r="UQ96" s="104"/>
      <c r="UR96" s="104"/>
      <c r="US96" s="104"/>
      <c r="UT96" s="104"/>
      <c r="UU96" s="104"/>
      <c r="UV96" s="104"/>
      <c r="UW96" s="104"/>
      <c r="UX96" s="104"/>
      <c r="UY96" s="104"/>
      <c r="UZ96" s="104"/>
      <c r="VA96" s="104"/>
      <c r="VB96" s="104"/>
      <c r="VC96" s="104"/>
      <c r="VD96" s="104"/>
      <c r="VE96" s="104"/>
      <c r="VF96" s="104"/>
      <c r="VG96" s="104"/>
      <c r="VH96" s="104"/>
      <c r="VI96" s="104"/>
      <c r="VJ96" s="104"/>
      <c r="VK96" s="104"/>
      <c r="VL96" s="104"/>
      <c r="VM96" s="104"/>
      <c r="VN96" s="104"/>
      <c r="VO96" s="104"/>
      <c r="VP96" s="104"/>
      <c r="VQ96" s="104"/>
      <c r="VR96" s="104"/>
      <c r="VS96" s="104"/>
      <c r="VT96" s="104"/>
      <c r="VU96" s="104"/>
      <c r="VV96" s="104"/>
      <c r="VW96" s="104"/>
      <c r="VX96" s="104"/>
      <c r="VY96" s="104"/>
      <c r="VZ96" s="104"/>
      <c r="WA96" s="104"/>
      <c r="WB96" s="104"/>
      <c r="WC96" s="104"/>
      <c r="WD96" s="104"/>
      <c r="WE96" s="104"/>
      <c r="WF96" s="104"/>
      <c r="WG96" s="104"/>
      <c r="WH96" s="104"/>
      <c r="WI96" s="104"/>
      <c r="WJ96" s="104"/>
      <c r="WK96" s="104"/>
      <c r="WL96" s="104"/>
      <c r="WM96" s="104"/>
      <c r="WN96" s="104"/>
      <c r="WO96" s="104"/>
      <c r="WP96" s="104"/>
      <c r="WQ96" s="104"/>
      <c r="WR96" s="104"/>
      <c r="WS96" s="104"/>
      <c r="WT96" s="104"/>
      <c r="WU96" s="104"/>
      <c r="WV96" s="104"/>
      <c r="WW96" s="104"/>
      <c r="WX96" s="104"/>
      <c r="WY96" s="104"/>
      <c r="WZ96" s="104"/>
      <c r="XA96" s="104"/>
      <c r="XB96" s="104"/>
      <c r="XC96" s="104"/>
      <c r="XD96" s="104"/>
      <c r="XE96" s="104"/>
      <c r="XF96" s="104"/>
      <c r="XG96" s="104"/>
      <c r="XH96" s="104"/>
      <c r="XI96" s="104"/>
      <c r="XJ96" s="104"/>
      <c r="XK96" s="104"/>
      <c r="XL96" s="104"/>
      <c r="XM96" s="104"/>
      <c r="XN96" s="104"/>
      <c r="XO96" s="104"/>
      <c r="XP96" s="104"/>
      <c r="XQ96" s="104"/>
      <c r="XR96" s="104"/>
      <c r="XS96" s="104"/>
      <c r="XT96" s="104"/>
      <c r="XU96" s="104"/>
      <c r="XV96" s="104"/>
      <c r="XW96" s="104"/>
      <c r="XX96" s="104"/>
      <c r="XY96" s="104"/>
      <c r="XZ96" s="104"/>
      <c r="YA96" s="104"/>
      <c r="YB96" s="104"/>
      <c r="YC96" s="104"/>
      <c r="YD96" s="104"/>
      <c r="YE96" s="104"/>
      <c r="YF96" s="104"/>
      <c r="YG96" s="104"/>
      <c r="YH96" s="104"/>
      <c r="YI96" s="104"/>
      <c r="YJ96" s="104"/>
      <c r="YK96" s="104"/>
      <c r="YL96" s="104"/>
      <c r="YM96" s="104"/>
      <c r="YN96" s="104"/>
      <c r="YO96" s="104"/>
      <c r="YP96" s="104"/>
      <c r="YQ96" s="104"/>
      <c r="YR96" s="104"/>
      <c r="YS96" s="104"/>
      <c r="YT96" s="104"/>
      <c r="YU96" s="104"/>
      <c r="YV96" s="104"/>
      <c r="YW96" s="104"/>
      <c r="YX96" s="104"/>
      <c r="YY96" s="104"/>
      <c r="YZ96" s="104"/>
      <c r="ZA96" s="104"/>
      <c r="ZB96" s="104"/>
      <c r="ZC96" s="104"/>
      <c r="ZD96" s="104"/>
      <c r="ZE96" s="104"/>
      <c r="ZF96" s="104"/>
      <c r="ZG96" s="104"/>
      <c r="ZH96" s="104"/>
      <c r="ZI96" s="104"/>
      <c r="ZJ96" s="104"/>
      <c r="ZK96" s="104"/>
      <c r="ZL96" s="104"/>
      <c r="ZM96" s="104"/>
      <c r="ZN96" s="104"/>
      <c r="ZO96" s="104"/>
      <c r="ZP96" s="104"/>
      <c r="ZQ96" s="104"/>
      <c r="ZR96" s="104"/>
      <c r="ZS96" s="104"/>
      <c r="ZT96" s="104"/>
      <c r="ZU96" s="104"/>
      <c r="ZV96" s="104"/>
      <c r="ZW96" s="104"/>
      <c r="ZX96" s="104"/>
      <c r="ZY96" s="104"/>
      <c r="ZZ96" s="104"/>
      <c r="AAA96" s="104"/>
      <c r="AAB96" s="104"/>
      <c r="AAC96" s="104"/>
      <c r="AAD96" s="104"/>
      <c r="AAE96" s="104"/>
      <c r="AAF96" s="104"/>
      <c r="AAG96" s="104"/>
      <c r="AAH96" s="104"/>
      <c r="AAI96" s="104"/>
      <c r="AAJ96" s="104"/>
      <c r="AAK96" s="104"/>
      <c r="AAL96" s="104"/>
      <c r="AAM96" s="104"/>
      <c r="AAN96" s="104"/>
      <c r="AAO96" s="104"/>
      <c r="AAP96" s="104"/>
      <c r="AAQ96" s="104"/>
      <c r="AAR96" s="104"/>
      <c r="AAS96" s="104"/>
      <c r="AAT96" s="104"/>
      <c r="AAU96" s="104"/>
      <c r="AAV96" s="104"/>
      <c r="AAW96" s="104"/>
      <c r="AAX96" s="104"/>
      <c r="AAY96" s="104"/>
      <c r="AAZ96" s="104"/>
      <c r="ABA96" s="104"/>
      <c r="ABB96" s="104"/>
      <c r="ABC96" s="104"/>
      <c r="ABD96" s="104"/>
      <c r="ABE96" s="104"/>
      <c r="ABF96" s="104"/>
      <c r="ABG96" s="104"/>
      <c r="ABH96" s="104"/>
      <c r="ABI96" s="104"/>
      <c r="ABJ96" s="104"/>
      <c r="ABK96" s="104"/>
      <c r="ABL96" s="104"/>
      <c r="ABM96" s="104"/>
      <c r="ABN96" s="104"/>
      <c r="ABO96" s="104"/>
      <c r="ABP96" s="104"/>
      <c r="ABQ96" s="104"/>
      <c r="ABR96" s="104"/>
      <c r="ABS96" s="104"/>
      <c r="ABT96" s="104"/>
      <c r="ABU96" s="104"/>
      <c r="ABV96" s="104"/>
      <c r="ABW96" s="104"/>
      <c r="ABX96" s="104"/>
      <c r="ABY96" s="104"/>
      <c r="ABZ96" s="104"/>
      <c r="ACA96" s="104"/>
      <c r="ACB96" s="104"/>
      <c r="ACC96" s="104"/>
      <c r="ACD96" s="104"/>
      <c r="ACE96" s="104"/>
      <c r="ACF96" s="104"/>
      <c r="ACG96" s="104"/>
      <c r="ACH96" s="104"/>
      <c r="ACI96" s="104"/>
      <c r="ACJ96" s="104"/>
      <c r="ACK96" s="104"/>
      <c r="ACL96" s="104"/>
      <c r="ACM96" s="104"/>
      <c r="ACN96" s="104"/>
      <c r="ACO96" s="104"/>
      <c r="ACP96" s="104"/>
      <c r="ACQ96" s="104"/>
      <c r="ACR96" s="104"/>
      <c r="ACS96" s="104"/>
      <c r="ACT96" s="104"/>
      <c r="ACU96" s="104"/>
      <c r="ACV96" s="104"/>
      <c r="ACW96" s="104"/>
      <c r="ACX96" s="104"/>
      <c r="ACY96" s="104"/>
      <c r="ACZ96" s="104"/>
      <c r="ADA96" s="104"/>
      <c r="ADB96" s="104"/>
      <c r="ADC96" s="104"/>
      <c r="ADD96" s="104"/>
      <c r="ADE96" s="104"/>
      <c r="ADF96" s="104"/>
      <c r="ADG96" s="104"/>
      <c r="ADH96" s="104"/>
      <c r="ADI96" s="104"/>
      <c r="ADJ96" s="104"/>
      <c r="ADK96" s="104"/>
      <c r="ADL96" s="104"/>
      <c r="ADM96" s="104"/>
      <c r="ADN96" s="104"/>
      <c r="ADO96" s="104"/>
      <c r="ADP96" s="104"/>
      <c r="ADQ96" s="104"/>
      <c r="ADR96" s="104"/>
      <c r="ADS96" s="104"/>
      <c r="ADT96" s="104"/>
      <c r="ADU96" s="104"/>
      <c r="ADV96" s="104"/>
      <c r="ADW96" s="104"/>
      <c r="ADX96" s="104"/>
      <c r="ADY96" s="104"/>
      <c r="ADZ96" s="104"/>
      <c r="AEA96" s="104"/>
      <c r="AEB96" s="104"/>
      <c r="AEC96" s="104"/>
      <c r="AED96" s="104"/>
      <c r="AEE96" s="104"/>
      <c r="AEF96" s="104"/>
      <c r="AEG96" s="104"/>
      <c r="AEH96" s="104"/>
      <c r="AEI96" s="104"/>
      <c r="AEJ96" s="104"/>
      <c r="AEK96" s="104"/>
      <c r="AEL96" s="104"/>
      <c r="AEM96" s="104"/>
      <c r="AEN96" s="104"/>
      <c r="AEO96" s="104"/>
      <c r="AEP96" s="104"/>
      <c r="AEQ96" s="104"/>
      <c r="AER96" s="104"/>
      <c r="AES96" s="104"/>
      <c r="AET96" s="104"/>
      <c r="AEU96" s="104"/>
      <c r="AEV96" s="104"/>
      <c r="AEW96" s="104"/>
      <c r="AEX96" s="104"/>
      <c r="AEY96" s="104"/>
      <c r="AEZ96" s="104"/>
      <c r="AFA96" s="104"/>
      <c r="AFB96" s="104"/>
      <c r="AFC96" s="104"/>
      <c r="AFD96" s="104"/>
      <c r="AFE96" s="104"/>
      <c r="AFF96" s="104"/>
      <c r="AFG96" s="104"/>
      <c r="AFH96" s="104"/>
      <c r="AFI96" s="104"/>
      <c r="AFJ96" s="104"/>
      <c r="AFK96" s="104"/>
      <c r="AFL96" s="104"/>
      <c r="AFM96" s="104"/>
      <c r="AFN96" s="104"/>
      <c r="AFO96" s="104"/>
      <c r="AFP96" s="104"/>
      <c r="AFQ96" s="104"/>
      <c r="AFR96" s="104"/>
      <c r="AFS96" s="104"/>
      <c r="AFT96" s="104"/>
      <c r="AFU96" s="104"/>
      <c r="AFV96" s="104"/>
      <c r="AFW96" s="104"/>
      <c r="AFX96" s="104"/>
      <c r="AFY96" s="104"/>
      <c r="AFZ96" s="104"/>
      <c r="AGA96" s="104"/>
      <c r="AGB96" s="104"/>
      <c r="AGC96" s="104"/>
      <c r="AGD96" s="104"/>
      <c r="AGE96" s="104"/>
      <c r="AGF96" s="104"/>
      <c r="AGG96" s="104"/>
      <c r="AGH96" s="104"/>
      <c r="AGI96" s="104"/>
      <c r="AGJ96" s="104"/>
      <c r="AGK96" s="104"/>
      <c r="AGL96" s="104"/>
      <c r="AGM96" s="104"/>
      <c r="AGN96" s="104"/>
      <c r="AGO96" s="104"/>
      <c r="AGP96" s="104"/>
      <c r="AGQ96" s="104"/>
      <c r="AGR96" s="104"/>
      <c r="AGS96" s="104"/>
      <c r="AGT96" s="104"/>
      <c r="AGU96" s="104"/>
      <c r="AGV96" s="104"/>
      <c r="AGW96" s="104"/>
      <c r="AGX96" s="104"/>
      <c r="AGY96" s="104"/>
      <c r="AGZ96" s="104"/>
      <c r="AHA96" s="104"/>
      <c r="AHB96" s="104"/>
      <c r="AHC96" s="104"/>
      <c r="AHD96" s="104"/>
      <c r="AHE96" s="104"/>
      <c r="AHF96" s="104"/>
      <c r="AHG96" s="104"/>
      <c r="AHH96" s="104"/>
      <c r="AHI96" s="104"/>
      <c r="AHJ96" s="104"/>
      <c r="AHK96" s="104"/>
      <c r="AHL96" s="104"/>
      <c r="AHM96" s="104"/>
      <c r="AHN96" s="104"/>
      <c r="AHO96" s="104"/>
      <c r="AHP96" s="104"/>
      <c r="AHQ96" s="104"/>
      <c r="AHR96" s="104"/>
      <c r="AHS96" s="104"/>
      <c r="AHT96" s="104"/>
      <c r="AHU96" s="104"/>
      <c r="AHV96" s="104"/>
      <c r="AHW96" s="104"/>
      <c r="AHX96" s="104"/>
      <c r="AHY96" s="104"/>
      <c r="AHZ96" s="104"/>
      <c r="AIA96" s="104"/>
      <c r="AIB96" s="104"/>
      <c r="AIC96" s="104"/>
      <c r="AID96" s="104"/>
      <c r="AIE96" s="104"/>
      <c r="AIF96" s="104"/>
      <c r="AIG96" s="104"/>
      <c r="AIH96" s="104"/>
      <c r="AII96" s="104"/>
      <c r="AIJ96" s="104"/>
      <c r="AIK96" s="104"/>
      <c r="AIL96" s="104"/>
      <c r="AIM96" s="104"/>
      <c r="AIN96" s="104"/>
      <c r="AIO96" s="104"/>
      <c r="AIP96" s="104"/>
      <c r="AIQ96" s="104"/>
      <c r="AIR96" s="104"/>
      <c r="AIS96" s="104"/>
      <c r="AIT96" s="104"/>
      <c r="AIU96" s="104"/>
      <c r="AIV96" s="104"/>
      <c r="AIW96" s="104"/>
      <c r="AIX96" s="104"/>
      <c r="AIY96" s="104"/>
      <c r="AIZ96" s="104"/>
      <c r="AJA96" s="104"/>
      <c r="AJB96" s="104"/>
      <c r="AJC96" s="104"/>
      <c r="AJD96" s="104"/>
      <c r="AJE96" s="104"/>
      <c r="AJF96" s="104"/>
      <c r="AJG96" s="104"/>
      <c r="AJH96" s="104"/>
      <c r="AJI96" s="104"/>
      <c r="AJJ96" s="104"/>
      <c r="AJK96" s="104"/>
      <c r="AJL96" s="104"/>
      <c r="AJM96" s="104"/>
      <c r="AJN96" s="104"/>
      <c r="AJO96" s="104"/>
      <c r="AJP96" s="104"/>
      <c r="AJQ96" s="104"/>
      <c r="AJR96" s="104"/>
      <c r="AJS96" s="104"/>
      <c r="AJT96" s="104"/>
      <c r="AJU96" s="104"/>
      <c r="AJV96" s="104"/>
      <c r="AJW96" s="104"/>
      <c r="AJX96" s="104"/>
      <c r="AJY96" s="104"/>
      <c r="AJZ96" s="104"/>
      <c r="AKA96" s="104"/>
      <c r="AKB96" s="104"/>
      <c r="AKC96" s="104"/>
      <c r="AKD96" s="104"/>
      <c r="AKE96" s="104"/>
      <c r="AKF96" s="104"/>
      <c r="AKG96" s="104"/>
      <c r="AKH96" s="104"/>
      <c r="AKI96" s="104"/>
      <c r="AKJ96" s="104"/>
      <c r="AKK96" s="104"/>
      <c r="AKL96" s="104"/>
      <c r="AKM96" s="104"/>
      <c r="AKN96" s="104"/>
      <c r="AKO96" s="104"/>
      <c r="AKP96" s="104"/>
      <c r="AKQ96" s="104"/>
      <c r="AKR96" s="104"/>
      <c r="AKS96" s="104"/>
      <c r="AKT96" s="104"/>
      <c r="AKU96" s="104"/>
      <c r="AKV96" s="104"/>
      <c r="AKW96" s="104"/>
      <c r="AKX96" s="104"/>
      <c r="AKY96" s="104"/>
      <c r="AKZ96" s="104"/>
      <c r="ALA96" s="104"/>
      <c r="ALB96" s="104"/>
      <c r="ALC96" s="104"/>
      <c r="ALD96" s="104"/>
      <c r="ALE96" s="104"/>
      <c r="ALF96" s="104"/>
      <c r="ALG96" s="104"/>
      <c r="ALH96" s="104"/>
      <c r="ALI96" s="104"/>
      <c r="ALJ96" s="104"/>
      <c r="ALK96" s="104"/>
      <c r="ALL96" s="104"/>
      <c r="ALM96" s="104"/>
      <c r="ALN96" s="104"/>
      <c r="ALO96" s="104"/>
      <c r="ALP96" s="104"/>
      <c r="ALQ96" s="104"/>
      <c r="ALR96" s="104"/>
      <c r="ALS96" s="104"/>
      <c r="ALT96" s="104"/>
      <c r="ALU96" s="104"/>
      <c r="ALV96" s="104"/>
      <c r="ALW96" s="104"/>
      <c r="ALX96" s="104"/>
      <c r="ALY96" s="104"/>
      <c r="ALZ96" s="104"/>
      <c r="AMA96" s="104"/>
      <c r="AMB96" s="104"/>
      <c r="AMC96" s="104"/>
      <c r="AMD96" s="104"/>
      <c r="AME96" s="104"/>
      <c r="AMF96" s="104"/>
      <c r="AMG96" s="104"/>
      <c r="AMH96" s="104"/>
      <c r="AMI96" s="104"/>
      <c r="AMJ96" s="104"/>
    </row>
    <row r="97" spans="1:1024" s="104" customFormat="1" ht="12.75" x14ac:dyDescent="0.2">
      <c r="A97" s="58">
        <f t="array" ref="A97">IF(G97=Error_checking!$A$26,_xlfn.RANK.EQ(AC97,$AC$2:$AC$601),"")</f>
        <v>96</v>
      </c>
      <c r="B97" s="84">
        <v>484</v>
      </c>
      <c r="C97" s="59">
        <f>VLOOKUP($B97,Ludo_na!$A$2:$D$601,2,0)</f>
        <v>254</v>
      </c>
      <c r="D97" s="60" t="str">
        <f>IF(VLOOKUP($B97,Ludo_voor!$A$2:$Y$601,3,0)="","",VLOOKUP($B97,Ludo_voor!$A$2:$Y$601,3,0))</f>
        <v>Jonckheere</v>
      </c>
      <c r="E97" s="61" t="str">
        <f>IF(VLOOKUP($B97,Ludo_voor!$A$2:$Y$601,4,0)="","",VLOOKUP($B97,Ludo_voor!$A$2:$Y$601,4,0))</f>
        <v>Tania</v>
      </c>
      <c r="F97" s="62" t="str">
        <f>IF(VLOOKUP($B97,Ludo_voor!$A$2:$Y$601,5,0)="","",VLOOKUP($B97,Ludo_voor!$A$2:$Y$601,5,0))</f>
        <v/>
      </c>
      <c r="G97" s="63" t="s">
        <v>845</v>
      </c>
      <c r="H97" s="85"/>
      <c r="I97" s="86" t="s">
        <v>867</v>
      </c>
      <c r="J97" s="87">
        <v>2</v>
      </c>
      <c r="K97" s="87">
        <v>2</v>
      </c>
      <c r="L97" s="87">
        <v>95</v>
      </c>
      <c r="M97" s="67">
        <f t="array" ref="M97">IF($G97="","",IF(L97="",0,((SUM(IF(I97=I$2:I$601,IF(J97=J$2:J$601,1,0),0))-K97)/(SUM(IF(I97=I$2:I$601,IF(J97=J$2:J$601,1,0),0))-1)*100)+(L97/(SUM(IF(I97=I$2:I$601,IF(J97=J$2:J$601,L$2:L$601,0),0))))+IF(K97&lt;2,SUM(IF(I97=I$2:I$601,IF(J97=J$2:J$601,1,0),0)),0)))</f>
        <v>66.934272300469473</v>
      </c>
      <c r="N97" s="88" t="s">
        <v>848</v>
      </c>
      <c r="O97" s="72">
        <v>4</v>
      </c>
      <c r="P97" s="72">
        <v>4</v>
      </c>
      <c r="Q97" s="72">
        <v>66</v>
      </c>
      <c r="R97" s="70">
        <f t="array" ref="R97">IF($G97="","",IF(Q97="",0,((SUM(IF(N97=N$2:N$601,IF(O97=O$2:O$601,1,0),0))-P97)/(SUM(IF(N97=N$2:N$601,IF(O97=O$2:O$601,1,0),0))-1)*100)+(Q97/(SUM(IF(N97=N$2:N$601,IF(O97=O$2:O$601,Q$2:Q$601,0),0))))+IF(P97&lt;2,SUM(IF(N97=N$2:N$601,IF(O97=O$2:O$601,1,0),0)),0)))</f>
        <v>0.19526627218934911</v>
      </c>
      <c r="S97" s="71" t="s">
        <v>964</v>
      </c>
      <c r="T97" s="72">
        <v>2</v>
      </c>
      <c r="U97" s="72">
        <v>3.5</v>
      </c>
      <c r="V97" s="72">
        <v>25</v>
      </c>
      <c r="W97" s="73">
        <f t="array" ref="W97">IF($G97="","",IF(OR(S97=Error_checking!$Q$25,S97=Error_checking!$Q$26),R97-IF(P97&lt;2,SUM(IF(N97=N$2:N$601,IF(O97=O$2:O$601,1,0),0)),0),IF(V97="",0,((SUM(IF(S97=S$2:S$601,IF(T97=T$2:T$601,1,0),0))-U97)/(SUM(IF(S97=S$2:S$601,IF(T97=T$2:T$601,1,0),0))-1)*100)+(V97/(SUM(IF(S97=S$2:S$601,IF(T97=T$2:T$601,V$2:V$601,0),0))))+IF(U97&lt;2,SUM(IF(S97=S$2:S$601,IF(T97=T$2:T$601,1,0),0)),0))))</f>
        <v>37.686567164179102</v>
      </c>
      <c r="X97" s="74"/>
      <c r="Y97" s="75"/>
      <c r="Z97" s="76"/>
      <c r="AA97" s="75"/>
      <c r="AB97" s="77">
        <f>0</f>
        <v>0</v>
      </c>
      <c r="AC97" s="77">
        <f t="array" ref="AC97">SUM(M97,R97,W97,AB97)</f>
        <v>104.81610573683793</v>
      </c>
      <c r="AD97" s="76">
        <f>IF(G97=Error_checking!$A$26,MAX(0,MIN(MaxBonus,$G$1)+1-_xlfn.RANK.EQ(AC97,$AC$2:$AC$601)),0)</f>
        <v>0</v>
      </c>
      <c r="AE97" s="73">
        <f t="shared" si="1"/>
        <v>104.81610573683793</v>
      </c>
      <c r="AF97" s="78">
        <f t="array" ref="AF97">IF(G97=Error_checking!$A$26,_xlfn.RANK.EQ(AC97,$AC$2:$AC$601),"")</f>
        <v>96</v>
      </c>
      <c r="AG97" s="79"/>
      <c r="AH97" s="80"/>
      <c r="AI97" s="80"/>
      <c r="AJ97" s="80"/>
      <c r="AK97" s="81"/>
      <c r="AL97" s="81"/>
      <c r="AM97" s="81"/>
      <c r="AN97" s="82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3"/>
      <c r="HC97" s="83"/>
      <c r="HD97" s="83"/>
      <c r="HE97" s="83"/>
      <c r="HF97" s="83"/>
      <c r="HG97" s="83"/>
      <c r="HH97" s="83"/>
      <c r="HI97" s="83"/>
      <c r="HJ97" s="83"/>
      <c r="HK97" s="83"/>
      <c r="HL97" s="83"/>
      <c r="HM97" s="83"/>
      <c r="HN97" s="83"/>
      <c r="HO97" s="83"/>
      <c r="HP97" s="83"/>
      <c r="HQ97" s="83"/>
      <c r="HR97" s="83"/>
      <c r="HS97" s="83"/>
      <c r="HT97" s="83"/>
      <c r="HU97" s="83"/>
      <c r="HV97" s="83"/>
      <c r="HW97" s="83"/>
      <c r="HX97" s="83"/>
      <c r="HY97" s="83"/>
      <c r="HZ97" s="83"/>
      <c r="IA97" s="83"/>
      <c r="IB97" s="83"/>
      <c r="IC97" s="83"/>
      <c r="ID97" s="83"/>
      <c r="IE97" s="83"/>
      <c r="IF97" s="83"/>
      <c r="IG97" s="83"/>
      <c r="IH97" s="83"/>
      <c r="II97" s="83"/>
      <c r="IJ97" s="83"/>
      <c r="IK97" s="83"/>
      <c r="IL97" s="83"/>
      <c r="IM97" s="83"/>
      <c r="IN97" s="83"/>
      <c r="IO97" s="83"/>
      <c r="IP97" s="83"/>
      <c r="IQ97" s="83"/>
      <c r="IR97" s="83"/>
      <c r="IS97" s="83"/>
      <c r="IT97" s="83"/>
      <c r="IU97" s="83"/>
      <c r="IV97" s="83"/>
      <c r="IW97" s="83"/>
      <c r="IX97" s="83"/>
      <c r="IY97" s="83"/>
      <c r="IZ97" s="83"/>
      <c r="JA97" s="83"/>
      <c r="JB97" s="83"/>
      <c r="JC97" s="83"/>
      <c r="JD97" s="83"/>
      <c r="JE97" s="83"/>
      <c r="JF97" s="83"/>
      <c r="JG97" s="83"/>
      <c r="JH97" s="83"/>
      <c r="JI97" s="83"/>
      <c r="JJ97" s="83"/>
      <c r="JK97" s="83"/>
      <c r="JL97" s="83"/>
      <c r="JM97" s="83"/>
      <c r="JN97" s="83"/>
      <c r="JO97" s="83"/>
      <c r="JP97" s="83"/>
      <c r="JQ97" s="83"/>
      <c r="JR97" s="83"/>
      <c r="JS97" s="83"/>
      <c r="JT97" s="83"/>
      <c r="JU97" s="83"/>
      <c r="JV97" s="83"/>
      <c r="JW97" s="83"/>
      <c r="JX97" s="83"/>
      <c r="JY97" s="83"/>
      <c r="JZ97" s="83"/>
      <c r="KA97" s="83"/>
      <c r="KB97" s="83"/>
      <c r="KC97" s="83"/>
      <c r="KD97" s="83"/>
      <c r="KE97" s="83"/>
      <c r="KF97" s="83"/>
      <c r="KG97" s="83"/>
      <c r="KH97" s="83"/>
      <c r="KI97" s="83"/>
      <c r="KJ97" s="83"/>
      <c r="KK97" s="83"/>
      <c r="KL97" s="83"/>
      <c r="KM97" s="83"/>
      <c r="KN97" s="83"/>
      <c r="KO97" s="83"/>
      <c r="KP97" s="83"/>
      <c r="KQ97" s="83"/>
      <c r="KR97" s="83"/>
      <c r="KS97" s="83"/>
      <c r="KT97" s="83"/>
      <c r="KU97" s="83"/>
      <c r="KV97" s="83"/>
      <c r="KW97" s="83"/>
      <c r="KX97" s="83"/>
      <c r="KY97" s="83"/>
      <c r="KZ97" s="83"/>
      <c r="LA97" s="83"/>
      <c r="LB97" s="83"/>
      <c r="LC97" s="83"/>
      <c r="LD97" s="83"/>
      <c r="LE97" s="83"/>
      <c r="LF97" s="83"/>
      <c r="LG97" s="83"/>
      <c r="LH97" s="83"/>
      <c r="LI97" s="83"/>
      <c r="LJ97" s="83"/>
      <c r="LK97" s="83"/>
      <c r="LL97" s="83"/>
      <c r="LM97" s="83"/>
      <c r="LN97" s="83"/>
      <c r="LO97" s="83"/>
      <c r="LP97" s="83"/>
      <c r="LQ97" s="83"/>
      <c r="LR97" s="83"/>
      <c r="LS97" s="83"/>
      <c r="LT97" s="83"/>
      <c r="LU97" s="83"/>
      <c r="LV97" s="83"/>
      <c r="LW97" s="83"/>
      <c r="LX97" s="83"/>
      <c r="LY97" s="83"/>
      <c r="LZ97" s="83"/>
      <c r="MA97" s="83"/>
      <c r="MB97" s="83"/>
      <c r="MC97" s="83"/>
      <c r="MD97" s="83"/>
      <c r="ME97" s="83"/>
      <c r="MF97" s="83"/>
      <c r="MG97" s="83"/>
      <c r="MH97" s="83"/>
      <c r="MI97" s="83"/>
      <c r="MJ97" s="83"/>
      <c r="MK97" s="83"/>
      <c r="ML97" s="83"/>
      <c r="MM97" s="83"/>
      <c r="MN97" s="83"/>
      <c r="MO97" s="83"/>
      <c r="MP97" s="83"/>
      <c r="MQ97" s="83"/>
      <c r="MR97" s="83"/>
      <c r="MS97" s="83"/>
      <c r="MT97" s="83"/>
      <c r="MU97" s="83"/>
      <c r="MV97" s="83"/>
      <c r="MW97" s="83"/>
      <c r="MX97" s="83"/>
      <c r="MY97" s="83"/>
      <c r="MZ97" s="83"/>
      <c r="NA97" s="83"/>
      <c r="NB97" s="83"/>
      <c r="NC97" s="83"/>
      <c r="ND97" s="83"/>
      <c r="NE97" s="83"/>
      <c r="NF97" s="83"/>
      <c r="NG97" s="83"/>
      <c r="NH97" s="83"/>
      <c r="NI97" s="83"/>
      <c r="NJ97" s="83"/>
      <c r="NK97" s="83"/>
      <c r="NL97" s="83"/>
      <c r="NM97" s="83"/>
      <c r="NN97" s="83"/>
      <c r="NO97" s="83"/>
      <c r="NP97" s="83"/>
      <c r="NQ97" s="83"/>
      <c r="NR97" s="83"/>
      <c r="NS97" s="83"/>
      <c r="NT97" s="83"/>
      <c r="NU97" s="83"/>
      <c r="NV97" s="83"/>
      <c r="NW97" s="83"/>
      <c r="NX97" s="83"/>
      <c r="NY97" s="83"/>
      <c r="NZ97" s="83"/>
      <c r="OA97" s="83"/>
      <c r="OB97" s="83"/>
      <c r="OC97" s="83"/>
      <c r="OD97" s="83"/>
      <c r="OE97" s="83"/>
      <c r="OF97" s="83"/>
      <c r="OG97" s="83"/>
      <c r="OH97" s="83"/>
      <c r="OI97" s="83"/>
      <c r="OJ97" s="83"/>
      <c r="OK97" s="83"/>
      <c r="OL97" s="83"/>
      <c r="OM97" s="83"/>
      <c r="ON97" s="83"/>
      <c r="OO97" s="83"/>
      <c r="OP97" s="83"/>
      <c r="OQ97" s="83"/>
      <c r="OR97" s="83"/>
      <c r="OS97" s="83"/>
      <c r="OT97" s="83"/>
      <c r="OU97" s="83"/>
      <c r="OV97" s="83"/>
      <c r="OW97" s="83"/>
      <c r="OX97" s="83"/>
      <c r="OY97" s="83"/>
      <c r="OZ97" s="83"/>
      <c r="PA97" s="83"/>
      <c r="PB97" s="83"/>
      <c r="PC97" s="83"/>
      <c r="PD97" s="83"/>
      <c r="PE97" s="83"/>
      <c r="PF97" s="83"/>
      <c r="PG97" s="83"/>
      <c r="PH97" s="83"/>
      <c r="PI97" s="83"/>
      <c r="PJ97" s="83"/>
      <c r="PK97" s="83"/>
      <c r="PL97" s="83"/>
      <c r="PM97" s="83"/>
      <c r="PN97" s="83"/>
      <c r="PO97" s="83"/>
      <c r="PP97" s="83"/>
      <c r="PQ97" s="83"/>
      <c r="PR97" s="83"/>
      <c r="PS97" s="83"/>
      <c r="PT97" s="83"/>
      <c r="PU97" s="83"/>
      <c r="PV97" s="83"/>
      <c r="PW97" s="83"/>
      <c r="PX97" s="83"/>
      <c r="PY97" s="83"/>
      <c r="PZ97" s="83"/>
      <c r="QA97" s="83"/>
      <c r="QB97" s="83"/>
      <c r="QC97" s="83"/>
      <c r="QD97" s="83"/>
      <c r="QE97" s="83"/>
      <c r="QF97" s="83"/>
      <c r="QG97" s="83"/>
      <c r="QH97" s="83"/>
      <c r="QI97" s="83"/>
      <c r="QJ97" s="83"/>
      <c r="QK97" s="83"/>
      <c r="QL97" s="83"/>
      <c r="QM97" s="83"/>
      <c r="QN97" s="83"/>
      <c r="QO97" s="83"/>
      <c r="QP97" s="83"/>
      <c r="QQ97" s="83"/>
      <c r="QR97" s="83"/>
      <c r="QS97" s="83"/>
      <c r="QT97" s="83"/>
      <c r="QU97" s="83"/>
      <c r="QV97" s="83"/>
      <c r="QW97" s="83"/>
      <c r="QX97" s="83"/>
      <c r="QY97" s="83"/>
      <c r="QZ97" s="83"/>
      <c r="RA97" s="83"/>
      <c r="RB97" s="83"/>
      <c r="RC97" s="83"/>
      <c r="RD97" s="83"/>
      <c r="RE97" s="83"/>
      <c r="RF97" s="83"/>
      <c r="RG97" s="83"/>
      <c r="RH97" s="83"/>
      <c r="RI97" s="83"/>
      <c r="RJ97" s="83"/>
      <c r="RK97" s="83"/>
      <c r="RL97" s="83"/>
      <c r="RM97" s="83"/>
      <c r="RN97" s="83"/>
      <c r="RO97" s="83"/>
      <c r="RP97" s="83"/>
      <c r="RQ97" s="83"/>
      <c r="RR97" s="83"/>
      <c r="RS97" s="83"/>
      <c r="RT97" s="83"/>
      <c r="RU97" s="83"/>
      <c r="RV97" s="83"/>
      <c r="RW97" s="83"/>
      <c r="RX97" s="83"/>
      <c r="RY97" s="83"/>
      <c r="RZ97" s="83"/>
      <c r="SA97" s="83"/>
      <c r="SB97" s="83"/>
      <c r="SC97" s="83"/>
      <c r="SD97" s="83"/>
      <c r="SE97" s="83"/>
      <c r="SF97" s="83"/>
      <c r="SG97" s="83"/>
      <c r="SH97" s="83"/>
      <c r="SI97" s="83"/>
      <c r="SJ97" s="83"/>
      <c r="SK97" s="83"/>
      <c r="SL97" s="83"/>
      <c r="SM97" s="83"/>
      <c r="SN97" s="83"/>
      <c r="SO97" s="83"/>
      <c r="SP97" s="83"/>
      <c r="SQ97" s="83"/>
      <c r="SR97" s="83"/>
      <c r="SS97" s="83"/>
      <c r="ST97" s="83"/>
      <c r="SU97" s="83"/>
      <c r="SV97" s="83"/>
      <c r="SW97" s="83"/>
      <c r="SX97" s="83"/>
      <c r="SY97" s="83"/>
      <c r="SZ97" s="83"/>
      <c r="TA97" s="83"/>
      <c r="TB97" s="83"/>
      <c r="TC97" s="83"/>
      <c r="TD97" s="83"/>
      <c r="TE97" s="83"/>
      <c r="TF97" s="83"/>
      <c r="TG97" s="83"/>
      <c r="TH97" s="83"/>
      <c r="TI97" s="83"/>
      <c r="TJ97" s="83"/>
      <c r="TK97" s="83"/>
      <c r="TL97" s="83"/>
      <c r="TM97" s="83"/>
      <c r="TN97" s="83"/>
      <c r="TO97" s="83"/>
      <c r="TP97" s="83"/>
      <c r="TQ97" s="83"/>
      <c r="TR97" s="83"/>
      <c r="TS97" s="83"/>
      <c r="TT97" s="83"/>
      <c r="TU97" s="83"/>
      <c r="TV97" s="83"/>
      <c r="TW97" s="83"/>
      <c r="TX97" s="83"/>
      <c r="TY97" s="83"/>
      <c r="TZ97" s="83"/>
      <c r="UA97" s="83"/>
      <c r="UB97" s="83"/>
      <c r="UC97" s="83"/>
      <c r="UD97" s="83"/>
      <c r="UE97" s="83"/>
      <c r="UF97" s="83"/>
      <c r="UG97" s="83"/>
      <c r="UH97" s="83"/>
      <c r="UI97" s="83"/>
      <c r="UJ97" s="83"/>
      <c r="UK97" s="83"/>
      <c r="UL97" s="83"/>
      <c r="UM97" s="83"/>
      <c r="UN97" s="83"/>
      <c r="UO97" s="83"/>
      <c r="UP97" s="83"/>
      <c r="UQ97" s="83"/>
      <c r="UR97" s="83"/>
      <c r="US97" s="83"/>
      <c r="UT97" s="83"/>
      <c r="UU97" s="83"/>
      <c r="UV97" s="83"/>
      <c r="UW97" s="83"/>
      <c r="UX97" s="83"/>
      <c r="UY97" s="83"/>
      <c r="UZ97" s="83"/>
      <c r="VA97" s="83"/>
      <c r="VB97" s="83"/>
      <c r="VC97" s="83"/>
      <c r="VD97" s="83"/>
      <c r="VE97" s="83"/>
      <c r="VF97" s="83"/>
      <c r="VG97" s="83"/>
      <c r="VH97" s="83"/>
      <c r="VI97" s="83"/>
      <c r="VJ97" s="83"/>
      <c r="VK97" s="83"/>
      <c r="VL97" s="83"/>
      <c r="VM97" s="83"/>
      <c r="VN97" s="83"/>
      <c r="VO97" s="83"/>
      <c r="VP97" s="83"/>
      <c r="VQ97" s="83"/>
      <c r="VR97" s="83"/>
      <c r="VS97" s="83"/>
      <c r="VT97" s="83"/>
      <c r="VU97" s="83"/>
      <c r="VV97" s="83"/>
      <c r="VW97" s="83"/>
      <c r="VX97" s="83"/>
      <c r="VY97" s="83"/>
      <c r="VZ97" s="83"/>
      <c r="WA97" s="83"/>
      <c r="WB97" s="83"/>
      <c r="WC97" s="83"/>
      <c r="WD97" s="83"/>
      <c r="WE97" s="83"/>
      <c r="WF97" s="83"/>
      <c r="WG97" s="83"/>
      <c r="WH97" s="83"/>
      <c r="WI97" s="83"/>
      <c r="WJ97" s="83"/>
      <c r="WK97" s="83"/>
      <c r="WL97" s="83"/>
      <c r="WM97" s="83"/>
      <c r="WN97" s="83"/>
      <c r="WO97" s="83"/>
      <c r="WP97" s="83"/>
      <c r="WQ97" s="83"/>
      <c r="WR97" s="83"/>
      <c r="WS97" s="83"/>
      <c r="WT97" s="83"/>
      <c r="WU97" s="83"/>
      <c r="WV97" s="83"/>
      <c r="WW97" s="83"/>
      <c r="WX97" s="83"/>
      <c r="WY97" s="83"/>
      <c r="WZ97" s="83"/>
      <c r="XA97" s="83"/>
      <c r="XB97" s="83"/>
      <c r="XC97" s="83"/>
      <c r="XD97" s="83"/>
      <c r="XE97" s="83"/>
      <c r="XF97" s="83"/>
      <c r="XG97" s="83"/>
      <c r="XH97" s="83"/>
      <c r="XI97" s="83"/>
      <c r="XJ97" s="83"/>
      <c r="XK97" s="83"/>
      <c r="XL97" s="83"/>
      <c r="XM97" s="83"/>
      <c r="XN97" s="83"/>
      <c r="XO97" s="83"/>
      <c r="XP97" s="83"/>
      <c r="XQ97" s="83"/>
      <c r="XR97" s="83"/>
      <c r="XS97" s="83"/>
      <c r="XT97" s="83"/>
      <c r="XU97" s="83"/>
      <c r="XV97" s="83"/>
      <c r="XW97" s="83"/>
      <c r="XX97" s="83"/>
      <c r="XY97" s="83"/>
      <c r="XZ97" s="83"/>
      <c r="YA97" s="83"/>
      <c r="YB97" s="83"/>
      <c r="YC97" s="83"/>
      <c r="YD97" s="83"/>
      <c r="YE97" s="83"/>
      <c r="YF97" s="83"/>
      <c r="YG97" s="83"/>
      <c r="YH97" s="83"/>
      <c r="YI97" s="83"/>
      <c r="YJ97" s="83"/>
      <c r="YK97" s="83"/>
      <c r="YL97" s="83"/>
      <c r="YM97" s="83"/>
      <c r="YN97" s="83"/>
      <c r="YO97" s="83"/>
      <c r="YP97" s="83"/>
      <c r="YQ97" s="83"/>
      <c r="YR97" s="83"/>
      <c r="YS97" s="83"/>
      <c r="YT97" s="83"/>
      <c r="YU97" s="83"/>
      <c r="YV97" s="83"/>
      <c r="YW97" s="83"/>
      <c r="YX97" s="83"/>
      <c r="YY97" s="83"/>
      <c r="YZ97" s="83"/>
      <c r="ZA97" s="83"/>
      <c r="ZB97" s="83"/>
      <c r="ZC97" s="83"/>
      <c r="ZD97" s="83"/>
      <c r="ZE97" s="83"/>
      <c r="ZF97" s="83"/>
      <c r="ZG97" s="83"/>
      <c r="ZH97" s="83"/>
      <c r="ZI97" s="83"/>
      <c r="ZJ97" s="83"/>
      <c r="ZK97" s="83"/>
      <c r="ZL97" s="83"/>
      <c r="ZM97" s="83"/>
      <c r="ZN97" s="83"/>
      <c r="ZO97" s="83"/>
      <c r="ZP97" s="83"/>
      <c r="ZQ97" s="83"/>
      <c r="ZR97" s="83"/>
      <c r="ZS97" s="83"/>
      <c r="ZT97" s="83"/>
      <c r="ZU97" s="83"/>
      <c r="ZV97" s="83"/>
      <c r="ZW97" s="83"/>
      <c r="ZX97" s="83"/>
      <c r="ZY97" s="83"/>
      <c r="ZZ97" s="83"/>
      <c r="AAA97" s="83"/>
      <c r="AAB97" s="83"/>
      <c r="AAC97" s="83"/>
      <c r="AAD97" s="83"/>
      <c r="AAE97" s="83"/>
      <c r="AAF97" s="83"/>
      <c r="AAG97" s="83"/>
      <c r="AAH97" s="83"/>
      <c r="AAI97" s="83"/>
      <c r="AAJ97" s="83"/>
      <c r="AAK97" s="83"/>
      <c r="AAL97" s="83"/>
      <c r="AAM97" s="83"/>
      <c r="AAN97" s="83"/>
      <c r="AAO97" s="83"/>
      <c r="AAP97" s="83"/>
      <c r="AAQ97" s="83"/>
      <c r="AAR97" s="83"/>
      <c r="AAS97" s="83"/>
      <c r="AAT97" s="83"/>
      <c r="AAU97" s="83"/>
      <c r="AAV97" s="83"/>
      <c r="AAW97" s="83"/>
      <c r="AAX97" s="83"/>
      <c r="AAY97" s="83"/>
      <c r="AAZ97" s="83"/>
      <c r="ABA97" s="83"/>
      <c r="ABB97" s="83"/>
      <c r="ABC97" s="83"/>
      <c r="ABD97" s="83"/>
      <c r="ABE97" s="83"/>
      <c r="ABF97" s="83"/>
      <c r="ABG97" s="83"/>
      <c r="ABH97" s="83"/>
      <c r="ABI97" s="83"/>
      <c r="ABJ97" s="83"/>
      <c r="ABK97" s="83"/>
      <c r="ABL97" s="83"/>
      <c r="ABM97" s="83"/>
      <c r="ABN97" s="83"/>
      <c r="ABO97" s="83"/>
      <c r="ABP97" s="83"/>
      <c r="ABQ97" s="83"/>
      <c r="ABR97" s="83"/>
      <c r="ABS97" s="83"/>
      <c r="ABT97" s="83"/>
      <c r="ABU97" s="83"/>
      <c r="ABV97" s="83"/>
      <c r="ABW97" s="83"/>
      <c r="ABX97" s="83"/>
      <c r="ABY97" s="83"/>
      <c r="ABZ97" s="83"/>
      <c r="ACA97" s="83"/>
      <c r="ACB97" s="83"/>
      <c r="ACC97" s="83"/>
      <c r="ACD97" s="83"/>
      <c r="ACE97" s="83"/>
      <c r="ACF97" s="83"/>
      <c r="ACG97" s="83"/>
      <c r="ACH97" s="83"/>
      <c r="ACI97" s="83"/>
      <c r="ACJ97" s="83"/>
      <c r="ACK97" s="83"/>
      <c r="ACL97" s="83"/>
      <c r="ACM97" s="83"/>
      <c r="ACN97" s="83"/>
      <c r="ACO97" s="83"/>
      <c r="ACP97" s="83"/>
      <c r="ACQ97" s="83"/>
      <c r="ACR97" s="83"/>
      <c r="ACS97" s="83"/>
      <c r="ACT97" s="83"/>
      <c r="ACU97" s="83"/>
      <c r="ACV97" s="83"/>
      <c r="ACW97" s="83"/>
      <c r="ACX97" s="83"/>
      <c r="ACY97" s="83"/>
      <c r="ACZ97" s="83"/>
      <c r="ADA97" s="83"/>
      <c r="ADB97" s="83"/>
      <c r="ADC97" s="83"/>
      <c r="ADD97" s="83"/>
      <c r="ADE97" s="83"/>
      <c r="ADF97" s="83"/>
      <c r="ADG97" s="83"/>
      <c r="ADH97" s="83"/>
      <c r="ADI97" s="83"/>
      <c r="ADJ97" s="83"/>
      <c r="ADK97" s="83"/>
      <c r="ADL97" s="83"/>
      <c r="ADM97" s="83"/>
      <c r="ADN97" s="83"/>
      <c r="ADO97" s="83"/>
      <c r="ADP97" s="83"/>
      <c r="ADQ97" s="83"/>
      <c r="ADR97" s="83"/>
      <c r="ADS97" s="83"/>
      <c r="ADT97" s="83"/>
      <c r="ADU97" s="83"/>
      <c r="ADV97" s="83"/>
      <c r="ADW97" s="83"/>
      <c r="ADX97" s="83"/>
      <c r="ADY97" s="83"/>
      <c r="ADZ97" s="83"/>
      <c r="AEA97" s="83"/>
      <c r="AEB97" s="83"/>
      <c r="AEC97" s="83"/>
      <c r="AED97" s="83"/>
      <c r="AEE97" s="83"/>
      <c r="AEF97" s="83"/>
      <c r="AEG97" s="83"/>
      <c r="AEH97" s="83"/>
      <c r="AEI97" s="83"/>
      <c r="AEJ97" s="83"/>
      <c r="AEK97" s="83"/>
      <c r="AEL97" s="83"/>
      <c r="AEM97" s="83"/>
      <c r="AEN97" s="83"/>
      <c r="AEO97" s="83"/>
      <c r="AEP97" s="83"/>
      <c r="AEQ97" s="83"/>
      <c r="AER97" s="83"/>
      <c r="AES97" s="83"/>
      <c r="AET97" s="83"/>
      <c r="AEU97" s="83"/>
      <c r="AEV97" s="83"/>
      <c r="AEW97" s="83"/>
      <c r="AEX97" s="83"/>
      <c r="AEY97" s="83"/>
      <c r="AEZ97" s="83"/>
      <c r="AFA97" s="83"/>
      <c r="AFB97" s="83"/>
      <c r="AFC97" s="83"/>
      <c r="AFD97" s="83"/>
      <c r="AFE97" s="83"/>
      <c r="AFF97" s="83"/>
      <c r="AFG97" s="83"/>
      <c r="AFH97" s="83"/>
      <c r="AFI97" s="83"/>
      <c r="AFJ97" s="83"/>
      <c r="AFK97" s="83"/>
      <c r="AFL97" s="83"/>
      <c r="AFM97" s="83"/>
      <c r="AFN97" s="83"/>
      <c r="AFO97" s="83"/>
      <c r="AFP97" s="83"/>
      <c r="AFQ97" s="83"/>
      <c r="AFR97" s="83"/>
      <c r="AFS97" s="83"/>
      <c r="AFT97" s="83"/>
      <c r="AFU97" s="83"/>
      <c r="AFV97" s="83"/>
      <c r="AFW97" s="83"/>
      <c r="AFX97" s="83"/>
      <c r="AFY97" s="83"/>
      <c r="AFZ97" s="83"/>
      <c r="AGA97" s="83"/>
      <c r="AGB97" s="83"/>
      <c r="AGC97" s="83"/>
      <c r="AGD97" s="83"/>
      <c r="AGE97" s="83"/>
      <c r="AGF97" s="83"/>
      <c r="AGG97" s="83"/>
      <c r="AGH97" s="83"/>
      <c r="AGI97" s="83"/>
      <c r="AGJ97" s="83"/>
      <c r="AGK97" s="83"/>
      <c r="AGL97" s="83"/>
      <c r="AGM97" s="83"/>
      <c r="AGN97" s="83"/>
      <c r="AGO97" s="83"/>
      <c r="AGP97" s="83"/>
      <c r="AGQ97" s="83"/>
      <c r="AGR97" s="83"/>
      <c r="AGS97" s="83"/>
      <c r="AGT97" s="83"/>
      <c r="AGU97" s="83"/>
      <c r="AGV97" s="83"/>
      <c r="AGW97" s="83"/>
      <c r="AGX97" s="83"/>
      <c r="AGY97" s="83"/>
      <c r="AGZ97" s="83"/>
      <c r="AHA97" s="83"/>
      <c r="AHB97" s="83"/>
      <c r="AHC97" s="83"/>
      <c r="AHD97" s="83"/>
      <c r="AHE97" s="83"/>
      <c r="AHF97" s="83"/>
      <c r="AHG97" s="83"/>
      <c r="AHH97" s="83"/>
      <c r="AHI97" s="83"/>
      <c r="AHJ97" s="83"/>
      <c r="AHK97" s="83"/>
      <c r="AHL97" s="83"/>
      <c r="AHM97" s="83"/>
      <c r="AHN97" s="83"/>
      <c r="AHO97" s="83"/>
      <c r="AHP97" s="83"/>
      <c r="AHQ97" s="83"/>
      <c r="AHR97" s="83"/>
      <c r="AHS97" s="83"/>
      <c r="AHT97" s="83"/>
      <c r="AHU97" s="83"/>
      <c r="AHV97" s="83"/>
      <c r="AHW97" s="83"/>
      <c r="AHX97" s="83"/>
      <c r="AHY97" s="83"/>
      <c r="AHZ97" s="83"/>
      <c r="AIA97" s="83"/>
      <c r="AIB97" s="83"/>
      <c r="AIC97" s="83"/>
      <c r="AID97" s="83"/>
      <c r="AIE97" s="83"/>
      <c r="AIF97" s="83"/>
      <c r="AIG97" s="83"/>
      <c r="AIH97" s="83"/>
      <c r="AII97" s="83"/>
      <c r="AIJ97" s="83"/>
      <c r="AIK97" s="83"/>
      <c r="AIL97" s="83"/>
      <c r="AIM97" s="83"/>
      <c r="AIN97" s="83"/>
      <c r="AIO97" s="83"/>
      <c r="AIP97" s="83"/>
      <c r="AIQ97" s="83"/>
      <c r="AIR97" s="83"/>
      <c r="AIS97" s="83"/>
      <c r="AIT97" s="83"/>
      <c r="AIU97" s="83"/>
      <c r="AIV97" s="83"/>
      <c r="AIW97" s="83"/>
      <c r="AIX97" s="83"/>
      <c r="AIY97" s="83"/>
      <c r="AIZ97" s="83"/>
      <c r="AJA97" s="83"/>
      <c r="AJB97" s="83"/>
      <c r="AJC97" s="83"/>
      <c r="AJD97" s="83"/>
      <c r="AJE97" s="83"/>
      <c r="AJF97" s="83"/>
      <c r="AJG97" s="83"/>
      <c r="AJH97" s="83"/>
      <c r="AJI97" s="83"/>
      <c r="AJJ97" s="83"/>
      <c r="AJK97" s="83"/>
      <c r="AJL97" s="83"/>
      <c r="AJM97" s="83"/>
      <c r="AJN97" s="83"/>
      <c r="AJO97" s="83"/>
      <c r="AJP97" s="83"/>
      <c r="AJQ97" s="83"/>
      <c r="AJR97" s="83"/>
      <c r="AJS97" s="83"/>
      <c r="AJT97" s="83"/>
      <c r="AJU97" s="83"/>
      <c r="AJV97" s="83"/>
      <c r="AJW97" s="83"/>
      <c r="AJX97" s="83"/>
      <c r="AJY97" s="83"/>
      <c r="AJZ97" s="83"/>
      <c r="AKA97" s="83"/>
      <c r="AKB97" s="83"/>
      <c r="AKC97" s="83"/>
      <c r="AKD97" s="83"/>
      <c r="AKE97" s="83"/>
      <c r="AKF97" s="83"/>
      <c r="AKG97" s="83"/>
      <c r="AKH97" s="83"/>
      <c r="AKI97" s="83"/>
      <c r="AKJ97" s="83"/>
      <c r="AKK97" s="83"/>
      <c r="AKL97" s="83"/>
      <c r="AKM97" s="83"/>
      <c r="AKN97" s="83"/>
      <c r="AKO97" s="83"/>
      <c r="AKP97" s="83"/>
      <c r="AKQ97" s="83"/>
      <c r="AKR97" s="83"/>
      <c r="AKS97" s="83"/>
      <c r="AKT97" s="83"/>
      <c r="AKU97" s="83"/>
      <c r="AKV97" s="83"/>
      <c r="AKW97" s="83"/>
      <c r="AKX97" s="83"/>
      <c r="AKY97" s="83"/>
      <c r="AKZ97" s="83"/>
      <c r="ALA97" s="83"/>
      <c r="ALB97" s="83"/>
      <c r="ALC97" s="83"/>
      <c r="ALD97" s="83"/>
      <c r="ALE97" s="83"/>
      <c r="ALF97" s="83"/>
      <c r="ALG97" s="83"/>
      <c r="ALH97" s="83"/>
      <c r="ALI97" s="83"/>
      <c r="ALJ97" s="83"/>
      <c r="ALK97" s="83"/>
      <c r="ALL97" s="83"/>
      <c r="ALM97" s="83"/>
      <c r="ALN97" s="83"/>
      <c r="ALO97" s="83"/>
      <c r="ALP97" s="83"/>
      <c r="ALQ97" s="83"/>
      <c r="ALR97" s="83"/>
      <c r="ALS97" s="83"/>
      <c r="ALT97" s="83"/>
      <c r="ALU97" s="83"/>
      <c r="ALV97" s="83"/>
      <c r="ALW97" s="83"/>
      <c r="ALX97" s="83"/>
      <c r="ALY97" s="83"/>
      <c r="ALZ97" s="83"/>
      <c r="AMA97" s="83"/>
      <c r="AMB97" s="83"/>
      <c r="AMC97" s="83"/>
      <c r="AMD97" s="83"/>
      <c r="AME97" s="83"/>
      <c r="AMF97" s="83"/>
      <c r="AMG97" s="83"/>
      <c r="AMH97" s="83"/>
      <c r="AMI97" s="83"/>
      <c r="AMJ97" s="83"/>
    </row>
    <row r="98" spans="1:1024" s="89" customFormat="1" ht="12.75" x14ac:dyDescent="0.2">
      <c r="A98" s="58">
        <f t="array" ref="A98">IF(G98=Error_checking!$A$26,_xlfn.RANK.EQ(AC98,$AC$2:$AC$601),"")</f>
        <v>97</v>
      </c>
      <c r="B98" s="84">
        <v>413</v>
      </c>
      <c r="C98" s="59">
        <f>VLOOKUP($B98,Ludo_na!$A$2:$D$601,2,0)</f>
        <v>259</v>
      </c>
      <c r="D98" s="60" t="str">
        <f>IF(VLOOKUP($B98,Ludo_voor!$A$2:$Y$601,3,0)="","",VLOOKUP($B98,Ludo_voor!$A$2:$Y$601,3,0))</f>
        <v>Martens</v>
      </c>
      <c r="E98" s="61" t="str">
        <f>IF(VLOOKUP($B98,Ludo_voor!$A$2:$Y$601,4,0)="","",VLOOKUP($B98,Ludo_voor!$A$2:$Y$601,4,0))</f>
        <v>Anthony</v>
      </c>
      <c r="F98" s="62" t="str">
        <f>IF(VLOOKUP($B98,Ludo_voor!$A$2:$Y$601,5,0)="","",VLOOKUP($B98,Ludo_voor!$A$2:$Y$601,5,0))</f>
        <v/>
      </c>
      <c r="G98" s="63" t="s">
        <v>845</v>
      </c>
      <c r="H98" s="85"/>
      <c r="I98" s="86" t="s">
        <v>961</v>
      </c>
      <c r="J98" s="87">
        <v>4</v>
      </c>
      <c r="K98" s="87">
        <v>4</v>
      </c>
      <c r="L98" s="87">
        <v>134</v>
      </c>
      <c r="M98" s="67">
        <f t="array" ref="M98">IF($G98="","",IF(L98="",0,((SUM(IF(I98=I$2:I$601,IF(J98=J$2:J$601,1,0),0))-K98)/(SUM(IF(I98=I$2:I$601,IF(J98=J$2:J$601,1,0),0))-1)*100)+(L98/(SUM(IF(I98=I$2:I$601,IF(J98=J$2:J$601,L$2:L$601,0),0))))+IF(K98&lt;2,SUM(IF(I98=I$2:I$601,IF(J98=J$2:J$601,1,0),0)),0)))</f>
        <v>0.21269841269841269</v>
      </c>
      <c r="N98" s="88" t="s">
        <v>855</v>
      </c>
      <c r="O98" s="72">
        <v>2</v>
      </c>
      <c r="P98" s="72">
        <v>4</v>
      </c>
      <c r="Q98" s="72">
        <v>34</v>
      </c>
      <c r="R98" s="70">
        <f t="array" ref="R98">IF($G98="","",IF(Q98="",0,((SUM(IF(N98=N$2:N$601,IF(O98=O$2:O$601,1,0),0))-P98)/(SUM(IF(N98=N$2:N$601,IF(O98=O$2:O$601,1,0),0))-1)*100)+(Q98/(SUM(IF(N98=N$2:N$601,IF(O98=O$2:O$601,Q$2:Q$601,0),0))))+IF(P98&lt;2,SUM(IF(N98=N$2:N$601,IF(O98=O$2:O$601,1,0),0)),0)))</f>
        <v>0.21383647798742139</v>
      </c>
      <c r="S98" s="71" t="s">
        <v>859</v>
      </c>
      <c r="T98" s="72">
        <v>2</v>
      </c>
      <c r="U98" s="72">
        <v>1</v>
      </c>
      <c r="V98" s="72">
        <v>16</v>
      </c>
      <c r="W98" s="73">
        <f t="array" ref="W98">IF($G98="","",IF(OR(S98=Error_checking!$Q$25,S98=Error_checking!$Q$26),R98-IF(P98&lt;2,SUM(IF(N98=N$2:N$601,IF(O98=O$2:O$601,1,0),0)),0),IF(V98="",0,((SUM(IF(S98=S$2:S$601,IF(T98=T$2:T$601,1,0),0))-U98)/(SUM(IF(S98=S$2:S$601,IF(T98=T$2:T$601,1,0),0))-1)*100)+(V98/(SUM(IF(S98=S$2:S$601,IF(T98=T$2:T$601,V$2:V$601,0),0))))+IF(U98&lt;2,SUM(IF(S98=S$2:S$601,IF(T98=T$2:T$601,1,0),0)),0))))</f>
        <v>104.32653061224489</v>
      </c>
      <c r="X98" s="74"/>
      <c r="Y98" s="75"/>
      <c r="Z98" s="76"/>
      <c r="AA98" s="75"/>
      <c r="AB98" s="77">
        <f>0</f>
        <v>0</v>
      </c>
      <c r="AC98" s="77">
        <f t="array" ref="AC98">SUM(M98,R98,W98,AB98)</f>
        <v>104.75306550293072</v>
      </c>
      <c r="AD98" s="76">
        <f>IF(G98=Error_checking!$A$26,MAX(0,MIN(MaxBonus,$G$1)+1-_xlfn.RANK.EQ(AC98,$AC$2:$AC$601)),0)</f>
        <v>0</v>
      </c>
      <c r="AE98" s="73">
        <f t="shared" si="1"/>
        <v>104.75306550293072</v>
      </c>
      <c r="AF98" s="78">
        <f t="array" ref="AF98">IF(G98=Error_checking!$A$26,_xlfn.RANK.EQ(AC98,$AC$2:$AC$601),"")</f>
        <v>97</v>
      </c>
      <c r="AG98" s="79"/>
      <c r="AH98" s="80"/>
      <c r="AI98" s="80"/>
      <c r="AJ98" s="80"/>
      <c r="AK98" s="81"/>
      <c r="AL98" s="81"/>
      <c r="AM98" s="81"/>
      <c r="AN98" s="82"/>
    </row>
    <row r="99" spans="1:1024" s="104" customFormat="1" ht="12.75" x14ac:dyDescent="0.2">
      <c r="A99" s="58">
        <f t="array" ref="A99">IF(G99=Error_checking!$A$26,_xlfn.RANK.EQ(AC99,$AC$2:$AC$601),"")</f>
        <v>98</v>
      </c>
      <c r="B99" s="58">
        <v>195</v>
      </c>
      <c r="C99" s="59">
        <f>VLOOKUP($B99,Ludo_na!$A$2:$D$601,2,0)</f>
        <v>38</v>
      </c>
      <c r="D99" s="60" t="str">
        <f>IF(VLOOKUP($B99,Ludo_voor!$A$2:$Y$601,3,0)="","",VLOOKUP($B99,Ludo_voor!$A$2:$Y$601,3,0))</f>
        <v>Peerens</v>
      </c>
      <c r="E99" s="61" t="str">
        <f>IF(VLOOKUP($B99,Ludo_voor!$A$2:$Y$601,4,0)="","",VLOOKUP($B99,Ludo_voor!$A$2:$Y$601,4,0))</f>
        <v>Suzy</v>
      </c>
      <c r="F99" s="62" t="str">
        <f>IF(VLOOKUP($B99,Ludo_voor!$A$2:$Y$601,5,0)="","",VLOOKUP($B99,Ludo_voor!$A$2:$Y$601,5,0))</f>
        <v>t Gezelschap</v>
      </c>
      <c r="G99" s="63" t="s">
        <v>845</v>
      </c>
      <c r="H99" s="64"/>
      <c r="I99" s="65" t="s">
        <v>857</v>
      </c>
      <c r="J99" s="87">
        <v>1</v>
      </c>
      <c r="K99" s="66">
        <v>4</v>
      </c>
      <c r="L99" s="66">
        <v>26</v>
      </c>
      <c r="M99" s="67">
        <f t="array" ref="M99">IF($G99="","",IF(L99="",0,((SUM(IF(I99=I$2:I$601,IF(J99=J$2:J$601,1,0),0))-K99)/(SUM(IF(I99=I$2:I$601,IF(J99=J$2:J$601,1,0),0))-1)*100)+(L99/(SUM(IF(I99=I$2:I$601,IF(J99=J$2:J$601,L$2:L$601,0),0))))+IF(K99&lt;2,SUM(IF(I99=I$2:I$601,IF(J99=J$2:J$601,1,0),0)),0)))</f>
        <v>0.23636363636363636</v>
      </c>
      <c r="N99" s="68" t="s">
        <v>857</v>
      </c>
      <c r="O99" s="69">
        <v>4</v>
      </c>
      <c r="P99" s="69">
        <v>1</v>
      </c>
      <c r="Q99" s="69">
        <v>248</v>
      </c>
      <c r="R99" s="70">
        <f t="array" ref="R99">IF($G99="","",IF(Q99="",0,((SUM(IF(N99=N$2:N$601,IF(O99=O$2:O$601,1,0),0))-P99)/(SUM(IF(N99=N$2:N$601,IF(O99=O$2:O$601,1,0),0))-1)*100)+(Q99/(SUM(IF(N99=N$2:N$601,IF(O99=O$2:O$601,Q$2:Q$601,0),0))))+IF(P99&lt;2,SUM(IF(N99=N$2:N$601,IF(O99=O$2:O$601,1,0),0)),0)))</f>
        <v>104.27709497206703</v>
      </c>
      <c r="S99" s="71" t="s">
        <v>868</v>
      </c>
      <c r="T99" s="72">
        <v>4</v>
      </c>
      <c r="U99" s="72">
        <v>4</v>
      </c>
      <c r="V99" s="72">
        <v>162</v>
      </c>
      <c r="W99" s="73">
        <f t="array" ref="W99">IF($G99="","",IF(OR(S99=Error_checking!$Q$25,S99=Error_checking!$Q$26),R99-IF(P99&lt;2,SUM(IF(N99=N$2:N$601,IF(O99=O$2:O$601,1,0),0)),0),IF(V99="",0,((SUM(IF(S99=S$2:S$601,IF(T99=T$2:T$601,1,0),0))-U99)/(SUM(IF(S99=S$2:S$601,IF(T99=T$2:T$601,1,0),0))-1)*100)+(V99/(SUM(IF(S99=S$2:S$601,IF(T99=T$2:T$601,V$2:V$601,0),0))))+IF(U99&lt;2,SUM(IF(S99=S$2:S$601,IF(T99=T$2:T$601,1,0),0)),0))))</f>
        <v>0.23076923076923078</v>
      </c>
      <c r="X99" s="74"/>
      <c r="Y99" s="75"/>
      <c r="Z99" s="76"/>
      <c r="AA99" s="75"/>
      <c r="AB99" s="77">
        <f>0</f>
        <v>0</v>
      </c>
      <c r="AC99" s="77">
        <f t="array" ref="AC99">SUM(M99,R99,W99,AB99)</f>
        <v>104.74422783919989</v>
      </c>
      <c r="AD99" s="76">
        <f>IF(G99=Error_checking!$A$26,MAX(0,MIN(MaxBonus,$G$1)+1-_xlfn.RANK.EQ(AC99,$AC$2:$AC$601)),0)</f>
        <v>0</v>
      </c>
      <c r="AE99" s="73">
        <f t="shared" si="1"/>
        <v>104.74422783919989</v>
      </c>
      <c r="AF99" s="78">
        <f t="array" ref="AF99">IF(G99=Error_checking!$A$26,_xlfn.RANK.EQ(AC99,$AC$2:$AC$601),"")</f>
        <v>98</v>
      </c>
      <c r="AG99" s="79"/>
      <c r="AH99" s="80"/>
      <c r="AI99" s="80"/>
      <c r="AJ99" s="80"/>
      <c r="AK99" s="81"/>
      <c r="AL99" s="81"/>
      <c r="AM99" s="81"/>
      <c r="AN99" s="82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  <c r="IX99" s="89"/>
      <c r="IY99" s="89"/>
      <c r="IZ99" s="89"/>
      <c r="JA99" s="89"/>
      <c r="JB99" s="89"/>
      <c r="JC99" s="89"/>
      <c r="JD99" s="89"/>
      <c r="JE99" s="89"/>
      <c r="JF99" s="89"/>
      <c r="JG99" s="89"/>
      <c r="JH99" s="89"/>
      <c r="JI99" s="89"/>
      <c r="JJ99" s="89"/>
      <c r="JK99" s="89"/>
      <c r="JL99" s="89"/>
      <c r="JM99" s="89"/>
      <c r="JN99" s="89"/>
      <c r="JO99" s="89"/>
      <c r="JP99" s="89"/>
      <c r="JQ99" s="89"/>
      <c r="JR99" s="89"/>
      <c r="JS99" s="89"/>
      <c r="JT99" s="89"/>
      <c r="JU99" s="89"/>
      <c r="JV99" s="89"/>
      <c r="JW99" s="89"/>
      <c r="JX99" s="89"/>
      <c r="JY99" s="89"/>
      <c r="JZ99" s="89"/>
      <c r="KA99" s="89"/>
      <c r="KB99" s="89"/>
      <c r="KC99" s="89"/>
      <c r="KD99" s="89"/>
      <c r="KE99" s="89"/>
      <c r="KF99" s="89"/>
      <c r="KG99" s="89"/>
      <c r="KH99" s="89"/>
      <c r="KI99" s="89"/>
      <c r="KJ99" s="89"/>
      <c r="KK99" s="89"/>
      <c r="KL99" s="89"/>
      <c r="KM99" s="89"/>
      <c r="KN99" s="89"/>
      <c r="KO99" s="89"/>
      <c r="KP99" s="89"/>
      <c r="KQ99" s="89"/>
      <c r="KR99" s="89"/>
      <c r="KS99" s="89"/>
      <c r="KT99" s="89"/>
      <c r="KU99" s="89"/>
      <c r="KV99" s="89"/>
      <c r="KW99" s="89"/>
      <c r="KX99" s="89"/>
      <c r="KY99" s="89"/>
      <c r="KZ99" s="89"/>
      <c r="LA99" s="89"/>
      <c r="LB99" s="89"/>
      <c r="LC99" s="89"/>
      <c r="LD99" s="89"/>
      <c r="LE99" s="89"/>
      <c r="LF99" s="89"/>
      <c r="LG99" s="89"/>
      <c r="LH99" s="89"/>
      <c r="LI99" s="89"/>
      <c r="LJ99" s="89"/>
      <c r="LK99" s="89"/>
      <c r="LL99" s="89"/>
      <c r="LM99" s="89"/>
      <c r="LN99" s="89"/>
      <c r="LO99" s="89"/>
      <c r="LP99" s="89"/>
      <c r="LQ99" s="89"/>
      <c r="LR99" s="89"/>
      <c r="LS99" s="89"/>
      <c r="LT99" s="89"/>
      <c r="LU99" s="89"/>
      <c r="LV99" s="89"/>
      <c r="LW99" s="89"/>
      <c r="LX99" s="89"/>
      <c r="LY99" s="89"/>
      <c r="LZ99" s="89"/>
      <c r="MA99" s="89"/>
      <c r="MB99" s="89"/>
      <c r="MC99" s="89"/>
      <c r="MD99" s="89"/>
      <c r="ME99" s="89"/>
      <c r="MF99" s="89"/>
      <c r="MG99" s="89"/>
      <c r="MH99" s="89"/>
      <c r="MI99" s="89"/>
      <c r="MJ99" s="89"/>
      <c r="MK99" s="89"/>
      <c r="ML99" s="89"/>
      <c r="MM99" s="89"/>
      <c r="MN99" s="89"/>
      <c r="MO99" s="89"/>
      <c r="MP99" s="89"/>
      <c r="MQ99" s="89"/>
      <c r="MR99" s="89"/>
      <c r="MS99" s="89"/>
      <c r="MT99" s="89"/>
      <c r="MU99" s="89"/>
      <c r="MV99" s="89"/>
      <c r="MW99" s="89"/>
      <c r="MX99" s="89"/>
      <c r="MY99" s="89"/>
      <c r="MZ99" s="89"/>
      <c r="NA99" s="89"/>
      <c r="NB99" s="89"/>
      <c r="NC99" s="89"/>
      <c r="ND99" s="89"/>
      <c r="NE99" s="89"/>
      <c r="NF99" s="89"/>
      <c r="NG99" s="89"/>
      <c r="NH99" s="89"/>
      <c r="NI99" s="89"/>
      <c r="NJ99" s="89"/>
      <c r="NK99" s="89"/>
      <c r="NL99" s="89"/>
      <c r="NM99" s="89"/>
      <c r="NN99" s="89"/>
      <c r="NO99" s="89"/>
      <c r="NP99" s="89"/>
      <c r="NQ99" s="89"/>
      <c r="NR99" s="89"/>
      <c r="NS99" s="89"/>
      <c r="NT99" s="89"/>
      <c r="NU99" s="89"/>
      <c r="NV99" s="89"/>
      <c r="NW99" s="89"/>
      <c r="NX99" s="89"/>
      <c r="NY99" s="89"/>
      <c r="NZ99" s="89"/>
      <c r="OA99" s="89"/>
      <c r="OB99" s="89"/>
      <c r="OC99" s="89"/>
      <c r="OD99" s="89"/>
      <c r="OE99" s="89"/>
      <c r="OF99" s="89"/>
      <c r="OG99" s="89"/>
      <c r="OH99" s="89"/>
      <c r="OI99" s="89"/>
      <c r="OJ99" s="89"/>
      <c r="OK99" s="89"/>
      <c r="OL99" s="89"/>
      <c r="OM99" s="89"/>
      <c r="ON99" s="89"/>
      <c r="OO99" s="89"/>
      <c r="OP99" s="89"/>
      <c r="OQ99" s="89"/>
      <c r="OR99" s="89"/>
      <c r="OS99" s="89"/>
      <c r="OT99" s="89"/>
      <c r="OU99" s="89"/>
      <c r="OV99" s="89"/>
      <c r="OW99" s="89"/>
      <c r="OX99" s="89"/>
      <c r="OY99" s="89"/>
      <c r="OZ99" s="89"/>
      <c r="PA99" s="89"/>
      <c r="PB99" s="89"/>
      <c r="PC99" s="89"/>
      <c r="PD99" s="89"/>
      <c r="PE99" s="89"/>
      <c r="PF99" s="89"/>
      <c r="PG99" s="89"/>
      <c r="PH99" s="89"/>
      <c r="PI99" s="89"/>
      <c r="PJ99" s="89"/>
      <c r="PK99" s="89"/>
      <c r="PL99" s="89"/>
      <c r="PM99" s="89"/>
      <c r="PN99" s="89"/>
      <c r="PO99" s="89"/>
      <c r="PP99" s="89"/>
      <c r="PQ99" s="89"/>
      <c r="PR99" s="89"/>
      <c r="PS99" s="89"/>
      <c r="PT99" s="89"/>
      <c r="PU99" s="89"/>
      <c r="PV99" s="89"/>
      <c r="PW99" s="89"/>
      <c r="PX99" s="89"/>
      <c r="PY99" s="89"/>
      <c r="PZ99" s="89"/>
      <c r="QA99" s="89"/>
      <c r="QB99" s="89"/>
      <c r="QC99" s="89"/>
      <c r="QD99" s="89"/>
      <c r="QE99" s="89"/>
      <c r="QF99" s="89"/>
      <c r="QG99" s="89"/>
      <c r="QH99" s="89"/>
      <c r="QI99" s="89"/>
      <c r="QJ99" s="89"/>
      <c r="QK99" s="89"/>
      <c r="QL99" s="89"/>
      <c r="QM99" s="89"/>
      <c r="QN99" s="89"/>
      <c r="QO99" s="89"/>
      <c r="QP99" s="89"/>
      <c r="QQ99" s="89"/>
      <c r="QR99" s="89"/>
      <c r="QS99" s="89"/>
      <c r="QT99" s="89"/>
      <c r="QU99" s="89"/>
      <c r="QV99" s="89"/>
      <c r="QW99" s="89"/>
      <c r="QX99" s="89"/>
      <c r="QY99" s="89"/>
      <c r="QZ99" s="89"/>
      <c r="RA99" s="89"/>
      <c r="RB99" s="89"/>
      <c r="RC99" s="89"/>
      <c r="RD99" s="89"/>
      <c r="RE99" s="89"/>
      <c r="RF99" s="89"/>
      <c r="RG99" s="89"/>
      <c r="RH99" s="89"/>
      <c r="RI99" s="89"/>
      <c r="RJ99" s="89"/>
      <c r="RK99" s="89"/>
      <c r="RL99" s="89"/>
      <c r="RM99" s="89"/>
      <c r="RN99" s="89"/>
      <c r="RO99" s="89"/>
      <c r="RP99" s="89"/>
      <c r="RQ99" s="89"/>
      <c r="RR99" s="89"/>
      <c r="RS99" s="89"/>
      <c r="RT99" s="89"/>
      <c r="RU99" s="89"/>
      <c r="RV99" s="89"/>
      <c r="RW99" s="89"/>
      <c r="RX99" s="89"/>
      <c r="RY99" s="89"/>
      <c r="RZ99" s="89"/>
      <c r="SA99" s="89"/>
      <c r="SB99" s="89"/>
      <c r="SC99" s="89"/>
      <c r="SD99" s="89"/>
      <c r="SE99" s="89"/>
      <c r="SF99" s="89"/>
      <c r="SG99" s="89"/>
      <c r="SH99" s="89"/>
      <c r="SI99" s="89"/>
      <c r="SJ99" s="89"/>
      <c r="SK99" s="89"/>
      <c r="SL99" s="89"/>
      <c r="SM99" s="89"/>
      <c r="SN99" s="89"/>
      <c r="SO99" s="89"/>
      <c r="SP99" s="89"/>
      <c r="SQ99" s="89"/>
      <c r="SR99" s="89"/>
      <c r="SS99" s="89"/>
      <c r="ST99" s="89"/>
      <c r="SU99" s="89"/>
      <c r="SV99" s="89"/>
      <c r="SW99" s="89"/>
      <c r="SX99" s="89"/>
      <c r="SY99" s="89"/>
      <c r="SZ99" s="89"/>
      <c r="TA99" s="89"/>
      <c r="TB99" s="89"/>
      <c r="TC99" s="89"/>
      <c r="TD99" s="89"/>
      <c r="TE99" s="89"/>
      <c r="TF99" s="89"/>
      <c r="TG99" s="89"/>
      <c r="TH99" s="89"/>
      <c r="TI99" s="89"/>
      <c r="TJ99" s="89"/>
      <c r="TK99" s="89"/>
      <c r="TL99" s="89"/>
      <c r="TM99" s="89"/>
      <c r="TN99" s="89"/>
      <c r="TO99" s="89"/>
      <c r="TP99" s="89"/>
      <c r="TQ99" s="89"/>
      <c r="TR99" s="89"/>
      <c r="TS99" s="89"/>
      <c r="TT99" s="89"/>
      <c r="TU99" s="89"/>
      <c r="TV99" s="89"/>
      <c r="TW99" s="89"/>
      <c r="TX99" s="89"/>
      <c r="TY99" s="89"/>
      <c r="TZ99" s="89"/>
      <c r="UA99" s="89"/>
      <c r="UB99" s="89"/>
      <c r="UC99" s="89"/>
      <c r="UD99" s="89"/>
      <c r="UE99" s="89"/>
      <c r="UF99" s="89"/>
      <c r="UG99" s="89"/>
      <c r="UH99" s="89"/>
      <c r="UI99" s="89"/>
      <c r="UJ99" s="89"/>
      <c r="UK99" s="89"/>
      <c r="UL99" s="89"/>
      <c r="UM99" s="89"/>
      <c r="UN99" s="89"/>
      <c r="UO99" s="89"/>
      <c r="UP99" s="89"/>
      <c r="UQ99" s="89"/>
      <c r="UR99" s="89"/>
      <c r="US99" s="89"/>
      <c r="UT99" s="89"/>
      <c r="UU99" s="89"/>
      <c r="UV99" s="89"/>
      <c r="UW99" s="89"/>
      <c r="UX99" s="89"/>
      <c r="UY99" s="89"/>
      <c r="UZ99" s="89"/>
      <c r="VA99" s="89"/>
      <c r="VB99" s="89"/>
      <c r="VC99" s="89"/>
      <c r="VD99" s="89"/>
      <c r="VE99" s="89"/>
      <c r="VF99" s="89"/>
      <c r="VG99" s="89"/>
      <c r="VH99" s="89"/>
      <c r="VI99" s="89"/>
      <c r="VJ99" s="89"/>
      <c r="VK99" s="89"/>
      <c r="VL99" s="89"/>
      <c r="VM99" s="89"/>
      <c r="VN99" s="89"/>
      <c r="VO99" s="89"/>
      <c r="VP99" s="89"/>
      <c r="VQ99" s="89"/>
      <c r="VR99" s="89"/>
      <c r="VS99" s="89"/>
      <c r="VT99" s="89"/>
      <c r="VU99" s="89"/>
      <c r="VV99" s="89"/>
      <c r="VW99" s="89"/>
      <c r="VX99" s="89"/>
      <c r="VY99" s="89"/>
      <c r="VZ99" s="89"/>
      <c r="WA99" s="89"/>
      <c r="WB99" s="89"/>
      <c r="WC99" s="89"/>
      <c r="WD99" s="89"/>
      <c r="WE99" s="89"/>
      <c r="WF99" s="89"/>
      <c r="WG99" s="89"/>
      <c r="WH99" s="89"/>
      <c r="WI99" s="89"/>
      <c r="WJ99" s="89"/>
      <c r="WK99" s="89"/>
      <c r="WL99" s="89"/>
      <c r="WM99" s="89"/>
      <c r="WN99" s="89"/>
      <c r="WO99" s="89"/>
      <c r="WP99" s="89"/>
      <c r="WQ99" s="89"/>
      <c r="WR99" s="89"/>
      <c r="WS99" s="89"/>
      <c r="WT99" s="89"/>
      <c r="WU99" s="89"/>
      <c r="WV99" s="89"/>
      <c r="WW99" s="89"/>
      <c r="WX99" s="89"/>
      <c r="WY99" s="89"/>
      <c r="WZ99" s="89"/>
      <c r="XA99" s="89"/>
      <c r="XB99" s="89"/>
      <c r="XC99" s="89"/>
      <c r="XD99" s="89"/>
      <c r="XE99" s="89"/>
      <c r="XF99" s="89"/>
      <c r="XG99" s="89"/>
      <c r="XH99" s="89"/>
      <c r="XI99" s="89"/>
      <c r="XJ99" s="89"/>
      <c r="XK99" s="89"/>
      <c r="XL99" s="89"/>
      <c r="XM99" s="89"/>
      <c r="XN99" s="89"/>
      <c r="XO99" s="89"/>
      <c r="XP99" s="89"/>
      <c r="XQ99" s="89"/>
      <c r="XR99" s="89"/>
      <c r="XS99" s="89"/>
      <c r="XT99" s="89"/>
      <c r="XU99" s="89"/>
      <c r="XV99" s="89"/>
      <c r="XW99" s="89"/>
      <c r="XX99" s="89"/>
      <c r="XY99" s="89"/>
      <c r="XZ99" s="89"/>
      <c r="YA99" s="89"/>
      <c r="YB99" s="89"/>
      <c r="YC99" s="89"/>
      <c r="YD99" s="89"/>
      <c r="YE99" s="89"/>
      <c r="YF99" s="89"/>
      <c r="YG99" s="89"/>
      <c r="YH99" s="89"/>
      <c r="YI99" s="89"/>
      <c r="YJ99" s="89"/>
      <c r="YK99" s="89"/>
      <c r="YL99" s="89"/>
      <c r="YM99" s="89"/>
      <c r="YN99" s="89"/>
      <c r="YO99" s="89"/>
      <c r="YP99" s="89"/>
      <c r="YQ99" s="89"/>
      <c r="YR99" s="89"/>
      <c r="YS99" s="89"/>
      <c r="YT99" s="89"/>
      <c r="YU99" s="89"/>
      <c r="YV99" s="89"/>
      <c r="YW99" s="89"/>
      <c r="YX99" s="89"/>
      <c r="YY99" s="89"/>
      <c r="YZ99" s="89"/>
      <c r="ZA99" s="89"/>
      <c r="ZB99" s="89"/>
      <c r="ZC99" s="89"/>
      <c r="ZD99" s="89"/>
      <c r="ZE99" s="89"/>
      <c r="ZF99" s="89"/>
      <c r="ZG99" s="89"/>
      <c r="ZH99" s="89"/>
      <c r="ZI99" s="89"/>
      <c r="ZJ99" s="89"/>
      <c r="ZK99" s="89"/>
      <c r="ZL99" s="89"/>
      <c r="ZM99" s="89"/>
      <c r="ZN99" s="89"/>
      <c r="ZO99" s="89"/>
      <c r="ZP99" s="89"/>
      <c r="ZQ99" s="89"/>
      <c r="ZR99" s="89"/>
      <c r="ZS99" s="89"/>
      <c r="ZT99" s="89"/>
      <c r="ZU99" s="89"/>
      <c r="ZV99" s="89"/>
      <c r="ZW99" s="89"/>
      <c r="ZX99" s="89"/>
      <c r="ZY99" s="89"/>
      <c r="ZZ99" s="89"/>
      <c r="AAA99" s="89"/>
      <c r="AAB99" s="89"/>
      <c r="AAC99" s="89"/>
      <c r="AAD99" s="89"/>
      <c r="AAE99" s="89"/>
      <c r="AAF99" s="89"/>
      <c r="AAG99" s="89"/>
      <c r="AAH99" s="89"/>
      <c r="AAI99" s="89"/>
      <c r="AAJ99" s="89"/>
      <c r="AAK99" s="89"/>
      <c r="AAL99" s="89"/>
      <c r="AAM99" s="89"/>
      <c r="AAN99" s="89"/>
      <c r="AAO99" s="89"/>
      <c r="AAP99" s="89"/>
      <c r="AAQ99" s="89"/>
      <c r="AAR99" s="89"/>
      <c r="AAS99" s="89"/>
      <c r="AAT99" s="89"/>
      <c r="AAU99" s="89"/>
      <c r="AAV99" s="89"/>
      <c r="AAW99" s="89"/>
      <c r="AAX99" s="89"/>
      <c r="AAY99" s="89"/>
      <c r="AAZ99" s="89"/>
      <c r="ABA99" s="89"/>
      <c r="ABB99" s="89"/>
      <c r="ABC99" s="89"/>
      <c r="ABD99" s="89"/>
      <c r="ABE99" s="89"/>
      <c r="ABF99" s="89"/>
      <c r="ABG99" s="89"/>
      <c r="ABH99" s="89"/>
      <c r="ABI99" s="89"/>
      <c r="ABJ99" s="89"/>
      <c r="ABK99" s="89"/>
      <c r="ABL99" s="89"/>
      <c r="ABM99" s="89"/>
      <c r="ABN99" s="89"/>
      <c r="ABO99" s="89"/>
      <c r="ABP99" s="89"/>
      <c r="ABQ99" s="89"/>
      <c r="ABR99" s="89"/>
      <c r="ABS99" s="89"/>
      <c r="ABT99" s="89"/>
      <c r="ABU99" s="89"/>
      <c r="ABV99" s="89"/>
      <c r="ABW99" s="89"/>
      <c r="ABX99" s="89"/>
      <c r="ABY99" s="89"/>
      <c r="ABZ99" s="89"/>
      <c r="ACA99" s="89"/>
      <c r="ACB99" s="89"/>
      <c r="ACC99" s="89"/>
      <c r="ACD99" s="89"/>
      <c r="ACE99" s="89"/>
      <c r="ACF99" s="89"/>
      <c r="ACG99" s="89"/>
      <c r="ACH99" s="89"/>
      <c r="ACI99" s="89"/>
      <c r="ACJ99" s="89"/>
      <c r="ACK99" s="89"/>
      <c r="ACL99" s="89"/>
      <c r="ACM99" s="89"/>
      <c r="ACN99" s="89"/>
      <c r="ACO99" s="89"/>
      <c r="ACP99" s="89"/>
      <c r="ACQ99" s="89"/>
      <c r="ACR99" s="89"/>
      <c r="ACS99" s="89"/>
      <c r="ACT99" s="89"/>
      <c r="ACU99" s="89"/>
      <c r="ACV99" s="89"/>
      <c r="ACW99" s="89"/>
      <c r="ACX99" s="89"/>
      <c r="ACY99" s="89"/>
      <c r="ACZ99" s="89"/>
      <c r="ADA99" s="89"/>
      <c r="ADB99" s="89"/>
      <c r="ADC99" s="89"/>
      <c r="ADD99" s="89"/>
      <c r="ADE99" s="89"/>
      <c r="ADF99" s="89"/>
      <c r="ADG99" s="89"/>
      <c r="ADH99" s="89"/>
      <c r="ADI99" s="89"/>
      <c r="ADJ99" s="89"/>
      <c r="ADK99" s="89"/>
      <c r="ADL99" s="89"/>
      <c r="ADM99" s="89"/>
      <c r="ADN99" s="89"/>
      <c r="ADO99" s="89"/>
      <c r="ADP99" s="89"/>
      <c r="ADQ99" s="89"/>
      <c r="ADR99" s="89"/>
      <c r="ADS99" s="89"/>
      <c r="ADT99" s="89"/>
      <c r="ADU99" s="89"/>
      <c r="ADV99" s="89"/>
      <c r="ADW99" s="89"/>
      <c r="ADX99" s="89"/>
      <c r="ADY99" s="89"/>
      <c r="ADZ99" s="89"/>
      <c r="AEA99" s="89"/>
      <c r="AEB99" s="89"/>
      <c r="AEC99" s="89"/>
      <c r="AED99" s="89"/>
      <c r="AEE99" s="89"/>
      <c r="AEF99" s="89"/>
      <c r="AEG99" s="89"/>
      <c r="AEH99" s="89"/>
      <c r="AEI99" s="89"/>
      <c r="AEJ99" s="89"/>
      <c r="AEK99" s="89"/>
      <c r="AEL99" s="89"/>
      <c r="AEM99" s="89"/>
      <c r="AEN99" s="89"/>
      <c r="AEO99" s="89"/>
      <c r="AEP99" s="89"/>
      <c r="AEQ99" s="89"/>
      <c r="AER99" s="89"/>
      <c r="AES99" s="89"/>
      <c r="AET99" s="89"/>
      <c r="AEU99" s="89"/>
      <c r="AEV99" s="89"/>
      <c r="AEW99" s="89"/>
      <c r="AEX99" s="89"/>
      <c r="AEY99" s="89"/>
      <c r="AEZ99" s="89"/>
      <c r="AFA99" s="89"/>
      <c r="AFB99" s="89"/>
      <c r="AFC99" s="89"/>
      <c r="AFD99" s="89"/>
      <c r="AFE99" s="89"/>
      <c r="AFF99" s="89"/>
      <c r="AFG99" s="89"/>
      <c r="AFH99" s="89"/>
      <c r="AFI99" s="89"/>
      <c r="AFJ99" s="89"/>
      <c r="AFK99" s="89"/>
      <c r="AFL99" s="89"/>
      <c r="AFM99" s="89"/>
      <c r="AFN99" s="89"/>
      <c r="AFO99" s="89"/>
      <c r="AFP99" s="89"/>
      <c r="AFQ99" s="89"/>
      <c r="AFR99" s="89"/>
      <c r="AFS99" s="89"/>
      <c r="AFT99" s="89"/>
      <c r="AFU99" s="89"/>
      <c r="AFV99" s="89"/>
      <c r="AFW99" s="89"/>
      <c r="AFX99" s="89"/>
      <c r="AFY99" s="89"/>
      <c r="AFZ99" s="89"/>
      <c r="AGA99" s="89"/>
      <c r="AGB99" s="89"/>
      <c r="AGC99" s="89"/>
      <c r="AGD99" s="89"/>
      <c r="AGE99" s="89"/>
      <c r="AGF99" s="89"/>
      <c r="AGG99" s="89"/>
      <c r="AGH99" s="89"/>
      <c r="AGI99" s="89"/>
      <c r="AGJ99" s="89"/>
      <c r="AGK99" s="89"/>
      <c r="AGL99" s="89"/>
      <c r="AGM99" s="89"/>
      <c r="AGN99" s="89"/>
      <c r="AGO99" s="89"/>
      <c r="AGP99" s="89"/>
      <c r="AGQ99" s="89"/>
      <c r="AGR99" s="89"/>
      <c r="AGS99" s="89"/>
      <c r="AGT99" s="89"/>
      <c r="AGU99" s="89"/>
      <c r="AGV99" s="89"/>
      <c r="AGW99" s="89"/>
      <c r="AGX99" s="89"/>
      <c r="AGY99" s="89"/>
      <c r="AGZ99" s="89"/>
      <c r="AHA99" s="89"/>
      <c r="AHB99" s="89"/>
      <c r="AHC99" s="89"/>
      <c r="AHD99" s="89"/>
      <c r="AHE99" s="89"/>
      <c r="AHF99" s="89"/>
      <c r="AHG99" s="89"/>
      <c r="AHH99" s="89"/>
      <c r="AHI99" s="89"/>
      <c r="AHJ99" s="89"/>
      <c r="AHK99" s="89"/>
      <c r="AHL99" s="89"/>
      <c r="AHM99" s="89"/>
      <c r="AHN99" s="89"/>
      <c r="AHO99" s="89"/>
      <c r="AHP99" s="89"/>
      <c r="AHQ99" s="89"/>
      <c r="AHR99" s="89"/>
      <c r="AHS99" s="89"/>
      <c r="AHT99" s="89"/>
      <c r="AHU99" s="89"/>
      <c r="AHV99" s="89"/>
      <c r="AHW99" s="89"/>
      <c r="AHX99" s="89"/>
      <c r="AHY99" s="89"/>
      <c r="AHZ99" s="89"/>
      <c r="AIA99" s="89"/>
      <c r="AIB99" s="89"/>
      <c r="AIC99" s="89"/>
      <c r="AID99" s="89"/>
      <c r="AIE99" s="89"/>
      <c r="AIF99" s="89"/>
      <c r="AIG99" s="89"/>
      <c r="AIH99" s="89"/>
      <c r="AII99" s="89"/>
      <c r="AIJ99" s="89"/>
      <c r="AIK99" s="89"/>
      <c r="AIL99" s="89"/>
      <c r="AIM99" s="89"/>
      <c r="AIN99" s="89"/>
      <c r="AIO99" s="89"/>
      <c r="AIP99" s="89"/>
      <c r="AIQ99" s="89"/>
      <c r="AIR99" s="89"/>
      <c r="AIS99" s="89"/>
      <c r="AIT99" s="89"/>
      <c r="AIU99" s="89"/>
      <c r="AIV99" s="89"/>
      <c r="AIW99" s="89"/>
      <c r="AIX99" s="89"/>
      <c r="AIY99" s="89"/>
      <c r="AIZ99" s="89"/>
      <c r="AJA99" s="89"/>
      <c r="AJB99" s="89"/>
      <c r="AJC99" s="89"/>
      <c r="AJD99" s="89"/>
      <c r="AJE99" s="89"/>
      <c r="AJF99" s="89"/>
      <c r="AJG99" s="89"/>
      <c r="AJH99" s="89"/>
      <c r="AJI99" s="89"/>
      <c r="AJJ99" s="89"/>
      <c r="AJK99" s="89"/>
      <c r="AJL99" s="89"/>
      <c r="AJM99" s="89"/>
      <c r="AJN99" s="89"/>
      <c r="AJO99" s="89"/>
      <c r="AJP99" s="89"/>
      <c r="AJQ99" s="89"/>
      <c r="AJR99" s="89"/>
      <c r="AJS99" s="89"/>
      <c r="AJT99" s="89"/>
      <c r="AJU99" s="89"/>
      <c r="AJV99" s="89"/>
      <c r="AJW99" s="89"/>
      <c r="AJX99" s="89"/>
      <c r="AJY99" s="89"/>
      <c r="AJZ99" s="89"/>
      <c r="AKA99" s="89"/>
      <c r="AKB99" s="89"/>
      <c r="AKC99" s="89"/>
      <c r="AKD99" s="89"/>
      <c r="AKE99" s="89"/>
      <c r="AKF99" s="89"/>
      <c r="AKG99" s="89"/>
      <c r="AKH99" s="89"/>
      <c r="AKI99" s="89"/>
      <c r="AKJ99" s="89"/>
      <c r="AKK99" s="89"/>
      <c r="AKL99" s="89"/>
      <c r="AKM99" s="89"/>
      <c r="AKN99" s="89"/>
      <c r="AKO99" s="89"/>
      <c r="AKP99" s="89"/>
      <c r="AKQ99" s="89"/>
      <c r="AKR99" s="89"/>
      <c r="AKS99" s="89"/>
      <c r="AKT99" s="89"/>
      <c r="AKU99" s="89"/>
      <c r="AKV99" s="89"/>
      <c r="AKW99" s="89"/>
      <c r="AKX99" s="89"/>
      <c r="AKY99" s="89"/>
      <c r="AKZ99" s="89"/>
      <c r="ALA99" s="89"/>
      <c r="ALB99" s="89"/>
      <c r="ALC99" s="89"/>
      <c r="ALD99" s="89"/>
      <c r="ALE99" s="89"/>
      <c r="ALF99" s="89"/>
      <c r="ALG99" s="89"/>
      <c r="ALH99" s="89"/>
      <c r="ALI99" s="89"/>
      <c r="ALJ99" s="89"/>
      <c r="ALK99" s="89"/>
      <c r="ALL99" s="89"/>
      <c r="ALM99" s="89"/>
      <c r="ALN99" s="89"/>
      <c r="ALO99" s="89"/>
      <c r="ALP99" s="89"/>
      <c r="ALQ99" s="89"/>
      <c r="ALR99" s="89"/>
      <c r="ALS99" s="89"/>
      <c r="ALT99" s="89"/>
      <c r="ALU99" s="89"/>
      <c r="ALV99" s="89"/>
      <c r="ALW99" s="89"/>
      <c r="ALX99" s="89"/>
      <c r="ALY99" s="89"/>
      <c r="ALZ99" s="89"/>
      <c r="AMA99" s="89"/>
      <c r="AMB99" s="89"/>
      <c r="AMC99" s="89"/>
      <c r="AMD99" s="89"/>
      <c r="AME99" s="89"/>
      <c r="AMF99" s="89"/>
      <c r="AMG99" s="89"/>
      <c r="AMH99" s="89"/>
      <c r="AMI99" s="89"/>
      <c r="AMJ99" s="89"/>
    </row>
    <row r="100" spans="1:1024" s="104" customFormat="1" ht="12.75" x14ac:dyDescent="0.2">
      <c r="A100" s="58">
        <f t="array" ref="A100">IF(G100=Error_checking!$A$26,_xlfn.RANK.EQ(AC100,$AC$2:$AC$601),"")</f>
        <v>99</v>
      </c>
      <c r="B100" s="58">
        <v>201</v>
      </c>
      <c r="C100" s="59">
        <f>VLOOKUP($B100,Ludo_na!$A$2:$D$601,2,0)</f>
        <v>36</v>
      </c>
      <c r="D100" s="60" t="str">
        <f>IF(VLOOKUP($B100,Ludo_voor!$A$2:$Y$601,3,0)="","",VLOOKUP($B100,Ludo_voor!$A$2:$Y$601,3,0))</f>
        <v>Vandendriessche</v>
      </c>
      <c r="E100" s="61" t="str">
        <f>IF(VLOOKUP($B100,Ludo_voor!$A$2:$Y$601,4,0)="","",VLOOKUP($B100,Ludo_voor!$A$2:$Y$601,4,0))</f>
        <v>Jeroen</v>
      </c>
      <c r="F100" s="62" t="str">
        <f>IF(VLOOKUP($B100,Ludo_voor!$A$2:$Y$601,5,0)="","",VLOOKUP($B100,Ludo_voor!$A$2:$Y$601,5,0))</f>
        <v>Los Loopinos</v>
      </c>
      <c r="G100" s="63" t="s">
        <v>845</v>
      </c>
      <c r="H100" s="64"/>
      <c r="I100" s="65" t="s">
        <v>867</v>
      </c>
      <c r="J100" s="66">
        <v>1</v>
      </c>
      <c r="K100" s="66">
        <v>4</v>
      </c>
      <c r="L100" s="66">
        <v>68</v>
      </c>
      <c r="M100" s="67">
        <f t="array" ref="M100">IF($G100="","",IF(L100="",0,((SUM(IF(I100=I$2:I$601,IF(J100=J$2:J$601,1,0),0))-K100)/(SUM(IF(I100=I$2:I$601,IF(J100=J$2:J$601,1,0),0))-1)*100)+(L100/(SUM(IF(I100=I$2:I$601,IF(J100=J$2:J$601,L$2:L$601,0),0))))+IF(K100&lt;2,SUM(IF(I100=I$2:I$601,IF(J100=J$2:J$601,1,0),0)),0)))</f>
        <v>0.18630136986301371</v>
      </c>
      <c r="N100" s="68" t="s">
        <v>857</v>
      </c>
      <c r="O100" s="69">
        <v>1</v>
      </c>
      <c r="P100" s="69">
        <v>1</v>
      </c>
      <c r="Q100" s="69">
        <v>230</v>
      </c>
      <c r="R100" s="70">
        <f t="array" ref="R100">IF($G100="","",IF(Q100="",0,((SUM(IF(N100=N$2:N$601,IF(O100=O$2:O$601,1,0),0))-P100)/(SUM(IF(N100=N$2:N$601,IF(O100=O$2:O$601,1,0),0))-1)*100)+(Q100/(SUM(IF(N100=N$2:N$601,IF(O100=O$2:O$601,Q$2:Q$601,0),0))))+IF(P100&lt;2,SUM(IF(N100=N$2:N$601,IF(O100=O$2:O$601,1,0),0)),0)))</f>
        <v>104.27479091995221</v>
      </c>
      <c r="S100" s="103" t="s">
        <v>859</v>
      </c>
      <c r="T100" s="69">
        <v>1</v>
      </c>
      <c r="U100" s="69">
        <v>4</v>
      </c>
      <c r="V100" s="69">
        <v>14</v>
      </c>
      <c r="W100" s="73">
        <f t="array" ref="W100">IF($G100="","",IF(OR(S100=Error_checking!$Q$25,S100=Error_checking!$Q$26),R100-IF(P100&lt;2,SUM(IF(N100=N$2:N$601,IF(O100=O$2:O$601,1,0),0)),0),IF(V100="",0,((SUM(IF(S100=S$2:S$601,IF(T100=T$2:T$601,1,0),0))-U100)/(SUM(IF(S100=S$2:S$601,IF(T100=T$2:T$601,1,0),0))-1)*100)+(V100/(SUM(IF(S100=S$2:S$601,IF(T100=T$2:T$601,V$2:V$601,0),0))))+IF(U100&lt;2,SUM(IF(S100=S$2:S$601,IF(T100=T$2:T$601,1,0),0)),0))))</f>
        <v>0.23728813559322035</v>
      </c>
      <c r="X100" s="96"/>
      <c r="Y100" s="97"/>
      <c r="Z100" s="98"/>
      <c r="AA100" s="97"/>
      <c r="AB100" s="99">
        <f>0</f>
        <v>0</v>
      </c>
      <c r="AC100" s="99">
        <f t="array" ref="AC100">SUM(M100,R100,W100,AB100)</f>
        <v>104.69838042540844</v>
      </c>
      <c r="AD100" s="98">
        <f>IF(G100=Error_checking!$A$26,MAX(0,MIN(MaxBonus,$G$1)+1-_xlfn.RANK.EQ(AC100,$AC$2:$AC$601)),0)</f>
        <v>0</v>
      </c>
      <c r="AE100" s="95">
        <f t="shared" si="1"/>
        <v>104.69838042540844</v>
      </c>
      <c r="AF100" s="78">
        <f t="array" ref="AF100">IF(G100=Error_checking!$A$26,_xlfn.RANK.EQ(AC100,$AC$2:$AC$601),"")</f>
        <v>99</v>
      </c>
      <c r="AG100" s="101"/>
      <c r="AH100" s="102"/>
      <c r="AI100" s="102"/>
      <c r="AJ100" s="102"/>
      <c r="AK100" s="81"/>
      <c r="AL100" s="81"/>
      <c r="AM100" s="81"/>
      <c r="AN100" s="82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  <c r="MX100" s="92"/>
      <c r="MY100" s="92"/>
      <c r="MZ100" s="92"/>
      <c r="NA100" s="92"/>
      <c r="NB100" s="92"/>
      <c r="NC100" s="92"/>
      <c r="ND100" s="92"/>
      <c r="NE100" s="92"/>
      <c r="NF100" s="92"/>
      <c r="NG100" s="92"/>
      <c r="NH100" s="92"/>
      <c r="NI100" s="92"/>
      <c r="NJ100" s="92"/>
      <c r="NK100" s="92"/>
      <c r="NL100" s="92"/>
      <c r="NM100" s="92"/>
      <c r="NN100" s="92"/>
      <c r="NO100" s="92"/>
      <c r="NP100" s="92"/>
      <c r="NQ100" s="92"/>
      <c r="NR100" s="92"/>
      <c r="NS100" s="92"/>
      <c r="NT100" s="92"/>
      <c r="NU100" s="92"/>
      <c r="NV100" s="92"/>
      <c r="NW100" s="92"/>
      <c r="NX100" s="92"/>
      <c r="NY100" s="92"/>
      <c r="NZ100" s="92"/>
      <c r="OA100" s="92"/>
      <c r="OB100" s="92"/>
      <c r="OC100" s="92"/>
      <c r="OD100" s="92"/>
      <c r="OE100" s="92"/>
      <c r="OF100" s="92"/>
      <c r="OG100" s="92"/>
      <c r="OH100" s="92"/>
      <c r="OI100" s="92"/>
      <c r="OJ100" s="92"/>
      <c r="OK100" s="92"/>
      <c r="OL100" s="92"/>
      <c r="OM100" s="92"/>
      <c r="ON100" s="92"/>
      <c r="OO100" s="92"/>
      <c r="OP100" s="92"/>
      <c r="OQ100" s="92"/>
      <c r="OR100" s="92"/>
      <c r="OS100" s="92"/>
      <c r="OT100" s="92"/>
      <c r="OU100" s="92"/>
      <c r="OV100" s="92"/>
      <c r="OW100" s="92"/>
      <c r="OX100" s="92"/>
      <c r="OY100" s="92"/>
      <c r="OZ100" s="92"/>
      <c r="PA100" s="92"/>
      <c r="PB100" s="92"/>
      <c r="PC100" s="92"/>
      <c r="PD100" s="92"/>
      <c r="PE100" s="92"/>
      <c r="PF100" s="92"/>
      <c r="PG100" s="92"/>
      <c r="PH100" s="92"/>
      <c r="PI100" s="92"/>
      <c r="PJ100" s="92"/>
      <c r="PK100" s="92"/>
      <c r="PL100" s="92"/>
      <c r="PM100" s="92"/>
      <c r="PN100" s="92"/>
      <c r="PO100" s="92"/>
      <c r="PP100" s="92"/>
      <c r="PQ100" s="92"/>
      <c r="PR100" s="92"/>
      <c r="PS100" s="92"/>
      <c r="PT100" s="92"/>
      <c r="PU100" s="92"/>
      <c r="PV100" s="92"/>
      <c r="PW100" s="92"/>
      <c r="PX100" s="92"/>
      <c r="PY100" s="92"/>
      <c r="PZ100" s="92"/>
      <c r="QA100" s="92"/>
      <c r="QB100" s="92"/>
      <c r="QC100" s="92"/>
      <c r="QD100" s="92"/>
      <c r="QE100" s="92"/>
      <c r="QF100" s="92"/>
      <c r="QG100" s="92"/>
      <c r="QH100" s="92"/>
      <c r="QI100" s="92"/>
      <c r="QJ100" s="92"/>
      <c r="QK100" s="92"/>
      <c r="QL100" s="92"/>
      <c r="QM100" s="92"/>
      <c r="QN100" s="92"/>
      <c r="QO100" s="92"/>
      <c r="QP100" s="92"/>
      <c r="QQ100" s="92"/>
      <c r="QR100" s="92"/>
      <c r="QS100" s="92"/>
      <c r="QT100" s="92"/>
      <c r="QU100" s="92"/>
      <c r="QV100" s="92"/>
      <c r="QW100" s="92"/>
      <c r="QX100" s="92"/>
      <c r="QY100" s="92"/>
      <c r="QZ100" s="92"/>
      <c r="RA100" s="92"/>
      <c r="RB100" s="92"/>
      <c r="RC100" s="92"/>
      <c r="RD100" s="92"/>
      <c r="RE100" s="92"/>
      <c r="RF100" s="92"/>
      <c r="RG100" s="92"/>
      <c r="RH100" s="92"/>
      <c r="RI100" s="92"/>
      <c r="RJ100" s="92"/>
      <c r="RK100" s="92"/>
      <c r="RL100" s="92"/>
      <c r="RM100" s="92"/>
      <c r="RN100" s="92"/>
      <c r="RO100" s="92"/>
      <c r="RP100" s="92"/>
      <c r="RQ100" s="92"/>
      <c r="RR100" s="92"/>
      <c r="RS100" s="92"/>
      <c r="RT100" s="92"/>
      <c r="RU100" s="92"/>
      <c r="RV100" s="92"/>
      <c r="RW100" s="92"/>
      <c r="RX100" s="92"/>
      <c r="RY100" s="92"/>
      <c r="RZ100" s="92"/>
      <c r="SA100" s="92"/>
      <c r="SB100" s="92"/>
      <c r="SC100" s="92"/>
      <c r="SD100" s="92"/>
      <c r="SE100" s="92"/>
      <c r="SF100" s="92"/>
      <c r="SG100" s="92"/>
      <c r="SH100" s="92"/>
      <c r="SI100" s="92"/>
      <c r="SJ100" s="92"/>
      <c r="SK100" s="92"/>
      <c r="SL100" s="92"/>
      <c r="SM100" s="92"/>
      <c r="SN100" s="92"/>
      <c r="SO100" s="92"/>
      <c r="SP100" s="92"/>
      <c r="SQ100" s="92"/>
      <c r="SR100" s="92"/>
      <c r="SS100" s="92"/>
      <c r="ST100" s="92"/>
      <c r="SU100" s="92"/>
      <c r="SV100" s="92"/>
      <c r="SW100" s="92"/>
      <c r="SX100" s="92"/>
      <c r="SY100" s="92"/>
      <c r="SZ100" s="92"/>
      <c r="TA100" s="92"/>
      <c r="TB100" s="92"/>
      <c r="TC100" s="92"/>
      <c r="TD100" s="92"/>
      <c r="TE100" s="92"/>
      <c r="TF100" s="92"/>
      <c r="TG100" s="92"/>
      <c r="TH100" s="92"/>
      <c r="TI100" s="92"/>
      <c r="TJ100" s="92"/>
      <c r="TK100" s="92"/>
      <c r="TL100" s="92"/>
      <c r="TM100" s="92"/>
      <c r="TN100" s="92"/>
      <c r="TO100" s="92"/>
      <c r="TP100" s="92"/>
      <c r="TQ100" s="92"/>
      <c r="TR100" s="92"/>
      <c r="TS100" s="92"/>
      <c r="TT100" s="92"/>
      <c r="TU100" s="92"/>
      <c r="TV100" s="92"/>
      <c r="TW100" s="92"/>
      <c r="TX100" s="92"/>
      <c r="TY100" s="92"/>
      <c r="TZ100" s="92"/>
      <c r="UA100" s="92"/>
      <c r="UB100" s="92"/>
      <c r="UC100" s="92"/>
      <c r="UD100" s="92"/>
      <c r="UE100" s="92"/>
      <c r="UF100" s="92"/>
      <c r="UG100" s="92"/>
      <c r="UH100" s="92"/>
      <c r="UI100" s="92"/>
      <c r="UJ100" s="92"/>
      <c r="UK100" s="92"/>
      <c r="UL100" s="92"/>
      <c r="UM100" s="92"/>
      <c r="UN100" s="92"/>
      <c r="UO100" s="92"/>
      <c r="UP100" s="92"/>
      <c r="UQ100" s="92"/>
      <c r="UR100" s="92"/>
      <c r="US100" s="92"/>
      <c r="UT100" s="92"/>
      <c r="UU100" s="92"/>
      <c r="UV100" s="92"/>
      <c r="UW100" s="92"/>
      <c r="UX100" s="92"/>
      <c r="UY100" s="92"/>
      <c r="UZ100" s="92"/>
      <c r="VA100" s="92"/>
      <c r="VB100" s="92"/>
      <c r="VC100" s="92"/>
      <c r="VD100" s="92"/>
      <c r="VE100" s="92"/>
      <c r="VF100" s="92"/>
      <c r="VG100" s="92"/>
      <c r="VH100" s="92"/>
      <c r="VI100" s="92"/>
      <c r="VJ100" s="92"/>
      <c r="VK100" s="92"/>
      <c r="VL100" s="92"/>
      <c r="VM100" s="92"/>
      <c r="VN100" s="92"/>
      <c r="VO100" s="92"/>
      <c r="VP100" s="92"/>
      <c r="VQ100" s="92"/>
      <c r="VR100" s="92"/>
      <c r="VS100" s="92"/>
      <c r="VT100" s="92"/>
      <c r="VU100" s="92"/>
      <c r="VV100" s="92"/>
      <c r="VW100" s="92"/>
      <c r="VX100" s="92"/>
      <c r="VY100" s="92"/>
      <c r="VZ100" s="92"/>
      <c r="WA100" s="92"/>
      <c r="WB100" s="92"/>
      <c r="WC100" s="92"/>
      <c r="WD100" s="92"/>
      <c r="WE100" s="92"/>
      <c r="WF100" s="92"/>
      <c r="WG100" s="92"/>
      <c r="WH100" s="92"/>
      <c r="WI100" s="92"/>
      <c r="WJ100" s="92"/>
      <c r="WK100" s="92"/>
      <c r="WL100" s="92"/>
      <c r="WM100" s="92"/>
      <c r="WN100" s="92"/>
      <c r="WO100" s="92"/>
      <c r="WP100" s="92"/>
      <c r="WQ100" s="92"/>
      <c r="WR100" s="92"/>
      <c r="WS100" s="92"/>
      <c r="WT100" s="92"/>
      <c r="WU100" s="92"/>
      <c r="WV100" s="92"/>
      <c r="WW100" s="92"/>
      <c r="WX100" s="92"/>
      <c r="WY100" s="92"/>
      <c r="WZ100" s="92"/>
      <c r="XA100" s="92"/>
      <c r="XB100" s="92"/>
      <c r="XC100" s="92"/>
      <c r="XD100" s="92"/>
      <c r="XE100" s="92"/>
      <c r="XF100" s="92"/>
      <c r="XG100" s="92"/>
      <c r="XH100" s="92"/>
      <c r="XI100" s="92"/>
      <c r="XJ100" s="92"/>
      <c r="XK100" s="92"/>
      <c r="XL100" s="92"/>
      <c r="XM100" s="92"/>
      <c r="XN100" s="92"/>
      <c r="XO100" s="92"/>
      <c r="XP100" s="92"/>
      <c r="XQ100" s="92"/>
      <c r="XR100" s="92"/>
      <c r="XS100" s="92"/>
      <c r="XT100" s="92"/>
      <c r="XU100" s="92"/>
      <c r="XV100" s="92"/>
      <c r="XW100" s="92"/>
      <c r="XX100" s="92"/>
      <c r="XY100" s="92"/>
      <c r="XZ100" s="92"/>
      <c r="YA100" s="92"/>
      <c r="YB100" s="92"/>
      <c r="YC100" s="92"/>
      <c r="YD100" s="92"/>
      <c r="YE100" s="92"/>
      <c r="YF100" s="92"/>
      <c r="YG100" s="92"/>
      <c r="YH100" s="92"/>
      <c r="YI100" s="92"/>
      <c r="YJ100" s="92"/>
      <c r="YK100" s="92"/>
      <c r="YL100" s="92"/>
      <c r="YM100" s="92"/>
      <c r="YN100" s="92"/>
      <c r="YO100" s="92"/>
      <c r="YP100" s="92"/>
      <c r="YQ100" s="92"/>
      <c r="YR100" s="92"/>
      <c r="YS100" s="92"/>
      <c r="YT100" s="92"/>
      <c r="YU100" s="92"/>
      <c r="YV100" s="92"/>
      <c r="YW100" s="92"/>
      <c r="YX100" s="92"/>
      <c r="YY100" s="92"/>
      <c r="YZ100" s="92"/>
      <c r="ZA100" s="92"/>
      <c r="ZB100" s="92"/>
      <c r="ZC100" s="92"/>
      <c r="ZD100" s="92"/>
      <c r="ZE100" s="92"/>
      <c r="ZF100" s="92"/>
      <c r="ZG100" s="92"/>
      <c r="ZH100" s="92"/>
      <c r="ZI100" s="92"/>
      <c r="ZJ100" s="92"/>
      <c r="ZK100" s="92"/>
      <c r="ZL100" s="92"/>
      <c r="ZM100" s="92"/>
      <c r="ZN100" s="92"/>
      <c r="ZO100" s="92"/>
      <c r="ZP100" s="92"/>
      <c r="ZQ100" s="92"/>
      <c r="ZR100" s="92"/>
      <c r="ZS100" s="92"/>
      <c r="ZT100" s="92"/>
      <c r="ZU100" s="92"/>
      <c r="ZV100" s="92"/>
      <c r="ZW100" s="92"/>
      <c r="ZX100" s="92"/>
      <c r="ZY100" s="92"/>
      <c r="ZZ100" s="92"/>
      <c r="AAA100" s="92"/>
      <c r="AAB100" s="92"/>
      <c r="AAC100" s="92"/>
      <c r="AAD100" s="92"/>
      <c r="AAE100" s="92"/>
      <c r="AAF100" s="92"/>
      <c r="AAG100" s="92"/>
      <c r="AAH100" s="92"/>
      <c r="AAI100" s="92"/>
      <c r="AAJ100" s="92"/>
      <c r="AAK100" s="92"/>
      <c r="AAL100" s="92"/>
      <c r="AAM100" s="92"/>
      <c r="AAN100" s="92"/>
      <c r="AAO100" s="92"/>
      <c r="AAP100" s="92"/>
      <c r="AAQ100" s="92"/>
      <c r="AAR100" s="92"/>
      <c r="AAS100" s="92"/>
      <c r="AAT100" s="92"/>
      <c r="AAU100" s="92"/>
      <c r="AAV100" s="92"/>
      <c r="AAW100" s="92"/>
      <c r="AAX100" s="92"/>
      <c r="AAY100" s="92"/>
      <c r="AAZ100" s="92"/>
      <c r="ABA100" s="92"/>
      <c r="ABB100" s="92"/>
      <c r="ABC100" s="92"/>
      <c r="ABD100" s="92"/>
      <c r="ABE100" s="92"/>
      <c r="ABF100" s="92"/>
      <c r="ABG100" s="92"/>
      <c r="ABH100" s="92"/>
      <c r="ABI100" s="92"/>
      <c r="ABJ100" s="92"/>
      <c r="ABK100" s="92"/>
      <c r="ABL100" s="92"/>
      <c r="ABM100" s="92"/>
      <c r="ABN100" s="92"/>
      <c r="ABO100" s="92"/>
      <c r="ABP100" s="92"/>
      <c r="ABQ100" s="92"/>
      <c r="ABR100" s="92"/>
      <c r="ABS100" s="92"/>
      <c r="ABT100" s="92"/>
      <c r="ABU100" s="92"/>
      <c r="ABV100" s="92"/>
      <c r="ABW100" s="92"/>
      <c r="ABX100" s="92"/>
      <c r="ABY100" s="92"/>
      <c r="ABZ100" s="92"/>
      <c r="ACA100" s="92"/>
      <c r="ACB100" s="92"/>
      <c r="ACC100" s="92"/>
      <c r="ACD100" s="92"/>
      <c r="ACE100" s="92"/>
      <c r="ACF100" s="92"/>
      <c r="ACG100" s="92"/>
      <c r="ACH100" s="92"/>
      <c r="ACI100" s="92"/>
      <c r="ACJ100" s="92"/>
      <c r="ACK100" s="92"/>
      <c r="ACL100" s="92"/>
      <c r="ACM100" s="92"/>
      <c r="ACN100" s="92"/>
      <c r="ACO100" s="92"/>
      <c r="ACP100" s="92"/>
      <c r="ACQ100" s="92"/>
      <c r="ACR100" s="92"/>
      <c r="ACS100" s="92"/>
      <c r="ACT100" s="92"/>
      <c r="ACU100" s="92"/>
      <c r="ACV100" s="92"/>
      <c r="ACW100" s="92"/>
      <c r="ACX100" s="92"/>
      <c r="ACY100" s="92"/>
      <c r="ACZ100" s="92"/>
      <c r="ADA100" s="92"/>
      <c r="ADB100" s="92"/>
      <c r="ADC100" s="92"/>
      <c r="ADD100" s="92"/>
      <c r="ADE100" s="92"/>
      <c r="ADF100" s="92"/>
      <c r="ADG100" s="92"/>
      <c r="ADH100" s="92"/>
      <c r="ADI100" s="92"/>
      <c r="ADJ100" s="92"/>
      <c r="ADK100" s="92"/>
      <c r="ADL100" s="92"/>
      <c r="ADM100" s="92"/>
      <c r="ADN100" s="92"/>
      <c r="ADO100" s="92"/>
      <c r="ADP100" s="92"/>
      <c r="ADQ100" s="92"/>
      <c r="ADR100" s="92"/>
      <c r="ADS100" s="92"/>
      <c r="ADT100" s="92"/>
      <c r="ADU100" s="92"/>
      <c r="ADV100" s="92"/>
      <c r="ADW100" s="92"/>
      <c r="ADX100" s="92"/>
      <c r="ADY100" s="92"/>
      <c r="ADZ100" s="92"/>
      <c r="AEA100" s="92"/>
      <c r="AEB100" s="92"/>
      <c r="AEC100" s="92"/>
      <c r="AED100" s="92"/>
      <c r="AEE100" s="92"/>
      <c r="AEF100" s="92"/>
      <c r="AEG100" s="92"/>
      <c r="AEH100" s="92"/>
      <c r="AEI100" s="92"/>
      <c r="AEJ100" s="92"/>
      <c r="AEK100" s="92"/>
      <c r="AEL100" s="92"/>
      <c r="AEM100" s="92"/>
      <c r="AEN100" s="92"/>
      <c r="AEO100" s="92"/>
      <c r="AEP100" s="92"/>
      <c r="AEQ100" s="92"/>
      <c r="AER100" s="92"/>
      <c r="AES100" s="92"/>
      <c r="AET100" s="92"/>
      <c r="AEU100" s="92"/>
      <c r="AEV100" s="92"/>
      <c r="AEW100" s="92"/>
      <c r="AEX100" s="92"/>
      <c r="AEY100" s="92"/>
      <c r="AEZ100" s="92"/>
      <c r="AFA100" s="92"/>
      <c r="AFB100" s="92"/>
      <c r="AFC100" s="92"/>
      <c r="AFD100" s="92"/>
      <c r="AFE100" s="92"/>
      <c r="AFF100" s="92"/>
      <c r="AFG100" s="92"/>
      <c r="AFH100" s="92"/>
      <c r="AFI100" s="92"/>
      <c r="AFJ100" s="92"/>
      <c r="AFK100" s="92"/>
      <c r="AFL100" s="92"/>
      <c r="AFM100" s="92"/>
      <c r="AFN100" s="92"/>
      <c r="AFO100" s="92"/>
      <c r="AFP100" s="92"/>
      <c r="AFQ100" s="92"/>
      <c r="AFR100" s="92"/>
      <c r="AFS100" s="92"/>
      <c r="AFT100" s="92"/>
      <c r="AFU100" s="92"/>
      <c r="AFV100" s="92"/>
      <c r="AFW100" s="92"/>
      <c r="AFX100" s="92"/>
      <c r="AFY100" s="92"/>
      <c r="AFZ100" s="92"/>
      <c r="AGA100" s="92"/>
      <c r="AGB100" s="92"/>
      <c r="AGC100" s="92"/>
      <c r="AGD100" s="92"/>
      <c r="AGE100" s="92"/>
      <c r="AGF100" s="92"/>
      <c r="AGG100" s="92"/>
      <c r="AGH100" s="92"/>
      <c r="AGI100" s="92"/>
      <c r="AGJ100" s="92"/>
      <c r="AGK100" s="92"/>
      <c r="AGL100" s="92"/>
      <c r="AGM100" s="92"/>
      <c r="AGN100" s="92"/>
      <c r="AGO100" s="92"/>
      <c r="AGP100" s="92"/>
      <c r="AGQ100" s="92"/>
      <c r="AGR100" s="92"/>
      <c r="AGS100" s="92"/>
      <c r="AGT100" s="92"/>
      <c r="AGU100" s="92"/>
      <c r="AGV100" s="92"/>
      <c r="AGW100" s="92"/>
      <c r="AGX100" s="92"/>
      <c r="AGY100" s="92"/>
      <c r="AGZ100" s="92"/>
      <c r="AHA100" s="92"/>
      <c r="AHB100" s="92"/>
      <c r="AHC100" s="92"/>
      <c r="AHD100" s="92"/>
      <c r="AHE100" s="92"/>
      <c r="AHF100" s="92"/>
      <c r="AHG100" s="92"/>
      <c r="AHH100" s="92"/>
      <c r="AHI100" s="92"/>
      <c r="AHJ100" s="92"/>
      <c r="AHK100" s="92"/>
      <c r="AHL100" s="92"/>
      <c r="AHM100" s="92"/>
      <c r="AHN100" s="92"/>
      <c r="AHO100" s="92"/>
      <c r="AHP100" s="92"/>
      <c r="AHQ100" s="92"/>
      <c r="AHR100" s="92"/>
      <c r="AHS100" s="92"/>
      <c r="AHT100" s="92"/>
      <c r="AHU100" s="92"/>
      <c r="AHV100" s="92"/>
      <c r="AHW100" s="92"/>
      <c r="AHX100" s="92"/>
      <c r="AHY100" s="92"/>
      <c r="AHZ100" s="92"/>
      <c r="AIA100" s="92"/>
      <c r="AIB100" s="92"/>
      <c r="AIC100" s="92"/>
      <c r="AID100" s="92"/>
      <c r="AIE100" s="92"/>
      <c r="AIF100" s="92"/>
      <c r="AIG100" s="92"/>
      <c r="AIH100" s="92"/>
      <c r="AII100" s="92"/>
      <c r="AIJ100" s="92"/>
      <c r="AIK100" s="92"/>
      <c r="AIL100" s="92"/>
      <c r="AIM100" s="92"/>
      <c r="AIN100" s="92"/>
      <c r="AIO100" s="92"/>
      <c r="AIP100" s="92"/>
      <c r="AIQ100" s="92"/>
      <c r="AIR100" s="92"/>
      <c r="AIS100" s="92"/>
      <c r="AIT100" s="92"/>
      <c r="AIU100" s="92"/>
      <c r="AIV100" s="92"/>
      <c r="AIW100" s="92"/>
      <c r="AIX100" s="92"/>
      <c r="AIY100" s="92"/>
      <c r="AIZ100" s="92"/>
      <c r="AJA100" s="92"/>
      <c r="AJB100" s="92"/>
      <c r="AJC100" s="92"/>
      <c r="AJD100" s="92"/>
      <c r="AJE100" s="92"/>
      <c r="AJF100" s="92"/>
      <c r="AJG100" s="92"/>
      <c r="AJH100" s="92"/>
      <c r="AJI100" s="92"/>
      <c r="AJJ100" s="92"/>
      <c r="AJK100" s="92"/>
      <c r="AJL100" s="92"/>
      <c r="AJM100" s="92"/>
      <c r="AJN100" s="92"/>
      <c r="AJO100" s="92"/>
      <c r="AJP100" s="92"/>
      <c r="AJQ100" s="92"/>
      <c r="AJR100" s="92"/>
      <c r="AJS100" s="92"/>
      <c r="AJT100" s="92"/>
      <c r="AJU100" s="92"/>
      <c r="AJV100" s="92"/>
      <c r="AJW100" s="92"/>
      <c r="AJX100" s="92"/>
      <c r="AJY100" s="92"/>
      <c r="AJZ100" s="92"/>
      <c r="AKA100" s="92"/>
      <c r="AKB100" s="92"/>
      <c r="AKC100" s="92"/>
      <c r="AKD100" s="92"/>
      <c r="AKE100" s="92"/>
      <c r="AKF100" s="92"/>
      <c r="AKG100" s="92"/>
      <c r="AKH100" s="92"/>
      <c r="AKI100" s="92"/>
      <c r="AKJ100" s="92"/>
      <c r="AKK100" s="92"/>
      <c r="AKL100" s="92"/>
      <c r="AKM100" s="92"/>
      <c r="AKN100" s="92"/>
      <c r="AKO100" s="92"/>
      <c r="AKP100" s="92"/>
      <c r="AKQ100" s="92"/>
      <c r="AKR100" s="92"/>
      <c r="AKS100" s="92"/>
      <c r="AKT100" s="92"/>
      <c r="AKU100" s="92"/>
      <c r="AKV100" s="92"/>
      <c r="AKW100" s="92"/>
      <c r="AKX100" s="92"/>
      <c r="AKY100" s="92"/>
      <c r="AKZ100" s="92"/>
      <c r="ALA100" s="92"/>
      <c r="ALB100" s="92"/>
      <c r="ALC100" s="92"/>
      <c r="ALD100" s="92"/>
      <c r="ALE100" s="92"/>
      <c r="ALF100" s="92"/>
      <c r="ALG100" s="92"/>
      <c r="ALH100" s="92"/>
      <c r="ALI100" s="92"/>
      <c r="ALJ100" s="92"/>
      <c r="ALK100" s="92"/>
      <c r="ALL100" s="92"/>
      <c r="ALM100" s="92"/>
      <c r="ALN100" s="92"/>
      <c r="ALO100" s="92"/>
      <c r="ALP100" s="92"/>
      <c r="ALQ100" s="92"/>
      <c r="ALR100" s="92"/>
      <c r="ALS100" s="92"/>
      <c r="ALT100" s="92"/>
      <c r="ALU100" s="92"/>
      <c r="ALV100" s="92"/>
      <c r="ALW100" s="92"/>
      <c r="ALX100" s="92"/>
      <c r="ALY100" s="92"/>
      <c r="ALZ100" s="92"/>
      <c r="AMA100" s="92"/>
      <c r="AMB100" s="92"/>
      <c r="AMC100" s="92"/>
      <c r="AMD100" s="92"/>
      <c r="AME100" s="92"/>
      <c r="AMF100" s="92"/>
      <c r="AMG100" s="92"/>
      <c r="AMH100" s="92"/>
      <c r="AMI100" s="92"/>
      <c r="AMJ100" s="92"/>
    </row>
    <row r="101" spans="1:1024" s="89" customFormat="1" ht="12.75" x14ac:dyDescent="0.2">
      <c r="A101" s="58">
        <f t="array" ref="A101">IF(G101=Error_checking!$A$26,_xlfn.RANK.EQ(AC101,$AC$2:$AC$601),"")</f>
        <v>100</v>
      </c>
      <c r="B101" s="58">
        <v>588</v>
      </c>
      <c r="C101" s="59">
        <f>VLOOKUP($B101,Ludo_na!$A$2:$D$601,2,0)</f>
        <v>291</v>
      </c>
      <c r="D101" s="60" t="str">
        <f>IF(VLOOKUP($B101,Ludo_voor!$A$2:$Y$601,3,0)="","",VLOOKUP($B101,Ludo_voor!$A$2:$Y$601,3,0))</f>
        <v>Van Overloop</v>
      </c>
      <c r="E101" s="61" t="str">
        <f>IF(VLOOKUP($B101,Ludo_voor!$A$2:$Y$601,4,0)="","",VLOOKUP($B101,Ludo_voor!$A$2:$Y$601,4,0))</f>
        <v>Lotte</v>
      </c>
      <c r="F101" s="62" t="str">
        <f>IF(VLOOKUP($B101,Ludo_voor!$A$2:$Y$601,5,0)="","",VLOOKUP($B101,Ludo_voor!$A$2:$Y$601,5,0))</f>
        <v/>
      </c>
      <c r="G101" s="63" t="s">
        <v>845</v>
      </c>
      <c r="H101" s="64"/>
      <c r="I101" s="65"/>
      <c r="J101" s="66"/>
      <c r="K101" s="66"/>
      <c r="L101" s="66"/>
      <c r="M101" s="67">
        <f t="array" ref="M101">IF($G101="","",IF(L101="",0,((SUM(IF(I101=I$2:I$601,IF(J101=J$2:J$601,1,0),0))-K101)/(SUM(IF(I101=I$2:I$601,IF(J101=J$2:J$601,1,0),0))-1)*100)+(L101/(SUM(IF(I101=I$2:I$601,IF(J101=J$2:J$601,L$2:L$601,0),0))))+IF(K101&lt;2,SUM(IF(I101=I$2:I$601,IF(J101=J$2:J$601,1,0),0)),0)))</f>
        <v>0</v>
      </c>
      <c r="N101" s="68" t="s">
        <v>863</v>
      </c>
      <c r="O101" s="69">
        <v>3</v>
      </c>
      <c r="P101" s="69">
        <v>1</v>
      </c>
      <c r="Q101" s="69">
        <v>108</v>
      </c>
      <c r="R101" s="70">
        <f t="array" ref="R101">IF($G101="","",IF(Q101="",0,((SUM(IF(N101=N$2:N$601,IF(O101=O$2:O$601,1,0),0))-P101)/(SUM(IF(N101=N$2:N$601,IF(O101=O$2:O$601,1,0),0))-1)*100)+(Q101/(SUM(IF(N101=N$2:N$601,IF(O101=O$2:O$601,Q$2:Q$601,0),0))))+IF(P101&lt;2,SUM(IF(N101=N$2:N$601,IF(O101=O$2:O$601,1,0),0)),0)))</f>
        <v>104.31671554252199</v>
      </c>
      <c r="S101" s="103" t="s">
        <v>849</v>
      </c>
      <c r="T101" s="69">
        <v>3</v>
      </c>
      <c r="U101" s="69">
        <v>4</v>
      </c>
      <c r="V101" s="69">
        <v>3</v>
      </c>
      <c r="W101" s="73">
        <f t="array" ref="W101">IF($G101="","",IF(OR(S101=Error_checking!$Q$25,S101=Error_checking!$Q$26),R101-IF(P101&lt;2,SUM(IF(N101=N$2:N$601,IF(O101=O$2:O$601,1,0),0)),0),IF(V101="",0,((SUM(IF(S101=S$2:S$601,IF(T101=T$2:T$601,1,0),0))-U101)/(SUM(IF(S101=S$2:S$601,IF(T101=T$2:T$601,1,0),0))-1)*100)+(V101/(SUM(IF(S101=S$2:S$601,IF(T101=T$2:T$601,V$2:V$601,0),0))))+IF(U101&lt;2,SUM(IF(S101=S$2:S$601,IF(T101=T$2:T$601,1,0),0)),0))))</f>
        <v>0.1875</v>
      </c>
      <c r="X101" s="96"/>
      <c r="Y101" s="97"/>
      <c r="Z101" s="98"/>
      <c r="AA101" s="97"/>
      <c r="AB101" s="99">
        <f>0</f>
        <v>0</v>
      </c>
      <c r="AC101" s="99">
        <f t="array" ref="AC101">SUM(M101,R101,W101,AB101)</f>
        <v>104.50421554252199</v>
      </c>
      <c r="AD101" s="98">
        <f>IF(G101=Error_checking!$A$26,MAX(0,MIN(MaxBonus,$G$1)+1-_xlfn.RANK.EQ(AC101,$AC$2:$AC$601)),0)</f>
        <v>0</v>
      </c>
      <c r="AE101" s="95">
        <f t="shared" si="1"/>
        <v>104.50421554252199</v>
      </c>
      <c r="AF101" s="78">
        <f t="array" ref="AF101">IF(G101=Error_checking!$A$26,_xlfn.RANK.EQ(AC101,$AC$2:$AC$601),"")</f>
        <v>100</v>
      </c>
      <c r="AG101" s="101"/>
      <c r="AH101" s="102"/>
      <c r="AI101" s="102"/>
      <c r="AJ101" s="102"/>
      <c r="AK101" s="81"/>
      <c r="AL101" s="81"/>
      <c r="AM101" s="81"/>
      <c r="AN101" s="82"/>
    </row>
    <row r="102" spans="1:1024" s="89" customFormat="1" ht="12.75" x14ac:dyDescent="0.2">
      <c r="A102" s="58">
        <f t="array" ref="A102">IF(G102=Error_checking!$A$26,_xlfn.RANK.EQ(AC102,$AC$2:$AC$601),"")</f>
        <v>101</v>
      </c>
      <c r="B102" s="58">
        <v>230</v>
      </c>
      <c r="C102" s="59">
        <f>VLOOKUP($B102,Ludo_na!$A$2:$D$601,2,0)</f>
        <v>68</v>
      </c>
      <c r="D102" s="60" t="str">
        <f>IF(VLOOKUP($B102,Ludo_voor!$A$2:$Y$601,3,0)="","",VLOOKUP($B102,Ludo_voor!$A$2:$Y$601,3,0))</f>
        <v>Janssen</v>
      </c>
      <c r="E102" s="61" t="str">
        <f>IF(VLOOKUP($B102,Ludo_voor!$A$2:$Y$601,4,0)="","",VLOOKUP($B102,Ludo_voor!$A$2:$Y$601,4,0))</f>
        <v>Patrick</v>
      </c>
      <c r="F102" s="62" t="str">
        <f>IF(VLOOKUP($B102,Ludo_voor!$A$2:$Y$601,5,0)="","",VLOOKUP($B102,Ludo_voor!$A$2:$Y$601,5,0))</f>
        <v>Speelduivel</v>
      </c>
      <c r="G102" s="63" t="s">
        <v>845</v>
      </c>
      <c r="H102" s="64"/>
      <c r="I102" s="65"/>
      <c r="J102" s="66"/>
      <c r="K102" s="66"/>
      <c r="L102" s="66"/>
      <c r="M102" s="67">
        <f t="array" ref="M102">IF($G102="","",IF(L102="",0,((SUM(IF(I102=I$2:I$601,IF(J102=J$2:J$601,1,0),0))-K102)/(SUM(IF(I102=I$2:I$601,IF(J102=J$2:J$601,1,0),0))-1)*100)+(L102/(SUM(IF(I102=I$2:I$601,IF(J102=J$2:J$601,L$2:L$601,0),0))))+IF(K102&lt;2,SUM(IF(I102=I$2:I$601,IF(J102=J$2:J$601,1,0),0)),0)))</f>
        <v>0</v>
      </c>
      <c r="N102" s="68" t="s">
        <v>853</v>
      </c>
      <c r="O102" s="69">
        <v>1</v>
      </c>
      <c r="P102" s="69">
        <v>5</v>
      </c>
      <c r="Q102" s="69">
        <v>17</v>
      </c>
      <c r="R102" s="70">
        <f t="array" ref="R102">IF($G102="","",IF(Q102="",0,((SUM(IF(N102=N$2:N$601,IF(O102=O$2:O$601,1,0),0))-P102)/(SUM(IF(N102=N$2:N$601,IF(O102=O$2:O$601,1,0),0))-1)*100)+(Q102/(SUM(IF(N102=N$2:N$601,IF(O102=O$2:O$601,Q$2:Q$601,0),0))))+IF(P102&lt;2,SUM(IF(N102=N$2:N$601,IF(O102=O$2:O$601,1,0),0)),0)))</f>
        <v>9.9415204678362568E-2</v>
      </c>
      <c r="S102" s="71" t="s">
        <v>859</v>
      </c>
      <c r="T102" s="72">
        <v>5</v>
      </c>
      <c r="U102" s="72">
        <v>1</v>
      </c>
      <c r="V102" s="72">
        <v>15</v>
      </c>
      <c r="W102" s="73">
        <f t="array" ref="W102">IF($G102="","",IF(OR(S102=Error_checking!$Q$25,S102=Error_checking!$Q$26),R102-IF(P102&lt;2,SUM(IF(N102=N$2:N$601,IF(O102=O$2:O$601,1,0),0)),0),IF(V102="",0,((SUM(IF(S102=S$2:S$601,IF(T102=T$2:T$601,1,0),0))-U102)/(SUM(IF(S102=S$2:S$601,IF(T102=T$2:T$601,1,0),0))-1)*100)+(V102/(SUM(IF(S102=S$2:S$601,IF(T102=T$2:T$601,V$2:V$601,0),0))))+IF(U102&lt;2,SUM(IF(S102=S$2:S$601,IF(T102=T$2:T$601,1,0),0)),0))))</f>
        <v>104.38461538461539</v>
      </c>
      <c r="X102" s="74"/>
      <c r="Y102" s="75"/>
      <c r="Z102" s="76"/>
      <c r="AA102" s="75"/>
      <c r="AB102" s="77">
        <f>0</f>
        <v>0</v>
      </c>
      <c r="AC102" s="77">
        <f t="array" ref="AC102">SUM(M102,R102,W102,AB102)</f>
        <v>104.48403058929375</v>
      </c>
      <c r="AD102" s="76">
        <f>IF(G102=Error_checking!$A$26,MAX(0,MIN(MaxBonus,$G$1)+1-_xlfn.RANK.EQ(AC102,$AC$2:$AC$601)),0)</f>
        <v>0</v>
      </c>
      <c r="AE102" s="73">
        <f t="shared" si="1"/>
        <v>104.48403058929375</v>
      </c>
      <c r="AF102" s="78">
        <f t="array" ref="AF102">IF(G102=Error_checking!$A$26,_xlfn.RANK.EQ(AC102,$AC$2:$AC$601),"")</f>
        <v>101</v>
      </c>
      <c r="AG102" s="79"/>
      <c r="AH102" s="80"/>
      <c r="AI102" s="80"/>
      <c r="AJ102" s="80"/>
      <c r="AK102" s="81"/>
      <c r="AL102" s="81"/>
      <c r="AM102" s="81"/>
      <c r="AN102" s="82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  <c r="IW102" s="104"/>
      <c r="IX102" s="104"/>
      <c r="IY102" s="104"/>
      <c r="IZ102" s="104"/>
      <c r="JA102" s="104"/>
      <c r="JB102" s="104"/>
      <c r="JC102" s="104"/>
      <c r="JD102" s="104"/>
      <c r="JE102" s="104"/>
      <c r="JF102" s="104"/>
      <c r="JG102" s="104"/>
      <c r="JH102" s="104"/>
      <c r="JI102" s="104"/>
      <c r="JJ102" s="104"/>
      <c r="JK102" s="104"/>
      <c r="JL102" s="104"/>
      <c r="JM102" s="104"/>
      <c r="JN102" s="104"/>
      <c r="JO102" s="104"/>
      <c r="JP102" s="104"/>
      <c r="JQ102" s="104"/>
      <c r="JR102" s="104"/>
      <c r="JS102" s="104"/>
      <c r="JT102" s="104"/>
      <c r="JU102" s="104"/>
      <c r="JV102" s="104"/>
      <c r="JW102" s="104"/>
      <c r="JX102" s="104"/>
      <c r="JY102" s="104"/>
      <c r="JZ102" s="104"/>
      <c r="KA102" s="104"/>
      <c r="KB102" s="104"/>
      <c r="KC102" s="104"/>
      <c r="KD102" s="104"/>
      <c r="KE102" s="104"/>
      <c r="KF102" s="104"/>
      <c r="KG102" s="104"/>
      <c r="KH102" s="104"/>
      <c r="KI102" s="104"/>
      <c r="KJ102" s="104"/>
      <c r="KK102" s="104"/>
      <c r="KL102" s="104"/>
      <c r="KM102" s="104"/>
      <c r="KN102" s="104"/>
      <c r="KO102" s="104"/>
      <c r="KP102" s="104"/>
      <c r="KQ102" s="104"/>
      <c r="KR102" s="104"/>
      <c r="KS102" s="104"/>
      <c r="KT102" s="104"/>
      <c r="KU102" s="104"/>
      <c r="KV102" s="104"/>
      <c r="KW102" s="104"/>
      <c r="KX102" s="104"/>
      <c r="KY102" s="104"/>
      <c r="KZ102" s="104"/>
      <c r="LA102" s="104"/>
      <c r="LB102" s="104"/>
      <c r="LC102" s="104"/>
      <c r="LD102" s="104"/>
      <c r="LE102" s="104"/>
      <c r="LF102" s="104"/>
      <c r="LG102" s="104"/>
      <c r="LH102" s="104"/>
      <c r="LI102" s="104"/>
      <c r="LJ102" s="104"/>
      <c r="LK102" s="104"/>
      <c r="LL102" s="104"/>
      <c r="LM102" s="104"/>
      <c r="LN102" s="104"/>
      <c r="LO102" s="104"/>
      <c r="LP102" s="104"/>
      <c r="LQ102" s="104"/>
      <c r="LR102" s="104"/>
      <c r="LS102" s="104"/>
      <c r="LT102" s="104"/>
      <c r="LU102" s="104"/>
      <c r="LV102" s="104"/>
      <c r="LW102" s="104"/>
      <c r="LX102" s="104"/>
      <c r="LY102" s="104"/>
      <c r="LZ102" s="104"/>
      <c r="MA102" s="104"/>
      <c r="MB102" s="104"/>
      <c r="MC102" s="104"/>
      <c r="MD102" s="104"/>
      <c r="ME102" s="104"/>
      <c r="MF102" s="104"/>
      <c r="MG102" s="104"/>
      <c r="MH102" s="104"/>
      <c r="MI102" s="104"/>
      <c r="MJ102" s="104"/>
      <c r="MK102" s="104"/>
      <c r="ML102" s="104"/>
      <c r="MM102" s="104"/>
      <c r="MN102" s="104"/>
      <c r="MO102" s="104"/>
      <c r="MP102" s="104"/>
      <c r="MQ102" s="104"/>
      <c r="MR102" s="104"/>
      <c r="MS102" s="104"/>
      <c r="MT102" s="104"/>
      <c r="MU102" s="104"/>
      <c r="MV102" s="104"/>
      <c r="MW102" s="104"/>
      <c r="MX102" s="104"/>
      <c r="MY102" s="104"/>
      <c r="MZ102" s="104"/>
      <c r="NA102" s="104"/>
      <c r="NB102" s="104"/>
      <c r="NC102" s="104"/>
      <c r="ND102" s="104"/>
      <c r="NE102" s="104"/>
      <c r="NF102" s="104"/>
      <c r="NG102" s="104"/>
      <c r="NH102" s="104"/>
      <c r="NI102" s="104"/>
      <c r="NJ102" s="104"/>
      <c r="NK102" s="104"/>
      <c r="NL102" s="104"/>
      <c r="NM102" s="104"/>
      <c r="NN102" s="104"/>
      <c r="NO102" s="104"/>
      <c r="NP102" s="104"/>
      <c r="NQ102" s="104"/>
      <c r="NR102" s="104"/>
      <c r="NS102" s="104"/>
      <c r="NT102" s="104"/>
      <c r="NU102" s="104"/>
      <c r="NV102" s="104"/>
      <c r="NW102" s="104"/>
      <c r="NX102" s="104"/>
      <c r="NY102" s="104"/>
      <c r="NZ102" s="104"/>
      <c r="OA102" s="104"/>
      <c r="OB102" s="104"/>
      <c r="OC102" s="104"/>
      <c r="OD102" s="104"/>
      <c r="OE102" s="104"/>
      <c r="OF102" s="104"/>
      <c r="OG102" s="104"/>
      <c r="OH102" s="104"/>
      <c r="OI102" s="104"/>
      <c r="OJ102" s="104"/>
      <c r="OK102" s="104"/>
      <c r="OL102" s="104"/>
      <c r="OM102" s="104"/>
      <c r="ON102" s="104"/>
      <c r="OO102" s="104"/>
      <c r="OP102" s="104"/>
      <c r="OQ102" s="104"/>
      <c r="OR102" s="104"/>
      <c r="OS102" s="104"/>
      <c r="OT102" s="104"/>
      <c r="OU102" s="104"/>
      <c r="OV102" s="104"/>
      <c r="OW102" s="104"/>
      <c r="OX102" s="104"/>
      <c r="OY102" s="104"/>
      <c r="OZ102" s="104"/>
      <c r="PA102" s="104"/>
      <c r="PB102" s="104"/>
      <c r="PC102" s="104"/>
      <c r="PD102" s="104"/>
      <c r="PE102" s="104"/>
      <c r="PF102" s="104"/>
      <c r="PG102" s="104"/>
      <c r="PH102" s="104"/>
      <c r="PI102" s="104"/>
      <c r="PJ102" s="104"/>
      <c r="PK102" s="104"/>
      <c r="PL102" s="104"/>
      <c r="PM102" s="104"/>
      <c r="PN102" s="104"/>
      <c r="PO102" s="104"/>
      <c r="PP102" s="104"/>
      <c r="PQ102" s="104"/>
      <c r="PR102" s="104"/>
      <c r="PS102" s="104"/>
      <c r="PT102" s="104"/>
      <c r="PU102" s="104"/>
      <c r="PV102" s="104"/>
      <c r="PW102" s="104"/>
      <c r="PX102" s="104"/>
      <c r="PY102" s="104"/>
      <c r="PZ102" s="104"/>
      <c r="QA102" s="104"/>
      <c r="QB102" s="104"/>
      <c r="QC102" s="104"/>
      <c r="QD102" s="104"/>
      <c r="QE102" s="104"/>
      <c r="QF102" s="104"/>
      <c r="QG102" s="104"/>
      <c r="QH102" s="104"/>
      <c r="QI102" s="104"/>
      <c r="QJ102" s="104"/>
      <c r="QK102" s="104"/>
      <c r="QL102" s="104"/>
      <c r="QM102" s="104"/>
      <c r="QN102" s="104"/>
      <c r="QO102" s="104"/>
      <c r="QP102" s="104"/>
      <c r="QQ102" s="104"/>
      <c r="QR102" s="104"/>
      <c r="QS102" s="104"/>
      <c r="QT102" s="104"/>
      <c r="QU102" s="104"/>
      <c r="QV102" s="104"/>
      <c r="QW102" s="104"/>
      <c r="QX102" s="104"/>
      <c r="QY102" s="104"/>
      <c r="QZ102" s="104"/>
      <c r="RA102" s="104"/>
      <c r="RB102" s="104"/>
      <c r="RC102" s="104"/>
      <c r="RD102" s="104"/>
      <c r="RE102" s="104"/>
      <c r="RF102" s="104"/>
      <c r="RG102" s="104"/>
      <c r="RH102" s="104"/>
      <c r="RI102" s="104"/>
      <c r="RJ102" s="104"/>
      <c r="RK102" s="104"/>
      <c r="RL102" s="104"/>
      <c r="RM102" s="104"/>
      <c r="RN102" s="104"/>
      <c r="RO102" s="104"/>
      <c r="RP102" s="104"/>
      <c r="RQ102" s="104"/>
      <c r="RR102" s="104"/>
      <c r="RS102" s="104"/>
      <c r="RT102" s="104"/>
      <c r="RU102" s="104"/>
      <c r="RV102" s="104"/>
      <c r="RW102" s="104"/>
      <c r="RX102" s="104"/>
      <c r="RY102" s="104"/>
      <c r="RZ102" s="104"/>
      <c r="SA102" s="104"/>
      <c r="SB102" s="104"/>
      <c r="SC102" s="104"/>
      <c r="SD102" s="104"/>
      <c r="SE102" s="104"/>
      <c r="SF102" s="104"/>
      <c r="SG102" s="104"/>
      <c r="SH102" s="104"/>
      <c r="SI102" s="104"/>
      <c r="SJ102" s="104"/>
      <c r="SK102" s="104"/>
      <c r="SL102" s="104"/>
      <c r="SM102" s="104"/>
      <c r="SN102" s="104"/>
      <c r="SO102" s="104"/>
      <c r="SP102" s="104"/>
      <c r="SQ102" s="104"/>
      <c r="SR102" s="104"/>
      <c r="SS102" s="104"/>
      <c r="ST102" s="104"/>
      <c r="SU102" s="104"/>
      <c r="SV102" s="104"/>
      <c r="SW102" s="104"/>
      <c r="SX102" s="104"/>
      <c r="SY102" s="104"/>
      <c r="SZ102" s="104"/>
      <c r="TA102" s="104"/>
      <c r="TB102" s="104"/>
      <c r="TC102" s="104"/>
      <c r="TD102" s="104"/>
      <c r="TE102" s="104"/>
      <c r="TF102" s="104"/>
      <c r="TG102" s="104"/>
      <c r="TH102" s="104"/>
      <c r="TI102" s="104"/>
      <c r="TJ102" s="104"/>
      <c r="TK102" s="104"/>
      <c r="TL102" s="104"/>
      <c r="TM102" s="104"/>
      <c r="TN102" s="104"/>
      <c r="TO102" s="104"/>
      <c r="TP102" s="104"/>
      <c r="TQ102" s="104"/>
      <c r="TR102" s="104"/>
      <c r="TS102" s="104"/>
      <c r="TT102" s="104"/>
      <c r="TU102" s="104"/>
      <c r="TV102" s="104"/>
      <c r="TW102" s="104"/>
      <c r="TX102" s="104"/>
      <c r="TY102" s="104"/>
      <c r="TZ102" s="104"/>
      <c r="UA102" s="104"/>
      <c r="UB102" s="104"/>
      <c r="UC102" s="104"/>
      <c r="UD102" s="104"/>
      <c r="UE102" s="104"/>
      <c r="UF102" s="104"/>
      <c r="UG102" s="104"/>
      <c r="UH102" s="104"/>
      <c r="UI102" s="104"/>
      <c r="UJ102" s="104"/>
      <c r="UK102" s="104"/>
      <c r="UL102" s="104"/>
      <c r="UM102" s="104"/>
      <c r="UN102" s="104"/>
      <c r="UO102" s="104"/>
      <c r="UP102" s="104"/>
      <c r="UQ102" s="104"/>
      <c r="UR102" s="104"/>
      <c r="US102" s="104"/>
      <c r="UT102" s="104"/>
      <c r="UU102" s="104"/>
      <c r="UV102" s="104"/>
      <c r="UW102" s="104"/>
      <c r="UX102" s="104"/>
      <c r="UY102" s="104"/>
      <c r="UZ102" s="104"/>
      <c r="VA102" s="104"/>
      <c r="VB102" s="104"/>
      <c r="VC102" s="104"/>
      <c r="VD102" s="104"/>
      <c r="VE102" s="104"/>
      <c r="VF102" s="104"/>
      <c r="VG102" s="104"/>
      <c r="VH102" s="104"/>
      <c r="VI102" s="104"/>
      <c r="VJ102" s="104"/>
      <c r="VK102" s="104"/>
      <c r="VL102" s="104"/>
      <c r="VM102" s="104"/>
      <c r="VN102" s="104"/>
      <c r="VO102" s="104"/>
      <c r="VP102" s="104"/>
      <c r="VQ102" s="104"/>
      <c r="VR102" s="104"/>
      <c r="VS102" s="104"/>
      <c r="VT102" s="104"/>
      <c r="VU102" s="104"/>
      <c r="VV102" s="104"/>
      <c r="VW102" s="104"/>
      <c r="VX102" s="104"/>
      <c r="VY102" s="104"/>
      <c r="VZ102" s="104"/>
      <c r="WA102" s="104"/>
      <c r="WB102" s="104"/>
      <c r="WC102" s="104"/>
      <c r="WD102" s="104"/>
      <c r="WE102" s="104"/>
      <c r="WF102" s="104"/>
      <c r="WG102" s="104"/>
      <c r="WH102" s="104"/>
      <c r="WI102" s="104"/>
      <c r="WJ102" s="104"/>
      <c r="WK102" s="104"/>
      <c r="WL102" s="104"/>
      <c r="WM102" s="104"/>
      <c r="WN102" s="104"/>
      <c r="WO102" s="104"/>
      <c r="WP102" s="104"/>
      <c r="WQ102" s="104"/>
      <c r="WR102" s="104"/>
      <c r="WS102" s="104"/>
      <c r="WT102" s="104"/>
      <c r="WU102" s="104"/>
      <c r="WV102" s="104"/>
      <c r="WW102" s="104"/>
      <c r="WX102" s="104"/>
      <c r="WY102" s="104"/>
      <c r="WZ102" s="104"/>
      <c r="XA102" s="104"/>
      <c r="XB102" s="104"/>
      <c r="XC102" s="104"/>
      <c r="XD102" s="104"/>
      <c r="XE102" s="104"/>
      <c r="XF102" s="104"/>
      <c r="XG102" s="104"/>
      <c r="XH102" s="104"/>
      <c r="XI102" s="104"/>
      <c r="XJ102" s="104"/>
      <c r="XK102" s="104"/>
      <c r="XL102" s="104"/>
      <c r="XM102" s="104"/>
      <c r="XN102" s="104"/>
      <c r="XO102" s="104"/>
      <c r="XP102" s="104"/>
      <c r="XQ102" s="104"/>
      <c r="XR102" s="104"/>
      <c r="XS102" s="104"/>
      <c r="XT102" s="104"/>
      <c r="XU102" s="104"/>
      <c r="XV102" s="104"/>
      <c r="XW102" s="104"/>
      <c r="XX102" s="104"/>
      <c r="XY102" s="104"/>
      <c r="XZ102" s="104"/>
      <c r="YA102" s="104"/>
      <c r="YB102" s="104"/>
      <c r="YC102" s="104"/>
      <c r="YD102" s="104"/>
      <c r="YE102" s="104"/>
      <c r="YF102" s="104"/>
      <c r="YG102" s="104"/>
      <c r="YH102" s="104"/>
      <c r="YI102" s="104"/>
      <c r="YJ102" s="104"/>
      <c r="YK102" s="104"/>
      <c r="YL102" s="104"/>
      <c r="YM102" s="104"/>
      <c r="YN102" s="104"/>
      <c r="YO102" s="104"/>
      <c r="YP102" s="104"/>
      <c r="YQ102" s="104"/>
      <c r="YR102" s="104"/>
      <c r="YS102" s="104"/>
      <c r="YT102" s="104"/>
      <c r="YU102" s="104"/>
      <c r="YV102" s="104"/>
      <c r="YW102" s="104"/>
      <c r="YX102" s="104"/>
      <c r="YY102" s="104"/>
      <c r="YZ102" s="104"/>
      <c r="ZA102" s="104"/>
      <c r="ZB102" s="104"/>
      <c r="ZC102" s="104"/>
      <c r="ZD102" s="104"/>
      <c r="ZE102" s="104"/>
      <c r="ZF102" s="104"/>
      <c r="ZG102" s="104"/>
      <c r="ZH102" s="104"/>
      <c r="ZI102" s="104"/>
      <c r="ZJ102" s="104"/>
      <c r="ZK102" s="104"/>
      <c r="ZL102" s="104"/>
      <c r="ZM102" s="104"/>
      <c r="ZN102" s="104"/>
      <c r="ZO102" s="104"/>
      <c r="ZP102" s="104"/>
      <c r="ZQ102" s="104"/>
      <c r="ZR102" s="104"/>
      <c r="ZS102" s="104"/>
      <c r="ZT102" s="104"/>
      <c r="ZU102" s="104"/>
      <c r="ZV102" s="104"/>
      <c r="ZW102" s="104"/>
      <c r="ZX102" s="104"/>
      <c r="ZY102" s="104"/>
      <c r="ZZ102" s="104"/>
      <c r="AAA102" s="104"/>
      <c r="AAB102" s="104"/>
      <c r="AAC102" s="104"/>
      <c r="AAD102" s="104"/>
      <c r="AAE102" s="104"/>
      <c r="AAF102" s="104"/>
      <c r="AAG102" s="104"/>
      <c r="AAH102" s="104"/>
      <c r="AAI102" s="104"/>
      <c r="AAJ102" s="104"/>
      <c r="AAK102" s="104"/>
      <c r="AAL102" s="104"/>
      <c r="AAM102" s="104"/>
      <c r="AAN102" s="104"/>
      <c r="AAO102" s="104"/>
      <c r="AAP102" s="104"/>
      <c r="AAQ102" s="104"/>
      <c r="AAR102" s="104"/>
      <c r="AAS102" s="104"/>
      <c r="AAT102" s="104"/>
      <c r="AAU102" s="104"/>
      <c r="AAV102" s="104"/>
      <c r="AAW102" s="104"/>
      <c r="AAX102" s="104"/>
      <c r="AAY102" s="104"/>
      <c r="AAZ102" s="104"/>
      <c r="ABA102" s="104"/>
      <c r="ABB102" s="104"/>
      <c r="ABC102" s="104"/>
      <c r="ABD102" s="104"/>
      <c r="ABE102" s="104"/>
      <c r="ABF102" s="104"/>
      <c r="ABG102" s="104"/>
      <c r="ABH102" s="104"/>
      <c r="ABI102" s="104"/>
      <c r="ABJ102" s="104"/>
      <c r="ABK102" s="104"/>
      <c r="ABL102" s="104"/>
      <c r="ABM102" s="104"/>
      <c r="ABN102" s="104"/>
      <c r="ABO102" s="104"/>
      <c r="ABP102" s="104"/>
      <c r="ABQ102" s="104"/>
      <c r="ABR102" s="104"/>
      <c r="ABS102" s="104"/>
      <c r="ABT102" s="104"/>
      <c r="ABU102" s="104"/>
      <c r="ABV102" s="104"/>
      <c r="ABW102" s="104"/>
      <c r="ABX102" s="104"/>
      <c r="ABY102" s="104"/>
      <c r="ABZ102" s="104"/>
      <c r="ACA102" s="104"/>
      <c r="ACB102" s="104"/>
      <c r="ACC102" s="104"/>
      <c r="ACD102" s="104"/>
      <c r="ACE102" s="104"/>
      <c r="ACF102" s="104"/>
      <c r="ACG102" s="104"/>
      <c r="ACH102" s="104"/>
      <c r="ACI102" s="104"/>
      <c r="ACJ102" s="104"/>
      <c r="ACK102" s="104"/>
      <c r="ACL102" s="104"/>
      <c r="ACM102" s="104"/>
      <c r="ACN102" s="104"/>
      <c r="ACO102" s="104"/>
      <c r="ACP102" s="104"/>
      <c r="ACQ102" s="104"/>
      <c r="ACR102" s="104"/>
      <c r="ACS102" s="104"/>
      <c r="ACT102" s="104"/>
      <c r="ACU102" s="104"/>
      <c r="ACV102" s="104"/>
      <c r="ACW102" s="104"/>
      <c r="ACX102" s="104"/>
      <c r="ACY102" s="104"/>
      <c r="ACZ102" s="104"/>
      <c r="ADA102" s="104"/>
      <c r="ADB102" s="104"/>
      <c r="ADC102" s="104"/>
      <c r="ADD102" s="104"/>
      <c r="ADE102" s="104"/>
      <c r="ADF102" s="104"/>
      <c r="ADG102" s="104"/>
      <c r="ADH102" s="104"/>
      <c r="ADI102" s="104"/>
      <c r="ADJ102" s="104"/>
      <c r="ADK102" s="104"/>
      <c r="ADL102" s="104"/>
      <c r="ADM102" s="104"/>
      <c r="ADN102" s="104"/>
      <c r="ADO102" s="104"/>
      <c r="ADP102" s="104"/>
      <c r="ADQ102" s="104"/>
      <c r="ADR102" s="104"/>
      <c r="ADS102" s="104"/>
      <c r="ADT102" s="104"/>
      <c r="ADU102" s="104"/>
      <c r="ADV102" s="104"/>
      <c r="ADW102" s="104"/>
      <c r="ADX102" s="104"/>
      <c r="ADY102" s="104"/>
      <c r="ADZ102" s="104"/>
      <c r="AEA102" s="104"/>
      <c r="AEB102" s="104"/>
      <c r="AEC102" s="104"/>
      <c r="AED102" s="104"/>
      <c r="AEE102" s="104"/>
      <c r="AEF102" s="104"/>
      <c r="AEG102" s="104"/>
      <c r="AEH102" s="104"/>
      <c r="AEI102" s="104"/>
      <c r="AEJ102" s="104"/>
      <c r="AEK102" s="104"/>
      <c r="AEL102" s="104"/>
      <c r="AEM102" s="104"/>
      <c r="AEN102" s="104"/>
      <c r="AEO102" s="104"/>
      <c r="AEP102" s="104"/>
      <c r="AEQ102" s="104"/>
      <c r="AER102" s="104"/>
      <c r="AES102" s="104"/>
      <c r="AET102" s="104"/>
      <c r="AEU102" s="104"/>
      <c r="AEV102" s="104"/>
      <c r="AEW102" s="104"/>
      <c r="AEX102" s="104"/>
      <c r="AEY102" s="104"/>
      <c r="AEZ102" s="104"/>
      <c r="AFA102" s="104"/>
      <c r="AFB102" s="104"/>
      <c r="AFC102" s="104"/>
      <c r="AFD102" s="104"/>
      <c r="AFE102" s="104"/>
      <c r="AFF102" s="104"/>
      <c r="AFG102" s="104"/>
      <c r="AFH102" s="104"/>
      <c r="AFI102" s="104"/>
      <c r="AFJ102" s="104"/>
      <c r="AFK102" s="104"/>
      <c r="AFL102" s="104"/>
      <c r="AFM102" s="104"/>
      <c r="AFN102" s="104"/>
      <c r="AFO102" s="104"/>
      <c r="AFP102" s="104"/>
      <c r="AFQ102" s="104"/>
      <c r="AFR102" s="104"/>
      <c r="AFS102" s="104"/>
      <c r="AFT102" s="104"/>
      <c r="AFU102" s="104"/>
      <c r="AFV102" s="104"/>
      <c r="AFW102" s="104"/>
      <c r="AFX102" s="104"/>
      <c r="AFY102" s="104"/>
      <c r="AFZ102" s="104"/>
      <c r="AGA102" s="104"/>
      <c r="AGB102" s="104"/>
      <c r="AGC102" s="104"/>
      <c r="AGD102" s="104"/>
      <c r="AGE102" s="104"/>
      <c r="AGF102" s="104"/>
      <c r="AGG102" s="104"/>
      <c r="AGH102" s="104"/>
      <c r="AGI102" s="104"/>
      <c r="AGJ102" s="104"/>
      <c r="AGK102" s="104"/>
      <c r="AGL102" s="104"/>
      <c r="AGM102" s="104"/>
      <c r="AGN102" s="104"/>
      <c r="AGO102" s="104"/>
      <c r="AGP102" s="104"/>
      <c r="AGQ102" s="104"/>
      <c r="AGR102" s="104"/>
      <c r="AGS102" s="104"/>
      <c r="AGT102" s="104"/>
      <c r="AGU102" s="104"/>
      <c r="AGV102" s="104"/>
      <c r="AGW102" s="104"/>
      <c r="AGX102" s="104"/>
      <c r="AGY102" s="104"/>
      <c r="AGZ102" s="104"/>
      <c r="AHA102" s="104"/>
      <c r="AHB102" s="104"/>
      <c r="AHC102" s="104"/>
      <c r="AHD102" s="104"/>
      <c r="AHE102" s="104"/>
      <c r="AHF102" s="104"/>
      <c r="AHG102" s="104"/>
      <c r="AHH102" s="104"/>
      <c r="AHI102" s="104"/>
      <c r="AHJ102" s="104"/>
      <c r="AHK102" s="104"/>
      <c r="AHL102" s="104"/>
      <c r="AHM102" s="104"/>
      <c r="AHN102" s="104"/>
      <c r="AHO102" s="104"/>
      <c r="AHP102" s="104"/>
      <c r="AHQ102" s="104"/>
      <c r="AHR102" s="104"/>
      <c r="AHS102" s="104"/>
      <c r="AHT102" s="104"/>
      <c r="AHU102" s="104"/>
      <c r="AHV102" s="104"/>
      <c r="AHW102" s="104"/>
      <c r="AHX102" s="104"/>
      <c r="AHY102" s="104"/>
      <c r="AHZ102" s="104"/>
      <c r="AIA102" s="104"/>
      <c r="AIB102" s="104"/>
      <c r="AIC102" s="104"/>
      <c r="AID102" s="104"/>
      <c r="AIE102" s="104"/>
      <c r="AIF102" s="104"/>
      <c r="AIG102" s="104"/>
      <c r="AIH102" s="104"/>
      <c r="AII102" s="104"/>
      <c r="AIJ102" s="104"/>
      <c r="AIK102" s="104"/>
      <c r="AIL102" s="104"/>
      <c r="AIM102" s="104"/>
      <c r="AIN102" s="104"/>
      <c r="AIO102" s="104"/>
      <c r="AIP102" s="104"/>
      <c r="AIQ102" s="104"/>
      <c r="AIR102" s="104"/>
      <c r="AIS102" s="104"/>
      <c r="AIT102" s="104"/>
      <c r="AIU102" s="104"/>
      <c r="AIV102" s="104"/>
      <c r="AIW102" s="104"/>
      <c r="AIX102" s="104"/>
      <c r="AIY102" s="104"/>
      <c r="AIZ102" s="104"/>
      <c r="AJA102" s="104"/>
      <c r="AJB102" s="104"/>
      <c r="AJC102" s="104"/>
      <c r="AJD102" s="104"/>
      <c r="AJE102" s="104"/>
      <c r="AJF102" s="104"/>
      <c r="AJG102" s="104"/>
      <c r="AJH102" s="104"/>
      <c r="AJI102" s="104"/>
      <c r="AJJ102" s="104"/>
      <c r="AJK102" s="104"/>
      <c r="AJL102" s="104"/>
      <c r="AJM102" s="104"/>
      <c r="AJN102" s="104"/>
      <c r="AJO102" s="104"/>
      <c r="AJP102" s="104"/>
      <c r="AJQ102" s="104"/>
      <c r="AJR102" s="104"/>
      <c r="AJS102" s="104"/>
      <c r="AJT102" s="104"/>
      <c r="AJU102" s="104"/>
      <c r="AJV102" s="104"/>
      <c r="AJW102" s="104"/>
      <c r="AJX102" s="104"/>
      <c r="AJY102" s="104"/>
      <c r="AJZ102" s="104"/>
      <c r="AKA102" s="104"/>
      <c r="AKB102" s="104"/>
      <c r="AKC102" s="104"/>
      <c r="AKD102" s="104"/>
      <c r="AKE102" s="104"/>
      <c r="AKF102" s="104"/>
      <c r="AKG102" s="104"/>
      <c r="AKH102" s="104"/>
      <c r="AKI102" s="104"/>
      <c r="AKJ102" s="104"/>
      <c r="AKK102" s="104"/>
      <c r="AKL102" s="104"/>
      <c r="AKM102" s="104"/>
      <c r="AKN102" s="104"/>
      <c r="AKO102" s="104"/>
      <c r="AKP102" s="104"/>
      <c r="AKQ102" s="104"/>
      <c r="AKR102" s="104"/>
      <c r="AKS102" s="104"/>
      <c r="AKT102" s="104"/>
      <c r="AKU102" s="104"/>
      <c r="AKV102" s="104"/>
      <c r="AKW102" s="104"/>
      <c r="AKX102" s="104"/>
      <c r="AKY102" s="104"/>
      <c r="AKZ102" s="104"/>
      <c r="ALA102" s="104"/>
      <c r="ALB102" s="104"/>
      <c r="ALC102" s="104"/>
      <c r="ALD102" s="104"/>
      <c r="ALE102" s="104"/>
      <c r="ALF102" s="104"/>
      <c r="ALG102" s="104"/>
      <c r="ALH102" s="104"/>
      <c r="ALI102" s="104"/>
      <c r="ALJ102" s="104"/>
      <c r="ALK102" s="104"/>
      <c r="ALL102" s="104"/>
      <c r="ALM102" s="104"/>
      <c r="ALN102" s="104"/>
      <c r="ALO102" s="104"/>
      <c r="ALP102" s="104"/>
      <c r="ALQ102" s="104"/>
      <c r="ALR102" s="104"/>
      <c r="ALS102" s="104"/>
      <c r="ALT102" s="104"/>
      <c r="ALU102" s="104"/>
      <c r="ALV102" s="104"/>
      <c r="ALW102" s="104"/>
      <c r="ALX102" s="104"/>
      <c r="ALY102" s="104"/>
      <c r="ALZ102" s="104"/>
      <c r="AMA102" s="104"/>
      <c r="AMB102" s="104"/>
      <c r="AMC102" s="104"/>
      <c r="AMD102" s="104"/>
      <c r="AME102" s="104"/>
      <c r="AMF102" s="104"/>
      <c r="AMG102" s="104"/>
      <c r="AMH102" s="104"/>
      <c r="AMI102" s="104"/>
      <c r="AMJ102" s="104"/>
    </row>
    <row r="103" spans="1:1024" s="89" customFormat="1" ht="12.75" x14ac:dyDescent="0.2">
      <c r="A103" s="58">
        <f t="array" ref="A103">IF(G103=Error_checking!$A$26,_xlfn.RANK.EQ(AC103,$AC$2:$AC$601),"")</f>
        <v>102</v>
      </c>
      <c r="B103" s="84">
        <v>420</v>
      </c>
      <c r="C103" s="59">
        <f>VLOOKUP($B103,Ludo_na!$A$2:$D$601,2,0)</f>
        <v>195</v>
      </c>
      <c r="D103" s="60" t="str">
        <f>IF(VLOOKUP($B103,Ludo_voor!$A$2:$Y$601,3,0)="","",VLOOKUP($B103,Ludo_voor!$A$2:$Y$601,3,0))</f>
        <v>De Tender</v>
      </c>
      <c r="E103" s="61" t="str">
        <f>IF(VLOOKUP($B103,Ludo_voor!$A$2:$Y$601,4,0)="","",VLOOKUP($B103,Ludo_voor!$A$2:$Y$601,4,0))</f>
        <v>Tina</v>
      </c>
      <c r="F103" s="62" t="str">
        <f>IF(VLOOKUP($B103,Ludo_voor!$A$2:$Y$601,5,0)="","",VLOOKUP($B103,Ludo_voor!$A$2:$Y$601,5,0))</f>
        <v>Winning Movez</v>
      </c>
      <c r="G103" s="63" t="s">
        <v>845</v>
      </c>
      <c r="H103" s="85"/>
      <c r="I103" s="86"/>
      <c r="J103" s="87"/>
      <c r="K103" s="87"/>
      <c r="L103" s="87"/>
      <c r="M103" s="67">
        <f t="array" ref="M103">IF($G103="","",IF(L103="",0,((SUM(IF(I103=I$2:I$601,IF(J103=J$2:J$601,1,0),0))-K103)/(SUM(IF(I103=I$2:I$601,IF(J103=J$2:J$601,1,0),0))-1)*100)+(L103/(SUM(IF(I103=I$2:I$601,IF(J103=J$2:J$601,L$2:L$601,0),0))))+IF(K103&lt;2,SUM(IF(I103=I$2:I$601,IF(J103=J$2:J$601,1,0),0)),0)))</f>
        <v>0</v>
      </c>
      <c r="N103" s="88">
        <v>1</v>
      </c>
      <c r="O103" s="72"/>
      <c r="P103" s="72"/>
      <c r="Q103" s="72"/>
      <c r="R103" s="70">
        <f t="array" ref="R103">IF($G103="","",IF(Q103="",0,((SUM(IF(N103=N$2:N$601,IF(O103=O$2:O$601,1,0),0))-P103)/(SUM(IF(N103=N$2:N$601,IF(O103=O$2:O$601,1,0),0))-1)*100)+(Q103/(SUM(IF(N103=N$2:N$601,IF(O103=O$2:O$601,Q$2:Q$601,0),0))))+IF(P103&lt;2,SUM(IF(N103=N$2:N$601,IF(O103=O$2:O$601,1,0),0)),0)))</f>
        <v>0</v>
      </c>
      <c r="S103" s="71" t="s">
        <v>849</v>
      </c>
      <c r="T103" s="72">
        <v>2</v>
      </c>
      <c r="U103" s="72">
        <v>1</v>
      </c>
      <c r="V103" s="72">
        <v>5</v>
      </c>
      <c r="W103" s="73">
        <f t="array" ref="W103">IF($G103="","",IF(OR(S103=Error_checking!$Q$25,S103=Error_checking!$Q$26),R103-IF(P103&lt;2,SUM(IF(N103=N$2:N$601,IF(O103=O$2:O$601,1,0),0)),0),IF(V103="",0,((SUM(IF(S103=S$2:S$601,IF(T103=T$2:T$601,1,0),0))-U103)/(SUM(IF(S103=S$2:S$601,IF(T103=T$2:T$601,1,0),0))-1)*100)+(V103/(SUM(IF(S103=S$2:S$601,IF(T103=T$2:T$601,V$2:V$601,0),0))))+IF(U103&lt;2,SUM(IF(S103=S$2:S$601,IF(T103=T$2:T$601,1,0),0)),0))))</f>
        <v>104.29411764705883</v>
      </c>
      <c r="X103" s="74"/>
      <c r="Y103" s="75"/>
      <c r="Z103" s="76"/>
      <c r="AA103" s="75"/>
      <c r="AB103" s="77">
        <f>0</f>
        <v>0</v>
      </c>
      <c r="AC103" s="77">
        <f t="array" ref="AC103">SUM(M103,R103,W103,AB103)</f>
        <v>104.29411764705883</v>
      </c>
      <c r="AD103" s="76">
        <f>IF(G103=Error_checking!$A$26,MAX(0,MIN(MaxBonus,$G$1)+1-_xlfn.RANK.EQ(AC103,$AC$2:$AC$601)),0)</f>
        <v>0</v>
      </c>
      <c r="AE103" s="73">
        <f t="shared" si="1"/>
        <v>104.29411764705883</v>
      </c>
      <c r="AF103" s="78">
        <f t="array" ref="AF103">IF(G103=Error_checking!$A$26,_xlfn.RANK.EQ(AC103,$AC$2:$AC$601),"")</f>
        <v>102</v>
      </c>
      <c r="AG103" s="79"/>
      <c r="AH103" s="80"/>
      <c r="AI103" s="80"/>
      <c r="AJ103" s="80"/>
      <c r="AK103" s="81"/>
      <c r="AL103" s="81"/>
      <c r="AM103" s="81"/>
      <c r="AN103" s="82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</row>
    <row r="104" spans="1:1024" s="104" customFormat="1" ht="12.75" x14ac:dyDescent="0.2">
      <c r="A104" s="58">
        <f t="array" ref="A104">IF(G104=Error_checking!$A$26,_xlfn.RANK.EQ(AC104,$AC$2:$AC$601),"")</f>
        <v>103</v>
      </c>
      <c r="B104" s="84">
        <v>448</v>
      </c>
      <c r="C104" s="59">
        <f>VLOOKUP($B104,Ludo_na!$A$2:$D$601,2,0)</f>
        <v>350</v>
      </c>
      <c r="D104" s="60" t="str">
        <f>IF(VLOOKUP($B104,Ludo_voor!$A$2:$Y$601,3,0)="","",VLOOKUP($B104,Ludo_voor!$A$2:$Y$601,3,0))</f>
        <v>Vermeulen</v>
      </c>
      <c r="E104" s="61" t="str">
        <f>IF(VLOOKUP($B104,Ludo_voor!$A$2:$Y$601,4,0)="","",VLOOKUP($B104,Ludo_voor!$A$2:$Y$601,4,0))</f>
        <v>an</v>
      </c>
      <c r="F104" s="62" t="str">
        <f>IF(VLOOKUP($B104,Ludo_voor!$A$2:$Y$601,5,0)="","",VLOOKUP($B104,Ludo_voor!$A$2:$Y$601,5,0))</f>
        <v/>
      </c>
      <c r="G104" s="63" t="s">
        <v>845</v>
      </c>
      <c r="H104" s="85"/>
      <c r="I104" s="86" t="s">
        <v>856</v>
      </c>
      <c r="J104" s="87">
        <v>2</v>
      </c>
      <c r="K104" s="87">
        <v>3</v>
      </c>
      <c r="L104" s="87">
        <v>65</v>
      </c>
      <c r="M104" s="67">
        <f t="array" ref="M104">IF($G104="","",IF(L104="",0,((SUM(IF(I104=I$2:I$601,IF(J104=J$2:J$601,1,0),0))-K104)/(SUM(IF(I104=I$2:I$601,IF(J104=J$2:J$601,1,0),0))-1)*100)+(L104/(SUM(IF(I104=I$2:I$601,IF(J104=J$2:J$601,L$2:L$601,0),0))))+IF(K104&lt;2,SUM(IF(I104=I$2:I$601,IF(J104=J$2:J$601,1,0),0)),0)))</f>
        <v>33.59543010752688</v>
      </c>
      <c r="N104" s="88" t="s">
        <v>857</v>
      </c>
      <c r="O104" s="72">
        <v>3</v>
      </c>
      <c r="P104" s="72">
        <v>2</v>
      </c>
      <c r="Q104" s="72">
        <v>205</v>
      </c>
      <c r="R104" s="70">
        <f t="array" ref="R104">IF($G104="","",IF(Q104="",0,((SUM(IF(N104=N$2:N$601,IF(O104=O$2:O$601,1,0),0))-P104)/(SUM(IF(N104=N$2:N$601,IF(O104=O$2:O$601,1,0),0))-1)*100)+(Q104/(SUM(IF(N104=N$2:N$601,IF(O104=O$2:O$601,Q$2:Q$601,0),0))))+IF(P104&lt;2,SUM(IF(N104=N$2:N$601,IF(O104=O$2:O$601,1,0),0)),0)))</f>
        <v>66.924528301886781</v>
      </c>
      <c r="S104" s="71" t="s">
        <v>849</v>
      </c>
      <c r="T104" s="72">
        <v>1</v>
      </c>
      <c r="U104" s="72">
        <v>4</v>
      </c>
      <c r="V104" s="72">
        <v>3</v>
      </c>
      <c r="W104" s="73">
        <f t="array" ref="W104">IF($G104="","",IF(OR(S104=Error_checking!$Q$25,S104=Error_checking!$Q$26),R104-IF(P104&lt;2,SUM(IF(N104=N$2:N$601,IF(O104=O$2:O$601,1,0),0)),0),IF(V104="",0,((SUM(IF(S104=S$2:S$601,IF(T104=T$2:T$601,1,0),0))-U104)/(SUM(IF(S104=S$2:S$601,IF(T104=T$2:T$601,1,0),0))-1)*100)+(V104/(SUM(IF(S104=S$2:S$601,IF(T104=T$2:T$601,V$2:V$601,0),0))))+IF(U104&lt;2,SUM(IF(S104=S$2:S$601,IF(T104=T$2:T$601,1,0),0)),0))))</f>
        <v>0.16666666666666666</v>
      </c>
      <c r="X104" s="74"/>
      <c r="Y104" s="75"/>
      <c r="Z104" s="76"/>
      <c r="AA104" s="75"/>
      <c r="AB104" s="77">
        <f>0</f>
        <v>0</v>
      </c>
      <c r="AC104" s="77">
        <f t="array" ref="AC104">SUM(M104,R104,W104,AB104)</f>
        <v>100.68662507608033</v>
      </c>
      <c r="AD104" s="76">
        <f>IF(G104=Error_checking!$A$26,MAX(0,MIN(MaxBonus,$G$1)+1-_xlfn.RANK.EQ(AC104,$AC$2:$AC$601)),0)</f>
        <v>0</v>
      </c>
      <c r="AE104" s="73">
        <f t="shared" si="1"/>
        <v>100.68662507608033</v>
      </c>
      <c r="AF104" s="78">
        <f t="array" ref="AF104">IF(G104=Error_checking!$A$26,_xlfn.RANK.EQ(AC104,$AC$2:$AC$601),"")</f>
        <v>103</v>
      </c>
      <c r="AG104" s="79"/>
      <c r="AH104" s="80"/>
      <c r="AI104" s="80"/>
      <c r="AJ104" s="80"/>
      <c r="AK104" s="90"/>
      <c r="AL104" s="81"/>
      <c r="AM104" s="81"/>
      <c r="AN104" s="82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  <c r="IX104" s="89"/>
      <c r="IY104" s="89"/>
      <c r="IZ104" s="89"/>
      <c r="JA104" s="89"/>
      <c r="JB104" s="89"/>
      <c r="JC104" s="89"/>
      <c r="JD104" s="89"/>
      <c r="JE104" s="89"/>
      <c r="JF104" s="89"/>
      <c r="JG104" s="89"/>
      <c r="JH104" s="89"/>
      <c r="JI104" s="89"/>
      <c r="JJ104" s="89"/>
      <c r="JK104" s="89"/>
      <c r="JL104" s="89"/>
      <c r="JM104" s="89"/>
      <c r="JN104" s="89"/>
      <c r="JO104" s="89"/>
      <c r="JP104" s="89"/>
      <c r="JQ104" s="89"/>
      <c r="JR104" s="89"/>
      <c r="JS104" s="89"/>
      <c r="JT104" s="89"/>
      <c r="JU104" s="89"/>
      <c r="JV104" s="89"/>
      <c r="JW104" s="89"/>
      <c r="JX104" s="89"/>
      <c r="JY104" s="89"/>
      <c r="JZ104" s="89"/>
      <c r="KA104" s="89"/>
      <c r="KB104" s="89"/>
      <c r="KC104" s="89"/>
      <c r="KD104" s="89"/>
      <c r="KE104" s="89"/>
      <c r="KF104" s="89"/>
      <c r="KG104" s="89"/>
      <c r="KH104" s="89"/>
      <c r="KI104" s="89"/>
      <c r="KJ104" s="89"/>
      <c r="KK104" s="89"/>
      <c r="KL104" s="89"/>
      <c r="KM104" s="89"/>
      <c r="KN104" s="89"/>
      <c r="KO104" s="89"/>
      <c r="KP104" s="89"/>
      <c r="KQ104" s="89"/>
      <c r="KR104" s="89"/>
      <c r="KS104" s="89"/>
      <c r="KT104" s="89"/>
      <c r="KU104" s="89"/>
      <c r="KV104" s="89"/>
      <c r="KW104" s="89"/>
      <c r="KX104" s="89"/>
      <c r="KY104" s="89"/>
      <c r="KZ104" s="89"/>
      <c r="LA104" s="89"/>
      <c r="LB104" s="89"/>
      <c r="LC104" s="89"/>
      <c r="LD104" s="89"/>
      <c r="LE104" s="89"/>
      <c r="LF104" s="89"/>
      <c r="LG104" s="89"/>
      <c r="LH104" s="89"/>
      <c r="LI104" s="89"/>
      <c r="LJ104" s="89"/>
      <c r="LK104" s="89"/>
      <c r="LL104" s="89"/>
      <c r="LM104" s="89"/>
      <c r="LN104" s="89"/>
      <c r="LO104" s="89"/>
      <c r="LP104" s="89"/>
      <c r="LQ104" s="89"/>
      <c r="LR104" s="89"/>
      <c r="LS104" s="89"/>
      <c r="LT104" s="89"/>
      <c r="LU104" s="89"/>
      <c r="LV104" s="89"/>
      <c r="LW104" s="89"/>
      <c r="LX104" s="89"/>
      <c r="LY104" s="89"/>
      <c r="LZ104" s="89"/>
      <c r="MA104" s="89"/>
      <c r="MB104" s="89"/>
      <c r="MC104" s="89"/>
      <c r="MD104" s="89"/>
      <c r="ME104" s="89"/>
      <c r="MF104" s="89"/>
      <c r="MG104" s="89"/>
      <c r="MH104" s="89"/>
      <c r="MI104" s="89"/>
      <c r="MJ104" s="89"/>
      <c r="MK104" s="89"/>
      <c r="ML104" s="89"/>
      <c r="MM104" s="89"/>
      <c r="MN104" s="89"/>
      <c r="MO104" s="89"/>
      <c r="MP104" s="89"/>
      <c r="MQ104" s="89"/>
      <c r="MR104" s="89"/>
      <c r="MS104" s="89"/>
      <c r="MT104" s="89"/>
      <c r="MU104" s="89"/>
      <c r="MV104" s="89"/>
      <c r="MW104" s="89"/>
      <c r="MX104" s="89"/>
      <c r="MY104" s="89"/>
      <c r="MZ104" s="89"/>
      <c r="NA104" s="89"/>
      <c r="NB104" s="89"/>
      <c r="NC104" s="89"/>
      <c r="ND104" s="89"/>
      <c r="NE104" s="89"/>
      <c r="NF104" s="89"/>
      <c r="NG104" s="89"/>
      <c r="NH104" s="89"/>
      <c r="NI104" s="89"/>
      <c r="NJ104" s="89"/>
      <c r="NK104" s="89"/>
      <c r="NL104" s="89"/>
      <c r="NM104" s="89"/>
      <c r="NN104" s="89"/>
      <c r="NO104" s="89"/>
      <c r="NP104" s="89"/>
      <c r="NQ104" s="89"/>
      <c r="NR104" s="89"/>
      <c r="NS104" s="89"/>
      <c r="NT104" s="89"/>
      <c r="NU104" s="89"/>
      <c r="NV104" s="89"/>
      <c r="NW104" s="89"/>
      <c r="NX104" s="89"/>
      <c r="NY104" s="89"/>
      <c r="NZ104" s="89"/>
      <c r="OA104" s="89"/>
      <c r="OB104" s="89"/>
      <c r="OC104" s="89"/>
      <c r="OD104" s="89"/>
      <c r="OE104" s="89"/>
      <c r="OF104" s="89"/>
      <c r="OG104" s="89"/>
      <c r="OH104" s="89"/>
      <c r="OI104" s="89"/>
      <c r="OJ104" s="89"/>
      <c r="OK104" s="89"/>
      <c r="OL104" s="89"/>
      <c r="OM104" s="89"/>
      <c r="ON104" s="89"/>
      <c r="OO104" s="89"/>
      <c r="OP104" s="89"/>
      <c r="OQ104" s="89"/>
      <c r="OR104" s="89"/>
      <c r="OS104" s="89"/>
      <c r="OT104" s="89"/>
      <c r="OU104" s="89"/>
      <c r="OV104" s="89"/>
      <c r="OW104" s="89"/>
      <c r="OX104" s="89"/>
      <c r="OY104" s="89"/>
      <c r="OZ104" s="89"/>
      <c r="PA104" s="89"/>
      <c r="PB104" s="89"/>
      <c r="PC104" s="89"/>
      <c r="PD104" s="89"/>
      <c r="PE104" s="89"/>
      <c r="PF104" s="89"/>
      <c r="PG104" s="89"/>
      <c r="PH104" s="89"/>
      <c r="PI104" s="89"/>
      <c r="PJ104" s="89"/>
      <c r="PK104" s="89"/>
      <c r="PL104" s="89"/>
      <c r="PM104" s="89"/>
      <c r="PN104" s="89"/>
      <c r="PO104" s="89"/>
      <c r="PP104" s="89"/>
      <c r="PQ104" s="89"/>
      <c r="PR104" s="89"/>
      <c r="PS104" s="89"/>
      <c r="PT104" s="89"/>
      <c r="PU104" s="89"/>
      <c r="PV104" s="89"/>
      <c r="PW104" s="89"/>
      <c r="PX104" s="89"/>
      <c r="PY104" s="89"/>
      <c r="PZ104" s="89"/>
      <c r="QA104" s="89"/>
      <c r="QB104" s="89"/>
      <c r="QC104" s="89"/>
      <c r="QD104" s="89"/>
      <c r="QE104" s="89"/>
      <c r="QF104" s="89"/>
      <c r="QG104" s="89"/>
      <c r="QH104" s="89"/>
      <c r="QI104" s="89"/>
      <c r="QJ104" s="89"/>
      <c r="QK104" s="89"/>
      <c r="QL104" s="89"/>
      <c r="QM104" s="89"/>
      <c r="QN104" s="89"/>
      <c r="QO104" s="89"/>
      <c r="QP104" s="89"/>
      <c r="QQ104" s="89"/>
      <c r="QR104" s="89"/>
      <c r="QS104" s="89"/>
      <c r="QT104" s="89"/>
      <c r="QU104" s="89"/>
      <c r="QV104" s="89"/>
      <c r="QW104" s="89"/>
      <c r="QX104" s="89"/>
      <c r="QY104" s="89"/>
      <c r="QZ104" s="89"/>
      <c r="RA104" s="89"/>
      <c r="RB104" s="89"/>
      <c r="RC104" s="89"/>
      <c r="RD104" s="89"/>
      <c r="RE104" s="89"/>
      <c r="RF104" s="89"/>
      <c r="RG104" s="89"/>
      <c r="RH104" s="89"/>
      <c r="RI104" s="89"/>
      <c r="RJ104" s="89"/>
      <c r="RK104" s="89"/>
      <c r="RL104" s="89"/>
      <c r="RM104" s="89"/>
      <c r="RN104" s="89"/>
      <c r="RO104" s="89"/>
      <c r="RP104" s="89"/>
      <c r="RQ104" s="89"/>
      <c r="RR104" s="89"/>
      <c r="RS104" s="89"/>
      <c r="RT104" s="89"/>
      <c r="RU104" s="89"/>
      <c r="RV104" s="89"/>
      <c r="RW104" s="89"/>
      <c r="RX104" s="89"/>
      <c r="RY104" s="89"/>
      <c r="RZ104" s="89"/>
      <c r="SA104" s="89"/>
      <c r="SB104" s="89"/>
      <c r="SC104" s="89"/>
      <c r="SD104" s="89"/>
      <c r="SE104" s="89"/>
      <c r="SF104" s="89"/>
      <c r="SG104" s="89"/>
      <c r="SH104" s="89"/>
      <c r="SI104" s="89"/>
      <c r="SJ104" s="89"/>
      <c r="SK104" s="89"/>
      <c r="SL104" s="89"/>
      <c r="SM104" s="89"/>
      <c r="SN104" s="89"/>
      <c r="SO104" s="89"/>
      <c r="SP104" s="89"/>
      <c r="SQ104" s="89"/>
      <c r="SR104" s="89"/>
      <c r="SS104" s="89"/>
      <c r="ST104" s="89"/>
      <c r="SU104" s="89"/>
      <c r="SV104" s="89"/>
      <c r="SW104" s="89"/>
      <c r="SX104" s="89"/>
      <c r="SY104" s="89"/>
      <c r="SZ104" s="89"/>
      <c r="TA104" s="89"/>
      <c r="TB104" s="89"/>
      <c r="TC104" s="89"/>
      <c r="TD104" s="89"/>
      <c r="TE104" s="89"/>
      <c r="TF104" s="89"/>
      <c r="TG104" s="89"/>
      <c r="TH104" s="89"/>
      <c r="TI104" s="89"/>
      <c r="TJ104" s="89"/>
      <c r="TK104" s="89"/>
      <c r="TL104" s="89"/>
      <c r="TM104" s="89"/>
      <c r="TN104" s="89"/>
      <c r="TO104" s="89"/>
      <c r="TP104" s="89"/>
      <c r="TQ104" s="89"/>
      <c r="TR104" s="89"/>
      <c r="TS104" s="89"/>
      <c r="TT104" s="89"/>
      <c r="TU104" s="89"/>
      <c r="TV104" s="89"/>
      <c r="TW104" s="89"/>
      <c r="TX104" s="89"/>
      <c r="TY104" s="89"/>
      <c r="TZ104" s="89"/>
      <c r="UA104" s="89"/>
      <c r="UB104" s="89"/>
      <c r="UC104" s="89"/>
      <c r="UD104" s="89"/>
      <c r="UE104" s="89"/>
      <c r="UF104" s="89"/>
      <c r="UG104" s="89"/>
      <c r="UH104" s="89"/>
      <c r="UI104" s="89"/>
      <c r="UJ104" s="89"/>
      <c r="UK104" s="89"/>
      <c r="UL104" s="89"/>
      <c r="UM104" s="89"/>
      <c r="UN104" s="89"/>
      <c r="UO104" s="89"/>
      <c r="UP104" s="89"/>
      <c r="UQ104" s="89"/>
      <c r="UR104" s="89"/>
      <c r="US104" s="89"/>
      <c r="UT104" s="89"/>
      <c r="UU104" s="89"/>
      <c r="UV104" s="89"/>
      <c r="UW104" s="89"/>
      <c r="UX104" s="89"/>
      <c r="UY104" s="89"/>
      <c r="UZ104" s="89"/>
      <c r="VA104" s="89"/>
      <c r="VB104" s="89"/>
      <c r="VC104" s="89"/>
      <c r="VD104" s="89"/>
      <c r="VE104" s="89"/>
      <c r="VF104" s="89"/>
      <c r="VG104" s="89"/>
      <c r="VH104" s="89"/>
      <c r="VI104" s="89"/>
      <c r="VJ104" s="89"/>
      <c r="VK104" s="89"/>
      <c r="VL104" s="89"/>
      <c r="VM104" s="89"/>
      <c r="VN104" s="89"/>
      <c r="VO104" s="89"/>
      <c r="VP104" s="89"/>
      <c r="VQ104" s="89"/>
      <c r="VR104" s="89"/>
      <c r="VS104" s="89"/>
      <c r="VT104" s="89"/>
      <c r="VU104" s="89"/>
      <c r="VV104" s="89"/>
      <c r="VW104" s="89"/>
      <c r="VX104" s="89"/>
      <c r="VY104" s="89"/>
      <c r="VZ104" s="89"/>
      <c r="WA104" s="89"/>
      <c r="WB104" s="89"/>
      <c r="WC104" s="89"/>
      <c r="WD104" s="89"/>
      <c r="WE104" s="89"/>
      <c r="WF104" s="89"/>
      <c r="WG104" s="89"/>
      <c r="WH104" s="89"/>
      <c r="WI104" s="89"/>
      <c r="WJ104" s="89"/>
      <c r="WK104" s="89"/>
      <c r="WL104" s="89"/>
      <c r="WM104" s="89"/>
      <c r="WN104" s="89"/>
      <c r="WO104" s="89"/>
      <c r="WP104" s="89"/>
      <c r="WQ104" s="89"/>
      <c r="WR104" s="89"/>
      <c r="WS104" s="89"/>
      <c r="WT104" s="89"/>
      <c r="WU104" s="89"/>
      <c r="WV104" s="89"/>
      <c r="WW104" s="89"/>
      <c r="WX104" s="89"/>
      <c r="WY104" s="89"/>
      <c r="WZ104" s="89"/>
      <c r="XA104" s="89"/>
      <c r="XB104" s="89"/>
      <c r="XC104" s="89"/>
      <c r="XD104" s="89"/>
      <c r="XE104" s="89"/>
      <c r="XF104" s="89"/>
      <c r="XG104" s="89"/>
      <c r="XH104" s="89"/>
      <c r="XI104" s="89"/>
      <c r="XJ104" s="89"/>
      <c r="XK104" s="89"/>
      <c r="XL104" s="89"/>
      <c r="XM104" s="89"/>
      <c r="XN104" s="89"/>
      <c r="XO104" s="89"/>
      <c r="XP104" s="89"/>
      <c r="XQ104" s="89"/>
      <c r="XR104" s="89"/>
      <c r="XS104" s="89"/>
      <c r="XT104" s="89"/>
      <c r="XU104" s="89"/>
      <c r="XV104" s="89"/>
      <c r="XW104" s="89"/>
      <c r="XX104" s="89"/>
      <c r="XY104" s="89"/>
      <c r="XZ104" s="89"/>
      <c r="YA104" s="89"/>
      <c r="YB104" s="89"/>
      <c r="YC104" s="89"/>
      <c r="YD104" s="89"/>
      <c r="YE104" s="89"/>
      <c r="YF104" s="89"/>
      <c r="YG104" s="89"/>
      <c r="YH104" s="89"/>
      <c r="YI104" s="89"/>
      <c r="YJ104" s="89"/>
      <c r="YK104" s="89"/>
      <c r="YL104" s="89"/>
      <c r="YM104" s="89"/>
      <c r="YN104" s="89"/>
      <c r="YO104" s="89"/>
      <c r="YP104" s="89"/>
      <c r="YQ104" s="89"/>
      <c r="YR104" s="89"/>
      <c r="YS104" s="89"/>
      <c r="YT104" s="89"/>
      <c r="YU104" s="89"/>
      <c r="YV104" s="89"/>
      <c r="YW104" s="89"/>
      <c r="YX104" s="89"/>
      <c r="YY104" s="89"/>
      <c r="YZ104" s="89"/>
      <c r="ZA104" s="89"/>
      <c r="ZB104" s="89"/>
      <c r="ZC104" s="89"/>
      <c r="ZD104" s="89"/>
      <c r="ZE104" s="89"/>
      <c r="ZF104" s="89"/>
      <c r="ZG104" s="89"/>
      <c r="ZH104" s="89"/>
      <c r="ZI104" s="89"/>
      <c r="ZJ104" s="89"/>
      <c r="ZK104" s="89"/>
      <c r="ZL104" s="89"/>
      <c r="ZM104" s="89"/>
      <c r="ZN104" s="89"/>
      <c r="ZO104" s="89"/>
      <c r="ZP104" s="89"/>
      <c r="ZQ104" s="89"/>
      <c r="ZR104" s="89"/>
      <c r="ZS104" s="89"/>
      <c r="ZT104" s="89"/>
      <c r="ZU104" s="89"/>
      <c r="ZV104" s="89"/>
      <c r="ZW104" s="89"/>
      <c r="ZX104" s="89"/>
      <c r="ZY104" s="89"/>
      <c r="ZZ104" s="89"/>
      <c r="AAA104" s="89"/>
      <c r="AAB104" s="89"/>
      <c r="AAC104" s="89"/>
      <c r="AAD104" s="89"/>
      <c r="AAE104" s="89"/>
      <c r="AAF104" s="89"/>
      <c r="AAG104" s="89"/>
      <c r="AAH104" s="89"/>
      <c r="AAI104" s="89"/>
      <c r="AAJ104" s="89"/>
      <c r="AAK104" s="89"/>
      <c r="AAL104" s="89"/>
      <c r="AAM104" s="89"/>
      <c r="AAN104" s="89"/>
      <c r="AAO104" s="89"/>
      <c r="AAP104" s="89"/>
      <c r="AAQ104" s="89"/>
      <c r="AAR104" s="89"/>
      <c r="AAS104" s="89"/>
      <c r="AAT104" s="89"/>
      <c r="AAU104" s="89"/>
      <c r="AAV104" s="89"/>
      <c r="AAW104" s="89"/>
      <c r="AAX104" s="89"/>
      <c r="AAY104" s="89"/>
      <c r="AAZ104" s="89"/>
      <c r="ABA104" s="89"/>
      <c r="ABB104" s="89"/>
      <c r="ABC104" s="89"/>
      <c r="ABD104" s="89"/>
      <c r="ABE104" s="89"/>
      <c r="ABF104" s="89"/>
      <c r="ABG104" s="89"/>
      <c r="ABH104" s="89"/>
      <c r="ABI104" s="89"/>
      <c r="ABJ104" s="89"/>
      <c r="ABK104" s="89"/>
      <c r="ABL104" s="89"/>
      <c r="ABM104" s="89"/>
      <c r="ABN104" s="89"/>
      <c r="ABO104" s="89"/>
      <c r="ABP104" s="89"/>
      <c r="ABQ104" s="89"/>
      <c r="ABR104" s="89"/>
      <c r="ABS104" s="89"/>
      <c r="ABT104" s="89"/>
      <c r="ABU104" s="89"/>
      <c r="ABV104" s="89"/>
      <c r="ABW104" s="89"/>
      <c r="ABX104" s="89"/>
      <c r="ABY104" s="89"/>
      <c r="ABZ104" s="89"/>
      <c r="ACA104" s="89"/>
      <c r="ACB104" s="89"/>
      <c r="ACC104" s="89"/>
      <c r="ACD104" s="89"/>
      <c r="ACE104" s="89"/>
      <c r="ACF104" s="89"/>
      <c r="ACG104" s="89"/>
      <c r="ACH104" s="89"/>
      <c r="ACI104" s="89"/>
      <c r="ACJ104" s="89"/>
      <c r="ACK104" s="89"/>
      <c r="ACL104" s="89"/>
      <c r="ACM104" s="89"/>
      <c r="ACN104" s="89"/>
      <c r="ACO104" s="89"/>
      <c r="ACP104" s="89"/>
      <c r="ACQ104" s="89"/>
      <c r="ACR104" s="89"/>
      <c r="ACS104" s="89"/>
      <c r="ACT104" s="89"/>
      <c r="ACU104" s="89"/>
      <c r="ACV104" s="89"/>
      <c r="ACW104" s="89"/>
      <c r="ACX104" s="89"/>
      <c r="ACY104" s="89"/>
      <c r="ACZ104" s="89"/>
      <c r="ADA104" s="89"/>
      <c r="ADB104" s="89"/>
      <c r="ADC104" s="89"/>
      <c r="ADD104" s="89"/>
      <c r="ADE104" s="89"/>
      <c r="ADF104" s="89"/>
      <c r="ADG104" s="89"/>
      <c r="ADH104" s="89"/>
      <c r="ADI104" s="89"/>
      <c r="ADJ104" s="89"/>
      <c r="ADK104" s="89"/>
      <c r="ADL104" s="89"/>
      <c r="ADM104" s="89"/>
      <c r="ADN104" s="89"/>
      <c r="ADO104" s="89"/>
      <c r="ADP104" s="89"/>
      <c r="ADQ104" s="89"/>
      <c r="ADR104" s="89"/>
      <c r="ADS104" s="89"/>
      <c r="ADT104" s="89"/>
      <c r="ADU104" s="89"/>
      <c r="ADV104" s="89"/>
      <c r="ADW104" s="89"/>
      <c r="ADX104" s="89"/>
      <c r="ADY104" s="89"/>
      <c r="ADZ104" s="89"/>
      <c r="AEA104" s="89"/>
      <c r="AEB104" s="89"/>
      <c r="AEC104" s="89"/>
      <c r="AED104" s="89"/>
      <c r="AEE104" s="89"/>
      <c r="AEF104" s="89"/>
      <c r="AEG104" s="89"/>
      <c r="AEH104" s="89"/>
      <c r="AEI104" s="89"/>
      <c r="AEJ104" s="89"/>
      <c r="AEK104" s="89"/>
      <c r="AEL104" s="89"/>
      <c r="AEM104" s="89"/>
      <c r="AEN104" s="89"/>
      <c r="AEO104" s="89"/>
      <c r="AEP104" s="89"/>
      <c r="AEQ104" s="89"/>
      <c r="AER104" s="89"/>
      <c r="AES104" s="89"/>
      <c r="AET104" s="89"/>
      <c r="AEU104" s="89"/>
      <c r="AEV104" s="89"/>
      <c r="AEW104" s="89"/>
      <c r="AEX104" s="89"/>
      <c r="AEY104" s="89"/>
      <c r="AEZ104" s="89"/>
      <c r="AFA104" s="89"/>
      <c r="AFB104" s="89"/>
      <c r="AFC104" s="89"/>
      <c r="AFD104" s="89"/>
      <c r="AFE104" s="89"/>
      <c r="AFF104" s="89"/>
      <c r="AFG104" s="89"/>
      <c r="AFH104" s="89"/>
      <c r="AFI104" s="89"/>
      <c r="AFJ104" s="89"/>
      <c r="AFK104" s="89"/>
      <c r="AFL104" s="89"/>
      <c r="AFM104" s="89"/>
      <c r="AFN104" s="89"/>
      <c r="AFO104" s="89"/>
      <c r="AFP104" s="89"/>
      <c r="AFQ104" s="89"/>
      <c r="AFR104" s="89"/>
      <c r="AFS104" s="89"/>
      <c r="AFT104" s="89"/>
      <c r="AFU104" s="89"/>
      <c r="AFV104" s="89"/>
      <c r="AFW104" s="89"/>
      <c r="AFX104" s="89"/>
      <c r="AFY104" s="89"/>
      <c r="AFZ104" s="89"/>
      <c r="AGA104" s="89"/>
      <c r="AGB104" s="89"/>
      <c r="AGC104" s="89"/>
      <c r="AGD104" s="89"/>
      <c r="AGE104" s="89"/>
      <c r="AGF104" s="89"/>
      <c r="AGG104" s="89"/>
      <c r="AGH104" s="89"/>
      <c r="AGI104" s="89"/>
      <c r="AGJ104" s="89"/>
      <c r="AGK104" s="89"/>
      <c r="AGL104" s="89"/>
      <c r="AGM104" s="89"/>
      <c r="AGN104" s="89"/>
      <c r="AGO104" s="89"/>
      <c r="AGP104" s="89"/>
      <c r="AGQ104" s="89"/>
      <c r="AGR104" s="89"/>
      <c r="AGS104" s="89"/>
      <c r="AGT104" s="89"/>
      <c r="AGU104" s="89"/>
      <c r="AGV104" s="89"/>
      <c r="AGW104" s="89"/>
      <c r="AGX104" s="89"/>
      <c r="AGY104" s="89"/>
      <c r="AGZ104" s="89"/>
      <c r="AHA104" s="89"/>
      <c r="AHB104" s="89"/>
      <c r="AHC104" s="89"/>
      <c r="AHD104" s="89"/>
      <c r="AHE104" s="89"/>
      <c r="AHF104" s="89"/>
      <c r="AHG104" s="89"/>
      <c r="AHH104" s="89"/>
      <c r="AHI104" s="89"/>
      <c r="AHJ104" s="89"/>
      <c r="AHK104" s="89"/>
      <c r="AHL104" s="89"/>
      <c r="AHM104" s="89"/>
      <c r="AHN104" s="89"/>
      <c r="AHO104" s="89"/>
      <c r="AHP104" s="89"/>
      <c r="AHQ104" s="89"/>
      <c r="AHR104" s="89"/>
      <c r="AHS104" s="89"/>
      <c r="AHT104" s="89"/>
      <c r="AHU104" s="89"/>
      <c r="AHV104" s="89"/>
      <c r="AHW104" s="89"/>
      <c r="AHX104" s="89"/>
      <c r="AHY104" s="89"/>
      <c r="AHZ104" s="89"/>
      <c r="AIA104" s="89"/>
      <c r="AIB104" s="89"/>
      <c r="AIC104" s="89"/>
      <c r="AID104" s="89"/>
      <c r="AIE104" s="89"/>
      <c r="AIF104" s="89"/>
      <c r="AIG104" s="89"/>
      <c r="AIH104" s="89"/>
      <c r="AII104" s="89"/>
      <c r="AIJ104" s="89"/>
      <c r="AIK104" s="89"/>
      <c r="AIL104" s="89"/>
      <c r="AIM104" s="89"/>
      <c r="AIN104" s="89"/>
      <c r="AIO104" s="89"/>
      <c r="AIP104" s="89"/>
      <c r="AIQ104" s="89"/>
      <c r="AIR104" s="89"/>
      <c r="AIS104" s="89"/>
      <c r="AIT104" s="89"/>
      <c r="AIU104" s="89"/>
      <c r="AIV104" s="89"/>
      <c r="AIW104" s="89"/>
      <c r="AIX104" s="89"/>
      <c r="AIY104" s="89"/>
      <c r="AIZ104" s="89"/>
      <c r="AJA104" s="89"/>
      <c r="AJB104" s="89"/>
      <c r="AJC104" s="89"/>
      <c r="AJD104" s="89"/>
      <c r="AJE104" s="89"/>
      <c r="AJF104" s="89"/>
      <c r="AJG104" s="89"/>
      <c r="AJH104" s="89"/>
      <c r="AJI104" s="89"/>
      <c r="AJJ104" s="89"/>
      <c r="AJK104" s="89"/>
      <c r="AJL104" s="89"/>
      <c r="AJM104" s="89"/>
      <c r="AJN104" s="89"/>
      <c r="AJO104" s="89"/>
      <c r="AJP104" s="89"/>
      <c r="AJQ104" s="89"/>
      <c r="AJR104" s="89"/>
      <c r="AJS104" s="89"/>
      <c r="AJT104" s="89"/>
      <c r="AJU104" s="89"/>
      <c r="AJV104" s="89"/>
      <c r="AJW104" s="89"/>
      <c r="AJX104" s="89"/>
      <c r="AJY104" s="89"/>
      <c r="AJZ104" s="89"/>
      <c r="AKA104" s="89"/>
      <c r="AKB104" s="89"/>
      <c r="AKC104" s="89"/>
      <c r="AKD104" s="89"/>
      <c r="AKE104" s="89"/>
      <c r="AKF104" s="89"/>
      <c r="AKG104" s="89"/>
      <c r="AKH104" s="89"/>
      <c r="AKI104" s="89"/>
      <c r="AKJ104" s="89"/>
      <c r="AKK104" s="89"/>
      <c r="AKL104" s="89"/>
      <c r="AKM104" s="89"/>
      <c r="AKN104" s="89"/>
      <c r="AKO104" s="89"/>
      <c r="AKP104" s="89"/>
      <c r="AKQ104" s="89"/>
      <c r="AKR104" s="89"/>
      <c r="AKS104" s="89"/>
      <c r="AKT104" s="89"/>
      <c r="AKU104" s="89"/>
      <c r="AKV104" s="89"/>
      <c r="AKW104" s="89"/>
      <c r="AKX104" s="89"/>
      <c r="AKY104" s="89"/>
      <c r="AKZ104" s="89"/>
      <c r="ALA104" s="89"/>
      <c r="ALB104" s="89"/>
      <c r="ALC104" s="89"/>
      <c r="ALD104" s="89"/>
      <c r="ALE104" s="89"/>
      <c r="ALF104" s="89"/>
      <c r="ALG104" s="89"/>
      <c r="ALH104" s="89"/>
      <c r="ALI104" s="89"/>
      <c r="ALJ104" s="89"/>
      <c r="ALK104" s="89"/>
      <c r="ALL104" s="89"/>
      <c r="ALM104" s="89"/>
      <c r="ALN104" s="89"/>
      <c r="ALO104" s="89"/>
      <c r="ALP104" s="89"/>
      <c r="ALQ104" s="89"/>
      <c r="ALR104" s="89"/>
      <c r="ALS104" s="89"/>
      <c r="ALT104" s="89"/>
      <c r="ALU104" s="89"/>
      <c r="ALV104" s="89"/>
      <c r="ALW104" s="89"/>
      <c r="ALX104" s="89"/>
      <c r="ALY104" s="89"/>
      <c r="ALZ104" s="89"/>
      <c r="AMA104" s="89"/>
      <c r="AMB104" s="89"/>
      <c r="AMC104" s="89"/>
      <c r="AMD104" s="89"/>
      <c r="AME104" s="89"/>
      <c r="AMF104" s="89"/>
      <c r="AMG104" s="89"/>
      <c r="AMH104" s="89"/>
      <c r="AMI104" s="89"/>
      <c r="AMJ104" s="89"/>
    </row>
    <row r="105" spans="1:1024" s="89" customFormat="1" ht="12.75" x14ac:dyDescent="0.2">
      <c r="A105" s="58">
        <f t="array" ref="A105">IF(G105=Error_checking!$A$26,_xlfn.RANK.EQ(AC105,$AC$2:$AC$601),"")</f>
        <v>104</v>
      </c>
      <c r="B105" s="84">
        <v>569</v>
      </c>
      <c r="C105" s="59">
        <f>VLOOKUP($B105,Ludo_na!$A$2:$D$601,2,0)</f>
        <v>288</v>
      </c>
      <c r="D105" s="60" t="str">
        <f>IF(VLOOKUP($B105,Ludo_voor!$A$2:$Y$601,3,0)="","",VLOOKUP($B105,Ludo_voor!$A$2:$Y$601,3,0))</f>
        <v>Van Neste</v>
      </c>
      <c r="E105" s="61" t="str">
        <f>IF(VLOOKUP($B105,Ludo_voor!$A$2:$Y$601,4,0)="","",VLOOKUP($B105,Ludo_voor!$A$2:$Y$601,4,0))</f>
        <v>Sven</v>
      </c>
      <c r="F105" s="62" t="str">
        <f>IF(VLOOKUP($B105,Ludo_voor!$A$2:$Y$601,5,0)="","",VLOOKUP($B105,Ludo_voor!$A$2:$Y$601,5,0))</f>
        <v/>
      </c>
      <c r="G105" s="63" t="s">
        <v>845</v>
      </c>
      <c r="H105" s="85"/>
      <c r="I105" s="86" t="s">
        <v>862</v>
      </c>
      <c r="J105" s="87">
        <v>2</v>
      </c>
      <c r="K105" s="87">
        <v>3</v>
      </c>
      <c r="L105" s="87">
        <v>70</v>
      </c>
      <c r="M105" s="67">
        <f t="array" ref="M105">IF($G105="","",IF(L105="",0,((SUM(IF(I105=I$2:I$601,IF(J105=J$2:J$601,1,0),0))-K105)/(SUM(IF(I105=I$2:I$601,IF(J105=J$2:J$601,1,0),0))-1)*100)+(L105/(SUM(IF(I105=I$2:I$601,IF(J105=J$2:J$601,L$2:L$601,0),0))))+IF(K105&lt;2,SUM(IF(I105=I$2:I$601,IF(J105=J$2:J$601,1,0),0)),0)))</f>
        <v>33.573883161512022</v>
      </c>
      <c r="N105" s="88" t="s">
        <v>887</v>
      </c>
      <c r="O105" s="72">
        <v>1</v>
      </c>
      <c r="P105" s="72">
        <v>4</v>
      </c>
      <c r="Q105" s="72">
        <v>24</v>
      </c>
      <c r="R105" s="70">
        <f t="array" ref="R105">IF($G105="","",IF(Q105="",0,((SUM(IF(N105=N$2:N$601,IF(O105=O$2:O$601,1,0),0))-P105)/(SUM(IF(N105=N$2:N$601,IF(O105=O$2:O$601,1,0),0))-1)*100)+(Q105/(SUM(IF(N105=N$2:N$601,IF(O105=O$2:O$601,Q$2:Q$601,0),0))))+IF(P105&lt;2,SUM(IF(N105=N$2:N$601,IF(O105=O$2:O$601,1,0),0)),0)))</f>
        <v>0.18604651162790697</v>
      </c>
      <c r="S105" s="71" t="s">
        <v>868</v>
      </c>
      <c r="T105" s="72">
        <v>4</v>
      </c>
      <c r="U105" s="72">
        <v>2</v>
      </c>
      <c r="V105" s="72">
        <v>175</v>
      </c>
      <c r="W105" s="73">
        <f t="array" ref="W105">IF($G105="","",IF(OR(S105=Error_checking!$Q$25,S105=Error_checking!$Q$26),R105-IF(P105&lt;2,SUM(IF(N105=N$2:N$601,IF(O105=O$2:O$601,1,0),0)),0),IF(V105="",0,((SUM(IF(S105=S$2:S$601,IF(T105=T$2:T$601,1,0),0))-U105)/(SUM(IF(S105=S$2:S$601,IF(T105=T$2:T$601,1,0),0))-1)*100)+(V105/(SUM(IF(S105=S$2:S$601,IF(T105=T$2:T$601,V$2:V$601,0),0))))+IF(U105&lt;2,SUM(IF(S105=S$2:S$601,IF(T105=T$2:T$601,1,0),0)),0))))</f>
        <v>66.915954415954403</v>
      </c>
      <c r="X105" s="74"/>
      <c r="Y105" s="75"/>
      <c r="Z105" s="76"/>
      <c r="AA105" s="75"/>
      <c r="AB105" s="77">
        <f>0</f>
        <v>0</v>
      </c>
      <c r="AC105" s="77">
        <f t="array" ref="AC105">SUM(M105,R105,W105,AB105)</f>
        <v>100.67588408909432</v>
      </c>
      <c r="AD105" s="76">
        <f>IF(G105=Error_checking!$A$26,MAX(0,MIN(MaxBonus,$G$1)+1-_xlfn.RANK.EQ(AC105,$AC$2:$AC$601)),0)</f>
        <v>0</v>
      </c>
      <c r="AE105" s="73">
        <f t="shared" si="1"/>
        <v>100.67588408909432</v>
      </c>
      <c r="AF105" s="78">
        <f t="array" ref="AF105">IF(G105=Error_checking!$A$26,_xlfn.RANK.EQ(AC105,$AC$2:$AC$601),"")</f>
        <v>104</v>
      </c>
      <c r="AG105" s="79"/>
      <c r="AH105" s="80"/>
      <c r="AI105" s="80"/>
      <c r="AJ105" s="80"/>
      <c r="AK105" s="81"/>
      <c r="AL105" s="81"/>
      <c r="AM105" s="81"/>
      <c r="AN105" s="82"/>
    </row>
    <row r="106" spans="1:1024" s="104" customFormat="1" ht="12.75" x14ac:dyDescent="0.2">
      <c r="A106" s="58">
        <f t="array" ref="A106">IF(G106=Error_checking!$A$26,_xlfn.RANK.EQ(AC106,$AC$2:$AC$601),"")</f>
        <v>105</v>
      </c>
      <c r="B106" s="84">
        <v>471</v>
      </c>
      <c r="C106" s="59">
        <f>VLOOKUP($B106,Ludo_na!$A$2:$D$601,2,0)</f>
        <v>215</v>
      </c>
      <c r="D106" s="60" t="str">
        <f>IF(VLOOKUP($B106,Ludo_voor!$A$2:$Y$601,3,0)="","",VLOOKUP($B106,Ludo_voor!$A$2:$Y$601,3,0))</f>
        <v>Vackier</v>
      </c>
      <c r="E106" s="61" t="str">
        <f>IF(VLOOKUP($B106,Ludo_voor!$A$2:$Y$601,4,0)="","",VLOOKUP($B106,Ludo_voor!$A$2:$Y$601,4,0))</f>
        <v>Bruno</v>
      </c>
      <c r="F106" s="62" t="str">
        <f>IF(VLOOKUP($B106,Ludo_voor!$A$2:$Y$601,5,0)="","",VLOOKUP($B106,Ludo_voor!$A$2:$Y$601,5,0))</f>
        <v>Spelen op Zolder</v>
      </c>
      <c r="G106" s="63" t="s">
        <v>845</v>
      </c>
      <c r="H106" s="85"/>
      <c r="I106" s="86" t="s">
        <v>867</v>
      </c>
      <c r="J106" s="87">
        <v>2</v>
      </c>
      <c r="K106" s="87">
        <v>4</v>
      </c>
      <c r="L106" s="87">
        <v>66</v>
      </c>
      <c r="M106" s="67">
        <f t="array" ref="M106">IF($G106="","",IF(L106="",0,((SUM(IF(I106=I$2:I$601,IF(J106=J$2:J$601,1,0),0))-K106)/(SUM(IF(I106=I$2:I$601,IF(J106=J$2:J$601,1,0),0))-1)*100)+(L106/(SUM(IF(I106=I$2:I$601,IF(J106=J$2:J$601,L$2:L$601,0),0))))+IF(K106&lt;2,SUM(IF(I106=I$2:I$601,IF(J106=J$2:J$601,1,0),0)),0)))</f>
        <v>0.18591549295774648</v>
      </c>
      <c r="N106" s="88" t="s">
        <v>866</v>
      </c>
      <c r="O106" s="72">
        <v>1</v>
      </c>
      <c r="P106" s="72">
        <v>2</v>
      </c>
      <c r="Q106" s="72">
        <v>348</v>
      </c>
      <c r="R106" s="70">
        <f t="array" ref="R106">IF($G106="","",IF(Q106="",0,((SUM(IF(N106=N$2:N$601,IF(O106=O$2:O$601,1,0),0))-P106)/(SUM(IF(N106=N$2:N$601,IF(O106=O$2:O$601,1,0),0))-1)*100)+(Q106/(SUM(IF(N106=N$2:N$601,IF(O106=O$2:O$601,Q$2:Q$601,0),0))))+IF(P106&lt;2,SUM(IF(N106=N$2:N$601,IF(O106=O$2:O$601,1,0),0)),0)))</f>
        <v>66.932112890922951</v>
      </c>
      <c r="S106" s="71" t="s">
        <v>966</v>
      </c>
      <c r="T106" s="72">
        <v>1</v>
      </c>
      <c r="U106" s="72">
        <v>3</v>
      </c>
      <c r="V106" s="72">
        <v>26</v>
      </c>
      <c r="W106" s="73">
        <f t="array" ref="W106">IF($G106="","",IF(OR(S106=Error_checking!$Q$25,S106=Error_checking!$Q$26),R106-IF(P106&lt;2,SUM(IF(N106=N$2:N$601,IF(O106=O$2:O$601,1,0),0)),0),IF(V106="",0,((SUM(IF(S106=S$2:S$601,IF(T106=T$2:T$601,1,0),0))-U106)/(SUM(IF(S106=S$2:S$601,IF(T106=T$2:T$601,1,0),0))-1)*100)+(V106/(SUM(IF(S106=S$2:S$601,IF(T106=T$2:T$601,V$2:V$601,0),0))))+IF(U106&lt;2,SUM(IF(S106=S$2:S$601,IF(T106=T$2:T$601,1,0),0)),0))))</f>
        <v>33.549999999999997</v>
      </c>
      <c r="X106" s="74"/>
      <c r="Y106" s="75"/>
      <c r="Z106" s="76"/>
      <c r="AA106" s="75"/>
      <c r="AB106" s="77">
        <f>0</f>
        <v>0</v>
      </c>
      <c r="AC106" s="77">
        <f t="array" ref="AC106">SUM(M106,R106,W106,AB106)</f>
        <v>100.6680283838807</v>
      </c>
      <c r="AD106" s="76">
        <f>IF(G106=Error_checking!$A$26,MAX(0,MIN(MaxBonus,$G$1)+1-_xlfn.RANK.EQ(AC106,$AC$2:$AC$601)),0)</f>
        <v>0</v>
      </c>
      <c r="AE106" s="73">
        <f t="shared" si="1"/>
        <v>100.6680283838807</v>
      </c>
      <c r="AF106" s="78">
        <f t="array" ref="AF106">IF(G106=Error_checking!$A$26,_xlfn.RANK.EQ(AC106,$AC$2:$AC$601),"")</f>
        <v>105</v>
      </c>
      <c r="AG106" s="79"/>
      <c r="AH106" s="80"/>
      <c r="AI106" s="80"/>
      <c r="AJ106" s="80"/>
      <c r="AK106" s="81"/>
      <c r="AL106" s="81"/>
      <c r="AM106" s="81"/>
      <c r="AN106" s="82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  <c r="IX106" s="89"/>
      <c r="IY106" s="89"/>
      <c r="IZ106" s="89"/>
      <c r="JA106" s="89"/>
      <c r="JB106" s="89"/>
      <c r="JC106" s="89"/>
      <c r="JD106" s="89"/>
      <c r="JE106" s="89"/>
      <c r="JF106" s="89"/>
      <c r="JG106" s="89"/>
      <c r="JH106" s="89"/>
      <c r="JI106" s="89"/>
      <c r="JJ106" s="89"/>
      <c r="JK106" s="89"/>
      <c r="JL106" s="89"/>
      <c r="JM106" s="89"/>
      <c r="JN106" s="89"/>
      <c r="JO106" s="89"/>
      <c r="JP106" s="89"/>
      <c r="JQ106" s="89"/>
      <c r="JR106" s="89"/>
      <c r="JS106" s="89"/>
      <c r="JT106" s="89"/>
      <c r="JU106" s="89"/>
      <c r="JV106" s="89"/>
      <c r="JW106" s="89"/>
      <c r="JX106" s="89"/>
      <c r="JY106" s="89"/>
      <c r="JZ106" s="89"/>
      <c r="KA106" s="89"/>
      <c r="KB106" s="89"/>
      <c r="KC106" s="89"/>
      <c r="KD106" s="89"/>
      <c r="KE106" s="89"/>
      <c r="KF106" s="89"/>
      <c r="KG106" s="89"/>
      <c r="KH106" s="89"/>
      <c r="KI106" s="89"/>
      <c r="KJ106" s="89"/>
      <c r="KK106" s="89"/>
      <c r="KL106" s="89"/>
      <c r="KM106" s="89"/>
      <c r="KN106" s="89"/>
      <c r="KO106" s="89"/>
      <c r="KP106" s="89"/>
      <c r="KQ106" s="89"/>
      <c r="KR106" s="89"/>
      <c r="KS106" s="89"/>
      <c r="KT106" s="89"/>
      <c r="KU106" s="89"/>
      <c r="KV106" s="89"/>
      <c r="KW106" s="89"/>
      <c r="KX106" s="89"/>
      <c r="KY106" s="89"/>
      <c r="KZ106" s="89"/>
      <c r="LA106" s="89"/>
      <c r="LB106" s="89"/>
      <c r="LC106" s="89"/>
      <c r="LD106" s="89"/>
      <c r="LE106" s="89"/>
      <c r="LF106" s="89"/>
      <c r="LG106" s="89"/>
      <c r="LH106" s="89"/>
      <c r="LI106" s="89"/>
      <c r="LJ106" s="89"/>
      <c r="LK106" s="89"/>
      <c r="LL106" s="89"/>
      <c r="LM106" s="89"/>
      <c r="LN106" s="89"/>
      <c r="LO106" s="89"/>
      <c r="LP106" s="89"/>
      <c r="LQ106" s="89"/>
      <c r="LR106" s="89"/>
      <c r="LS106" s="89"/>
      <c r="LT106" s="89"/>
      <c r="LU106" s="89"/>
      <c r="LV106" s="89"/>
      <c r="LW106" s="89"/>
      <c r="LX106" s="89"/>
      <c r="LY106" s="89"/>
      <c r="LZ106" s="89"/>
      <c r="MA106" s="89"/>
      <c r="MB106" s="89"/>
      <c r="MC106" s="89"/>
      <c r="MD106" s="89"/>
      <c r="ME106" s="89"/>
      <c r="MF106" s="89"/>
      <c r="MG106" s="89"/>
      <c r="MH106" s="89"/>
      <c r="MI106" s="89"/>
      <c r="MJ106" s="89"/>
      <c r="MK106" s="89"/>
      <c r="ML106" s="89"/>
      <c r="MM106" s="89"/>
      <c r="MN106" s="89"/>
      <c r="MO106" s="89"/>
      <c r="MP106" s="89"/>
      <c r="MQ106" s="89"/>
      <c r="MR106" s="89"/>
      <c r="MS106" s="89"/>
      <c r="MT106" s="89"/>
      <c r="MU106" s="89"/>
      <c r="MV106" s="89"/>
      <c r="MW106" s="89"/>
      <c r="MX106" s="89"/>
      <c r="MY106" s="89"/>
      <c r="MZ106" s="89"/>
      <c r="NA106" s="89"/>
      <c r="NB106" s="89"/>
      <c r="NC106" s="89"/>
      <c r="ND106" s="89"/>
      <c r="NE106" s="89"/>
      <c r="NF106" s="89"/>
      <c r="NG106" s="89"/>
      <c r="NH106" s="89"/>
      <c r="NI106" s="89"/>
      <c r="NJ106" s="89"/>
      <c r="NK106" s="89"/>
      <c r="NL106" s="89"/>
      <c r="NM106" s="89"/>
      <c r="NN106" s="89"/>
      <c r="NO106" s="89"/>
      <c r="NP106" s="89"/>
      <c r="NQ106" s="89"/>
      <c r="NR106" s="89"/>
      <c r="NS106" s="89"/>
      <c r="NT106" s="89"/>
      <c r="NU106" s="89"/>
      <c r="NV106" s="89"/>
      <c r="NW106" s="89"/>
      <c r="NX106" s="89"/>
      <c r="NY106" s="89"/>
      <c r="NZ106" s="89"/>
      <c r="OA106" s="89"/>
      <c r="OB106" s="89"/>
      <c r="OC106" s="89"/>
      <c r="OD106" s="89"/>
      <c r="OE106" s="89"/>
      <c r="OF106" s="89"/>
      <c r="OG106" s="89"/>
      <c r="OH106" s="89"/>
      <c r="OI106" s="89"/>
      <c r="OJ106" s="89"/>
      <c r="OK106" s="89"/>
      <c r="OL106" s="89"/>
      <c r="OM106" s="89"/>
      <c r="ON106" s="89"/>
      <c r="OO106" s="89"/>
      <c r="OP106" s="89"/>
      <c r="OQ106" s="89"/>
      <c r="OR106" s="89"/>
      <c r="OS106" s="89"/>
      <c r="OT106" s="89"/>
      <c r="OU106" s="89"/>
      <c r="OV106" s="89"/>
      <c r="OW106" s="89"/>
      <c r="OX106" s="89"/>
      <c r="OY106" s="89"/>
      <c r="OZ106" s="89"/>
      <c r="PA106" s="89"/>
      <c r="PB106" s="89"/>
      <c r="PC106" s="89"/>
      <c r="PD106" s="89"/>
      <c r="PE106" s="89"/>
      <c r="PF106" s="89"/>
      <c r="PG106" s="89"/>
      <c r="PH106" s="89"/>
      <c r="PI106" s="89"/>
      <c r="PJ106" s="89"/>
      <c r="PK106" s="89"/>
      <c r="PL106" s="89"/>
      <c r="PM106" s="89"/>
      <c r="PN106" s="89"/>
      <c r="PO106" s="89"/>
      <c r="PP106" s="89"/>
      <c r="PQ106" s="89"/>
      <c r="PR106" s="89"/>
      <c r="PS106" s="89"/>
      <c r="PT106" s="89"/>
      <c r="PU106" s="89"/>
      <c r="PV106" s="89"/>
      <c r="PW106" s="89"/>
      <c r="PX106" s="89"/>
      <c r="PY106" s="89"/>
      <c r="PZ106" s="89"/>
      <c r="QA106" s="89"/>
      <c r="QB106" s="89"/>
      <c r="QC106" s="89"/>
      <c r="QD106" s="89"/>
      <c r="QE106" s="89"/>
      <c r="QF106" s="89"/>
      <c r="QG106" s="89"/>
      <c r="QH106" s="89"/>
      <c r="QI106" s="89"/>
      <c r="QJ106" s="89"/>
      <c r="QK106" s="89"/>
      <c r="QL106" s="89"/>
      <c r="QM106" s="89"/>
      <c r="QN106" s="89"/>
      <c r="QO106" s="89"/>
      <c r="QP106" s="89"/>
      <c r="QQ106" s="89"/>
      <c r="QR106" s="89"/>
      <c r="QS106" s="89"/>
      <c r="QT106" s="89"/>
      <c r="QU106" s="89"/>
      <c r="QV106" s="89"/>
      <c r="QW106" s="89"/>
      <c r="QX106" s="89"/>
      <c r="QY106" s="89"/>
      <c r="QZ106" s="89"/>
      <c r="RA106" s="89"/>
      <c r="RB106" s="89"/>
      <c r="RC106" s="89"/>
      <c r="RD106" s="89"/>
      <c r="RE106" s="89"/>
      <c r="RF106" s="89"/>
      <c r="RG106" s="89"/>
      <c r="RH106" s="89"/>
      <c r="RI106" s="89"/>
      <c r="RJ106" s="89"/>
      <c r="RK106" s="89"/>
      <c r="RL106" s="89"/>
      <c r="RM106" s="89"/>
      <c r="RN106" s="89"/>
      <c r="RO106" s="89"/>
      <c r="RP106" s="89"/>
      <c r="RQ106" s="89"/>
      <c r="RR106" s="89"/>
      <c r="RS106" s="89"/>
      <c r="RT106" s="89"/>
      <c r="RU106" s="89"/>
      <c r="RV106" s="89"/>
      <c r="RW106" s="89"/>
      <c r="RX106" s="89"/>
      <c r="RY106" s="89"/>
      <c r="RZ106" s="89"/>
      <c r="SA106" s="89"/>
      <c r="SB106" s="89"/>
      <c r="SC106" s="89"/>
      <c r="SD106" s="89"/>
      <c r="SE106" s="89"/>
      <c r="SF106" s="89"/>
      <c r="SG106" s="89"/>
      <c r="SH106" s="89"/>
      <c r="SI106" s="89"/>
      <c r="SJ106" s="89"/>
      <c r="SK106" s="89"/>
      <c r="SL106" s="89"/>
      <c r="SM106" s="89"/>
      <c r="SN106" s="89"/>
      <c r="SO106" s="89"/>
      <c r="SP106" s="89"/>
      <c r="SQ106" s="89"/>
      <c r="SR106" s="89"/>
      <c r="SS106" s="89"/>
      <c r="ST106" s="89"/>
      <c r="SU106" s="89"/>
      <c r="SV106" s="89"/>
      <c r="SW106" s="89"/>
      <c r="SX106" s="89"/>
      <c r="SY106" s="89"/>
      <c r="SZ106" s="89"/>
      <c r="TA106" s="89"/>
      <c r="TB106" s="89"/>
      <c r="TC106" s="89"/>
      <c r="TD106" s="89"/>
      <c r="TE106" s="89"/>
      <c r="TF106" s="89"/>
      <c r="TG106" s="89"/>
      <c r="TH106" s="89"/>
      <c r="TI106" s="89"/>
      <c r="TJ106" s="89"/>
      <c r="TK106" s="89"/>
      <c r="TL106" s="89"/>
      <c r="TM106" s="89"/>
      <c r="TN106" s="89"/>
      <c r="TO106" s="89"/>
      <c r="TP106" s="89"/>
      <c r="TQ106" s="89"/>
      <c r="TR106" s="89"/>
      <c r="TS106" s="89"/>
      <c r="TT106" s="89"/>
      <c r="TU106" s="89"/>
      <c r="TV106" s="89"/>
      <c r="TW106" s="89"/>
      <c r="TX106" s="89"/>
      <c r="TY106" s="89"/>
      <c r="TZ106" s="89"/>
      <c r="UA106" s="89"/>
      <c r="UB106" s="89"/>
      <c r="UC106" s="89"/>
      <c r="UD106" s="89"/>
      <c r="UE106" s="89"/>
      <c r="UF106" s="89"/>
      <c r="UG106" s="89"/>
      <c r="UH106" s="89"/>
      <c r="UI106" s="89"/>
      <c r="UJ106" s="89"/>
      <c r="UK106" s="89"/>
      <c r="UL106" s="89"/>
      <c r="UM106" s="89"/>
      <c r="UN106" s="89"/>
      <c r="UO106" s="89"/>
      <c r="UP106" s="89"/>
      <c r="UQ106" s="89"/>
      <c r="UR106" s="89"/>
      <c r="US106" s="89"/>
      <c r="UT106" s="89"/>
      <c r="UU106" s="89"/>
      <c r="UV106" s="89"/>
      <c r="UW106" s="89"/>
      <c r="UX106" s="89"/>
      <c r="UY106" s="89"/>
      <c r="UZ106" s="89"/>
      <c r="VA106" s="89"/>
      <c r="VB106" s="89"/>
      <c r="VC106" s="89"/>
      <c r="VD106" s="89"/>
      <c r="VE106" s="89"/>
      <c r="VF106" s="89"/>
      <c r="VG106" s="89"/>
      <c r="VH106" s="89"/>
      <c r="VI106" s="89"/>
      <c r="VJ106" s="89"/>
      <c r="VK106" s="89"/>
      <c r="VL106" s="89"/>
      <c r="VM106" s="89"/>
      <c r="VN106" s="89"/>
      <c r="VO106" s="89"/>
      <c r="VP106" s="89"/>
      <c r="VQ106" s="89"/>
      <c r="VR106" s="89"/>
      <c r="VS106" s="89"/>
      <c r="VT106" s="89"/>
      <c r="VU106" s="89"/>
      <c r="VV106" s="89"/>
      <c r="VW106" s="89"/>
      <c r="VX106" s="89"/>
      <c r="VY106" s="89"/>
      <c r="VZ106" s="89"/>
      <c r="WA106" s="89"/>
      <c r="WB106" s="89"/>
      <c r="WC106" s="89"/>
      <c r="WD106" s="89"/>
      <c r="WE106" s="89"/>
      <c r="WF106" s="89"/>
      <c r="WG106" s="89"/>
      <c r="WH106" s="89"/>
      <c r="WI106" s="89"/>
      <c r="WJ106" s="89"/>
      <c r="WK106" s="89"/>
      <c r="WL106" s="89"/>
      <c r="WM106" s="89"/>
      <c r="WN106" s="89"/>
      <c r="WO106" s="89"/>
      <c r="WP106" s="89"/>
      <c r="WQ106" s="89"/>
      <c r="WR106" s="89"/>
      <c r="WS106" s="89"/>
      <c r="WT106" s="89"/>
      <c r="WU106" s="89"/>
      <c r="WV106" s="89"/>
      <c r="WW106" s="89"/>
      <c r="WX106" s="89"/>
      <c r="WY106" s="89"/>
      <c r="WZ106" s="89"/>
      <c r="XA106" s="89"/>
      <c r="XB106" s="89"/>
      <c r="XC106" s="89"/>
      <c r="XD106" s="89"/>
      <c r="XE106" s="89"/>
      <c r="XF106" s="89"/>
      <c r="XG106" s="89"/>
      <c r="XH106" s="89"/>
      <c r="XI106" s="89"/>
      <c r="XJ106" s="89"/>
      <c r="XK106" s="89"/>
      <c r="XL106" s="89"/>
      <c r="XM106" s="89"/>
      <c r="XN106" s="89"/>
      <c r="XO106" s="89"/>
      <c r="XP106" s="89"/>
      <c r="XQ106" s="89"/>
      <c r="XR106" s="89"/>
      <c r="XS106" s="89"/>
      <c r="XT106" s="89"/>
      <c r="XU106" s="89"/>
      <c r="XV106" s="89"/>
      <c r="XW106" s="89"/>
      <c r="XX106" s="89"/>
      <c r="XY106" s="89"/>
      <c r="XZ106" s="89"/>
      <c r="YA106" s="89"/>
      <c r="YB106" s="89"/>
      <c r="YC106" s="89"/>
      <c r="YD106" s="89"/>
      <c r="YE106" s="89"/>
      <c r="YF106" s="89"/>
      <c r="YG106" s="89"/>
      <c r="YH106" s="89"/>
      <c r="YI106" s="89"/>
      <c r="YJ106" s="89"/>
      <c r="YK106" s="89"/>
      <c r="YL106" s="89"/>
      <c r="YM106" s="89"/>
      <c r="YN106" s="89"/>
      <c r="YO106" s="89"/>
      <c r="YP106" s="89"/>
      <c r="YQ106" s="89"/>
      <c r="YR106" s="89"/>
      <c r="YS106" s="89"/>
      <c r="YT106" s="89"/>
      <c r="YU106" s="89"/>
      <c r="YV106" s="89"/>
      <c r="YW106" s="89"/>
      <c r="YX106" s="89"/>
      <c r="YY106" s="89"/>
      <c r="YZ106" s="89"/>
      <c r="ZA106" s="89"/>
      <c r="ZB106" s="89"/>
      <c r="ZC106" s="89"/>
      <c r="ZD106" s="89"/>
      <c r="ZE106" s="89"/>
      <c r="ZF106" s="89"/>
      <c r="ZG106" s="89"/>
      <c r="ZH106" s="89"/>
      <c r="ZI106" s="89"/>
      <c r="ZJ106" s="89"/>
      <c r="ZK106" s="89"/>
      <c r="ZL106" s="89"/>
      <c r="ZM106" s="89"/>
      <c r="ZN106" s="89"/>
      <c r="ZO106" s="89"/>
      <c r="ZP106" s="89"/>
      <c r="ZQ106" s="89"/>
      <c r="ZR106" s="89"/>
      <c r="ZS106" s="89"/>
      <c r="ZT106" s="89"/>
      <c r="ZU106" s="89"/>
      <c r="ZV106" s="89"/>
      <c r="ZW106" s="89"/>
      <c r="ZX106" s="89"/>
      <c r="ZY106" s="89"/>
      <c r="ZZ106" s="89"/>
      <c r="AAA106" s="89"/>
      <c r="AAB106" s="89"/>
      <c r="AAC106" s="89"/>
      <c r="AAD106" s="89"/>
      <c r="AAE106" s="89"/>
      <c r="AAF106" s="89"/>
      <c r="AAG106" s="89"/>
      <c r="AAH106" s="89"/>
      <c r="AAI106" s="89"/>
      <c r="AAJ106" s="89"/>
      <c r="AAK106" s="89"/>
      <c r="AAL106" s="89"/>
      <c r="AAM106" s="89"/>
      <c r="AAN106" s="89"/>
      <c r="AAO106" s="89"/>
      <c r="AAP106" s="89"/>
      <c r="AAQ106" s="89"/>
      <c r="AAR106" s="89"/>
      <c r="AAS106" s="89"/>
      <c r="AAT106" s="89"/>
      <c r="AAU106" s="89"/>
      <c r="AAV106" s="89"/>
      <c r="AAW106" s="89"/>
      <c r="AAX106" s="89"/>
      <c r="AAY106" s="89"/>
      <c r="AAZ106" s="89"/>
      <c r="ABA106" s="89"/>
      <c r="ABB106" s="89"/>
      <c r="ABC106" s="89"/>
      <c r="ABD106" s="89"/>
      <c r="ABE106" s="89"/>
      <c r="ABF106" s="89"/>
      <c r="ABG106" s="89"/>
      <c r="ABH106" s="89"/>
      <c r="ABI106" s="89"/>
      <c r="ABJ106" s="89"/>
      <c r="ABK106" s="89"/>
      <c r="ABL106" s="89"/>
      <c r="ABM106" s="89"/>
      <c r="ABN106" s="89"/>
      <c r="ABO106" s="89"/>
      <c r="ABP106" s="89"/>
      <c r="ABQ106" s="89"/>
      <c r="ABR106" s="89"/>
      <c r="ABS106" s="89"/>
      <c r="ABT106" s="89"/>
      <c r="ABU106" s="89"/>
      <c r="ABV106" s="89"/>
      <c r="ABW106" s="89"/>
      <c r="ABX106" s="89"/>
      <c r="ABY106" s="89"/>
      <c r="ABZ106" s="89"/>
      <c r="ACA106" s="89"/>
      <c r="ACB106" s="89"/>
      <c r="ACC106" s="89"/>
      <c r="ACD106" s="89"/>
      <c r="ACE106" s="89"/>
      <c r="ACF106" s="89"/>
      <c r="ACG106" s="89"/>
      <c r="ACH106" s="89"/>
      <c r="ACI106" s="89"/>
      <c r="ACJ106" s="89"/>
      <c r="ACK106" s="89"/>
      <c r="ACL106" s="89"/>
      <c r="ACM106" s="89"/>
      <c r="ACN106" s="89"/>
      <c r="ACO106" s="89"/>
      <c r="ACP106" s="89"/>
      <c r="ACQ106" s="89"/>
      <c r="ACR106" s="89"/>
      <c r="ACS106" s="89"/>
      <c r="ACT106" s="89"/>
      <c r="ACU106" s="89"/>
      <c r="ACV106" s="89"/>
      <c r="ACW106" s="89"/>
      <c r="ACX106" s="89"/>
      <c r="ACY106" s="89"/>
      <c r="ACZ106" s="89"/>
      <c r="ADA106" s="89"/>
      <c r="ADB106" s="89"/>
      <c r="ADC106" s="89"/>
      <c r="ADD106" s="89"/>
      <c r="ADE106" s="89"/>
      <c r="ADF106" s="89"/>
      <c r="ADG106" s="89"/>
      <c r="ADH106" s="89"/>
      <c r="ADI106" s="89"/>
      <c r="ADJ106" s="89"/>
      <c r="ADK106" s="89"/>
      <c r="ADL106" s="89"/>
      <c r="ADM106" s="89"/>
      <c r="ADN106" s="89"/>
      <c r="ADO106" s="89"/>
      <c r="ADP106" s="89"/>
      <c r="ADQ106" s="89"/>
      <c r="ADR106" s="89"/>
      <c r="ADS106" s="89"/>
      <c r="ADT106" s="89"/>
      <c r="ADU106" s="89"/>
      <c r="ADV106" s="89"/>
      <c r="ADW106" s="89"/>
      <c r="ADX106" s="89"/>
      <c r="ADY106" s="89"/>
      <c r="ADZ106" s="89"/>
      <c r="AEA106" s="89"/>
      <c r="AEB106" s="89"/>
      <c r="AEC106" s="89"/>
      <c r="AED106" s="89"/>
      <c r="AEE106" s="89"/>
      <c r="AEF106" s="89"/>
      <c r="AEG106" s="89"/>
      <c r="AEH106" s="89"/>
      <c r="AEI106" s="89"/>
      <c r="AEJ106" s="89"/>
      <c r="AEK106" s="89"/>
      <c r="AEL106" s="89"/>
      <c r="AEM106" s="89"/>
      <c r="AEN106" s="89"/>
      <c r="AEO106" s="89"/>
      <c r="AEP106" s="89"/>
      <c r="AEQ106" s="89"/>
      <c r="AER106" s="89"/>
      <c r="AES106" s="89"/>
      <c r="AET106" s="89"/>
      <c r="AEU106" s="89"/>
      <c r="AEV106" s="89"/>
      <c r="AEW106" s="89"/>
      <c r="AEX106" s="89"/>
      <c r="AEY106" s="89"/>
      <c r="AEZ106" s="89"/>
      <c r="AFA106" s="89"/>
      <c r="AFB106" s="89"/>
      <c r="AFC106" s="89"/>
      <c r="AFD106" s="89"/>
      <c r="AFE106" s="89"/>
      <c r="AFF106" s="89"/>
      <c r="AFG106" s="89"/>
      <c r="AFH106" s="89"/>
      <c r="AFI106" s="89"/>
      <c r="AFJ106" s="89"/>
      <c r="AFK106" s="89"/>
      <c r="AFL106" s="89"/>
      <c r="AFM106" s="89"/>
      <c r="AFN106" s="89"/>
      <c r="AFO106" s="89"/>
      <c r="AFP106" s="89"/>
      <c r="AFQ106" s="89"/>
      <c r="AFR106" s="89"/>
      <c r="AFS106" s="89"/>
      <c r="AFT106" s="89"/>
      <c r="AFU106" s="89"/>
      <c r="AFV106" s="89"/>
      <c r="AFW106" s="89"/>
      <c r="AFX106" s="89"/>
      <c r="AFY106" s="89"/>
      <c r="AFZ106" s="89"/>
      <c r="AGA106" s="89"/>
      <c r="AGB106" s="89"/>
      <c r="AGC106" s="89"/>
      <c r="AGD106" s="89"/>
      <c r="AGE106" s="89"/>
      <c r="AGF106" s="89"/>
      <c r="AGG106" s="89"/>
      <c r="AGH106" s="89"/>
      <c r="AGI106" s="89"/>
      <c r="AGJ106" s="89"/>
      <c r="AGK106" s="89"/>
      <c r="AGL106" s="89"/>
      <c r="AGM106" s="89"/>
      <c r="AGN106" s="89"/>
      <c r="AGO106" s="89"/>
      <c r="AGP106" s="89"/>
      <c r="AGQ106" s="89"/>
      <c r="AGR106" s="89"/>
      <c r="AGS106" s="89"/>
      <c r="AGT106" s="89"/>
      <c r="AGU106" s="89"/>
      <c r="AGV106" s="89"/>
      <c r="AGW106" s="89"/>
      <c r="AGX106" s="89"/>
      <c r="AGY106" s="89"/>
      <c r="AGZ106" s="89"/>
      <c r="AHA106" s="89"/>
      <c r="AHB106" s="89"/>
      <c r="AHC106" s="89"/>
      <c r="AHD106" s="89"/>
      <c r="AHE106" s="89"/>
      <c r="AHF106" s="89"/>
      <c r="AHG106" s="89"/>
      <c r="AHH106" s="89"/>
      <c r="AHI106" s="89"/>
      <c r="AHJ106" s="89"/>
      <c r="AHK106" s="89"/>
      <c r="AHL106" s="89"/>
      <c r="AHM106" s="89"/>
      <c r="AHN106" s="89"/>
      <c r="AHO106" s="89"/>
      <c r="AHP106" s="89"/>
      <c r="AHQ106" s="89"/>
      <c r="AHR106" s="89"/>
      <c r="AHS106" s="89"/>
      <c r="AHT106" s="89"/>
      <c r="AHU106" s="89"/>
      <c r="AHV106" s="89"/>
      <c r="AHW106" s="89"/>
      <c r="AHX106" s="89"/>
      <c r="AHY106" s="89"/>
      <c r="AHZ106" s="89"/>
      <c r="AIA106" s="89"/>
      <c r="AIB106" s="89"/>
      <c r="AIC106" s="89"/>
      <c r="AID106" s="89"/>
      <c r="AIE106" s="89"/>
      <c r="AIF106" s="89"/>
      <c r="AIG106" s="89"/>
      <c r="AIH106" s="89"/>
      <c r="AII106" s="89"/>
      <c r="AIJ106" s="89"/>
      <c r="AIK106" s="89"/>
      <c r="AIL106" s="89"/>
      <c r="AIM106" s="89"/>
      <c r="AIN106" s="89"/>
      <c r="AIO106" s="89"/>
      <c r="AIP106" s="89"/>
      <c r="AIQ106" s="89"/>
      <c r="AIR106" s="89"/>
      <c r="AIS106" s="89"/>
      <c r="AIT106" s="89"/>
      <c r="AIU106" s="89"/>
      <c r="AIV106" s="89"/>
      <c r="AIW106" s="89"/>
      <c r="AIX106" s="89"/>
      <c r="AIY106" s="89"/>
      <c r="AIZ106" s="89"/>
      <c r="AJA106" s="89"/>
      <c r="AJB106" s="89"/>
      <c r="AJC106" s="89"/>
      <c r="AJD106" s="89"/>
      <c r="AJE106" s="89"/>
      <c r="AJF106" s="89"/>
      <c r="AJG106" s="89"/>
      <c r="AJH106" s="89"/>
      <c r="AJI106" s="89"/>
      <c r="AJJ106" s="89"/>
      <c r="AJK106" s="89"/>
      <c r="AJL106" s="89"/>
      <c r="AJM106" s="89"/>
      <c r="AJN106" s="89"/>
      <c r="AJO106" s="89"/>
      <c r="AJP106" s="89"/>
      <c r="AJQ106" s="89"/>
      <c r="AJR106" s="89"/>
      <c r="AJS106" s="89"/>
      <c r="AJT106" s="89"/>
      <c r="AJU106" s="89"/>
      <c r="AJV106" s="89"/>
      <c r="AJW106" s="89"/>
      <c r="AJX106" s="89"/>
      <c r="AJY106" s="89"/>
      <c r="AJZ106" s="89"/>
      <c r="AKA106" s="89"/>
      <c r="AKB106" s="89"/>
      <c r="AKC106" s="89"/>
      <c r="AKD106" s="89"/>
      <c r="AKE106" s="89"/>
      <c r="AKF106" s="89"/>
      <c r="AKG106" s="89"/>
      <c r="AKH106" s="89"/>
      <c r="AKI106" s="89"/>
      <c r="AKJ106" s="89"/>
      <c r="AKK106" s="89"/>
      <c r="AKL106" s="89"/>
      <c r="AKM106" s="89"/>
      <c r="AKN106" s="89"/>
      <c r="AKO106" s="89"/>
      <c r="AKP106" s="89"/>
      <c r="AKQ106" s="89"/>
      <c r="AKR106" s="89"/>
      <c r="AKS106" s="89"/>
      <c r="AKT106" s="89"/>
      <c r="AKU106" s="89"/>
      <c r="AKV106" s="89"/>
      <c r="AKW106" s="89"/>
      <c r="AKX106" s="89"/>
      <c r="AKY106" s="89"/>
      <c r="AKZ106" s="89"/>
      <c r="ALA106" s="89"/>
      <c r="ALB106" s="89"/>
      <c r="ALC106" s="89"/>
      <c r="ALD106" s="89"/>
      <c r="ALE106" s="89"/>
      <c r="ALF106" s="89"/>
      <c r="ALG106" s="89"/>
      <c r="ALH106" s="89"/>
      <c r="ALI106" s="89"/>
      <c r="ALJ106" s="89"/>
      <c r="ALK106" s="89"/>
      <c r="ALL106" s="89"/>
      <c r="ALM106" s="89"/>
      <c r="ALN106" s="89"/>
      <c r="ALO106" s="89"/>
      <c r="ALP106" s="89"/>
      <c r="ALQ106" s="89"/>
      <c r="ALR106" s="89"/>
      <c r="ALS106" s="89"/>
      <c r="ALT106" s="89"/>
      <c r="ALU106" s="89"/>
      <c r="ALV106" s="89"/>
      <c r="ALW106" s="89"/>
      <c r="ALX106" s="89"/>
      <c r="ALY106" s="89"/>
      <c r="ALZ106" s="89"/>
      <c r="AMA106" s="89"/>
      <c r="AMB106" s="89"/>
      <c r="AMC106" s="89"/>
      <c r="AMD106" s="89"/>
      <c r="AME106" s="89"/>
      <c r="AMF106" s="89"/>
      <c r="AMG106" s="89"/>
      <c r="AMH106" s="89"/>
      <c r="AMI106" s="89"/>
      <c r="AMJ106" s="89"/>
    </row>
    <row r="107" spans="1:1024" s="89" customFormat="1" ht="12.75" x14ac:dyDescent="0.2">
      <c r="A107" s="58">
        <f t="array" ref="A107">IF(G107=Error_checking!$A$26,_xlfn.RANK.EQ(AC107,$AC$2:$AC$601),"")</f>
        <v>106</v>
      </c>
      <c r="B107" s="84">
        <v>432</v>
      </c>
      <c r="C107" s="59">
        <f>VLOOKUP($B107,Ludo_na!$A$2:$D$601,2,0)</f>
        <v>351</v>
      </c>
      <c r="D107" s="60" t="str">
        <f>IF(VLOOKUP($B107,Ludo_voor!$A$2:$Y$601,3,0)="","",VLOOKUP($B107,Ludo_voor!$A$2:$Y$601,3,0))</f>
        <v>Van Reusel</v>
      </c>
      <c r="E107" s="61" t="str">
        <f>IF(VLOOKUP($B107,Ludo_voor!$A$2:$Y$601,4,0)="","",VLOOKUP($B107,Ludo_voor!$A$2:$Y$601,4,0))</f>
        <v>Willy</v>
      </c>
      <c r="F107" s="62" t="str">
        <f>IF(VLOOKUP($B107,Ludo_voor!$A$2:$Y$601,5,0)="","",VLOOKUP($B107,Ludo_voor!$A$2:$Y$601,5,0))</f>
        <v/>
      </c>
      <c r="G107" s="63" t="s">
        <v>845</v>
      </c>
      <c r="H107" s="85"/>
      <c r="I107" s="86" t="s">
        <v>960</v>
      </c>
      <c r="J107" s="87">
        <v>1</v>
      </c>
      <c r="K107" s="87">
        <v>2</v>
      </c>
      <c r="L107" s="87">
        <v>21</v>
      </c>
      <c r="M107" s="67">
        <f t="array" ref="M107">IF($G107="","",IF(L107="",0,((SUM(IF(I107=I$2:I$601,IF(J107=J$2:J$601,1,0),0))-K107)/(SUM(IF(I107=I$2:I$601,IF(J107=J$2:J$601,1,0),0))-1)*100)+(L107/(SUM(IF(I107=I$2:I$601,IF(J107=J$2:J$601,L$2:L$601,0),0))))+IF(K107&lt;2,SUM(IF(I107=I$2:I$601,IF(J107=J$2:J$601,1,0),0)),0)))</f>
        <v>75.272727272727266</v>
      </c>
      <c r="N107" s="88" t="s">
        <v>866</v>
      </c>
      <c r="O107" s="72">
        <v>1</v>
      </c>
      <c r="P107" s="72">
        <v>4</v>
      </c>
      <c r="Q107" s="72">
        <v>290</v>
      </c>
      <c r="R107" s="70">
        <f t="array" ref="R107">IF($G107="","",IF(Q107="",0,((SUM(IF(N107=N$2:N$601,IF(O107=O$2:O$601,1,0),0))-P107)/(SUM(IF(N107=N$2:N$601,IF(O107=O$2:O$601,1,0),0))-1)*100)+(Q107/(SUM(IF(N107=N$2:N$601,IF(O107=O$2:O$601,Q$2:Q$601,0),0))))+IF(P107&lt;2,SUM(IF(N107=N$2:N$601,IF(O107=O$2:O$601,1,0),0)),0)))</f>
        <v>0.2212051868802441</v>
      </c>
      <c r="S107" s="103" t="s">
        <v>964</v>
      </c>
      <c r="T107" s="69">
        <v>1</v>
      </c>
      <c r="U107" s="69">
        <v>4</v>
      </c>
      <c r="V107" s="69">
        <v>15</v>
      </c>
      <c r="W107" s="73">
        <f t="array" ref="W107">IF($G107="","",IF(OR(S107=Error_checking!$Q$25,S107=Error_checking!$Q$26),R107-IF(P107&lt;2,SUM(IF(N107=N$2:N$601,IF(O107=O$2:O$601,1,0),0)),0),IF(V107="",0,((SUM(IF(S107=S$2:S$601,IF(T107=T$2:T$601,1,0),0))-U107)/(SUM(IF(S107=S$2:S$601,IF(T107=T$2:T$601,1,0),0))-1)*100)+(V107/(SUM(IF(S107=S$2:S$601,IF(T107=T$2:T$601,V$2:V$601,0),0))))+IF(U107&lt;2,SUM(IF(S107=S$2:S$601,IF(T107=T$2:T$601,1,0),0)),0))))</f>
        <v>25.154639175257731</v>
      </c>
      <c r="X107" s="74"/>
      <c r="Y107" s="75"/>
      <c r="Z107" s="76"/>
      <c r="AA107" s="75"/>
      <c r="AB107" s="77">
        <f>0</f>
        <v>0</v>
      </c>
      <c r="AC107" s="99">
        <f t="array" ref="AC107">SUM(M107,R107,W107,AB107)</f>
        <v>100.64857163486523</v>
      </c>
      <c r="AD107" s="98">
        <f>IF(G107=Error_checking!$A$26,MAX(0,MIN(MaxBonus,$G$1)+1-_xlfn.RANK.EQ(AC107,$AC$2:$AC$601)),0)</f>
        <v>0</v>
      </c>
      <c r="AE107" s="95">
        <f t="shared" si="1"/>
        <v>100.64857163486523</v>
      </c>
      <c r="AF107" s="78">
        <f t="array" ref="AF107">IF(G107=Error_checking!$A$26,_xlfn.RANK.EQ(AC107,$AC$2:$AC$601),"")</f>
        <v>106</v>
      </c>
      <c r="AG107" s="101"/>
      <c r="AH107" s="102"/>
      <c r="AI107" s="102"/>
      <c r="AJ107" s="102"/>
      <c r="AK107" s="81"/>
      <c r="AL107" s="81"/>
      <c r="AM107" s="81"/>
      <c r="AN107" s="8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  <c r="FQ107" s="92"/>
      <c r="FR107" s="92"/>
      <c r="FS107" s="92"/>
      <c r="FT107" s="92"/>
      <c r="FU107" s="92"/>
      <c r="FV107" s="92"/>
      <c r="FW107" s="92"/>
      <c r="FX107" s="92"/>
      <c r="FY107" s="92"/>
      <c r="FZ107" s="92"/>
      <c r="GA107" s="92"/>
      <c r="GB107" s="92"/>
      <c r="GC107" s="92"/>
      <c r="GD107" s="92"/>
      <c r="GE107" s="92"/>
      <c r="GF107" s="92"/>
      <c r="GG107" s="92"/>
      <c r="GH107" s="92"/>
      <c r="GI107" s="92"/>
      <c r="GJ107" s="92"/>
      <c r="GK107" s="92"/>
      <c r="GL107" s="92"/>
      <c r="GM107" s="92"/>
      <c r="GN107" s="92"/>
      <c r="GO107" s="92"/>
      <c r="GP107" s="92"/>
      <c r="GQ107" s="92"/>
      <c r="GR107" s="92"/>
      <c r="GS107" s="92"/>
      <c r="GT107" s="92"/>
      <c r="GU107" s="92"/>
      <c r="GV107" s="92"/>
      <c r="GW107" s="92"/>
      <c r="GX107" s="92"/>
      <c r="GY107" s="92"/>
      <c r="GZ107" s="92"/>
      <c r="HA107" s="92"/>
      <c r="HB107" s="92"/>
      <c r="HC107" s="92"/>
      <c r="HD107" s="92"/>
      <c r="HE107" s="92"/>
      <c r="HF107" s="92"/>
      <c r="HG107" s="92"/>
      <c r="HH107" s="92"/>
      <c r="HI107" s="92"/>
      <c r="HJ107" s="92"/>
      <c r="HK107" s="92"/>
      <c r="HL107" s="92"/>
      <c r="HM107" s="92"/>
      <c r="HN107" s="92"/>
      <c r="HO107" s="92"/>
      <c r="HP107" s="92"/>
      <c r="HQ107" s="92"/>
      <c r="HR107" s="92"/>
      <c r="HS107" s="92"/>
      <c r="HT107" s="92"/>
      <c r="HU107" s="92"/>
      <c r="HV107" s="92"/>
      <c r="HW107" s="92"/>
      <c r="HX107" s="92"/>
      <c r="HY107" s="92"/>
      <c r="HZ107" s="92"/>
      <c r="IA107" s="92"/>
      <c r="IB107" s="92"/>
      <c r="IC107" s="92"/>
      <c r="ID107" s="92"/>
      <c r="IE107" s="92"/>
      <c r="IF107" s="92"/>
      <c r="IG107" s="92"/>
      <c r="IH107" s="92"/>
      <c r="II107" s="92"/>
      <c r="IJ107" s="92"/>
      <c r="IK107" s="92"/>
      <c r="IL107" s="92"/>
      <c r="IM107" s="92"/>
      <c r="IN107" s="92"/>
      <c r="IO107" s="92"/>
      <c r="IP107" s="92"/>
      <c r="IQ107" s="92"/>
      <c r="IR107" s="92"/>
      <c r="IS107" s="92"/>
      <c r="IT107" s="92"/>
      <c r="IU107" s="92"/>
      <c r="IV107" s="92"/>
      <c r="IW107" s="92"/>
      <c r="IX107" s="92"/>
      <c r="IY107" s="92"/>
      <c r="IZ107" s="92"/>
      <c r="JA107" s="92"/>
      <c r="JB107" s="92"/>
      <c r="JC107" s="92"/>
      <c r="JD107" s="92"/>
      <c r="JE107" s="92"/>
      <c r="JF107" s="92"/>
      <c r="JG107" s="92"/>
      <c r="JH107" s="92"/>
      <c r="JI107" s="92"/>
      <c r="JJ107" s="92"/>
      <c r="JK107" s="92"/>
      <c r="JL107" s="92"/>
      <c r="JM107" s="92"/>
      <c r="JN107" s="92"/>
      <c r="JO107" s="92"/>
      <c r="JP107" s="92"/>
      <c r="JQ107" s="92"/>
      <c r="JR107" s="92"/>
      <c r="JS107" s="92"/>
      <c r="JT107" s="92"/>
      <c r="JU107" s="92"/>
      <c r="JV107" s="92"/>
      <c r="JW107" s="92"/>
      <c r="JX107" s="92"/>
      <c r="JY107" s="92"/>
      <c r="JZ107" s="92"/>
      <c r="KA107" s="92"/>
      <c r="KB107" s="92"/>
      <c r="KC107" s="92"/>
      <c r="KD107" s="92"/>
      <c r="KE107" s="92"/>
      <c r="KF107" s="92"/>
      <c r="KG107" s="92"/>
      <c r="KH107" s="92"/>
      <c r="KI107" s="92"/>
      <c r="KJ107" s="92"/>
      <c r="KK107" s="92"/>
      <c r="KL107" s="92"/>
      <c r="KM107" s="92"/>
      <c r="KN107" s="92"/>
      <c r="KO107" s="92"/>
      <c r="KP107" s="92"/>
      <c r="KQ107" s="92"/>
      <c r="KR107" s="92"/>
      <c r="KS107" s="92"/>
      <c r="KT107" s="92"/>
      <c r="KU107" s="92"/>
      <c r="KV107" s="92"/>
      <c r="KW107" s="92"/>
      <c r="KX107" s="92"/>
      <c r="KY107" s="92"/>
      <c r="KZ107" s="92"/>
      <c r="LA107" s="92"/>
      <c r="LB107" s="92"/>
      <c r="LC107" s="92"/>
      <c r="LD107" s="92"/>
      <c r="LE107" s="92"/>
      <c r="LF107" s="92"/>
      <c r="LG107" s="92"/>
      <c r="LH107" s="92"/>
      <c r="LI107" s="92"/>
      <c r="LJ107" s="92"/>
      <c r="LK107" s="92"/>
      <c r="LL107" s="92"/>
      <c r="LM107" s="92"/>
      <c r="LN107" s="92"/>
      <c r="LO107" s="92"/>
      <c r="LP107" s="92"/>
      <c r="LQ107" s="92"/>
      <c r="LR107" s="92"/>
      <c r="LS107" s="92"/>
      <c r="LT107" s="92"/>
      <c r="LU107" s="92"/>
      <c r="LV107" s="92"/>
      <c r="LW107" s="92"/>
      <c r="LX107" s="92"/>
      <c r="LY107" s="92"/>
      <c r="LZ107" s="92"/>
      <c r="MA107" s="92"/>
      <c r="MB107" s="92"/>
      <c r="MC107" s="92"/>
      <c r="MD107" s="92"/>
      <c r="ME107" s="92"/>
      <c r="MF107" s="92"/>
      <c r="MG107" s="92"/>
      <c r="MH107" s="92"/>
      <c r="MI107" s="92"/>
      <c r="MJ107" s="92"/>
      <c r="MK107" s="92"/>
      <c r="ML107" s="92"/>
      <c r="MM107" s="92"/>
      <c r="MN107" s="92"/>
      <c r="MO107" s="92"/>
      <c r="MP107" s="92"/>
      <c r="MQ107" s="92"/>
      <c r="MR107" s="92"/>
      <c r="MS107" s="92"/>
      <c r="MT107" s="92"/>
      <c r="MU107" s="92"/>
      <c r="MV107" s="92"/>
      <c r="MW107" s="92"/>
      <c r="MX107" s="92"/>
      <c r="MY107" s="92"/>
      <c r="MZ107" s="92"/>
      <c r="NA107" s="92"/>
      <c r="NB107" s="92"/>
      <c r="NC107" s="92"/>
      <c r="ND107" s="92"/>
      <c r="NE107" s="92"/>
      <c r="NF107" s="92"/>
      <c r="NG107" s="92"/>
      <c r="NH107" s="92"/>
      <c r="NI107" s="92"/>
      <c r="NJ107" s="92"/>
      <c r="NK107" s="92"/>
      <c r="NL107" s="92"/>
      <c r="NM107" s="92"/>
      <c r="NN107" s="92"/>
      <c r="NO107" s="92"/>
      <c r="NP107" s="92"/>
      <c r="NQ107" s="92"/>
      <c r="NR107" s="92"/>
      <c r="NS107" s="92"/>
      <c r="NT107" s="92"/>
      <c r="NU107" s="92"/>
      <c r="NV107" s="92"/>
      <c r="NW107" s="92"/>
      <c r="NX107" s="92"/>
      <c r="NY107" s="92"/>
      <c r="NZ107" s="92"/>
      <c r="OA107" s="92"/>
      <c r="OB107" s="92"/>
      <c r="OC107" s="92"/>
      <c r="OD107" s="92"/>
      <c r="OE107" s="92"/>
      <c r="OF107" s="92"/>
      <c r="OG107" s="92"/>
      <c r="OH107" s="92"/>
      <c r="OI107" s="92"/>
      <c r="OJ107" s="92"/>
      <c r="OK107" s="92"/>
      <c r="OL107" s="92"/>
      <c r="OM107" s="92"/>
      <c r="ON107" s="92"/>
      <c r="OO107" s="92"/>
      <c r="OP107" s="92"/>
      <c r="OQ107" s="92"/>
      <c r="OR107" s="92"/>
      <c r="OS107" s="92"/>
      <c r="OT107" s="92"/>
      <c r="OU107" s="92"/>
      <c r="OV107" s="92"/>
      <c r="OW107" s="92"/>
      <c r="OX107" s="92"/>
      <c r="OY107" s="92"/>
      <c r="OZ107" s="92"/>
      <c r="PA107" s="92"/>
      <c r="PB107" s="92"/>
      <c r="PC107" s="92"/>
      <c r="PD107" s="92"/>
      <c r="PE107" s="92"/>
      <c r="PF107" s="92"/>
      <c r="PG107" s="92"/>
      <c r="PH107" s="92"/>
      <c r="PI107" s="92"/>
      <c r="PJ107" s="92"/>
      <c r="PK107" s="92"/>
      <c r="PL107" s="92"/>
      <c r="PM107" s="92"/>
      <c r="PN107" s="92"/>
      <c r="PO107" s="92"/>
      <c r="PP107" s="92"/>
      <c r="PQ107" s="92"/>
      <c r="PR107" s="92"/>
      <c r="PS107" s="92"/>
      <c r="PT107" s="92"/>
      <c r="PU107" s="92"/>
      <c r="PV107" s="92"/>
      <c r="PW107" s="92"/>
      <c r="PX107" s="92"/>
      <c r="PY107" s="92"/>
      <c r="PZ107" s="92"/>
      <c r="QA107" s="92"/>
      <c r="QB107" s="92"/>
      <c r="QC107" s="92"/>
      <c r="QD107" s="92"/>
      <c r="QE107" s="92"/>
      <c r="QF107" s="92"/>
      <c r="QG107" s="92"/>
      <c r="QH107" s="92"/>
      <c r="QI107" s="92"/>
      <c r="QJ107" s="92"/>
      <c r="QK107" s="92"/>
      <c r="QL107" s="92"/>
      <c r="QM107" s="92"/>
      <c r="QN107" s="92"/>
      <c r="QO107" s="92"/>
      <c r="QP107" s="92"/>
      <c r="QQ107" s="92"/>
      <c r="QR107" s="92"/>
      <c r="QS107" s="92"/>
      <c r="QT107" s="92"/>
      <c r="QU107" s="92"/>
      <c r="QV107" s="92"/>
      <c r="QW107" s="92"/>
      <c r="QX107" s="92"/>
      <c r="QY107" s="92"/>
      <c r="QZ107" s="92"/>
      <c r="RA107" s="92"/>
      <c r="RB107" s="92"/>
      <c r="RC107" s="92"/>
      <c r="RD107" s="92"/>
      <c r="RE107" s="92"/>
      <c r="RF107" s="92"/>
      <c r="RG107" s="92"/>
      <c r="RH107" s="92"/>
      <c r="RI107" s="92"/>
      <c r="RJ107" s="92"/>
      <c r="RK107" s="92"/>
      <c r="RL107" s="92"/>
      <c r="RM107" s="92"/>
      <c r="RN107" s="92"/>
      <c r="RO107" s="92"/>
      <c r="RP107" s="92"/>
      <c r="RQ107" s="92"/>
      <c r="RR107" s="92"/>
      <c r="RS107" s="92"/>
      <c r="RT107" s="92"/>
      <c r="RU107" s="92"/>
      <c r="RV107" s="92"/>
      <c r="RW107" s="92"/>
      <c r="RX107" s="92"/>
      <c r="RY107" s="92"/>
      <c r="RZ107" s="92"/>
      <c r="SA107" s="92"/>
      <c r="SB107" s="92"/>
      <c r="SC107" s="92"/>
      <c r="SD107" s="92"/>
      <c r="SE107" s="92"/>
      <c r="SF107" s="92"/>
      <c r="SG107" s="92"/>
      <c r="SH107" s="92"/>
      <c r="SI107" s="92"/>
      <c r="SJ107" s="92"/>
      <c r="SK107" s="92"/>
      <c r="SL107" s="92"/>
      <c r="SM107" s="92"/>
      <c r="SN107" s="92"/>
      <c r="SO107" s="92"/>
      <c r="SP107" s="92"/>
      <c r="SQ107" s="92"/>
      <c r="SR107" s="92"/>
      <c r="SS107" s="92"/>
      <c r="ST107" s="92"/>
      <c r="SU107" s="92"/>
      <c r="SV107" s="92"/>
      <c r="SW107" s="92"/>
      <c r="SX107" s="92"/>
      <c r="SY107" s="92"/>
      <c r="SZ107" s="92"/>
      <c r="TA107" s="92"/>
      <c r="TB107" s="92"/>
      <c r="TC107" s="92"/>
      <c r="TD107" s="92"/>
      <c r="TE107" s="92"/>
      <c r="TF107" s="92"/>
      <c r="TG107" s="92"/>
      <c r="TH107" s="92"/>
      <c r="TI107" s="92"/>
      <c r="TJ107" s="92"/>
      <c r="TK107" s="92"/>
      <c r="TL107" s="92"/>
      <c r="TM107" s="92"/>
      <c r="TN107" s="92"/>
      <c r="TO107" s="92"/>
      <c r="TP107" s="92"/>
      <c r="TQ107" s="92"/>
      <c r="TR107" s="92"/>
      <c r="TS107" s="92"/>
      <c r="TT107" s="92"/>
      <c r="TU107" s="92"/>
      <c r="TV107" s="92"/>
      <c r="TW107" s="92"/>
      <c r="TX107" s="92"/>
      <c r="TY107" s="92"/>
      <c r="TZ107" s="92"/>
      <c r="UA107" s="92"/>
      <c r="UB107" s="92"/>
      <c r="UC107" s="92"/>
      <c r="UD107" s="92"/>
      <c r="UE107" s="92"/>
      <c r="UF107" s="92"/>
      <c r="UG107" s="92"/>
      <c r="UH107" s="92"/>
      <c r="UI107" s="92"/>
      <c r="UJ107" s="92"/>
      <c r="UK107" s="92"/>
      <c r="UL107" s="92"/>
      <c r="UM107" s="92"/>
      <c r="UN107" s="92"/>
      <c r="UO107" s="92"/>
      <c r="UP107" s="92"/>
      <c r="UQ107" s="92"/>
      <c r="UR107" s="92"/>
      <c r="US107" s="92"/>
      <c r="UT107" s="92"/>
      <c r="UU107" s="92"/>
      <c r="UV107" s="92"/>
      <c r="UW107" s="92"/>
      <c r="UX107" s="92"/>
      <c r="UY107" s="92"/>
      <c r="UZ107" s="92"/>
      <c r="VA107" s="92"/>
      <c r="VB107" s="92"/>
      <c r="VC107" s="92"/>
      <c r="VD107" s="92"/>
      <c r="VE107" s="92"/>
      <c r="VF107" s="92"/>
      <c r="VG107" s="92"/>
      <c r="VH107" s="92"/>
      <c r="VI107" s="92"/>
      <c r="VJ107" s="92"/>
      <c r="VK107" s="92"/>
      <c r="VL107" s="92"/>
      <c r="VM107" s="92"/>
      <c r="VN107" s="92"/>
      <c r="VO107" s="92"/>
      <c r="VP107" s="92"/>
      <c r="VQ107" s="92"/>
      <c r="VR107" s="92"/>
      <c r="VS107" s="92"/>
      <c r="VT107" s="92"/>
      <c r="VU107" s="92"/>
      <c r="VV107" s="92"/>
      <c r="VW107" s="92"/>
      <c r="VX107" s="92"/>
      <c r="VY107" s="92"/>
      <c r="VZ107" s="92"/>
      <c r="WA107" s="92"/>
      <c r="WB107" s="92"/>
      <c r="WC107" s="92"/>
      <c r="WD107" s="92"/>
      <c r="WE107" s="92"/>
      <c r="WF107" s="92"/>
      <c r="WG107" s="92"/>
      <c r="WH107" s="92"/>
      <c r="WI107" s="92"/>
      <c r="WJ107" s="92"/>
      <c r="WK107" s="92"/>
      <c r="WL107" s="92"/>
      <c r="WM107" s="92"/>
      <c r="WN107" s="92"/>
      <c r="WO107" s="92"/>
      <c r="WP107" s="92"/>
      <c r="WQ107" s="92"/>
      <c r="WR107" s="92"/>
      <c r="WS107" s="92"/>
      <c r="WT107" s="92"/>
      <c r="WU107" s="92"/>
      <c r="WV107" s="92"/>
      <c r="WW107" s="92"/>
      <c r="WX107" s="92"/>
      <c r="WY107" s="92"/>
      <c r="WZ107" s="92"/>
      <c r="XA107" s="92"/>
      <c r="XB107" s="92"/>
      <c r="XC107" s="92"/>
      <c r="XD107" s="92"/>
      <c r="XE107" s="92"/>
      <c r="XF107" s="92"/>
      <c r="XG107" s="92"/>
      <c r="XH107" s="92"/>
      <c r="XI107" s="92"/>
      <c r="XJ107" s="92"/>
      <c r="XK107" s="92"/>
      <c r="XL107" s="92"/>
      <c r="XM107" s="92"/>
      <c r="XN107" s="92"/>
      <c r="XO107" s="92"/>
      <c r="XP107" s="92"/>
      <c r="XQ107" s="92"/>
      <c r="XR107" s="92"/>
      <c r="XS107" s="92"/>
      <c r="XT107" s="92"/>
      <c r="XU107" s="92"/>
      <c r="XV107" s="92"/>
      <c r="XW107" s="92"/>
      <c r="XX107" s="92"/>
      <c r="XY107" s="92"/>
      <c r="XZ107" s="92"/>
      <c r="YA107" s="92"/>
      <c r="YB107" s="92"/>
      <c r="YC107" s="92"/>
      <c r="YD107" s="92"/>
      <c r="YE107" s="92"/>
      <c r="YF107" s="92"/>
      <c r="YG107" s="92"/>
      <c r="YH107" s="92"/>
      <c r="YI107" s="92"/>
      <c r="YJ107" s="92"/>
      <c r="YK107" s="92"/>
      <c r="YL107" s="92"/>
      <c r="YM107" s="92"/>
      <c r="YN107" s="92"/>
      <c r="YO107" s="92"/>
      <c r="YP107" s="92"/>
      <c r="YQ107" s="92"/>
      <c r="YR107" s="92"/>
      <c r="YS107" s="92"/>
      <c r="YT107" s="92"/>
      <c r="YU107" s="92"/>
      <c r="YV107" s="92"/>
      <c r="YW107" s="92"/>
      <c r="YX107" s="92"/>
      <c r="YY107" s="92"/>
      <c r="YZ107" s="92"/>
      <c r="ZA107" s="92"/>
      <c r="ZB107" s="92"/>
      <c r="ZC107" s="92"/>
      <c r="ZD107" s="92"/>
      <c r="ZE107" s="92"/>
      <c r="ZF107" s="92"/>
      <c r="ZG107" s="92"/>
      <c r="ZH107" s="92"/>
      <c r="ZI107" s="92"/>
      <c r="ZJ107" s="92"/>
      <c r="ZK107" s="92"/>
      <c r="ZL107" s="92"/>
      <c r="ZM107" s="92"/>
      <c r="ZN107" s="92"/>
      <c r="ZO107" s="92"/>
      <c r="ZP107" s="92"/>
      <c r="ZQ107" s="92"/>
      <c r="ZR107" s="92"/>
      <c r="ZS107" s="92"/>
      <c r="ZT107" s="92"/>
      <c r="ZU107" s="92"/>
      <c r="ZV107" s="92"/>
      <c r="ZW107" s="92"/>
      <c r="ZX107" s="92"/>
      <c r="ZY107" s="92"/>
      <c r="ZZ107" s="92"/>
      <c r="AAA107" s="92"/>
      <c r="AAB107" s="92"/>
      <c r="AAC107" s="92"/>
      <c r="AAD107" s="92"/>
      <c r="AAE107" s="92"/>
      <c r="AAF107" s="92"/>
      <c r="AAG107" s="92"/>
      <c r="AAH107" s="92"/>
      <c r="AAI107" s="92"/>
      <c r="AAJ107" s="92"/>
      <c r="AAK107" s="92"/>
      <c r="AAL107" s="92"/>
      <c r="AAM107" s="92"/>
      <c r="AAN107" s="92"/>
      <c r="AAO107" s="92"/>
      <c r="AAP107" s="92"/>
      <c r="AAQ107" s="92"/>
      <c r="AAR107" s="92"/>
      <c r="AAS107" s="92"/>
      <c r="AAT107" s="92"/>
      <c r="AAU107" s="92"/>
      <c r="AAV107" s="92"/>
      <c r="AAW107" s="92"/>
      <c r="AAX107" s="92"/>
      <c r="AAY107" s="92"/>
      <c r="AAZ107" s="92"/>
      <c r="ABA107" s="92"/>
      <c r="ABB107" s="92"/>
      <c r="ABC107" s="92"/>
      <c r="ABD107" s="92"/>
      <c r="ABE107" s="92"/>
      <c r="ABF107" s="92"/>
      <c r="ABG107" s="92"/>
      <c r="ABH107" s="92"/>
      <c r="ABI107" s="92"/>
      <c r="ABJ107" s="92"/>
      <c r="ABK107" s="92"/>
      <c r="ABL107" s="92"/>
      <c r="ABM107" s="92"/>
      <c r="ABN107" s="92"/>
      <c r="ABO107" s="92"/>
      <c r="ABP107" s="92"/>
      <c r="ABQ107" s="92"/>
      <c r="ABR107" s="92"/>
      <c r="ABS107" s="92"/>
      <c r="ABT107" s="92"/>
      <c r="ABU107" s="92"/>
      <c r="ABV107" s="92"/>
      <c r="ABW107" s="92"/>
      <c r="ABX107" s="92"/>
      <c r="ABY107" s="92"/>
      <c r="ABZ107" s="92"/>
      <c r="ACA107" s="92"/>
      <c r="ACB107" s="92"/>
      <c r="ACC107" s="92"/>
      <c r="ACD107" s="92"/>
      <c r="ACE107" s="92"/>
      <c r="ACF107" s="92"/>
      <c r="ACG107" s="92"/>
      <c r="ACH107" s="92"/>
      <c r="ACI107" s="92"/>
      <c r="ACJ107" s="92"/>
      <c r="ACK107" s="92"/>
      <c r="ACL107" s="92"/>
      <c r="ACM107" s="92"/>
      <c r="ACN107" s="92"/>
      <c r="ACO107" s="92"/>
      <c r="ACP107" s="92"/>
      <c r="ACQ107" s="92"/>
      <c r="ACR107" s="92"/>
      <c r="ACS107" s="92"/>
      <c r="ACT107" s="92"/>
      <c r="ACU107" s="92"/>
      <c r="ACV107" s="92"/>
      <c r="ACW107" s="92"/>
      <c r="ACX107" s="92"/>
      <c r="ACY107" s="92"/>
      <c r="ACZ107" s="92"/>
      <c r="ADA107" s="92"/>
      <c r="ADB107" s="92"/>
      <c r="ADC107" s="92"/>
      <c r="ADD107" s="92"/>
      <c r="ADE107" s="92"/>
      <c r="ADF107" s="92"/>
      <c r="ADG107" s="92"/>
      <c r="ADH107" s="92"/>
      <c r="ADI107" s="92"/>
      <c r="ADJ107" s="92"/>
      <c r="ADK107" s="92"/>
      <c r="ADL107" s="92"/>
      <c r="ADM107" s="92"/>
      <c r="ADN107" s="92"/>
      <c r="ADO107" s="92"/>
      <c r="ADP107" s="92"/>
      <c r="ADQ107" s="92"/>
      <c r="ADR107" s="92"/>
      <c r="ADS107" s="92"/>
      <c r="ADT107" s="92"/>
      <c r="ADU107" s="92"/>
      <c r="ADV107" s="92"/>
      <c r="ADW107" s="92"/>
      <c r="ADX107" s="92"/>
      <c r="ADY107" s="92"/>
      <c r="ADZ107" s="92"/>
      <c r="AEA107" s="92"/>
      <c r="AEB107" s="92"/>
      <c r="AEC107" s="92"/>
      <c r="AED107" s="92"/>
      <c r="AEE107" s="92"/>
      <c r="AEF107" s="92"/>
      <c r="AEG107" s="92"/>
      <c r="AEH107" s="92"/>
      <c r="AEI107" s="92"/>
      <c r="AEJ107" s="92"/>
      <c r="AEK107" s="92"/>
      <c r="AEL107" s="92"/>
      <c r="AEM107" s="92"/>
      <c r="AEN107" s="92"/>
      <c r="AEO107" s="92"/>
      <c r="AEP107" s="92"/>
      <c r="AEQ107" s="92"/>
      <c r="AER107" s="92"/>
      <c r="AES107" s="92"/>
      <c r="AET107" s="92"/>
      <c r="AEU107" s="92"/>
      <c r="AEV107" s="92"/>
      <c r="AEW107" s="92"/>
      <c r="AEX107" s="92"/>
      <c r="AEY107" s="92"/>
      <c r="AEZ107" s="92"/>
      <c r="AFA107" s="92"/>
      <c r="AFB107" s="92"/>
      <c r="AFC107" s="92"/>
      <c r="AFD107" s="92"/>
      <c r="AFE107" s="92"/>
      <c r="AFF107" s="92"/>
      <c r="AFG107" s="92"/>
      <c r="AFH107" s="92"/>
      <c r="AFI107" s="92"/>
      <c r="AFJ107" s="92"/>
      <c r="AFK107" s="92"/>
      <c r="AFL107" s="92"/>
      <c r="AFM107" s="92"/>
      <c r="AFN107" s="92"/>
      <c r="AFO107" s="92"/>
      <c r="AFP107" s="92"/>
      <c r="AFQ107" s="92"/>
      <c r="AFR107" s="92"/>
      <c r="AFS107" s="92"/>
      <c r="AFT107" s="92"/>
      <c r="AFU107" s="92"/>
      <c r="AFV107" s="92"/>
      <c r="AFW107" s="92"/>
      <c r="AFX107" s="92"/>
      <c r="AFY107" s="92"/>
      <c r="AFZ107" s="92"/>
      <c r="AGA107" s="92"/>
      <c r="AGB107" s="92"/>
      <c r="AGC107" s="92"/>
      <c r="AGD107" s="92"/>
      <c r="AGE107" s="92"/>
      <c r="AGF107" s="92"/>
      <c r="AGG107" s="92"/>
      <c r="AGH107" s="92"/>
      <c r="AGI107" s="92"/>
      <c r="AGJ107" s="92"/>
      <c r="AGK107" s="92"/>
      <c r="AGL107" s="92"/>
      <c r="AGM107" s="92"/>
      <c r="AGN107" s="92"/>
      <c r="AGO107" s="92"/>
      <c r="AGP107" s="92"/>
      <c r="AGQ107" s="92"/>
      <c r="AGR107" s="92"/>
      <c r="AGS107" s="92"/>
      <c r="AGT107" s="92"/>
      <c r="AGU107" s="92"/>
      <c r="AGV107" s="92"/>
      <c r="AGW107" s="92"/>
      <c r="AGX107" s="92"/>
      <c r="AGY107" s="92"/>
      <c r="AGZ107" s="92"/>
      <c r="AHA107" s="92"/>
      <c r="AHB107" s="92"/>
      <c r="AHC107" s="92"/>
      <c r="AHD107" s="92"/>
      <c r="AHE107" s="92"/>
      <c r="AHF107" s="92"/>
      <c r="AHG107" s="92"/>
      <c r="AHH107" s="92"/>
      <c r="AHI107" s="92"/>
      <c r="AHJ107" s="92"/>
      <c r="AHK107" s="92"/>
      <c r="AHL107" s="92"/>
      <c r="AHM107" s="92"/>
      <c r="AHN107" s="92"/>
      <c r="AHO107" s="92"/>
      <c r="AHP107" s="92"/>
      <c r="AHQ107" s="92"/>
      <c r="AHR107" s="92"/>
      <c r="AHS107" s="92"/>
      <c r="AHT107" s="92"/>
      <c r="AHU107" s="92"/>
      <c r="AHV107" s="92"/>
      <c r="AHW107" s="92"/>
      <c r="AHX107" s="92"/>
      <c r="AHY107" s="92"/>
      <c r="AHZ107" s="92"/>
      <c r="AIA107" s="92"/>
      <c r="AIB107" s="92"/>
      <c r="AIC107" s="92"/>
      <c r="AID107" s="92"/>
      <c r="AIE107" s="92"/>
      <c r="AIF107" s="92"/>
      <c r="AIG107" s="92"/>
      <c r="AIH107" s="92"/>
      <c r="AII107" s="92"/>
      <c r="AIJ107" s="92"/>
      <c r="AIK107" s="92"/>
      <c r="AIL107" s="92"/>
      <c r="AIM107" s="92"/>
      <c r="AIN107" s="92"/>
      <c r="AIO107" s="92"/>
      <c r="AIP107" s="92"/>
      <c r="AIQ107" s="92"/>
      <c r="AIR107" s="92"/>
      <c r="AIS107" s="92"/>
      <c r="AIT107" s="92"/>
      <c r="AIU107" s="92"/>
      <c r="AIV107" s="92"/>
      <c r="AIW107" s="92"/>
      <c r="AIX107" s="92"/>
      <c r="AIY107" s="92"/>
      <c r="AIZ107" s="92"/>
      <c r="AJA107" s="92"/>
      <c r="AJB107" s="92"/>
      <c r="AJC107" s="92"/>
      <c r="AJD107" s="92"/>
      <c r="AJE107" s="92"/>
      <c r="AJF107" s="92"/>
      <c r="AJG107" s="92"/>
      <c r="AJH107" s="92"/>
      <c r="AJI107" s="92"/>
      <c r="AJJ107" s="92"/>
      <c r="AJK107" s="92"/>
      <c r="AJL107" s="92"/>
      <c r="AJM107" s="92"/>
      <c r="AJN107" s="92"/>
      <c r="AJO107" s="92"/>
      <c r="AJP107" s="92"/>
      <c r="AJQ107" s="92"/>
      <c r="AJR107" s="92"/>
      <c r="AJS107" s="92"/>
      <c r="AJT107" s="92"/>
      <c r="AJU107" s="92"/>
      <c r="AJV107" s="92"/>
      <c r="AJW107" s="92"/>
      <c r="AJX107" s="92"/>
      <c r="AJY107" s="92"/>
      <c r="AJZ107" s="92"/>
      <c r="AKA107" s="92"/>
      <c r="AKB107" s="92"/>
      <c r="AKC107" s="92"/>
      <c r="AKD107" s="92"/>
      <c r="AKE107" s="92"/>
      <c r="AKF107" s="92"/>
      <c r="AKG107" s="92"/>
      <c r="AKH107" s="92"/>
      <c r="AKI107" s="92"/>
      <c r="AKJ107" s="92"/>
      <c r="AKK107" s="92"/>
      <c r="AKL107" s="92"/>
      <c r="AKM107" s="92"/>
      <c r="AKN107" s="92"/>
      <c r="AKO107" s="92"/>
      <c r="AKP107" s="92"/>
      <c r="AKQ107" s="92"/>
      <c r="AKR107" s="92"/>
      <c r="AKS107" s="92"/>
      <c r="AKT107" s="92"/>
      <c r="AKU107" s="92"/>
      <c r="AKV107" s="92"/>
      <c r="AKW107" s="92"/>
      <c r="AKX107" s="92"/>
      <c r="AKY107" s="92"/>
      <c r="AKZ107" s="92"/>
      <c r="ALA107" s="92"/>
      <c r="ALB107" s="92"/>
      <c r="ALC107" s="92"/>
      <c r="ALD107" s="92"/>
      <c r="ALE107" s="92"/>
      <c r="ALF107" s="92"/>
      <c r="ALG107" s="92"/>
      <c r="ALH107" s="92"/>
      <c r="ALI107" s="92"/>
      <c r="ALJ107" s="92"/>
      <c r="ALK107" s="92"/>
      <c r="ALL107" s="92"/>
      <c r="ALM107" s="92"/>
      <c r="ALN107" s="92"/>
      <c r="ALO107" s="92"/>
      <c r="ALP107" s="92"/>
      <c r="ALQ107" s="92"/>
      <c r="ALR107" s="92"/>
      <c r="ALS107" s="92"/>
      <c r="ALT107" s="92"/>
      <c r="ALU107" s="92"/>
      <c r="ALV107" s="92"/>
      <c r="ALW107" s="92"/>
      <c r="ALX107" s="92"/>
      <c r="ALY107" s="92"/>
      <c r="ALZ107" s="92"/>
      <c r="AMA107" s="92"/>
      <c r="AMB107" s="92"/>
      <c r="AMC107" s="92"/>
      <c r="AMD107" s="92"/>
      <c r="AME107" s="92"/>
      <c r="AMF107" s="92"/>
      <c r="AMG107" s="92"/>
      <c r="AMH107" s="92"/>
      <c r="AMI107" s="92"/>
      <c r="AMJ107" s="92"/>
    </row>
    <row r="108" spans="1:1024" ht="14.25" x14ac:dyDescent="0.2">
      <c r="A108" s="58">
        <f t="array" ref="A108">IF(G108=Error_checking!$A$26,_xlfn.RANK.EQ(AC108,$AC$2:$AC$601),"")</f>
        <v>107</v>
      </c>
      <c r="B108" s="84">
        <v>466</v>
      </c>
      <c r="C108" s="59">
        <f>VLOOKUP($B108,Ludo_na!$A$2:$D$601,2,0)</f>
        <v>268</v>
      </c>
      <c r="D108" s="60" t="str">
        <f>IF(VLOOKUP($B108,Ludo_voor!$A$2:$Y$601,3,0)="","",VLOOKUP($B108,Ludo_voor!$A$2:$Y$601,3,0))</f>
        <v>De Prycker</v>
      </c>
      <c r="E108" s="61" t="str">
        <f>IF(VLOOKUP($B108,Ludo_voor!$A$2:$Y$601,4,0)="","",VLOOKUP($B108,Ludo_voor!$A$2:$Y$601,4,0))</f>
        <v>Wannes</v>
      </c>
      <c r="F108" s="62" t="str">
        <f>IF(VLOOKUP($B108,Ludo_voor!$A$2:$Y$601,5,0)="","",VLOOKUP($B108,Ludo_voor!$A$2:$Y$601,5,0))</f>
        <v/>
      </c>
      <c r="G108" s="63" t="s">
        <v>845</v>
      </c>
      <c r="H108" s="85"/>
      <c r="I108" s="86" t="s">
        <v>961</v>
      </c>
      <c r="J108" s="87">
        <v>1</v>
      </c>
      <c r="K108" s="87">
        <v>2</v>
      </c>
      <c r="L108" s="87">
        <v>130</v>
      </c>
      <c r="M108" s="67">
        <f t="array" ref="M108">IF($G108="","",IF(L108="",0,((SUM(IF(I108=I$2:I$601,IF(J108=J$2:J$601,1,0),0))-K108)/(SUM(IF(I108=I$2:I$601,IF(J108=J$2:J$601,1,0),0))-1)*100)+(L108/(SUM(IF(I108=I$2:I$601,IF(J108=J$2:J$601,L$2:L$601,0),0))))+IF(K108&lt;2,SUM(IF(I108=I$2:I$601,IF(J108=J$2:J$601,1,0),0)),0)))</f>
        <v>66.936936936936931</v>
      </c>
      <c r="N108" s="88" t="s">
        <v>855</v>
      </c>
      <c r="O108" s="72">
        <v>2</v>
      </c>
      <c r="P108" s="72">
        <v>3</v>
      </c>
      <c r="Q108" s="72">
        <v>37</v>
      </c>
      <c r="R108" s="70">
        <f t="array" ref="R108">IF($G108="","",IF(Q108="",0,((SUM(IF(N108=N$2:N$601,IF(O108=O$2:O$601,1,0),0))-P108)/(SUM(IF(N108=N$2:N$601,IF(O108=O$2:O$601,1,0),0))-1)*100)+(Q108/(SUM(IF(N108=N$2:N$601,IF(O108=O$2:O$601,Q$2:Q$601,0),0))))+IF(P108&lt;2,SUM(IF(N108=N$2:N$601,IF(O108=O$2:O$601,1,0),0)),0)))</f>
        <v>33.566037735849051</v>
      </c>
      <c r="S108" s="71" t="s">
        <v>851</v>
      </c>
      <c r="T108" s="72">
        <v>3</v>
      </c>
      <c r="U108" s="72">
        <v>6</v>
      </c>
      <c r="V108" s="72">
        <v>40</v>
      </c>
      <c r="W108" s="73">
        <f t="array" ref="W108">IF($G108="","",IF(OR(S108=Error_checking!$Q$25,S108=Error_checking!$Q$26),R108-IF(P108&lt;2,SUM(IF(N108=N$2:N$601,IF(O108=O$2:O$601,1,0),0)),0),IF(V108="",0,((SUM(IF(S108=S$2:S$601,IF(T108=T$2:T$601,1,0),0))-U108)/(SUM(IF(S108=S$2:S$601,IF(T108=T$2:T$601,1,0),0))-1)*100)+(V108/(SUM(IF(S108=S$2:S$601,IF(T108=T$2:T$601,V$2:V$601,0),0))))+IF(U108&lt;2,SUM(IF(S108=S$2:S$601,IF(T108=T$2:T$601,1,0),0)),0))))</f>
        <v>0.14492753623188406</v>
      </c>
      <c r="X108" s="74"/>
      <c r="Y108" s="75"/>
      <c r="Z108" s="76"/>
      <c r="AA108" s="75"/>
      <c r="AB108" s="77">
        <f>0</f>
        <v>0</v>
      </c>
      <c r="AC108" s="77">
        <f t="array" ref="AC108">SUM(M108,R108,W108,AB108)</f>
        <v>100.64790220901787</v>
      </c>
      <c r="AD108" s="76">
        <f>IF(G108=Error_checking!$A$26,MAX(0,MIN(MaxBonus,$G$1)+1-_xlfn.RANK.EQ(AC108,$AC$2:$AC$601)),0)</f>
        <v>0</v>
      </c>
      <c r="AE108" s="73">
        <f t="shared" si="1"/>
        <v>100.64790220901787</v>
      </c>
      <c r="AF108" s="78">
        <f t="array" ref="AF108">IF(G108=Error_checking!$A$26,_xlfn.RANK.EQ(AC108,$AC$2:$AC$601),"")</f>
        <v>107</v>
      </c>
      <c r="AG108" s="79"/>
      <c r="AH108" s="80"/>
      <c r="AI108" s="80"/>
      <c r="AJ108" s="80"/>
      <c r="AK108" s="81"/>
      <c r="AL108" s="81"/>
      <c r="AM108" s="81"/>
      <c r="AN108" s="82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</row>
    <row r="109" spans="1:1024" s="89" customFormat="1" ht="12.75" x14ac:dyDescent="0.2">
      <c r="A109" s="58">
        <f t="array" ref="A109">IF(G109=Error_checking!$A$26,_xlfn.RANK.EQ(AC109,$AC$2:$AC$601),"")</f>
        <v>108</v>
      </c>
      <c r="B109" s="84">
        <v>483</v>
      </c>
      <c r="C109" s="59">
        <f>VLOOKUP($B109,Ludo_na!$A$2:$D$601,2,0)</f>
        <v>285</v>
      </c>
      <c r="D109" s="60" t="str">
        <f>IF(VLOOKUP($B109,Ludo_voor!$A$2:$Y$601,3,0)="","",VLOOKUP($B109,Ludo_voor!$A$2:$Y$601,3,0))</f>
        <v>Staelens</v>
      </c>
      <c r="E109" s="61" t="str">
        <f>IF(VLOOKUP($B109,Ludo_voor!$A$2:$Y$601,4,0)="","",VLOOKUP($B109,Ludo_voor!$A$2:$Y$601,4,0))</f>
        <v>Kasper-Rork</v>
      </c>
      <c r="F109" s="62" t="str">
        <f>IF(VLOOKUP($B109,Ludo_voor!$A$2:$Y$601,5,0)="","",VLOOKUP($B109,Ludo_voor!$A$2:$Y$601,5,0))</f>
        <v/>
      </c>
      <c r="G109" s="63" t="s">
        <v>845</v>
      </c>
      <c r="H109" s="85"/>
      <c r="I109" s="65" t="s">
        <v>857</v>
      </c>
      <c r="J109" s="87">
        <v>1</v>
      </c>
      <c r="K109" s="87">
        <v>3</v>
      </c>
      <c r="L109" s="87">
        <v>27</v>
      </c>
      <c r="M109" s="67">
        <f t="array" ref="M109">IF($G109="","",IF(L109="",0,((SUM(IF(I109=I$2:I$601,IF(J109=J$2:J$601,1,0),0))-K109)/(SUM(IF(I109=I$2:I$601,IF(J109=J$2:J$601,1,0),0))-1)*100)+(L109/(SUM(IF(I109=I$2:I$601,IF(J109=J$2:J$601,L$2:L$601,0),0))))+IF(K109&lt;2,SUM(IF(I109=I$2:I$601,IF(J109=J$2:J$601,1,0),0)),0)))</f>
        <v>33.578787878787871</v>
      </c>
      <c r="N109" s="88" t="s">
        <v>861</v>
      </c>
      <c r="O109" s="72">
        <v>1</v>
      </c>
      <c r="P109" s="72">
        <v>2</v>
      </c>
      <c r="Q109" s="72">
        <v>70</v>
      </c>
      <c r="R109" s="70">
        <f t="array" ref="R109">IF($G109="","",IF(Q109="",0,((SUM(IF(N109=N$2:N$601,IF(O109=O$2:O$601,1,0),0))-P109)/(SUM(IF(N109=N$2:N$601,IF(O109=O$2:O$601,1,0),0))-1)*100)+(Q109/(SUM(IF(N109=N$2:N$601,IF(O109=O$2:O$601,Q$2:Q$601,0),0))))+IF(P109&lt;2,SUM(IF(N109=N$2:N$601,IF(O109=O$2:O$601,1,0),0)),0)))</f>
        <v>66.924969249692481</v>
      </c>
      <c r="S109" s="71" t="s">
        <v>851</v>
      </c>
      <c r="T109" s="72">
        <v>5</v>
      </c>
      <c r="U109" s="72">
        <v>6</v>
      </c>
      <c r="V109" s="72">
        <v>37</v>
      </c>
      <c r="W109" s="73">
        <f t="array" ref="W109">IF($G109="","",IF(OR(S109=Error_checking!$Q$25,S109=Error_checking!$Q$26),R109-IF(P109&lt;2,SUM(IF(N109=N$2:N$601,IF(O109=O$2:O$601,1,0),0)),0),IF(V109="",0,((SUM(IF(S109=S$2:S$601,IF(T109=T$2:T$601,1,0),0))-U109)/(SUM(IF(S109=S$2:S$601,IF(T109=T$2:T$601,1,0),0))-1)*100)+(V109/(SUM(IF(S109=S$2:S$601,IF(T109=T$2:T$601,V$2:V$601,0),0))))+IF(U109&lt;2,SUM(IF(S109=S$2:S$601,IF(T109=T$2:T$601,1,0),0)),0))))</f>
        <v>0.13962264150943396</v>
      </c>
      <c r="X109" s="74"/>
      <c r="Y109" s="75"/>
      <c r="Z109" s="76"/>
      <c r="AA109" s="75"/>
      <c r="AB109" s="77">
        <f>0</f>
        <v>0</v>
      </c>
      <c r="AC109" s="77">
        <f t="array" ref="AC109">SUM(M109,R109,W109,AB109)</f>
        <v>100.64337976998978</v>
      </c>
      <c r="AD109" s="76">
        <f>IF(G109=Error_checking!$A$26,MAX(0,MIN(MaxBonus,$G$1)+1-_xlfn.RANK.EQ(AC109,$AC$2:$AC$601)),0)</f>
        <v>0</v>
      </c>
      <c r="AE109" s="73">
        <f t="shared" si="1"/>
        <v>100.64337976998978</v>
      </c>
      <c r="AF109" s="78">
        <f t="array" ref="AF109">IF(G109=Error_checking!$A$26,_xlfn.RANK.EQ(AC109,$AC$2:$AC$601),"")</f>
        <v>108</v>
      </c>
      <c r="AG109" s="79"/>
      <c r="AH109" s="80"/>
      <c r="AI109" s="80"/>
      <c r="AJ109" s="80"/>
      <c r="AK109" s="81"/>
      <c r="AL109" s="81"/>
      <c r="AM109" s="81"/>
      <c r="AN109" s="82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  <c r="FQ109" s="92"/>
      <c r="FR109" s="92"/>
      <c r="FS109" s="92"/>
      <c r="FT109" s="92"/>
      <c r="FU109" s="92"/>
      <c r="FV109" s="92"/>
      <c r="FW109" s="92"/>
      <c r="FX109" s="92"/>
      <c r="FY109" s="92"/>
      <c r="FZ109" s="92"/>
      <c r="GA109" s="92"/>
      <c r="GB109" s="92"/>
      <c r="GC109" s="92"/>
      <c r="GD109" s="92"/>
      <c r="GE109" s="92"/>
      <c r="GF109" s="92"/>
      <c r="GG109" s="92"/>
      <c r="GH109" s="92"/>
      <c r="GI109" s="92"/>
      <c r="GJ109" s="92"/>
      <c r="GK109" s="92"/>
      <c r="GL109" s="92"/>
      <c r="GM109" s="92"/>
      <c r="GN109" s="92"/>
      <c r="GO109" s="92"/>
      <c r="GP109" s="92"/>
      <c r="GQ109" s="92"/>
      <c r="GR109" s="92"/>
      <c r="GS109" s="92"/>
      <c r="GT109" s="92"/>
      <c r="GU109" s="92"/>
      <c r="GV109" s="92"/>
      <c r="GW109" s="92"/>
      <c r="GX109" s="92"/>
      <c r="GY109" s="92"/>
      <c r="GZ109" s="92"/>
      <c r="HA109" s="92"/>
      <c r="HB109" s="92"/>
      <c r="HC109" s="92"/>
      <c r="HD109" s="92"/>
      <c r="HE109" s="92"/>
      <c r="HF109" s="92"/>
      <c r="HG109" s="92"/>
      <c r="HH109" s="92"/>
      <c r="HI109" s="92"/>
      <c r="HJ109" s="92"/>
      <c r="HK109" s="92"/>
      <c r="HL109" s="92"/>
      <c r="HM109" s="92"/>
      <c r="HN109" s="92"/>
      <c r="HO109" s="92"/>
      <c r="HP109" s="92"/>
      <c r="HQ109" s="92"/>
      <c r="HR109" s="92"/>
      <c r="HS109" s="92"/>
      <c r="HT109" s="92"/>
      <c r="HU109" s="92"/>
      <c r="HV109" s="92"/>
      <c r="HW109" s="92"/>
      <c r="HX109" s="92"/>
      <c r="HY109" s="92"/>
      <c r="HZ109" s="92"/>
      <c r="IA109" s="92"/>
      <c r="IB109" s="92"/>
      <c r="IC109" s="92"/>
      <c r="ID109" s="92"/>
      <c r="IE109" s="92"/>
      <c r="IF109" s="92"/>
      <c r="IG109" s="92"/>
      <c r="IH109" s="92"/>
      <c r="II109" s="92"/>
      <c r="IJ109" s="92"/>
      <c r="IK109" s="92"/>
      <c r="IL109" s="92"/>
      <c r="IM109" s="92"/>
      <c r="IN109" s="92"/>
      <c r="IO109" s="92"/>
      <c r="IP109" s="92"/>
      <c r="IQ109" s="92"/>
      <c r="IR109" s="92"/>
      <c r="IS109" s="92"/>
      <c r="IT109" s="92"/>
      <c r="IU109" s="92"/>
      <c r="IV109" s="92"/>
      <c r="IW109" s="92"/>
      <c r="IX109" s="92"/>
      <c r="IY109" s="92"/>
      <c r="IZ109" s="92"/>
      <c r="JA109" s="92"/>
      <c r="JB109" s="92"/>
      <c r="JC109" s="92"/>
      <c r="JD109" s="92"/>
      <c r="JE109" s="92"/>
      <c r="JF109" s="92"/>
      <c r="JG109" s="92"/>
      <c r="JH109" s="92"/>
      <c r="JI109" s="92"/>
      <c r="JJ109" s="92"/>
      <c r="JK109" s="92"/>
      <c r="JL109" s="92"/>
      <c r="JM109" s="92"/>
      <c r="JN109" s="92"/>
      <c r="JO109" s="92"/>
      <c r="JP109" s="92"/>
      <c r="JQ109" s="92"/>
      <c r="JR109" s="92"/>
      <c r="JS109" s="92"/>
      <c r="JT109" s="92"/>
      <c r="JU109" s="92"/>
      <c r="JV109" s="92"/>
      <c r="JW109" s="92"/>
      <c r="JX109" s="92"/>
      <c r="JY109" s="92"/>
      <c r="JZ109" s="92"/>
      <c r="KA109" s="92"/>
      <c r="KB109" s="92"/>
      <c r="KC109" s="92"/>
      <c r="KD109" s="92"/>
      <c r="KE109" s="92"/>
      <c r="KF109" s="92"/>
      <c r="KG109" s="92"/>
      <c r="KH109" s="92"/>
      <c r="KI109" s="92"/>
      <c r="KJ109" s="92"/>
      <c r="KK109" s="92"/>
      <c r="KL109" s="92"/>
      <c r="KM109" s="92"/>
      <c r="KN109" s="92"/>
      <c r="KO109" s="92"/>
      <c r="KP109" s="92"/>
      <c r="KQ109" s="92"/>
      <c r="KR109" s="92"/>
      <c r="KS109" s="92"/>
      <c r="KT109" s="92"/>
      <c r="KU109" s="92"/>
      <c r="KV109" s="92"/>
      <c r="KW109" s="92"/>
      <c r="KX109" s="92"/>
      <c r="KY109" s="92"/>
      <c r="KZ109" s="92"/>
      <c r="LA109" s="92"/>
      <c r="LB109" s="92"/>
      <c r="LC109" s="92"/>
      <c r="LD109" s="92"/>
      <c r="LE109" s="92"/>
      <c r="LF109" s="92"/>
      <c r="LG109" s="92"/>
      <c r="LH109" s="92"/>
      <c r="LI109" s="92"/>
      <c r="LJ109" s="92"/>
      <c r="LK109" s="92"/>
      <c r="LL109" s="92"/>
      <c r="LM109" s="92"/>
      <c r="LN109" s="92"/>
      <c r="LO109" s="92"/>
      <c r="LP109" s="92"/>
      <c r="LQ109" s="92"/>
      <c r="LR109" s="92"/>
      <c r="LS109" s="92"/>
      <c r="LT109" s="92"/>
      <c r="LU109" s="92"/>
      <c r="LV109" s="92"/>
      <c r="LW109" s="92"/>
      <c r="LX109" s="92"/>
      <c r="LY109" s="92"/>
      <c r="LZ109" s="92"/>
      <c r="MA109" s="92"/>
      <c r="MB109" s="92"/>
      <c r="MC109" s="92"/>
      <c r="MD109" s="92"/>
      <c r="ME109" s="92"/>
      <c r="MF109" s="92"/>
      <c r="MG109" s="92"/>
      <c r="MH109" s="92"/>
      <c r="MI109" s="92"/>
      <c r="MJ109" s="92"/>
      <c r="MK109" s="92"/>
      <c r="ML109" s="92"/>
      <c r="MM109" s="92"/>
      <c r="MN109" s="92"/>
      <c r="MO109" s="92"/>
      <c r="MP109" s="92"/>
      <c r="MQ109" s="92"/>
      <c r="MR109" s="92"/>
      <c r="MS109" s="92"/>
      <c r="MT109" s="92"/>
      <c r="MU109" s="92"/>
      <c r="MV109" s="92"/>
      <c r="MW109" s="92"/>
      <c r="MX109" s="92"/>
      <c r="MY109" s="92"/>
      <c r="MZ109" s="92"/>
      <c r="NA109" s="92"/>
      <c r="NB109" s="92"/>
      <c r="NC109" s="92"/>
      <c r="ND109" s="92"/>
      <c r="NE109" s="92"/>
      <c r="NF109" s="92"/>
      <c r="NG109" s="92"/>
      <c r="NH109" s="92"/>
      <c r="NI109" s="92"/>
      <c r="NJ109" s="92"/>
      <c r="NK109" s="92"/>
      <c r="NL109" s="92"/>
      <c r="NM109" s="92"/>
      <c r="NN109" s="92"/>
      <c r="NO109" s="92"/>
      <c r="NP109" s="92"/>
      <c r="NQ109" s="92"/>
      <c r="NR109" s="92"/>
      <c r="NS109" s="92"/>
      <c r="NT109" s="92"/>
      <c r="NU109" s="92"/>
      <c r="NV109" s="92"/>
      <c r="NW109" s="92"/>
      <c r="NX109" s="92"/>
      <c r="NY109" s="92"/>
      <c r="NZ109" s="92"/>
      <c r="OA109" s="92"/>
      <c r="OB109" s="92"/>
      <c r="OC109" s="92"/>
      <c r="OD109" s="92"/>
      <c r="OE109" s="92"/>
      <c r="OF109" s="92"/>
      <c r="OG109" s="92"/>
      <c r="OH109" s="92"/>
      <c r="OI109" s="92"/>
      <c r="OJ109" s="92"/>
      <c r="OK109" s="92"/>
      <c r="OL109" s="92"/>
      <c r="OM109" s="92"/>
      <c r="ON109" s="92"/>
      <c r="OO109" s="92"/>
      <c r="OP109" s="92"/>
      <c r="OQ109" s="92"/>
      <c r="OR109" s="92"/>
      <c r="OS109" s="92"/>
      <c r="OT109" s="92"/>
      <c r="OU109" s="92"/>
      <c r="OV109" s="92"/>
      <c r="OW109" s="92"/>
      <c r="OX109" s="92"/>
      <c r="OY109" s="92"/>
      <c r="OZ109" s="92"/>
      <c r="PA109" s="92"/>
      <c r="PB109" s="92"/>
      <c r="PC109" s="92"/>
      <c r="PD109" s="92"/>
      <c r="PE109" s="92"/>
      <c r="PF109" s="92"/>
      <c r="PG109" s="92"/>
      <c r="PH109" s="92"/>
      <c r="PI109" s="92"/>
      <c r="PJ109" s="92"/>
      <c r="PK109" s="92"/>
      <c r="PL109" s="92"/>
      <c r="PM109" s="92"/>
      <c r="PN109" s="92"/>
      <c r="PO109" s="92"/>
      <c r="PP109" s="92"/>
      <c r="PQ109" s="92"/>
      <c r="PR109" s="92"/>
      <c r="PS109" s="92"/>
      <c r="PT109" s="92"/>
      <c r="PU109" s="92"/>
      <c r="PV109" s="92"/>
      <c r="PW109" s="92"/>
      <c r="PX109" s="92"/>
      <c r="PY109" s="92"/>
      <c r="PZ109" s="92"/>
      <c r="QA109" s="92"/>
      <c r="QB109" s="92"/>
      <c r="QC109" s="92"/>
      <c r="QD109" s="92"/>
      <c r="QE109" s="92"/>
      <c r="QF109" s="92"/>
      <c r="QG109" s="92"/>
      <c r="QH109" s="92"/>
      <c r="QI109" s="92"/>
      <c r="QJ109" s="92"/>
      <c r="QK109" s="92"/>
      <c r="QL109" s="92"/>
      <c r="QM109" s="92"/>
      <c r="QN109" s="92"/>
      <c r="QO109" s="92"/>
      <c r="QP109" s="92"/>
      <c r="QQ109" s="92"/>
      <c r="QR109" s="92"/>
      <c r="QS109" s="92"/>
      <c r="QT109" s="92"/>
      <c r="QU109" s="92"/>
      <c r="QV109" s="92"/>
      <c r="QW109" s="92"/>
      <c r="QX109" s="92"/>
      <c r="QY109" s="92"/>
      <c r="QZ109" s="92"/>
      <c r="RA109" s="92"/>
      <c r="RB109" s="92"/>
      <c r="RC109" s="92"/>
      <c r="RD109" s="92"/>
      <c r="RE109" s="92"/>
      <c r="RF109" s="92"/>
      <c r="RG109" s="92"/>
      <c r="RH109" s="92"/>
      <c r="RI109" s="92"/>
      <c r="RJ109" s="92"/>
      <c r="RK109" s="92"/>
      <c r="RL109" s="92"/>
      <c r="RM109" s="92"/>
      <c r="RN109" s="92"/>
      <c r="RO109" s="92"/>
      <c r="RP109" s="92"/>
      <c r="RQ109" s="92"/>
      <c r="RR109" s="92"/>
      <c r="RS109" s="92"/>
      <c r="RT109" s="92"/>
      <c r="RU109" s="92"/>
      <c r="RV109" s="92"/>
      <c r="RW109" s="92"/>
      <c r="RX109" s="92"/>
      <c r="RY109" s="92"/>
      <c r="RZ109" s="92"/>
      <c r="SA109" s="92"/>
      <c r="SB109" s="92"/>
      <c r="SC109" s="92"/>
      <c r="SD109" s="92"/>
      <c r="SE109" s="92"/>
      <c r="SF109" s="92"/>
      <c r="SG109" s="92"/>
      <c r="SH109" s="92"/>
      <c r="SI109" s="92"/>
      <c r="SJ109" s="92"/>
      <c r="SK109" s="92"/>
      <c r="SL109" s="92"/>
      <c r="SM109" s="92"/>
      <c r="SN109" s="92"/>
      <c r="SO109" s="92"/>
      <c r="SP109" s="92"/>
      <c r="SQ109" s="92"/>
      <c r="SR109" s="92"/>
      <c r="SS109" s="92"/>
      <c r="ST109" s="92"/>
      <c r="SU109" s="92"/>
      <c r="SV109" s="92"/>
      <c r="SW109" s="92"/>
      <c r="SX109" s="92"/>
      <c r="SY109" s="92"/>
      <c r="SZ109" s="92"/>
      <c r="TA109" s="92"/>
      <c r="TB109" s="92"/>
      <c r="TC109" s="92"/>
      <c r="TD109" s="92"/>
      <c r="TE109" s="92"/>
      <c r="TF109" s="92"/>
      <c r="TG109" s="92"/>
      <c r="TH109" s="92"/>
      <c r="TI109" s="92"/>
      <c r="TJ109" s="92"/>
      <c r="TK109" s="92"/>
      <c r="TL109" s="92"/>
      <c r="TM109" s="92"/>
      <c r="TN109" s="92"/>
      <c r="TO109" s="92"/>
      <c r="TP109" s="92"/>
      <c r="TQ109" s="92"/>
      <c r="TR109" s="92"/>
      <c r="TS109" s="92"/>
      <c r="TT109" s="92"/>
      <c r="TU109" s="92"/>
      <c r="TV109" s="92"/>
      <c r="TW109" s="92"/>
      <c r="TX109" s="92"/>
      <c r="TY109" s="92"/>
      <c r="TZ109" s="92"/>
      <c r="UA109" s="92"/>
      <c r="UB109" s="92"/>
      <c r="UC109" s="92"/>
      <c r="UD109" s="92"/>
      <c r="UE109" s="92"/>
      <c r="UF109" s="92"/>
      <c r="UG109" s="92"/>
      <c r="UH109" s="92"/>
      <c r="UI109" s="92"/>
      <c r="UJ109" s="92"/>
      <c r="UK109" s="92"/>
      <c r="UL109" s="92"/>
      <c r="UM109" s="92"/>
      <c r="UN109" s="92"/>
      <c r="UO109" s="92"/>
      <c r="UP109" s="92"/>
      <c r="UQ109" s="92"/>
      <c r="UR109" s="92"/>
      <c r="US109" s="92"/>
      <c r="UT109" s="92"/>
      <c r="UU109" s="92"/>
      <c r="UV109" s="92"/>
      <c r="UW109" s="92"/>
      <c r="UX109" s="92"/>
      <c r="UY109" s="92"/>
      <c r="UZ109" s="92"/>
      <c r="VA109" s="92"/>
      <c r="VB109" s="92"/>
      <c r="VC109" s="92"/>
      <c r="VD109" s="92"/>
      <c r="VE109" s="92"/>
      <c r="VF109" s="92"/>
      <c r="VG109" s="92"/>
      <c r="VH109" s="92"/>
      <c r="VI109" s="92"/>
      <c r="VJ109" s="92"/>
      <c r="VK109" s="92"/>
      <c r="VL109" s="92"/>
      <c r="VM109" s="92"/>
      <c r="VN109" s="92"/>
      <c r="VO109" s="92"/>
      <c r="VP109" s="92"/>
      <c r="VQ109" s="92"/>
      <c r="VR109" s="92"/>
      <c r="VS109" s="92"/>
      <c r="VT109" s="92"/>
      <c r="VU109" s="92"/>
      <c r="VV109" s="92"/>
      <c r="VW109" s="92"/>
      <c r="VX109" s="92"/>
      <c r="VY109" s="92"/>
      <c r="VZ109" s="92"/>
      <c r="WA109" s="92"/>
      <c r="WB109" s="92"/>
      <c r="WC109" s="92"/>
      <c r="WD109" s="92"/>
      <c r="WE109" s="92"/>
      <c r="WF109" s="92"/>
      <c r="WG109" s="92"/>
      <c r="WH109" s="92"/>
      <c r="WI109" s="92"/>
      <c r="WJ109" s="92"/>
      <c r="WK109" s="92"/>
      <c r="WL109" s="92"/>
      <c r="WM109" s="92"/>
      <c r="WN109" s="92"/>
      <c r="WO109" s="92"/>
      <c r="WP109" s="92"/>
      <c r="WQ109" s="92"/>
      <c r="WR109" s="92"/>
      <c r="WS109" s="92"/>
      <c r="WT109" s="92"/>
      <c r="WU109" s="92"/>
      <c r="WV109" s="92"/>
      <c r="WW109" s="92"/>
      <c r="WX109" s="92"/>
      <c r="WY109" s="92"/>
      <c r="WZ109" s="92"/>
      <c r="XA109" s="92"/>
      <c r="XB109" s="92"/>
      <c r="XC109" s="92"/>
      <c r="XD109" s="92"/>
      <c r="XE109" s="92"/>
      <c r="XF109" s="92"/>
      <c r="XG109" s="92"/>
      <c r="XH109" s="92"/>
      <c r="XI109" s="92"/>
      <c r="XJ109" s="92"/>
      <c r="XK109" s="92"/>
      <c r="XL109" s="92"/>
      <c r="XM109" s="92"/>
      <c r="XN109" s="92"/>
      <c r="XO109" s="92"/>
      <c r="XP109" s="92"/>
      <c r="XQ109" s="92"/>
      <c r="XR109" s="92"/>
      <c r="XS109" s="92"/>
      <c r="XT109" s="92"/>
      <c r="XU109" s="92"/>
      <c r="XV109" s="92"/>
      <c r="XW109" s="92"/>
      <c r="XX109" s="92"/>
      <c r="XY109" s="92"/>
      <c r="XZ109" s="92"/>
      <c r="YA109" s="92"/>
      <c r="YB109" s="92"/>
      <c r="YC109" s="92"/>
      <c r="YD109" s="92"/>
      <c r="YE109" s="92"/>
      <c r="YF109" s="92"/>
      <c r="YG109" s="92"/>
      <c r="YH109" s="92"/>
      <c r="YI109" s="92"/>
      <c r="YJ109" s="92"/>
      <c r="YK109" s="92"/>
      <c r="YL109" s="92"/>
      <c r="YM109" s="92"/>
      <c r="YN109" s="92"/>
      <c r="YO109" s="92"/>
      <c r="YP109" s="92"/>
      <c r="YQ109" s="92"/>
      <c r="YR109" s="92"/>
      <c r="YS109" s="92"/>
      <c r="YT109" s="92"/>
      <c r="YU109" s="92"/>
      <c r="YV109" s="92"/>
      <c r="YW109" s="92"/>
      <c r="YX109" s="92"/>
      <c r="YY109" s="92"/>
      <c r="YZ109" s="92"/>
      <c r="ZA109" s="92"/>
      <c r="ZB109" s="92"/>
      <c r="ZC109" s="92"/>
      <c r="ZD109" s="92"/>
      <c r="ZE109" s="92"/>
      <c r="ZF109" s="92"/>
      <c r="ZG109" s="92"/>
      <c r="ZH109" s="92"/>
      <c r="ZI109" s="92"/>
      <c r="ZJ109" s="92"/>
      <c r="ZK109" s="92"/>
      <c r="ZL109" s="92"/>
      <c r="ZM109" s="92"/>
      <c r="ZN109" s="92"/>
      <c r="ZO109" s="92"/>
      <c r="ZP109" s="92"/>
      <c r="ZQ109" s="92"/>
      <c r="ZR109" s="92"/>
      <c r="ZS109" s="92"/>
      <c r="ZT109" s="92"/>
      <c r="ZU109" s="92"/>
      <c r="ZV109" s="92"/>
      <c r="ZW109" s="92"/>
      <c r="ZX109" s="92"/>
      <c r="ZY109" s="92"/>
      <c r="ZZ109" s="92"/>
      <c r="AAA109" s="92"/>
      <c r="AAB109" s="92"/>
      <c r="AAC109" s="92"/>
      <c r="AAD109" s="92"/>
      <c r="AAE109" s="92"/>
      <c r="AAF109" s="92"/>
      <c r="AAG109" s="92"/>
      <c r="AAH109" s="92"/>
      <c r="AAI109" s="92"/>
      <c r="AAJ109" s="92"/>
      <c r="AAK109" s="92"/>
      <c r="AAL109" s="92"/>
      <c r="AAM109" s="92"/>
      <c r="AAN109" s="92"/>
      <c r="AAO109" s="92"/>
      <c r="AAP109" s="92"/>
      <c r="AAQ109" s="92"/>
      <c r="AAR109" s="92"/>
      <c r="AAS109" s="92"/>
      <c r="AAT109" s="92"/>
      <c r="AAU109" s="92"/>
      <c r="AAV109" s="92"/>
      <c r="AAW109" s="92"/>
      <c r="AAX109" s="92"/>
      <c r="AAY109" s="92"/>
      <c r="AAZ109" s="92"/>
      <c r="ABA109" s="92"/>
      <c r="ABB109" s="92"/>
      <c r="ABC109" s="92"/>
      <c r="ABD109" s="92"/>
      <c r="ABE109" s="92"/>
      <c r="ABF109" s="92"/>
      <c r="ABG109" s="92"/>
      <c r="ABH109" s="92"/>
      <c r="ABI109" s="92"/>
      <c r="ABJ109" s="92"/>
      <c r="ABK109" s="92"/>
      <c r="ABL109" s="92"/>
      <c r="ABM109" s="92"/>
      <c r="ABN109" s="92"/>
      <c r="ABO109" s="92"/>
      <c r="ABP109" s="92"/>
      <c r="ABQ109" s="92"/>
      <c r="ABR109" s="92"/>
      <c r="ABS109" s="92"/>
      <c r="ABT109" s="92"/>
      <c r="ABU109" s="92"/>
      <c r="ABV109" s="92"/>
      <c r="ABW109" s="92"/>
      <c r="ABX109" s="92"/>
      <c r="ABY109" s="92"/>
      <c r="ABZ109" s="92"/>
      <c r="ACA109" s="92"/>
      <c r="ACB109" s="92"/>
      <c r="ACC109" s="92"/>
      <c r="ACD109" s="92"/>
      <c r="ACE109" s="92"/>
      <c r="ACF109" s="92"/>
      <c r="ACG109" s="92"/>
      <c r="ACH109" s="92"/>
      <c r="ACI109" s="92"/>
      <c r="ACJ109" s="92"/>
      <c r="ACK109" s="92"/>
      <c r="ACL109" s="92"/>
      <c r="ACM109" s="92"/>
      <c r="ACN109" s="92"/>
      <c r="ACO109" s="92"/>
      <c r="ACP109" s="92"/>
      <c r="ACQ109" s="92"/>
      <c r="ACR109" s="92"/>
      <c r="ACS109" s="92"/>
      <c r="ACT109" s="92"/>
      <c r="ACU109" s="92"/>
      <c r="ACV109" s="92"/>
      <c r="ACW109" s="92"/>
      <c r="ACX109" s="92"/>
      <c r="ACY109" s="92"/>
      <c r="ACZ109" s="92"/>
      <c r="ADA109" s="92"/>
      <c r="ADB109" s="92"/>
      <c r="ADC109" s="92"/>
      <c r="ADD109" s="92"/>
      <c r="ADE109" s="92"/>
      <c r="ADF109" s="92"/>
      <c r="ADG109" s="92"/>
      <c r="ADH109" s="92"/>
      <c r="ADI109" s="92"/>
      <c r="ADJ109" s="92"/>
      <c r="ADK109" s="92"/>
      <c r="ADL109" s="92"/>
      <c r="ADM109" s="92"/>
      <c r="ADN109" s="92"/>
      <c r="ADO109" s="92"/>
      <c r="ADP109" s="92"/>
      <c r="ADQ109" s="92"/>
      <c r="ADR109" s="92"/>
      <c r="ADS109" s="92"/>
      <c r="ADT109" s="92"/>
      <c r="ADU109" s="92"/>
      <c r="ADV109" s="92"/>
      <c r="ADW109" s="92"/>
      <c r="ADX109" s="92"/>
      <c r="ADY109" s="92"/>
      <c r="ADZ109" s="92"/>
      <c r="AEA109" s="92"/>
      <c r="AEB109" s="92"/>
      <c r="AEC109" s="92"/>
      <c r="AED109" s="92"/>
      <c r="AEE109" s="92"/>
      <c r="AEF109" s="92"/>
      <c r="AEG109" s="92"/>
      <c r="AEH109" s="92"/>
      <c r="AEI109" s="92"/>
      <c r="AEJ109" s="92"/>
      <c r="AEK109" s="92"/>
      <c r="AEL109" s="92"/>
      <c r="AEM109" s="92"/>
      <c r="AEN109" s="92"/>
      <c r="AEO109" s="92"/>
      <c r="AEP109" s="92"/>
      <c r="AEQ109" s="92"/>
      <c r="AER109" s="92"/>
      <c r="AES109" s="92"/>
      <c r="AET109" s="92"/>
      <c r="AEU109" s="92"/>
      <c r="AEV109" s="92"/>
      <c r="AEW109" s="92"/>
      <c r="AEX109" s="92"/>
      <c r="AEY109" s="92"/>
      <c r="AEZ109" s="92"/>
      <c r="AFA109" s="92"/>
      <c r="AFB109" s="92"/>
      <c r="AFC109" s="92"/>
      <c r="AFD109" s="92"/>
      <c r="AFE109" s="92"/>
      <c r="AFF109" s="92"/>
      <c r="AFG109" s="92"/>
      <c r="AFH109" s="92"/>
      <c r="AFI109" s="92"/>
      <c r="AFJ109" s="92"/>
      <c r="AFK109" s="92"/>
      <c r="AFL109" s="92"/>
      <c r="AFM109" s="92"/>
      <c r="AFN109" s="92"/>
      <c r="AFO109" s="92"/>
      <c r="AFP109" s="92"/>
      <c r="AFQ109" s="92"/>
      <c r="AFR109" s="92"/>
      <c r="AFS109" s="92"/>
      <c r="AFT109" s="92"/>
      <c r="AFU109" s="92"/>
      <c r="AFV109" s="92"/>
      <c r="AFW109" s="92"/>
      <c r="AFX109" s="92"/>
      <c r="AFY109" s="92"/>
      <c r="AFZ109" s="92"/>
      <c r="AGA109" s="92"/>
      <c r="AGB109" s="92"/>
      <c r="AGC109" s="92"/>
      <c r="AGD109" s="92"/>
      <c r="AGE109" s="92"/>
      <c r="AGF109" s="92"/>
      <c r="AGG109" s="92"/>
      <c r="AGH109" s="92"/>
      <c r="AGI109" s="92"/>
      <c r="AGJ109" s="92"/>
      <c r="AGK109" s="92"/>
      <c r="AGL109" s="92"/>
      <c r="AGM109" s="92"/>
      <c r="AGN109" s="92"/>
      <c r="AGO109" s="92"/>
      <c r="AGP109" s="92"/>
      <c r="AGQ109" s="92"/>
      <c r="AGR109" s="92"/>
      <c r="AGS109" s="92"/>
      <c r="AGT109" s="92"/>
      <c r="AGU109" s="92"/>
      <c r="AGV109" s="92"/>
      <c r="AGW109" s="92"/>
      <c r="AGX109" s="92"/>
      <c r="AGY109" s="92"/>
      <c r="AGZ109" s="92"/>
      <c r="AHA109" s="92"/>
      <c r="AHB109" s="92"/>
      <c r="AHC109" s="92"/>
      <c r="AHD109" s="92"/>
      <c r="AHE109" s="92"/>
      <c r="AHF109" s="92"/>
      <c r="AHG109" s="92"/>
      <c r="AHH109" s="92"/>
      <c r="AHI109" s="92"/>
      <c r="AHJ109" s="92"/>
      <c r="AHK109" s="92"/>
      <c r="AHL109" s="92"/>
      <c r="AHM109" s="92"/>
      <c r="AHN109" s="92"/>
      <c r="AHO109" s="92"/>
      <c r="AHP109" s="92"/>
      <c r="AHQ109" s="92"/>
      <c r="AHR109" s="92"/>
      <c r="AHS109" s="92"/>
      <c r="AHT109" s="92"/>
      <c r="AHU109" s="92"/>
      <c r="AHV109" s="92"/>
      <c r="AHW109" s="92"/>
      <c r="AHX109" s="92"/>
      <c r="AHY109" s="92"/>
      <c r="AHZ109" s="92"/>
      <c r="AIA109" s="92"/>
      <c r="AIB109" s="92"/>
      <c r="AIC109" s="92"/>
      <c r="AID109" s="92"/>
      <c r="AIE109" s="92"/>
      <c r="AIF109" s="92"/>
      <c r="AIG109" s="92"/>
      <c r="AIH109" s="92"/>
      <c r="AII109" s="92"/>
      <c r="AIJ109" s="92"/>
      <c r="AIK109" s="92"/>
      <c r="AIL109" s="92"/>
      <c r="AIM109" s="92"/>
      <c r="AIN109" s="92"/>
      <c r="AIO109" s="92"/>
      <c r="AIP109" s="92"/>
      <c r="AIQ109" s="92"/>
      <c r="AIR109" s="92"/>
      <c r="AIS109" s="92"/>
      <c r="AIT109" s="92"/>
      <c r="AIU109" s="92"/>
      <c r="AIV109" s="92"/>
      <c r="AIW109" s="92"/>
      <c r="AIX109" s="92"/>
      <c r="AIY109" s="92"/>
      <c r="AIZ109" s="92"/>
      <c r="AJA109" s="92"/>
      <c r="AJB109" s="92"/>
      <c r="AJC109" s="92"/>
      <c r="AJD109" s="92"/>
      <c r="AJE109" s="92"/>
      <c r="AJF109" s="92"/>
      <c r="AJG109" s="92"/>
      <c r="AJH109" s="92"/>
      <c r="AJI109" s="92"/>
      <c r="AJJ109" s="92"/>
      <c r="AJK109" s="92"/>
      <c r="AJL109" s="92"/>
      <c r="AJM109" s="92"/>
      <c r="AJN109" s="92"/>
      <c r="AJO109" s="92"/>
      <c r="AJP109" s="92"/>
      <c r="AJQ109" s="92"/>
      <c r="AJR109" s="92"/>
      <c r="AJS109" s="92"/>
      <c r="AJT109" s="92"/>
      <c r="AJU109" s="92"/>
      <c r="AJV109" s="92"/>
      <c r="AJW109" s="92"/>
      <c r="AJX109" s="92"/>
      <c r="AJY109" s="92"/>
      <c r="AJZ109" s="92"/>
      <c r="AKA109" s="92"/>
      <c r="AKB109" s="92"/>
      <c r="AKC109" s="92"/>
      <c r="AKD109" s="92"/>
      <c r="AKE109" s="92"/>
      <c r="AKF109" s="92"/>
      <c r="AKG109" s="92"/>
      <c r="AKH109" s="92"/>
      <c r="AKI109" s="92"/>
      <c r="AKJ109" s="92"/>
      <c r="AKK109" s="92"/>
      <c r="AKL109" s="92"/>
      <c r="AKM109" s="92"/>
      <c r="AKN109" s="92"/>
      <c r="AKO109" s="92"/>
      <c r="AKP109" s="92"/>
      <c r="AKQ109" s="92"/>
      <c r="AKR109" s="92"/>
      <c r="AKS109" s="92"/>
      <c r="AKT109" s="92"/>
      <c r="AKU109" s="92"/>
      <c r="AKV109" s="92"/>
      <c r="AKW109" s="92"/>
      <c r="AKX109" s="92"/>
      <c r="AKY109" s="92"/>
      <c r="AKZ109" s="92"/>
      <c r="ALA109" s="92"/>
      <c r="ALB109" s="92"/>
      <c r="ALC109" s="92"/>
      <c r="ALD109" s="92"/>
      <c r="ALE109" s="92"/>
      <c r="ALF109" s="92"/>
      <c r="ALG109" s="92"/>
      <c r="ALH109" s="92"/>
      <c r="ALI109" s="92"/>
      <c r="ALJ109" s="92"/>
      <c r="ALK109" s="92"/>
      <c r="ALL109" s="92"/>
      <c r="ALM109" s="92"/>
      <c r="ALN109" s="92"/>
      <c r="ALO109" s="92"/>
      <c r="ALP109" s="92"/>
      <c r="ALQ109" s="92"/>
      <c r="ALR109" s="92"/>
      <c r="ALS109" s="92"/>
      <c r="ALT109" s="92"/>
      <c r="ALU109" s="92"/>
      <c r="ALV109" s="92"/>
      <c r="ALW109" s="92"/>
      <c r="ALX109" s="92"/>
      <c r="ALY109" s="92"/>
      <c r="ALZ109" s="92"/>
      <c r="AMA109" s="92"/>
      <c r="AMB109" s="92"/>
      <c r="AMC109" s="92"/>
      <c r="AMD109" s="92"/>
      <c r="AME109" s="92"/>
      <c r="AMF109" s="92"/>
      <c r="AMG109" s="92"/>
      <c r="AMH109" s="92"/>
      <c r="AMI109" s="92"/>
      <c r="AMJ109" s="92"/>
    </row>
    <row r="110" spans="1:1024" s="89" customFormat="1" ht="12.75" x14ac:dyDescent="0.2">
      <c r="A110" s="58">
        <f t="array" ref="A110">IF(G110=Error_checking!$A$26,_xlfn.RANK.EQ(AC110,$AC$2:$AC$601),"")</f>
        <v>109</v>
      </c>
      <c r="B110" s="58">
        <v>71</v>
      </c>
      <c r="C110" s="59">
        <f>VLOOKUP($B110,Ludo_na!$A$2:$D$601,2,0)</f>
        <v>81</v>
      </c>
      <c r="D110" s="60" t="str">
        <f>IF(VLOOKUP($B110,Ludo_voor!$A$2:$Y$601,3,0)="","",VLOOKUP($B110,Ludo_voor!$A$2:$Y$601,3,0))</f>
        <v>Degrieck</v>
      </c>
      <c r="E110" s="61" t="str">
        <f>IF(VLOOKUP($B110,Ludo_voor!$A$2:$Y$601,4,0)="","",VLOOKUP($B110,Ludo_voor!$A$2:$Y$601,4,0))</f>
        <v>Yves</v>
      </c>
      <c r="F110" s="62" t="str">
        <f>IF(VLOOKUP($B110,Ludo_voor!$A$2:$Y$601,5,0)="","",VLOOKUP($B110,Ludo_voor!$A$2:$Y$601,5,0))</f>
        <v>Spelen op Zolder</v>
      </c>
      <c r="G110" s="63" t="s">
        <v>845</v>
      </c>
      <c r="H110" s="85"/>
      <c r="I110" s="86" t="s">
        <v>860</v>
      </c>
      <c r="J110" s="87">
        <v>4</v>
      </c>
      <c r="K110" s="87">
        <v>4</v>
      </c>
      <c r="L110" s="87">
        <v>1</v>
      </c>
      <c r="M110" s="67">
        <f t="array" ref="M110">IF($G110="","",IF(L110="",0,((SUM(IF(I110=I$2:I$601,IF(J110=J$2:J$601,1,0),0))-K110)/(SUM(IF(I110=I$2:I$601,IF(J110=J$2:J$601,1,0),0))-1)*100)+(L110/(SUM(IF(I110=I$2:I$601,IF(J110=J$2:J$601,L$2:L$601,0),0))))+IF(K110&lt;2,SUM(IF(I110=I$2:I$601,IF(J110=J$2:J$601,1,0),0)),0)))</f>
        <v>0.1</v>
      </c>
      <c r="N110" s="88" t="s">
        <v>861</v>
      </c>
      <c r="O110" s="72">
        <v>3</v>
      </c>
      <c r="P110" s="72">
        <v>2</v>
      </c>
      <c r="Q110" s="72">
        <v>68</v>
      </c>
      <c r="R110" s="70">
        <f t="array" ref="R110">IF($G110="","",IF(Q110="",0,((SUM(IF(N110=N$2:N$601,IF(O110=O$2:O$601,1,0),0))-P110)/(SUM(IF(N110=N$2:N$601,IF(O110=O$2:O$601,1,0),0))-1)*100)+(Q110/(SUM(IF(N110=N$2:N$601,IF(O110=O$2:O$601,Q$2:Q$601,0),0))))+IF(P110&lt;2,SUM(IF(N110=N$2:N$601,IF(O110=O$2:O$601,1,0),0)),0)))</f>
        <v>66.929214929214922</v>
      </c>
      <c r="S110" s="71" t="s">
        <v>868</v>
      </c>
      <c r="T110" s="72">
        <v>4</v>
      </c>
      <c r="U110" s="72">
        <v>3</v>
      </c>
      <c r="V110" s="72">
        <v>166</v>
      </c>
      <c r="W110" s="73">
        <f t="array" ref="W110">IF($G110="","",IF(OR(S110=Error_checking!$Q$25,S110=Error_checking!$Q$26),R110-IF(P110&lt;2,SUM(IF(N110=N$2:N$601,IF(O110=O$2:O$601,1,0),0)),0),IF(V110="",0,((SUM(IF(S110=S$2:S$601,IF(T110=T$2:T$601,1,0),0))-U110)/(SUM(IF(S110=S$2:S$601,IF(T110=T$2:T$601,1,0),0))-1)*100)+(V110/(SUM(IF(S110=S$2:S$601,IF(T110=T$2:T$601,V$2:V$601,0),0))))+IF(U110&lt;2,SUM(IF(S110=S$2:S$601,IF(T110=T$2:T$601,1,0),0)),0))))</f>
        <v>33.569800569800563</v>
      </c>
      <c r="X110" s="74"/>
      <c r="Y110" s="75"/>
      <c r="Z110" s="76"/>
      <c r="AA110" s="75"/>
      <c r="AB110" s="77">
        <f>0</f>
        <v>0</v>
      </c>
      <c r="AC110" s="77">
        <f t="array" ref="AC110">SUM(M110,R110,W110,AB110)</f>
        <v>100.59901549901548</v>
      </c>
      <c r="AD110" s="76">
        <f>IF(G110=Error_checking!$A$26,MAX(0,MIN(MaxBonus,$G$1)+1-_xlfn.RANK.EQ(AC110,$AC$2:$AC$601)),0)</f>
        <v>0</v>
      </c>
      <c r="AE110" s="73">
        <f t="shared" si="1"/>
        <v>100.59901549901548</v>
      </c>
      <c r="AF110" s="78">
        <f t="array" ref="AF110">IF(G110=Error_checking!$A$26,_xlfn.RANK.EQ(AC110,$AC$2:$AC$601),"")</f>
        <v>109</v>
      </c>
      <c r="AG110" s="79"/>
      <c r="AH110" s="80"/>
      <c r="AI110" s="80"/>
      <c r="AJ110" s="80"/>
      <c r="AK110" s="81"/>
      <c r="AL110" s="81"/>
      <c r="AM110" s="81"/>
      <c r="AN110" s="82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  <c r="IW110" s="104"/>
      <c r="IX110" s="104"/>
      <c r="IY110" s="104"/>
      <c r="IZ110" s="104"/>
      <c r="JA110" s="104"/>
      <c r="JB110" s="104"/>
      <c r="JC110" s="104"/>
      <c r="JD110" s="104"/>
      <c r="JE110" s="104"/>
      <c r="JF110" s="104"/>
      <c r="JG110" s="104"/>
      <c r="JH110" s="104"/>
      <c r="JI110" s="104"/>
      <c r="JJ110" s="104"/>
      <c r="JK110" s="104"/>
      <c r="JL110" s="104"/>
      <c r="JM110" s="104"/>
      <c r="JN110" s="104"/>
      <c r="JO110" s="104"/>
      <c r="JP110" s="104"/>
      <c r="JQ110" s="104"/>
      <c r="JR110" s="104"/>
      <c r="JS110" s="104"/>
      <c r="JT110" s="104"/>
      <c r="JU110" s="104"/>
      <c r="JV110" s="104"/>
      <c r="JW110" s="104"/>
      <c r="JX110" s="104"/>
      <c r="JY110" s="104"/>
      <c r="JZ110" s="104"/>
      <c r="KA110" s="104"/>
      <c r="KB110" s="104"/>
      <c r="KC110" s="104"/>
      <c r="KD110" s="104"/>
      <c r="KE110" s="104"/>
      <c r="KF110" s="104"/>
      <c r="KG110" s="104"/>
      <c r="KH110" s="104"/>
      <c r="KI110" s="104"/>
      <c r="KJ110" s="104"/>
      <c r="KK110" s="104"/>
      <c r="KL110" s="104"/>
      <c r="KM110" s="104"/>
      <c r="KN110" s="104"/>
      <c r="KO110" s="104"/>
      <c r="KP110" s="104"/>
      <c r="KQ110" s="104"/>
      <c r="KR110" s="104"/>
      <c r="KS110" s="104"/>
      <c r="KT110" s="104"/>
      <c r="KU110" s="104"/>
      <c r="KV110" s="104"/>
      <c r="KW110" s="104"/>
      <c r="KX110" s="104"/>
      <c r="KY110" s="104"/>
      <c r="KZ110" s="104"/>
      <c r="LA110" s="104"/>
      <c r="LB110" s="104"/>
      <c r="LC110" s="104"/>
      <c r="LD110" s="104"/>
      <c r="LE110" s="104"/>
      <c r="LF110" s="104"/>
      <c r="LG110" s="104"/>
      <c r="LH110" s="104"/>
      <c r="LI110" s="104"/>
      <c r="LJ110" s="104"/>
      <c r="LK110" s="104"/>
      <c r="LL110" s="104"/>
      <c r="LM110" s="104"/>
      <c r="LN110" s="104"/>
      <c r="LO110" s="104"/>
      <c r="LP110" s="104"/>
      <c r="LQ110" s="104"/>
      <c r="LR110" s="104"/>
      <c r="LS110" s="104"/>
      <c r="LT110" s="104"/>
      <c r="LU110" s="104"/>
      <c r="LV110" s="104"/>
      <c r="LW110" s="104"/>
      <c r="LX110" s="104"/>
      <c r="LY110" s="104"/>
      <c r="LZ110" s="104"/>
      <c r="MA110" s="104"/>
      <c r="MB110" s="104"/>
      <c r="MC110" s="104"/>
      <c r="MD110" s="104"/>
      <c r="ME110" s="104"/>
      <c r="MF110" s="104"/>
      <c r="MG110" s="104"/>
      <c r="MH110" s="104"/>
      <c r="MI110" s="104"/>
      <c r="MJ110" s="104"/>
      <c r="MK110" s="104"/>
      <c r="ML110" s="104"/>
      <c r="MM110" s="104"/>
      <c r="MN110" s="104"/>
      <c r="MO110" s="104"/>
      <c r="MP110" s="104"/>
      <c r="MQ110" s="104"/>
      <c r="MR110" s="104"/>
      <c r="MS110" s="104"/>
      <c r="MT110" s="104"/>
      <c r="MU110" s="104"/>
      <c r="MV110" s="104"/>
      <c r="MW110" s="104"/>
      <c r="MX110" s="104"/>
      <c r="MY110" s="104"/>
      <c r="MZ110" s="104"/>
      <c r="NA110" s="104"/>
      <c r="NB110" s="104"/>
      <c r="NC110" s="104"/>
      <c r="ND110" s="104"/>
      <c r="NE110" s="104"/>
      <c r="NF110" s="104"/>
      <c r="NG110" s="104"/>
      <c r="NH110" s="104"/>
      <c r="NI110" s="104"/>
      <c r="NJ110" s="104"/>
      <c r="NK110" s="104"/>
      <c r="NL110" s="104"/>
      <c r="NM110" s="104"/>
      <c r="NN110" s="104"/>
      <c r="NO110" s="104"/>
      <c r="NP110" s="104"/>
      <c r="NQ110" s="104"/>
      <c r="NR110" s="104"/>
      <c r="NS110" s="104"/>
      <c r="NT110" s="104"/>
      <c r="NU110" s="104"/>
      <c r="NV110" s="104"/>
      <c r="NW110" s="104"/>
      <c r="NX110" s="104"/>
      <c r="NY110" s="104"/>
      <c r="NZ110" s="104"/>
      <c r="OA110" s="104"/>
      <c r="OB110" s="104"/>
      <c r="OC110" s="104"/>
      <c r="OD110" s="104"/>
      <c r="OE110" s="104"/>
      <c r="OF110" s="104"/>
      <c r="OG110" s="104"/>
      <c r="OH110" s="104"/>
      <c r="OI110" s="104"/>
      <c r="OJ110" s="104"/>
      <c r="OK110" s="104"/>
      <c r="OL110" s="104"/>
      <c r="OM110" s="104"/>
      <c r="ON110" s="104"/>
      <c r="OO110" s="104"/>
      <c r="OP110" s="104"/>
      <c r="OQ110" s="104"/>
      <c r="OR110" s="104"/>
      <c r="OS110" s="104"/>
      <c r="OT110" s="104"/>
      <c r="OU110" s="104"/>
      <c r="OV110" s="104"/>
      <c r="OW110" s="104"/>
      <c r="OX110" s="104"/>
      <c r="OY110" s="104"/>
      <c r="OZ110" s="104"/>
      <c r="PA110" s="104"/>
      <c r="PB110" s="104"/>
      <c r="PC110" s="104"/>
      <c r="PD110" s="104"/>
      <c r="PE110" s="104"/>
      <c r="PF110" s="104"/>
      <c r="PG110" s="104"/>
      <c r="PH110" s="104"/>
      <c r="PI110" s="104"/>
      <c r="PJ110" s="104"/>
      <c r="PK110" s="104"/>
      <c r="PL110" s="104"/>
      <c r="PM110" s="104"/>
      <c r="PN110" s="104"/>
      <c r="PO110" s="104"/>
      <c r="PP110" s="104"/>
      <c r="PQ110" s="104"/>
      <c r="PR110" s="104"/>
      <c r="PS110" s="104"/>
      <c r="PT110" s="104"/>
      <c r="PU110" s="104"/>
      <c r="PV110" s="104"/>
      <c r="PW110" s="104"/>
      <c r="PX110" s="104"/>
      <c r="PY110" s="104"/>
      <c r="PZ110" s="104"/>
      <c r="QA110" s="104"/>
      <c r="QB110" s="104"/>
      <c r="QC110" s="104"/>
      <c r="QD110" s="104"/>
      <c r="QE110" s="104"/>
      <c r="QF110" s="104"/>
      <c r="QG110" s="104"/>
      <c r="QH110" s="104"/>
      <c r="QI110" s="104"/>
      <c r="QJ110" s="104"/>
      <c r="QK110" s="104"/>
      <c r="QL110" s="104"/>
      <c r="QM110" s="104"/>
      <c r="QN110" s="104"/>
      <c r="QO110" s="104"/>
      <c r="QP110" s="104"/>
      <c r="QQ110" s="104"/>
      <c r="QR110" s="104"/>
      <c r="QS110" s="104"/>
      <c r="QT110" s="104"/>
      <c r="QU110" s="104"/>
      <c r="QV110" s="104"/>
      <c r="QW110" s="104"/>
      <c r="QX110" s="104"/>
      <c r="QY110" s="104"/>
      <c r="QZ110" s="104"/>
      <c r="RA110" s="104"/>
      <c r="RB110" s="104"/>
      <c r="RC110" s="104"/>
      <c r="RD110" s="104"/>
      <c r="RE110" s="104"/>
      <c r="RF110" s="104"/>
      <c r="RG110" s="104"/>
      <c r="RH110" s="104"/>
      <c r="RI110" s="104"/>
      <c r="RJ110" s="104"/>
      <c r="RK110" s="104"/>
      <c r="RL110" s="104"/>
      <c r="RM110" s="104"/>
      <c r="RN110" s="104"/>
      <c r="RO110" s="104"/>
      <c r="RP110" s="104"/>
      <c r="RQ110" s="104"/>
      <c r="RR110" s="104"/>
      <c r="RS110" s="104"/>
      <c r="RT110" s="104"/>
      <c r="RU110" s="104"/>
      <c r="RV110" s="104"/>
      <c r="RW110" s="104"/>
      <c r="RX110" s="104"/>
      <c r="RY110" s="104"/>
      <c r="RZ110" s="104"/>
      <c r="SA110" s="104"/>
      <c r="SB110" s="104"/>
      <c r="SC110" s="104"/>
      <c r="SD110" s="104"/>
      <c r="SE110" s="104"/>
      <c r="SF110" s="104"/>
      <c r="SG110" s="104"/>
      <c r="SH110" s="104"/>
      <c r="SI110" s="104"/>
      <c r="SJ110" s="104"/>
      <c r="SK110" s="104"/>
      <c r="SL110" s="104"/>
      <c r="SM110" s="104"/>
      <c r="SN110" s="104"/>
      <c r="SO110" s="104"/>
      <c r="SP110" s="104"/>
      <c r="SQ110" s="104"/>
      <c r="SR110" s="104"/>
      <c r="SS110" s="104"/>
      <c r="ST110" s="104"/>
      <c r="SU110" s="104"/>
      <c r="SV110" s="104"/>
      <c r="SW110" s="104"/>
      <c r="SX110" s="104"/>
      <c r="SY110" s="104"/>
      <c r="SZ110" s="104"/>
      <c r="TA110" s="104"/>
      <c r="TB110" s="104"/>
      <c r="TC110" s="104"/>
      <c r="TD110" s="104"/>
      <c r="TE110" s="104"/>
      <c r="TF110" s="104"/>
      <c r="TG110" s="104"/>
      <c r="TH110" s="104"/>
      <c r="TI110" s="104"/>
      <c r="TJ110" s="104"/>
      <c r="TK110" s="104"/>
      <c r="TL110" s="104"/>
      <c r="TM110" s="104"/>
      <c r="TN110" s="104"/>
      <c r="TO110" s="104"/>
      <c r="TP110" s="104"/>
      <c r="TQ110" s="104"/>
      <c r="TR110" s="104"/>
      <c r="TS110" s="104"/>
      <c r="TT110" s="104"/>
      <c r="TU110" s="104"/>
      <c r="TV110" s="104"/>
      <c r="TW110" s="104"/>
      <c r="TX110" s="104"/>
      <c r="TY110" s="104"/>
      <c r="TZ110" s="104"/>
      <c r="UA110" s="104"/>
      <c r="UB110" s="104"/>
      <c r="UC110" s="104"/>
      <c r="UD110" s="104"/>
      <c r="UE110" s="104"/>
      <c r="UF110" s="104"/>
      <c r="UG110" s="104"/>
      <c r="UH110" s="104"/>
      <c r="UI110" s="104"/>
      <c r="UJ110" s="104"/>
      <c r="UK110" s="104"/>
      <c r="UL110" s="104"/>
      <c r="UM110" s="104"/>
      <c r="UN110" s="104"/>
      <c r="UO110" s="104"/>
      <c r="UP110" s="104"/>
      <c r="UQ110" s="104"/>
      <c r="UR110" s="104"/>
      <c r="US110" s="104"/>
      <c r="UT110" s="104"/>
      <c r="UU110" s="104"/>
      <c r="UV110" s="104"/>
      <c r="UW110" s="104"/>
      <c r="UX110" s="104"/>
      <c r="UY110" s="104"/>
      <c r="UZ110" s="104"/>
      <c r="VA110" s="104"/>
      <c r="VB110" s="104"/>
      <c r="VC110" s="104"/>
      <c r="VD110" s="104"/>
      <c r="VE110" s="104"/>
      <c r="VF110" s="104"/>
      <c r="VG110" s="104"/>
      <c r="VH110" s="104"/>
      <c r="VI110" s="104"/>
      <c r="VJ110" s="104"/>
      <c r="VK110" s="104"/>
      <c r="VL110" s="104"/>
      <c r="VM110" s="104"/>
      <c r="VN110" s="104"/>
      <c r="VO110" s="104"/>
      <c r="VP110" s="104"/>
      <c r="VQ110" s="104"/>
      <c r="VR110" s="104"/>
      <c r="VS110" s="104"/>
      <c r="VT110" s="104"/>
      <c r="VU110" s="104"/>
      <c r="VV110" s="104"/>
      <c r="VW110" s="104"/>
      <c r="VX110" s="104"/>
      <c r="VY110" s="104"/>
      <c r="VZ110" s="104"/>
      <c r="WA110" s="104"/>
      <c r="WB110" s="104"/>
      <c r="WC110" s="104"/>
      <c r="WD110" s="104"/>
      <c r="WE110" s="104"/>
      <c r="WF110" s="104"/>
      <c r="WG110" s="104"/>
      <c r="WH110" s="104"/>
      <c r="WI110" s="104"/>
      <c r="WJ110" s="104"/>
      <c r="WK110" s="104"/>
      <c r="WL110" s="104"/>
      <c r="WM110" s="104"/>
      <c r="WN110" s="104"/>
      <c r="WO110" s="104"/>
      <c r="WP110" s="104"/>
      <c r="WQ110" s="104"/>
      <c r="WR110" s="104"/>
      <c r="WS110" s="104"/>
      <c r="WT110" s="104"/>
      <c r="WU110" s="104"/>
      <c r="WV110" s="104"/>
      <c r="WW110" s="104"/>
      <c r="WX110" s="104"/>
      <c r="WY110" s="104"/>
      <c r="WZ110" s="104"/>
      <c r="XA110" s="104"/>
      <c r="XB110" s="104"/>
      <c r="XC110" s="104"/>
      <c r="XD110" s="104"/>
      <c r="XE110" s="104"/>
      <c r="XF110" s="104"/>
      <c r="XG110" s="104"/>
      <c r="XH110" s="104"/>
      <c r="XI110" s="104"/>
      <c r="XJ110" s="104"/>
      <c r="XK110" s="104"/>
      <c r="XL110" s="104"/>
      <c r="XM110" s="104"/>
      <c r="XN110" s="104"/>
      <c r="XO110" s="104"/>
      <c r="XP110" s="104"/>
      <c r="XQ110" s="104"/>
      <c r="XR110" s="104"/>
      <c r="XS110" s="104"/>
      <c r="XT110" s="104"/>
      <c r="XU110" s="104"/>
      <c r="XV110" s="104"/>
      <c r="XW110" s="104"/>
      <c r="XX110" s="104"/>
      <c r="XY110" s="104"/>
      <c r="XZ110" s="104"/>
      <c r="YA110" s="104"/>
      <c r="YB110" s="104"/>
      <c r="YC110" s="104"/>
      <c r="YD110" s="104"/>
      <c r="YE110" s="104"/>
      <c r="YF110" s="104"/>
      <c r="YG110" s="104"/>
      <c r="YH110" s="104"/>
      <c r="YI110" s="104"/>
      <c r="YJ110" s="104"/>
      <c r="YK110" s="104"/>
      <c r="YL110" s="104"/>
      <c r="YM110" s="104"/>
      <c r="YN110" s="104"/>
      <c r="YO110" s="104"/>
      <c r="YP110" s="104"/>
      <c r="YQ110" s="104"/>
      <c r="YR110" s="104"/>
      <c r="YS110" s="104"/>
      <c r="YT110" s="104"/>
      <c r="YU110" s="104"/>
      <c r="YV110" s="104"/>
      <c r="YW110" s="104"/>
      <c r="YX110" s="104"/>
      <c r="YY110" s="104"/>
      <c r="YZ110" s="104"/>
      <c r="ZA110" s="104"/>
      <c r="ZB110" s="104"/>
      <c r="ZC110" s="104"/>
      <c r="ZD110" s="104"/>
      <c r="ZE110" s="104"/>
      <c r="ZF110" s="104"/>
      <c r="ZG110" s="104"/>
      <c r="ZH110" s="104"/>
      <c r="ZI110" s="104"/>
      <c r="ZJ110" s="104"/>
      <c r="ZK110" s="104"/>
      <c r="ZL110" s="104"/>
      <c r="ZM110" s="104"/>
      <c r="ZN110" s="104"/>
      <c r="ZO110" s="104"/>
      <c r="ZP110" s="104"/>
      <c r="ZQ110" s="104"/>
      <c r="ZR110" s="104"/>
      <c r="ZS110" s="104"/>
      <c r="ZT110" s="104"/>
      <c r="ZU110" s="104"/>
      <c r="ZV110" s="104"/>
      <c r="ZW110" s="104"/>
      <c r="ZX110" s="104"/>
      <c r="ZY110" s="104"/>
      <c r="ZZ110" s="104"/>
      <c r="AAA110" s="104"/>
      <c r="AAB110" s="104"/>
      <c r="AAC110" s="104"/>
      <c r="AAD110" s="104"/>
      <c r="AAE110" s="104"/>
      <c r="AAF110" s="104"/>
      <c r="AAG110" s="104"/>
      <c r="AAH110" s="104"/>
      <c r="AAI110" s="104"/>
      <c r="AAJ110" s="104"/>
      <c r="AAK110" s="104"/>
      <c r="AAL110" s="104"/>
      <c r="AAM110" s="104"/>
      <c r="AAN110" s="104"/>
      <c r="AAO110" s="104"/>
      <c r="AAP110" s="104"/>
      <c r="AAQ110" s="104"/>
      <c r="AAR110" s="104"/>
      <c r="AAS110" s="104"/>
      <c r="AAT110" s="104"/>
      <c r="AAU110" s="104"/>
      <c r="AAV110" s="104"/>
      <c r="AAW110" s="104"/>
      <c r="AAX110" s="104"/>
      <c r="AAY110" s="104"/>
      <c r="AAZ110" s="104"/>
      <c r="ABA110" s="104"/>
      <c r="ABB110" s="104"/>
      <c r="ABC110" s="104"/>
      <c r="ABD110" s="104"/>
      <c r="ABE110" s="104"/>
      <c r="ABF110" s="104"/>
      <c r="ABG110" s="104"/>
      <c r="ABH110" s="104"/>
      <c r="ABI110" s="104"/>
      <c r="ABJ110" s="104"/>
      <c r="ABK110" s="104"/>
      <c r="ABL110" s="104"/>
      <c r="ABM110" s="104"/>
      <c r="ABN110" s="104"/>
      <c r="ABO110" s="104"/>
      <c r="ABP110" s="104"/>
      <c r="ABQ110" s="104"/>
      <c r="ABR110" s="104"/>
      <c r="ABS110" s="104"/>
      <c r="ABT110" s="104"/>
      <c r="ABU110" s="104"/>
      <c r="ABV110" s="104"/>
      <c r="ABW110" s="104"/>
      <c r="ABX110" s="104"/>
      <c r="ABY110" s="104"/>
      <c r="ABZ110" s="104"/>
      <c r="ACA110" s="104"/>
      <c r="ACB110" s="104"/>
      <c r="ACC110" s="104"/>
      <c r="ACD110" s="104"/>
      <c r="ACE110" s="104"/>
      <c r="ACF110" s="104"/>
      <c r="ACG110" s="104"/>
      <c r="ACH110" s="104"/>
      <c r="ACI110" s="104"/>
      <c r="ACJ110" s="104"/>
      <c r="ACK110" s="104"/>
      <c r="ACL110" s="104"/>
      <c r="ACM110" s="104"/>
      <c r="ACN110" s="104"/>
      <c r="ACO110" s="104"/>
      <c r="ACP110" s="104"/>
      <c r="ACQ110" s="104"/>
      <c r="ACR110" s="104"/>
      <c r="ACS110" s="104"/>
      <c r="ACT110" s="104"/>
      <c r="ACU110" s="104"/>
      <c r="ACV110" s="104"/>
      <c r="ACW110" s="104"/>
      <c r="ACX110" s="104"/>
      <c r="ACY110" s="104"/>
      <c r="ACZ110" s="104"/>
      <c r="ADA110" s="104"/>
      <c r="ADB110" s="104"/>
      <c r="ADC110" s="104"/>
      <c r="ADD110" s="104"/>
      <c r="ADE110" s="104"/>
      <c r="ADF110" s="104"/>
      <c r="ADG110" s="104"/>
      <c r="ADH110" s="104"/>
      <c r="ADI110" s="104"/>
      <c r="ADJ110" s="104"/>
      <c r="ADK110" s="104"/>
      <c r="ADL110" s="104"/>
      <c r="ADM110" s="104"/>
      <c r="ADN110" s="104"/>
      <c r="ADO110" s="104"/>
      <c r="ADP110" s="104"/>
      <c r="ADQ110" s="104"/>
      <c r="ADR110" s="104"/>
      <c r="ADS110" s="104"/>
      <c r="ADT110" s="104"/>
      <c r="ADU110" s="104"/>
      <c r="ADV110" s="104"/>
      <c r="ADW110" s="104"/>
      <c r="ADX110" s="104"/>
      <c r="ADY110" s="104"/>
      <c r="ADZ110" s="104"/>
      <c r="AEA110" s="104"/>
      <c r="AEB110" s="104"/>
      <c r="AEC110" s="104"/>
      <c r="AED110" s="104"/>
      <c r="AEE110" s="104"/>
      <c r="AEF110" s="104"/>
      <c r="AEG110" s="104"/>
      <c r="AEH110" s="104"/>
      <c r="AEI110" s="104"/>
      <c r="AEJ110" s="104"/>
      <c r="AEK110" s="104"/>
      <c r="AEL110" s="104"/>
      <c r="AEM110" s="104"/>
      <c r="AEN110" s="104"/>
      <c r="AEO110" s="104"/>
      <c r="AEP110" s="104"/>
      <c r="AEQ110" s="104"/>
      <c r="AER110" s="104"/>
      <c r="AES110" s="104"/>
      <c r="AET110" s="104"/>
      <c r="AEU110" s="104"/>
      <c r="AEV110" s="104"/>
      <c r="AEW110" s="104"/>
      <c r="AEX110" s="104"/>
      <c r="AEY110" s="104"/>
      <c r="AEZ110" s="104"/>
      <c r="AFA110" s="104"/>
      <c r="AFB110" s="104"/>
      <c r="AFC110" s="104"/>
      <c r="AFD110" s="104"/>
      <c r="AFE110" s="104"/>
      <c r="AFF110" s="104"/>
      <c r="AFG110" s="104"/>
      <c r="AFH110" s="104"/>
      <c r="AFI110" s="104"/>
      <c r="AFJ110" s="104"/>
      <c r="AFK110" s="104"/>
      <c r="AFL110" s="104"/>
      <c r="AFM110" s="104"/>
      <c r="AFN110" s="104"/>
      <c r="AFO110" s="104"/>
      <c r="AFP110" s="104"/>
      <c r="AFQ110" s="104"/>
      <c r="AFR110" s="104"/>
      <c r="AFS110" s="104"/>
      <c r="AFT110" s="104"/>
      <c r="AFU110" s="104"/>
      <c r="AFV110" s="104"/>
      <c r="AFW110" s="104"/>
      <c r="AFX110" s="104"/>
      <c r="AFY110" s="104"/>
      <c r="AFZ110" s="104"/>
      <c r="AGA110" s="104"/>
      <c r="AGB110" s="104"/>
      <c r="AGC110" s="104"/>
      <c r="AGD110" s="104"/>
      <c r="AGE110" s="104"/>
      <c r="AGF110" s="104"/>
      <c r="AGG110" s="104"/>
      <c r="AGH110" s="104"/>
      <c r="AGI110" s="104"/>
      <c r="AGJ110" s="104"/>
      <c r="AGK110" s="104"/>
      <c r="AGL110" s="104"/>
      <c r="AGM110" s="104"/>
      <c r="AGN110" s="104"/>
      <c r="AGO110" s="104"/>
      <c r="AGP110" s="104"/>
      <c r="AGQ110" s="104"/>
      <c r="AGR110" s="104"/>
      <c r="AGS110" s="104"/>
      <c r="AGT110" s="104"/>
      <c r="AGU110" s="104"/>
      <c r="AGV110" s="104"/>
      <c r="AGW110" s="104"/>
      <c r="AGX110" s="104"/>
      <c r="AGY110" s="104"/>
      <c r="AGZ110" s="104"/>
      <c r="AHA110" s="104"/>
      <c r="AHB110" s="104"/>
      <c r="AHC110" s="104"/>
      <c r="AHD110" s="104"/>
      <c r="AHE110" s="104"/>
      <c r="AHF110" s="104"/>
      <c r="AHG110" s="104"/>
      <c r="AHH110" s="104"/>
      <c r="AHI110" s="104"/>
      <c r="AHJ110" s="104"/>
      <c r="AHK110" s="104"/>
      <c r="AHL110" s="104"/>
      <c r="AHM110" s="104"/>
      <c r="AHN110" s="104"/>
      <c r="AHO110" s="104"/>
      <c r="AHP110" s="104"/>
      <c r="AHQ110" s="104"/>
      <c r="AHR110" s="104"/>
      <c r="AHS110" s="104"/>
      <c r="AHT110" s="104"/>
      <c r="AHU110" s="104"/>
      <c r="AHV110" s="104"/>
      <c r="AHW110" s="104"/>
      <c r="AHX110" s="104"/>
      <c r="AHY110" s="104"/>
      <c r="AHZ110" s="104"/>
      <c r="AIA110" s="104"/>
      <c r="AIB110" s="104"/>
      <c r="AIC110" s="104"/>
      <c r="AID110" s="104"/>
      <c r="AIE110" s="104"/>
      <c r="AIF110" s="104"/>
      <c r="AIG110" s="104"/>
      <c r="AIH110" s="104"/>
      <c r="AII110" s="104"/>
      <c r="AIJ110" s="104"/>
      <c r="AIK110" s="104"/>
      <c r="AIL110" s="104"/>
      <c r="AIM110" s="104"/>
      <c r="AIN110" s="104"/>
      <c r="AIO110" s="104"/>
      <c r="AIP110" s="104"/>
      <c r="AIQ110" s="104"/>
      <c r="AIR110" s="104"/>
      <c r="AIS110" s="104"/>
      <c r="AIT110" s="104"/>
      <c r="AIU110" s="104"/>
      <c r="AIV110" s="104"/>
      <c r="AIW110" s="104"/>
      <c r="AIX110" s="104"/>
      <c r="AIY110" s="104"/>
      <c r="AIZ110" s="104"/>
      <c r="AJA110" s="104"/>
      <c r="AJB110" s="104"/>
      <c r="AJC110" s="104"/>
      <c r="AJD110" s="104"/>
      <c r="AJE110" s="104"/>
      <c r="AJF110" s="104"/>
      <c r="AJG110" s="104"/>
      <c r="AJH110" s="104"/>
      <c r="AJI110" s="104"/>
      <c r="AJJ110" s="104"/>
      <c r="AJK110" s="104"/>
      <c r="AJL110" s="104"/>
      <c r="AJM110" s="104"/>
      <c r="AJN110" s="104"/>
      <c r="AJO110" s="104"/>
      <c r="AJP110" s="104"/>
      <c r="AJQ110" s="104"/>
      <c r="AJR110" s="104"/>
      <c r="AJS110" s="104"/>
      <c r="AJT110" s="104"/>
      <c r="AJU110" s="104"/>
      <c r="AJV110" s="104"/>
      <c r="AJW110" s="104"/>
      <c r="AJX110" s="104"/>
      <c r="AJY110" s="104"/>
      <c r="AJZ110" s="104"/>
      <c r="AKA110" s="104"/>
      <c r="AKB110" s="104"/>
      <c r="AKC110" s="104"/>
      <c r="AKD110" s="104"/>
      <c r="AKE110" s="104"/>
      <c r="AKF110" s="104"/>
      <c r="AKG110" s="104"/>
      <c r="AKH110" s="104"/>
      <c r="AKI110" s="104"/>
      <c r="AKJ110" s="104"/>
      <c r="AKK110" s="104"/>
      <c r="AKL110" s="104"/>
      <c r="AKM110" s="104"/>
      <c r="AKN110" s="104"/>
      <c r="AKO110" s="104"/>
      <c r="AKP110" s="104"/>
      <c r="AKQ110" s="104"/>
      <c r="AKR110" s="104"/>
      <c r="AKS110" s="104"/>
      <c r="AKT110" s="104"/>
      <c r="AKU110" s="104"/>
      <c r="AKV110" s="104"/>
      <c r="AKW110" s="104"/>
      <c r="AKX110" s="104"/>
      <c r="AKY110" s="104"/>
      <c r="AKZ110" s="104"/>
      <c r="ALA110" s="104"/>
      <c r="ALB110" s="104"/>
      <c r="ALC110" s="104"/>
      <c r="ALD110" s="104"/>
      <c r="ALE110" s="104"/>
      <c r="ALF110" s="104"/>
      <c r="ALG110" s="104"/>
      <c r="ALH110" s="104"/>
      <c r="ALI110" s="104"/>
      <c r="ALJ110" s="104"/>
      <c r="ALK110" s="104"/>
      <c r="ALL110" s="104"/>
      <c r="ALM110" s="104"/>
      <c r="ALN110" s="104"/>
      <c r="ALO110" s="104"/>
      <c r="ALP110" s="104"/>
      <c r="ALQ110" s="104"/>
      <c r="ALR110" s="104"/>
      <c r="ALS110" s="104"/>
      <c r="ALT110" s="104"/>
      <c r="ALU110" s="104"/>
      <c r="ALV110" s="104"/>
      <c r="ALW110" s="104"/>
      <c r="ALX110" s="104"/>
      <c r="ALY110" s="104"/>
      <c r="ALZ110" s="104"/>
      <c r="AMA110" s="104"/>
      <c r="AMB110" s="104"/>
      <c r="AMC110" s="104"/>
      <c r="AMD110" s="104"/>
      <c r="AME110" s="104"/>
      <c r="AMF110" s="104"/>
      <c r="AMG110" s="104"/>
      <c r="AMH110" s="104"/>
      <c r="AMI110" s="104"/>
      <c r="AMJ110" s="104"/>
    </row>
    <row r="111" spans="1:1024" s="89" customFormat="1" ht="12.75" x14ac:dyDescent="0.2">
      <c r="A111" s="58">
        <f t="array" ref="A111">IF(G111=Error_checking!$A$26,_xlfn.RANK.EQ(AC111,$AC$2:$AC$601),"")</f>
        <v>110</v>
      </c>
      <c r="B111" s="84">
        <v>417</v>
      </c>
      <c r="C111" s="59">
        <f>VLOOKUP($B111,Ludo_na!$A$2:$D$601,2,0)</f>
        <v>353</v>
      </c>
      <c r="D111" s="60" t="str">
        <f>IF(VLOOKUP($B111,Ludo_voor!$A$2:$Y$601,3,0)="","",VLOOKUP($B111,Ludo_voor!$A$2:$Y$601,3,0))</f>
        <v>Naeyaert</v>
      </c>
      <c r="E111" s="61" t="str">
        <f>IF(VLOOKUP($B111,Ludo_voor!$A$2:$Y$601,4,0)="","",VLOOKUP($B111,Ludo_voor!$A$2:$Y$601,4,0))</f>
        <v>Joachim</v>
      </c>
      <c r="F111" s="62" t="str">
        <f>IF(VLOOKUP($B111,Ludo_voor!$A$2:$Y$601,5,0)="","",VLOOKUP($B111,Ludo_voor!$A$2:$Y$601,5,0))</f>
        <v/>
      </c>
      <c r="G111" s="63" t="s">
        <v>845</v>
      </c>
      <c r="H111" s="85"/>
      <c r="I111" s="86"/>
      <c r="J111" s="87"/>
      <c r="K111" s="87"/>
      <c r="L111" s="87"/>
      <c r="M111" s="67">
        <f t="array" ref="M111">IF($G111="","",IF(L111="",0,((SUM(IF(I111=I$2:I$601,IF(J111=J$2:J$601,1,0),0))-K111)/(SUM(IF(I111=I$2:I$601,IF(J111=J$2:J$601,1,0),0))-1)*100)+(L111/(SUM(IF(I111=I$2:I$601,IF(J111=J$2:J$601,L$2:L$601,0),0))))+IF(K111&lt;2,SUM(IF(I111=I$2:I$601,IF(J111=J$2:J$601,1,0),0)),0)))</f>
        <v>0</v>
      </c>
      <c r="N111" s="88" t="s">
        <v>848</v>
      </c>
      <c r="O111" s="72">
        <v>2</v>
      </c>
      <c r="P111" s="72">
        <v>3</v>
      </c>
      <c r="Q111" s="72">
        <v>60</v>
      </c>
      <c r="R111" s="70">
        <f t="array" ref="R111">IF($G111="","",IF(Q111="",0,((SUM(IF(N111=N$2:N$601,IF(O111=O$2:O$601,1,0),0))-P111)/(SUM(IF(N111=N$2:N$601,IF(O111=O$2:O$601,1,0),0))-1)*100)+(Q111/(SUM(IF(N111=N$2:N$601,IF(O111=O$2:O$601,Q$2:Q$601,0),0))))+IF(P111&lt;2,SUM(IF(N111=N$2:N$601,IF(O111=O$2:O$601,1,0),0)),0)))</f>
        <v>33.582295988934987</v>
      </c>
      <c r="S111" s="71" t="s">
        <v>859</v>
      </c>
      <c r="T111" s="72">
        <v>2</v>
      </c>
      <c r="U111" s="72">
        <v>2</v>
      </c>
      <c r="V111" s="72">
        <v>14</v>
      </c>
      <c r="W111" s="73">
        <f t="array" ref="W111">IF($G111="","",IF(OR(S111=Error_checking!$Q$25,S111=Error_checking!$Q$26),R111-IF(P111&lt;2,SUM(IF(N111=N$2:N$601,IF(O111=O$2:O$601,1,0),0)),0),IF(V111="",0,((SUM(IF(S111=S$2:S$601,IF(T111=T$2:T$601,1,0),0))-U111)/(SUM(IF(S111=S$2:S$601,IF(T111=T$2:T$601,1,0),0))-1)*100)+(V111/(SUM(IF(S111=S$2:S$601,IF(T111=T$2:T$601,V$2:V$601,0),0))))+IF(U111&lt;2,SUM(IF(S111=S$2:S$601,IF(T111=T$2:T$601,1,0),0)),0))))</f>
        <v>66.952380952380949</v>
      </c>
      <c r="X111" s="74"/>
      <c r="Y111" s="75"/>
      <c r="Z111" s="76"/>
      <c r="AA111" s="75"/>
      <c r="AB111" s="77">
        <f>0</f>
        <v>0</v>
      </c>
      <c r="AC111" s="77">
        <f t="array" ref="AC111">SUM(M111,R111,W111,AB111)</f>
        <v>100.53467694131594</v>
      </c>
      <c r="AD111" s="76">
        <f>IF(G111=Error_checking!$A$26,MAX(0,MIN(MaxBonus,$G$1)+1-_xlfn.RANK.EQ(AC111,$AC$2:$AC$601)),0)</f>
        <v>0</v>
      </c>
      <c r="AE111" s="73">
        <f t="shared" si="1"/>
        <v>100.53467694131594</v>
      </c>
      <c r="AF111" s="78">
        <f t="array" ref="AF111">IF(G111=Error_checking!$A$26,_xlfn.RANK.EQ(AC111,$AC$2:$AC$601),"")</f>
        <v>110</v>
      </c>
      <c r="AG111" s="79"/>
      <c r="AH111" s="80"/>
      <c r="AI111" s="80"/>
      <c r="AJ111" s="80"/>
      <c r="AK111" s="81"/>
      <c r="AL111" s="81"/>
      <c r="AM111" s="81"/>
      <c r="AN111" s="82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  <c r="IW111" s="104"/>
      <c r="IX111" s="104"/>
      <c r="IY111" s="104"/>
      <c r="IZ111" s="104"/>
      <c r="JA111" s="104"/>
      <c r="JB111" s="104"/>
      <c r="JC111" s="104"/>
      <c r="JD111" s="104"/>
      <c r="JE111" s="104"/>
      <c r="JF111" s="104"/>
      <c r="JG111" s="104"/>
      <c r="JH111" s="104"/>
      <c r="JI111" s="104"/>
      <c r="JJ111" s="104"/>
      <c r="JK111" s="104"/>
      <c r="JL111" s="104"/>
      <c r="JM111" s="104"/>
      <c r="JN111" s="104"/>
      <c r="JO111" s="104"/>
      <c r="JP111" s="104"/>
      <c r="JQ111" s="104"/>
      <c r="JR111" s="104"/>
      <c r="JS111" s="104"/>
      <c r="JT111" s="104"/>
      <c r="JU111" s="104"/>
      <c r="JV111" s="104"/>
      <c r="JW111" s="104"/>
      <c r="JX111" s="104"/>
      <c r="JY111" s="104"/>
      <c r="JZ111" s="104"/>
      <c r="KA111" s="104"/>
      <c r="KB111" s="104"/>
      <c r="KC111" s="104"/>
      <c r="KD111" s="104"/>
      <c r="KE111" s="104"/>
      <c r="KF111" s="104"/>
      <c r="KG111" s="104"/>
      <c r="KH111" s="104"/>
      <c r="KI111" s="104"/>
      <c r="KJ111" s="104"/>
      <c r="KK111" s="104"/>
      <c r="KL111" s="104"/>
      <c r="KM111" s="104"/>
      <c r="KN111" s="104"/>
      <c r="KO111" s="104"/>
      <c r="KP111" s="104"/>
      <c r="KQ111" s="104"/>
      <c r="KR111" s="104"/>
      <c r="KS111" s="104"/>
      <c r="KT111" s="104"/>
      <c r="KU111" s="104"/>
      <c r="KV111" s="104"/>
      <c r="KW111" s="104"/>
      <c r="KX111" s="104"/>
      <c r="KY111" s="104"/>
      <c r="KZ111" s="104"/>
      <c r="LA111" s="104"/>
      <c r="LB111" s="104"/>
      <c r="LC111" s="104"/>
      <c r="LD111" s="104"/>
      <c r="LE111" s="104"/>
      <c r="LF111" s="104"/>
      <c r="LG111" s="104"/>
      <c r="LH111" s="104"/>
      <c r="LI111" s="104"/>
      <c r="LJ111" s="104"/>
      <c r="LK111" s="104"/>
      <c r="LL111" s="104"/>
      <c r="LM111" s="104"/>
      <c r="LN111" s="104"/>
      <c r="LO111" s="104"/>
      <c r="LP111" s="104"/>
      <c r="LQ111" s="104"/>
      <c r="LR111" s="104"/>
      <c r="LS111" s="104"/>
      <c r="LT111" s="104"/>
      <c r="LU111" s="104"/>
      <c r="LV111" s="104"/>
      <c r="LW111" s="104"/>
      <c r="LX111" s="104"/>
      <c r="LY111" s="104"/>
      <c r="LZ111" s="104"/>
      <c r="MA111" s="104"/>
      <c r="MB111" s="104"/>
      <c r="MC111" s="104"/>
      <c r="MD111" s="104"/>
      <c r="ME111" s="104"/>
      <c r="MF111" s="104"/>
      <c r="MG111" s="104"/>
      <c r="MH111" s="104"/>
      <c r="MI111" s="104"/>
      <c r="MJ111" s="104"/>
      <c r="MK111" s="104"/>
      <c r="ML111" s="104"/>
      <c r="MM111" s="104"/>
      <c r="MN111" s="104"/>
      <c r="MO111" s="104"/>
      <c r="MP111" s="104"/>
      <c r="MQ111" s="104"/>
      <c r="MR111" s="104"/>
      <c r="MS111" s="104"/>
      <c r="MT111" s="104"/>
      <c r="MU111" s="104"/>
      <c r="MV111" s="104"/>
      <c r="MW111" s="104"/>
      <c r="MX111" s="104"/>
      <c r="MY111" s="104"/>
      <c r="MZ111" s="104"/>
      <c r="NA111" s="104"/>
      <c r="NB111" s="104"/>
      <c r="NC111" s="104"/>
      <c r="ND111" s="104"/>
      <c r="NE111" s="104"/>
      <c r="NF111" s="104"/>
      <c r="NG111" s="104"/>
      <c r="NH111" s="104"/>
      <c r="NI111" s="104"/>
      <c r="NJ111" s="104"/>
      <c r="NK111" s="104"/>
      <c r="NL111" s="104"/>
      <c r="NM111" s="104"/>
      <c r="NN111" s="104"/>
      <c r="NO111" s="104"/>
      <c r="NP111" s="104"/>
      <c r="NQ111" s="104"/>
      <c r="NR111" s="104"/>
      <c r="NS111" s="104"/>
      <c r="NT111" s="104"/>
      <c r="NU111" s="104"/>
      <c r="NV111" s="104"/>
      <c r="NW111" s="104"/>
      <c r="NX111" s="104"/>
      <c r="NY111" s="104"/>
      <c r="NZ111" s="104"/>
      <c r="OA111" s="104"/>
      <c r="OB111" s="104"/>
      <c r="OC111" s="104"/>
      <c r="OD111" s="104"/>
      <c r="OE111" s="104"/>
      <c r="OF111" s="104"/>
      <c r="OG111" s="104"/>
      <c r="OH111" s="104"/>
      <c r="OI111" s="104"/>
      <c r="OJ111" s="104"/>
      <c r="OK111" s="104"/>
      <c r="OL111" s="104"/>
      <c r="OM111" s="104"/>
      <c r="ON111" s="104"/>
      <c r="OO111" s="104"/>
      <c r="OP111" s="104"/>
      <c r="OQ111" s="104"/>
      <c r="OR111" s="104"/>
      <c r="OS111" s="104"/>
      <c r="OT111" s="104"/>
      <c r="OU111" s="104"/>
      <c r="OV111" s="104"/>
      <c r="OW111" s="104"/>
      <c r="OX111" s="104"/>
      <c r="OY111" s="104"/>
      <c r="OZ111" s="104"/>
      <c r="PA111" s="104"/>
      <c r="PB111" s="104"/>
      <c r="PC111" s="104"/>
      <c r="PD111" s="104"/>
      <c r="PE111" s="104"/>
      <c r="PF111" s="104"/>
      <c r="PG111" s="104"/>
      <c r="PH111" s="104"/>
      <c r="PI111" s="104"/>
      <c r="PJ111" s="104"/>
      <c r="PK111" s="104"/>
      <c r="PL111" s="104"/>
      <c r="PM111" s="104"/>
      <c r="PN111" s="104"/>
      <c r="PO111" s="104"/>
      <c r="PP111" s="104"/>
      <c r="PQ111" s="104"/>
      <c r="PR111" s="104"/>
      <c r="PS111" s="104"/>
      <c r="PT111" s="104"/>
      <c r="PU111" s="104"/>
      <c r="PV111" s="104"/>
      <c r="PW111" s="104"/>
      <c r="PX111" s="104"/>
      <c r="PY111" s="104"/>
      <c r="PZ111" s="104"/>
      <c r="QA111" s="104"/>
      <c r="QB111" s="104"/>
      <c r="QC111" s="104"/>
      <c r="QD111" s="104"/>
      <c r="QE111" s="104"/>
      <c r="QF111" s="104"/>
      <c r="QG111" s="104"/>
      <c r="QH111" s="104"/>
      <c r="QI111" s="104"/>
      <c r="QJ111" s="104"/>
      <c r="QK111" s="104"/>
      <c r="QL111" s="104"/>
      <c r="QM111" s="104"/>
      <c r="QN111" s="104"/>
      <c r="QO111" s="104"/>
      <c r="QP111" s="104"/>
      <c r="QQ111" s="104"/>
      <c r="QR111" s="104"/>
      <c r="QS111" s="104"/>
      <c r="QT111" s="104"/>
      <c r="QU111" s="104"/>
      <c r="QV111" s="104"/>
      <c r="QW111" s="104"/>
      <c r="QX111" s="104"/>
      <c r="QY111" s="104"/>
      <c r="QZ111" s="104"/>
      <c r="RA111" s="104"/>
      <c r="RB111" s="104"/>
      <c r="RC111" s="104"/>
      <c r="RD111" s="104"/>
      <c r="RE111" s="104"/>
      <c r="RF111" s="104"/>
      <c r="RG111" s="104"/>
      <c r="RH111" s="104"/>
      <c r="RI111" s="104"/>
      <c r="RJ111" s="104"/>
      <c r="RK111" s="104"/>
      <c r="RL111" s="104"/>
      <c r="RM111" s="104"/>
      <c r="RN111" s="104"/>
      <c r="RO111" s="104"/>
      <c r="RP111" s="104"/>
      <c r="RQ111" s="104"/>
      <c r="RR111" s="104"/>
      <c r="RS111" s="104"/>
      <c r="RT111" s="104"/>
      <c r="RU111" s="104"/>
      <c r="RV111" s="104"/>
      <c r="RW111" s="104"/>
      <c r="RX111" s="104"/>
      <c r="RY111" s="104"/>
      <c r="RZ111" s="104"/>
      <c r="SA111" s="104"/>
      <c r="SB111" s="104"/>
      <c r="SC111" s="104"/>
      <c r="SD111" s="104"/>
      <c r="SE111" s="104"/>
      <c r="SF111" s="104"/>
      <c r="SG111" s="104"/>
      <c r="SH111" s="104"/>
      <c r="SI111" s="104"/>
      <c r="SJ111" s="104"/>
      <c r="SK111" s="104"/>
      <c r="SL111" s="104"/>
      <c r="SM111" s="104"/>
      <c r="SN111" s="104"/>
      <c r="SO111" s="104"/>
      <c r="SP111" s="104"/>
      <c r="SQ111" s="104"/>
      <c r="SR111" s="104"/>
      <c r="SS111" s="104"/>
      <c r="ST111" s="104"/>
      <c r="SU111" s="104"/>
      <c r="SV111" s="104"/>
      <c r="SW111" s="104"/>
      <c r="SX111" s="104"/>
      <c r="SY111" s="104"/>
      <c r="SZ111" s="104"/>
      <c r="TA111" s="104"/>
      <c r="TB111" s="104"/>
      <c r="TC111" s="104"/>
      <c r="TD111" s="104"/>
      <c r="TE111" s="104"/>
      <c r="TF111" s="104"/>
      <c r="TG111" s="104"/>
      <c r="TH111" s="104"/>
      <c r="TI111" s="104"/>
      <c r="TJ111" s="104"/>
      <c r="TK111" s="104"/>
      <c r="TL111" s="104"/>
      <c r="TM111" s="104"/>
      <c r="TN111" s="104"/>
      <c r="TO111" s="104"/>
      <c r="TP111" s="104"/>
      <c r="TQ111" s="104"/>
      <c r="TR111" s="104"/>
      <c r="TS111" s="104"/>
      <c r="TT111" s="104"/>
      <c r="TU111" s="104"/>
      <c r="TV111" s="104"/>
      <c r="TW111" s="104"/>
      <c r="TX111" s="104"/>
      <c r="TY111" s="104"/>
      <c r="TZ111" s="104"/>
      <c r="UA111" s="104"/>
      <c r="UB111" s="104"/>
      <c r="UC111" s="104"/>
      <c r="UD111" s="104"/>
      <c r="UE111" s="104"/>
      <c r="UF111" s="104"/>
      <c r="UG111" s="104"/>
      <c r="UH111" s="104"/>
      <c r="UI111" s="104"/>
      <c r="UJ111" s="104"/>
      <c r="UK111" s="104"/>
      <c r="UL111" s="104"/>
      <c r="UM111" s="104"/>
      <c r="UN111" s="104"/>
      <c r="UO111" s="104"/>
      <c r="UP111" s="104"/>
      <c r="UQ111" s="104"/>
      <c r="UR111" s="104"/>
      <c r="US111" s="104"/>
      <c r="UT111" s="104"/>
      <c r="UU111" s="104"/>
      <c r="UV111" s="104"/>
      <c r="UW111" s="104"/>
      <c r="UX111" s="104"/>
      <c r="UY111" s="104"/>
      <c r="UZ111" s="104"/>
      <c r="VA111" s="104"/>
      <c r="VB111" s="104"/>
      <c r="VC111" s="104"/>
      <c r="VD111" s="104"/>
      <c r="VE111" s="104"/>
      <c r="VF111" s="104"/>
      <c r="VG111" s="104"/>
      <c r="VH111" s="104"/>
      <c r="VI111" s="104"/>
      <c r="VJ111" s="104"/>
      <c r="VK111" s="104"/>
      <c r="VL111" s="104"/>
      <c r="VM111" s="104"/>
      <c r="VN111" s="104"/>
      <c r="VO111" s="104"/>
      <c r="VP111" s="104"/>
      <c r="VQ111" s="104"/>
      <c r="VR111" s="104"/>
      <c r="VS111" s="104"/>
      <c r="VT111" s="104"/>
      <c r="VU111" s="104"/>
      <c r="VV111" s="104"/>
      <c r="VW111" s="104"/>
      <c r="VX111" s="104"/>
      <c r="VY111" s="104"/>
      <c r="VZ111" s="104"/>
      <c r="WA111" s="104"/>
      <c r="WB111" s="104"/>
      <c r="WC111" s="104"/>
      <c r="WD111" s="104"/>
      <c r="WE111" s="104"/>
      <c r="WF111" s="104"/>
      <c r="WG111" s="104"/>
      <c r="WH111" s="104"/>
      <c r="WI111" s="104"/>
      <c r="WJ111" s="104"/>
      <c r="WK111" s="104"/>
      <c r="WL111" s="104"/>
      <c r="WM111" s="104"/>
      <c r="WN111" s="104"/>
      <c r="WO111" s="104"/>
      <c r="WP111" s="104"/>
      <c r="WQ111" s="104"/>
      <c r="WR111" s="104"/>
      <c r="WS111" s="104"/>
      <c r="WT111" s="104"/>
      <c r="WU111" s="104"/>
      <c r="WV111" s="104"/>
      <c r="WW111" s="104"/>
      <c r="WX111" s="104"/>
      <c r="WY111" s="104"/>
      <c r="WZ111" s="104"/>
      <c r="XA111" s="104"/>
      <c r="XB111" s="104"/>
      <c r="XC111" s="104"/>
      <c r="XD111" s="104"/>
      <c r="XE111" s="104"/>
      <c r="XF111" s="104"/>
      <c r="XG111" s="104"/>
      <c r="XH111" s="104"/>
      <c r="XI111" s="104"/>
      <c r="XJ111" s="104"/>
      <c r="XK111" s="104"/>
      <c r="XL111" s="104"/>
      <c r="XM111" s="104"/>
      <c r="XN111" s="104"/>
      <c r="XO111" s="104"/>
      <c r="XP111" s="104"/>
      <c r="XQ111" s="104"/>
      <c r="XR111" s="104"/>
      <c r="XS111" s="104"/>
      <c r="XT111" s="104"/>
      <c r="XU111" s="104"/>
      <c r="XV111" s="104"/>
      <c r="XW111" s="104"/>
      <c r="XX111" s="104"/>
      <c r="XY111" s="104"/>
      <c r="XZ111" s="104"/>
      <c r="YA111" s="104"/>
      <c r="YB111" s="104"/>
      <c r="YC111" s="104"/>
      <c r="YD111" s="104"/>
      <c r="YE111" s="104"/>
      <c r="YF111" s="104"/>
      <c r="YG111" s="104"/>
      <c r="YH111" s="104"/>
      <c r="YI111" s="104"/>
      <c r="YJ111" s="104"/>
      <c r="YK111" s="104"/>
      <c r="YL111" s="104"/>
      <c r="YM111" s="104"/>
      <c r="YN111" s="104"/>
      <c r="YO111" s="104"/>
      <c r="YP111" s="104"/>
      <c r="YQ111" s="104"/>
      <c r="YR111" s="104"/>
      <c r="YS111" s="104"/>
      <c r="YT111" s="104"/>
      <c r="YU111" s="104"/>
      <c r="YV111" s="104"/>
      <c r="YW111" s="104"/>
      <c r="YX111" s="104"/>
      <c r="YY111" s="104"/>
      <c r="YZ111" s="104"/>
      <c r="ZA111" s="104"/>
      <c r="ZB111" s="104"/>
      <c r="ZC111" s="104"/>
      <c r="ZD111" s="104"/>
      <c r="ZE111" s="104"/>
      <c r="ZF111" s="104"/>
      <c r="ZG111" s="104"/>
      <c r="ZH111" s="104"/>
      <c r="ZI111" s="104"/>
      <c r="ZJ111" s="104"/>
      <c r="ZK111" s="104"/>
      <c r="ZL111" s="104"/>
      <c r="ZM111" s="104"/>
      <c r="ZN111" s="104"/>
      <c r="ZO111" s="104"/>
      <c r="ZP111" s="104"/>
      <c r="ZQ111" s="104"/>
      <c r="ZR111" s="104"/>
      <c r="ZS111" s="104"/>
      <c r="ZT111" s="104"/>
      <c r="ZU111" s="104"/>
      <c r="ZV111" s="104"/>
      <c r="ZW111" s="104"/>
      <c r="ZX111" s="104"/>
      <c r="ZY111" s="104"/>
      <c r="ZZ111" s="104"/>
      <c r="AAA111" s="104"/>
      <c r="AAB111" s="104"/>
      <c r="AAC111" s="104"/>
      <c r="AAD111" s="104"/>
      <c r="AAE111" s="104"/>
      <c r="AAF111" s="104"/>
      <c r="AAG111" s="104"/>
      <c r="AAH111" s="104"/>
      <c r="AAI111" s="104"/>
      <c r="AAJ111" s="104"/>
      <c r="AAK111" s="104"/>
      <c r="AAL111" s="104"/>
      <c r="AAM111" s="104"/>
      <c r="AAN111" s="104"/>
      <c r="AAO111" s="104"/>
      <c r="AAP111" s="104"/>
      <c r="AAQ111" s="104"/>
      <c r="AAR111" s="104"/>
      <c r="AAS111" s="104"/>
      <c r="AAT111" s="104"/>
      <c r="AAU111" s="104"/>
      <c r="AAV111" s="104"/>
      <c r="AAW111" s="104"/>
      <c r="AAX111" s="104"/>
      <c r="AAY111" s="104"/>
      <c r="AAZ111" s="104"/>
      <c r="ABA111" s="104"/>
      <c r="ABB111" s="104"/>
      <c r="ABC111" s="104"/>
      <c r="ABD111" s="104"/>
      <c r="ABE111" s="104"/>
      <c r="ABF111" s="104"/>
      <c r="ABG111" s="104"/>
      <c r="ABH111" s="104"/>
      <c r="ABI111" s="104"/>
      <c r="ABJ111" s="104"/>
      <c r="ABK111" s="104"/>
      <c r="ABL111" s="104"/>
      <c r="ABM111" s="104"/>
      <c r="ABN111" s="104"/>
      <c r="ABO111" s="104"/>
      <c r="ABP111" s="104"/>
      <c r="ABQ111" s="104"/>
      <c r="ABR111" s="104"/>
      <c r="ABS111" s="104"/>
      <c r="ABT111" s="104"/>
      <c r="ABU111" s="104"/>
      <c r="ABV111" s="104"/>
      <c r="ABW111" s="104"/>
      <c r="ABX111" s="104"/>
      <c r="ABY111" s="104"/>
      <c r="ABZ111" s="104"/>
      <c r="ACA111" s="104"/>
      <c r="ACB111" s="104"/>
      <c r="ACC111" s="104"/>
      <c r="ACD111" s="104"/>
      <c r="ACE111" s="104"/>
      <c r="ACF111" s="104"/>
      <c r="ACG111" s="104"/>
      <c r="ACH111" s="104"/>
      <c r="ACI111" s="104"/>
      <c r="ACJ111" s="104"/>
      <c r="ACK111" s="104"/>
      <c r="ACL111" s="104"/>
      <c r="ACM111" s="104"/>
      <c r="ACN111" s="104"/>
      <c r="ACO111" s="104"/>
      <c r="ACP111" s="104"/>
      <c r="ACQ111" s="104"/>
      <c r="ACR111" s="104"/>
      <c r="ACS111" s="104"/>
      <c r="ACT111" s="104"/>
      <c r="ACU111" s="104"/>
      <c r="ACV111" s="104"/>
      <c r="ACW111" s="104"/>
      <c r="ACX111" s="104"/>
      <c r="ACY111" s="104"/>
      <c r="ACZ111" s="104"/>
      <c r="ADA111" s="104"/>
      <c r="ADB111" s="104"/>
      <c r="ADC111" s="104"/>
      <c r="ADD111" s="104"/>
      <c r="ADE111" s="104"/>
      <c r="ADF111" s="104"/>
      <c r="ADG111" s="104"/>
      <c r="ADH111" s="104"/>
      <c r="ADI111" s="104"/>
      <c r="ADJ111" s="104"/>
      <c r="ADK111" s="104"/>
      <c r="ADL111" s="104"/>
      <c r="ADM111" s="104"/>
      <c r="ADN111" s="104"/>
      <c r="ADO111" s="104"/>
      <c r="ADP111" s="104"/>
      <c r="ADQ111" s="104"/>
      <c r="ADR111" s="104"/>
      <c r="ADS111" s="104"/>
      <c r="ADT111" s="104"/>
      <c r="ADU111" s="104"/>
      <c r="ADV111" s="104"/>
      <c r="ADW111" s="104"/>
      <c r="ADX111" s="104"/>
      <c r="ADY111" s="104"/>
      <c r="ADZ111" s="104"/>
      <c r="AEA111" s="104"/>
      <c r="AEB111" s="104"/>
      <c r="AEC111" s="104"/>
      <c r="AED111" s="104"/>
      <c r="AEE111" s="104"/>
      <c r="AEF111" s="104"/>
      <c r="AEG111" s="104"/>
      <c r="AEH111" s="104"/>
      <c r="AEI111" s="104"/>
      <c r="AEJ111" s="104"/>
      <c r="AEK111" s="104"/>
      <c r="AEL111" s="104"/>
      <c r="AEM111" s="104"/>
      <c r="AEN111" s="104"/>
      <c r="AEO111" s="104"/>
      <c r="AEP111" s="104"/>
      <c r="AEQ111" s="104"/>
      <c r="AER111" s="104"/>
      <c r="AES111" s="104"/>
      <c r="AET111" s="104"/>
      <c r="AEU111" s="104"/>
      <c r="AEV111" s="104"/>
      <c r="AEW111" s="104"/>
      <c r="AEX111" s="104"/>
      <c r="AEY111" s="104"/>
      <c r="AEZ111" s="104"/>
      <c r="AFA111" s="104"/>
      <c r="AFB111" s="104"/>
      <c r="AFC111" s="104"/>
      <c r="AFD111" s="104"/>
      <c r="AFE111" s="104"/>
      <c r="AFF111" s="104"/>
      <c r="AFG111" s="104"/>
      <c r="AFH111" s="104"/>
      <c r="AFI111" s="104"/>
      <c r="AFJ111" s="104"/>
      <c r="AFK111" s="104"/>
      <c r="AFL111" s="104"/>
      <c r="AFM111" s="104"/>
      <c r="AFN111" s="104"/>
      <c r="AFO111" s="104"/>
      <c r="AFP111" s="104"/>
      <c r="AFQ111" s="104"/>
      <c r="AFR111" s="104"/>
      <c r="AFS111" s="104"/>
      <c r="AFT111" s="104"/>
      <c r="AFU111" s="104"/>
      <c r="AFV111" s="104"/>
      <c r="AFW111" s="104"/>
      <c r="AFX111" s="104"/>
      <c r="AFY111" s="104"/>
      <c r="AFZ111" s="104"/>
      <c r="AGA111" s="104"/>
      <c r="AGB111" s="104"/>
      <c r="AGC111" s="104"/>
      <c r="AGD111" s="104"/>
      <c r="AGE111" s="104"/>
      <c r="AGF111" s="104"/>
      <c r="AGG111" s="104"/>
      <c r="AGH111" s="104"/>
      <c r="AGI111" s="104"/>
      <c r="AGJ111" s="104"/>
      <c r="AGK111" s="104"/>
      <c r="AGL111" s="104"/>
      <c r="AGM111" s="104"/>
      <c r="AGN111" s="104"/>
      <c r="AGO111" s="104"/>
      <c r="AGP111" s="104"/>
      <c r="AGQ111" s="104"/>
      <c r="AGR111" s="104"/>
      <c r="AGS111" s="104"/>
      <c r="AGT111" s="104"/>
      <c r="AGU111" s="104"/>
      <c r="AGV111" s="104"/>
      <c r="AGW111" s="104"/>
      <c r="AGX111" s="104"/>
      <c r="AGY111" s="104"/>
      <c r="AGZ111" s="104"/>
      <c r="AHA111" s="104"/>
      <c r="AHB111" s="104"/>
      <c r="AHC111" s="104"/>
      <c r="AHD111" s="104"/>
      <c r="AHE111" s="104"/>
      <c r="AHF111" s="104"/>
      <c r="AHG111" s="104"/>
      <c r="AHH111" s="104"/>
      <c r="AHI111" s="104"/>
      <c r="AHJ111" s="104"/>
      <c r="AHK111" s="104"/>
      <c r="AHL111" s="104"/>
      <c r="AHM111" s="104"/>
      <c r="AHN111" s="104"/>
      <c r="AHO111" s="104"/>
      <c r="AHP111" s="104"/>
      <c r="AHQ111" s="104"/>
      <c r="AHR111" s="104"/>
      <c r="AHS111" s="104"/>
      <c r="AHT111" s="104"/>
      <c r="AHU111" s="104"/>
      <c r="AHV111" s="104"/>
      <c r="AHW111" s="104"/>
      <c r="AHX111" s="104"/>
      <c r="AHY111" s="104"/>
      <c r="AHZ111" s="104"/>
      <c r="AIA111" s="104"/>
      <c r="AIB111" s="104"/>
      <c r="AIC111" s="104"/>
      <c r="AID111" s="104"/>
      <c r="AIE111" s="104"/>
      <c r="AIF111" s="104"/>
      <c r="AIG111" s="104"/>
      <c r="AIH111" s="104"/>
      <c r="AII111" s="104"/>
      <c r="AIJ111" s="104"/>
      <c r="AIK111" s="104"/>
      <c r="AIL111" s="104"/>
      <c r="AIM111" s="104"/>
      <c r="AIN111" s="104"/>
      <c r="AIO111" s="104"/>
      <c r="AIP111" s="104"/>
      <c r="AIQ111" s="104"/>
      <c r="AIR111" s="104"/>
      <c r="AIS111" s="104"/>
      <c r="AIT111" s="104"/>
      <c r="AIU111" s="104"/>
      <c r="AIV111" s="104"/>
      <c r="AIW111" s="104"/>
      <c r="AIX111" s="104"/>
      <c r="AIY111" s="104"/>
      <c r="AIZ111" s="104"/>
      <c r="AJA111" s="104"/>
      <c r="AJB111" s="104"/>
      <c r="AJC111" s="104"/>
      <c r="AJD111" s="104"/>
      <c r="AJE111" s="104"/>
      <c r="AJF111" s="104"/>
      <c r="AJG111" s="104"/>
      <c r="AJH111" s="104"/>
      <c r="AJI111" s="104"/>
      <c r="AJJ111" s="104"/>
      <c r="AJK111" s="104"/>
      <c r="AJL111" s="104"/>
      <c r="AJM111" s="104"/>
      <c r="AJN111" s="104"/>
      <c r="AJO111" s="104"/>
      <c r="AJP111" s="104"/>
      <c r="AJQ111" s="104"/>
      <c r="AJR111" s="104"/>
      <c r="AJS111" s="104"/>
      <c r="AJT111" s="104"/>
      <c r="AJU111" s="104"/>
      <c r="AJV111" s="104"/>
      <c r="AJW111" s="104"/>
      <c r="AJX111" s="104"/>
      <c r="AJY111" s="104"/>
      <c r="AJZ111" s="104"/>
      <c r="AKA111" s="104"/>
      <c r="AKB111" s="104"/>
      <c r="AKC111" s="104"/>
      <c r="AKD111" s="104"/>
      <c r="AKE111" s="104"/>
      <c r="AKF111" s="104"/>
      <c r="AKG111" s="104"/>
      <c r="AKH111" s="104"/>
      <c r="AKI111" s="104"/>
      <c r="AKJ111" s="104"/>
      <c r="AKK111" s="104"/>
      <c r="AKL111" s="104"/>
      <c r="AKM111" s="104"/>
      <c r="AKN111" s="104"/>
      <c r="AKO111" s="104"/>
      <c r="AKP111" s="104"/>
      <c r="AKQ111" s="104"/>
      <c r="AKR111" s="104"/>
      <c r="AKS111" s="104"/>
      <c r="AKT111" s="104"/>
      <c r="AKU111" s="104"/>
      <c r="AKV111" s="104"/>
      <c r="AKW111" s="104"/>
      <c r="AKX111" s="104"/>
      <c r="AKY111" s="104"/>
      <c r="AKZ111" s="104"/>
      <c r="ALA111" s="104"/>
      <c r="ALB111" s="104"/>
      <c r="ALC111" s="104"/>
      <c r="ALD111" s="104"/>
      <c r="ALE111" s="104"/>
      <c r="ALF111" s="104"/>
      <c r="ALG111" s="104"/>
      <c r="ALH111" s="104"/>
      <c r="ALI111" s="104"/>
      <c r="ALJ111" s="104"/>
      <c r="ALK111" s="104"/>
      <c r="ALL111" s="104"/>
      <c r="ALM111" s="104"/>
      <c r="ALN111" s="104"/>
      <c r="ALO111" s="104"/>
      <c r="ALP111" s="104"/>
      <c r="ALQ111" s="104"/>
      <c r="ALR111" s="104"/>
      <c r="ALS111" s="104"/>
      <c r="ALT111" s="104"/>
      <c r="ALU111" s="104"/>
      <c r="ALV111" s="104"/>
      <c r="ALW111" s="104"/>
      <c r="ALX111" s="104"/>
      <c r="ALY111" s="104"/>
      <c r="ALZ111" s="104"/>
      <c r="AMA111" s="104"/>
      <c r="AMB111" s="104"/>
      <c r="AMC111" s="104"/>
      <c r="AMD111" s="104"/>
      <c r="AME111" s="104"/>
      <c r="AMF111" s="104"/>
      <c r="AMG111" s="104"/>
      <c r="AMH111" s="104"/>
      <c r="AMI111" s="104"/>
      <c r="AMJ111" s="104"/>
    </row>
    <row r="112" spans="1:1024" s="89" customFormat="1" ht="12.75" x14ac:dyDescent="0.2">
      <c r="A112" s="58">
        <f t="array" ref="A112">IF(G112=Error_checking!$A$26,_xlfn.RANK.EQ(AC112,$AC$2:$AC$601),"")</f>
        <v>111</v>
      </c>
      <c r="B112" s="58">
        <v>509</v>
      </c>
      <c r="C112" s="59">
        <f>VLOOKUP($B112,Ludo_na!$A$2:$D$601,2,0)</f>
        <v>32</v>
      </c>
      <c r="D112" s="60" t="str">
        <f>IF(VLOOKUP($B112,Ludo_voor!$A$2:$Y$601,3,0)="","",VLOOKUP($B112,Ludo_voor!$A$2:$Y$601,3,0))</f>
        <v>Verheyden</v>
      </c>
      <c r="E112" s="61" t="str">
        <f>IF(VLOOKUP($B112,Ludo_voor!$A$2:$Y$601,4,0)="","",VLOOKUP($B112,Ludo_voor!$A$2:$Y$601,4,0))</f>
        <v>Lieze</v>
      </c>
      <c r="F112" s="62" t="str">
        <f>IF(VLOOKUP($B112,Ludo_voor!$A$2:$Y$601,5,0)="","",VLOOKUP($B112,Ludo_voor!$A$2:$Y$601,5,0))</f>
        <v>Speelduivel</v>
      </c>
      <c r="G112" s="63" t="s">
        <v>845</v>
      </c>
      <c r="H112" s="64"/>
      <c r="I112" s="65" t="s">
        <v>888</v>
      </c>
      <c r="J112" s="66">
        <v>1</v>
      </c>
      <c r="K112" s="66">
        <v>3</v>
      </c>
      <c r="L112" s="66">
        <v>25</v>
      </c>
      <c r="M112" s="67">
        <f t="array" ref="M112">IF($G112="","",IF(L112="",0,((SUM(IF(I112=I$2:I$601,IF(J112=J$2:J$601,1,0),0))-K112)/(SUM(IF(I112=I$2:I$601,IF(J112=J$2:J$601,1,0),0))-1)*100)+(L112/(SUM(IF(I112=I$2:I$601,IF(J112=J$2:J$601,L$2:L$601,0),0))))+IF(K112&lt;2,SUM(IF(I112=I$2:I$601,IF(J112=J$2:J$601,1,0),0)),0)))</f>
        <v>33.556547619047613</v>
      </c>
      <c r="N112" s="68" t="s">
        <v>855</v>
      </c>
      <c r="O112" s="69">
        <v>1</v>
      </c>
      <c r="P112" s="69">
        <v>4</v>
      </c>
      <c r="Q112" s="69">
        <v>44</v>
      </c>
      <c r="R112" s="70">
        <f t="array" ref="R112">IF($G112="","",IF(Q112="",0,((SUM(IF(N112=N$2:N$601,IF(O112=O$2:O$601,1,0),0))-P112)/(SUM(IF(N112=N$2:N$601,IF(O112=O$2:O$601,1,0),0))-1)*100)+(Q112/(SUM(IF(N112=N$2:N$601,IF(O112=O$2:O$601,Q$2:Q$601,0),0))))+IF(P112&lt;2,SUM(IF(N112=N$2:N$601,IF(O112=O$2:O$601,1,0),0)),0)))</f>
        <v>0.19047619047619047</v>
      </c>
      <c r="S112" s="71" t="s">
        <v>851</v>
      </c>
      <c r="T112" s="72">
        <v>3</v>
      </c>
      <c r="U112" s="72">
        <v>3</v>
      </c>
      <c r="V112" s="72">
        <v>47</v>
      </c>
      <c r="W112" s="73">
        <f t="array" ref="W112">IF($G112="","",IF(OR(S112=Error_checking!$Q$25,S112=Error_checking!$Q$26),R112-IF(P112&lt;2,SUM(IF(N112=N$2:N$601,IF(O112=O$2:O$601,1,0),0)),0),IF(V112="",0,((SUM(IF(S112=S$2:S$601,IF(T112=T$2:T$601,1,0),0))-U112)/(SUM(IF(S112=S$2:S$601,IF(T112=T$2:T$601,1,0),0))-1)*100)+(V112/(SUM(IF(S112=S$2:S$601,IF(T112=T$2:T$601,V$2:V$601,0),0))))+IF(U112&lt;2,SUM(IF(S112=S$2:S$601,IF(T112=T$2:T$601,1,0),0)),0))))</f>
        <v>60.170289855072461</v>
      </c>
      <c r="X112" s="74"/>
      <c r="Y112" s="75"/>
      <c r="Z112" s="76"/>
      <c r="AA112" s="75"/>
      <c r="AB112" s="77">
        <f>0</f>
        <v>0</v>
      </c>
      <c r="AC112" s="77">
        <f t="array" ref="AC112">SUM(M112,R112,W112,AB112)</f>
        <v>93.917313664596264</v>
      </c>
      <c r="AD112" s="76">
        <f>IF(G112=Error_checking!$A$26,MAX(0,MIN(MaxBonus,$G$1)+1-_xlfn.RANK.EQ(AC112,$AC$2:$AC$601)),0)</f>
        <v>0</v>
      </c>
      <c r="AE112" s="73">
        <f t="shared" si="1"/>
        <v>93.917313664596264</v>
      </c>
      <c r="AF112" s="78">
        <f t="array" ref="AF112">IF(G112=Error_checking!$A$26,_xlfn.RANK.EQ(AC112,$AC$2:$AC$601),"")</f>
        <v>111</v>
      </c>
      <c r="AG112" s="79"/>
      <c r="AH112" s="80"/>
      <c r="AI112" s="80"/>
      <c r="AJ112" s="80"/>
      <c r="AK112" s="90"/>
      <c r="AL112" s="81"/>
      <c r="AM112" s="81"/>
      <c r="AN112" s="8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  <c r="FQ112" s="92"/>
      <c r="FR112" s="92"/>
      <c r="FS112" s="92"/>
      <c r="FT112" s="92"/>
      <c r="FU112" s="92"/>
      <c r="FV112" s="92"/>
      <c r="FW112" s="92"/>
      <c r="FX112" s="92"/>
      <c r="FY112" s="92"/>
      <c r="FZ112" s="92"/>
      <c r="GA112" s="92"/>
      <c r="GB112" s="92"/>
      <c r="GC112" s="92"/>
      <c r="GD112" s="92"/>
      <c r="GE112" s="92"/>
      <c r="GF112" s="92"/>
      <c r="GG112" s="92"/>
      <c r="GH112" s="92"/>
      <c r="GI112" s="92"/>
      <c r="GJ112" s="92"/>
      <c r="GK112" s="92"/>
      <c r="GL112" s="92"/>
      <c r="GM112" s="92"/>
      <c r="GN112" s="92"/>
      <c r="GO112" s="92"/>
      <c r="GP112" s="92"/>
      <c r="GQ112" s="92"/>
      <c r="GR112" s="92"/>
      <c r="GS112" s="92"/>
      <c r="GT112" s="92"/>
      <c r="GU112" s="92"/>
      <c r="GV112" s="92"/>
      <c r="GW112" s="92"/>
      <c r="GX112" s="92"/>
      <c r="GY112" s="92"/>
      <c r="GZ112" s="92"/>
      <c r="HA112" s="92"/>
      <c r="HB112" s="92"/>
      <c r="HC112" s="92"/>
      <c r="HD112" s="92"/>
      <c r="HE112" s="92"/>
      <c r="HF112" s="92"/>
      <c r="HG112" s="92"/>
      <c r="HH112" s="92"/>
      <c r="HI112" s="92"/>
      <c r="HJ112" s="92"/>
      <c r="HK112" s="92"/>
      <c r="HL112" s="92"/>
      <c r="HM112" s="92"/>
      <c r="HN112" s="92"/>
      <c r="HO112" s="92"/>
      <c r="HP112" s="92"/>
      <c r="HQ112" s="92"/>
      <c r="HR112" s="92"/>
      <c r="HS112" s="92"/>
      <c r="HT112" s="92"/>
      <c r="HU112" s="92"/>
      <c r="HV112" s="92"/>
      <c r="HW112" s="92"/>
      <c r="HX112" s="92"/>
      <c r="HY112" s="92"/>
      <c r="HZ112" s="92"/>
      <c r="IA112" s="92"/>
      <c r="IB112" s="92"/>
      <c r="IC112" s="92"/>
      <c r="ID112" s="92"/>
      <c r="IE112" s="92"/>
      <c r="IF112" s="92"/>
      <c r="IG112" s="92"/>
      <c r="IH112" s="92"/>
      <c r="II112" s="92"/>
      <c r="IJ112" s="92"/>
      <c r="IK112" s="92"/>
      <c r="IL112" s="92"/>
      <c r="IM112" s="92"/>
      <c r="IN112" s="92"/>
      <c r="IO112" s="92"/>
      <c r="IP112" s="92"/>
      <c r="IQ112" s="92"/>
      <c r="IR112" s="92"/>
      <c r="IS112" s="92"/>
      <c r="IT112" s="92"/>
      <c r="IU112" s="92"/>
      <c r="IV112" s="92"/>
      <c r="IW112" s="92"/>
      <c r="IX112" s="92"/>
      <c r="IY112" s="92"/>
      <c r="IZ112" s="92"/>
      <c r="JA112" s="92"/>
      <c r="JB112" s="92"/>
      <c r="JC112" s="92"/>
      <c r="JD112" s="92"/>
      <c r="JE112" s="92"/>
      <c r="JF112" s="92"/>
      <c r="JG112" s="92"/>
      <c r="JH112" s="92"/>
      <c r="JI112" s="92"/>
      <c r="JJ112" s="92"/>
      <c r="JK112" s="92"/>
      <c r="JL112" s="92"/>
      <c r="JM112" s="92"/>
      <c r="JN112" s="92"/>
      <c r="JO112" s="92"/>
      <c r="JP112" s="92"/>
      <c r="JQ112" s="92"/>
      <c r="JR112" s="92"/>
      <c r="JS112" s="92"/>
      <c r="JT112" s="92"/>
      <c r="JU112" s="92"/>
      <c r="JV112" s="92"/>
      <c r="JW112" s="92"/>
      <c r="JX112" s="92"/>
      <c r="JY112" s="92"/>
      <c r="JZ112" s="92"/>
      <c r="KA112" s="92"/>
      <c r="KB112" s="92"/>
      <c r="KC112" s="92"/>
      <c r="KD112" s="92"/>
      <c r="KE112" s="92"/>
      <c r="KF112" s="92"/>
      <c r="KG112" s="92"/>
      <c r="KH112" s="92"/>
      <c r="KI112" s="92"/>
      <c r="KJ112" s="92"/>
      <c r="KK112" s="92"/>
      <c r="KL112" s="92"/>
      <c r="KM112" s="92"/>
      <c r="KN112" s="92"/>
      <c r="KO112" s="92"/>
      <c r="KP112" s="92"/>
      <c r="KQ112" s="92"/>
      <c r="KR112" s="92"/>
      <c r="KS112" s="92"/>
      <c r="KT112" s="92"/>
      <c r="KU112" s="92"/>
      <c r="KV112" s="92"/>
      <c r="KW112" s="92"/>
      <c r="KX112" s="92"/>
      <c r="KY112" s="92"/>
      <c r="KZ112" s="92"/>
      <c r="LA112" s="92"/>
      <c r="LB112" s="92"/>
      <c r="LC112" s="92"/>
      <c r="LD112" s="92"/>
      <c r="LE112" s="92"/>
      <c r="LF112" s="92"/>
      <c r="LG112" s="92"/>
      <c r="LH112" s="92"/>
      <c r="LI112" s="92"/>
      <c r="LJ112" s="92"/>
      <c r="LK112" s="92"/>
      <c r="LL112" s="92"/>
      <c r="LM112" s="92"/>
      <c r="LN112" s="92"/>
      <c r="LO112" s="92"/>
      <c r="LP112" s="92"/>
      <c r="LQ112" s="92"/>
      <c r="LR112" s="92"/>
      <c r="LS112" s="92"/>
      <c r="LT112" s="92"/>
      <c r="LU112" s="92"/>
      <c r="LV112" s="92"/>
      <c r="LW112" s="92"/>
      <c r="LX112" s="92"/>
      <c r="LY112" s="92"/>
      <c r="LZ112" s="92"/>
      <c r="MA112" s="92"/>
      <c r="MB112" s="92"/>
      <c r="MC112" s="92"/>
      <c r="MD112" s="92"/>
      <c r="ME112" s="92"/>
      <c r="MF112" s="92"/>
      <c r="MG112" s="92"/>
      <c r="MH112" s="92"/>
      <c r="MI112" s="92"/>
      <c r="MJ112" s="92"/>
      <c r="MK112" s="92"/>
      <c r="ML112" s="92"/>
      <c r="MM112" s="92"/>
      <c r="MN112" s="92"/>
      <c r="MO112" s="92"/>
      <c r="MP112" s="92"/>
      <c r="MQ112" s="92"/>
      <c r="MR112" s="92"/>
      <c r="MS112" s="92"/>
      <c r="MT112" s="92"/>
      <c r="MU112" s="92"/>
      <c r="MV112" s="92"/>
      <c r="MW112" s="92"/>
      <c r="MX112" s="92"/>
      <c r="MY112" s="92"/>
      <c r="MZ112" s="92"/>
      <c r="NA112" s="92"/>
      <c r="NB112" s="92"/>
      <c r="NC112" s="92"/>
      <c r="ND112" s="92"/>
      <c r="NE112" s="92"/>
      <c r="NF112" s="92"/>
      <c r="NG112" s="92"/>
      <c r="NH112" s="92"/>
      <c r="NI112" s="92"/>
      <c r="NJ112" s="92"/>
      <c r="NK112" s="92"/>
      <c r="NL112" s="92"/>
      <c r="NM112" s="92"/>
      <c r="NN112" s="92"/>
      <c r="NO112" s="92"/>
      <c r="NP112" s="92"/>
      <c r="NQ112" s="92"/>
      <c r="NR112" s="92"/>
      <c r="NS112" s="92"/>
      <c r="NT112" s="92"/>
      <c r="NU112" s="92"/>
      <c r="NV112" s="92"/>
      <c r="NW112" s="92"/>
      <c r="NX112" s="92"/>
      <c r="NY112" s="92"/>
      <c r="NZ112" s="92"/>
      <c r="OA112" s="92"/>
      <c r="OB112" s="92"/>
      <c r="OC112" s="92"/>
      <c r="OD112" s="92"/>
      <c r="OE112" s="92"/>
      <c r="OF112" s="92"/>
      <c r="OG112" s="92"/>
      <c r="OH112" s="92"/>
      <c r="OI112" s="92"/>
      <c r="OJ112" s="92"/>
      <c r="OK112" s="92"/>
      <c r="OL112" s="92"/>
      <c r="OM112" s="92"/>
      <c r="ON112" s="92"/>
      <c r="OO112" s="92"/>
      <c r="OP112" s="92"/>
      <c r="OQ112" s="92"/>
      <c r="OR112" s="92"/>
      <c r="OS112" s="92"/>
      <c r="OT112" s="92"/>
      <c r="OU112" s="92"/>
      <c r="OV112" s="92"/>
      <c r="OW112" s="92"/>
      <c r="OX112" s="92"/>
      <c r="OY112" s="92"/>
      <c r="OZ112" s="92"/>
      <c r="PA112" s="92"/>
      <c r="PB112" s="92"/>
      <c r="PC112" s="92"/>
      <c r="PD112" s="92"/>
      <c r="PE112" s="92"/>
      <c r="PF112" s="92"/>
      <c r="PG112" s="92"/>
      <c r="PH112" s="92"/>
      <c r="PI112" s="92"/>
      <c r="PJ112" s="92"/>
      <c r="PK112" s="92"/>
      <c r="PL112" s="92"/>
      <c r="PM112" s="92"/>
      <c r="PN112" s="92"/>
      <c r="PO112" s="92"/>
      <c r="PP112" s="92"/>
      <c r="PQ112" s="92"/>
      <c r="PR112" s="92"/>
      <c r="PS112" s="92"/>
      <c r="PT112" s="92"/>
      <c r="PU112" s="92"/>
      <c r="PV112" s="92"/>
      <c r="PW112" s="92"/>
      <c r="PX112" s="92"/>
      <c r="PY112" s="92"/>
      <c r="PZ112" s="92"/>
      <c r="QA112" s="92"/>
      <c r="QB112" s="92"/>
      <c r="QC112" s="92"/>
      <c r="QD112" s="92"/>
      <c r="QE112" s="92"/>
      <c r="QF112" s="92"/>
      <c r="QG112" s="92"/>
      <c r="QH112" s="92"/>
      <c r="QI112" s="92"/>
      <c r="QJ112" s="92"/>
      <c r="QK112" s="92"/>
      <c r="QL112" s="92"/>
      <c r="QM112" s="92"/>
      <c r="QN112" s="92"/>
      <c r="QO112" s="92"/>
      <c r="QP112" s="92"/>
      <c r="QQ112" s="92"/>
      <c r="QR112" s="92"/>
      <c r="QS112" s="92"/>
      <c r="QT112" s="92"/>
      <c r="QU112" s="92"/>
      <c r="QV112" s="92"/>
      <c r="QW112" s="92"/>
      <c r="QX112" s="92"/>
      <c r="QY112" s="92"/>
      <c r="QZ112" s="92"/>
      <c r="RA112" s="92"/>
      <c r="RB112" s="92"/>
      <c r="RC112" s="92"/>
      <c r="RD112" s="92"/>
      <c r="RE112" s="92"/>
      <c r="RF112" s="92"/>
      <c r="RG112" s="92"/>
      <c r="RH112" s="92"/>
      <c r="RI112" s="92"/>
      <c r="RJ112" s="92"/>
      <c r="RK112" s="92"/>
      <c r="RL112" s="92"/>
      <c r="RM112" s="92"/>
      <c r="RN112" s="92"/>
      <c r="RO112" s="92"/>
      <c r="RP112" s="92"/>
      <c r="RQ112" s="92"/>
      <c r="RR112" s="92"/>
      <c r="RS112" s="92"/>
      <c r="RT112" s="92"/>
      <c r="RU112" s="92"/>
      <c r="RV112" s="92"/>
      <c r="RW112" s="92"/>
      <c r="RX112" s="92"/>
      <c r="RY112" s="92"/>
      <c r="RZ112" s="92"/>
      <c r="SA112" s="92"/>
      <c r="SB112" s="92"/>
      <c r="SC112" s="92"/>
      <c r="SD112" s="92"/>
      <c r="SE112" s="92"/>
      <c r="SF112" s="92"/>
      <c r="SG112" s="92"/>
      <c r="SH112" s="92"/>
      <c r="SI112" s="92"/>
      <c r="SJ112" s="92"/>
      <c r="SK112" s="92"/>
      <c r="SL112" s="92"/>
      <c r="SM112" s="92"/>
      <c r="SN112" s="92"/>
      <c r="SO112" s="92"/>
      <c r="SP112" s="92"/>
      <c r="SQ112" s="92"/>
      <c r="SR112" s="92"/>
      <c r="SS112" s="92"/>
      <c r="ST112" s="92"/>
      <c r="SU112" s="92"/>
      <c r="SV112" s="92"/>
      <c r="SW112" s="92"/>
      <c r="SX112" s="92"/>
      <c r="SY112" s="92"/>
      <c r="SZ112" s="92"/>
      <c r="TA112" s="92"/>
      <c r="TB112" s="92"/>
      <c r="TC112" s="92"/>
      <c r="TD112" s="92"/>
      <c r="TE112" s="92"/>
      <c r="TF112" s="92"/>
      <c r="TG112" s="92"/>
      <c r="TH112" s="92"/>
      <c r="TI112" s="92"/>
      <c r="TJ112" s="92"/>
      <c r="TK112" s="92"/>
      <c r="TL112" s="92"/>
      <c r="TM112" s="92"/>
      <c r="TN112" s="92"/>
      <c r="TO112" s="92"/>
      <c r="TP112" s="92"/>
      <c r="TQ112" s="92"/>
      <c r="TR112" s="92"/>
      <c r="TS112" s="92"/>
      <c r="TT112" s="92"/>
      <c r="TU112" s="92"/>
      <c r="TV112" s="92"/>
      <c r="TW112" s="92"/>
      <c r="TX112" s="92"/>
      <c r="TY112" s="92"/>
      <c r="TZ112" s="92"/>
      <c r="UA112" s="92"/>
      <c r="UB112" s="92"/>
      <c r="UC112" s="92"/>
      <c r="UD112" s="92"/>
      <c r="UE112" s="92"/>
      <c r="UF112" s="92"/>
      <c r="UG112" s="92"/>
      <c r="UH112" s="92"/>
      <c r="UI112" s="92"/>
      <c r="UJ112" s="92"/>
      <c r="UK112" s="92"/>
      <c r="UL112" s="92"/>
      <c r="UM112" s="92"/>
      <c r="UN112" s="92"/>
      <c r="UO112" s="92"/>
      <c r="UP112" s="92"/>
      <c r="UQ112" s="92"/>
      <c r="UR112" s="92"/>
      <c r="US112" s="92"/>
      <c r="UT112" s="92"/>
      <c r="UU112" s="92"/>
      <c r="UV112" s="92"/>
      <c r="UW112" s="92"/>
      <c r="UX112" s="92"/>
      <c r="UY112" s="92"/>
      <c r="UZ112" s="92"/>
      <c r="VA112" s="92"/>
      <c r="VB112" s="92"/>
      <c r="VC112" s="92"/>
      <c r="VD112" s="92"/>
      <c r="VE112" s="92"/>
      <c r="VF112" s="92"/>
      <c r="VG112" s="92"/>
      <c r="VH112" s="92"/>
      <c r="VI112" s="92"/>
      <c r="VJ112" s="92"/>
      <c r="VK112" s="92"/>
      <c r="VL112" s="92"/>
      <c r="VM112" s="92"/>
      <c r="VN112" s="92"/>
      <c r="VO112" s="92"/>
      <c r="VP112" s="92"/>
      <c r="VQ112" s="92"/>
      <c r="VR112" s="92"/>
      <c r="VS112" s="92"/>
      <c r="VT112" s="92"/>
      <c r="VU112" s="92"/>
      <c r="VV112" s="92"/>
      <c r="VW112" s="92"/>
      <c r="VX112" s="92"/>
      <c r="VY112" s="92"/>
      <c r="VZ112" s="92"/>
      <c r="WA112" s="92"/>
      <c r="WB112" s="92"/>
      <c r="WC112" s="92"/>
      <c r="WD112" s="92"/>
      <c r="WE112" s="92"/>
      <c r="WF112" s="92"/>
      <c r="WG112" s="92"/>
      <c r="WH112" s="92"/>
      <c r="WI112" s="92"/>
      <c r="WJ112" s="92"/>
      <c r="WK112" s="92"/>
      <c r="WL112" s="92"/>
      <c r="WM112" s="92"/>
      <c r="WN112" s="92"/>
      <c r="WO112" s="92"/>
      <c r="WP112" s="92"/>
      <c r="WQ112" s="92"/>
      <c r="WR112" s="92"/>
      <c r="WS112" s="92"/>
      <c r="WT112" s="92"/>
      <c r="WU112" s="92"/>
      <c r="WV112" s="92"/>
      <c r="WW112" s="92"/>
      <c r="WX112" s="92"/>
      <c r="WY112" s="92"/>
      <c r="WZ112" s="92"/>
      <c r="XA112" s="92"/>
      <c r="XB112" s="92"/>
      <c r="XC112" s="92"/>
      <c r="XD112" s="92"/>
      <c r="XE112" s="92"/>
      <c r="XF112" s="92"/>
      <c r="XG112" s="92"/>
      <c r="XH112" s="92"/>
      <c r="XI112" s="92"/>
      <c r="XJ112" s="92"/>
      <c r="XK112" s="92"/>
      <c r="XL112" s="92"/>
      <c r="XM112" s="92"/>
      <c r="XN112" s="92"/>
      <c r="XO112" s="92"/>
      <c r="XP112" s="92"/>
      <c r="XQ112" s="92"/>
      <c r="XR112" s="92"/>
      <c r="XS112" s="92"/>
      <c r="XT112" s="92"/>
      <c r="XU112" s="92"/>
      <c r="XV112" s="92"/>
      <c r="XW112" s="92"/>
      <c r="XX112" s="92"/>
      <c r="XY112" s="92"/>
      <c r="XZ112" s="92"/>
      <c r="YA112" s="92"/>
      <c r="YB112" s="92"/>
      <c r="YC112" s="92"/>
      <c r="YD112" s="92"/>
      <c r="YE112" s="92"/>
      <c r="YF112" s="92"/>
      <c r="YG112" s="92"/>
      <c r="YH112" s="92"/>
      <c r="YI112" s="92"/>
      <c r="YJ112" s="92"/>
      <c r="YK112" s="92"/>
      <c r="YL112" s="92"/>
      <c r="YM112" s="92"/>
      <c r="YN112" s="92"/>
      <c r="YO112" s="92"/>
      <c r="YP112" s="92"/>
      <c r="YQ112" s="92"/>
      <c r="YR112" s="92"/>
      <c r="YS112" s="92"/>
      <c r="YT112" s="92"/>
      <c r="YU112" s="92"/>
      <c r="YV112" s="92"/>
      <c r="YW112" s="92"/>
      <c r="YX112" s="92"/>
      <c r="YY112" s="92"/>
      <c r="YZ112" s="92"/>
      <c r="ZA112" s="92"/>
      <c r="ZB112" s="92"/>
      <c r="ZC112" s="92"/>
      <c r="ZD112" s="92"/>
      <c r="ZE112" s="92"/>
      <c r="ZF112" s="92"/>
      <c r="ZG112" s="92"/>
      <c r="ZH112" s="92"/>
      <c r="ZI112" s="92"/>
      <c r="ZJ112" s="92"/>
      <c r="ZK112" s="92"/>
      <c r="ZL112" s="92"/>
      <c r="ZM112" s="92"/>
      <c r="ZN112" s="92"/>
      <c r="ZO112" s="92"/>
      <c r="ZP112" s="92"/>
      <c r="ZQ112" s="92"/>
      <c r="ZR112" s="92"/>
      <c r="ZS112" s="92"/>
      <c r="ZT112" s="92"/>
      <c r="ZU112" s="92"/>
      <c r="ZV112" s="92"/>
      <c r="ZW112" s="92"/>
      <c r="ZX112" s="92"/>
      <c r="ZY112" s="92"/>
      <c r="ZZ112" s="92"/>
      <c r="AAA112" s="92"/>
      <c r="AAB112" s="92"/>
      <c r="AAC112" s="92"/>
      <c r="AAD112" s="92"/>
      <c r="AAE112" s="92"/>
      <c r="AAF112" s="92"/>
      <c r="AAG112" s="92"/>
      <c r="AAH112" s="92"/>
      <c r="AAI112" s="92"/>
      <c r="AAJ112" s="92"/>
      <c r="AAK112" s="92"/>
      <c r="AAL112" s="92"/>
      <c r="AAM112" s="92"/>
      <c r="AAN112" s="92"/>
      <c r="AAO112" s="92"/>
      <c r="AAP112" s="92"/>
      <c r="AAQ112" s="92"/>
      <c r="AAR112" s="92"/>
      <c r="AAS112" s="92"/>
      <c r="AAT112" s="92"/>
      <c r="AAU112" s="92"/>
      <c r="AAV112" s="92"/>
      <c r="AAW112" s="92"/>
      <c r="AAX112" s="92"/>
      <c r="AAY112" s="92"/>
      <c r="AAZ112" s="92"/>
      <c r="ABA112" s="92"/>
      <c r="ABB112" s="92"/>
      <c r="ABC112" s="92"/>
      <c r="ABD112" s="92"/>
      <c r="ABE112" s="92"/>
      <c r="ABF112" s="92"/>
      <c r="ABG112" s="92"/>
      <c r="ABH112" s="92"/>
      <c r="ABI112" s="92"/>
      <c r="ABJ112" s="92"/>
      <c r="ABK112" s="92"/>
      <c r="ABL112" s="92"/>
      <c r="ABM112" s="92"/>
      <c r="ABN112" s="92"/>
      <c r="ABO112" s="92"/>
      <c r="ABP112" s="92"/>
      <c r="ABQ112" s="92"/>
      <c r="ABR112" s="92"/>
      <c r="ABS112" s="92"/>
      <c r="ABT112" s="92"/>
      <c r="ABU112" s="92"/>
      <c r="ABV112" s="92"/>
      <c r="ABW112" s="92"/>
      <c r="ABX112" s="92"/>
      <c r="ABY112" s="92"/>
      <c r="ABZ112" s="92"/>
      <c r="ACA112" s="92"/>
      <c r="ACB112" s="92"/>
      <c r="ACC112" s="92"/>
      <c r="ACD112" s="92"/>
      <c r="ACE112" s="92"/>
      <c r="ACF112" s="92"/>
      <c r="ACG112" s="92"/>
      <c r="ACH112" s="92"/>
      <c r="ACI112" s="92"/>
      <c r="ACJ112" s="92"/>
      <c r="ACK112" s="92"/>
      <c r="ACL112" s="92"/>
      <c r="ACM112" s="92"/>
      <c r="ACN112" s="92"/>
      <c r="ACO112" s="92"/>
      <c r="ACP112" s="92"/>
      <c r="ACQ112" s="92"/>
      <c r="ACR112" s="92"/>
      <c r="ACS112" s="92"/>
      <c r="ACT112" s="92"/>
      <c r="ACU112" s="92"/>
      <c r="ACV112" s="92"/>
      <c r="ACW112" s="92"/>
      <c r="ACX112" s="92"/>
      <c r="ACY112" s="92"/>
      <c r="ACZ112" s="92"/>
      <c r="ADA112" s="92"/>
      <c r="ADB112" s="92"/>
      <c r="ADC112" s="92"/>
      <c r="ADD112" s="92"/>
      <c r="ADE112" s="92"/>
      <c r="ADF112" s="92"/>
      <c r="ADG112" s="92"/>
      <c r="ADH112" s="92"/>
      <c r="ADI112" s="92"/>
      <c r="ADJ112" s="92"/>
      <c r="ADK112" s="92"/>
      <c r="ADL112" s="92"/>
      <c r="ADM112" s="92"/>
      <c r="ADN112" s="92"/>
      <c r="ADO112" s="92"/>
      <c r="ADP112" s="92"/>
      <c r="ADQ112" s="92"/>
      <c r="ADR112" s="92"/>
      <c r="ADS112" s="92"/>
      <c r="ADT112" s="92"/>
      <c r="ADU112" s="92"/>
      <c r="ADV112" s="92"/>
      <c r="ADW112" s="92"/>
      <c r="ADX112" s="92"/>
      <c r="ADY112" s="92"/>
      <c r="ADZ112" s="92"/>
      <c r="AEA112" s="92"/>
      <c r="AEB112" s="92"/>
      <c r="AEC112" s="92"/>
      <c r="AED112" s="92"/>
      <c r="AEE112" s="92"/>
      <c r="AEF112" s="92"/>
      <c r="AEG112" s="92"/>
      <c r="AEH112" s="92"/>
      <c r="AEI112" s="92"/>
      <c r="AEJ112" s="92"/>
      <c r="AEK112" s="92"/>
      <c r="AEL112" s="92"/>
      <c r="AEM112" s="92"/>
      <c r="AEN112" s="92"/>
      <c r="AEO112" s="92"/>
      <c r="AEP112" s="92"/>
      <c r="AEQ112" s="92"/>
      <c r="AER112" s="92"/>
      <c r="AES112" s="92"/>
      <c r="AET112" s="92"/>
      <c r="AEU112" s="92"/>
      <c r="AEV112" s="92"/>
      <c r="AEW112" s="92"/>
      <c r="AEX112" s="92"/>
      <c r="AEY112" s="92"/>
      <c r="AEZ112" s="92"/>
      <c r="AFA112" s="92"/>
      <c r="AFB112" s="92"/>
      <c r="AFC112" s="92"/>
      <c r="AFD112" s="92"/>
      <c r="AFE112" s="92"/>
      <c r="AFF112" s="92"/>
      <c r="AFG112" s="92"/>
      <c r="AFH112" s="92"/>
      <c r="AFI112" s="92"/>
      <c r="AFJ112" s="92"/>
      <c r="AFK112" s="92"/>
      <c r="AFL112" s="92"/>
      <c r="AFM112" s="92"/>
      <c r="AFN112" s="92"/>
      <c r="AFO112" s="92"/>
      <c r="AFP112" s="92"/>
      <c r="AFQ112" s="92"/>
      <c r="AFR112" s="92"/>
      <c r="AFS112" s="92"/>
      <c r="AFT112" s="92"/>
      <c r="AFU112" s="92"/>
      <c r="AFV112" s="92"/>
      <c r="AFW112" s="92"/>
      <c r="AFX112" s="92"/>
      <c r="AFY112" s="92"/>
      <c r="AFZ112" s="92"/>
      <c r="AGA112" s="92"/>
      <c r="AGB112" s="92"/>
      <c r="AGC112" s="92"/>
      <c r="AGD112" s="92"/>
      <c r="AGE112" s="92"/>
      <c r="AGF112" s="92"/>
      <c r="AGG112" s="92"/>
      <c r="AGH112" s="92"/>
      <c r="AGI112" s="92"/>
      <c r="AGJ112" s="92"/>
      <c r="AGK112" s="92"/>
      <c r="AGL112" s="92"/>
      <c r="AGM112" s="92"/>
      <c r="AGN112" s="92"/>
      <c r="AGO112" s="92"/>
      <c r="AGP112" s="92"/>
      <c r="AGQ112" s="92"/>
      <c r="AGR112" s="92"/>
      <c r="AGS112" s="92"/>
      <c r="AGT112" s="92"/>
      <c r="AGU112" s="92"/>
      <c r="AGV112" s="92"/>
      <c r="AGW112" s="92"/>
      <c r="AGX112" s="92"/>
      <c r="AGY112" s="92"/>
      <c r="AGZ112" s="92"/>
      <c r="AHA112" s="92"/>
      <c r="AHB112" s="92"/>
      <c r="AHC112" s="92"/>
      <c r="AHD112" s="92"/>
      <c r="AHE112" s="92"/>
      <c r="AHF112" s="92"/>
      <c r="AHG112" s="92"/>
      <c r="AHH112" s="92"/>
      <c r="AHI112" s="92"/>
      <c r="AHJ112" s="92"/>
      <c r="AHK112" s="92"/>
      <c r="AHL112" s="92"/>
      <c r="AHM112" s="92"/>
      <c r="AHN112" s="92"/>
      <c r="AHO112" s="92"/>
      <c r="AHP112" s="92"/>
      <c r="AHQ112" s="92"/>
      <c r="AHR112" s="92"/>
      <c r="AHS112" s="92"/>
      <c r="AHT112" s="92"/>
      <c r="AHU112" s="92"/>
      <c r="AHV112" s="92"/>
      <c r="AHW112" s="92"/>
      <c r="AHX112" s="92"/>
      <c r="AHY112" s="92"/>
      <c r="AHZ112" s="92"/>
      <c r="AIA112" s="92"/>
      <c r="AIB112" s="92"/>
      <c r="AIC112" s="92"/>
      <c r="AID112" s="92"/>
      <c r="AIE112" s="92"/>
      <c r="AIF112" s="92"/>
      <c r="AIG112" s="92"/>
      <c r="AIH112" s="92"/>
      <c r="AII112" s="92"/>
      <c r="AIJ112" s="92"/>
      <c r="AIK112" s="92"/>
      <c r="AIL112" s="92"/>
      <c r="AIM112" s="92"/>
      <c r="AIN112" s="92"/>
      <c r="AIO112" s="92"/>
      <c r="AIP112" s="92"/>
      <c r="AIQ112" s="92"/>
      <c r="AIR112" s="92"/>
      <c r="AIS112" s="92"/>
      <c r="AIT112" s="92"/>
      <c r="AIU112" s="92"/>
      <c r="AIV112" s="92"/>
      <c r="AIW112" s="92"/>
      <c r="AIX112" s="92"/>
      <c r="AIY112" s="92"/>
      <c r="AIZ112" s="92"/>
      <c r="AJA112" s="92"/>
      <c r="AJB112" s="92"/>
      <c r="AJC112" s="92"/>
      <c r="AJD112" s="92"/>
      <c r="AJE112" s="92"/>
      <c r="AJF112" s="92"/>
      <c r="AJG112" s="92"/>
      <c r="AJH112" s="92"/>
      <c r="AJI112" s="92"/>
      <c r="AJJ112" s="92"/>
      <c r="AJK112" s="92"/>
      <c r="AJL112" s="92"/>
      <c r="AJM112" s="92"/>
      <c r="AJN112" s="92"/>
      <c r="AJO112" s="92"/>
      <c r="AJP112" s="92"/>
      <c r="AJQ112" s="92"/>
      <c r="AJR112" s="92"/>
      <c r="AJS112" s="92"/>
      <c r="AJT112" s="92"/>
      <c r="AJU112" s="92"/>
      <c r="AJV112" s="92"/>
      <c r="AJW112" s="92"/>
      <c r="AJX112" s="92"/>
      <c r="AJY112" s="92"/>
      <c r="AJZ112" s="92"/>
      <c r="AKA112" s="92"/>
      <c r="AKB112" s="92"/>
      <c r="AKC112" s="92"/>
      <c r="AKD112" s="92"/>
      <c r="AKE112" s="92"/>
      <c r="AKF112" s="92"/>
      <c r="AKG112" s="92"/>
      <c r="AKH112" s="92"/>
      <c r="AKI112" s="92"/>
      <c r="AKJ112" s="92"/>
      <c r="AKK112" s="92"/>
      <c r="AKL112" s="92"/>
      <c r="AKM112" s="92"/>
      <c r="AKN112" s="92"/>
      <c r="AKO112" s="92"/>
      <c r="AKP112" s="92"/>
      <c r="AKQ112" s="92"/>
      <c r="AKR112" s="92"/>
      <c r="AKS112" s="92"/>
      <c r="AKT112" s="92"/>
      <c r="AKU112" s="92"/>
      <c r="AKV112" s="92"/>
      <c r="AKW112" s="92"/>
      <c r="AKX112" s="92"/>
      <c r="AKY112" s="92"/>
      <c r="AKZ112" s="92"/>
      <c r="ALA112" s="92"/>
      <c r="ALB112" s="92"/>
      <c r="ALC112" s="92"/>
      <c r="ALD112" s="92"/>
      <c r="ALE112" s="92"/>
      <c r="ALF112" s="92"/>
      <c r="ALG112" s="92"/>
      <c r="ALH112" s="92"/>
      <c r="ALI112" s="92"/>
      <c r="ALJ112" s="92"/>
      <c r="ALK112" s="92"/>
      <c r="ALL112" s="92"/>
      <c r="ALM112" s="92"/>
      <c r="ALN112" s="92"/>
      <c r="ALO112" s="92"/>
      <c r="ALP112" s="92"/>
      <c r="ALQ112" s="92"/>
      <c r="ALR112" s="92"/>
      <c r="ALS112" s="92"/>
      <c r="ALT112" s="92"/>
      <c r="ALU112" s="92"/>
      <c r="ALV112" s="92"/>
      <c r="ALW112" s="92"/>
      <c r="ALX112" s="92"/>
      <c r="ALY112" s="92"/>
      <c r="ALZ112" s="92"/>
      <c r="AMA112" s="92"/>
      <c r="AMB112" s="92"/>
      <c r="AMC112" s="92"/>
      <c r="AMD112" s="92"/>
      <c r="AME112" s="92"/>
      <c r="AMF112" s="92"/>
      <c r="AMG112" s="92"/>
      <c r="AMH112" s="92"/>
      <c r="AMI112" s="92"/>
      <c r="AMJ112" s="92"/>
    </row>
    <row r="113" spans="1:1024" s="104" customFormat="1" ht="12.75" x14ac:dyDescent="0.2">
      <c r="A113" s="58">
        <f t="array" ref="A113">IF(G113=Error_checking!$A$26,_xlfn.RANK.EQ(AC113,$AC$2:$AC$601),"")</f>
        <v>112</v>
      </c>
      <c r="B113" s="84">
        <v>520</v>
      </c>
      <c r="C113" s="59">
        <f>VLOOKUP($B113,Ludo_na!$A$2:$D$601,2,0)</f>
        <v>362</v>
      </c>
      <c r="D113" s="60" t="str">
        <f>IF(VLOOKUP($B113,Ludo_voor!$A$2:$Y$601,3,0)="","",VLOOKUP($B113,Ludo_voor!$A$2:$Y$601,3,0))</f>
        <v>Martinez</v>
      </c>
      <c r="E113" s="61" t="str">
        <f>IF(VLOOKUP($B113,Ludo_voor!$A$2:$Y$601,4,0)="","",VLOOKUP($B113,Ludo_voor!$A$2:$Y$601,4,0))</f>
        <v>Santiago</v>
      </c>
      <c r="F113" s="62" t="str">
        <f>IF(VLOOKUP($B113,Ludo_voor!$A$2:$Y$601,5,0)="","",VLOOKUP($B113,Ludo_voor!$A$2:$Y$601,5,0))</f>
        <v/>
      </c>
      <c r="G113" s="63" t="s">
        <v>845</v>
      </c>
      <c r="H113" s="85"/>
      <c r="I113" s="86" t="s">
        <v>888</v>
      </c>
      <c r="J113" s="87">
        <v>1</v>
      </c>
      <c r="K113" s="87">
        <v>4</v>
      </c>
      <c r="L113" s="87">
        <v>0</v>
      </c>
      <c r="M113" s="67">
        <f t="array" ref="M113">IF($G113="","",IF(L113="",0,((SUM(IF(I113=I$2:I$601,IF(J113=J$2:J$601,1,0),0))-K113)/(SUM(IF(I113=I$2:I$601,IF(J113=J$2:J$601,1,0),0))-1)*100)+(L113/(SUM(IF(I113=I$2:I$601,IF(J113=J$2:J$601,L$2:L$601,0),0))))+IF(K113&lt;2,SUM(IF(I113=I$2:I$601,IF(J113=J$2:J$601,1,0),0)),0)))</f>
        <v>0</v>
      </c>
      <c r="N113" s="88" t="s">
        <v>861</v>
      </c>
      <c r="O113" s="72">
        <v>1</v>
      </c>
      <c r="P113" s="72">
        <v>3</v>
      </c>
      <c r="Q113" s="72">
        <v>69</v>
      </c>
      <c r="R113" s="70">
        <f t="array" ref="R113">IF($G113="","",IF(Q113="",0,((SUM(IF(N113=N$2:N$601,IF(O113=O$2:O$601,1,0),0))-P113)/(SUM(IF(N113=N$2:N$601,IF(O113=O$2:O$601,1,0),0))-1)*100)+(Q113/(SUM(IF(N113=N$2:N$601,IF(O113=O$2:O$601,Q$2:Q$601,0),0))))+IF(P113&lt;2,SUM(IF(N113=N$2:N$601,IF(O113=O$2:O$601,1,0),0)),0)))</f>
        <v>33.587945879458793</v>
      </c>
      <c r="S113" s="71" t="s">
        <v>851</v>
      </c>
      <c r="T113" s="72">
        <v>5</v>
      </c>
      <c r="U113" s="72">
        <v>3</v>
      </c>
      <c r="V113" s="72">
        <v>42</v>
      </c>
      <c r="W113" s="73">
        <f t="array" ref="W113">IF($G113="","",IF(OR(S113=Error_checking!$Q$25,S113=Error_checking!$Q$26),R113-IF(P113&lt;2,SUM(IF(N113=N$2:N$601,IF(O113=O$2:O$601,1,0),0)),0),IF(V113="",0,((SUM(IF(S113=S$2:S$601,IF(T113=T$2:T$601,1,0),0))-U113)/(SUM(IF(S113=S$2:S$601,IF(T113=T$2:T$601,1,0),0))-1)*100)+(V113/(SUM(IF(S113=S$2:S$601,IF(T113=T$2:T$601,V$2:V$601,0),0))))+IF(U113&lt;2,SUM(IF(S113=S$2:S$601,IF(T113=T$2:T$601,1,0),0)),0))))</f>
        <v>60.158490566037734</v>
      </c>
      <c r="X113" s="74"/>
      <c r="Y113" s="75"/>
      <c r="Z113" s="76"/>
      <c r="AA113" s="75"/>
      <c r="AB113" s="77">
        <f>0</f>
        <v>0</v>
      </c>
      <c r="AC113" s="77">
        <f t="array" ref="AC113">SUM(M113,R113,W113,AB113)</f>
        <v>93.746436445496528</v>
      </c>
      <c r="AD113" s="76">
        <f>IF(G113=Error_checking!$A$26,MAX(0,MIN(MaxBonus,$G$1)+1-_xlfn.RANK.EQ(AC113,$AC$2:$AC$601)),0)</f>
        <v>0</v>
      </c>
      <c r="AE113" s="73">
        <f t="shared" si="1"/>
        <v>93.746436445496528</v>
      </c>
      <c r="AF113" s="78">
        <f t="array" ref="AF113">IF(G113=Error_checking!$A$26,_xlfn.RANK.EQ(AC113,$AC$2:$AC$601),"")</f>
        <v>112</v>
      </c>
      <c r="AG113" s="79"/>
      <c r="AH113" s="80"/>
      <c r="AI113" s="80"/>
      <c r="AJ113" s="80"/>
      <c r="AK113" s="90"/>
      <c r="AL113" s="81"/>
      <c r="AM113" s="81"/>
      <c r="AN113" s="82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  <c r="FQ113" s="92"/>
      <c r="FR113" s="92"/>
      <c r="FS113" s="92"/>
      <c r="FT113" s="92"/>
      <c r="FU113" s="92"/>
      <c r="FV113" s="92"/>
      <c r="FW113" s="92"/>
      <c r="FX113" s="92"/>
      <c r="FY113" s="92"/>
      <c r="FZ113" s="92"/>
      <c r="GA113" s="92"/>
      <c r="GB113" s="92"/>
      <c r="GC113" s="92"/>
      <c r="GD113" s="92"/>
      <c r="GE113" s="92"/>
      <c r="GF113" s="92"/>
      <c r="GG113" s="92"/>
      <c r="GH113" s="92"/>
      <c r="GI113" s="92"/>
      <c r="GJ113" s="92"/>
      <c r="GK113" s="92"/>
      <c r="GL113" s="92"/>
      <c r="GM113" s="92"/>
      <c r="GN113" s="92"/>
      <c r="GO113" s="92"/>
      <c r="GP113" s="92"/>
      <c r="GQ113" s="92"/>
      <c r="GR113" s="92"/>
      <c r="GS113" s="92"/>
      <c r="GT113" s="92"/>
      <c r="GU113" s="92"/>
      <c r="GV113" s="92"/>
      <c r="GW113" s="92"/>
      <c r="GX113" s="92"/>
      <c r="GY113" s="92"/>
      <c r="GZ113" s="92"/>
      <c r="HA113" s="92"/>
      <c r="HB113" s="92"/>
      <c r="HC113" s="92"/>
      <c r="HD113" s="92"/>
      <c r="HE113" s="92"/>
      <c r="HF113" s="92"/>
      <c r="HG113" s="92"/>
      <c r="HH113" s="92"/>
      <c r="HI113" s="92"/>
      <c r="HJ113" s="92"/>
      <c r="HK113" s="92"/>
      <c r="HL113" s="92"/>
      <c r="HM113" s="92"/>
      <c r="HN113" s="92"/>
      <c r="HO113" s="92"/>
      <c r="HP113" s="92"/>
      <c r="HQ113" s="92"/>
      <c r="HR113" s="92"/>
      <c r="HS113" s="92"/>
      <c r="HT113" s="92"/>
      <c r="HU113" s="92"/>
      <c r="HV113" s="92"/>
      <c r="HW113" s="92"/>
      <c r="HX113" s="92"/>
      <c r="HY113" s="92"/>
      <c r="HZ113" s="92"/>
      <c r="IA113" s="92"/>
      <c r="IB113" s="92"/>
      <c r="IC113" s="92"/>
      <c r="ID113" s="92"/>
      <c r="IE113" s="92"/>
      <c r="IF113" s="92"/>
      <c r="IG113" s="92"/>
      <c r="IH113" s="92"/>
      <c r="II113" s="92"/>
      <c r="IJ113" s="92"/>
      <c r="IK113" s="92"/>
      <c r="IL113" s="92"/>
      <c r="IM113" s="92"/>
      <c r="IN113" s="92"/>
      <c r="IO113" s="92"/>
      <c r="IP113" s="92"/>
      <c r="IQ113" s="92"/>
      <c r="IR113" s="92"/>
      <c r="IS113" s="92"/>
      <c r="IT113" s="92"/>
      <c r="IU113" s="92"/>
      <c r="IV113" s="92"/>
      <c r="IW113" s="92"/>
      <c r="IX113" s="92"/>
      <c r="IY113" s="92"/>
      <c r="IZ113" s="92"/>
      <c r="JA113" s="92"/>
      <c r="JB113" s="92"/>
      <c r="JC113" s="92"/>
      <c r="JD113" s="92"/>
      <c r="JE113" s="92"/>
      <c r="JF113" s="92"/>
      <c r="JG113" s="92"/>
      <c r="JH113" s="92"/>
      <c r="JI113" s="92"/>
      <c r="JJ113" s="92"/>
      <c r="JK113" s="92"/>
      <c r="JL113" s="92"/>
      <c r="JM113" s="92"/>
      <c r="JN113" s="92"/>
      <c r="JO113" s="92"/>
      <c r="JP113" s="92"/>
      <c r="JQ113" s="92"/>
      <c r="JR113" s="92"/>
      <c r="JS113" s="92"/>
      <c r="JT113" s="92"/>
      <c r="JU113" s="92"/>
      <c r="JV113" s="92"/>
      <c r="JW113" s="92"/>
      <c r="JX113" s="92"/>
      <c r="JY113" s="92"/>
      <c r="JZ113" s="92"/>
      <c r="KA113" s="92"/>
      <c r="KB113" s="92"/>
      <c r="KC113" s="92"/>
      <c r="KD113" s="92"/>
      <c r="KE113" s="92"/>
      <c r="KF113" s="92"/>
      <c r="KG113" s="92"/>
      <c r="KH113" s="92"/>
      <c r="KI113" s="92"/>
      <c r="KJ113" s="92"/>
      <c r="KK113" s="92"/>
      <c r="KL113" s="92"/>
      <c r="KM113" s="92"/>
      <c r="KN113" s="92"/>
      <c r="KO113" s="92"/>
      <c r="KP113" s="92"/>
      <c r="KQ113" s="92"/>
      <c r="KR113" s="92"/>
      <c r="KS113" s="92"/>
      <c r="KT113" s="92"/>
      <c r="KU113" s="92"/>
      <c r="KV113" s="92"/>
      <c r="KW113" s="92"/>
      <c r="KX113" s="92"/>
      <c r="KY113" s="92"/>
      <c r="KZ113" s="92"/>
      <c r="LA113" s="92"/>
      <c r="LB113" s="92"/>
      <c r="LC113" s="92"/>
      <c r="LD113" s="92"/>
      <c r="LE113" s="92"/>
      <c r="LF113" s="92"/>
      <c r="LG113" s="92"/>
      <c r="LH113" s="92"/>
      <c r="LI113" s="92"/>
      <c r="LJ113" s="92"/>
      <c r="LK113" s="92"/>
      <c r="LL113" s="92"/>
      <c r="LM113" s="92"/>
      <c r="LN113" s="92"/>
      <c r="LO113" s="92"/>
      <c r="LP113" s="92"/>
      <c r="LQ113" s="92"/>
      <c r="LR113" s="92"/>
      <c r="LS113" s="92"/>
      <c r="LT113" s="92"/>
      <c r="LU113" s="92"/>
      <c r="LV113" s="92"/>
      <c r="LW113" s="92"/>
      <c r="LX113" s="92"/>
      <c r="LY113" s="92"/>
      <c r="LZ113" s="92"/>
      <c r="MA113" s="92"/>
      <c r="MB113" s="92"/>
      <c r="MC113" s="92"/>
      <c r="MD113" s="92"/>
      <c r="ME113" s="92"/>
      <c r="MF113" s="92"/>
      <c r="MG113" s="92"/>
      <c r="MH113" s="92"/>
      <c r="MI113" s="92"/>
      <c r="MJ113" s="92"/>
      <c r="MK113" s="92"/>
      <c r="ML113" s="92"/>
      <c r="MM113" s="92"/>
      <c r="MN113" s="92"/>
      <c r="MO113" s="92"/>
      <c r="MP113" s="92"/>
      <c r="MQ113" s="92"/>
      <c r="MR113" s="92"/>
      <c r="MS113" s="92"/>
      <c r="MT113" s="92"/>
      <c r="MU113" s="92"/>
      <c r="MV113" s="92"/>
      <c r="MW113" s="92"/>
      <c r="MX113" s="92"/>
      <c r="MY113" s="92"/>
      <c r="MZ113" s="92"/>
      <c r="NA113" s="92"/>
      <c r="NB113" s="92"/>
      <c r="NC113" s="92"/>
      <c r="ND113" s="92"/>
      <c r="NE113" s="92"/>
      <c r="NF113" s="92"/>
      <c r="NG113" s="92"/>
      <c r="NH113" s="92"/>
      <c r="NI113" s="92"/>
      <c r="NJ113" s="92"/>
      <c r="NK113" s="92"/>
      <c r="NL113" s="92"/>
      <c r="NM113" s="92"/>
      <c r="NN113" s="92"/>
      <c r="NO113" s="92"/>
      <c r="NP113" s="92"/>
      <c r="NQ113" s="92"/>
      <c r="NR113" s="92"/>
      <c r="NS113" s="92"/>
      <c r="NT113" s="92"/>
      <c r="NU113" s="92"/>
      <c r="NV113" s="92"/>
      <c r="NW113" s="92"/>
      <c r="NX113" s="92"/>
      <c r="NY113" s="92"/>
      <c r="NZ113" s="92"/>
      <c r="OA113" s="92"/>
      <c r="OB113" s="92"/>
      <c r="OC113" s="92"/>
      <c r="OD113" s="92"/>
      <c r="OE113" s="92"/>
      <c r="OF113" s="92"/>
      <c r="OG113" s="92"/>
      <c r="OH113" s="92"/>
      <c r="OI113" s="92"/>
      <c r="OJ113" s="92"/>
      <c r="OK113" s="92"/>
      <c r="OL113" s="92"/>
      <c r="OM113" s="92"/>
      <c r="ON113" s="92"/>
      <c r="OO113" s="92"/>
      <c r="OP113" s="92"/>
      <c r="OQ113" s="92"/>
      <c r="OR113" s="92"/>
      <c r="OS113" s="92"/>
      <c r="OT113" s="92"/>
      <c r="OU113" s="92"/>
      <c r="OV113" s="92"/>
      <c r="OW113" s="92"/>
      <c r="OX113" s="92"/>
      <c r="OY113" s="92"/>
      <c r="OZ113" s="92"/>
      <c r="PA113" s="92"/>
      <c r="PB113" s="92"/>
      <c r="PC113" s="92"/>
      <c r="PD113" s="92"/>
      <c r="PE113" s="92"/>
      <c r="PF113" s="92"/>
      <c r="PG113" s="92"/>
      <c r="PH113" s="92"/>
      <c r="PI113" s="92"/>
      <c r="PJ113" s="92"/>
      <c r="PK113" s="92"/>
      <c r="PL113" s="92"/>
      <c r="PM113" s="92"/>
      <c r="PN113" s="92"/>
      <c r="PO113" s="92"/>
      <c r="PP113" s="92"/>
      <c r="PQ113" s="92"/>
      <c r="PR113" s="92"/>
      <c r="PS113" s="92"/>
      <c r="PT113" s="92"/>
      <c r="PU113" s="92"/>
      <c r="PV113" s="92"/>
      <c r="PW113" s="92"/>
      <c r="PX113" s="92"/>
      <c r="PY113" s="92"/>
      <c r="PZ113" s="92"/>
      <c r="QA113" s="92"/>
      <c r="QB113" s="92"/>
      <c r="QC113" s="92"/>
      <c r="QD113" s="92"/>
      <c r="QE113" s="92"/>
      <c r="QF113" s="92"/>
      <c r="QG113" s="92"/>
      <c r="QH113" s="92"/>
      <c r="QI113" s="92"/>
      <c r="QJ113" s="92"/>
      <c r="QK113" s="92"/>
      <c r="QL113" s="92"/>
      <c r="QM113" s="92"/>
      <c r="QN113" s="92"/>
      <c r="QO113" s="92"/>
      <c r="QP113" s="92"/>
      <c r="QQ113" s="92"/>
      <c r="QR113" s="92"/>
      <c r="QS113" s="92"/>
      <c r="QT113" s="92"/>
      <c r="QU113" s="92"/>
      <c r="QV113" s="92"/>
      <c r="QW113" s="92"/>
      <c r="QX113" s="92"/>
      <c r="QY113" s="92"/>
      <c r="QZ113" s="92"/>
      <c r="RA113" s="92"/>
      <c r="RB113" s="92"/>
      <c r="RC113" s="92"/>
      <c r="RD113" s="92"/>
      <c r="RE113" s="92"/>
      <c r="RF113" s="92"/>
      <c r="RG113" s="92"/>
      <c r="RH113" s="92"/>
      <c r="RI113" s="92"/>
      <c r="RJ113" s="92"/>
      <c r="RK113" s="92"/>
      <c r="RL113" s="92"/>
      <c r="RM113" s="92"/>
      <c r="RN113" s="92"/>
      <c r="RO113" s="92"/>
      <c r="RP113" s="92"/>
      <c r="RQ113" s="92"/>
      <c r="RR113" s="92"/>
      <c r="RS113" s="92"/>
      <c r="RT113" s="92"/>
      <c r="RU113" s="92"/>
      <c r="RV113" s="92"/>
      <c r="RW113" s="92"/>
      <c r="RX113" s="92"/>
      <c r="RY113" s="92"/>
      <c r="RZ113" s="92"/>
      <c r="SA113" s="92"/>
      <c r="SB113" s="92"/>
      <c r="SC113" s="92"/>
      <c r="SD113" s="92"/>
      <c r="SE113" s="92"/>
      <c r="SF113" s="92"/>
      <c r="SG113" s="92"/>
      <c r="SH113" s="92"/>
      <c r="SI113" s="92"/>
      <c r="SJ113" s="92"/>
      <c r="SK113" s="92"/>
      <c r="SL113" s="92"/>
      <c r="SM113" s="92"/>
      <c r="SN113" s="92"/>
      <c r="SO113" s="92"/>
      <c r="SP113" s="92"/>
      <c r="SQ113" s="92"/>
      <c r="SR113" s="92"/>
      <c r="SS113" s="92"/>
      <c r="ST113" s="92"/>
      <c r="SU113" s="92"/>
      <c r="SV113" s="92"/>
      <c r="SW113" s="92"/>
      <c r="SX113" s="92"/>
      <c r="SY113" s="92"/>
      <c r="SZ113" s="92"/>
      <c r="TA113" s="92"/>
      <c r="TB113" s="92"/>
      <c r="TC113" s="92"/>
      <c r="TD113" s="92"/>
      <c r="TE113" s="92"/>
      <c r="TF113" s="92"/>
      <c r="TG113" s="92"/>
      <c r="TH113" s="92"/>
      <c r="TI113" s="92"/>
      <c r="TJ113" s="92"/>
      <c r="TK113" s="92"/>
      <c r="TL113" s="92"/>
      <c r="TM113" s="92"/>
      <c r="TN113" s="92"/>
      <c r="TO113" s="92"/>
      <c r="TP113" s="92"/>
      <c r="TQ113" s="92"/>
      <c r="TR113" s="92"/>
      <c r="TS113" s="92"/>
      <c r="TT113" s="92"/>
      <c r="TU113" s="92"/>
      <c r="TV113" s="92"/>
      <c r="TW113" s="92"/>
      <c r="TX113" s="92"/>
      <c r="TY113" s="92"/>
      <c r="TZ113" s="92"/>
      <c r="UA113" s="92"/>
      <c r="UB113" s="92"/>
      <c r="UC113" s="92"/>
      <c r="UD113" s="92"/>
      <c r="UE113" s="92"/>
      <c r="UF113" s="92"/>
      <c r="UG113" s="92"/>
      <c r="UH113" s="92"/>
      <c r="UI113" s="92"/>
      <c r="UJ113" s="92"/>
      <c r="UK113" s="92"/>
      <c r="UL113" s="92"/>
      <c r="UM113" s="92"/>
      <c r="UN113" s="92"/>
      <c r="UO113" s="92"/>
      <c r="UP113" s="92"/>
      <c r="UQ113" s="92"/>
      <c r="UR113" s="92"/>
      <c r="US113" s="92"/>
      <c r="UT113" s="92"/>
      <c r="UU113" s="92"/>
      <c r="UV113" s="92"/>
      <c r="UW113" s="92"/>
      <c r="UX113" s="92"/>
      <c r="UY113" s="92"/>
      <c r="UZ113" s="92"/>
      <c r="VA113" s="92"/>
      <c r="VB113" s="92"/>
      <c r="VC113" s="92"/>
      <c r="VD113" s="92"/>
      <c r="VE113" s="92"/>
      <c r="VF113" s="92"/>
      <c r="VG113" s="92"/>
      <c r="VH113" s="92"/>
      <c r="VI113" s="92"/>
      <c r="VJ113" s="92"/>
      <c r="VK113" s="92"/>
      <c r="VL113" s="92"/>
      <c r="VM113" s="92"/>
      <c r="VN113" s="92"/>
      <c r="VO113" s="92"/>
      <c r="VP113" s="92"/>
      <c r="VQ113" s="92"/>
      <c r="VR113" s="92"/>
      <c r="VS113" s="92"/>
      <c r="VT113" s="92"/>
      <c r="VU113" s="92"/>
      <c r="VV113" s="92"/>
      <c r="VW113" s="92"/>
      <c r="VX113" s="92"/>
      <c r="VY113" s="92"/>
      <c r="VZ113" s="92"/>
      <c r="WA113" s="92"/>
      <c r="WB113" s="92"/>
      <c r="WC113" s="92"/>
      <c r="WD113" s="92"/>
      <c r="WE113" s="92"/>
      <c r="WF113" s="92"/>
      <c r="WG113" s="92"/>
      <c r="WH113" s="92"/>
      <c r="WI113" s="92"/>
      <c r="WJ113" s="92"/>
      <c r="WK113" s="92"/>
      <c r="WL113" s="92"/>
      <c r="WM113" s="92"/>
      <c r="WN113" s="92"/>
      <c r="WO113" s="92"/>
      <c r="WP113" s="92"/>
      <c r="WQ113" s="92"/>
      <c r="WR113" s="92"/>
      <c r="WS113" s="92"/>
      <c r="WT113" s="92"/>
      <c r="WU113" s="92"/>
      <c r="WV113" s="92"/>
      <c r="WW113" s="92"/>
      <c r="WX113" s="92"/>
      <c r="WY113" s="92"/>
      <c r="WZ113" s="92"/>
      <c r="XA113" s="92"/>
      <c r="XB113" s="92"/>
      <c r="XC113" s="92"/>
      <c r="XD113" s="92"/>
      <c r="XE113" s="92"/>
      <c r="XF113" s="92"/>
      <c r="XG113" s="92"/>
      <c r="XH113" s="92"/>
      <c r="XI113" s="92"/>
      <c r="XJ113" s="92"/>
      <c r="XK113" s="92"/>
      <c r="XL113" s="92"/>
      <c r="XM113" s="92"/>
      <c r="XN113" s="92"/>
      <c r="XO113" s="92"/>
      <c r="XP113" s="92"/>
      <c r="XQ113" s="92"/>
      <c r="XR113" s="92"/>
      <c r="XS113" s="92"/>
      <c r="XT113" s="92"/>
      <c r="XU113" s="92"/>
      <c r="XV113" s="92"/>
      <c r="XW113" s="92"/>
      <c r="XX113" s="92"/>
      <c r="XY113" s="92"/>
      <c r="XZ113" s="92"/>
      <c r="YA113" s="92"/>
      <c r="YB113" s="92"/>
      <c r="YC113" s="92"/>
      <c r="YD113" s="92"/>
      <c r="YE113" s="92"/>
      <c r="YF113" s="92"/>
      <c r="YG113" s="92"/>
      <c r="YH113" s="92"/>
      <c r="YI113" s="92"/>
      <c r="YJ113" s="92"/>
      <c r="YK113" s="92"/>
      <c r="YL113" s="92"/>
      <c r="YM113" s="92"/>
      <c r="YN113" s="92"/>
      <c r="YO113" s="92"/>
      <c r="YP113" s="92"/>
      <c r="YQ113" s="92"/>
      <c r="YR113" s="92"/>
      <c r="YS113" s="92"/>
      <c r="YT113" s="92"/>
      <c r="YU113" s="92"/>
      <c r="YV113" s="92"/>
      <c r="YW113" s="92"/>
      <c r="YX113" s="92"/>
      <c r="YY113" s="92"/>
      <c r="YZ113" s="92"/>
      <c r="ZA113" s="92"/>
      <c r="ZB113" s="92"/>
      <c r="ZC113" s="92"/>
      <c r="ZD113" s="92"/>
      <c r="ZE113" s="92"/>
      <c r="ZF113" s="92"/>
      <c r="ZG113" s="92"/>
      <c r="ZH113" s="92"/>
      <c r="ZI113" s="92"/>
      <c r="ZJ113" s="92"/>
      <c r="ZK113" s="92"/>
      <c r="ZL113" s="92"/>
      <c r="ZM113" s="92"/>
      <c r="ZN113" s="92"/>
      <c r="ZO113" s="92"/>
      <c r="ZP113" s="92"/>
      <c r="ZQ113" s="92"/>
      <c r="ZR113" s="92"/>
      <c r="ZS113" s="92"/>
      <c r="ZT113" s="92"/>
      <c r="ZU113" s="92"/>
      <c r="ZV113" s="92"/>
      <c r="ZW113" s="92"/>
      <c r="ZX113" s="92"/>
      <c r="ZY113" s="92"/>
      <c r="ZZ113" s="92"/>
      <c r="AAA113" s="92"/>
      <c r="AAB113" s="92"/>
      <c r="AAC113" s="92"/>
      <c r="AAD113" s="92"/>
      <c r="AAE113" s="92"/>
      <c r="AAF113" s="92"/>
      <c r="AAG113" s="92"/>
      <c r="AAH113" s="92"/>
      <c r="AAI113" s="92"/>
      <c r="AAJ113" s="92"/>
      <c r="AAK113" s="92"/>
      <c r="AAL113" s="92"/>
      <c r="AAM113" s="92"/>
      <c r="AAN113" s="92"/>
      <c r="AAO113" s="92"/>
      <c r="AAP113" s="92"/>
      <c r="AAQ113" s="92"/>
      <c r="AAR113" s="92"/>
      <c r="AAS113" s="92"/>
      <c r="AAT113" s="92"/>
      <c r="AAU113" s="92"/>
      <c r="AAV113" s="92"/>
      <c r="AAW113" s="92"/>
      <c r="AAX113" s="92"/>
      <c r="AAY113" s="92"/>
      <c r="AAZ113" s="92"/>
      <c r="ABA113" s="92"/>
      <c r="ABB113" s="92"/>
      <c r="ABC113" s="92"/>
      <c r="ABD113" s="92"/>
      <c r="ABE113" s="92"/>
      <c r="ABF113" s="92"/>
      <c r="ABG113" s="92"/>
      <c r="ABH113" s="92"/>
      <c r="ABI113" s="92"/>
      <c r="ABJ113" s="92"/>
      <c r="ABK113" s="92"/>
      <c r="ABL113" s="92"/>
      <c r="ABM113" s="92"/>
      <c r="ABN113" s="92"/>
      <c r="ABO113" s="92"/>
      <c r="ABP113" s="92"/>
      <c r="ABQ113" s="92"/>
      <c r="ABR113" s="92"/>
      <c r="ABS113" s="92"/>
      <c r="ABT113" s="92"/>
      <c r="ABU113" s="92"/>
      <c r="ABV113" s="92"/>
      <c r="ABW113" s="92"/>
      <c r="ABX113" s="92"/>
      <c r="ABY113" s="92"/>
      <c r="ABZ113" s="92"/>
      <c r="ACA113" s="92"/>
      <c r="ACB113" s="92"/>
      <c r="ACC113" s="92"/>
      <c r="ACD113" s="92"/>
      <c r="ACE113" s="92"/>
      <c r="ACF113" s="92"/>
      <c r="ACG113" s="92"/>
      <c r="ACH113" s="92"/>
      <c r="ACI113" s="92"/>
      <c r="ACJ113" s="92"/>
      <c r="ACK113" s="92"/>
      <c r="ACL113" s="92"/>
      <c r="ACM113" s="92"/>
      <c r="ACN113" s="92"/>
      <c r="ACO113" s="92"/>
      <c r="ACP113" s="92"/>
      <c r="ACQ113" s="92"/>
      <c r="ACR113" s="92"/>
      <c r="ACS113" s="92"/>
      <c r="ACT113" s="92"/>
      <c r="ACU113" s="92"/>
      <c r="ACV113" s="92"/>
      <c r="ACW113" s="92"/>
      <c r="ACX113" s="92"/>
      <c r="ACY113" s="92"/>
      <c r="ACZ113" s="92"/>
      <c r="ADA113" s="92"/>
      <c r="ADB113" s="92"/>
      <c r="ADC113" s="92"/>
      <c r="ADD113" s="92"/>
      <c r="ADE113" s="92"/>
      <c r="ADF113" s="92"/>
      <c r="ADG113" s="92"/>
      <c r="ADH113" s="92"/>
      <c r="ADI113" s="92"/>
      <c r="ADJ113" s="92"/>
      <c r="ADK113" s="92"/>
      <c r="ADL113" s="92"/>
      <c r="ADM113" s="92"/>
      <c r="ADN113" s="92"/>
      <c r="ADO113" s="92"/>
      <c r="ADP113" s="92"/>
      <c r="ADQ113" s="92"/>
      <c r="ADR113" s="92"/>
      <c r="ADS113" s="92"/>
      <c r="ADT113" s="92"/>
      <c r="ADU113" s="92"/>
      <c r="ADV113" s="92"/>
      <c r="ADW113" s="92"/>
      <c r="ADX113" s="92"/>
      <c r="ADY113" s="92"/>
      <c r="ADZ113" s="92"/>
      <c r="AEA113" s="92"/>
      <c r="AEB113" s="92"/>
      <c r="AEC113" s="92"/>
      <c r="AED113" s="92"/>
      <c r="AEE113" s="92"/>
      <c r="AEF113" s="92"/>
      <c r="AEG113" s="92"/>
      <c r="AEH113" s="92"/>
      <c r="AEI113" s="92"/>
      <c r="AEJ113" s="92"/>
      <c r="AEK113" s="92"/>
      <c r="AEL113" s="92"/>
      <c r="AEM113" s="92"/>
      <c r="AEN113" s="92"/>
      <c r="AEO113" s="92"/>
      <c r="AEP113" s="92"/>
      <c r="AEQ113" s="92"/>
      <c r="AER113" s="92"/>
      <c r="AES113" s="92"/>
      <c r="AET113" s="92"/>
      <c r="AEU113" s="92"/>
      <c r="AEV113" s="92"/>
      <c r="AEW113" s="92"/>
      <c r="AEX113" s="92"/>
      <c r="AEY113" s="92"/>
      <c r="AEZ113" s="92"/>
      <c r="AFA113" s="92"/>
      <c r="AFB113" s="92"/>
      <c r="AFC113" s="92"/>
      <c r="AFD113" s="92"/>
      <c r="AFE113" s="92"/>
      <c r="AFF113" s="92"/>
      <c r="AFG113" s="92"/>
      <c r="AFH113" s="92"/>
      <c r="AFI113" s="92"/>
      <c r="AFJ113" s="92"/>
      <c r="AFK113" s="92"/>
      <c r="AFL113" s="92"/>
      <c r="AFM113" s="92"/>
      <c r="AFN113" s="92"/>
      <c r="AFO113" s="92"/>
      <c r="AFP113" s="92"/>
      <c r="AFQ113" s="92"/>
      <c r="AFR113" s="92"/>
      <c r="AFS113" s="92"/>
      <c r="AFT113" s="92"/>
      <c r="AFU113" s="92"/>
      <c r="AFV113" s="92"/>
      <c r="AFW113" s="92"/>
      <c r="AFX113" s="92"/>
      <c r="AFY113" s="92"/>
      <c r="AFZ113" s="92"/>
      <c r="AGA113" s="92"/>
      <c r="AGB113" s="92"/>
      <c r="AGC113" s="92"/>
      <c r="AGD113" s="92"/>
      <c r="AGE113" s="92"/>
      <c r="AGF113" s="92"/>
      <c r="AGG113" s="92"/>
      <c r="AGH113" s="92"/>
      <c r="AGI113" s="92"/>
      <c r="AGJ113" s="92"/>
      <c r="AGK113" s="92"/>
      <c r="AGL113" s="92"/>
      <c r="AGM113" s="92"/>
      <c r="AGN113" s="92"/>
      <c r="AGO113" s="92"/>
      <c r="AGP113" s="92"/>
      <c r="AGQ113" s="92"/>
      <c r="AGR113" s="92"/>
      <c r="AGS113" s="92"/>
      <c r="AGT113" s="92"/>
      <c r="AGU113" s="92"/>
      <c r="AGV113" s="92"/>
      <c r="AGW113" s="92"/>
      <c r="AGX113" s="92"/>
      <c r="AGY113" s="92"/>
      <c r="AGZ113" s="92"/>
      <c r="AHA113" s="92"/>
      <c r="AHB113" s="92"/>
      <c r="AHC113" s="92"/>
      <c r="AHD113" s="92"/>
      <c r="AHE113" s="92"/>
      <c r="AHF113" s="92"/>
      <c r="AHG113" s="92"/>
      <c r="AHH113" s="92"/>
      <c r="AHI113" s="92"/>
      <c r="AHJ113" s="92"/>
      <c r="AHK113" s="92"/>
      <c r="AHL113" s="92"/>
      <c r="AHM113" s="92"/>
      <c r="AHN113" s="92"/>
      <c r="AHO113" s="92"/>
      <c r="AHP113" s="92"/>
      <c r="AHQ113" s="92"/>
      <c r="AHR113" s="92"/>
      <c r="AHS113" s="92"/>
      <c r="AHT113" s="92"/>
      <c r="AHU113" s="92"/>
      <c r="AHV113" s="92"/>
      <c r="AHW113" s="92"/>
      <c r="AHX113" s="92"/>
      <c r="AHY113" s="92"/>
      <c r="AHZ113" s="92"/>
      <c r="AIA113" s="92"/>
      <c r="AIB113" s="92"/>
      <c r="AIC113" s="92"/>
      <c r="AID113" s="92"/>
      <c r="AIE113" s="92"/>
      <c r="AIF113" s="92"/>
      <c r="AIG113" s="92"/>
      <c r="AIH113" s="92"/>
      <c r="AII113" s="92"/>
      <c r="AIJ113" s="92"/>
      <c r="AIK113" s="92"/>
      <c r="AIL113" s="92"/>
      <c r="AIM113" s="92"/>
      <c r="AIN113" s="92"/>
      <c r="AIO113" s="92"/>
      <c r="AIP113" s="92"/>
      <c r="AIQ113" s="92"/>
      <c r="AIR113" s="92"/>
      <c r="AIS113" s="92"/>
      <c r="AIT113" s="92"/>
      <c r="AIU113" s="92"/>
      <c r="AIV113" s="92"/>
      <c r="AIW113" s="92"/>
      <c r="AIX113" s="92"/>
      <c r="AIY113" s="92"/>
      <c r="AIZ113" s="92"/>
      <c r="AJA113" s="92"/>
      <c r="AJB113" s="92"/>
      <c r="AJC113" s="92"/>
      <c r="AJD113" s="92"/>
      <c r="AJE113" s="92"/>
      <c r="AJF113" s="92"/>
      <c r="AJG113" s="92"/>
      <c r="AJH113" s="92"/>
      <c r="AJI113" s="92"/>
      <c r="AJJ113" s="92"/>
      <c r="AJK113" s="92"/>
      <c r="AJL113" s="92"/>
      <c r="AJM113" s="92"/>
      <c r="AJN113" s="92"/>
      <c r="AJO113" s="92"/>
      <c r="AJP113" s="92"/>
      <c r="AJQ113" s="92"/>
      <c r="AJR113" s="92"/>
      <c r="AJS113" s="92"/>
      <c r="AJT113" s="92"/>
      <c r="AJU113" s="92"/>
      <c r="AJV113" s="92"/>
      <c r="AJW113" s="92"/>
      <c r="AJX113" s="92"/>
      <c r="AJY113" s="92"/>
      <c r="AJZ113" s="92"/>
      <c r="AKA113" s="92"/>
      <c r="AKB113" s="92"/>
      <c r="AKC113" s="92"/>
      <c r="AKD113" s="92"/>
      <c r="AKE113" s="92"/>
      <c r="AKF113" s="92"/>
      <c r="AKG113" s="92"/>
      <c r="AKH113" s="92"/>
      <c r="AKI113" s="92"/>
      <c r="AKJ113" s="92"/>
      <c r="AKK113" s="92"/>
      <c r="AKL113" s="92"/>
      <c r="AKM113" s="92"/>
      <c r="AKN113" s="92"/>
      <c r="AKO113" s="92"/>
      <c r="AKP113" s="92"/>
      <c r="AKQ113" s="92"/>
      <c r="AKR113" s="92"/>
      <c r="AKS113" s="92"/>
      <c r="AKT113" s="92"/>
      <c r="AKU113" s="92"/>
      <c r="AKV113" s="92"/>
      <c r="AKW113" s="92"/>
      <c r="AKX113" s="92"/>
      <c r="AKY113" s="92"/>
      <c r="AKZ113" s="92"/>
      <c r="ALA113" s="92"/>
      <c r="ALB113" s="92"/>
      <c r="ALC113" s="92"/>
      <c r="ALD113" s="92"/>
      <c r="ALE113" s="92"/>
      <c r="ALF113" s="92"/>
      <c r="ALG113" s="92"/>
      <c r="ALH113" s="92"/>
      <c r="ALI113" s="92"/>
      <c r="ALJ113" s="92"/>
      <c r="ALK113" s="92"/>
      <c r="ALL113" s="92"/>
      <c r="ALM113" s="92"/>
      <c r="ALN113" s="92"/>
      <c r="ALO113" s="92"/>
      <c r="ALP113" s="92"/>
      <c r="ALQ113" s="92"/>
      <c r="ALR113" s="92"/>
      <c r="ALS113" s="92"/>
      <c r="ALT113" s="92"/>
      <c r="ALU113" s="92"/>
      <c r="ALV113" s="92"/>
      <c r="ALW113" s="92"/>
      <c r="ALX113" s="92"/>
      <c r="ALY113" s="92"/>
      <c r="ALZ113" s="92"/>
      <c r="AMA113" s="92"/>
      <c r="AMB113" s="92"/>
      <c r="AMC113" s="92"/>
      <c r="AMD113" s="92"/>
      <c r="AME113" s="92"/>
      <c r="AMF113" s="92"/>
      <c r="AMG113" s="92"/>
      <c r="AMH113" s="92"/>
      <c r="AMI113" s="92"/>
      <c r="AMJ113" s="92"/>
    </row>
    <row r="114" spans="1:1024" s="104" customFormat="1" ht="12.75" x14ac:dyDescent="0.2">
      <c r="A114" s="58">
        <f t="array" ref="A114">IF(G114=Error_checking!$A$26,_xlfn.RANK.EQ(AC114,$AC$2:$AC$601),"")</f>
        <v>113</v>
      </c>
      <c r="B114" s="84">
        <v>570</v>
      </c>
      <c r="C114" s="59">
        <f>VLOOKUP($B114,Ludo_na!$A$2:$D$601,2,0)</f>
        <v>248</v>
      </c>
      <c r="D114" s="60" t="str">
        <f>IF(VLOOKUP($B114,Ludo_voor!$A$2:$Y$601,3,0)="","",VLOOKUP($B114,Ludo_voor!$A$2:$Y$601,3,0))</f>
        <v>Schelfaut</v>
      </c>
      <c r="E114" s="61" t="str">
        <f>IF(VLOOKUP($B114,Ludo_voor!$A$2:$Y$601,4,0)="","",VLOOKUP($B114,Ludo_voor!$A$2:$Y$601,4,0))</f>
        <v>Sander</v>
      </c>
      <c r="F114" s="62" t="str">
        <f>IF(VLOOKUP($B114,Ludo_voor!$A$2:$Y$601,5,0)="","",VLOOKUP($B114,Ludo_voor!$A$2:$Y$601,5,0))</f>
        <v/>
      </c>
      <c r="G114" s="63" t="s">
        <v>845</v>
      </c>
      <c r="H114" s="85"/>
      <c r="I114" s="86" t="s">
        <v>852</v>
      </c>
      <c r="J114" s="87">
        <v>3</v>
      </c>
      <c r="K114" s="87">
        <v>3</v>
      </c>
      <c r="L114" s="87">
        <v>50</v>
      </c>
      <c r="M114" s="67">
        <f t="array" ref="M114">IF($G114="","",IF(L114="",0,((SUM(IF(I114=I$2:I$601,IF(J114=J$2:J$601,1,0),0))-K114)/(SUM(IF(I114=I$2:I$601,IF(J114=J$2:J$601,1,0),0))-1)*100)+(L114/(SUM(IF(I114=I$2:I$601,IF(J114=J$2:J$601,L$2:L$601,0),0))))+IF(K114&lt;2,SUM(IF(I114=I$2:I$601,IF(J114=J$2:J$601,1,0),0)),0)))</f>
        <v>33.571428571428569</v>
      </c>
      <c r="N114" s="88" t="s">
        <v>853</v>
      </c>
      <c r="O114" s="72">
        <v>1</v>
      </c>
      <c r="P114" s="72">
        <v>4</v>
      </c>
      <c r="Q114" s="72">
        <v>33</v>
      </c>
      <c r="R114" s="70">
        <f t="array" ref="R114">IF($G114="","",IF(Q114="",0,((SUM(IF(N114=N$2:N$601,IF(O114=O$2:O$601,1,0),0))-P114)/(SUM(IF(N114=N$2:N$601,IF(O114=O$2:O$601,1,0),0))-1)*100)+(Q114/(SUM(IF(N114=N$2:N$601,IF(O114=O$2:O$601,Q$2:Q$601,0),0))))+IF(P114&lt;2,SUM(IF(N114=N$2:N$601,IF(O114=O$2:O$601,1,0),0)),0)))</f>
        <v>25.192982456140349</v>
      </c>
      <c r="S114" s="71" t="s">
        <v>868</v>
      </c>
      <c r="T114" s="72">
        <v>1</v>
      </c>
      <c r="U114" s="72">
        <v>3</v>
      </c>
      <c r="V114" s="72">
        <v>139</v>
      </c>
      <c r="W114" s="73">
        <f t="array" ref="W114">IF($G114="","",IF(OR(S114=Error_checking!$Q$25,S114=Error_checking!$Q$26),R114-IF(P114&lt;2,SUM(IF(N114=N$2:N$601,IF(O114=O$2:O$601,1,0),0)),0),IF(V114="",0,((SUM(IF(S114=S$2:S$601,IF(T114=T$2:T$601,1,0),0))-U114)/(SUM(IF(S114=S$2:S$601,IF(T114=T$2:T$601,1,0),0))-1)*100)+(V114/(SUM(IF(S114=S$2:S$601,IF(T114=T$2:T$601,V$2:V$601,0),0))))+IF(U114&lt;2,SUM(IF(S114=S$2:S$601,IF(T114=T$2:T$601,1,0),0)),0))))</f>
        <v>33.572576018359143</v>
      </c>
      <c r="X114" s="74"/>
      <c r="Y114" s="75"/>
      <c r="Z114" s="76"/>
      <c r="AA114" s="75"/>
      <c r="AB114" s="77">
        <f>0</f>
        <v>0</v>
      </c>
      <c r="AC114" s="77">
        <f t="array" ref="AC114">SUM(M114,R114,W114,AB114)</f>
        <v>92.336987045928055</v>
      </c>
      <c r="AD114" s="76">
        <f>IF(G114=Error_checking!$A$26,MAX(0,MIN(MaxBonus,$G$1)+1-_xlfn.RANK.EQ(AC114,$AC$2:$AC$601)),0)</f>
        <v>0</v>
      </c>
      <c r="AE114" s="73">
        <f t="shared" si="1"/>
        <v>92.336987045928055</v>
      </c>
      <c r="AF114" s="78">
        <f t="array" ref="AF114">IF(G114=Error_checking!$A$26,_xlfn.RANK.EQ(AC114,$AC$2:$AC$601),"")</f>
        <v>113</v>
      </c>
      <c r="AG114" s="79"/>
      <c r="AH114" s="80"/>
      <c r="AI114" s="80"/>
      <c r="AJ114" s="80"/>
      <c r="AK114" s="81"/>
      <c r="AL114" s="81"/>
      <c r="AM114" s="81"/>
      <c r="AN114" s="82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</row>
    <row r="115" spans="1:1024" s="104" customFormat="1" ht="12.75" x14ac:dyDescent="0.2">
      <c r="A115" s="58">
        <f t="array" ref="A115">IF(G115=Error_checking!$A$26,_xlfn.RANK.EQ(AC115,$AC$2:$AC$601),"")</f>
        <v>114</v>
      </c>
      <c r="B115" s="84">
        <v>476</v>
      </c>
      <c r="C115" s="59">
        <f>VLOOKUP($B115,Ludo_na!$A$2:$D$601,2,0)</f>
        <v>334</v>
      </c>
      <c r="D115" s="60" t="str">
        <f>IF(VLOOKUP($B115,Ludo_voor!$A$2:$Y$601,3,0)="","",VLOOKUP($B115,Ludo_voor!$A$2:$Y$601,3,0))</f>
        <v>Verhenne</v>
      </c>
      <c r="E115" s="61" t="str">
        <f>IF(VLOOKUP($B115,Ludo_voor!$A$2:$Y$601,4,0)="","",VLOOKUP($B115,Ludo_voor!$A$2:$Y$601,4,0))</f>
        <v>Tim</v>
      </c>
      <c r="F115" s="62" t="str">
        <f>IF(VLOOKUP($B115,Ludo_voor!$A$2:$Y$601,5,0)="","",VLOOKUP($B115,Ludo_voor!$A$2:$Y$601,5,0))</f>
        <v/>
      </c>
      <c r="G115" s="63" t="s">
        <v>845</v>
      </c>
      <c r="H115" s="85"/>
      <c r="I115" s="86" t="s">
        <v>960</v>
      </c>
      <c r="J115" s="87">
        <v>1</v>
      </c>
      <c r="K115" s="87">
        <v>4</v>
      </c>
      <c r="L115" s="87">
        <v>13</v>
      </c>
      <c r="M115" s="67">
        <f t="array" ref="M115">IF($G115="","",IF(L115="",0,((SUM(IF(I115=I$2:I$601,IF(J115=J$2:J$601,1,0),0))-K115)/(SUM(IF(I115=I$2:I$601,IF(J115=J$2:J$601,1,0),0))-1)*100)+(L115/(SUM(IF(I115=I$2:I$601,IF(J115=J$2:J$601,L$2:L$601,0),0))))+IF(K115&lt;2,SUM(IF(I115=I$2:I$601,IF(J115=J$2:J$601,1,0),0)),0)))</f>
        <v>25.168831168831169</v>
      </c>
      <c r="N115" s="88" t="s">
        <v>962</v>
      </c>
      <c r="O115" s="72">
        <v>1</v>
      </c>
      <c r="P115" s="72">
        <v>4</v>
      </c>
      <c r="Q115" s="72">
        <v>1</v>
      </c>
      <c r="R115" s="70">
        <f t="array" ref="R115">IF($G115="","",IF(Q115="",0,((SUM(IF(N115=N$2:N$601,IF(O115=O$2:O$601,1,0),0))-P115)/(SUM(IF(N115=N$2:N$601,IF(O115=O$2:O$601,1,0),0))-1)*100)+(Q115/(SUM(IF(N115=N$2:N$601,IF(O115=O$2:O$601,Q$2:Q$601,0),0))))+IF(P115&lt;2,SUM(IF(N115=N$2:N$601,IF(O115=O$2:O$601,1,0),0)),0)))</f>
        <v>0.1</v>
      </c>
      <c r="S115" s="71" t="s">
        <v>965</v>
      </c>
      <c r="T115" s="72">
        <v>1</v>
      </c>
      <c r="U115" s="72">
        <v>2</v>
      </c>
      <c r="V115" s="72">
        <v>6</v>
      </c>
      <c r="W115" s="73">
        <f t="array" ref="W115">IF($G115="","",IF(OR(S115=Error_checking!$Q$25,S115=Error_checking!$Q$26),R115-IF(P115&lt;2,SUM(IF(N115=N$2:N$601,IF(O115=O$2:O$601,1,0),0)),0),IF(V115="",0,((SUM(IF(S115=S$2:S$601,IF(T115=T$2:T$601,1,0),0))-U115)/(SUM(IF(S115=S$2:S$601,IF(T115=T$2:T$601,1,0),0))-1)*100)+(V115/(SUM(IF(S115=S$2:S$601,IF(T115=T$2:T$601,V$2:V$601,0),0))))+IF(U115&lt;2,SUM(IF(S115=S$2:S$601,IF(T115=T$2:T$601,1,0),0)),0))))</f>
        <v>66.927536231884048</v>
      </c>
      <c r="X115" s="74"/>
      <c r="Y115" s="75"/>
      <c r="Z115" s="76"/>
      <c r="AA115" s="75"/>
      <c r="AB115" s="77">
        <f>0</f>
        <v>0</v>
      </c>
      <c r="AC115" s="77">
        <f t="array" ref="AC115">SUM(M115,R115,W115,AB115)</f>
        <v>92.196367400715218</v>
      </c>
      <c r="AD115" s="76">
        <f>IF(G115=Error_checking!$A$26,MAX(0,MIN(MaxBonus,$G$1)+1-_xlfn.RANK.EQ(AC115,$AC$2:$AC$601)),0)</f>
        <v>0</v>
      </c>
      <c r="AE115" s="73">
        <f t="shared" si="1"/>
        <v>92.196367400715218</v>
      </c>
      <c r="AF115" s="78">
        <f t="array" ref="AF115">IF(G115=Error_checking!$A$26,_xlfn.RANK.EQ(AC115,$AC$2:$AC$601),"")</f>
        <v>114</v>
      </c>
      <c r="AG115" s="79"/>
      <c r="AH115" s="80"/>
      <c r="AI115" s="80"/>
      <c r="AJ115" s="80"/>
      <c r="AK115" s="81"/>
      <c r="AL115" s="81"/>
      <c r="AM115" s="81"/>
      <c r="AN115" s="82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  <c r="FQ115" s="92"/>
      <c r="FR115" s="92"/>
      <c r="FS115" s="92"/>
      <c r="FT115" s="92"/>
      <c r="FU115" s="92"/>
      <c r="FV115" s="92"/>
      <c r="FW115" s="92"/>
      <c r="FX115" s="92"/>
      <c r="FY115" s="92"/>
      <c r="FZ115" s="92"/>
      <c r="GA115" s="92"/>
      <c r="GB115" s="92"/>
      <c r="GC115" s="92"/>
      <c r="GD115" s="92"/>
      <c r="GE115" s="92"/>
      <c r="GF115" s="92"/>
      <c r="GG115" s="92"/>
      <c r="GH115" s="92"/>
      <c r="GI115" s="92"/>
      <c r="GJ115" s="92"/>
      <c r="GK115" s="92"/>
      <c r="GL115" s="92"/>
      <c r="GM115" s="92"/>
      <c r="GN115" s="92"/>
      <c r="GO115" s="92"/>
      <c r="GP115" s="92"/>
      <c r="GQ115" s="92"/>
      <c r="GR115" s="92"/>
      <c r="GS115" s="92"/>
      <c r="GT115" s="92"/>
      <c r="GU115" s="92"/>
      <c r="GV115" s="92"/>
      <c r="GW115" s="92"/>
      <c r="GX115" s="92"/>
      <c r="GY115" s="92"/>
      <c r="GZ115" s="92"/>
      <c r="HA115" s="92"/>
      <c r="HB115" s="92"/>
      <c r="HC115" s="92"/>
      <c r="HD115" s="92"/>
      <c r="HE115" s="92"/>
      <c r="HF115" s="92"/>
      <c r="HG115" s="92"/>
      <c r="HH115" s="92"/>
      <c r="HI115" s="92"/>
      <c r="HJ115" s="92"/>
      <c r="HK115" s="92"/>
      <c r="HL115" s="92"/>
      <c r="HM115" s="92"/>
      <c r="HN115" s="92"/>
      <c r="HO115" s="92"/>
      <c r="HP115" s="92"/>
      <c r="HQ115" s="92"/>
      <c r="HR115" s="92"/>
      <c r="HS115" s="92"/>
      <c r="HT115" s="92"/>
      <c r="HU115" s="92"/>
      <c r="HV115" s="92"/>
      <c r="HW115" s="92"/>
      <c r="HX115" s="92"/>
      <c r="HY115" s="92"/>
      <c r="HZ115" s="92"/>
      <c r="IA115" s="92"/>
      <c r="IB115" s="92"/>
      <c r="IC115" s="92"/>
      <c r="ID115" s="92"/>
      <c r="IE115" s="92"/>
      <c r="IF115" s="92"/>
      <c r="IG115" s="92"/>
      <c r="IH115" s="92"/>
      <c r="II115" s="92"/>
      <c r="IJ115" s="92"/>
      <c r="IK115" s="92"/>
      <c r="IL115" s="92"/>
      <c r="IM115" s="92"/>
      <c r="IN115" s="92"/>
      <c r="IO115" s="92"/>
      <c r="IP115" s="92"/>
      <c r="IQ115" s="92"/>
      <c r="IR115" s="92"/>
      <c r="IS115" s="92"/>
      <c r="IT115" s="92"/>
      <c r="IU115" s="92"/>
      <c r="IV115" s="92"/>
      <c r="IW115" s="92"/>
      <c r="IX115" s="92"/>
      <c r="IY115" s="92"/>
      <c r="IZ115" s="92"/>
      <c r="JA115" s="92"/>
      <c r="JB115" s="92"/>
      <c r="JC115" s="92"/>
      <c r="JD115" s="92"/>
      <c r="JE115" s="92"/>
      <c r="JF115" s="92"/>
      <c r="JG115" s="92"/>
      <c r="JH115" s="92"/>
      <c r="JI115" s="92"/>
      <c r="JJ115" s="92"/>
      <c r="JK115" s="92"/>
      <c r="JL115" s="92"/>
      <c r="JM115" s="92"/>
      <c r="JN115" s="92"/>
      <c r="JO115" s="92"/>
      <c r="JP115" s="92"/>
      <c r="JQ115" s="92"/>
      <c r="JR115" s="92"/>
      <c r="JS115" s="92"/>
      <c r="JT115" s="92"/>
      <c r="JU115" s="92"/>
      <c r="JV115" s="92"/>
      <c r="JW115" s="92"/>
      <c r="JX115" s="92"/>
      <c r="JY115" s="92"/>
      <c r="JZ115" s="92"/>
      <c r="KA115" s="92"/>
      <c r="KB115" s="92"/>
      <c r="KC115" s="92"/>
      <c r="KD115" s="92"/>
      <c r="KE115" s="92"/>
      <c r="KF115" s="92"/>
      <c r="KG115" s="92"/>
      <c r="KH115" s="92"/>
      <c r="KI115" s="92"/>
      <c r="KJ115" s="92"/>
      <c r="KK115" s="92"/>
      <c r="KL115" s="92"/>
      <c r="KM115" s="92"/>
      <c r="KN115" s="92"/>
      <c r="KO115" s="92"/>
      <c r="KP115" s="92"/>
      <c r="KQ115" s="92"/>
      <c r="KR115" s="92"/>
      <c r="KS115" s="92"/>
      <c r="KT115" s="92"/>
      <c r="KU115" s="92"/>
      <c r="KV115" s="92"/>
      <c r="KW115" s="92"/>
      <c r="KX115" s="92"/>
      <c r="KY115" s="92"/>
      <c r="KZ115" s="92"/>
      <c r="LA115" s="92"/>
      <c r="LB115" s="92"/>
      <c r="LC115" s="92"/>
      <c r="LD115" s="92"/>
      <c r="LE115" s="92"/>
      <c r="LF115" s="92"/>
      <c r="LG115" s="92"/>
      <c r="LH115" s="92"/>
      <c r="LI115" s="92"/>
      <c r="LJ115" s="92"/>
      <c r="LK115" s="92"/>
      <c r="LL115" s="92"/>
      <c r="LM115" s="92"/>
      <c r="LN115" s="92"/>
      <c r="LO115" s="92"/>
      <c r="LP115" s="92"/>
      <c r="LQ115" s="92"/>
      <c r="LR115" s="92"/>
      <c r="LS115" s="92"/>
      <c r="LT115" s="92"/>
      <c r="LU115" s="92"/>
      <c r="LV115" s="92"/>
      <c r="LW115" s="92"/>
      <c r="LX115" s="92"/>
      <c r="LY115" s="92"/>
      <c r="LZ115" s="92"/>
      <c r="MA115" s="92"/>
      <c r="MB115" s="92"/>
      <c r="MC115" s="92"/>
      <c r="MD115" s="92"/>
      <c r="ME115" s="92"/>
      <c r="MF115" s="92"/>
      <c r="MG115" s="92"/>
      <c r="MH115" s="92"/>
      <c r="MI115" s="92"/>
      <c r="MJ115" s="92"/>
      <c r="MK115" s="92"/>
      <c r="ML115" s="92"/>
      <c r="MM115" s="92"/>
      <c r="MN115" s="92"/>
      <c r="MO115" s="92"/>
      <c r="MP115" s="92"/>
      <c r="MQ115" s="92"/>
      <c r="MR115" s="92"/>
      <c r="MS115" s="92"/>
      <c r="MT115" s="92"/>
      <c r="MU115" s="92"/>
      <c r="MV115" s="92"/>
      <c r="MW115" s="92"/>
      <c r="MX115" s="92"/>
      <c r="MY115" s="92"/>
      <c r="MZ115" s="92"/>
      <c r="NA115" s="92"/>
      <c r="NB115" s="92"/>
      <c r="NC115" s="92"/>
      <c r="ND115" s="92"/>
      <c r="NE115" s="92"/>
      <c r="NF115" s="92"/>
      <c r="NG115" s="92"/>
      <c r="NH115" s="92"/>
      <c r="NI115" s="92"/>
      <c r="NJ115" s="92"/>
      <c r="NK115" s="92"/>
      <c r="NL115" s="92"/>
      <c r="NM115" s="92"/>
      <c r="NN115" s="92"/>
      <c r="NO115" s="92"/>
      <c r="NP115" s="92"/>
      <c r="NQ115" s="92"/>
      <c r="NR115" s="92"/>
      <c r="NS115" s="92"/>
      <c r="NT115" s="92"/>
      <c r="NU115" s="92"/>
      <c r="NV115" s="92"/>
      <c r="NW115" s="92"/>
      <c r="NX115" s="92"/>
      <c r="NY115" s="92"/>
      <c r="NZ115" s="92"/>
      <c r="OA115" s="92"/>
      <c r="OB115" s="92"/>
      <c r="OC115" s="92"/>
      <c r="OD115" s="92"/>
      <c r="OE115" s="92"/>
      <c r="OF115" s="92"/>
      <c r="OG115" s="92"/>
      <c r="OH115" s="92"/>
      <c r="OI115" s="92"/>
      <c r="OJ115" s="92"/>
      <c r="OK115" s="92"/>
      <c r="OL115" s="92"/>
      <c r="OM115" s="92"/>
      <c r="ON115" s="92"/>
      <c r="OO115" s="92"/>
      <c r="OP115" s="92"/>
      <c r="OQ115" s="92"/>
      <c r="OR115" s="92"/>
      <c r="OS115" s="92"/>
      <c r="OT115" s="92"/>
      <c r="OU115" s="92"/>
      <c r="OV115" s="92"/>
      <c r="OW115" s="92"/>
      <c r="OX115" s="92"/>
      <c r="OY115" s="92"/>
      <c r="OZ115" s="92"/>
      <c r="PA115" s="92"/>
      <c r="PB115" s="92"/>
      <c r="PC115" s="92"/>
      <c r="PD115" s="92"/>
      <c r="PE115" s="92"/>
      <c r="PF115" s="92"/>
      <c r="PG115" s="92"/>
      <c r="PH115" s="92"/>
      <c r="PI115" s="92"/>
      <c r="PJ115" s="92"/>
      <c r="PK115" s="92"/>
      <c r="PL115" s="92"/>
      <c r="PM115" s="92"/>
      <c r="PN115" s="92"/>
      <c r="PO115" s="92"/>
      <c r="PP115" s="92"/>
      <c r="PQ115" s="92"/>
      <c r="PR115" s="92"/>
      <c r="PS115" s="92"/>
      <c r="PT115" s="92"/>
      <c r="PU115" s="92"/>
      <c r="PV115" s="92"/>
      <c r="PW115" s="92"/>
      <c r="PX115" s="92"/>
      <c r="PY115" s="92"/>
      <c r="PZ115" s="92"/>
      <c r="QA115" s="92"/>
      <c r="QB115" s="92"/>
      <c r="QC115" s="92"/>
      <c r="QD115" s="92"/>
      <c r="QE115" s="92"/>
      <c r="QF115" s="92"/>
      <c r="QG115" s="92"/>
      <c r="QH115" s="92"/>
      <c r="QI115" s="92"/>
      <c r="QJ115" s="92"/>
      <c r="QK115" s="92"/>
      <c r="QL115" s="92"/>
      <c r="QM115" s="92"/>
      <c r="QN115" s="92"/>
      <c r="QO115" s="92"/>
      <c r="QP115" s="92"/>
      <c r="QQ115" s="92"/>
      <c r="QR115" s="92"/>
      <c r="QS115" s="92"/>
      <c r="QT115" s="92"/>
      <c r="QU115" s="92"/>
      <c r="QV115" s="92"/>
      <c r="QW115" s="92"/>
      <c r="QX115" s="92"/>
      <c r="QY115" s="92"/>
      <c r="QZ115" s="92"/>
      <c r="RA115" s="92"/>
      <c r="RB115" s="92"/>
      <c r="RC115" s="92"/>
      <c r="RD115" s="92"/>
      <c r="RE115" s="92"/>
      <c r="RF115" s="92"/>
      <c r="RG115" s="92"/>
      <c r="RH115" s="92"/>
      <c r="RI115" s="92"/>
      <c r="RJ115" s="92"/>
      <c r="RK115" s="92"/>
      <c r="RL115" s="92"/>
      <c r="RM115" s="92"/>
      <c r="RN115" s="92"/>
      <c r="RO115" s="92"/>
      <c r="RP115" s="92"/>
      <c r="RQ115" s="92"/>
      <c r="RR115" s="92"/>
      <c r="RS115" s="92"/>
      <c r="RT115" s="92"/>
      <c r="RU115" s="92"/>
      <c r="RV115" s="92"/>
      <c r="RW115" s="92"/>
      <c r="RX115" s="92"/>
      <c r="RY115" s="92"/>
      <c r="RZ115" s="92"/>
      <c r="SA115" s="92"/>
      <c r="SB115" s="92"/>
      <c r="SC115" s="92"/>
      <c r="SD115" s="92"/>
      <c r="SE115" s="92"/>
      <c r="SF115" s="92"/>
      <c r="SG115" s="92"/>
      <c r="SH115" s="92"/>
      <c r="SI115" s="92"/>
      <c r="SJ115" s="92"/>
      <c r="SK115" s="92"/>
      <c r="SL115" s="92"/>
      <c r="SM115" s="92"/>
      <c r="SN115" s="92"/>
      <c r="SO115" s="92"/>
      <c r="SP115" s="92"/>
      <c r="SQ115" s="92"/>
      <c r="SR115" s="92"/>
      <c r="SS115" s="92"/>
      <c r="ST115" s="92"/>
      <c r="SU115" s="92"/>
      <c r="SV115" s="92"/>
      <c r="SW115" s="92"/>
      <c r="SX115" s="92"/>
      <c r="SY115" s="92"/>
      <c r="SZ115" s="92"/>
      <c r="TA115" s="92"/>
      <c r="TB115" s="92"/>
      <c r="TC115" s="92"/>
      <c r="TD115" s="92"/>
      <c r="TE115" s="92"/>
      <c r="TF115" s="92"/>
      <c r="TG115" s="92"/>
      <c r="TH115" s="92"/>
      <c r="TI115" s="92"/>
      <c r="TJ115" s="92"/>
      <c r="TK115" s="92"/>
      <c r="TL115" s="92"/>
      <c r="TM115" s="92"/>
      <c r="TN115" s="92"/>
      <c r="TO115" s="92"/>
      <c r="TP115" s="92"/>
      <c r="TQ115" s="92"/>
      <c r="TR115" s="92"/>
      <c r="TS115" s="92"/>
      <c r="TT115" s="92"/>
      <c r="TU115" s="92"/>
      <c r="TV115" s="92"/>
      <c r="TW115" s="92"/>
      <c r="TX115" s="92"/>
      <c r="TY115" s="92"/>
      <c r="TZ115" s="92"/>
      <c r="UA115" s="92"/>
      <c r="UB115" s="92"/>
      <c r="UC115" s="92"/>
      <c r="UD115" s="92"/>
      <c r="UE115" s="92"/>
      <c r="UF115" s="92"/>
      <c r="UG115" s="92"/>
      <c r="UH115" s="92"/>
      <c r="UI115" s="92"/>
      <c r="UJ115" s="92"/>
      <c r="UK115" s="92"/>
      <c r="UL115" s="92"/>
      <c r="UM115" s="92"/>
      <c r="UN115" s="92"/>
      <c r="UO115" s="92"/>
      <c r="UP115" s="92"/>
      <c r="UQ115" s="92"/>
      <c r="UR115" s="92"/>
      <c r="US115" s="92"/>
      <c r="UT115" s="92"/>
      <c r="UU115" s="92"/>
      <c r="UV115" s="92"/>
      <c r="UW115" s="92"/>
      <c r="UX115" s="92"/>
      <c r="UY115" s="92"/>
      <c r="UZ115" s="92"/>
      <c r="VA115" s="92"/>
      <c r="VB115" s="92"/>
      <c r="VC115" s="92"/>
      <c r="VD115" s="92"/>
      <c r="VE115" s="92"/>
      <c r="VF115" s="92"/>
      <c r="VG115" s="92"/>
      <c r="VH115" s="92"/>
      <c r="VI115" s="92"/>
      <c r="VJ115" s="92"/>
      <c r="VK115" s="92"/>
      <c r="VL115" s="92"/>
      <c r="VM115" s="92"/>
      <c r="VN115" s="92"/>
      <c r="VO115" s="92"/>
      <c r="VP115" s="92"/>
      <c r="VQ115" s="92"/>
      <c r="VR115" s="92"/>
      <c r="VS115" s="92"/>
      <c r="VT115" s="92"/>
      <c r="VU115" s="92"/>
      <c r="VV115" s="92"/>
      <c r="VW115" s="92"/>
      <c r="VX115" s="92"/>
      <c r="VY115" s="92"/>
      <c r="VZ115" s="92"/>
      <c r="WA115" s="92"/>
      <c r="WB115" s="92"/>
      <c r="WC115" s="92"/>
      <c r="WD115" s="92"/>
      <c r="WE115" s="92"/>
      <c r="WF115" s="92"/>
      <c r="WG115" s="92"/>
      <c r="WH115" s="92"/>
      <c r="WI115" s="92"/>
      <c r="WJ115" s="92"/>
      <c r="WK115" s="92"/>
      <c r="WL115" s="92"/>
      <c r="WM115" s="92"/>
      <c r="WN115" s="92"/>
      <c r="WO115" s="92"/>
      <c r="WP115" s="92"/>
      <c r="WQ115" s="92"/>
      <c r="WR115" s="92"/>
      <c r="WS115" s="92"/>
      <c r="WT115" s="92"/>
      <c r="WU115" s="92"/>
      <c r="WV115" s="92"/>
      <c r="WW115" s="92"/>
      <c r="WX115" s="92"/>
      <c r="WY115" s="92"/>
      <c r="WZ115" s="92"/>
      <c r="XA115" s="92"/>
      <c r="XB115" s="92"/>
      <c r="XC115" s="92"/>
      <c r="XD115" s="92"/>
      <c r="XE115" s="92"/>
      <c r="XF115" s="92"/>
      <c r="XG115" s="92"/>
      <c r="XH115" s="92"/>
      <c r="XI115" s="92"/>
      <c r="XJ115" s="92"/>
      <c r="XK115" s="92"/>
      <c r="XL115" s="92"/>
      <c r="XM115" s="92"/>
      <c r="XN115" s="92"/>
      <c r="XO115" s="92"/>
      <c r="XP115" s="92"/>
      <c r="XQ115" s="92"/>
      <c r="XR115" s="92"/>
      <c r="XS115" s="92"/>
      <c r="XT115" s="92"/>
      <c r="XU115" s="92"/>
      <c r="XV115" s="92"/>
      <c r="XW115" s="92"/>
      <c r="XX115" s="92"/>
      <c r="XY115" s="92"/>
      <c r="XZ115" s="92"/>
      <c r="YA115" s="92"/>
      <c r="YB115" s="92"/>
      <c r="YC115" s="92"/>
      <c r="YD115" s="92"/>
      <c r="YE115" s="92"/>
      <c r="YF115" s="92"/>
      <c r="YG115" s="92"/>
      <c r="YH115" s="92"/>
      <c r="YI115" s="92"/>
      <c r="YJ115" s="92"/>
      <c r="YK115" s="92"/>
      <c r="YL115" s="92"/>
      <c r="YM115" s="92"/>
      <c r="YN115" s="92"/>
      <c r="YO115" s="92"/>
      <c r="YP115" s="92"/>
      <c r="YQ115" s="92"/>
      <c r="YR115" s="92"/>
      <c r="YS115" s="92"/>
      <c r="YT115" s="92"/>
      <c r="YU115" s="92"/>
      <c r="YV115" s="92"/>
      <c r="YW115" s="92"/>
      <c r="YX115" s="92"/>
      <c r="YY115" s="92"/>
      <c r="YZ115" s="92"/>
      <c r="ZA115" s="92"/>
      <c r="ZB115" s="92"/>
      <c r="ZC115" s="92"/>
      <c r="ZD115" s="92"/>
      <c r="ZE115" s="92"/>
      <c r="ZF115" s="92"/>
      <c r="ZG115" s="92"/>
      <c r="ZH115" s="92"/>
      <c r="ZI115" s="92"/>
      <c r="ZJ115" s="92"/>
      <c r="ZK115" s="92"/>
      <c r="ZL115" s="92"/>
      <c r="ZM115" s="92"/>
      <c r="ZN115" s="92"/>
      <c r="ZO115" s="92"/>
      <c r="ZP115" s="92"/>
      <c r="ZQ115" s="92"/>
      <c r="ZR115" s="92"/>
      <c r="ZS115" s="92"/>
      <c r="ZT115" s="92"/>
      <c r="ZU115" s="92"/>
      <c r="ZV115" s="92"/>
      <c r="ZW115" s="92"/>
      <c r="ZX115" s="92"/>
      <c r="ZY115" s="92"/>
      <c r="ZZ115" s="92"/>
      <c r="AAA115" s="92"/>
      <c r="AAB115" s="92"/>
      <c r="AAC115" s="92"/>
      <c r="AAD115" s="92"/>
      <c r="AAE115" s="92"/>
      <c r="AAF115" s="92"/>
      <c r="AAG115" s="92"/>
      <c r="AAH115" s="92"/>
      <c r="AAI115" s="92"/>
      <c r="AAJ115" s="92"/>
      <c r="AAK115" s="92"/>
      <c r="AAL115" s="92"/>
      <c r="AAM115" s="92"/>
      <c r="AAN115" s="92"/>
      <c r="AAO115" s="92"/>
      <c r="AAP115" s="92"/>
      <c r="AAQ115" s="92"/>
      <c r="AAR115" s="92"/>
      <c r="AAS115" s="92"/>
      <c r="AAT115" s="92"/>
      <c r="AAU115" s="92"/>
      <c r="AAV115" s="92"/>
      <c r="AAW115" s="92"/>
      <c r="AAX115" s="92"/>
      <c r="AAY115" s="92"/>
      <c r="AAZ115" s="92"/>
      <c r="ABA115" s="92"/>
      <c r="ABB115" s="92"/>
      <c r="ABC115" s="92"/>
      <c r="ABD115" s="92"/>
      <c r="ABE115" s="92"/>
      <c r="ABF115" s="92"/>
      <c r="ABG115" s="92"/>
      <c r="ABH115" s="92"/>
      <c r="ABI115" s="92"/>
      <c r="ABJ115" s="92"/>
      <c r="ABK115" s="92"/>
      <c r="ABL115" s="92"/>
      <c r="ABM115" s="92"/>
      <c r="ABN115" s="92"/>
      <c r="ABO115" s="92"/>
      <c r="ABP115" s="92"/>
      <c r="ABQ115" s="92"/>
      <c r="ABR115" s="92"/>
      <c r="ABS115" s="92"/>
      <c r="ABT115" s="92"/>
      <c r="ABU115" s="92"/>
      <c r="ABV115" s="92"/>
      <c r="ABW115" s="92"/>
      <c r="ABX115" s="92"/>
      <c r="ABY115" s="92"/>
      <c r="ABZ115" s="92"/>
      <c r="ACA115" s="92"/>
      <c r="ACB115" s="92"/>
      <c r="ACC115" s="92"/>
      <c r="ACD115" s="92"/>
      <c r="ACE115" s="92"/>
      <c r="ACF115" s="92"/>
      <c r="ACG115" s="92"/>
      <c r="ACH115" s="92"/>
      <c r="ACI115" s="92"/>
      <c r="ACJ115" s="92"/>
      <c r="ACK115" s="92"/>
      <c r="ACL115" s="92"/>
      <c r="ACM115" s="92"/>
      <c r="ACN115" s="92"/>
      <c r="ACO115" s="92"/>
      <c r="ACP115" s="92"/>
      <c r="ACQ115" s="92"/>
      <c r="ACR115" s="92"/>
      <c r="ACS115" s="92"/>
      <c r="ACT115" s="92"/>
      <c r="ACU115" s="92"/>
      <c r="ACV115" s="92"/>
      <c r="ACW115" s="92"/>
      <c r="ACX115" s="92"/>
      <c r="ACY115" s="92"/>
      <c r="ACZ115" s="92"/>
      <c r="ADA115" s="92"/>
      <c r="ADB115" s="92"/>
      <c r="ADC115" s="92"/>
      <c r="ADD115" s="92"/>
      <c r="ADE115" s="92"/>
      <c r="ADF115" s="92"/>
      <c r="ADG115" s="92"/>
      <c r="ADH115" s="92"/>
      <c r="ADI115" s="92"/>
      <c r="ADJ115" s="92"/>
      <c r="ADK115" s="92"/>
      <c r="ADL115" s="92"/>
      <c r="ADM115" s="92"/>
      <c r="ADN115" s="92"/>
      <c r="ADO115" s="92"/>
      <c r="ADP115" s="92"/>
      <c r="ADQ115" s="92"/>
      <c r="ADR115" s="92"/>
      <c r="ADS115" s="92"/>
      <c r="ADT115" s="92"/>
      <c r="ADU115" s="92"/>
      <c r="ADV115" s="92"/>
      <c r="ADW115" s="92"/>
      <c r="ADX115" s="92"/>
      <c r="ADY115" s="92"/>
      <c r="ADZ115" s="92"/>
      <c r="AEA115" s="92"/>
      <c r="AEB115" s="92"/>
      <c r="AEC115" s="92"/>
      <c r="AED115" s="92"/>
      <c r="AEE115" s="92"/>
      <c r="AEF115" s="92"/>
      <c r="AEG115" s="92"/>
      <c r="AEH115" s="92"/>
      <c r="AEI115" s="92"/>
      <c r="AEJ115" s="92"/>
      <c r="AEK115" s="92"/>
      <c r="AEL115" s="92"/>
      <c r="AEM115" s="92"/>
      <c r="AEN115" s="92"/>
      <c r="AEO115" s="92"/>
      <c r="AEP115" s="92"/>
      <c r="AEQ115" s="92"/>
      <c r="AER115" s="92"/>
      <c r="AES115" s="92"/>
      <c r="AET115" s="92"/>
      <c r="AEU115" s="92"/>
      <c r="AEV115" s="92"/>
      <c r="AEW115" s="92"/>
      <c r="AEX115" s="92"/>
      <c r="AEY115" s="92"/>
      <c r="AEZ115" s="92"/>
      <c r="AFA115" s="92"/>
      <c r="AFB115" s="92"/>
      <c r="AFC115" s="92"/>
      <c r="AFD115" s="92"/>
      <c r="AFE115" s="92"/>
      <c r="AFF115" s="92"/>
      <c r="AFG115" s="92"/>
      <c r="AFH115" s="92"/>
      <c r="AFI115" s="92"/>
      <c r="AFJ115" s="92"/>
      <c r="AFK115" s="92"/>
      <c r="AFL115" s="92"/>
      <c r="AFM115" s="92"/>
      <c r="AFN115" s="92"/>
      <c r="AFO115" s="92"/>
      <c r="AFP115" s="92"/>
      <c r="AFQ115" s="92"/>
      <c r="AFR115" s="92"/>
      <c r="AFS115" s="92"/>
      <c r="AFT115" s="92"/>
      <c r="AFU115" s="92"/>
      <c r="AFV115" s="92"/>
      <c r="AFW115" s="92"/>
      <c r="AFX115" s="92"/>
      <c r="AFY115" s="92"/>
      <c r="AFZ115" s="92"/>
      <c r="AGA115" s="92"/>
      <c r="AGB115" s="92"/>
      <c r="AGC115" s="92"/>
      <c r="AGD115" s="92"/>
      <c r="AGE115" s="92"/>
      <c r="AGF115" s="92"/>
      <c r="AGG115" s="92"/>
      <c r="AGH115" s="92"/>
      <c r="AGI115" s="92"/>
      <c r="AGJ115" s="92"/>
      <c r="AGK115" s="92"/>
      <c r="AGL115" s="92"/>
      <c r="AGM115" s="92"/>
      <c r="AGN115" s="92"/>
      <c r="AGO115" s="92"/>
      <c r="AGP115" s="92"/>
      <c r="AGQ115" s="92"/>
      <c r="AGR115" s="92"/>
      <c r="AGS115" s="92"/>
      <c r="AGT115" s="92"/>
      <c r="AGU115" s="92"/>
      <c r="AGV115" s="92"/>
      <c r="AGW115" s="92"/>
      <c r="AGX115" s="92"/>
      <c r="AGY115" s="92"/>
      <c r="AGZ115" s="92"/>
      <c r="AHA115" s="92"/>
      <c r="AHB115" s="92"/>
      <c r="AHC115" s="92"/>
      <c r="AHD115" s="92"/>
      <c r="AHE115" s="92"/>
      <c r="AHF115" s="92"/>
      <c r="AHG115" s="92"/>
      <c r="AHH115" s="92"/>
      <c r="AHI115" s="92"/>
      <c r="AHJ115" s="92"/>
      <c r="AHK115" s="92"/>
      <c r="AHL115" s="92"/>
      <c r="AHM115" s="92"/>
      <c r="AHN115" s="92"/>
      <c r="AHO115" s="92"/>
      <c r="AHP115" s="92"/>
      <c r="AHQ115" s="92"/>
      <c r="AHR115" s="92"/>
      <c r="AHS115" s="92"/>
      <c r="AHT115" s="92"/>
      <c r="AHU115" s="92"/>
      <c r="AHV115" s="92"/>
      <c r="AHW115" s="92"/>
      <c r="AHX115" s="92"/>
      <c r="AHY115" s="92"/>
      <c r="AHZ115" s="92"/>
      <c r="AIA115" s="92"/>
      <c r="AIB115" s="92"/>
      <c r="AIC115" s="92"/>
      <c r="AID115" s="92"/>
      <c r="AIE115" s="92"/>
      <c r="AIF115" s="92"/>
      <c r="AIG115" s="92"/>
      <c r="AIH115" s="92"/>
      <c r="AII115" s="92"/>
      <c r="AIJ115" s="92"/>
      <c r="AIK115" s="92"/>
      <c r="AIL115" s="92"/>
      <c r="AIM115" s="92"/>
      <c r="AIN115" s="92"/>
      <c r="AIO115" s="92"/>
      <c r="AIP115" s="92"/>
      <c r="AIQ115" s="92"/>
      <c r="AIR115" s="92"/>
      <c r="AIS115" s="92"/>
      <c r="AIT115" s="92"/>
      <c r="AIU115" s="92"/>
      <c r="AIV115" s="92"/>
      <c r="AIW115" s="92"/>
      <c r="AIX115" s="92"/>
      <c r="AIY115" s="92"/>
      <c r="AIZ115" s="92"/>
      <c r="AJA115" s="92"/>
      <c r="AJB115" s="92"/>
      <c r="AJC115" s="92"/>
      <c r="AJD115" s="92"/>
      <c r="AJE115" s="92"/>
      <c r="AJF115" s="92"/>
      <c r="AJG115" s="92"/>
      <c r="AJH115" s="92"/>
      <c r="AJI115" s="92"/>
      <c r="AJJ115" s="92"/>
      <c r="AJK115" s="92"/>
      <c r="AJL115" s="92"/>
      <c r="AJM115" s="92"/>
      <c r="AJN115" s="92"/>
      <c r="AJO115" s="92"/>
      <c r="AJP115" s="92"/>
      <c r="AJQ115" s="92"/>
      <c r="AJR115" s="92"/>
      <c r="AJS115" s="92"/>
      <c r="AJT115" s="92"/>
      <c r="AJU115" s="92"/>
      <c r="AJV115" s="92"/>
      <c r="AJW115" s="92"/>
      <c r="AJX115" s="92"/>
      <c r="AJY115" s="92"/>
      <c r="AJZ115" s="92"/>
      <c r="AKA115" s="92"/>
      <c r="AKB115" s="92"/>
      <c r="AKC115" s="92"/>
      <c r="AKD115" s="92"/>
      <c r="AKE115" s="92"/>
      <c r="AKF115" s="92"/>
      <c r="AKG115" s="92"/>
      <c r="AKH115" s="92"/>
      <c r="AKI115" s="92"/>
      <c r="AKJ115" s="92"/>
      <c r="AKK115" s="92"/>
      <c r="AKL115" s="92"/>
      <c r="AKM115" s="92"/>
      <c r="AKN115" s="92"/>
      <c r="AKO115" s="92"/>
      <c r="AKP115" s="92"/>
      <c r="AKQ115" s="92"/>
      <c r="AKR115" s="92"/>
      <c r="AKS115" s="92"/>
      <c r="AKT115" s="92"/>
      <c r="AKU115" s="92"/>
      <c r="AKV115" s="92"/>
      <c r="AKW115" s="92"/>
      <c r="AKX115" s="92"/>
      <c r="AKY115" s="92"/>
      <c r="AKZ115" s="92"/>
      <c r="ALA115" s="92"/>
      <c r="ALB115" s="92"/>
      <c r="ALC115" s="92"/>
      <c r="ALD115" s="92"/>
      <c r="ALE115" s="92"/>
      <c r="ALF115" s="92"/>
      <c r="ALG115" s="92"/>
      <c r="ALH115" s="92"/>
      <c r="ALI115" s="92"/>
      <c r="ALJ115" s="92"/>
      <c r="ALK115" s="92"/>
      <c r="ALL115" s="92"/>
      <c r="ALM115" s="92"/>
      <c r="ALN115" s="92"/>
      <c r="ALO115" s="92"/>
      <c r="ALP115" s="92"/>
      <c r="ALQ115" s="92"/>
      <c r="ALR115" s="92"/>
      <c r="ALS115" s="92"/>
      <c r="ALT115" s="92"/>
      <c r="ALU115" s="92"/>
      <c r="ALV115" s="92"/>
      <c r="ALW115" s="92"/>
      <c r="ALX115" s="92"/>
      <c r="ALY115" s="92"/>
      <c r="ALZ115" s="92"/>
      <c r="AMA115" s="92"/>
      <c r="AMB115" s="92"/>
      <c r="AMC115" s="92"/>
      <c r="AMD115" s="92"/>
      <c r="AME115" s="92"/>
      <c r="AMF115" s="92"/>
      <c r="AMG115" s="92"/>
      <c r="AMH115" s="92"/>
      <c r="AMI115" s="92"/>
      <c r="AMJ115" s="92"/>
    </row>
    <row r="116" spans="1:1024" s="104" customFormat="1" ht="12.75" x14ac:dyDescent="0.2">
      <c r="A116" s="58">
        <f t="array" ref="A116">IF(G116=Error_checking!$A$26,_xlfn.RANK.EQ(AC116,$AC$2:$AC$601),"")</f>
        <v>115</v>
      </c>
      <c r="B116" s="58">
        <v>460</v>
      </c>
      <c r="C116" s="59">
        <f>VLOOKUP($B116,Ludo_na!$A$2:$D$601,2,0)</f>
        <v>26</v>
      </c>
      <c r="D116" s="60" t="str">
        <f>IF(VLOOKUP($B116,Ludo_voor!$A$2:$Y$601,3,0)="","",VLOOKUP($B116,Ludo_voor!$A$2:$Y$601,3,0))</f>
        <v>Kenens</v>
      </c>
      <c r="E116" s="61" t="str">
        <f>IF(VLOOKUP($B116,Ludo_voor!$A$2:$Y$601,4,0)="","",VLOOKUP($B116,Ludo_voor!$A$2:$Y$601,4,0))</f>
        <v>Patrick</v>
      </c>
      <c r="F116" s="62" t="str">
        <f>IF(VLOOKUP($B116,Ludo_voor!$A$2:$Y$601,5,0)="","",VLOOKUP($B116,Ludo_voor!$A$2:$Y$601,5,0))</f>
        <v>Spellenclub Mechelen</v>
      </c>
      <c r="G116" s="63" t="s">
        <v>845</v>
      </c>
      <c r="H116" s="64" t="s">
        <v>846</v>
      </c>
      <c r="I116" s="65" t="s">
        <v>850</v>
      </c>
      <c r="J116" s="66">
        <v>1</v>
      </c>
      <c r="K116" s="66">
        <v>3.5</v>
      </c>
      <c r="L116" s="66">
        <v>5</v>
      </c>
      <c r="M116" s="67">
        <f t="array" ref="M116">IF($G116="","",IF(L116="",0,((SUM(IF(I116=I$2:I$601,IF(J116=J$2:J$601,1,0),0))-K116)/(SUM(IF(I116=I$2:I$601,IF(J116=J$2:J$601,1,0),0))-1)*100)+(L116/(SUM(IF(I116=I$2:I$601,IF(J116=J$2:J$601,L$2:L$601,0),0))))+IF(K116&lt;2,SUM(IF(I116=I$2:I$601,IF(J116=J$2:J$601,1,0),0)),0)))</f>
        <v>16.858974358974358</v>
      </c>
      <c r="N116" s="68" t="s">
        <v>848</v>
      </c>
      <c r="O116" s="69">
        <v>2</v>
      </c>
      <c r="P116" s="69">
        <v>2</v>
      </c>
      <c r="Q116" s="69">
        <v>61</v>
      </c>
      <c r="R116" s="70">
        <f t="array" ref="R116">IF($G116="","",IF(Q116="",0,((SUM(IF(N116=N$2:N$601,IF(O116=O$2:O$601,1,0),0))-P116)/(SUM(IF(N116=N$2:N$601,IF(O116=O$2:O$601,1,0),0))-1)*100)+(Q116/(SUM(IF(N116=N$2:N$601,IF(O116=O$2:O$601,Q$2:Q$601,0),0))))+IF(P116&lt;2,SUM(IF(N116=N$2:N$601,IF(O116=O$2:O$601,1,0),0)),0)))</f>
        <v>66.919778699861681</v>
      </c>
      <c r="S116" s="71" t="s">
        <v>849</v>
      </c>
      <c r="T116" s="72">
        <v>4</v>
      </c>
      <c r="U116" s="72">
        <v>4</v>
      </c>
      <c r="V116" s="72">
        <v>4</v>
      </c>
      <c r="W116" s="73">
        <f t="array" ref="W116">IF($G116="","",IF(OR(S116=Error_checking!$Q$25,S116=Error_checking!$Q$26),R116-IF(P116&lt;2,SUM(IF(N116=N$2:N$601,IF(O116=O$2:O$601,1,0),0)),0),IF(V116="",0,((SUM(IF(S116=S$2:S$601,IF(T116=T$2:T$601,1,0),0))-U116)/(SUM(IF(S116=S$2:S$601,IF(T116=T$2:T$601,1,0),0))-1)*100)+(V116/(SUM(IF(S116=S$2:S$601,IF(T116=T$2:T$601,V$2:V$601,0),0))))+IF(U116&lt;2,SUM(IF(S116=S$2:S$601,IF(T116=T$2:T$601,1,0),0)),0))))</f>
        <v>0.2</v>
      </c>
      <c r="X116" s="74"/>
      <c r="Y116" s="75"/>
      <c r="Z116" s="76"/>
      <c r="AA116" s="75"/>
      <c r="AB116" s="77">
        <f>0</f>
        <v>0</v>
      </c>
      <c r="AC116" s="77">
        <f t="array" ref="AC116">SUM(M116,R116,W116,AB116)</f>
        <v>83.978753058836034</v>
      </c>
      <c r="AD116" s="76">
        <f>IF(G116=Error_checking!$A$26,MAX(0,MIN(MaxBonus,$G$1)+1-_xlfn.RANK.EQ(AC116,$AC$2:$AC$601)),0)</f>
        <v>0</v>
      </c>
      <c r="AE116" s="73">
        <f t="shared" si="1"/>
        <v>83.978753058836034</v>
      </c>
      <c r="AF116" s="78">
        <f t="array" ref="AF116">IF(G116=Error_checking!$A$26,_xlfn.RANK.EQ(AC116,$AC$2:$AC$601),"")</f>
        <v>115</v>
      </c>
      <c r="AG116" s="79"/>
      <c r="AH116" s="80"/>
      <c r="AI116" s="80"/>
      <c r="AJ116" s="80"/>
      <c r="AK116" s="81"/>
      <c r="AL116" s="90"/>
      <c r="AM116" s="90"/>
      <c r="AN116" s="90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  <c r="IX116" s="89"/>
      <c r="IY116" s="89"/>
      <c r="IZ116" s="89"/>
      <c r="JA116" s="89"/>
      <c r="JB116" s="89"/>
      <c r="JC116" s="89"/>
      <c r="JD116" s="89"/>
      <c r="JE116" s="89"/>
      <c r="JF116" s="89"/>
      <c r="JG116" s="89"/>
      <c r="JH116" s="89"/>
      <c r="JI116" s="89"/>
      <c r="JJ116" s="89"/>
      <c r="JK116" s="89"/>
      <c r="JL116" s="89"/>
      <c r="JM116" s="89"/>
      <c r="JN116" s="89"/>
      <c r="JO116" s="89"/>
      <c r="JP116" s="89"/>
      <c r="JQ116" s="89"/>
      <c r="JR116" s="89"/>
      <c r="JS116" s="89"/>
      <c r="JT116" s="89"/>
      <c r="JU116" s="89"/>
      <c r="JV116" s="89"/>
      <c r="JW116" s="89"/>
      <c r="JX116" s="89"/>
      <c r="JY116" s="89"/>
      <c r="JZ116" s="89"/>
      <c r="KA116" s="89"/>
      <c r="KB116" s="89"/>
      <c r="KC116" s="89"/>
      <c r="KD116" s="89"/>
      <c r="KE116" s="89"/>
      <c r="KF116" s="89"/>
      <c r="KG116" s="89"/>
      <c r="KH116" s="89"/>
      <c r="KI116" s="89"/>
      <c r="KJ116" s="89"/>
      <c r="KK116" s="89"/>
      <c r="KL116" s="89"/>
      <c r="KM116" s="89"/>
      <c r="KN116" s="89"/>
      <c r="KO116" s="89"/>
      <c r="KP116" s="89"/>
      <c r="KQ116" s="89"/>
      <c r="KR116" s="89"/>
      <c r="KS116" s="89"/>
      <c r="KT116" s="89"/>
      <c r="KU116" s="89"/>
      <c r="KV116" s="89"/>
      <c r="KW116" s="89"/>
      <c r="KX116" s="89"/>
      <c r="KY116" s="89"/>
      <c r="KZ116" s="89"/>
      <c r="LA116" s="89"/>
      <c r="LB116" s="89"/>
      <c r="LC116" s="89"/>
      <c r="LD116" s="89"/>
      <c r="LE116" s="89"/>
      <c r="LF116" s="89"/>
      <c r="LG116" s="89"/>
      <c r="LH116" s="89"/>
      <c r="LI116" s="89"/>
      <c r="LJ116" s="89"/>
      <c r="LK116" s="89"/>
      <c r="LL116" s="89"/>
      <c r="LM116" s="89"/>
      <c r="LN116" s="89"/>
      <c r="LO116" s="89"/>
      <c r="LP116" s="89"/>
      <c r="LQ116" s="89"/>
      <c r="LR116" s="89"/>
      <c r="LS116" s="89"/>
      <c r="LT116" s="89"/>
      <c r="LU116" s="89"/>
      <c r="LV116" s="89"/>
      <c r="LW116" s="89"/>
      <c r="LX116" s="89"/>
      <c r="LY116" s="89"/>
      <c r="LZ116" s="89"/>
      <c r="MA116" s="89"/>
      <c r="MB116" s="89"/>
      <c r="MC116" s="89"/>
      <c r="MD116" s="89"/>
      <c r="ME116" s="89"/>
      <c r="MF116" s="89"/>
      <c r="MG116" s="89"/>
      <c r="MH116" s="89"/>
      <c r="MI116" s="89"/>
      <c r="MJ116" s="89"/>
      <c r="MK116" s="89"/>
      <c r="ML116" s="89"/>
      <c r="MM116" s="89"/>
      <c r="MN116" s="89"/>
      <c r="MO116" s="89"/>
      <c r="MP116" s="89"/>
      <c r="MQ116" s="89"/>
      <c r="MR116" s="89"/>
      <c r="MS116" s="89"/>
      <c r="MT116" s="89"/>
      <c r="MU116" s="89"/>
      <c r="MV116" s="89"/>
      <c r="MW116" s="89"/>
      <c r="MX116" s="89"/>
      <c r="MY116" s="89"/>
      <c r="MZ116" s="89"/>
      <c r="NA116" s="89"/>
      <c r="NB116" s="89"/>
      <c r="NC116" s="89"/>
      <c r="ND116" s="89"/>
      <c r="NE116" s="89"/>
      <c r="NF116" s="89"/>
      <c r="NG116" s="89"/>
      <c r="NH116" s="89"/>
      <c r="NI116" s="89"/>
      <c r="NJ116" s="89"/>
      <c r="NK116" s="89"/>
      <c r="NL116" s="89"/>
      <c r="NM116" s="89"/>
      <c r="NN116" s="89"/>
      <c r="NO116" s="89"/>
      <c r="NP116" s="89"/>
      <c r="NQ116" s="89"/>
      <c r="NR116" s="89"/>
      <c r="NS116" s="89"/>
      <c r="NT116" s="89"/>
      <c r="NU116" s="89"/>
      <c r="NV116" s="89"/>
      <c r="NW116" s="89"/>
      <c r="NX116" s="89"/>
      <c r="NY116" s="89"/>
      <c r="NZ116" s="89"/>
      <c r="OA116" s="89"/>
      <c r="OB116" s="89"/>
      <c r="OC116" s="89"/>
      <c r="OD116" s="89"/>
      <c r="OE116" s="89"/>
      <c r="OF116" s="89"/>
      <c r="OG116" s="89"/>
      <c r="OH116" s="89"/>
      <c r="OI116" s="89"/>
      <c r="OJ116" s="89"/>
      <c r="OK116" s="89"/>
      <c r="OL116" s="89"/>
      <c r="OM116" s="89"/>
      <c r="ON116" s="89"/>
      <c r="OO116" s="89"/>
      <c r="OP116" s="89"/>
      <c r="OQ116" s="89"/>
      <c r="OR116" s="89"/>
      <c r="OS116" s="89"/>
      <c r="OT116" s="89"/>
      <c r="OU116" s="89"/>
      <c r="OV116" s="89"/>
      <c r="OW116" s="89"/>
      <c r="OX116" s="89"/>
      <c r="OY116" s="89"/>
      <c r="OZ116" s="89"/>
      <c r="PA116" s="89"/>
      <c r="PB116" s="89"/>
      <c r="PC116" s="89"/>
      <c r="PD116" s="89"/>
      <c r="PE116" s="89"/>
      <c r="PF116" s="89"/>
      <c r="PG116" s="89"/>
      <c r="PH116" s="89"/>
      <c r="PI116" s="89"/>
      <c r="PJ116" s="89"/>
      <c r="PK116" s="89"/>
      <c r="PL116" s="89"/>
      <c r="PM116" s="89"/>
      <c r="PN116" s="89"/>
      <c r="PO116" s="89"/>
      <c r="PP116" s="89"/>
      <c r="PQ116" s="89"/>
      <c r="PR116" s="89"/>
      <c r="PS116" s="89"/>
      <c r="PT116" s="89"/>
      <c r="PU116" s="89"/>
      <c r="PV116" s="89"/>
      <c r="PW116" s="89"/>
      <c r="PX116" s="89"/>
      <c r="PY116" s="89"/>
      <c r="PZ116" s="89"/>
      <c r="QA116" s="89"/>
      <c r="QB116" s="89"/>
      <c r="QC116" s="89"/>
      <c r="QD116" s="89"/>
      <c r="QE116" s="89"/>
      <c r="QF116" s="89"/>
      <c r="QG116" s="89"/>
      <c r="QH116" s="89"/>
      <c r="QI116" s="89"/>
      <c r="QJ116" s="89"/>
      <c r="QK116" s="89"/>
      <c r="QL116" s="89"/>
      <c r="QM116" s="89"/>
      <c r="QN116" s="89"/>
      <c r="QO116" s="89"/>
      <c r="QP116" s="89"/>
      <c r="QQ116" s="89"/>
      <c r="QR116" s="89"/>
      <c r="QS116" s="89"/>
      <c r="QT116" s="89"/>
      <c r="QU116" s="89"/>
      <c r="QV116" s="89"/>
      <c r="QW116" s="89"/>
      <c r="QX116" s="89"/>
      <c r="QY116" s="89"/>
      <c r="QZ116" s="89"/>
      <c r="RA116" s="89"/>
      <c r="RB116" s="89"/>
      <c r="RC116" s="89"/>
      <c r="RD116" s="89"/>
      <c r="RE116" s="89"/>
      <c r="RF116" s="89"/>
      <c r="RG116" s="89"/>
      <c r="RH116" s="89"/>
      <c r="RI116" s="89"/>
      <c r="RJ116" s="89"/>
      <c r="RK116" s="89"/>
      <c r="RL116" s="89"/>
      <c r="RM116" s="89"/>
      <c r="RN116" s="89"/>
      <c r="RO116" s="89"/>
      <c r="RP116" s="89"/>
      <c r="RQ116" s="89"/>
      <c r="RR116" s="89"/>
      <c r="RS116" s="89"/>
      <c r="RT116" s="89"/>
      <c r="RU116" s="89"/>
      <c r="RV116" s="89"/>
      <c r="RW116" s="89"/>
      <c r="RX116" s="89"/>
      <c r="RY116" s="89"/>
      <c r="RZ116" s="89"/>
      <c r="SA116" s="89"/>
      <c r="SB116" s="89"/>
      <c r="SC116" s="89"/>
      <c r="SD116" s="89"/>
      <c r="SE116" s="89"/>
      <c r="SF116" s="89"/>
      <c r="SG116" s="89"/>
      <c r="SH116" s="89"/>
      <c r="SI116" s="89"/>
      <c r="SJ116" s="89"/>
      <c r="SK116" s="89"/>
      <c r="SL116" s="89"/>
      <c r="SM116" s="89"/>
      <c r="SN116" s="89"/>
      <c r="SO116" s="89"/>
      <c r="SP116" s="89"/>
      <c r="SQ116" s="89"/>
      <c r="SR116" s="89"/>
      <c r="SS116" s="89"/>
      <c r="ST116" s="89"/>
      <c r="SU116" s="89"/>
      <c r="SV116" s="89"/>
      <c r="SW116" s="89"/>
      <c r="SX116" s="89"/>
      <c r="SY116" s="89"/>
      <c r="SZ116" s="89"/>
      <c r="TA116" s="89"/>
      <c r="TB116" s="89"/>
      <c r="TC116" s="89"/>
      <c r="TD116" s="89"/>
      <c r="TE116" s="89"/>
      <c r="TF116" s="89"/>
      <c r="TG116" s="89"/>
      <c r="TH116" s="89"/>
      <c r="TI116" s="89"/>
      <c r="TJ116" s="89"/>
      <c r="TK116" s="89"/>
      <c r="TL116" s="89"/>
      <c r="TM116" s="89"/>
      <c r="TN116" s="89"/>
      <c r="TO116" s="89"/>
      <c r="TP116" s="89"/>
      <c r="TQ116" s="89"/>
      <c r="TR116" s="89"/>
      <c r="TS116" s="89"/>
      <c r="TT116" s="89"/>
      <c r="TU116" s="89"/>
      <c r="TV116" s="89"/>
      <c r="TW116" s="89"/>
      <c r="TX116" s="89"/>
      <c r="TY116" s="89"/>
      <c r="TZ116" s="89"/>
      <c r="UA116" s="89"/>
      <c r="UB116" s="89"/>
      <c r="UC116" s="89"/>
      <c r="UD116" s="89"/>
      <c r="UE116" s="89"/>
      <c r="UF116" s="89"/>
      <c r="UG116" s="89"/>
      <c r="UH116" s="89"/>
      <c r="UI116" s="89"/>
      <c r="UJ116" s="89"/>
      <c r="UK116" s="89"/>
      <c r="UL116" s="89"/>
      <c r="UM116" s="89"/>
      <c r="UN116" s="89"/>
      <c r="UO116" s="89"/>
      <c r="UP116" s="89"/>
      <c r="UQ116" s="89"/>
      <c r="UR116" s="89"/>
      <c r="US116" s="89"/>
      <c r="UT116" s="89"/>
      <c r="UU116" s="89"/>
      <c r="UV116" s="89"/>
      <c r="UW116" s="89"/>
      <c r="UX116" s="89"/>
      <c r="UY116" s="89"/>
      <c r="UZ116" s="89"/>
      <c r="VA116" s="89"/>
      <c r="VB116" s="89"/>
      <c r="VC116" s="89"/>
      <c r="VD116" s="89"/>
      <c r="VE116" s="89"/>
      <c r="VF116" s="89"/>
      <c r="VG116" s="89"/>
      <c r="VH116" s="89"/>
      <c r="VI116" s="89"/>
      <c r="VJ116" s="89"/>
      <c r="VK116" s="89"/>
      <c r="VL116" s="89"/>
      <c r="VM116" s="89"/>
      <c r="VN116" s="89"/>
      <c r="VO116" s="89"/>
      <c r="VP116" s="89"/>
      <c r="VQ116" s="89"/>
      <c r="VR116" s="89"/>
      <c r="VS116" s="89"/>
      <c r="VT116" s="89"/>
      <c r="VU116" s="89"/>
      <c r="VV116" s="89"/>
      <c r="VW116" s="89"/>
      <c r="VX116" s="89"/>
      <c r="VY116" s="89"/>
      <c r="VZ116" s="89"/>
      <c r="WA116" s="89"/>
      <c r="WB116" s="89"/>
      <c r="WC116" s="89"/>
      <c r="WD116" s="89"/>
      <c r="WE116" s="89"/>
      <c r="WF116" s="89"/>
      <c r="WG116" s="89"/>
      <c r="WH116" s="89"/>
      <c r="WI116" s="89"/>
      <c r="WJ116" s="89"/>
      <c r="WK116" s="89"/>
      <c r="WL116" s="89"/>
      <c r="WM116" s="89"/>
      <c r="WN116" s="89"/>
      <c r="WO116" s="89"/>
      <c r="WP116" s="89"/>
      <c r="WQ116" s="89"/>
      <c r="WR116" s="89"/>
      <c r="WS116" s="89"/>
      <c r="WT116" s="89"/>
      <c r="WU116" s="89"/>
      <c r="WV116" s="89"/>
      <c r="WW116" s="89"/>
      <c r="WX116" s="89"/>
      <c r="WY116" s="89"/>
      <c r="WZ116" s="89"/>
      <c r="XA116" s="89"/>
      <c r="XB116" s="89"/>
      <c r="XC116" s="89"/>
      <c r="XD116" s="89"/>
      <c r="XE116" s="89"/>
      <c r="XF116" s="89"/>
      <c r="XG116" s="89"/>
      <c r="XH116" s="89"/>
      <c r="XI116" s="89"/>
      <c r="XJ116" s="89"/>
      <c r="XK116" s="89"/>
      <c r="XL116" s="89"/>
      <c r="XM116" s="89"/>
      <c r="XN116" s="89"/>
      <c r="XO116" s="89"/>
      <c r="XP116" s="89"/>
      <c r="XQ116" s="89"/>
      <c r="XR116" s="89"/>
      <c r="XS116" s="89"/>
      <c r="XT116" s="89"/>
      <c r="XU116" s="89"/>
      <c r="XV116" s="89"/>
      <c r="XW116" s="89"/>
      <c r="XX116" s="89"/>
      <c r="XY116" s="89"/>
      <c r="XZ116" s="89"/>
      <c r="YA116" s="89"/>
      <c r="YB116" s="89"/>
      <c r="YC116" s="89"/>
      <c r="YD116" s="89"/>
      <c r="YE116" s="89"/>
      <c r="YF116" s="89"/>
      <c r="YG116" s="89"/>
      <c r="YH116" s="89"/>
      <c r="YI116" s="89"/>
      <c r="YJ116" s="89"/>
      <c r="YK116" s="89"/>
      <c r="YL116" s="89"/>
      <c r="YM116" s="89"/>
      <c r="YN116" s="89"/>
      <c r="YO116" s="89"/>
      <c r="YP116" s="89"/>
      <c r="YQ116" s="89"/>
      <c r="YR116" s="89"/>
      <c r="YS116" s="89"/>
      <c r="YT116" s="89"/>
      <c r="YU116" s="89"/>
      <c r="YV116" s="89"/>
      <c r="YW116" s="89"/>
      <c r="YX116" s="89"/>
      <c r="YY116" s="89"/>
      <c r="YZ116" s="89"/>
      <c r="ZA116" s="89"/>
      <c r="ZB116" s="89"/>
      <c r="ZC116" s="89"/>
      <c r="ZD116" s="89"/>
      <c r="ZE116" s="89"/>
      <c r="ZF116" s="89"/>
      <c r="ZG116" s="89"/>
      <c r="ZH116" s="89"/>
      <c r="ZI116" s="89"/>
      <c r="ZJ116" s="89"/>
      <c r="ZK116" s="89"/>
      <c r="ZL116" s="89"/>
      <c r="ZM116" s="89"/>
      <c r="ZN116" s="89"/>
      <c r="ZO116" s="89"/>
      <c r="ZP116" s="89"/>
      <c r="ZQ116" s="89"/>
      <c r="ZR116" s="89"/>
      <c r="ZS116" s="89"/>
      <c r="ZT116" s="89"/>
      <c r="ZU116" s="89"/>
      <c r="ZV116" s="89"/>
      <c r="ZW116" s="89"/>
      <c r="ZX116" s="89"/>
      <c r="ZY116" s="89"/>
      <c r="ZZ116" s="89"/>
      <c r="AAA116" s="89"/>
      <c r="AAB116" s="89"/>
      <c r="AAC116" s="89"/>
      <c r="AAD116" s="89"/>
      <c r="AAE116" s="89"/>
      <c r="AAF116" s="89"/>
      <c r="AAG116" s="89"/>
      <c r="AAH116" s="89"/>
      <c r="AAI116" s="89"/>
      <c r="AAJ116" s="89"/>
      <c r="AAK116" s="89"/>
      <c r="AAL116" s="89"/>
      <c r="AAM116" s="89"/>
      <c r="AAN116" s="89"/>
      <c r="AAO116" s="89"/>
      <c r="AAP116" s="89"/>
      <c r="AAQ116" s="89"/>
      <c r="AAR116" s="89"/>
      <c r="AAS116" s="89"/>
      <c r="AAT116" s="89"/>
      <c r="AAU116" s="89"/>
      <c r="AAV116" s="89"/>
      <c r="AAW116" s="89"/>
      <c r="AAX116" s="89"/>
      <c r="AAY116" s="89"/>
      <c r="AAZ116" s="89"/>
      <c r="ABA116" s="89"/>
      <c r="ABB116" s="89"/>
      <c r="ABC116" s="89"/>
      <c r="ABD116" s="89"/>
      <c r="ABE116" s="89"/>
      <c r="ABF116" s="89"/>
      <c r="ABG116" s="89"/>
      <c r="ABH116" s="89"/>
      <c r="ABI116" s="89"/>
      <c r="ABJ116" s="89"/>
      <c r="ABK116" s="89"/>
      <c r="ABL116" s="89"/>
      <c r="ABM116" s="89"/>
      <c r="ABN116" s="89"/>
      <c r="ABO116" s="89"/>
      <c r="ABP116" s="89"/>
      <c r="ABQ116" s="89"/>
      <c r="ABR116" s="89"/>
      <c r="ABS116" s="89"/>
      <c r="ABT116" s="89"/>
      <c r="ABU116" s="89"/>
      <c r="ABV116" s="89"/>
      <c r="ABW116" s="89"/>
      <c r="ABX116" s="89"/>
      <c r="ABY116" s="89"/>
      <c r="ABZ116" s="89"/>
      <c r="ACA116" s="89"/>
      <c r="ACB116" s="89"/>
      <c r="ACC116" s="89"/>
      <c r="ACD116" s="89"/>
      <c r="ACE116" s="89"/>
      <c r="ACF116" s="89"/>
      <c r="ACG116" s="89"/>
      <c r="ACH116" s="89"/>
      <c r="ACI116" s="89"/>
      <c r="ACJ116" s="89"/>
      <c r="ACK116" s="89"/>
      <c r="ACL116" s="89"/>
      <c r="ACM116" s="89"/>
      <c r="ACN116" s="89"/>
      <c r="ACO116" s="89"/>
      <c r="ACP116" s="89"/>
      <c r="ACQ116" s="89"/>
      <c r="ACR116" s="89"/>
      <c r="ACS116" s="89"/>
      <c r="ACT116" s="89"/>
      <c r="ACU116" s="89"/>
      <c r="ACV116" s="89"/>
      <c r="ACW116" s="89"/>
      <c r="ACX116" s="89"/>
      <c r="ACY116" s="89"/>
      <c r="ACZ116" s="89"/>
      <c r="ADA116" s="89"/>
      <c r="ADB116" s="89"/>
      <c r="ADC116" s="89"/>
      <c r="ADD116" s="89"/>
      <c r="ADE116" s="89"/>
      <c r="ADF116" s="89"/>
      <c r="ADG116" s="89"/>
      <c r="ADH116" s="89"/>
      <c r="ADI116" s="89"/>
      <c r="ADJ116" s="89"/>
      <c r="ADK116" s="89"/>
      <c r="ADL116" s="89"/>
      <c r="ADM116" s="89"/>
      <c r="ADN116" s="89"/>
      <c r="ADO116" s="89"/>
      <c r="ADP116" s="89"/>
      <c r="ADQ116" s="89"/>
      <c r="ADR116" s="89"/>
      <c r="ADS116" s="89"/>
      <c r="ADT116" s="89"/>
      <c r="ADU116" s="89"/>
      <c r="ADV116" s="89"/>
      <c r="ADW116" s="89"/>
      <c r="ADX116" s="89"/>
      <c r="ADY116" s="89"/>
      <c r="ADZ116" s="89"/>
      <c r="AEA116" s="89"/>
      <c r="AEB116" s="89"/>
      <c r="AEC116" s="89"/>
      <c r="AED116" s="89"/>
      <c r="AEE116" s="89"/>
      <c r="AEF116" s="89"/>
      <c r="AEG116" s="89"/>
      <c r="AEH116" s="89"/>
      <c r="AEI116" s="89"/>
      <c r="AEJ116" s="89"/>
      <c r="AEK116" s="89"/>
      <c r="AEL116" s="89"/>
      <c r="AEM116" s="89"/>
      <c r="AEN116" s="89"/>
      <c r="AEO116" s="89"/>
      <c r="AEP116" s="89"/>
      <c r="AEQ116" s="89"/>
      <c r="AER116" s="89"/>
      <c r="AES116" s="89"/>
      <c r="AET116" s="89"/>
      <c r="AEU116" s="89"/>
      <c r="AEV116" s="89"/>
      <c r="AEW116" s="89"/>
      <c r="AEX116" s="89"/>
      <c r="AEY116" s="89"/>
      <c r="AEZ116" s="89"/>
      <c r="AFA116" s="89"/>
      <c r="AFB116" s="89"/>
      <c r="AFC116" s="89"/>
      <c r="AFD116" s="89"/>
      <c r="AFE116" s="89"/>
      <c r="AFF116" s="89"/>
      <c r="AFG116" s="89"/>
      <c r="AFH116" s="89"/>
      <c r="AFI116" s="89"/>
      <c r="AFJ116" s="89"/>
      <c r="AFK116" s="89"/>
      <c r="AFL116" s="89"/>
      <c r="AFM116" s="89"/>
      <c r="AFN116" s="89"/>
      <c r="AFO116" s="89"/>
      <c r="AFP116" s="89"/>
      <c r="AFQ116" s="89"/>
      <c r="AFR116" s="89"/>
      <c r="AFS116" s="89"/>
      <c r="AFT116" s="89"/>
      <c r="AFU116" s="89"/>
      <c r="AFV116" s="89"/>
      <c r="AFW116" s="89"/>
      <c r="AFX116" s="89"/>
      <c r="AFY116" s="89"/>
      <c r="AFZ116" s="89"/>
      <c r="AGA116" s="89"/>
      <c r="AGB116" s="89"/>
      <c r="AGC116" s="89"/>
      <c r="AGD116" s="89"/>
      <c r="AGE116" s="89"/>
      <c r="AGF116" s="89"/>
      <c r="AGG116" s="89"/>
      <c r="AGH116" s="89"/>
      <c r="AGI116" s="89"/>
      <c r="AGJ116" s="89"/>
      <c r="AGK116" s="89"/>
      <c r="AGL116" s="89"/>
      <c r="AGM116" s="89"/>
      <c r="AGN116" s="89"/>
      <c r="AGO116" s="89"/>
      <c r="AGP116" s="89"/>
      <c r="AGQ116" s="89"/>
      <c r="AGR116" s="89"/>
      <c r="AGS116" s="89"/>
      <c r="AGT116" s="89"/>
      <c r="AGU116" s="89"/>
      <c r="AGV116" s="89"/>
      <c r="AGW116" s="89"/>
      <c r="AGX116" s="89"/>
      <c r="AGY116" s="89"/>
      <c r="AGZ116" s="89"/>
      <c r="AHA116" s="89"/>
      <c r="AHB116" s="89"/>
      <c r="AHC116" s="89"/>
      <c r="AHD116" s="89"/>
      <c r="AHE116" s="89"/>
      <c r="AHF116" s="89"/>
      <c r="AHG116" s="89"/>
      <c r="AHH116" s="89"/>
      <c r="AHI116" s="89"/>
      <c r="AHJ116" s="89"/>
      <c r="AHK116" s="89"/>
      <c r="AHL116" s="89"/>
      <c r="AHM116" s="89"/>
      <c r="AHN116" s="89"/>
      <c r="AHO116" s="89"/>
      <c r="AHP116" s="89"/>
      <c r="AHQ116" s="89"/>
      <c r="AHR116" s="89"/>
      <c r="AHS116" s="89"/>
      <c r="AHT116" s="89"/>
      <c r="AHU116" s="89"/>
      <c r="AHV116" s="89"/>
      <c r="AHW116" s="89"/>
      <c r="AHX116" s="89"/>
      <c r="AHY116" s="89"/>
      <c r="AHZ116" s="89"/>
      <c r="AIA116" s="89"/>
      <c r="AIB116" s="89"/>
      <c r="AIC116" s="89"/>
      <c r="AID116" s="89"/>
      <c r="AIE116" s="89"/>
      <c r="AIF116" s="89"/>
      <c r="AIG116" s="89"/>
      <c r="AIH116" s="89"/>
      <c r="AII116" s="89"/>
      <c r="AIJ116" s="89"/>
      <c r="AIK116" s="89"/>
      <c r="AIL116" s="89"/>
      <c r="AIM116" s="89"/>
      <c r="AIN116" s="89"/>
      <c r="AIO116" s="89"/>
      <c r="AIP116" s="89"/>
      <c r="AIQ116" s="89"/>
      <c r="AIR116" s="89"/>
      <c r="AIS116" s="89"/>
      <c r="AIT116" s="89"/>
      <c r="AIU116" s="89"/>
      <c r="AIV116" s="89"/>
      <c r="AIW116" s="89"/>
      <c r="AIX116" s="89"/>
      <c r="AIY116" s="89"/>
      <c r="AIZ116" s="89"/>
      <c r="AJA116" s="89"/>
      <c r="AJB116" s="89"/>
      <c r="AJC116" s="89"/>
      <c r="AJD116" s="89"/>
      <c r="AJE116" s="89"/>
      <c r="AJF116" s="89"/>
      <c r="AJG116" s="89"/>
      <c r="AJH116" s="89"/>
      <c r="AJI116" s="89"/>
      <c r="AJJ116" s="89"/>
      <c r="AJK116" s="89"/>
      <c r="AJL116" s="89"/>
      <c r="AJM116" s="89"/>
      <c r="AJN116" s="89"/>
      <c r="AJO116" s="89"/>
      <c r="AJP116" s="89"/>
      <c r="AJQ116" s="89"/>
      <c r="AJR116" s="89"/>
      <c r="AJS116" s="89"/>
      <c r="AJT116" s="89"/>
      <c r="AJU116" s="89"/>
      <c r="AJV116" s="89"/>
      <c r="AJW116" s="89"/>
      <c r="AJX116" s="89"/>
      <c r="AJY116" s="89"/>
      <c r="AJZ116" s="89"/>
      <c r="AKA116" s="89"/>
      <c r="AKB116" s="89"/>
      <c r="AKC116" s="89"/>
      <c r="AKD116" s="89"/>
      <c r="AKE116" s="89"/>
      <c r="AKF116" s="89"/>
      <c r="AKG116" s="89"/>
      <c r="AKH116" s="89"/>
      <c r="AKI116" s="89"/>
      <c r="AKJ116" s="89"/>
      <c r="AKK116" s="89"/>
      <c r="AKL116" s="89"/>
      <c r="AKM116" s="89"/>
      <c r="AKN116" s="89"/>
      <c r="AKO116" s="89"/>
      <c r="AKP116" s="89"/>
      <c r="AKQ116" s="89"/>
      <c r="AKR116" s="89"/>
      <c r="AKS116" s="89"/>
      <c r="AKT116" s="89"/>
      <c r="AKU116" s="89"/>
      <c r="AKV116" s="89"/>
      <c r="AKW116" s="89"/>
      <c r="AKX116" s="89"/>
      <c r="AKY116" s="89"/>
      <c r="AKZ116" s="89"/>
      <c r="ALA116" s="89"/>
      <c r="ALB116" s="89"/>
      <c r="ALC116" s="89"/>
      <c r="ALD116" s="89"/>
      <c r="ALE116" s="89"/>
      <c r="ALF116" s="89"/>
      <c r="ALG116" s="89"/>
      <c r="ALH116" s="89"/>
      <c r="ALI116" s="89"/>
      <c r="ALJ116" s="89"/>
      <c r="ALK116" s="89"/>
      <c r="ALL116" s="89"/>
      <c r="ALM116" s="89"/>
      <c r="ALN116" s="89"/>
      <c r="ALO116" s="89"/>
      <c r="ALP116" s="89"/>
      <c r="ALQ116" s="89"/>
      <c r="ALR116" s="89"/>
      <c r="ALS116" s="89"/>
      <c r="ALT116" s="89"/>
      <c r="ALU116" s="89"/>
      <c r="ALV116" s="89"/>
      <c r="ALW116" s="89"/>
      <c r="ALX116" s="89"/>
      <c r="ALY116" s="89"/>
      <c r="ALZ116" s="89"/>
      <c r="AMA116" s="89"/>
      <c r="AMB116" s="89"/>
      <c r="AMC116" s="89"/>
      <c r="AMD116" s="89"/>
      <c r="AME116" s="89"/>
      <c r="AMF116" s="89"/>
      <c r="AMG116" s="89"/>
      <c r="AMH116" s="89"/>
      <c r="AMI116" s="89"/>
      <c r="AMJ116" s="89"/>
    </row>
    <row r="117" spans="1:1024" s="89" customFormat="1" ht="12.75" x14ac:dyDescent="0.2">
      <c r="A117" s="58">
        <f t="array" ref="A117">IF(G117=Error_checking!$A$26,_xlfn.RANK.EQ(AC117,$AC$2:$AC$601),"")</f>
        <v>116</v>
      </c>
      <c r="B117" s="84">
        <v>415</v>
      </c>
      <c r="C117" s="59">
        <f>VLOOKUP($B117,Ludo_na!$A$2:$D$601,2,0)</f>
        <v>393</v>
      </c>
      <c r="D117" s="60" t="str">
        <f>IF(VLOOKUP($B117,Ludo_voor!$A$2:$Y$601,3,0)="","",VLOOKUP($B117,Ludo_voor!$A$2:$Y$601,3,0))</f>
        <v>Messely</v>
      </c>
      <c r="E117" s="61" t="str">
        <f>IF(VLOOKUP($B117,Ludo_voor!$A$2:$Y$601,4,0)="","",VLOOKUP($B117,Ludo_voor!$A$2:$Y$601,4,0))</f>
        <v>Maxime</v>
      </c>
      <c r="F117" s="62" t="str">
        <f>IF(VLOOKUP($B117,Ludo_voor!$A$2:$Y$601,5,0)="","",VLOOKUP($B117,Ludo_voor!$A$2:$Y$601,5,0))</f>
        <v/>
      </c>
      <c r="G117" s="63" t="s">
        <v>845</v>
      </c>
      <c r="H117" s="85"/>
      <c r="I117" s="86" t="s">
        <v>961</v>
      </c>
      <c r="J117" s="87">
        <v>2</v>
      </c>
      <c r="K117" s="87">
        <v>3</v>
      </c>
      <c r="L117" s="87">
        <v>107</v>
      </c>
      <c r="M117" s="67">
        <f t="array" ref="M117">IF($G117="","",IF(L117="",0,((SUM(IF(I117=I$2:I$601,IF(J117=J$2:J$601,1,0),0))-K117)/(SUM(IF(I117=I$2:I$601,IF(J117=J$2:J$601,1,0),0))-1)*100)+(L117/(SUM(IF(I117=I$2:I$601,IF(J117=J$2:J$601,L$2:L$601,0),0))))+IF(K117&lt;2,SUM(IF(I117=I$2:I$601,IF(J117=J$2:J$601,1,0),0)),0)))</f>
        <v>33.530386740331487</v>
      </c>
      <c r="N117" s="88" t="s">
        <v>848</v>
      </c>
      <c r="O117" s="72">
        <v>3</v>
      </c>
      <c r="P117" s="72">
        <v>4</v>
      </c>
      <c r="Q117" s="72">
        <v>34</v>
      </c>
      <c r="R117" s="70">
        <f t="array" ref="R117">IF($G117="","",IF(Q117="",0,((SUM(IF(N117=N$2:N$601,IF(O117=O$2:O$601,1,0),0))-P117)/(SUM(IF(N117=N$2:N$601,IF(O117=O$2:O$601,1,0),0))-1)*100)+(Q117/(SUM(IF(N117=N$2:N$601,IF(O117=O$2:O$601,Q$2:Q$601,0),0))))+IF(P117&lt;2,SUM(IF(N117=N$2:N$601,IF(O117=O$2:O$601,1,0),0)),0)))</f>
        <v>0.12363636363636364</v>
      </c>
      <c r="S117" s="71" t="s">
        <v>851</v>
      </c>
      <c r="T117" s="72">
        <v>5</v>
      </c>
      <c r="U117" s="72">
        <v>4</v>
      </c>
      <c r="V117" s="72">
        <v>42</v>
      </c>
      <c r="W117" s="73">
        <f t="array" ref="W117">IF($G117="","",IF(OR(S117=Error_checking!$Q$25,S117=Error_checking!$Q$26),R117-IF(P117&lt;2,SUM(IF(N117=N$2:N$601,IF(O117=O$2:O$601,1,0),0)),0),IF(V117="",0,((SUM(IF(S117=S$2:S$601,IF(T117=T$2:T$601,1,0),0))-U117)/(SUM(IF(S117=S$2:S$601,IF(T117=T$2:T$601,1,0),0))-1)*100)+(V117/(SUM(IF(S117=S$2:S$601,IF(T117=T$2:T$601,V$2:V$601,0),0))))+IF(U117&lt;2,SUM(IF(S117=S$2:S$601,IF(T117=T$2:T$601,1,0),0)),0))))</f>
        <v>40.158490566037734</v>
      </c>
      <c r="X117" s="74"/>
      <c r="Y117" s="75"/>
      <c r="Z117" s="76"/>
      <c r="AA117" s="75"/>
      <c r="AB117" s="77">
        <f>0</f>
        <v>0</v>
      </c>
      <c r="AC117" s="77">
        <f t="array" ref="AC117">SUM(M117,R117,W117,AB117)</f>
        <v>73.812513670005586</v>
      </c>
      <c r="AD117" s="76">
        <f>IF(G117=Error_checking!$A$26,MAX(0,MIN(MaxBonus,$G$1)+1-_xlfn.RANK.EQ(AC117,$AC$2:$AC$601)),0)</f>
        <v>0</v>
      </c>
      <c r="AE117" s="73">
        <f t="shared" si="1"/>
        <v>73.812513670005586</v>
      </c>
      <c r="AF117" s="78">
        <f t="array" ref="AF117">IF(G117=Error_checking!$A$26,_xlfn.RANK.EQ(AC117,$AC$2:$AC$601),"")</f>
        <v>116</v>
      </c>
      <c r="AG117" s="79"/>
      <c r="AH117" s="80"/>
      <c r="AI117" s="80"/>
      <c r="AJ117" s="80"/>
      <c r="AK117" s="81"/>
      <c r="AL117" s="81"/>
      <c r="AM117" s="81"/>
      <c r="AN117" s="82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2"/>
      <c r="DU117" s="92"/>
      <c r="DV117" s="92"/>
      <c r="DW117" s="92"/>
      <c r="DX117" s="92"/>
      <c r="DY117" s="92"/>
      <c r="DZ117" s="92"/>
      <c r="EA117" s="92"/>
      <c r="EB117" s="92"/>
      <c r="EC117" s="92"/>
      <c r="ED117" s="92"/>
      <c r="EE117" s="92"/>
      <c r="EF117" s="92"/>
      <c r="EG117" s="92"/>
      <c r="EH117" s="92"/>
      <c r="EI117" s="92"/>
      <c r="EJ117" s="92"/>
      <c r="EK117" s="92"/>
      <c r="EL117" s="92"/>
      <c r="EM117" s="92"/>
      <c r="EN117" s="92"/>
      <c r="EO117" s="92"/>
      <c r="EP117" s="92"/>
      <c r="EQ117" s="92"/>
      <c r="ER117" s="92"/>
      <c r="ES117" s="92"/>
      <c r="ET117" s="92"/>
      <c r="EU117" s="92"/>
      <c r="EV117" s="92"/>
      <c r="EW117" s="92"/>
      <c r="EX117" s="92"/>
      <c r="EY117" s="92"/>
      <c r="EZ117" s="92"/>
      <c r="FA117" s="92"/>
      <c r="FB117" s="92"/>
      <c r="FC117" s="92"/>
      <c r="FD117" s="92"/>
      <c r="FE117" s="92"/>
      <c r="FF117" s="92"/>
      <c r="FG117" s="92"/>
      <c r="FH117" s="92"/>
      <c r="FI117" s="92"/>
      <c r="FJ117" s="92"/>
      <c r="FK117" s="92"/>
      <c r="FL117" s="92"/>
      <c r="FM117" s="92"/>
      <c r="FN117" s="92"/>
      <c r="FO117" s="92"/>
      <c r="FP117" s="92"/>
      <c r="FQ117" s="92"/>
      <c r="FR117" s="92"/>
      <c r="FS117" s="92"/>
      <c r="FT117" s="92"/>
      <c r="FU117" s="92"/>
      <c r="FV117" s="92"/>
      <c r="FW117" s="92"/>
      <c r="FX117" s="92"/>
      <c r="FY117" s="92"/>
      <c r="FZ117" s="92"/>
      <c r="GA117" s="92"/>
      <c r="GB117" s="92"/>
      <c r="GC117" s="92"/>
      <c r="GD117" s="92"/>
      <c r="GE117" s="92"/>
      <c r="GF117" s="92"/>
      <c r="GG117" s="92"/>
      <c r="GH117" s="92"/>
      <c r="GI117" s="92"/>
      <c r="GJ117" s="92"/>
      <c r="GK117" s="92"/>
      <c r="GL117" s="92"/>
      <c r="GM117" s="92"/>
      <c r="GN117" s="92"/>
      <c r="GO117" s="92"/>
      <c r="GP117" s="92"/>
      <c r="GQ117" s="92"/>
      <c r="GR117" s="92"/>
      <c r="GS117" s="92"/>
      <c r="GT117" s="92"/>
      <c r="GU117" s="92"/>
      <c r="GV117" s="92"/>
      <c r="GW117" s="92"/>
      <c r="GX117" s="92"/>
      <c r="GY117" s="92"/>
      <c r="GZ117" s="92"/>
      <c r="HA117" s="92"/>
      <c r="HB117" s="92"/>
      <c r="HC117" s="92"/>
      <c r="HD117" s="92"/>
      <c r="HE117" s="92"/>
      <c r="HF117" s="92"/>
      <c r="HG117" s="92"/>
      <c r="HH117" s="92"/>
      <c r="HI117" s="92"/>
      <c r="HJ117" s="92"/>
      <c r="HK117" s="92"/>
      <c r="HL117" s="92"/>
      <c r="HM117" s="92"/>
      <c r="HN117" s="92"/>
      <c r="HO117" s="92"/>
      <c r="HP117" s="92"/>
      <c r="HQ117" s="92"/>
      <c r="HR117" s="92"/>
      <c r="HS117" s="92"/>
      <c r="HT117" s="92"/>
      <c r="HU117" s="92"/>
      <c r="HV117" s="92"/>
      <c r="HW117" s="92"/>
      <c r="HX117" s="92"/>
      <c r="HY117" s="92"/>
      <c r="HZ117" s="92"/>
      <c r="IA117" s="92"/>
      <c r="IB117" s="92"/>
      <c r="IC117" s="92"/>
      <c r="ID117" s="92"/>
      <c r="IE117" s="92"/>
      <c r="IF117" s="92"/>
      <c r="IG117" s="92"/>
      <c r="IH117" s="92"/>
      <c r="II117" s="92"/>
      <c r="IJ117" s="92"/>
      <c r="IK117" s="92"/>
      <c r="IL117" s="92"/>
      <c r="IM117" s="92"/>
      <c r="IN117" s="92"/>
      <c r="IO117" s="92"/>
      <c r="IP117" s="92"/>
      <c r="IQ117" s="92"/>
      <c r="IR117" s="92"/>
      <c r="IS117" s="92"/>
      <c r="IT117" s="92"/>
      <c r="IU117" s="92"/>
      <c r="IV117" s="92"/>
      <c r="IW117" s="92"/>
      <c r="IX117" s="92"/>
      <c r="IY117" s="92"/>
      <c r="IZ117" s="92"/>
      <c r="JA117" s="92"/>
      <c r="JB117" s="92"/>
      <c r="JC117" s="92"/>
      <c r="JD117" s="92"/>
      <c r="JE117" s="92"/>
      <c r="JF117" s="92"/>
      <c r="JG117" s="92"/>
      <c r="JH117" s="92"/>
      <c r="JI117" s="92"/>
      <c r="JJ117" s="92"/>
      <c r="JK117" s="92"/>
      <c r="JL117" s="92"/>
      <c r="JM117" s="92"/>
      <c r="JN117" s="92"/>
      <c r="JO117" s="92"/>
      <c r="JP117" s="92"/>
      <c r="JQ117" s="92"/>
      <c r="JR117" s="92"/>
      <c r="JS117" s="92"/>
      <c r="JT117" s="92"/>
      <c r="JU117" s="92"/>
      <c r="JV117" s="92"/>
      <c r="JW117" s="92"/>
      <c r="JX117" s="92"/>
      <c r="JY117" s="92"/>
      <c r="JZ117" s="92"/>
      <c r="KA117" s="92"/>
      <c r="KB117" s="92"/>
      <c r="KC117" s="92"/>
      <c r="KD117" s="92"/>
      <c r="KE117" s="92"/>
      <c r="KF117" s="92"/>
      <c r="KG117" s="92"/>
      <c r="KH117" s="92"/>
      <c r="KI117" s="92"/>
      <c r="KJ117" s="92"/>
      <c r="KK117" s="92"/>
      <c r="KL117" s="92"/>
      <c r="KM117" s="92"/>
      <c r="KN117" s="92"/>
      <c r="KO117" s="92"/>
      <c r="KP117" s="92"/>
      <c r="KQ117" s="92"/>
      <c r="KR117" s="92"/>
      <c r="KS117" s="92"/>
      <c r="KT117" s="92"/>
      <c r="KU117" s="92"/>
      <c r="KV117" s="92"/>
      <c r="KW117" s="92"/>
      <c r="KX117" s="92"/>
      <c r="KY117" s="92"/>
      <c r="KZ117" s="92"/>
      <c r="LA117" s="92"/>
      <c r="LB117" s="92"/>
      <c r="LC117" s="92"/>
      <c r="LD117" s="92"/>
      <c r="LE117" s="92"/>
      <c r="LF117" s="92"/>
      <c r="LG117" s="92"/>
      <c r="LH117" s="92"/>
      <c r="LI117" s="92"/>
      <c r="LJ117" s="92"/>
      <c r="LK117" s="92"/>
      <c r="LL117" s="92"/>
      <c r="LM117" s="92"/>
      <c r="LN117" s="92"/>
      <c r="LO117" s="92"/>
      <c r="LP117" s="92"/>
      <c r="LQ117" s="92"/>
      <c r="LR117" s="92"/>
      <c r="LS117" s="92"/>
      <c r="LT117" s="92"/>
      <c r="LU117" s="92"/>
      <c r="LV117" s="92"/>
      <c r="LW117" s="92"/>
      <c r="LX117" s="92"/>
      <c r="LY117" s="92"/>
      <c r="LZ117" s="92"/>
      <c r="MA117" s="92"/>
      <c r="MB117" s="92"/>
      <c r="MC117" s="92"/>
      <c r="MD117" s="92"/>
      <c r="ME117" s="92"/>
      <c r="MF117" s="92"/>
      <c r="MG117" s="92"/>
      <c r="MH117" s="92"/>
      <c r="MI117" s="92"/>
      <c r="MJ117" s="92"/>
      <c r="MK117" s="92"/>
      <c r="ML117" s="92"/>
      <c r="MM117" s="92"/>
      <c r="MN117" s="92"/>
      <c r="MO117" s="92"/>
      <c r="MP117" s="92"/>
      <c r="MQ117" s="92"/>
      <c r="MR117" s="92"/>
      <c r="MS117" s="92"/>
      <c r="MT117" s="92"/>
      <c r="MU117" s="92"/>
      <c r="MV117" s="92"/>
      <c r="MW117" s="92"/>
      <c r="MX117" s="92"/>
      <c r="MY117" s="92"/>
      <c r="MZ117" s="92"/>
      <c r="NA117" s="92"/>
      <c r="NB117" s="92"/>
      <c r="NC117" s="92"/>
      <c r="ND117" s="92"/>
      <c r="NE117" s="92"/>
      <c r="NF117" s="92"/>
      <c r="NG117" s="92"/>
      <c r="NH117" s="92"/>
      <c r="NI117" s="92"/>
      <c r="NJ117" s="92"/>
      <c r="NK117" s="92"/>
      <c r="NL117" s="92"/>
      <c r="NM117" s="92"/>
      <c r="NN117" s="92"/>
      <c r="NO117" s="92"/>
      <c r="NP117" s="92"/>
      <c r="NQ117" s="92"/>
      <c r="NR117" s="92"/>
      <c r="NS117" s="92"/>
      <c r="NT117" s="92"/>
      <c r="NU117" s="92"/>
      <c r="NV117" s="92"/>
      <c r="NW117" s="92"/>
      <c r="NX117" s="92"/>
      <c r="NY117" s="92"/>
      <c r="NZ117" s="92"/>
      <c r="OA117" s="92"/>
      <c r="OB117" s="92"/>
      <c r="OC117" s="92"/>
      <c r="OD117" s="92"/>
      <c r="OE117" s="92"/>
      <c r="OF117" s="92"/>
      <c r="OG117" s="92"/>
      <c r="OH117" s="92"/>
      <c r="OI117" s="92"/>
      <c r="OJ117" s="92"/>
      <c r="OK117" s="92"/>
      <c r="OL117" s="92"/>
      <c r="OM117" s="92"/>
      <c r="ON117" s="92"/>
      <c r="OO117" s="92"/>
      <c r="OP117" s="92"/>
      <c r="OQ117" s="92"/>
      <c r="OR117" s="92"/>
      <c r="OS117" s="92"/>
      <c r="OT117" s="92"/>
      <c r="OU117" s="92"/>
      <c r="OV117" s="92"/>
      <c r="OW117" s="92"/>
      <c r="OX117" s="92"/>
      <c r="OY117" s="92"/>
      <c r="OZ117" s="92"/>
      <c r="PA117" s="92"/>
      <c r="PB117" s="92"/>
      <c r="PC117" s="92"/>
      <c r="PD117" s="92"/>
      <c r="PE117" s="92"/>
      <c r="PF117" s="92"/>
      <c r="PG117" s="92"/>
      <c r="PH117" s="92"/>
      <c r="PI117" s="92"/>
      <c r="PJ117" s="92"/>
      <c r="PK117" s="92"/>
      <c r="PL117" s="92"/>
      <c r="PM117" s="92"/>
      <c r="PN117" s="92"/>
      <c r="PO117" s="92"/>
      <c r="PP117" s="92"/>
      <c r="PQ117" s="92"/>
      <c r="PR117" s="92"/>
      <c r="PS117" s="92"/>
      <c r="PT117" s="92"/>
      <c r="PU117" s="92"/>
      <c r="PV117" s="92"/>
      <c r="PW117" s="92"/>
      <c r="PX117" s="92"/>
      <c r="PY117" s="92"/>
      <c r="PZ117" s="92"/>
      <c r="QA117" s="92"/>
      <c r="QB117" s="92"/>
      <c r="QC117" s="92"/>
      <c r="QD117" s="92"/>
      <c r="QE117" s="92"/>
      <c r="QF117" s="92"/>
      <c r="QG117" s="92"/>
      <c r="QH117" s="92"/>
      <c r="QI117" s="92"/>
      <c r="QJ117" s="92"/>
      <c r="QK117" s="92"/>
      <c r="QL117" s="92"/>
      <c r="QM117" s="92"/>
      <c r="QN117" s="92"/>
      <c r="QO117" s="92"/>
      <c r="QP117" s="92"/>
      <c r="QQ117" s="92"/>
      <c r="QR117" s="92"/>
      <c r="QS117" s="92"/>
      <c r="QT117" s="92"/>
      <c r="QU117" s="92"/>
      <c r="QV117" s="92"/>
      <c r="QW117" s="92"/>
      <c r="QX117" s="92"/>
      <c r="QY117" s="92"/>
      <c r="QZ117" s="92"/>
      <c r="RA117" s="92"/>
      <c r="RB117" s="92"/>
      <c r="RC117" s="92"/>
      <c r="RD117" s="92"/>
      <c r="RE117" s="92"/>
      <c r="RF117" s="92"/>
      <c r="RG117" s="92"/>
      <c r="RH117" s="92"/>
      <c r="RI117" s="92"/>
      <c r="RJ117" s="92"/>
      <c r="RK117" s="92"/>
      <c r="RL117" s="92"/>
      <c r="RM117" s="92"/>
      <c r="RN117" s="92"/>
      <c r="RO117" s="92"/>
      <c r="RP117" s="92"/>
      <c r="RQ117" s="92"/>
      <c r="RR117" s="92"/>
      <c r="RS117" s="92"/>
      <c r="RT117" s="92"/>
      <c r="RU117" s="92"/>
      <c r="RV117" s="92"/>
      <c r="RW117" s="92"/>
      <c r="RX117" s="92"/>
      <c r="RY117" s="92"/>
      <c r="RZ117" s="92"/>
      <c r="SA117" s="92"/>
      <c r="SB117" s="92"/>
      <c r="SC117" s="92"/>
      <c r="SD117" s="92"/>
      <c r="SE117" s="92"/>
      <c r="SF117" s="92"/>
      <c r="SG117" s="92"/>
      <c r="SH117" s="92"/>
      <c r="SI117" s="92"/>
      <c r="SJ117" s="92"/>
      <c r="SK117" s="92"/>
      <c r="SL117" s="92"/>
      <c r="SM117" s="92"/>
      <c r="SN117" s="92"/>
      <c r="SO117" s="92"/>
      <c r="SP117" s="92"/>
      <c r="SQ117" s="92"/>
      <c r="SR117" s="92"/>
      <c r="SS117" s="92"/>
      <c r="ST117" s="92"/>
      <c r="SU117" s="92"/>
      <c r="SV117" s="92"/>
      <c r="SW117" s="92"/>
      <c r="SX117" s="92"/>
      <c r="SY117" s="92"/>
      <c r="SZ117" s="92"/>
      <c r="TA117" s="92"/>
      <c r="TB117" s="92"/>
      <c r="TC117" s="92"/>
      <c r="TD117" s="92"/>
      <c r="TE117" s="92"/>
      <c r="TF117" s="92"/>
      <c r="TG117" s="92"/>
      <c r="TH117" s="92"/>
      <c r="TI117" s="92"/>
      <c r="TJ117" s="92"/>
      <c r="TK117" s="92"/>
      <c r="TL117" s="92"/>
      <c r="TM117" s="92"/>
      <c r="TN117" s="92"/>
      <c r="TO117" s="92"/>
      <c r="TP117" s="92"/>
      <c r="TQ117" s="92"/>
      <c r="TR117" s="92"/>
      <c r="TS117" s="92"/>
      <c r="TT117" s="92"/>
      <c r="TU117" s="92"/>
      <c r="TV117" s="92"/>
      <c r="TW117" s="92"/>
      <c r="TX117" s="92"/>
      <c r="TY117" s="92"/>
      <c r="TZ117" s="92"/>
      <c r="UA117" s="92"/>
      <c r="UB117" s="92"/>
      <c r="UC117" s="92"/>
      <c r="UD117" s="92"/>
      <c r="UE117" s="92"/>
      <c r="UF117" s="92"/>
      <c r="UG117" s="92"/>
      <c r="UH117" s="92"/>
      <c r="UI117" s="92"/>
      <c r="UJ117" s="92"/>
      <c r="UK117" s="92"/>
      <c r="UL117" s="92"/>
      <c r="UM117" s="92"/>
      <c r="UN117" s="92"/>
      <c r="UO117" s="92"/>
      <c r="UP117" s="92"/>
      <c r="UQ117" s="92"/>
      <c r="UR117" s="92"/>
      <c r="US117" s="92"/>
      <c r="UT117" s="92"/>
      <c r="UU117" s="92"/>
      <c r="UV117" s="92"/>
      <c r="UW117" s="92"/>
      <c r="UX117" s="92"/>
      <c r="UY117" s="92"/>
      <c r="UZ117" s="92"/>
      <c r="VA117" s="92"/>
      <c r="VB117" s="92"/>
      <c r="VC117" s="92"/>
      <c r="VD117" s="92"/>
      <c r="VE117" s="92"/>
      <c r="VF117" s="92"/>
      <c r="VG117" s="92"/>
      <c r="VH117" s="92"/>
      <c r="VI117" s="92"/>
      <c r="VJ117" s="92"/>
      <c r="VK117" s="92"/>
      <c r="VL117" s="92"/>
      <c r="VM117" s="92"/>
      <c r="VN117" s="92"/>
      <c r="VO117" s="92"/>
      <c r="VP117" s="92"/>
      <c r="VQ117" s="92"/>
      <c r="VR117" s="92"/>
      <c r="VS117" s="92"/>
      <c r="VT117" s="92"/>
      <c r="VU117" s="92"/>
      <c r="VV117" s="92"/>
      <c r="VW117" s="92"/>
      <c r="VX117" s="92"/>
      <c r="VY117" s="92"/>
      <c r="VZ117" s="92"/>
      <c r="WA117" s="92"/>
      <c r="WB117" s="92"/>
      <c r="WC117" s="92"/>
      <c r="WD117" s="92"/>
      <c r="WE117" s="92"/>
      <c r="WF117" s="92"/>
      <c r="WG117" s="92"/>
      <c r="WH117" s="92"/>
      <c r="WI117" s="92"/>
      <c r="WJ117" s="92"/>
      <c r="WK117" s="92"/>
      <c r="WL117" s="92"/>
      <c r="WM117" s="92"/>
      <c r="WN117" s="92"/>
      <c r="WO117" s="92"/>
      <c r="WP117" s="92"/>
      <c r="WQ117" s="92"/>
      <c r="WR117" s="92"/>
      <c r="WS117" s="92"/>
      <c r="WT117" s="92"/>
      <c r="WU117" s="92"/>
      <c r="WV117" s="92"/>
      <c r="WW117" s="92"/>
      <c r="WX117" s="92"/>
      <c r="WY117" s="92"/>
      <c r="WZ117" s="92"/>
      <c r="XA117" s="92"/>
      <c r="XB117" s="92"/>
      <c r="XC117" s="92"/>
      <c r="XD117" s="92"/>
      <c r="XE117" s="92"/>
      <c r="XF117" s="92"/>
      <c r="XG117" s="92"/>
      <c r="XH117" s="92"/>
      <c r="XI117" s="92"/>
      <c r="XJ117" s="92"/>
      <c r="XK117" s="92"/>
      <c r="XL117" s="92"/>
      <c r="XM117" s="92"/>
      <c r="XN117" s="92"/>
      <c r="XO117" s="92"/>
      <c r="XP117" s="92"/>
      <c r="XQ117" s="92"/>
      <c r="XR117" s="92"/>
      <c r="XS117" s="92"/>
      <c r="XT117" s="92"/>
      <c r="XU117" s="92"/>
      <c r="XV117" s="92"/>
      <c r="XW117" s="92"/>
      <c r="XX117" s="92"/>
      <c r="XY117" s="92"/>
      <c r="XZ117" s="92"/>
      <c r="YA117" s="92"/>
      <c r="YB117" s="92"/>
      <c r="YC117" s="92"/>
      <c r="YD117" s="92"/>
      <c r="YE117" s="92"/>
      <c r="YF117" s="92"/>
      <c r="YG117" s="92"/>
      <c r="YH117" s="92"/>
      <c r="YI117" s="92"/>
      <c r="YJ117" s="92"/>
      <c r="YK117" s="92"/>
      <c r="YL117" s="92"/>
      <c r="YM117" s="92"/>
      <c r="YN117" s="92"/>
      <c r="YO117" s="92"/>
      <c r="YP117" s="92"/>
      <c r="YQ117" s="92"/>
      <c r="YR117" s="92"/>
      <c r="YS117" s="92"/>
      <c r="YT117" s="92"/>
      <c r="YU117" s="92"/>
      <c r="YV117" s="92"/>
      <c r="YW117" s="92"/>
      <c r="YX117" s="92"/>
      <c r="YY117" s="92"/>
      <c r="YZ117" s="92"/>
      <c r="ZA117" s="92"/>
      <c r="ZB117" s="92"/>
      <c r="ZC117" s="92"/>
      <c r="ZD117" s="92"/>
      <c r="ZE117" s="92"/>
      <c r="ZF117" s="92"/>
      <c r="ZG117" s="92"/>
      <c r="ZH117" s="92"/>
      <c r="ZI117" s="92"/>
      <c r="ZJ117" s="92"/>
      <c r="ZK117" s="92"/>
      <c r="ZL117" s="92"/>
      <c r="ZM117" s="92"/>
      <c r="ZN117" s="92"/>
      <c r="ZO117" s="92"/>
      <c r="ZP117" s="92"/>
      <c r="ZQ117" s="92"/>
      <c r="ZR117" s="92"/>
      <c r="ZS117" s="92"/>
      <c r="ZT117" s="92"/>
      <c r="ZU117" s="92"/>
      <c r="ZV117" s="92"/>
      <c r="ZW117" s="92"/>
      <c r="ZX117" s="92"/>
      <c r="ZY117" s="92"/>
      <c r="ZZ117" s="92"/>
      <c r="AAA117" s="92"/>
      <c r="AAB117" s="92"/>
      <c r="AAC117" s="92"/>
      <c r="AAD117" s="92"/>
      <c r="AAE117" s="92"/>
      <c r="AAF117" s="92"/>
      <c r="AAG117" s="92"/>
      <c r="AAH117" s="92"/>
      <c r="AAI117" s="92"/>
      <c r="AAJ117" s="92"/>
      <c r="AAK117" s="92"/>
      <c r="AAL117" s="92"/>
      <c r="AAM117" s="92"/>
      <c r="AAN117" s="92"/>
      <c r="AAO117" s="92"/>
      <c r="AAP117" s="92"/>
      <c r="AAQ117" s="92"/>
      <c r="AAR117" s="92"/>
      <c r="AAS117" s="92"/>
      <c r="AAT117" s="92"/>
      <c r="AAU117" s="92"/>
      <c r="AAV117" s="92"/>
      <c r="AAW117" s="92"/>
      <c r="AAX117" s="92"/>
      <c r="AAY117" s="92"/>
      <c r="AAZ117" s="92"/>
      <c r="ABA117" s="92"/>
      <c r="ABB117" s="92"/>
      <c r="ABC117" s="92"/>
      <c r="ABD117" s="92"/>
      <c r="ABE117" s="92"/>
      <c r="ABF117" s="92"/>
      <c r="ABG117" s="92"/>
      <c r="ABH117" s="92"/>
      <c r="ABI117" s="92"/>
      <c r="ABJ117" s="92"/>
      <c r="ABK117" s="92"/>
      <c r="ABL117" s="92"/>
      <c r="ABM117" s="92"/>
      <c r="ABN117" s="92"/>
      <c r="ABO117" s="92"/>
      <c r="ABP117" s="92"/>
      <c r="ABQ117" s="92"/>
      <c r="ABR117" s="92"/>
      <c r="ABS117" s="92"/>
      <c r="ABT117" s="92"/>
      <c r="ABU117" s="92"/>
      <c r="ABV117" s="92"/>
      <c r="ABW117" s="92"/>
      <c r="ABX117" s="92"/>
      <c r="ABY117" s="92"/>
      <c r="ABZ117" s="92"/>
      <c r="ACA117" s="92"/>
      <c r="ACB117" s="92"/>
      <c r="ACC117" s="92"/>
      <c r="ACD117" s="92"/>
      <c r="ACE117" s="92"/>
      <c r="ACF117" s="92"/>
      <c r="ACG117" s="92"/>
      <c r="ACH117" s="92"/>
      <c r="ACI117" s="92"/>
      <c r="ACJ117" s="92"/>
      <c r="ACK117" s="92"/>
      <c r="ACL117" s="92"/>
      <c r="ACM117" s="92"/>
      <c r="ACN117" s="92"/>
      <c r="ACO117" s="92"/>
      <c r="ACP117" s="92"/>
      <c r="ACQ117" s="92"/>
      <c r="ACR117" s="92"/>
      <c r="ACS117" s="92"/>
      <c r="ACT117" s="92"/>
      <c r="ACU117" s="92"/>
      <c r="ACV117" s="92"/>
      <c r="ACW117" s="92"/>
      <c r="ACX117" s="92"/>
      <c r="ACY117" s="92"/>
      <c r="ACZ117" s="92"/>
      <c r="ADA117" s="92"/>
      <c r="ADB117" s="92"/>
      <c r="ADC117" s="92"/>
      <c r="ADD117" s="92"/>
      <c r="ADE117" s="92"/>
      <c r="ADF117" s="92"/>
      <c r="ADG117" s="92"/>
      <c r="ADH117" s="92"/>
      <c r="ADI117" s="92"/>
      <c r="ADJ117" s="92"/>
      <c r="ADK117" s="92"/>
      <c r="ADL117" s="92"/>
      <c r="ADM117" s="92"/>
      <c r="ADN117" s="92"/>
      <c r="ADO117" s="92"/>
      <c r="ADP117" s="92"/>
      <c r="ADQ117" s="92"/>
      <c r="ADR117" s="92"/>
      <c r="ADS117" s="92"/>
      <c r="ADT117" s="92"/>
      <c r="ADU117" s="92"/>
      <c r="ADV117" s="92"/>
      <c r="ADW117" s="92"/>
      <c r="ADX117" s="92"/>
      <c r="ADY117" s="92"/>
      <c r="ADZ117" s="92"/>
      <c r="AEA117" s="92"/>
      <c r="AEB117" s="92"/>
      <c r="AEC117" s="92"/>
      <c r="AED117" s="92"/>
      <c r="AEE117" s="92"/>
      <c r="AEF117" s="92"/>
      <c r="AEG117" s="92"/>
      <c r="AEH117" s="92"/>
      <c r="AEI117" s="92"/>
      <c r="AEJ117" s="92"/>
      <c r="AEK117" s="92"/>
      <c r="AEL117" s="92"/>
      <c r="AEM117" s="92"/>
      <c r="AEN117" s="92"/>
      <c r="AEO117" s="92"/>
      <c r="AEP117" s="92"/>
      <c r="AEQ117" s="92"/>
      <c r="AER117" s="92"/>
      <c r="AES117" s="92"/>
      <c r="AET117" s="92"/>
      <c r="AEU117" s="92"/>
      <c r="AEV117" s="92"/>
      <c r="AEW117" s="92"/>
      <c r="AEX117" s="92"/>
      <c r="AEY117" s="92"/>
      <c r="AEZ117" s="92"/>
      <c r="AFA117" s="92"/>
      <c r="AFB117" s="92"/>
      <c r="AFC117" s="92"/>
      <c r="AFD117" s="92"/>
      <c r="AFE117" s="92"/>
      <c r="AFF117" s="92"/>
      <c r="AFG117" s="92"/>
      <c r="AFH117" s="92"/>
      <c r="AFI117" s="92"/>
      <c r="AFJ117" s="92"/>
      <c r="AFK117" s="92"/>
      <c r="AFL117" s="92"/>
      <c r="AFM117" s="92"/>
      <c r="AFN117" s="92"/>
      <c r="AFO117" s="92"/>
      <c r="AFP117" s="92"/>
      <c r="AFQ117" s="92"/>
      <c r="AFR117" s="92"/>
      <c r="AFS117" s="92"/>
      <c r="AFT117" s="92"/>
      <c r="AFU117" s="92"/>
      <c r="AFV117" s="92"/>
      <c r="AFW117" s="92"/>
      <c r="AFX117" s="92"/>
      <c r="AFY117" s="92"/>
      <c r="AFZ117" s="92"/>
      <c r="AGA117" s="92"/>
      <c r="AGB117" s="92"/>
      <c r="AGC117" s="92"/>
      <c r="AGD117" s="92"/>
      <c r="AGE117" s="92"/>
      <c r="AGF117" s="92"/>
      <c r="AGG117" s="92"/>
      <c r="AGH117" s="92"/>
      <c r="AGI117" s="92"/>
      <c r="AGJ117" s="92"/>
      <c r="AGK117" s="92"/>
      <c r="AGL117" s="92"/>
      <c r="AGM117" s="92"/>
      <c r="AGN117" s="92"/>
      <c r="AGO117" s="92"/>
      <c r="AGP117" s="92"/>
      <c r="AGQ117" s="92"/>
      <c r="AGR117" s="92"/>
      <c r="AGS117" s="92"/>
      <c r="AGT117" s="92"/>
      <c r="AGU117" s="92"/>
      <c r="AGV117" s="92"/>
      <c r="AGW117" s="92"/>
      <c r="AGX117" s="92"/>
      <c r="AGY117" s="92"/>
      <c r="AGZ117" s="92"/>
      <c r="AHA117" s="92"/>
      <c r="AHB117" s="92"/>
      <c r="AHC117" s="92"/>
      <c r="AHD117" s="92"/>
      <c r="AHE117" s="92"/>
      <c r="AHF117" s="92"/>
      <c r="AHG117" s="92"/>
      <c r="AHH117" s="92"/>
      <c r="AHI117" s="92"/>
      <c r="AHJ117" s="92"/>
      <c r="AHK117" s="92"/>
      <c r="AHL117" s="92"/>
      <c r="AHM117" s="92"/>
      <c r="AHN117" s="92"/>
      <c r="AHO117" s="92"/>
      <c r="AHP117" s="92"/>
      <c r="AHQ117" s="92"/>
      <c r="AHR117" s="92"/>
      <c r="AHS117" s="92"/>
      <c r="AHT117" s="92"/>
      <c r="AHU117" s="92"/>
      <c r="AHV117" s="92"/>
      <c r="AHW117" s="92"/>
      <c r="AHX117" s="92"/>
      <c r="AHY117" s="92"/>
      <c r="AHZ117" s="92"/>
      <c r="AIA117" s="92"/>
      <c r="AIB117" s="92"/>
      <c r="AIC117" s="92"/>
      <c r="AID117" s="92"/>
      <c r="AIE117" s="92"/>
      <c r="AIF117" s="92"/>
      <c r="AIG117" s="92"/>
      <c r="AIH117" s="92"/>
      <c r="AII117" s="92"/>
      <c r="AIJ117" s="92"/>
      <c r="AIK117" s="92"/>
      <c r="AIL117" s="92"/>
      <c r="AIM117" s="92"/>
      <c r="AIN117" s="92"/>
      <c r="AIO117" s="92"/>
      <c r="AIP117" s="92"/>
      <c r="AIQ117" s="92"/>
      <c r="AIR117" s="92"/>
      <c r="AIS117" s="92"/>
      <c r="AIT117" s="92"/>
      <c r="AIU117" s="92"/>
      <c r="AIV117" s="92"/>
      <c r="AIW117" s="92"/>
      <c r="AIX117" s="92"/>
      <c r="AIY117" s="92"/>
      <c r="AIZ117" s="92"/>
      <c r="AJA117" s="92"/>
      <c r="AJB117" s="92"/>
      <c r="AJC117" s="92"/>
      <c r="AJD117" s="92"/>
      <c r="AJE117" s="92"/>
      <c r="AJF117" s="92"/>
      <c r="AJG117" s="92"/>
      <c r="AJH117" s="92"/>
      <c r="AJI117" s="92"/>
      <c r="AJJ117" s="92"/>
      <c r="AJK117" s="92"/>
      <c r="AJL117" s="92"/>
      <c r="AJM117" s="92"/>
      <c r="AJN117" s="92"/>
      <c r="AJO117" s="92"/>
      <c r="AJP117" s="92"/>
      <c r="AJQ117" s="92"/>
      <c r="AJR117" s="92"/>
      <c r="AJS117" s="92"/>
      <c r="AJT117" s="92"/>
      <c r="AJU117" s="92"/>
      <c r="AJV117" s="92"/>
      <c r="AJW117" s="92"/>
      <c r="AJX117" s="92"/>
      <c r="AJY117" s="92"/>
      <c r="AJZ117" s="92"/>
      <c r="AKA117" s="92"/>
      <c r="AKB117" s="92"/>
      <c r="AKC117" s="92"/>
      <c r="AKD117" s="92"/>
      <c r="AKE117" s="92"/>
      <c r="AKF117" s="92"/>
      <c r="AKG117" s="92"/>
      <c r="AKH117" s="92"/>
      <c r="AKI117" s="92"/>
      <c r="AKJ117" s="92"/>
      <c r="AKK117" s="92"/>
      <c r="AKL117" s="92"/>
      <c r="AKM117" s="92"/>
      <c r="AKN117" s="92"/>
      <c r="AKO117" s="92"/>
      <c r="AKP117" s="92"/>
      <c r="AKQ117" s="92"/>
      <c r="AKR117" s="92"/>
      <c r="AKS117" s="92"/>
      <c r="AKT117" s="92"/>
      <c r="AKU117" s="92"/>
      <c r="AKV117" s="92"/>
      <c r="AKW117" s="92"/>
      <c r="AKX117" s="92"/>
      <c r="AKY117" s="92"/>
      <c r="AKZ117" s="92"/>
      <c r="ALA117" s="92"/>
      <c r="ALB117" s="92"/>
      <c r="ALC117" s="92"/>
      <c r="ALD117" s="92"/>
      <c r="ALE117" s="92"/>
      <c r="ALF117" s="92"/>
      <c r="ALG117" s="92"/>
      <c r="ALH117" s="92"/>
      <c r="ALI117" s="92"/>
      <c r="ALJ117" s="92"/>
      <c r="ALK117" s="92"/>
      <c r="ALL117" s="92"/>
      <c r="ALM117" s="92"/>
      <c r="ALN117" s="92"/>
      <c r="ALO117" s="92"/>
      <c r="ALP117" s="92"/>
      <c r="ALQ117" s="92"/>
      <c r="ALR117" s="92"/>
      <c r="ALS117" s="92"/>
      <c r="ALT117" s="92"/>
      <c r="ALU117" s="92"/>
      <c r="ALV117" s="92"/>
      <c r="ALW117" s="92"/>
      <c r="ALX117" s="92"/>
      <c r="ALY117" s="92"/>
      <c r="ALZ117" s="92"/>
      <c r="AMA117" s="92"/>
      <c r="AMB117" s="92"/>
      <c r="AMC117" s="92"/>
      <c r="AMD117" s="92"/>
      <c r="AME117" s="92"/>
      <c r="AMF117" s="92"/>
      <c r="AMG117" s="92"/>
      <c r="AMH117" s="92"/>
      <c r="AMI117" s="92"/>
      <c r="AMJ117" s="92"/>
    </row>
    <row r="118" spans="1:1024" s="89" customFormat="1" ht="12.75" x14ac:dyDescent="0.2">
      <c r="A118" s="58">
        <f t="array" ref="A118">IF(G118=Error_checking!$A$26,_xlfn.RANK.EQ(AC118,$AC$2:$AC$601),"")</f>
        <v>117</v>
      </c>
      <c r="B118" s="84">
        <v>568</v>
      </c>
      <c r="C118" s="59">
        <f>VLOOKUP($B118,Ludo_na!$A$2:$D$601,2,0)</f>
        <v>329</v>
      </c>
      <c r="D118" s="60" t="str">
        <f>IF(VLOOKUP($B118,Ludo_voor!$A$2:$Y$601,3,0)="","",VLOOKUP($B118,Ludo_voor!$A$2:$Y$601,3,0))</f>
        <v>Van De Voorde</v>
      </c>
      <c r="E118" s="61" t="str">
        <f>IF(VLOOKUP($B118,Ludo_voor!$A$2:$Y$601,4,0)="","",VLOOKUP($B118,Ludo_voor!$A$2:$Y$601,4,0))</f>
        <v>Joris</v>
      </c>
      <c r="F118" s="62" t="str">
        <f>IF(VLOOKUP($B118,Ludo_voor!$A$2:$Y$601,5,0)="","",VLOOKUP($B118,Ludo_voor!$A$2:$Y$601,5,0))</f>
        <v/>
      </c>
      <c r="G118" s="63" t="s">
        <v>845</v>
      </c>
      <c r="H118" s="85"/>
      <c r="I118" s="86" t="s">
        <v>862</v>
      </c>
      <c r="J118" s="87">
        <v>1</v>
      </c>
      <c r="K118" s="87">
        <v>3</v>
      </c>
      <c r="L118" s="87">
        <v>75</v>
      </c>
      <c r="M118" s="67">
        <f t="array" ref="M118">IF($G118="","",IF(L118="",0,((SUM(IF(I118=I$2:I$601,IF(J118=J$2:J$601,1,0),0))-K118)/(SUM(IF(I118=I$2:I$601,IF(J118=J$2:J$601,1,0),0))-1)*100)+(L118/(SUM(IF(I118=I$2:I$601,IF(J118=J$2:J$601,L$2:L$601,0),0))))+IF(K118&lt;2,SUM(IF(I118=I$2:I$601,IF(J118=J$2:J$601,1,0),0)),0)))</f>
        <v>33.582502768549276</v>
      </c>
      <c r="N118" s="88" t="s">
        <v>887</v>
      </c>
      <c r="O118" s="72">
        <v>2</v>
      </c>
      <c r="P118" s="72">
        <v>4</v>
      </c>
      <c r="Q118" s="72">
        <v>23</v>
      </c>
      <c r="R118" s="70">
        <f t="array" ref="R118">IF($G118="","",IF(Q118="",0,((SUM(IF(N118=N$2:N$601,IF(O118=O$2:O$601,1,0),0))-P118)/(SUM(IF(N118=N$2:N$601,IF(O118=O$2:O$601,1,0),0))-1)*100)+(Q118/(SUM(IF(N118=N$2:N$601,IF(O118=O$2:O$601,Q$2:Q$601,0),0))))+IF(P118&lt;2,SUM(IF(N118=N$2:N$601,IF(O118=O$2:O$601,1,0),0)),0)))</f>
        <v>0.17829457364341086</v>
      </c>
      <c r="S118" s="71" t="s">
        <v>868</v>
      </c>
      <c r="T118" s="72">
        <v>5</v>
      </c>
      <c r="U118" s="72">
        <v>3</v>
      </c>
      <c r="V118" s="72">
        <v>180</v>
      </c>
      <c r="W118" s="73">
        <f t="array" ref="W118">IF($G118="","",IF(OR(S118=Error_checking!$Q$25,S118=Error_checking!$Q$26),R118-IF(P118&lt;2,SUM(IF(N118=N$2:N$601,IF(O118=O$2:O$601,1,0),0)),0),IF(V118="",0,((SUM(IF(S118=S$2:S$601,IF(T118=T$2:T$601,1,0),0))-U118)/(SUM(IF(S118=S$2:S$601,IF(T118=T$2:T$601,1,0),0))-1)*100)+(V118/(SUM(IF(S118=S$2:S$601,IF(T118=T$2:T$601,V$2:V$601,0),0))))+IF(U118&lt;2,SUM(IF(S118=S$2:S$601,IF(T118=T$2:T$601,1,0),0)),0))))</f>
        <v>33.575594436967243</v>
      </c>
      <c r="X118" s="74"/>
      <c r="Y118" s="75"/>
      <c r="Z118" s="76"/>
      <c r="AA118" s="75"/>
      <c r="AB118" s="77">
        <f>0</f>
        <v>0</v>
      </c>
      <c r="AC118" s="77">
        <f t="array" ref="AC118">SUM(M118,R118,W118,AB118)</f>
        <v>67.336391779159925</v>
      </c>
      <c r="AD118" s="76">
        <f>IF(G118=Error_checking!$A$26,MAX(0,MIN(MaxBonus,$G$1)+1-_xlfn.RANK.EQ(AC118,$AC$2:$AC$601)),0)</f>
        <v>0</v>
      </c>
      <c r="AE118" s="73">
        <f t="shared" si="1"/>
        <v>67.336391779159925</v>
      </c>
      <c r="AF118" s="78">
        <f t="array" ref="AF118">IF(G118=Error_checking!$A$26,_xlfn.RANK.EQ(AC118,$AC$2:$AC$601),"")</f>
        <v>117</v>
      </c>
      <c r="AG118" s="79"/>
      <c r="AH118" s="80"/>
      <c r="AI118" s="80"/>
      <c r="AJ118" s="80"/>
      <c r="AK118" s="81"/>
      <c r="AL118" s="81"/>
      <c r="AM118" s="81"/>
      <c r="AN118" s="82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</row>
    <row r="119" spans="1:1024" s="89" customFormat="1" ht="12.75" x14ac:dyDescent="0.2">
      <c r="A119" s="58">
        <f t="array" ref="A119">IF(G119=Error_checking!$A$26,_xlfn.RANK.EQ(AC119,$AC$2:$AC$601),"")</f>
        <v>118</v>
      </c>
      <c r="B119" s="84">
        <v>37</v>
      </c>
      <c r="C119" s="59">
        <f>VLOOKUP($B119,Ludo_na!$A$2:$D$601,2,0)</f>
        <v>41</v>
      </c>
      <c r="D119" s="60" t="str">
        <f>IF(VLOOKUP($B119,Ludo_voor!$A$2:$Y$601,3,0)="","",VLOOKUP($B119,Ludo_voor!$A$2:$Y$601,3,0))</f>
        <v>Beyen</v>
      </c>
      <c r="E119" s="61" t="str">
        <f>IF(VLOOKUP($B119,Ludo_voor!$A$2:$Y$601,4,0)="","",VLOOKUP($B119,Ludo_voor!$A$2:$Y$601,4,0))</f>
        <v>Jan</v>
      </c>
      <c r="F119" s="62" t="str">
        <f>IF(VLOOKUP($B119,Ludo_voor!$A$2:$Y$601,5,0)="","",VLOOKUP($B119,Ludo_voor!$A$2:$Y$601,5,0))</f>
        <v>De Pionne</v>
      </c>
      <c r="G119" s="63" t="s">
        <v>845</v>
      </c>
      <c r="H119" s="85" t="s">
        <v>846</v>
      </c>
      <c r="I119" s="86" t="s">
        <v>850</v>
      </c>
      <c r="J119" s="87">
        <v>2</v>
      </c>
      <c r="K119" s="87">
        <v>3</v>
      </c>
      <c r="L119" s="87">
        <v>4</v>
      </c>
      <c r="M119" s="67">
        <f t="array" ref="M119">IF($G119="","",IF(L119="",0,((SUM(IF(I119=I$2:I$601,IF(J119=J$2:J$601,1,0),0))-K119)/(SUM(IF(I119=I$2:I$601,IF(J119=J$2:J$601,1,0),0))-1)*100)+(L119/(SUM(IF(I119=I$2:I$601,IF(J119=J$2:J$601,L$2:L$601,0),0))))+IF(K119&lt;2,SUM(IF(I119=I$2:I$601,IF(J119=J$2:J$601,1,0),0)),0)))</f>
        <v>33.499999999999993</v>
      </c>
      <c r="N119" s="88" t="s">
        <v>861</v>
      </c>
      <c r="O119" s="72">
        <v>2</v>
      </c>
      <c r="P119" s="72">
        <v>3</v>
      </c>
      <c r="Q119" s="72">
        <v>68</v>
      </c>
      <c r="R119" s="70">
        <f t="array" ref="R119">IF($G119="","",IF(Q119="",0,((SUM(IF(N119=N$2:N$601,IF(O119=O$2:O$601,1,0),0))-P119)/(SUM(IF(N119=N$2:N$601,IF(O119=O$2:O$601,1,0),0))-1)*100)+(Q119/(SUM(IF(N119=N$2:N$601,IF(O119=O$2:O$601,Q$2:Q$601,0),0))))+IF(P119&lt;2,SUM(IF(N119=N$2:N$601,IF(O119=O$2:O$601,1,0),0)),0)))</f>
        <v>33.557755775577554</v>
      </c>
      <c r="S119" s="71" t="s">
        <v>868</v>
      </c>
      <c r="T119" s="72">
        <v>5</v>
      </c>
      <c r="U119" s="72">
        <v>4</v>
      </c>
      <c r="V119" s="72">
        <v>168</v>
      </c>
      <c r="W119" s="73">
        <f t="array" ref="W119">IF($G119="","",IF(OR(S119=Error_checking!$Q$25,S119=Error_checking!$Q$26),R119-IF(P119&lt;2,SUM(IF(N119=N$2:N$601,IF(O119=O$2:O$601,1,0),0)),0),IF(V119="",0,((SUM(IF(S119=S$2:S$601,IF(T119=T$2:T$601,1,0),0))-U119)/(SUM(IF(S119=S$2:S$601,IF(T119=T$2:T$601,1,0),0))-1)*100)+(V119/(SUM(IF(S119=S$2:S$601,IF(T119=T$2:T$601,V$2:V$601,0),0))))+IF(U119&lt;2,SUM(IF(S119=S$2:S$601,IF(T119=T$2:T$601,1,0),0)),0))))</f>
        <v>0.22611036339165544</v>
      </c>
      <c r="X119" s="74"/>
      <c r="Y119" s="75"/>
      <c r="Z119" s="76"/>
      <c r="AA119" s="75"/>
      <c r="AB119" s="77">
        <f>0</f>
        <v>0</v>
      </c>
      <c r="AC119" s="77">
        <f t="array" ref="AC119">SUM(M119,R119,W119,AB119)</f>
        <v>67.283866138969202</v>
      </c>
      <c r="AD119" s="76">
        <f>IF(G119=Error_checking!$A$26,MAX(0,MIN(MaxBonus,$G$1)+1-_xlfn.RANK.EQ(AC119,$AC$2:$AC$601)),0)</f>
        <v>0</v>
      </c>
      <c r="AE119" s="73">
        <f t="shared" si="1"/>
        <v>67.283866138969202</v>
      </c>
      <c r="AF119" s="78">
        <f t="array" ref="AF119">IF(G119=Error_checking!$A$26,_xlfn.RANK.EQ(AC119,$AC$2:$AC$601),"")</f>
        <v>118</v>
      </c>
      <c r="AG119" s="79"/>
      <c r="AH119" s="80"/>
      <c r="AI119" s="80"/>
      <c r="AJ119" s="80"/>
      <c r="AK119" s="81"/>
      <c r="AL119" s="81"/>
      <c r="AM119" s="81"/>
      <c r="AN119" s="82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  <c r="IW119" s="104"/>
      <c r="IX119" s="104"/>
      <c r="IY119" s="104"/>
      <c r="IZ119" s="104"/>
      <c r="JA119" s="104"/>
      <c r="JB119" s="104"/>
      <c r="JC119" s="104"/>
      <c r="JD119" s="104"/>
      <c r="JE119" s="104"/>
      <c r="JF119" s="104"/>
      <c r="JG119" s="104"/>
      <c r="JH119" s="104"/>
      <c r="JI119" s="104"/>
      <c r="JJ119" s="104"/>
      <c r="JK119" s="104"/>
      <c r="JL119" s="104"/>
      <c r="JM119" s="104"/>
      <c r="JN119" s="104"/>
      <c r="JO119" s="104"/>
      <c r="JP119" s="104"/>
      <c r="JQ119" s="104"/>
      <c r="JR119" s="104"/>
      <c r="JS119" s="104"/>
      <c r="JT119" s="104"/>
      <c r="JU119" s="104"/>
      <c r="JV119" s="104"/>
      <c r="JW119" s="104"/>
      <c r="JX119" s="104"/>
      <c r="JY119" s="104"/>
      <c r="JZ119" s="104"/>
      <c r="KA119" s="104"/>
      <c r="KB119" s="104"/>
      <c r="KC119" s="104"/>
      <c r="KD119" s="104"/>
      <c r="KE119" s="104"/>
      <c r="KF119" s="104"/>
      <c r="KG119" s="104"/>
      <c r="KH119" s="104"/>
      <c r="KI119" s="104"/>
      <c r="KJ119" s="104"/>
      <c r="KK119" s="104"/>
      <c r="KL119" s="104"/>
      <c r="KM119" s="104"/>
      <c r="KN119" s="104"/>
      <c r="KO119" s="104"/>
      <c r="KP119" s="104"/>
      <c r="KQ119" s="104"/>
      <c r="KR119" s="104"/>
      <c r="KS119" s="104"/>
      <c r="KT119" s="104"/>
      <c r="KU119" s="104"/>
      <c r="KV119" s="104"/>
      <c r="KW119" s="104"/>
      <c r="KX119" s="104"/>
      <c r="KY119" s="104"/>
      <c r="KZ119" s="104"/>
      <c r="LA119" s="104"/>
      <c r="LB119" s="104"/>
      <c r="LC119" s="104"/>
      <c r="LD119" s="104"/>
      <c r="LE119" s="104"/>
      <c r="LF119" s="104"/>
      <c r="LG119" s="104"/>
      <c r="LH119" s="104"/>
      <c r="LI119" s="104"/>
      <c r="LJ119" s="104"/>
      <c r="LK119" s="104"/>
      <c r="LL119" s="104"/>
      <c r="LM119" s="104"/>
      <c r="LN119" s="104"/>
      <c r="LO119" s="104"/>
      <c r="LP119" s="104"/>
      <c r="LQ119" s="104"/>
      <c r="LR119" s="104"/>
      <c r="LS119" s="104"/>
      <c r="LT119" s="104"/>
      <c r="LU119" s="104"/>
      <c r="LV119" s="104"/>
      <c r="LW119" s="104"/>
      <c r="LX119" s="104"/>
      <c r="LY119" s="104"/>
      <c r="LZ119" s="104"/>
      <c r="MA119" s="104"/>
      <c r="MB119" s="104"/>
      <c r="MC119" s="104"/>
      <c r="MD119" s="104"/>
      <c r="ME119" s="104"/>
      <c r="MF119" s="104"/>
      <c r="MG119" s="104"/>
      <c r="MH119" s="104"/>
      <c r="MI119" s="104"/>
      <c r="MJ119" s="104"/>
      <c r="MK119" s="104"/>
      <c r="ML119" s="104"/>
      <c r="MM119" s="104"/>
      <c r="MN119" s="104"/>
      <c r="MO119" s="104"/>
      <c r="MP119" s="104"/>
      <c r="MQ119" s="104"/>
      <c r="MR119" s="104"/>
      <c r="MS119" s="104"/>
      <c r="MT119" s="104"/>
      <c r="MU119" s="104"/>
      <c r="MV119" s="104"/>
      <c r="MW119" s="104"/>
      <c r="MX119" s="104"/>
      <c r="MY119" s="104"/>
      <c r="MZ119" s="104"/>
      <c r="NA119" s="104"/>
      <c r="NB119" s="104"/>
      <c r="NC119" s="104"/>
      <c r="ND119" s="104"/>
      <c r="NE119" s="104"/>
      <c r="NF119" s="104"/>
      <c r="NG119" s="104"/>
      <c r="NH119" s="104"/>
      <c r="NI119" s="104"/>
      <c r="NJ119" s="104"/>
      <c r="NK119" s="104"/>
      <c r="NL119" s="104"/>
      <c r="NM119" s="104"/>
      <c r="NN119" s="104"/>
      <c r="NO119" s="104"/>
      <c r="NP119" s="104"/>
      <c r="NQ119" s="104"/>
      <c r="NR119" s="104"/>
      <c r="NS119" s="104"/>
      <c r="NT119" s="104"/>
      <c r="NU119" s="104"/>
      <c r="NV119" s="104"/>
      <c r="NW119" s="104"/>
      <c r="NX119" s="104"/>
      <c r="NY119" s="104"/>
      <c r="NZ119" s="104"/>
      <c r="OA119" s="104"/>
      <c r="OB119" s="104"/>
      <c r="OC119" s="104"/>
      <c r="OD119" s="104"/>
      <c r="OE119" s="104"/>
      <c r="OF119" s="104"/>
      <c r="OG119" s="104"/>
      <c r="OH119" s="104"/>
      <c r="OI119" s="104"/>
      <c r="OJ119" s="104"/>
      <c r="OK119" s="104"/>
      <c r="OL119" s="104"/>
      <c r="OM119" s="104"/>
      <c r="ON119" s="104"/>
      <c r="OO119" s="104"/>
      <c r="OP119" s="104"/>
      <c r="OQ119" s="104"/>
      <c r="OR119" s="104"/>
      <c r="OS119" s="104"/>
      <c r="OT119" s="104"/>
      <c r="OU119" s="104"/>
      <c r="OV119" s="104"/>
      <c r="OW119" s="104"/>
      <c r="OX119" s="104"/>
      <c r="OY119" s="104"/>
      <c r="OZ119" s="104"/>
      <c r="PA119" s="104"/>
      <c r="PB119" s="104"/>
      <c r="PC119" s="104"/>
      <c r="PD119" s="104"/>
      <c r="PE119" s="104"/>
      <c r="PF119" s="104"/>
      <c r="PG119" s="104"/>
      <c r="PH119" s="104"/>
      <c r="PI119" s="104"/>
      <c r="PJ119" s="104"/>
      <c r="PK119" s="104"/>
      <c r="PL119" s="104"/>
      <c r="PM119" s="104"/>
      <c r="PN119" s="104"/>
      <c r="PO119" s="104"/>
      <c r="PP119" s="104"/>
      <c r="PQ119" s="104"/>
      <c r="PR119" s="104"/>
      <c r="PS119" s="104"/>
      <c r="PT119" s="104"/>
      <c r="PU119" s="104"/>
      <c r="PV119" s="104"/>
      <c r="PW119" s="104"/>
      <c r="PX119" s="104"/>
      <c r="PY119" s="104"/>
      <c r="PZ119" s="104"/>
      <c r="QA119" s="104"/>
      <c r="QB119" s="104"/>
      <c r="QC119" s="104"/>
      <c r="QD119" s="104"/>
      <c r="QE119" s="104"/>
      <c r="QF119" s="104"/>
      <c r="QG119" s="104"/>
      <c r="QH119" s="104"/>
      <c r="QI119" s="104"/>
      <c r="QJ119" s="104"/>
      <c r="QK119" s="104"/>
      <c r="QL119" s="104"/>
      <c r="QM119" s="104"/>
      <c r="QN119" s="104"/>
      <c r="QO119" s="104"/>
      <c r="QP119" s="104"/>
      <c r="QQ119" s="104"/>
      <c r="QR119" s="104"/>
      <c r="QS119" s="104"/>
      <c r="QT119" s="104"/>
      <c r="QU119" s="104"/>
      <c r="QV119" s="104"/>
      <c r="QW119" s="104"/>
      <c r="QX119" s="104"/>
      <c r="QY119" s="104"/>
      <c r="QZ119" s="104"/>
      <c r="RA119" s="104"/>
      <c r="RB119" s="104"/>
      <c r="RC119" s="104"/>
      <c r="RD119" s="104"/>
      <c r="RE119" s="104"/>
      <c r="RF119" s="104"/>
      <c r="RG119" s="104"/>
      <c r="RH119" s="104"/>
      <c r="RI119" s="104"/>
      <c r="RJ119" s="104"/>
      <c r="RK119" s="104"/>
      <c r="RL119" s="104"/>
      <c r="RM119" s="104"/>
      <c r="RN119" s="104"/>
      <c r="RO119" s="104"/>
      <c r="RP119" s="104"/>
      <c r="RQ119" s="104"/>
      <c r="RR119" s="104"/>
      <c r="RS119" s="104"/>
      <c r="RT119" s="104"/>
      <c r="RU119" s="104"/>
      <c r="RV119" s="104"/>
      <c r="RW119" s="104"/>
      <c r="RX119" s="104"/>
      <c r="RY119" s="104"/>
      <c r="RZ119" s="104"/>
      <c r="SA119" s="104"/>
      <c r="SB119" s="104"/>
      <c r="SC119" s="104"/>
      <c r="SD119" s="104"/>
      <c r="SE119" s="104"/>
      <c r="SF119" s="104"/>
      <c r="SG119" s="104"/>
      <c r="SH119" s="104"/>
      <c r="SI119" s="104"/>
      <c r="SJ119" s="104"/>
      <c r="SK119" s="104"/>
      <c r="SL119" s="104"/>
      <c r="SM119" s="104"/>
      <c r="SN119" s="104"/>
      <c r="SO119" s="104"/>
      <c r="SP119" s="104"/>
      <c r="SQ119" s="104"/>
      <c r="SR119" s="104"/>
      <c r="SS119" s="104"/>
      <c r="ST119" s="104"/>
      <c r="SU119" s="104"/>
      <c r="SV119" s="104"/>
      <c r="SW119" s="104"/>
      <c r="SX119" s="104"/>
      <c r="SY119" s="104"/>
      <c r="SZ119" s="104"/>
      <c r="TA119" s="104"/>
      <c r="TB119" s="104"/>
      <c r="TC119" s="104"/>
      <c r="TD119" s="104"/>
      <c r="TE119" s="104"/>
      <c r="TF119" s="104"/>
      <c r="TG119" s="104"/>
      <c r="TH119" s="104"/>
      <c r="TI119" s="104"/>
      <c r="TJ119" s="104"/>
      <c r="TK119" s="104"/>
      <c r="TL119" s="104"/>
      <c r="TM119" s="104"/>
      <c r="TN119" s="104"/>
      <c r="TO119" s="104"/>
      <c r="TP119" s="104"/>
      <c r="TQ119" s="104"/>
      <c r="TR119" s="104"/>
      <c r="TS119" s="104"/>
      <c r="TT119" s="104"/>
      <c r="TU119" s="104"/>
      <c r="TV119" s="104"/>
      <c r="TW119" s="104"/>
      <c r="TX119" s="104"/>
      <c r="TY119" s="104"/>
      <c r="TZ119" s="104"/>
      <c r="UA119" s="104"/>
      <c r="UB119" s="104"/>
      <c r="UC119" s="104"/>
      <c r="UD119" s="104"/>
      <c r="UE119" s="104"/>
      <c r="UF119" s="104"/>
      <c r="UG119" s="104"/>
      <c r="UH119" s="104"/>
      <c r="UI119" s="104"/>
      <c r="UJ119" s="104"/>
      <c r="UK119" s="104"/>
      <c r="UL119" s="104"/>
      <c r="UM119" s="104"/>
      <c r="UN119" s="104"/>
      <c r="UO119" s="104"/>
      <c r="UP119" s="104"/>
      <c r="UQ119" s="104"/>
      <c r="UR119" s="104"/>
      <c r="US119" s="104"/>
      <c r="UT119" s="104"/>
      <c r="UU119" s="104"/>
      <c r="UV119" s="104"/>
      <c r="UW119" s="104"/>
      <c r="UX119" s="104"/>
      <c r="UY119" s="104"/>
      <c r="UZ119" s="104"/>
      <c r="VA119" s="104"/>
      <c r="VB119" s="104"/>
      <c r="VC119" s="104"/>
      <c r="VD119" s="104"/>
      <c r="VE119" s="104"/>
      <c r="VF119" s="104"/>
      <c r="VG119" s="104"/>
      <c r="VH119" s="104"/>
      <c r="VI119" s="104"/>
      <c r="VJ119" s="104"/>
      <c r="VK119" s="104"/>
      <c r="VL119" s="104"/>
      <c r="VM119" s="104"/>
      <c r="VN119" s="104"/>
      <c r="VO119" s="104"/>
      <c r="VP119" s="104"/>
      <c r="VQ119" s="104"/>
      <c r="VR119" s="104"/>
      <c r="VS119" s="104"/>
      <c r="VT119" s="104"/>
      <c r="VU119" s="104"/>
      <c r="VV119" s="104"/>
      <c r="VW119" s="104"/>
      <c r="VX119" s="104"/>
      <c r="VY119" s="104"/>
      <c r="VZ119" s="104"/>
      <c r="WA119" s="104"/>
      <c r="WB119" s="104"/>
      <c r="WC119" s="104"/>
      <c r="WD119" s="104"/>
      <c r="WE119" s="104"/>
      <c r="WF119" s="104"/>
      <c r="WG119" s="104"/>
      <c r="WH119" s="104"/>
      <c r="WI119" s="104"/>
      <c r="WJ119" s="104"/>
      <c r="WK119" s="104"/>
      <c r="WL119" s="104"/>
      <c r="WM119" s="104"/>
      <c r="WN119" s="104"/>
      <c r="WO119" s="104"/>
      <c r="WP119" s="104"/>
      <c r="WQ119" s="104"/>
      <c r="WR119" s="104"/>
      <c r="WS119" s="104"/>
      <c r="WT119" s="104"/>
      <c r="WU119" s="104"/>
      <c r="WV119" s="104"/>
      <c r="WW119" s="104"/>
      <c r="WX119" s="104"/>
      <c r="WY119" s="104"/>
      <c r="WZ119" s="104"/>
      <c r="XA119" s="104"/>
      <c r="XB119" s="104"/>
      <c r="XC119" s="104"/>
      <c r="XD119" s="104"/>
      <c r="XE119" s="104"/>
      <c r="XF119" s="104"/>
      <c r="XG119" s="104"/>
      <c r="XH119" s="104"/>
      <c r="XI119" s="104"/>
      <c r="XJ119" s="104"/>
      <c r="XK119" s="104"/>
      <c r="XL119" s="104"/>
      <c r="XM119" s="104"/>
      <c r="XN119" s="104"/>
      <c r="XO119" s="104"/>
      <c r="XP119" s="104"/>
      <c r="XQ119" s="104"/>
      <c r="XR119" s="104"/>
      <c r="XS119" s="104"/>
      <c r="XT119" s="104"/>
      <c r="XU119" s="104"/>
      <c r="XV119" s="104"/>
      <c r="XW119" s="104"/>
      <c r="XX119" s="104"/>
      <c r="XY119" s="104"/>
      <c r="XZ119" s="104"/>
      <c r="YA119" s="104"/>
      <c r="YB119" s="104"/>
      <c r="YC119" s="104"/>
      <c r="YD119" s="104"/>
      <c r="YE119" s="104"/>
      <c r="YF119" s="104"/>
      <c r="YG119" s="104"/>
      <c r="YH119" s="104"/>
      <c r="YI119" s="104"/>
      <c r="YJ119" s="104"/>
      <c r="YK119" s="104"/>
      <c r="YL119" s="104"/>
      <c r="YM119" s="104"/>
      <c r="YN119" s="104"/>
      <c r="YO119" s="104"/>
      <c r="YP119" s="104"/>
      <c r="YQ119" s="104"/>
      <c r="YR119" s="104"/>
      <c r="YS119" s="104"/>
      <c r="YT119" s="104"/>
      <c r="YU119" s="104"/>
      <c r="YV119" s="104"/>
      <c r="YW119" s="104"/>
      <c r="YX119" s="104"/>
      <c r="YY119" s="104"/>
      <c r="YZ119" s="104"/>
      <c r="ZA119" s="104"/>
      <c r="ZB119" s="104"/>
      <c r="ZC119" s="104"/>
      <c r="ZD119" s="104"/>
      <c r="ZE119" s="104"/>
      <c r="ZF119" s="104"/>
      <c r="ZG119" s="104"/>
      <c r="ZH119" s="104"/>
      <c r="ZI119" s="104"/>
      <c r="ZJ119" s="104"/>
      <c r="ZK119" s="104"/>
      <c r="ZL119" s="104"/>
      <c r="ZM119" s="104"/>
      <c r="ZN119" s="104"/>
      <c r="ZO119" s="104"/>
      <c r="ZP119" s="104"/>
      <c r="ZQ119" s="104"/>
      <c r="ZR119" s="104"/>
      <c r="ZS119" s="104"/>
      <c r="ZT119" s="104"/>
      <c r="ZU119" s="104"/>
      <c r="ZV119" s="104"/>
      <c r="ZW119" s="104"/>
      <c r="ZX119" s="104"/>
      <c r="ZY119" s="104"/>
      <c r="ZZ119" s="104"/>
      <c r="AAA119" s="104"/>
      <c r="AAB119" s="104"/>
      <c r="AAC119" s="104"/>
      <c r="AAD119" s="104"/>
      <c r="AAE119" s="104"/>
      <c r="AAF119" s="104"/>
      <c r="AAG119" s="104"/>
      <c r="AAH119" s="104"/>
      <c r="AAI119" s="104"/>
      <c r="AAJ119" s="104"/>
      <c r="AAK119" s="104"/>
      <c r="AAL119" s="104"/>
      <c r="AAM119" s="104"/>
      <c r="AAN119" s="104"/>
      <c r="AAO119" s="104"/>
      <c r="AAP119" s="104"/>
      <c r="AAQ119" s="104"/>
      <c r="AAR119" s="104"/>
      <c r="AAS119" s="104"/>
      <c r="AAT119" s="104"/>
      <c r="AAU119" s="104"/>
      <c r="AAV119" s="104"/>
      <c r="AAW119" s="104"/>
      <c r="AAX119" s="104"/>
      <c r="AAY119" s="104"/>
      <c r="AAZ119" s="104"/>
      <c r="ABA119" s="104"/>
      <c r="ABB119" s="104"/>
      <c r="ABC119" s="104"/>
      <c r="ABD119" s="104"/>
      <c r="ABE119" s="104"/>
      <c r="ABF119" s="104"/>
      <c r="ABG119" s="104"/>
      <c r="ABH119" s="104"/>
      <c r="ABI119" s="104"/>
      <c r="ABJ119" s="104"/>
      <c r="ABK119" s="104"/>
      <c r="ABL119" s="104"/>
      <c r="ABM119" s="104"/>
      <c r="ABN119" s="104"/>
      <c r="ABO119" s="104"/>
      <c r="ABP119" s="104"/>
      <c r="ABQ119" s="104"/>
      <c r="ABR119" s="104"/>
      <c r="ABS119" s="104"/>
      <c r="ABT119" s="104"/>
      <c r="ABU119" s="104"/>
      <c r="ABV119" s="104"/>
      <c r="ABW119" s="104"/>
      <c r="ABX119" s="104"/>
      <c r="ABY119" s="104"/>
      <c r="ABZ119" s="104"/>
      <c r="ACA119" s="104"/>
      <c r="ACB119" s="104"/>
      <c r="ACC119" s="104"/>
      <c r="ACD119" s="104"/>
      <c r="ACE119" s="104"/>
      <c r="ACF119" s="104"/>
      <c r="ACG119" s="104"/>
      <c r="ACH119" s="104"/>
      <c r="ACI119" s="104"/>
      <c r="ACJ119" s="104"/>
      <c r="ACK119" s="104"/>
      <c r="ACL119" s="104"/>
      <c r="ACM119" s="104"/>
      <c r="ACN119" s="104"/>
      <c r="ACO119" s="104"/>
      <c r="ACP119" s="104"/>
      <c r="ACQ119" s="104"/>
      <c r="ACR119" s="104"/>
      <c r="ACS119" s="104"/>
      <c r="ACT119" s="104"/>
      <c r="ACU119" s="104"/>
      <c r="ACV119" s="104"/>
      <c r="ACW119" s="104"/>
      <c r="ACX119" s="104"/>
      <c r="ACY119" s="104"/>
      <c r="ACZ119" s="104"/>
      <c r="ADA119" s="104"/>
      <c r="ADB119" s="104"/>
      <c r="ADC119" s="104"/>
      <c r="ADD119" s="104"/>
      <c r="ADE119" s="104"/>
      <c r="ADF119" s="104"/>
      <c r="ADG119" s="104"/>
      <c r="ADH119" s="104"/>
      <c r="ADI119" s="104"/>
      <c r="ADJ119" s="104"/>
      <c r="ADK119" s="104"/>
      <c r="ADL119" s="104"/>
      <c r="ADM119" s="104"/>
      <c r="ADN119" s="104"/>
      <c r="ADO119" s="104"/>
      <c r="ADP119" s="104"/>
      <c r="ADQ119" s="104"/>
      <c r="ADR119" s="104"/>
      <c r="ADS119" s="104"/>
      <c r="ADT119" s="104"/>
      <c r="ADU119" s="104"/>
      <c r="ADV119" s="104"/>
      <c r="ADW119" s="104"/>
      <c r="ADX119" s="104"/>
      <c r="ADY119" s="104"/>
      <c r="ADZ119" s="104"/>
      <c r="AEA119" s="104"/>
      <c r="AEB119" s="104"/>
      <c r="AEC119" s="104"/>
      <c r="AED119" s="104"/>
      <c r="AEE119" s="104"/>
      <c r="AEF119" s="104"/>
      <c r="AEG119" s="104"/>
      <c r="AEH119" s="104"/>
      <c r="AEI119" s="104"/>
      <c r="AEJ119" s="104"/>
      <c r="AEK119" s="104"/>
      <c r="AEL119" s="104"/>
      <c r="AEM119" s="104"/>
      <c r="AEN119" s="104"/>
      <c r="AEO119" s="104"/>
      <c r="AEP119" s="104"/>
      <c r="AEQ119" s="104"/>
      <c r="AER119" s="104"/>
      <c r="AES119" s="104"/>
      <c r="AET119" s="104"/>
      <c r="AEU119" s="104"/>
      <c r="AEV119" s="104"/>
      <c r="AEW119" s="104"/>
      <c r="AEX119" s="104"/>
      <c r="AEY119" s="104"/>
      <c r="AEZ119" s="104"/>
      <c r="AFA119" s="104"/>
      <c r="AFB119" s="104"/>
      <c r="AFC119" s="104"/>
      <c r="AFD119" s="104"/>
      <c r="AFE119" s="104"/>
      <c r="AFF119" s="104"/>
      <c r="AFG119" s="104"/>
      <c r="AFH119" s="104"/>
      <c r="AFI119" s="104"/>
      <c r="AFJ119" s="104"/>
      <c r="AFK119" s="104"/>
      <c r="AFL119" s="104"/>
      <c r="AFM119" s="104"/>
      <c r="AFN119" s="104"/>
      <c r="AFO119" s="104"/>
      <c r="AFP119" s="104"/>
      <c r="AFQ119" s="104"/>
      <c r="AFR119" s="104"/>
      <c r="AFS119" s="104"/>
      <c r="AFT119" s="104"/>
      <c r="AFU119" s="104"/>
      <c r="AFV119" s="104"/>
      <c r="AFW119" s="104"/>
      <c r="AFX119" s="104"/>
      <c r="AFY119" s="104"/>
      <c r="AFZ119" s="104"/>
      <c r="AGA119" s="104"/>
      <c r="AGB119" s="104"/>
      <c r="AGC119" s="104"/>
      <c r="AGD119" s="104"/>
      <c r="AGE119" s="104"/>
      <c r="AGF119" s="104"/>
      <c r="AGG119" s="104"/>
      <c r="AGH119" s="104"/>
      <c r="AGI119" s="104"/>
      <c r="AGJ119" s="104"/>
      <c r="AGK119" s="104"/>
      <c r="AGL119" s="104"/>
      <c r="AGM119" s="104"/>
      <c r="AGN119" s="104"/>
      <c r="AGO119" s="104"/>
      <c r="AGP119" s="104"/>
      <c r="AGQ119" s="104"/>
      <c r="AGR119" s="104"/>
      <c r="AGS119" s="104"/>
      <c r="AGT119" s="104"/>
      <c r="AGU119" s="104"/>
      <c r="AGV119" s="104"/>
      <c r="AGW119" s="104"/>
      <c r="AGX119" s="104"/>
      <c r="AGY119" s="104"/>
      <c r="AGZ119" s="104"/>
      <c r="AHA119" s="104"/>
      <c r="AHB119" s="104"/>
      <c r="AHC119" s="104"/>
      <c r="AHD119" s="104"/>
      <c r="AHE119" s="104"/>
      <c r="AHF119" s="104"/>
      <c r="AHG119" s="104"/>
      <c r="AHH119" s="104"/>
      <c r="AHI119" s="104"/>
      <c r="AHJ119" s="104"/>
      <c r="AHK119" s="104"/>
      <c r="AHL119" s="104"/>
      <c r="AHM119" s="104"/>
      <c r="AHN119" s="104"/>
      <c r="AHO119" s="104"/>
      <c r="AHP119" s="104"/>
      <c r="AHQ119" s="104"/>
      <c r="AHR119" s="104"/>
      <c r="AHS119" s="104"/>
      <c r="AHT119" s="104"/>
      <c r="AHU119" s="104"/>
      <c r="AHV119" s="104"/>
      <c r="AHW119" s="104"/>
      <c r="AHX119" s="104"/>
      <c r="AHY119" s="104"/>
      <c r="AHZ119" s="104"/>
      <c r="AIA119" s="104"/>
      <c r="AIB119" s="104"/>
      <c r="AIC119" s="104"/>
      <c r="AID119" s="104"/>
      <c r="AIE119" s="104"/>
      <c r="AIF119" s="104"/>
      <c r="AIG119" s="104"/>
      <c r="AIH119" s="104"/>
      <c r="AII119" s="104"/>
      <c r="AIJ119" s="104"/>
      <c r="AIK119" s="104"/>
      <c r="AIL119" s="104"/>
      <c r="AIM119" s="104"/>
      <c r="AIN119" s="104"/>
      <c r="AIO119" s="104"/>
      <c r="AIP119" s="104"/>
      <c r="AIQ119" s="104"/>
      <c r="AIR119" s="104"/>
      <c r="AIS119" s="104"/>
      <c r="AIT119" s="104"/>
      <c r="AIU119" s="104"/>
      <c r="AIV119" s="104"/>
      <c r="AIW119" s="104"/>
      <c r="AIX119" s="104"/>
      <c r="AIY119" s="104"/>
      <c r="AIZ119" s="104"/>
      <c r="AJA119" s="104"/>
      <c r="AJB119" s="104"/>
      <c r="AJC119" s="104"/>
      <c r="AJD119" s="104"/>
      <c r="AJE119" s="104"/>
      <c r="AJF119" s="104"/>
      <c r="AJG119" s="104"/>
      <c r="AJH119" s="104"/>
      <c r="AJI119" s="104"/>
      <c r="AJJ119" s="104"/>
      <c r="AJK119" s="104"/>
      <c r="AJL119" s="104"/>
      <c r="AJM119" s="104"/>
      <c r="AJN119" s="104"/>
      <c r="AJO119" s="104"/>
      <c r="AJP119" s="104"/>
      <c r="AJQ119" s="104"/>
      <c r="AJR119" s="104"/>
      <c r="AJS119" s="104"/>
      <c r="AJT119" s="104"/>
      <c r="AJU119" s="104"/>
      <c r="AJV119" s="104"/>
      <c r="AJW119" s="104"/>
      <c r="AJX119" s="104"/>
      <c r="AJY119" s="104"/>
      <c r="AJZ119" s="104"/>
      <c r="AKA119" s="104"/>
      <c r="AKB119" s="104"/>
      <c r="AKC119" s="104"/>
      <c r="AKD119" s="104"/>
      <c r="AKE119" s="104"/>
      <c r="AKF119" s="104"/>
      <c r="AKG119" s="104"/>
      <c r="AKH119" s="104"/>
      <c r="AKI119" s="104"/>
      <c r="AKJ119" s="104"/>
      <c r="AKK119" s="104"/>
      <c r="AKL119" s="104"/>
      <c r="AKM119" s="104"/>
      <c r="AKN119" s="104"/>
      <c r="AKO119" s="104"/>
      <c r="AKP119" s="104"/>
      <c r="AKQ119" s="104"/>
      <c r="AKR119" s="104"/>
      <c r="AKS119" s="104"/>
      <c r="AKT119" s="104"/>
      <c r="AKU119" s="104"/>
      <c r="AKV119" s="104"/>
      <c r="AKW119" s="104"/>
      <c r="AKX119" s="104"/>
      <c r="AKY119" s="104"/>
      <c r="AKZ119" s="104"/>
      <c r="ALA119" s="104"/>
      <c r="ALB119" s="104"/>
      <c r="ALC119" s="104"/>
      <c r="ALD119" s="104"/>
      <c r="ALE119" s="104"/>
      <c r="ALF119" s="104"/>
      <c r="ALG119" s="104"/>
      <c r="ALH119" s="104"/>
      <c r="ALI119" s="104"/>
      <c r="ALJ119" s="104"/>
      <c r="ALK119" s="104"/>
      <c r="ALL119" s="104"/>
      <c r="ALM119" s="104"/>
      <c r="ALN119" s="104"/>
      <c r="ALO119" s="104"/>
      <c r="ALP119" s="104"/>
      <c r="ALQ119" s="104"/>
      <c r="ALR119" s="104"/>
      <c r="ALS119" s="104"/>
      <c r="ALT119" s="104"/>
      <c r="ALU119" s="104"/>
      <c r="ALV119" s="104"/>
      <c r="ALW119" s="104"/>
      <c r="ALX119" s="104"/>
      <c r="ALY119" s="104"/>
      <c r="ALZ119" s="104"/>
      <c r="AMA119" s="104"/>
      <c r="AMB119" s="104"/>
      <c r="AMC119" s="104"/>
      <c r="AMD119" s="104"/>
      <c r="AME119" s="104"/>
      <c r="AMF119" s="104"/>
      <c r="AMG119" s="104"/>
      <c r="AMH119" s="104"/>
      <c r="AMI119" s="104"/>
      <c r="AMJ119" s="104"/>
    </row>
    <row r="120" spans="1:1024" s="104" customFormat="1" ht="12.75" x14ac:dyDescent="0.2">
      <c r="A120" s="58">
        <f t="array" ref="A120">IF(G120=Error_checking!$A$26,_xlfn.RANK.EQ(AC120,$AC$2:$AC$601),"")</f>
        <v>119</v>
      </c>
      <c r="B120" s="84">
        <v>372</v>
      </c>
      <c r="C120" s="59">
        <f>VLOOKUP($B120,Ludo_na!$A$2:$D$601,2,0)</f>
        <v>406</v>
      </c>
      <c r="D120" s="60" t="str">
        <f>IF(VLOOKUP($B120,Ludo_voor!$A$2:$Y$601,3,0)="","",VLOOKUP($B120,Ludo_voor!$A$2:$Y$601,3,0))</f>
        <v>Charlier</v>
      </c>
      <c r="E120" s="61" t="str">
        <f>IF(VLOOKUP($B120,Ludo_voor!$A$2:$Y$601,4,0)="","",VLOOKUP($B120,Ludo_voor!$A$2:$Y$601,4,0))</f>
        <v>Sven</v>
      </c>
      <c r="F120" s="62" t="str">
        <f>IF(VLOOKUP($B120,Ludo_voor!$A$2:$Y$601,5,0)="","",VLOOKUP($B120,Ludo_voor!$A$2:$Y$601,5,0))</f>
        <v>Spelgevaar</v>
      </c>
      <c r="G120" s="63" t="s">
        <v>845</v>
      </c>
      <c r="H120" s="85"/>
      <c r="I120" s="86" t="s">
        <v>867</v>
      </c>
      <c r="J120" s="87">
        <v>3</v>
      </c>
      <c r="K120" s="87">
        <v>2</v>
      </c>
      <c r="L120" s="87">
        <v>90</v>
      </c>
      <c r="M120" s="67">
        <f t="array" ref="M120">IF($G120="","",IF(L120="",0,((SUM(IF(I120=I$2:I$601,IF(J120=J$2:J$601,1,0),0))-K120)/(SUM(IF(I120=I$2:I$601,IF(J120=J$2:J$601,1,0),0))-1)*100)+(L120/(SUM(IF(I120=I$2:I$601,IF(J120=J$2:J$601,L$2:L$601,0),0))))+IF(K120&lt;2,SUM(IF(I120=I$2:I$601,IF(J120=J$2:J$601,1,0),0)),0)))</f>
        <v>66.926032660902962</v>
      </c>
      <c r="N120" s="88" t="s">
        <v>866</v>
      </c>
      <c r="O120" s="72">
        <v>2</v>
      </c>
      <c r="P120" s="72">
        <v>4</v>
      </c>
      <c r="Q120" s="72">
        <v>249</v>
      </c>
      <c r="R120" s="70">
        <f t="array" ref="R120">IF($G120="","",IF(Q120="",0,((SUM(IF(N120=N$2:N$601,IF(O120=O$2:O$601,1,0),0))-P120)/(SUM(IF(N120=N$2:N$601,IF(O120=O$2:O$601,1,0),0))-1)*100)+(Q120/(SUM(IF(N120=N$2:N$601,IF(O120=O$2:O$601,Q$2:Q$601,0),0))))+IF(P120&lt;2,SUM(IF(N120=N$2:N$601,IF(O120=O$2:O$601,1,0),0)),0)))</f>
        <v>0.23336457357075913</v>
      </c>
      <c r="S120" s="71" t="s">
        <v>854</v>
      </c>
      <c r="T120" s="72">
        <v>1</v>
      </c>
      <c r="U120" s="72">
        <v>5</v>
      </c>
      <c r="V120" s="72">
        <v>1</v>
      </c>
      <c r="W120" s="73">
        <f t="array" ref="W120">IF($G120="","",IF(OR(S120=Error_checking!$Q$25,S120=Error_checking!$Q$26),R120-IF(P120&lt;2,SUM(IF(N120=N$2:N$601,IF(O120=O$2:O$601,1,0),0)),0),IF(V120="",0,((SUM(IF(S120=S$2:S$601,IF(T120=T$2:T$601,1,0),0))-U120)/(SUM(IF(S120=S$2:S$601,IF(T120=T$2:T$601,1,0),0))-1)*100)+(V120/(SUM(IF(S120=S$2:S$601,IF(T120=T$2:T$601,V$2:V$601,0),0))))+IF(U120&lt;2,SUM(IF(S120=S$2:S$601,IF(T120=T$2:T$601,1,0),0)),0))))</f>
        <v>6.6666666666666666E-2</v>
      </c>
      <c r="X120" s="74"/>
      <c r="Y120" s="75"/>
      <c r="Z120" s="76"/>
      <c r="AA120" s="75"/>
      <c r="AB120" s="77">
        <f>0</f>
        <v>0</v>
      </c>
      <c r="AC120" s="77">
        <f t="array" ref="AC120">SUM(M120,R120,W120,AB120)</f>
        <v>67.226063901140378</v>
      </c>
      <c r="AD120" s="76">
        <f>IF(G120=Error_checking!$A$26,MAX(0,MIN(MaxBonus,$G$1)+1-_xlfn.RANK.EQ(AC120,$AC$2:$AC$601)),0)</f>
        <v>0</v>
      </c>
      <c r="AE120" s="73">
        <f t="shared" si="1"/>
        <v>67.226063901140378</v>
      </c>
      <c r="AF120" s="78">
        <f t="array" ref="AF120">IF(G120=Error_checking!$A$26,_xlfn.RANK.EQ(AC120,$AC$2:$AC$601),"")</f>
        <v>119</v>
      </c>
      <c r="AG120" s="79"/>
      <c r="AH120" s="80"/>
      <c r="AI120" s="80"/>
      <c r="AJ120" s="80"/>
      <c r="AK120" s="81"/>
      <c r="AL120" s="81"/>
      <c r="AM120" s="81"/>
      <c r="AN120" s="82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  <c r="IU120" s="83"/>
      <c r="IV120" s="83"/>
      <c r="IW120" s="83"/>
      <c r="IX120" s="83"/>
      <c r="IY120" s="83"/>
      <c r="IZ120" s="83"/>
      <c r="JA120" s="83"/>
      <c r="JB120" s="83"/>
      <c r="JC120" s="83"/>
      <c r="JD120" s="83"/>
      <c r="JE120" s="83"/>
      <c r="JF120" s="83"/>
      <c r="JG120" s="83"/>
      <c r="JH120" s="83"/>
      <c r="JI120" s="83"/>
      <c r="JJ120" s="83"/>
      <c r="JK120" s="83"/>
      <c r="JL120" s="83"/>
      <c r="JM120" s="83"/>
      <c r="JN120" s="83"/>
      <c r="JO120" s="83"/>
      <c r="JP120" s="83"/>
      <c r="JQ120" s="83"/>
      <c r="JR120" s="83"/>
      <c r="JS120" s="83"/>
      <c r="JT120" s="83"/>
      <c r="JU120" s="83"/>
      <c r="JV120" s="83"/>
      <c r="JW120" s="83"/>
      <c r="JX120" s="83"/>
      <c r="JY120" s="83"/>
      <c r="JZ120" s="83"/>
      <c r="KA120" s="83"/>
      <c r="KB120" s="83"/>
      <c r="KC120" s="83"/>
      <c r="KD120" s="83"/>
      <c r="KE120" s="83"/>
      <c r="KF120" s="83"/>
      <c r="KG120" s="83"/>
      <c r="KH120" s="83"/>
      <c r="KI120" s="83"/>
      <c r="KJ120" s="83"/>
      <c r="KK120" s="83"/>
      <c r="KL120" s="83"/>
      <c r="KM120" s="83"/>
      <c r="KN120" s="83"/>
      <c r="KO120" s="83"/>
      <c r="KP120" s="83"/>
      <c r="KQ120" s="83"/>
      <c r="KR120" s="83"/>
      <c r="KS120" s="83"/>
      <c r="KT120" s="83"/>
      <c r="KU120" s="83"/>
      <c r="KV120" s="83"/>
      <c r="KW120" s="83"/>
      <c r="KX120" s="83"/>
      <c r="KY120" s="83"/>
      <c r="KZ120" s="83"/>
      <c r="LA120" s="83"/>
      <c r="LB120" s="83"/>
      <c r="LC120" s="83"/>
      <c r="LD120" s="83"/>
      <c r="LE120" s="83"/>
      <c r="LF120" s="83"/>
      <c r="LG120" s="83"/>
      <c r="LH120" s="83"/>
      <c r="LI120" s="83"/>
      <c r="LJ120" s="83"/>
      <c r="LK120" s="83"/>
      <c r="LL120" s="83"/>
      <c r="LM120" s="83"/>
      <c r="LN120" s="83"/>
      <c r="LO120" s="83"/>
      <c r="LP120" s="83"/>
      <c r="LQ120" s="83"/>
      <c r="LR120" s="83"/>
      <c r="LS120" s="83"/>
      <c r="LT120" s="83"/>
      <c r="LU120" s="83"/>
      <c r="LV120" s="83"/>
      <c r="LW120" s="83"/>
      <c r="LX120" s="83"/>
      <c r="LY120" s="83"/>
      <c r="LZ120" s="83"/>
      <c r="MA120" s="83"/>
      <c r="MB120" s="83"/>
      <c r="MC120" s="83"/>
      <c r="MD120" s="83"/>
      <c r="ME120" s="83"/>
      <c r="MF120" s="83"/>
      <c r="MG120" s="83"/>
      <c r="MH120" s="83"/>
      <c r="MI120" s="83"/>
      <c r="MJ120" s="83"/>
      <c r="MK120" s="83"/>
      <c r="ML120" s="83"/>
      <c r="MM120" s="83"/>
      <c r="MN120" s="83"/>
      <c r="MO120" s="83"/>
      <c r="MP120" s="83"/>
      <c r="MQ120" s="83"/>
      <c r="MR120" s="83"/>
      <c r="MS120" s="83"/>
      <c r="MT120" s="83"/>
      <c r="MU120" s="83"/>
      <c r="MV120" s="83"/>
      <c r="MW120" s="83"/>
      <c r="MX120" s="83"/>
      <c r="MY120" s="83"/>
      <c r="MZ120" s="83"/>
      <c r="NA120" s="83"/>
      <c r="NB120" s="83"/>
      <c r="NC120" s="83"/>
      <c r="ND120" s="83"/>
      <c r="NE120" s="83"/>
      <c r="NF120" s="83"/>
      <c r="NG120" s="83"/>
      <c r="NH120" s="83"/>
      <c r="NI120" s="83"/>
      <c r="NJ120" s="83"/>
      <c r="NK120" s="83"/>
      <c r="NL120" s="83"/>
      <c r="NM120" s="83"/>
      <c r="NN120" s="83"/>
      <c r="NO120" s="83"/>
      <c r="NP120" s="83"/>
      <c r="NQ120" s="83"/>
      <c r="NR120" s="83"/>
      <c r="NS120" s="83"/>
      <c r="NT120" s="83"/>
      <c r="NU120" s="83"/>
      <c r="NV120" s="83"/>
      <c r="NW120" s="83"/>
      <c r="NX120" s="83"/>
      <c r="NY120" s="83"/>
      <c r="NZ120" s="83"/>
      <c r="OA120" s="83"/>
      <c r="OB120" s="83"/>
      <c r="OC120" s="83"/>
      <c r="OD120" s="83"/>
      <c r="OE120" s="83"/>
      <c r="OF120" s="83"/>
      <c r="OG120" s="83"/>
      <c r="OH120" s="83"/>
      <c r="OI120" s="83"/>
      <c r="OJ120" s="83"/>
      <c r="OK120" s="83"/>
      <c r="OL120" s="83"/>
      <c r="OM120" s="83"/>
      <c r="ON120" s="83"/>
      <c r="OO120" s="83"/>
      <c r="OP120" s="83"/>
      <c r="OQ120" s="83"/>
      <c r="OR120" s="83"/>
      <c r="OS120" s="83"/>
      <c r="OT120" s="83"/>
      <c r="OU120" s="83"/>
      <c r="OV120" s="83"/>
      <c r="OW120" s="83"/>
      <c r="OX120" s="83"/>
      <c r="OY120" s="83"/>
      <c r="OZ120" s="83"/>
      <c r="PA120" s="83"/>
      <c r="PB120" s="83"/>
      <c r="PC120" s="83"/>
      <c r="PD120" s="83"/>
      <c r="PE120" s="83"/>
      <c r="PF120" s="83"/>
      <c r="PG120" s="83"/>
      <c r="PH120" s="83"/>
      <c r="PI120" s="83"/>
      <c r="PJ120" s="83"/>
      <c r="PK120" s="83"/>
      <c r="PL120" s="83"/>
      <c r="PM120" s="83"/>
      <c r="PN120" s="83"/>
      <c r="PO120" s="83"/>
      <c r="PP120" s="83"/>
      <c r="PQ120" s="83"/>
      <c r="PR120" s="83"/>
      <c r="PS120" s="83"/>
      <c r="PT120" s="83"/>
      <c r="PU120" s="83"/>
      <c r="PV120" s="83"/>
      <c r="PW120" s="83"/>
      <c r="PX120" s="83"/>
      <c r="PY120" s="83"/>
      <c r="PZ120" s="83"/>
      <c r="QA120" s="83"/>
      <c r="QB120" s="83"/>
      <c r="QC120" s="83"/>
      <c r="QD120" s="83"/>
      <c r="QE120" s="83"/>
      <c r="QF120" s="83"/>
      <c r="QG120" s="83"/>
      <c r="QH120" s="83"/>
      <c r="QI120" s="83"/>
      <c r="QJ120" s="83"/>
      <c r="QK120" s="83"/>
      <c r="QL120" s="83"/>
      <c r="QM120" s="83"/>
      <c r="QN120" s="83"/>
      <c r="QO120" s="83"/>
      <c r="QP120" s="83"/>
      <c r="QQ120" s="83"/>
      <c r="QR120" s="83"/>
      <c r="QS120" s="83"/>
      <c r="QT120" s="83"/>
      <c r="QU120" s="83"/>
      <c r="QV120" s="83"/>
      <c r="QW120" s="83"/>
      <c r="QX120" s="83"/>
      <c r="QY120" s="83"/>
      <c r="QZ120" s="83"/>
      <c r="RA120" s="83"/>
      <c r="RB120" s="83"/>
      <c r="RC120" s="83"/>
      <c r="RD120" s="83"/>
      <c r="RE120" s="83"/>
      <c r="RF120" s="83"/>
      <c r="RG120" s="83"/>
      <c r="RH120" s="83"/>
      <c r="RI120" s="83"/>
      <c r="RJ120" s="83"/>
      <c r="RK120" s="83"/>
      <c r="RL120" s="83"/>
      <c r="RM120" s="83"/>
      <c r="RN120" s="83"/>
      <c r="RO120" s="83"/>
      <c r="RP120" s="83"/>
      <c r="RQ120" s="83"/>
      <c r="RR120" s="83"/>
      <c r="RS120" s="83"/>
      <c r="RT120" s="83"/>
      <c r="RU120" s="83"/>
      <c r="RV120" s="83"/>
      <c r="RW120" s="83"/>
      <c r="RX120" s="83"/>
      <c r="RY120" s="83"/>
      <c r="RZ120" s="83"/>
      <c r="SA120" s="83"/>
      <c r="SB120" s="83"/>
      <c r="SC120" s="83"/>
      <c r="SD120" s="83"/>
      <c r="SE120" s="83"/>
      <c r="SF120" s="83"/>
      <c r="SG120" s="83"/>
      <c r="SH120" s="83"/>
      <c r="SI120" s="83"/>
      <c r="SJ120" s="83"/>
      <c r="SK120" s="83"/>
      <c r="SL120" s="83"/>
      <c r="SM120" s="83"/>
      <c r="SN120" s="83"/>
      <c r="SO120" s="83"/>
      <c r="SP120" s="83"/>
      <c r="SQ120" s="83"/>
      <c r="SR120" s="83"/>
      <c r="SS120" s="83"/>
      <c r="ST120" s="83"/>
      <c r="SU120" s="83"/>
      <c r="SV120" s="83"/>
      <c r="SW120" s="83"/>
      <c r="SX120" s="83"/>
      <c r="SY120" s="83"/>
      <c r="SZ120" s="83"/>
      <c r="TA120" s="83"/>
      <c r="TB120" s="83"/>
      <c r="TC120" s="83"/>
      <c r="TD120" s="83"/>
      <c r="TE120" s="83"/>
      <c r="TF120" s="83"/>
      <c r="TG120" s="83"/>
      <c r="TH120" s="83"/>
      <c r="TI120" s="83"/>
      <c r="TJ120" s="83"/>
      <c r="TK120" s="83"/>
      <c r="TL120" s="83"/>
      <c r="TM120" s="83"/>
      <c r="TN120" s="83"/>
      <c r="TO120" s="83"/>
      <c r="TP120" s="83"/>
      <c r="TQ120" s="83"/>
      <c r="TR120" s="83"/>
      <c r="TS120" s="83"/>
      <c r="TT120" s="83"/>
      <c r="TU120" s="83"/>
      <c r="TV120" s="83"/>
      <c r="TW120" s="83"/>
      <c r="TX120" s="83"/>
      <c r="TY120" s="83"/>
      <c r="TZ120" s="83"/>
      <c r="UA120" s="83"/>
      <c r="UB120" s="83"/>
      <c r="UC120" s="83"/>
      <c r="UD120" s="83"/>
      <c r="UE120" s="83"/>
      <c r="UF120" s="83"/>
      <c r="UG120" s="83"/>
      <c r="UH120" s="83"/>
      <c r="UI120" s="83"/>
      <c r="UJ120" s="83"/>
      <c r="UK120" s="83"/>
      <c r="UL120" s="83"/>
      <c r="UM120" s="83"/>
      <c r="UN120" s="83"/>
      <c r="UO120" s="83"/>
      <c r="UP120" s="83"/>
      <c r="UQ120" s="83"/>
      <c r="UR120" s="83"/>
      <c r="US120" s="83"/>
      <c r="UT120" s="83"/>
      <c r="UU120" s="83"/>
      <c r="UV120" s="83"/>
      <c r="UW120" s="83"/>
      <c r="UX120" s="83"/>
      <c r="UY120" s="83"/>
      <c r="UZ120" s="83"/>
      <c r="VA120" s="83"/>
      <c r="VB120" s="83"/>
      <c r="VC120" s="83"/>
      <c r="VD120" s="83"/>
      <c r="VE120" s="83"/>
      <c r="VF120" s="83"/>
      <c r="VG120" s="83"/>
      <c r="VH120" s="83"/>
      <c r="VI120" s="83"/>
      <c r="VJ120" s="83"/>
      <c r="VK120" s="83"/>
      <c r="VL120" s="83"/>
      <c r="VM120" s="83"/>
      <c r="VN120" s="83"/>
      <c r="VO120" s="83"/>
      <c r="VP120" s="83"/>
      <c r="VQ120" s="83"/>
      <c r="VR120" s="83"/>
      <c r="VS120" s="83"/>
      <c r="VT120" s="83"/>
      <c r="VU120" s="83"/>
      <c r="VV120" s="83"/>
      <c r="VW120" s="83"/>
      <c r="VX120" s="83"/>
      <c r="VY120" s="83"/>
      <c r="VZ120" s="83"/>
      <c r="WA120" s="83"/>
      <c r="WB120" s="83"/>
      <c r="WC120" s="83"/>
      <c r="WD120" s="83"/>
      <c r="WE120" s="83"/>
      <c r="WF120" s="83"/>
      <c r="WG120" s="83"/>
      <c r="WH120" s="83"/>
      <c r="WI120" s="83"/>
      <c r="WJ120" s="83"/>
      <c r="WK120" s="83"/>
      <c r="WL120" s="83"/>
      <c r="WM120" s="83"/>
      <c r="WN120" s="83"/>
      <c r="WO120" s="83"/>
      <c r="WP120" s="83"/>
      <c r="WQ120" s="83"/>
      <c r="WR120" s="83"/>
      <c r="WS120" s="83"/>
      <c r="WT120" s="83"/>
      <c r="WU120" s="83"/>
      <c r="WV120" s="83"/>
      <c r="WW120" s="83"/>
      <c r="WX120" s="83"/>
      <c r="WY120" s="83"/>
      <c r="WZ120" s="83"/>
      <c r="XA120" s="83"/>
      <c r="XB120" s="83"/>
      <c r="XC120" s="83"/>
      <c r="XD120" s="83"/>
      <c r="XE120" s="83"/>
      <c r="XF120" s="83"/>
      <c r="XG120" s="83"/>
      <c r="XH120" s="83"/>
      <c r="XI120" s="83"/>
      <c r="XJ120" s="83"/>
      <c r="XK120" s="83"/>
      <c r="XL120" s="83"/>
      <c r="XM120" s="83"/>
      <c r="XN120" s="83"/>
      <c r="XO120" s="83"/>
      <c r="XP120" s="83"/>
      <c r="XQ120" s="83"/>
      <c r="XR120" s="83"/>
      <c r="XS120" s="83"/>
      <c r="XT120" s="83"/>
      <c r="XU120" s="83"/>
      <c r="XV120" s="83"/>
      <c r="XW120" s="83"/>
      <c r="XX120" s="83"/>
      <c r="XY120" s="83"/>
      <c r="XZ120" s="83"/>
      <c r="YA120" s="83"/>
      <c r="YB120" s="83"/>
      <c r="YC120" s="83"/>
      <c r="YD120" s="83"/>
      <c r="YE120" s="83"/>
      <c r="YF120" s="83"/>
      <c r="YG120" s="83"/>
      <c r="YH120" s="83"/>
      <c r="YI120" s="83"/>
      <c r="YJ120" s="83"/>
      <c r="YK120" s="83"/>
      <c r="YL120" s="83"/>
      <c r="YM120" s="83"/>
      <c r="YN120" s="83"/>
      <c r="YO120" s="83"/>
      <c r="YP120" s="83"/>
      <c r="YQ120" s="83"/>
      <c r="YR120" s="83"/>
      <c r="YS120" s="83"/>
      <c r="YT120" s="83"/>
      <c r="YU120" s="83"/>
      <c r="YV120" s="83"/>
      <c r="YW120" s="83"/>
      <c r="YX120" s="83"/>
      <c r="YY120" s="83"/>
      <c r="YZ120" s="83"/>
      <c r="ZA120" s="83"/>
      <c r="ZB120" s="83"/>
      <c r="ZC120" s="83"/>
      <c r="ZD120" s="83"/>
      <c r="ZE120" s="83"/>
      <c r="ZF120" s="83"/>
      <c r="ZG120" s="83"/>
      <c r="ZH120" s="83"/>
      <c r="ZI120" s="83"/>
      <c r="ZJ120" s="83"/>
      <c r="ZK120" s="83"/>
      <c r="ZL120" s="83"/>
      <c r="ZM120" s="83"/>
      <c r="ZN120" s="83"/>
      <c r="ZO120" s="83"/>
      <c r="ZP120" s="83"/>
      <c r="ZQ120" s="83"/>
      <c r="ZR120" s="83"/>
      <c r="ZS120" s="83"/>
      <c r="ZT120" s="83"/>
      <c r="ZU120" s="83"/>
      <c r="ZV120" s="83"/>
      <c r="ZW120" s="83"/>
      <c r="ZX120" s="83"/>
      <c r="ZY120" s="83"/>
      <c r="ZZ120" s="83"/>
      <c r="AAA120" s="83"/>
      <c r="AAB120" s="83"/>
      <c r="AAC120" s="83"/>
      <c r="AAD120" s="83"/>
      <c r="AAE120" s="83"/>
      <c r="AAF120" s="83"/>
      <c r="AAG120" s="83"/>
      <c r="AAH120" s="83"/>
      <c r="AAI120" s="83"/>
      <c r="AAJ120" s="83"/>
      <c r="AAK120" s="83"/>
      <c r="AAL120" s="83"/>
      <c r="AAM120" s="83"/>
      <c r="AAN120" s="83"/>
      <c r="AAO120" s="83"/>
      <c r="AAP120" s="83"/>
      <c r="AAQ120" s="83"/>
      <c r="AAR120" s="83"/>
      <c r="AAS120" s="83"/>
      <c r="AAT120" s="83"/>
      <c r="AAU120" s="83"/>
      <c r="AAV120" s="83"/>
      <c r="AAW120" s="83"/>
      <c r="AAX120" s="83"/>
      <c r="AAY120" s="83"/>
      <c r="AAZ120" s="83"/>
      <c r="ABA120" s="83"/>
      <c r="ABB120" s="83"/>
      <c r="ABC120" s="83"/>
      <c r="ABD120" s="83"/>
      <c r="ABE120" s="83"/>
      <c r="ABF120" s="83"/>
      <c r="ABG120" s="83"/>
      <c r="ABH120" s="83"/>
      <c r="ABI120" s="83"/>
      <c r="ABJ120" s="83"/>
      <c r="ABK120" s="83"/>
      <c r="ABL120" s="83"/>
      <c r="ABM120" s="83"/>
      <c r="ABN120" s="83"/>
      <c r="ABO120" s="83"/>
      <c r="ABP120" s="83"/>
      <c r="ABQ120" s="83"/>
      <c r="ABR120" s="83"/>
      <c r="ABS120" s="83"/>
      <c r="ABT120" s="83"/>
      <c r="ABU120" s="83"/>
      <c r="ABV120" s="83"/>
      <c r="ABW120" s="83"/>
      <c r="ABX120" s="83"/>
      <c r="ABY120" s="83"/>
      <c r="ABZ120" s="83"/>
      <c r="ACA120" s="83"/>
      <c r="ACB120" s="83"/>
      <c r="ACC120" s="83"/>
      <c r="ACD120" s="83"/>
      <c r="ACE120" s="83"/>
      <c r="ACF120" s="83"/>
      <c r="ACG120" s="83"/>
      <c r="ACH120" s="83"/>
      <c r="ACI120" s="83"/>
      <c r="ACJ120" s="83"/>
      <c r="ACK120" s="83"/>
      <c r="ACL120" s="83"/>
      <c r="ACM120" s="83"/>
      <c r="ACN120" s="83"/>
      <c r="ACO120" s="83"/>
      <c r="ACP120" s="83"/>
      <c r="ACQ120" s="83"/>
      <c r="ACR120" s="83"/>
      <c r="ACS120" s="83"/>
      <c r="ACT120" s="83"/>
      <c r="ACU120" s="83"/>
      <c r="ACV120" s="83"/>
      <c r="ACW120" s="83"/>
      <c r="ACX120" s="83"/>
      <c r="ACY120" s="83"/>
      <c r="ACZ120" s="83"/>
      <c r="ADA120" s="83"/>
      <c r="ADB120" s="83"/>
      <c r="ADC120" s="83"/>
      <c r="ADD120" s="83"/>
      <c r="ADE120" s="83"/>
      <c r="ADF120" s="83"/>
      <c r="ADG120" s="83"/>
      <c r="ADH120" s="83"/>
      <c r="ADI120" s="83"/>
      <c r="ADJ120" s="83"/>
      <c r="ADK120" s="83"/>
      <c r="ADL120" s="83"/>
      <c r="ADM120" s="83"/>
      <c r="ADN120" s="83"/>
      <c r="ADO120" s="83"/>
      <c r="ADP120" s="83"/>
      <c r="ADQ120" s="83"/>
      <c r="ADR120" s="83"/>
      <c r="ADS120" s="83"/>
      <c r="ADT120" s="83"/>
      <c r="ADU120" s="83"/>
      <c r="ADV120" s="83"/>
      <c r="ADW120" s="83"/>
      <c r="ADX120" s="83"/>
      <c r="ADY120" s="83"/>
      <c r="ADZ120" s="83"/>
      <c r="AEA120" s="83"/>
      <c r="AEB120" s="83"/>
      <c r="AEC120" s="83"/>
      <c r="AED120" s="83"/>
      <c r="AEE120" s="83"/>
      <c r="AEF120" s="83"/>
      <c r="AEG120" s="83"/>
      <c r="AEH120" s="83"/>
      <c r="AEI120" s="83"/>
      <c r="AEJ120" s="83"/>
      <c r="AEK120" s="83"/>
      <c r="AEL120" s="83"/>
      <c r="AEM120" s="83"/>
      <c r="AEN120" s="83"/>
      <c r="AEO120" s="83"/>
      <c r="AEP120" s="83"/>
      <c r="AEQ120" s="83"/>
      <c r="AER120" s="83"/>
      <c r="AES120" s="83"/>
      <c r="AET120" s="83"/>
      <c r="AEU120" s="83"/>
      <c r="AEV120" s="83"/>
      <c r="AEW120" s="83"/>
      <c r="AEX120" s="83"/>
      <c r="AEY120" s="83"/>
      <c r="AEZ120" s="83"/>
      <c r="AFA120" s="83"/>
      <c r="AFB120" s="83"/>
      <c r="AFC120" s="83"/>
      <c r="AFD120" s="83"/>
      <c r="AFE120" s="83"/>
      <c r="AFF120" s="83"/>
      <c r="AFG120" s="83"/>
      <c r="AFH120" s="83"/>
      <c r="AFI120" s="83"/>
      <c r="AFJ120" s="83"/>
      <c r="AFK120" s="83"/>
      <c r="AFL120" s="83"/>
      <c r="AFM120" s="83"/>
      <c r="AFN120" s="83"/>
      <c r="AFO120" s="83"/>
      <c r="AFP120" s="83"/>
      <c r="AFQ120" s="83"/>
      <c r="AFR120" s="83"/>
      <c r="AFS120" s="83"/>
      <c r="AFT120" s="83"/>
      <c r="AFU120" s="83"/>
      <c r="AFV120" s="83"/>
      <c r="AFW120" s="83"/>
      <c r="AFX120" s="83"/>
      <c r="AFY120" s="83"/>
      <c r="AFZ120" s="83"/>
      <c r="AGA120" s="83"/>
      <c r="AGB120" s="83"/>
      <c r="AGC120" s="83"/>
      <c r="AGD120" s="83"/>
      <c r="AGE120" s="83"/>
      <c r="AGF120" s="83"/>
      <c r="AGG120" s="83"/>
      <c r="AGH120" s="83"/>
      <c r="AGI120" s="83"/>
      <c r="AGJ120" s="83"/>
      <c r="AGK120" s="83"/>
      <c r="AGL120" s="83"/>
      <c r="AGM120" s="83"/>
      <c r="AGN120" s="83"/>
      <c r="AGO120" s="83"/>
      <c r="AGP120" s="83"/>
      <c r="AGQ120" s="83"/>
      <c r="AGR120" s="83"/>
      <c r="AGS120" s="83"/>
      <c r="AGT120" s="83"/>
      <c r="AGU120" s="83"/>
      <c r="AGV120" s="83"/>
      <c r="AGW120" s="83"/>
      <c r="AGX120" s="83"/>
      <c r="AGY120" s="83"/>
      <c r="AGZ120" s="83"/>
      <c r="AHA120" s="83"/>
      <c r="AHB120" s="83"/>
      <c r="AHC120" s="83"/>
      <c r="AHD120" s="83"/>
      <c r="AHE120" s="83"/>
      <c r="AHF120" s="83"/>
      <c r="AHG120" s="83"/>
      <c r="AHH120" s="83"/>
      <c r="AHI120" s="83"/>
      <c r="AHJ120" s="83"/>
      <c r="AHK120" s="83"/>
      <c r="AHL120" s="83"/>
      <c r="AHM120" s="83"/>
      <c r="AHN120" s="83"/>
      <c r="AHO120" s="83"/>
      <c r="AHP120" s="83"/>
      <c r="AHQ120" s="83"/>
      <c r="AHR120" s="83"/>
      <c r="AHS120" s="83"/>
      <c r="AHT120" s="83"/>
      <c r="AHU120" s="83"/>
      <c r="AHV120" s="83"/>
      <c r="AHW120" s="83"/>
      <c r="AHX120" s="83"/>
      <c r="AHY120" s="83"/>
      <c r="AHZ120" s="83"/>
      <c r="AIA120" s="83"/>
      <c r="AIB120" s="83"/>
      <c r="AIC120" s="83"/>
      <c r="AID120" s="83"/>
      <c r="AIE120" s="83"/>
      <c r="AIF120" s="83"/>
      <c r="AIG120" s="83"/>
      <c r="AIH120" s="83"/>
      <c r="AII120" s="83"/>
      <c r="AIJ120" s="83"/>
      <c r="AIK120" s="83"/>
      <c r="AIL120" s="83"/>
      <c r="AIM120" s="83"/>
      <c r="AIN120" s="83"/>
      <c r="AIO120" s="83"/>
      <c r="AIP120" s="83"/>
      <c r="AIQ120" s="83"/>
      <c r="AIR120" s="83"/>
      <c r="AIS120" s="83"/>
      <c r="AIT120" s="83"/>
      <c r="AIU120" s="83"/>
      <c r="AIV120" s="83"/>
      <c r="AIW120" s="83"/>
      <c r="AIX120" s="83"/>
      <c r="AIY120" s="83"/>
      <c r="AIZ120" s="83"/>
      <c r="AJA120" s="83"/>
      <c r="AJB120" s="83"/>
      <c r="AJC120" s="83"/>
      <c r="AJD120" s="83"/>
      <c r="AJE120" s="83"/>
      <c r="AJF120" s="83"/>
      <c r="AJG120" s="83"/>
      <c r="AJH120" s="83"/>
      <c r="AJI120" s="83"/>
      <c r="AJJ120" s="83"/>
      <c r="AJK120" s="83"/>
      <c r="AJL120" s="83"/>
      <c r="AJM120" s="83"/>
      <c r="AJN120" s="83"/>
      <c r="AJO120" s="83"/>
      <c r="AJP120" s="83"/>
      <c r="AJQ120" s="83"/>
      <c r="AJR120" s="83"/>
      <c r="AJS120" s="83"/>
      <c r="AJT120" s="83"/>
      <c r="AJU120" s="83"/>
      <c r="AJV120" s="83"/>
      <c r="AJW120" s="83"/>
      <c r="AJX120" s="83"/>
      <c r="AJY120" s="83"/>
      <c r="AJZ120" s="83"/>
      <c r="AKA120" s="83"/>
      <c r="AKB120" s="83"/>
      <c r="AKC120" s="83"/>
      <c r="AKD120" s="83"/>
      <c r="AKE120" s="83"/>
      <c r="AKF120" s="83"/>
      <c r="AKG120" s="83"/>
      <c r="AKH120" s="83"/>
      <c r="AKI120" s="83"/>
      <c r="AKJ120" s="83"/>
      <c r="AKK120" s="83"/>
      <c r="AKL120" s="83"/>
      <c r="AKM120" s="83"/>
      <c r="AKN120" s="83"/>
      <c r="AKO120" s="83"/>
      <c r="AKP120" s="83"/>
      <c r="AKQ120" s="83"/>
      <c r="AKR120" s="83"/>
      <c r="AKS120" s="83"/>
      <c r="AKT120" s="83"/>
      <c r="AKU120" s="83"/>
      <c r="AKV120" s="83"/>
      <c r="AKW120" s="83"/>
      <c r="AKX120" s="83"/>
      <c r="AKY120" s="83"/>
      <c r="AKZ120" s="83"/>
      <c r="ALA120" s="83"/>
      <c r="ALB120" s="83"/>
      <c r="ALC120" s="83"/>
      <c r="ALD120" s="83"/>
      <c r="ALE120" s="83"/>
      <c r="ALF120" s="83"/>
      <c r="ALG120" s="83"/>
      <c r="ALH120" s="83"/>
      <c r="ALI120" s="83"/>
      <c r="ALJ120" s="83"/>
      <c r="ALK120" s="83"/>
      <c r="ALL120" s="83"/>
      <c r="ALM120" s="83"/>
      <c r="ALN120" s="83"/>
      <c r="ALO120" s="83"/>
      <c r="ALP120" s="83"/>
      <c r="ALQ120" s="83"/>
      <c r="ALR120" s="83"/>
      <c r="ALS120" s="83"/>
      <c r="ALT120" s="83"/>
      <c r="ALU120" s="83"/>
      <c r="ALV120" s="83"/>
      <c r="ALW120" s="83"/>
      <c r="ALX120" s="83"/>
      <c r="ALY120" s="83"/>
      <c r="ALZ120" s="83"/>
      <c r="AMA120" s="83"/>
      <c r="AMB120" s="83"/>
      <c r="AMC120" s="83"/>
      <c r="AMD120" s="83"/>
      <c r="AME120" s="83"/>
      <c r="AMF120" s="83"/>
      <c r="AMG120" s="83"/>
      <c r="AMH120" s="83"/>
      <c r="AMI120" s="83"/>
      <c r="AMJ120" s="83"/>
    </row>
    <row r="121" spans="1:1024" s="104" customFormat="1" ht="12.75" x14ac:dyDescent="0.2">
      <c r="A121" s="58">
        <f t="array" ref="A121">IF(G121=Error_checking!$A$26,_xlfn.RANK.EQ(AC121,$AC$2:$AC$601),"")</f>
        <v>120</v>
      </c>
      <c r="B121" s="84">
        <v>374</v>
      </c>
      <c r="C121" s="59">
        <f>VLOOKUP($B121,Ludo_na!$A$2:$D$601,2,0)</f>
        <v>407</v>
      </c>
      <c r="D121" s="60" t="str">
        <f>IF(VLOOKUP($B121,Ludo_voor!$A$2:$Y$601,3,0)="","",VLOOKUP($B121,Ludo_voor!$A$2:$Y$601,3,0))</f>
        <v>De Cauwer</v>
      </c>
      <c r="E121" s="61" t="str">
        <f>IF(VLOOKUP($B121,Ludo_voor!$A$2:$Y$601,4,0)="","",VLOOKUP($B121,Ludo_voor!$A$2:$Y$601,4,0))</f>
        <v>Ilian</v>
      </c>
      <c r="F121" s="62" t="str">
        <f>IF(VLOOKUP($B121,Ludo_voor!$A$2:$Y$601,5,0)="","",VLOOKUP($B121,Ludo_voor!$A$2:$Y$601,5,0))</f>
        <v>HQ Gaming Club</v>
      </c>
      <c r="G121" s="63" t="s">
        <v>845</v>
      </c>
      <c r="H121" s="85"/>
      <c r="I121" s="86" t="s">
        <v>852</v>
      </c>
      <c r="J121" s="87">
        <v>1</v>
      </c>
      <c r="K121" s="87">
        <v>3</v>
      </c>
      <c r="L121" s="87">
        <v>53</v>
      </c>
      <c r="M121" s="67">
        <f t="array" ref="M121">IF($G121="","",IF(L121="",0,((SUM(IF(I121=I$2:I$601,IF(J121=J$2:J$601,1,0),0))-K121)/(SUM(IF(I121=I$2:I$601,IF(J121=J$2:J$601,1,0),0))-1)*100)+(L121/(SUM(IF(I121=I$2:I$601,IF(J121=J$2:J$601,L$2:L$601,0),0))))+IF(K121&lt;2,SUM(IF(I121=I$2:I$601,IF(J121=J$2:J$601,1,0),0)),0)))</f>
        <v>33.568888888888885</v>
      </c>
      <c r="N121" s="88" t="s">
        <v>855</v>
      </c>
      <c r="O121" s="72">
        <v>1</v>
      </c>
      <c r="P121" s="72">
        <v>3</v>
      </c>
      <c r="Q121" s="72">
        <v>54</v>
      </c>
      <c r="R121" s="70">
        <f t="array" ref="R121">IF($G121="","",IF(Q121="",0,((SUM(IF(N121=N$2:N$601,IF(O121=O$2:O$601,1,0),0))-P121)/(SUM(IF(N121=N$2:N$601,IF(O121=O$2:O$601,1,0),0))-1)*100)+(Q121/(SUM(IF(N121=N$2:N$601,IF(O121=O$2:O$601,Q$2:Q$601,0),0))))+IF(P121&lt;2,SUM(IF(N121=N$2:N$601,IF(O121=O$2:O$601,1,0),0)),0)))</f>
        <v>33.567099567099561</v>
      </c>
      <c r="S121" s="103" t="s">
        <v>859</v>
      </c>
      <c r="T121" s="69">
        <v>3</v>
      </c>
      <c r="U121" s="69">
        <v>4</v>
      </c>
      <c r="V121" s="69">
        <v>4</v>
      </c>
      <c r="W121" s="73">
        <f t="array" ref="W121">IF($G121="","",IF(OR(S121=Error_checking!$Q$25,S121=Error_checking!$Q$26),R121-IF(P121&lt;2,SUM(IF(N121=N$2:N$601,IF(O121=O$2:O$601,1,0),0)),0),IF(V121="",0,((SUM(IF(S121=S$2:S$601,IF(T121=T$2:T$601,1,0),0))-U121)/(SUM(IF(S121=S$2:S$601,IF(T121=T$2:T$601,1,0),0))-1)*100)+(V121/(SUM(IF(S121=S$2:S$601,IF(T121=T$2:T$601,V$2:V$601,0),0))))+IF(U121&lt;2,SUM(IF(S121=S$2:S$601,IF(T121=T$2:T$601,1,0),0)),0))))</f>
        <v>8.8888888888888892E-2</v>
      </c>
      <c r="X121" s="96"/>
      <c r="Y121" s="97"/>
      <c r="Z121" s="98"/>
      <c r="AA121" s="97"/>
      <c r="AB121" s="99">
        <f>0</f>
        <v>0</v>
      </c>
      <c r="AC121" s="99">
        <f t="array" ref="AC121">SUM(M121,R121,W121,AB121)</f>
        <v>67.224877344877328</v>
      </c>
      <c r="AD121" s="98">
        <f>IF(G121=Error_checking!$A$26,MAX(0,MIN(MaxBonus,$G$1)+1-_xlfn.RANK.EQ(AC121,$AC$2:$AC$601)),0)</f>
        <v>0</v>
      </c>
      <c r="AE121" s="95">
        <f t="shared" si="1"/>
        <v>67.224877344877328</v>
      </c>
      <c r="AF121" s="78">
        <f t="array" ref="AF121">IF(G121=Error_checking!$A$26,_xlfn.RANK.EQ(AC121,$AC$2:$AC$601),"")</f>
        <v>120</v>
      </c>
      <c r="AG121" s="101"/>
      <c r="AH121" s="102"/>
      <c r="AI121" s="102"/>
      <c r="AJ121" s="102"/>
      <c r="AK121" s="81"/>
      <c r="AL121" s="81"/>
      <c r="AM121" s="81"/>
      <c r="AN121" s="82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</row>
    <row r="122" spans="1:1024" s="104" customFormat="1" ht="12.75" x14ac:dyDescent="0.2">
      <c r="A122" s="58">
        <f t="array" ref="A122">IF(G122=Error_checking!$A$26,_xlfn.RANK.EQ(AC122,$AC$2:$AC$601),"")</f>
        <v>121</v>
      </c>
      <c r="B122" s="84">
        <v>385</v>
      </c>
      <c r="C122" s="59">
        <f>VLOOKUP($B122,Ludo_na!$A$2:$D$601,2,0)</f>
        <v>142</v>
      </c>
      <c r="D122" s="60" t="str">
        <f>IF(VLOOKUP($B122,Ludo_voor!$A$2:$Y$601,3,0)="","",VLOOKUP($B122,Ludo_voor!$A$2:$Y$601,3,0))</f>
        <v>Lucas</v>
      </c>
      <c r="E122" s="61" t="str">
        <f>IF(VLOOKUP($B122,Ludo_voor!$A$2:$Y$601,4,0)="","",VLOOKUP($B122,Ludo_voor!$A$2:$Y$601,4,0))</f>
        <v>Tine</v>
      </c>
      <c r="F122" s="62" t="str">
        <f>IF(VLOOKUP($B122,Ludo_voor!$A$2:$Y$601,5,0)="","",VLOOKUP($B122,Ludo_voor!$A$2:$Y$601,5,0))</f>
        <v/>
      </c>
      <c r="G122" s="63" t="s">
        <v>845</v>
      </c>
      <c r="H122" s="85"/>
      <c r="I122" s="86" t="s">
        <v>850</v>
      </c>
      <c r="J122" s="87">
        <v>1</v>
      </c>
      <c r="K122" s="87">
        <v>2</v>
      </c>
      <c r="L122" s="87">
        <v>6</v>
      </c>
      <c r="M122" s="67">
        <f t="array" ref="M122">IF($G122="","",IF(L122="",0,((SUM(IF(I122=I$2:I$601,IF(J122=J$2:J$601,1,0),0))-K122)/(SUM(IF(I122=I$2:I$601,IF(J122=J$2:J$601,1,0),0))-1)*100)+(L122/(SUM(IF(I122=I$2:I$601,IF(J122=J$2:J$601,L$2:L$601,0),0))))+IF(K122&lt;2,SUM(IF(I122=I$2:I$601,IF(J122=J$2:J$601,1,0),0)),0)))</f>
        <v>66.897435897435884</v>
      </c>
      <c r="N122" s="88" t="s">
        <v>863</v>
      </c>
      <c r="O122" s="72">
        <v>2</v>
      </c>
      <c r="P122" s="72">
        <v>4</v>
      </c>
      <c r="Q122" s="72">
        <v>128</v>
      </c>
      <c r="R122" s="70">
        <f t="array" ref="R122">IF($G122="","",IF(Q122="",0,((SUM(IF(N122=N$2:N$601,IF(O122=O$2:O$601,1,0),0))-P122)/(SUM(IF(N122=N$2:N$601,IF(O122=O$2:O$601,1,0),0))-1)*100)+(Q122/(SUM(IF(N122=N$2:N$601,IF(O122=O$2:O$601,Q$2:Q$601,0),0))))+IF(P122&lt;2,SUM(IF(N122=N$2:N$601,IF(O122=O$2:O$601,1,0),0)),0)))</f>
        <v>0.1871345029239766</v>
      </c>
      <c r="S122" s="71" t="s">
        <v>851</v>
      </c>
      <c r="T122" s="72">
        <v>2</v>
      </c>
      <c r="U122" s="72">
        <v>6</v>
      </c>
      <c r="V122" s="72">
        <v>32</v>
      </c>
      <c r="W122" s="73">
        <f t="array" ref="W122">IF($G122="","",IF(OR(S122=Error_checking!$Q$25,S122=Error_checking!$Q$26),R122-IF(P122&lt;2,SUM(IF(N122=N$2:N$601,IF(O122=O$2:O$601,1,0),0)),0),IF(V122="",0,((SUM(IF(S122=S$2:S$601,IF(T122=T$2:T$601,1,0),0))-U122)/(SUM(IF(S122=S$2:S$601,IF(T122=T$2:T$601,1,0),0))-1)*100)+(V122/(SUM(IF(S122=S$2:S$601,IF(T122=T$2:T$601,V$2:V$601,0),0))))+IF(U122&lt;2,SUM(IF(S122=S$2:S$601,IF(T122=T$2:T$601,1,0),0)),0))))</f>
        <v>0.10884353741496598</v>
      </c>
      <c r="X122" s="74"/>
      <c r="Y122" s="75"/>
      <c r="Z122" s="76"/>
      <c r="AA122" s="75"/>
      <c r="AB122" s="77">
        <f>0</f>
        <v>0</v>
      </c>
      <c r="AC122" s="77">
        <f t="array" ref="AC122">SUM(M122,R122,W122,AB122)</f>
        <v>67.193413937774835</v>
      </c>
      <c r="AD122" s="76">
        <f>IF(G122=Error_checking!$A$26,MAX(0,MIN(MaxBonus,$G$1)+1-_xlfn.RANK.EQ(AC122,$AC$2:$AC$601)),0)</f>
        <v>0</v>
      </c>
      <c r="AE122" s="73">
        <f t="shared" si="1"/>
        <v>67.193413937774835</v>
      </c>
      <c r="AF122" s="78">
        <f t="array" ref="AF122">IF(G122=Error_checking!$A$26,_xlfn.RANK.EQ(AC122,$AC$2:$AC$601),"")</f>
        <v>121</v>
      </c>
      <c r="AG122" s="79"/>
      <c r="AH122" s="80"/>
      <c r="AI122" s="80"/>
      <c r="AJ122" s="80"/>
      <c r="AK122" s="90"/>
      <c r="AL122" s="81"/>
      <c r="AM122" s="81"/>
      <c r="AN122" s="82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  <c r="IU122" s="83"/>
      <c r="IV122" s="83"/>
      <c r="IW122" s="83"/>
      <c r="IX122" s="83"/>
      <c r="IY122" s="83"/>
      <c r="IZ122" s="83"/>
      <c r="JA122" s="83"/>
      <c r="JB122" s="83"/>
      <c r="JC122" s="83"/>
      <c r="JD122" s="83"/>
      <c r="JE122" s="83"/>
      <c r="JF122" s="83"/>
      <c r="JG122" s="83"/>
      <c r="JH122" s="83"/>
      <c r="JI122" s="83"/>
      <c r="JJ122" s="83"/>
      <c r="JK122" s="83"/>
      <c r="JL122" s="83"/>
      <c r="JM122" s="83"/>
      <c r="JN122" s="83"/>
      <c r="JO122" s="83"/>
      <c r="JP122" s="83"/>
      <c r="JQ122" s="83"/>
      <c r="JR122" s="83"/>
      <c r="JS122" s="83"/>
      <c r="JT122" s="83"/>
      <c r="JU122" s="83"/>
      <c r="JV122" s="83"/>
      <c r="JW122" s="83"/>
      <c r="JX122" s="83"/>
      <c r="JY122" s="83"/>
      <c r="JZ122" s="83"/>
      <c r="KA122" s="83"/>
      <c r="KB122" s="83"/>
      <c r="KC122" s="83"/>
      <c r="KD122" s="83"/>
      <c r="KE122" s="83"/>
      <c r="KF122" s="83"/>
      <c r="KG122" s="83"/>
      <c r="KH122" s="83"/>
      <c r="KI122" s="83"/>
      <c r="KJ122" s="83"/>
      <c r="KK122" s="83"/>
      <c r="KL122" s="83"/>
      <c r="KM122" s="83"/>
      <c r="KN122" s="83"/>
      <c r="KO122" s="83"/>
      <c r="KP122" s="83"/>
      <c r="KQ122" s="83"/>
      <c r="KR122" s="83"/>
      <c r="KS122" s="83"/>
      <c r="KT122" s="83"/>
      <c r="KU122" s="83"/>
      <c r="KV122" s="83"/>
      <c r="KW122" s="83"/>
      <c r="KX122" s="83"/>
      <c r="KY122" s="83"/>
      <c r="KZ122" s="83"/>
      <c r="LA122" s="83"/>
      <c r="LB122" s="83"/>
      <c r="LC122" s="83"/>
      <c r="LD122" s="83"/>
      <c r="LE122" s="83"/>
      <c r="LF122" s="83"/>
      <c r="LG122" s="83"/>
      <c r="LH122" s="83"/>
      <c r="LI122" s="83"/>
      <c r="LJ122" s="83"/>
      <c r="LK122" s="83"/>
      <c r="LL122" s="83"/>
      <c r="LM122" s="83"/>
      <c r="LN122" s="83"/>
      <c r="LO122" s="83"/>
      <c r="LP122" s="83"/>
      <c r="LQ122" s="83"/>
      <c r="LR122" s="83"/>
      <c r="LS122" s="83"/>
      <c r="LT122" s="83"/>
      <c r="LU122" s="83"/>
      <c r="LV122" s="83"/>
      <c r="LW122" s="83"/>
      <c r="LX122" s="83"/>
      <c r="LY122" s="83"/>
      <c r="LZ122" s="83"/>
      <c r="MA122" s="83"/>
      <c r="MB122" s="83"/>
      <c r="MC122" s="83"/>
      <c r="MD122" s="83"/>
      <c r="ME122" s="83"/>
      <c r="MF122" s="83"/>
      <c r="MG122" s="83"/>
      <c r="MH122" s="83"/>
      <c r="MI122" s="83"/>
      <c r="MJ122" s="83"/>
      <c r="MK122" s="83"/>
      <c r="ML122" s="83"/>
      <c r="MM122" s="83"/>
      <c r="MN122" s="83"/>
      <c r="MO122" s="83"/>
      <c r="MP122" s="83"/>
      <c r="MQ122" s="83"/>
      <c r="MR122" s="83"/>
      <c r="MS122" s="83"/>
      <c r="MT122" s="83"/>
      <c r="MU122" s="83"/>
      <c r="MV122" s="83"/>
      <c r="MW122" s="83"/>
      <c r="MX122" s="83"/>
      <c r="MY122" s="83"/>
      <c r="MZ122" s="83"/>
      <c r="NA122" s="83"/>
      <c r="NB122" s="83"/>
      <c r="NC122" s="83"/>
      <c r="ND122" s="83"/>
      <c r="NE122" s="83"/>
      <c r="NF122" s="83"/>
      <c r="NG122" s="83"/>
      <c r="NH122" s="83"/>
      <c r="NI122" s="83"/>
      <c r="NJ122" s="83"/>
      <c r="NK122" s="83"/>
      <c r="NL122" s="83"/>
      <c r="NM122" s="83"/>
      <c r="NN122" s="83"/>
      <c r="NO122" s="83"/>
      <c r="NP122" s="83"/>
      <c r="NQ122" s="83"/>
      <c r="NR122" s="83"/>
      <c r="NS122" s="83"/>
      <c r="NT122" s="83"/>
      <c r="NU122" s="83"/>
      <c r="NV122" s="83"/>
      <c r="NW122" s="83"/>
      <c r="NX122" s="83"/>
      <c r="NY122" s="83"/>
      <c r="NZ122" s="83"/>
      <c r="OA122" s="83"/>
      <c r="OB122" s="83"/>
      <c r="OC122" s="83"/>
      <c r="OD122" s="83"/>
      <c r="OE122" s="83"/>
      <c r="OF122" s="83"/>
      <c r="OG122" s="83"/>
      <c r="OH122" s="83"/>
      <c r="OI122" s="83"/>
      <c r="OJ122" s="83"/>
      <c r="OK122" s="83"/>
      <c r="OL122" s="83"/>
      <c r="OM122" s="83"/>
      <c r="ON122" s="83"/>
      <c r="OO122" s="83"/>
      <c r="OP122" s="83"/>
      <c r="OQ122" s="83"/>
      <c r="OR122" s="83"/>
      <c r="OS122" s="83"/>
      <c r="OT122" s="83"/>
      <c r="OU122" s="83"/>
      <c r="OV122" s="83"/>
      <c r="OW122" s="83"/>
      <c r="OX122" s="83"/>
      <c r="OY122" s="83"/>
      <c r="OZ122" s="83"/>
      <c r="PA122" s="83"/>
      <c r="PB122" s="83"/>
      <c r="PC122" s="83"/>
      <c r="PD122" s="83"/>
      <c r="PE122" s="83"/>
      <c r="PF122" s="83"/>
      <c r="PG122" s="83"/>
      <c r="PH122" s="83"/>
      <c r="PI122" s="83"/>
      <c r="PJ122" s="83"/>
      <c r="PK122" s="83"/>
      <c r="PL122" s="83"/>
      <c r="PM122" s="83"/>
      <c r="PN122" s="83"/>
      <c r="PO122" s="83"/>
      <c r="PP122" s="83"/>
      <c r="PQ122" s="83"/>
      <c r="PR122" s="83"/>
      <c r="PS122" s="83"/>
      <c r="PT122" s="83"/>
      <c r="PU122" s="83"/>
      <c r="PV122" s="83"/>
      <c r="PW122" s="83"/>
      <c r="PX122" s="83"/>
      <c r="PY122" s="83"/>
      <c r="PZ122" s="83"/>
      <c r="QA122" s="83"/>
      <c r="QB122" s="83"/>
      <c r="QC122" s="83"/>
      <c r="QD122" s="83"/>
      <c r="QE122" s="83"/>
      <c r="QF122" s="83"/>
      <c r="QG122" s="83"/>
      <c r="QH122" s="83"/>
      <c r="QI122" s="83"/>
      <c r="QJ122" s="83"/>
      <c r="QK122" s="83"/>
      <c r="QL122" s="83"/>
      <c r="QM122" s="83"/>
      <c r="QN122" s="83"/>
      <c r="QO122" s="83"/>
      <c r="QP122" s="83"/>
      <c r="QQ122" s="83"/>
      <c r="QR122" s="83"/>
      <c r="QS122" s="83"/>
      <c r="QT122" s="83"/>
      <c r="QU122" s="83"/>
      <c r="QV122" s="83"/>
      <c r="QW122" s="83"/>
      <c r="QX122" s="83"/>
      <c r="QY122" s="83"/>
      <c r="QZ122" s="83"/>
      <c r="RA122" s="83"/>
      <c r="RB122" s="83"/>
      <c r="RC122" s="83"/>
      <c r="RD122" s="83"/>
      <c r="RE122" s="83"/>
      <c r="RF122" s="83"/>
      <c r="RG122" s="83"/>
      <c r="RH122" s="83"/>
      <c r="RI122" s="83"/>
      <c r="RJ122" s="83"/>
      <c r="RK122" s="83"/>
      <c r="RL122" s="83"/>
      <c r="RM122" s="83"/>
      <c r="RN122" s="83"/>
      <c r="RO122" s="83"/>
      <c r="RP122" s="83"/>
      <c r="RQ122" s="83"/>
      <c r="RR122" s="83"/>
      <c r="RS122" s="83"/>
      <c r="RT122" s="83"/>
      <c r="RU122" s="83"/>
      <c r="RV122" s="83"/>
      <c r="RW122" s="83"/>
      <c r="RX122" s="83"/>
      <c r="RY122" s="83"/>
      <c r="RZ122" s="83"/>
      <c r="SA122" s="83"/>
      <c r="SB122" s="83"/>
      <c r="SC122" s="83"/>
      <c r="SD122" s="83"/>
      <c r="SE122" s="83"/>
      <c r="SF122" s="83"/>
      <c r="SG122" s="83"/>
      <c r="SH122" s="83"/>
      <c r="SI122" s="83"/>
      <c r="SJ122" s="83"/>
      <c r="SK122" s="83"/>
      <c r="SL122" s="83"/>
      <c r="SM122" s="83"/>
      <c r="SN122" s="83"/>
      <c r="SO122" s="83"/>
      <c r="SP122" s="83"/>
      <c r="SQ122" s="83"/>
      <c r="SR122" s="83"/>
      <c r="SS122" s="83"/>
      <c r="ST122" s="83"/>
      <c r="SU122" s="83"/>
      <c r="SV122" s="83"/>
      <c r="SW122" s="83"/>
      <c r="SX122" s="83"/>
      <c r="SY122" s="83"/>
      <c r="SZ122" s="83"/>
      <c r="TA122" s="83"/>
      <c r="TB122" s="83"/>
      <c r="TC122" s="83"/>
      <c r="TD122" s="83"/>
      <c r="TE122" s="83"/>
      <c r="TF122" s="83"/>
      <c r="TG122" s="83"/>
      <c r="TH122" s="83"/>
      <c r="TI122" s="83"/>
      <c r="TJ122" s="83"/>
      <c r="TK122" s="83"/>
      <c r="TL122" s="83"/>
      <c r="TM122" s="83"/>
      <c r="TN122" s="83"/>
      <c r="TO122" s="83"/>
      <c r="TP122" s="83"/>
      <c r="TQ122" s="83"/>
      <c r="TR122" s="83"/>
      <c r="TS122" s="83"/>
      <c r="TT122" s="83"/>
      <c r="TU122" s="83"/>
      <c r="TV122" s="83"/>
      <c r="TW122" s="83"/>
      <c r="TX122" s="83"/>
      <c r="TY122" s="83"/>
      <c r="TZ122" s="83"/>
      <c r="UA122" s="83"/>
      <c r="UB122" s="83"/>
      <c r="UC122" s="83"/>
      <c r="UD122" s="83"/>
      <c r="UE122" s="83"/>
      <c r="UF122" s="83"/>
      <c r="UG122" s="83"/>
      <c r="UH122" s="83"/>
      <c r="UI122" s="83"/>
      <c r="UJ122" s="83"/>
      <c r="UK122" s="83"/>
      <c r="UL122" s="83"/>
      <c r="UM122" s="83"/>
      <c r="UN122" s="83"/>
      <c r="UO122" s="83"/>
      <c r="UP122" s="83"/>
      <c r="UQ122" s="83"/>
      <c r="UR122" s="83"/>
      <c r="US122" s="83"/>
      <c r="UT122" s="83"/>
      <c r="UU122" s="83"/>
      <c r="UV122" s="83"/>
      <c r="UW122" s="83"/>
      <c r="UX122" s="83"/>
      <c r="UY122" s="83"/>
      <c r="UZ122" s="83"/>
      <c r="VA122" s="83"/>
      <c r="VB122" s="83"/>
      <c r="VC122" s="83"/>
      <c r="VD122" s="83"/>
      <c r="VE122" s="83"/>
      <c r="VF122" s="83"/>
      <c r="VG122" s="83"/>
      <c r="VH122" s="83"/>
      <c r="VI122" s="83"/>
      <c r="VJ122" s="83"/>
      <c r="VK122" s="83"/>
      <c r="VL122" s="83"/>
      <c r="VM122" s="83"/>
      <c r="VN122" s="83"/>
      <c r="VO122" s="83"/>
      <c r="VP122" s="83"/>
      <c r="VQ122" s="83"/>
      <c r="VR122" s="83"/>
      <c r="VS122" s="83"/>
      <c r="VT122" s="83"/>
      <c r="VU122" s="83"/>
      <c r="VV122" s="83"/>
      <c r="VW122" s="83"/>
      <c r="VX122" s="83"/>
      <c r="VY122" s="83"/>
      <c r="VZ122" s="83"/>
      <c r="WA122" s="83"/>
      <c r="WB122" s="83"/>
      <c r="WC122" s="83"/>
      <c r="WD122" s="83"/>
      <c r="WE122" s="83"/>
      <c r="WF122" s="83"/>
      <c r="WG122" s="83"/>
      <c r="WH122" s="83"/>
      <c r="WI122" s="83"/>
      <c r="WJ122" s="83"/>
      <c r="WK122" s="83"/>
      <c r="WL122" s="83"/>
      <c r="WM122" s="83"/>
      <c r="WN122" s="83"/>
      <c r="WO122" s="83"/>
      <c r="WP122" s="83"/>
      <c r="WQ122" s="83"/>
      <c r="WR122" s="83"/>
      <c r="WS122" s="83"/>
      <c r="WT122" s="83"/>
      <c r="WU122" s="83"/>
      <c r="WV122" s="83"/>
      <c r="WW122" s="83"/>
      <c r="WX122" s="83"/>
      <c r="WY122" s="83"/>
      <c r="WZ122" s="83"/>
      <c r="XA122" s="83"/>
      <c r="XB122" s="83"/>
      <c r="XC122" s="83"/>
      <c r="XD122" s="83"/>
      <c r="XE122" s="83"/>
      <c r="XF122" s="83"/>
      <c r="XG122" s="83"/>
      <c r="XH122" s="83"/>
      <c r="XI122" s="83"/>
      <c r="XJ122" s="83"/>
      <c r="XK122" s="83"/>
      <c r="XL122" s="83"/>
      <c r="XM122" s="83"/>
      <c r="XN122" s="83"/>
      <c r="XO122" s="83"/>
      <c r="XP122" s="83"/>
      <c r="XQ122" s="83"/>
      <c r="XR122" s="83"/>
      <c r="XS122" s="83"/>
      <c r="XT122" s="83"/>
      <c r="XU122" s="83"/>
      <c r="XV122" s="83"/>
      <c r="XW122" s="83"/>
      <c r="XX122" s="83"/>
      <c r="XY122" s="83"/>
      <c r="XZ122" s="83"/>
      <c r="YA122" s="83"/>
      <c r="YB122" s="83"/>
      <c r="YC122" s="83"/>
      <c r="YD122" s="83"/>
      <c r="YE122" s="83"/>
      <c r="YF122" s="83"/>
      <c r="YG122" s="83"/>
      <c r="YH122" s="83"/>
      <c r="YI122" s="83"/>
      <c r="YJ122" s="83"/>
      <c r="YK122" s="83"/>
      <c r="YL122" s="83"/>
      <c r="YM122" s="83"/>
      <c r="YN122" s="83"/>
      <c r="YO122" s="83"/>
      <c r="YP122" s="83"/>
      <c r="YQ122" s="83"/>
      <c r="YR122" s="83"/>
      <c r="YS122" s="83"/>
      <c r="YT122" s="83"/>
      <c r="YU122" s="83"/>
      <c r="YV122" s="83"/>
      <c r="YW122" s="83"/>
      <c r="YX122" s="83"/>
      <c r="YY122" s="83"/>
      <c r="YZ122" s="83"/>
      <c r="ZA122" s="83"/>
      <c r="ZB122" s="83"/>
      <c r="ZC122" s="83"/>
      <c r="ZD122" s="83"/>
      <c r="ZE122" s="83"/>
      <c r="ZF122" s="83"/>
      <c r="ZG122" s="83"/>
      <c r="ZH122" s="83"/>
      <c r="ZI122" s="83"/>
      <c r="ZJ122" s="83"/>
      <c r="ZK122" s="83"/>
      <c r="ZL122" s="83"/>
      <c r="ZM122" s="83"/>
      <c r="ZN122" s="83"/>
      <c r="ZO122" s="83"/>
      <c r="ZP122" s="83"/>
      <c r="ZQ122" s="83"/>
      <c r="ZR122" s="83"/>
      <c r="ZS122" s="83"/>
      <c r="ZT122" s="83"/>
      <c r="ZU122" s="83"/>
      <c r="ZV122" s="83"/>
      <c r="ZW122" s="83"/>
      <c r="ZX122" s="83"/>
      <c r="ZY122" s="83"/>
      <c r="ZZ122" s="83"/>
      <c r="AAA122" s="83"/>
      <c r="AAB122" s="83"/>
      <c r="AAC122" s="83"/>
      <c r="AAD122" s="83"/>
      <c r="AAE122" s="83"/>
      <c r="AAF122" s="83"/>
      <c r="AAG122" s="83"/>
      <c r="AAH122" s="83"/>
      <c r="AAI122" s="83"/>
      <c r="AAJ122" s="83"/>
      <c r="AAK122" s="83"/>
      <c r="AAL122" s="83"/>
      <c r="AAM122" s="83"/>
      <c r="AAN122" s="83"/>
      <c r="AAO122" s="83"/>
      <c r="AAP122" s="83"/>
      <c r="AAQ122" s="83"/>
      <c r="AAR122" s="83"/>
      <c r="AAS122" s="83"/>
      <c r="AAT122" s="83"/>
      <c r="AAU122" s="83"/>
      <c r="AAV122" s="83"/>
      <c r="AAW122" s="83"/>
      <c r="AAX122" s="83"/>
      <c r="AAY122" s="83"/>
      <c r="AAZ122" s="83"/>
      <c r="ABA122" s="83"/>
      <c r="ABB122" s="83"/>
      <c r="ABC122" s="83"/>
      <c r="ABD122" s="83"/>
      <c r="ABE122" s="83"/>
      <c r="ABF122" s="83"/>
      <c r="ABG122" s="83"/>
      <c r="ABH122" s="83"/>
      <c r="ABI122" s="83"/>
      <c r="ABJ122" s="83"/>
      <c r="ABK122" s="83"/>
      <c r="ABL122" s="83"/>
      <c r="ABM122" s="83"/>
      <c r="ABN122" s="83"/>
      <c r="ABO122" s="83"/>
      <c r="ABP122" s="83"/>
      <c r="ABQ122" s="83"/>
      <c r="ABR122" s="83"/>
      <c r="ABS122" s="83"/>
      <c r="ABT122" s="83"/>
      <c r="ABU122" s="83"/>
      <c r="ABV122" s="83"/>
      <c r="ABW122" s="83"/>
      <c r="ABX122" s="83"/>
      <c r="ABY122" s="83"/>
      <c r="ABZ122" s="83"/>
      <c r="ACA122" s="83"/>
      <c r="ACB122" s="83"/>
      <c r="ACC122" s="83"/>
      <c r="ACD122" s="83"/>
      <c r="ACE122" s="83"/>
      <c r="ACF122" s="83"/>
      <c r="ACG122" s="83"/>
      <c r="ACH122" s="83"/>
      <c r="ACI122" s="83"/>
      <c r="ACJ122" s="83"/>
      <c r="ACK122" s="83"/>
      <c r="ACL122" s="83"/>
      <c r="ACM122" s="83"/>
      <c r="ACN122" s="83"/>
      <c r="ACO122" s="83"/>
      <c r="ACP122" s="83"/>
      <c r="ACQ122" s="83"/>
      <c r="ACR122" s="83"/>
      <c r="ACS122" s="83"/>
      <c r="ACT122" s="83"/>
      <c r="ACU122" s="83"/>
      <c r="ACV122" s="83"/>
      <c r="ACW122" s="83"/>
      <c r="ACX122" s="83"/>
      <c r="ACY122" s="83"/>
      <c r="ACZ122" s="83"/>
      <c r="ADA122" s="83"/>
      <c r="ADB122" s="83"/>
      <c r="ADC122" s="83"/>
      <c r="ADD122" s="83"/>
      <c r="ADE122" s="83"/>
      <c r="ADF122" s="83"/>
      <c r="ADG122" s="83"/>
      <c r="ADH122" s="83"/>
      <c r="ADI122" s="83"/>
      <c r="ADJ122" s="83"/>
      <c r="ADK122" s="83"/>
      <c r="ADL122" s="83"/>
      <c r="ADM122" s="83"/>
      <c r="ADN122" s="83"/>
      <c r="ADO122" s="83"/>
      <c r="ADP122" s="83"/>
      <c r="ADQ122" s="83"/>
      <c r="ADR122" s="83"/>
      <c r="ADS122" s="83"/>
      <c r="ADT122" s="83"/>
      <c r="ADU122" s="83"/>
      <c r="ADV122" s="83"/>
      <c r="ADW122" s="83"/>
      <c r="ADX122" s="83"/>
      <c r="ADY122" s="83"/>
      <c r="ADZ122" s="83"/>
      <c r="AEA122" s="83"/>
      <c r="AEB122" s="83"/>
      <c r="AEC122" s="83"/>
      <c r="AED122" s="83"/>
      <c r="AEE122" s="83"/>
      <c r="AEF122" s="83"/>
      <c r="AEG122" s="83"/>
      <c r="AEH122" s="83"/>
      <c r="AEI122" s="83"/>
      <c r="AEJ122" s="83"/>
      <c r="AEK122" s="83"/>
      <c r="AEL122" s="83"/>
      <c r="AEM122" s="83"/>
      <c r="AEN122" s="83"/>
      <c r="AEO122" s="83"/>
      <c r="AEP122" s="83"/>
      <c r="AEQ122" s="83"/>
      <c r="AER122" s="83"/>
      <c r="AES122" s="83"/>
      <c r="AET122" s="83"/>
      <c r="AEU122" s="83"/>
      <c r="AEV122" s="83"/>
      <c r="AEW122" s="83"/>
      <c r="AEX122" s="83"/>
      <c r="AEY122" s="83"/>
      <c r="AEZ122" s="83"/>
      <c r="AFA122" s="83"/>
      <c r="AFB122" s="83"/>
      <c r="AFC122" s="83"/>
      <c r="AFD122" s="83"/>
      <c r="AFE122" s="83"/>
      <c r="AFF122" s="83"/>
      <c r="AFG122" s="83"/>
      <c r="AFH122" s="83"/>
      <c r="AFI122" s="83"/>
      <c r="AFJ122" s="83"/>
      <c r="AFK122" s="83"/>
      <c r="AFL122" s="83"/>
      <c r="AFM122" s="83"/>
      <c r="AFN122" s="83"/>
      <c r="AFO122" s="83"/>
      <c r="AFP122" s="83"/>
      <c r="AFQ122" s="83"/>
      <c r="AFR122" s="83"/>
      <c r="AFS122" s="83"/>
      <c r="AFT122" s="83"/>
      <c r="AFU122" s="83"/>
      <c r="AFV122" s="83"/>
      <c r="AFW122" s="83"/>
      <c r="AFX122" s="83"/>
      <c r="AFY122" s="83"/>
      <c r="AFZ122" s="83"/>
      <c r="AGA122" s="83"/>
      <c r="AGB122" s="83"/>
      <c r="AGC122" s="83"/>
      <c r="AGD122" s="83"/>
      <c r="AGE122" s="83"/>
      <c r="AGF122" s="83"/>
      <c r="AGG122" s="83"/>
      <c r="AGH122" s="83"/>
      <c r="AGI122" s="83"/>
      <c r="AGJ122" s="83"/>
      <c r="AGK122" s="83"/>
      <c r="AGL122" s="83"/>
      <c r="AGM122" s="83"/>
      <c r="AGN122" s="83"/>
      <c r="AGO122" s="83"/>
      <c r="AGP122" s="83"/>
      <c r="AGQ122" s="83"/>
      <c r="AGR122" s="83"/>
      <c r="AGS122" s="83"/>
      <c r="AGT122" s="83"/>
      <c r="AGU122" s="83"/>
      <c r="AGV122" s="83"/>
      <c r="AGW122" s="83"/>
      <c r="AGX122" s="83"/>
      <c r="AGY122" s="83"/>
      <c r="AGZ122" s="83"/>
      <c r="AHA122" s="83"/>
      <c r="AHB122" s="83"/>
      <c r="AHC122" s="83"/>
      <c r="AHD122" s="83"/>
      <c r="AHE122" s="83"/>
      <c r="AHF122" s="83"/>
      <c r="AHG122" s="83"/>
      <c r="AHH122" s="83"/>
      <c r="AHI122" s="83"/>
      <c r="AHJ122" s="83"/>
      <c r="AHK122" s="83"/>
      <c r="AHL122" s="83"/>
      <c r="AHM122" s="83"/>
      <c r="AHN122" s="83"/>
      <c r="AHO122" s="83"/>
      <c r="AHP122" s="83"/>
      <c r="AHQ122" s="83"/>
      <c r="AHR122" s="83"/>
      <c r="AHS122" s="83"/>
      <c r="AHT122" s="83"/>
      <c r="AHU122" s="83"/>
      <c r="AHV122" s="83"/>
      <c r="AHW122" s="83"/>
      <c r="AHX122" s="83"/>
      <c r="AHY122" s="83"/>
      <c r="AHZ122" s="83"/>
      <c r="AIA122" s="83"/>
      <c r="AIB122" s="83"/>
      <c r="AIC122" s="83"/>
      <c r="AID122" s="83"/>
      <c r="AIE122" s="83"/>
      <c r="AIF122" s="83"/>
      <c r="AIG122" s="83"/>
      <c r="AIH122" s="83"/>
      <c r="AII122" s="83"/>
      <c r="AIJ122" s="83"/>
      <c r="AIK122" s="83"/>
      <c r="AIL122" s="83"/>
      <c r="AIM122" s="83"/>
      <c r="AIN122" s="83"/>
      <c r="AIO122" s="83"/>
      <c r="AIP122" s="83"/>
      <c r="AIQ122" s="83"/>
      <c r="AIR122" s="83"/>
      <c r="AIS122" s="83"/>
      <c r="AIT122" s="83"/>
      <c r="AIU122" s="83"/>
      <c r="AIV122" s="83"/>
      <c r="AIW122" s="83"/>
      <c r="AIX122" s="83"/>
      <c r="AIY122" s="83"/>
      <c r="AIZ122" s="83"/>
      <c r="AJA122" s="83"/>
      <c r="AJB122" s="83"/>
      <c r="AJC122" s="83"/>
      <c r="AJD122" s="83"/>
      <c r="AJE122" s="83"/>
      <c r="AJF122" s="83"/>
      <c r="AJG122" s="83"/>
      <c r="AJH122" s="83"/>
      <c r="AJI122" s="83"/>
      <c r="AJJ122" s="83"/>
      <c r="AJK122" s="83"/>
      <c r="AJL122" s="83"/>
      <c r="AJM122" s="83"/>
      <c r="AJN122" s="83"/>
      <c r="AJO122" s="83"/>
      <c r="AJP122" s="83"/>
      <c r="AJQ122" s="83"/>
      <c r="AJR122" s="83"/>
      <c r="AJS122" s="83"/>
      <c r="AJT122" s="83"/>
      <c r="AJU122" s="83"/>
      <c r="AJV122" s="83"/>
      <c r="AJW122" s="83"/>
      <c r="AJX122" s="83"/>
      <c r="AJY122" s="83"/>
      <c r="AJZ122" s="83"/>
      <c r="AKA122" s="83"/>
      <c r="AKB122" s="83"/>
      <c r="AKC122" s="83"/>
      <c r="AKD122" s="83"/>
      <c r="AKE122" s="83"/>
      <c r="AKF122" s="83"/>
      <c r="AKG122" s="83"/>
      <c r="AKH122" s="83"/>
      <c r="AKI122" s="83"/>
      <c r="AKJ122" s="83"/>
      <c r="AKK122" s="83"/>
      <c r="AKL122" s="83"/>
      <c r="AKM122" s="83"/>
      <c r="AKN122" s="83"/>
      <c r="AKO122" s="83"/>
      <c r="AKP122" s="83"/>
      <c r="AKQ122" s="83"/>
      <c r="AKR122" s="83"/>
      <c r="AKS122" s="83"/>
      <c r="AKT122" s="83"/>
      <c r="AKU122" s="83"/>
      <c r="AKV122" s="83"/>
      <c r="AKW122" s="83"/>
      <c r="AKX122" s="83"/>
      <c r="AKY122" s="83"/>
      <c r="AKZ122" s="83"/>
      <c r="ALA122" s="83"/>
      <c r="ALB122" s="83"/>
      <c r="ALC122" s="83"/>
      <c r="ALD122" s="83"/>
      <c r="ALE122" s="83"/>
      <c r="ALF122" s="83"/>
      <c r="ALG122" s="83"/>
      <c r="ALH122" s="83"/>
      <c r="ALI122" s="83"/>
      <c r="ALJ122" s="83"/>
      <c r="ALK122" s="83"/>
      <c r="ALL122" s="83"/>
      <c r="ALM122" s="83"/>
      <c r="ALN122" s="83"/>
      <c r="ALO122" s="83"/>
      <c r="ALP122" s="83"/>
      <c r="ALQ122" s="83"/>
      <c r="ALR122" s="83"/>
      <c r="ALS122" s="83"/>
      <c r="ALT122" s="83"/>
      <c r="ALU122" s="83"/>
      <c r="ALV122" s="83"/>
      <c r="ALW122" s="83"/>
      <c r="ALX122" s="83"/>
      <c r="ALY122" s="83"/>
      <c r="ALZ122" s="83"/>
      <c r="AMA122" s="83"/>
      <c r="AMB122" s="83"/>
      <c r="AMC122" s="83"/>
      <c r="AMD122" s="83"/>
      <c r="AME122" s="83"/>
      <c r="AMF122" s="83"/>
      <c r="AMG122" s="83"/>
      <c r="AMH122" s="83"/>
      <c r="AMI122" s="83"/>
      <c r="AMJ122" s="83"/>
    </row>
    <row r="123" spans="1:1024" s="104" customFormat="1" ht="12.75" x14ac:dyDescent="0.2">
      <c r="A123" s="58">
        <f t="array" ref="A123">IF(G123=Error_checking!$A$26,_xlfn.RANK.EQ(AC123,$AC$2:$AC$601),"")</f>
        <v>122</v>
      </c>
      <c r="B123" s="84">
        <v>304</v>
      </c>
      <c r="C123" s="59">
        <f>VLOOKUP($B123,Ludo_na!$A$2:$D$601,2,0)</f>
        <v>158</v>
      </c>
      <c r="D123" s="60" t="str">
        <f>IF(VLOOKUP($B123,Ludo_voor!$A$2:$Y$601,3,0)="","",VLOOKUP($B123,Ludo_voor!$A$2:$Y$601,3,0))</f>
        <v>De Buck</v>
      </c>
      <c r="E123" s="61" t="str">
        <f>IF(VLOOKUP($B123,Ludo_voor!$A$2:$Y$601,4,0)="","",VLOOKUP($B123,Ludo_voor!$A$2:$Y$601,4,0))</f>
        <v>Nadja</v>
      </c>
      <c r="F123" s="62" t="str">
        <f>IF(VLOOKUP($B123,Ludo_voor!$A$2:$Y$601,5,0)="","",VLOOKUP($B123,Ludo_voor!$A$2:$Y$601,5,0))</f>
        <v/>
      </c>
      <c r="G123" s="63" t="s">
        <v>845</v>
      </c>
      <c r="H123" s="85"/>
      <c r="I123" s="86" t="s">
        <v>867</v>
      </c>
      <c r="J123" s="87">
        <v>3</v>
      </c>
      <c r="K123" s="87">
        <v>4</v>
      </c>
      <c r="L123" s="87">
        <v>69</v>
      </c>
      <c r="M123" s="67">
        <f t="array" ref="M123">IF($G123="","",IF(L123="",0,((SUM(IF(I123=I$2:I$601,IF(J123=J$2:J$601,1,0),0))-K123)/(SUM(IF(I123=I$2:I$601,IF(J123=J$2:J$601,1,0),0))-1)*100)+(L123/(SUM(IF(I123=I$2:I$601,IF(J123=J$2:J$601,L$2:L$601,0),0))))+IF(K123&lt;2,SUM(IF(I123=I$2:I$601,IF(J123=J$2:J$601,1,0),0)),0)))</f>
        <v>0.19884726224783861</v>
      </c>
      <c r="N123" s="88"/>
      <c r="O123" s="72"/>
      <c r="P123" s="72"/>
      <c r="Q123" s="72"/>
      <c r="R123" s="70">
        <f t="array" ref="R123">IF($G123="","",IF(Q123="",0,((SUM(IF(N123=N$2:N$601,IF(O123=O$2:O$601,1,0),0))-P123)/(SUM(IF(N123=N$2:N$601,IF(O123=O$2:O$601,1,0),0))-1)*100)+(Q123/(SUM(IF(N123=N$2:N$601,IF(O123=O$2:O$601,Q$2:Q$601,0),0))))+IF(P123&lt;2,SUM(IF(N123=N$2:N$601,IF(O123=O$2:O$601,1,0),0)),0)))</f>
        <v>0</v>
      </c>
      <c r="S123" s="71" t="s">
        <v>859</v>
      </c>
      <c r="T123" s="72">
        <v>4</v>
      </c>
      <c r="U123" s="72">
        <v>2</v>
      </c>
      <c r="V123" s="72">
        <v>13</v>
      </c>
      <c r="W123" s="73">
        <f t="array" ref="W123">IF($G123="","",IF(OR(S123=Error_checking!$Q$25,S123=Error_checking!$Q$26),R123-IF(P123&lt;2,SUM(IF(N123=N$2:N$601,IF(O123=O$2:O$601,1,0),0)),0),IF(V123="",0,((SUM(IF(S123=S$2:S$601,IF(T123=T$2:T$601,1,0),0))-U123)/(SUM(IF(S123=S$2:S$601,IF(T123=T$2:T$601,1,0),0))-1)*100)+(V123/(SUM(IF(S123=S$2:S$601,IF(T123=T$2:T$601,V$2:V$601,0),0))))+IF(U123&lt;2,SUM(IF(S123=S$2:S$601,IF(T123=T$2:T$601,1,0),0)),0))))</f>
        <v>66.955555555555549</v>
      </c>
      <c r="X123" s="74"/>
      <c r="Y123" s="75"/>
      <c r="Z123" s="76"/>
      <c r="AA123" s="75"/>
      <c r="AB123" s="77">
        <f>0</f>
        <v>0</v>
      </c>
      <c r="AC123" s="77">
        <f t="array" ref="AC123">SUM(M123,R123,W123,AB123)</f>
        <v>67.154402817803387</v>
      </c>
      <c r="AD123" s="76">
        <f>IF(G123=Error_checking!$A$26,MAX(0,MIN(MaxBonus,$G$1)+1-_xlfn.RANK.EQ(AC123,$AC$2:$AC$601)),0)</f>
        <v>0</v>
      </c>
      <c r="AE123" s="73">
        <f t="shared" si="1"/>
        <v>67.154402817803387</v>
      </c>
      <c r="AF123" s="78">
        <f t="array" ref="AF123">IF(G123=Error_checking!$A$26,_xlfn.RANK.EQ(AC123,$AC$2:$AC$601),"")</f>
        <v>122</v>
      </c>
      <c r="AG123" s="79"/>
      <c r="AH123" s="80"/>
      <c r="AI123" s="80"/>
      <c r="AJ123" s="80"/>
      <c r="AK123" s="90"/>
      <c r="AL123" s="81"/>
      <c r="AM123" s="81"/>
      <c r="AN123" s="82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</row>
    <row r="124" spans="1:1024" s="104" customFormat="1" ht="12.75" x14ac:dyDescent="0.2">
      <c r="A124" s="58">
        <f t="array" ref="A124">IF(G124=Error_checking!$A$26,_xlfn.RANK.EQ(AC124,$AC$2:$AC$601),"")</f>
        <v>123</v>
      </c>
      <c r="B124" s="84">
        <v>161</v>
      </c>
      <c r="C124" s="59">
        <f>VLOOKUP($B124,Ludo_na!$A$2:$D$601,2,0)</f>
        <v>170</v>
      </c>
      <c r="D124" s="60" t="str">
        <f>IF(VLOOKUP($B124,Ludo_voor!$A$2:$Y$601,3,0)="","",VLOOKUP($B124,Ludo_voor!$A$2:$Y$601,3,0))</f>
        <v>Pluvier</v>
      </c>
      <c r="E124" s="61" t="str">
        <f>IF(VLOOKUP($B124,Ludo_voor!$A$2:$Y$601,4,0)="","",VLOOKUP($B124,Ludo_voor!$A$2:$Y$601,4,0))</f>
        <v>Koen</v>
      </c>
      <c r="F124" s="62" t="str">
        <f>IF(VLOOKUP($B124,Ludo_voor!$A$2:$Y$601,5,0)="","",VLOOKUP($B124,Ludo_voor!$A$2:$Y$601,5,0))</f>
        <v>Spelen op Zolder</v>
      </c>
      <c r="G124" s="63" t="s">
        <v>845</v>
      </c>
      <c r="H124" s="85"/>
      <c r="I124" s="86" t="s">
        <v>885</v>
      </c>
      <c r="J124" s="87">
        <v>1</v>
      </c>
      <c r="K124" s="87">
        <v>4</v>
      </c>
      <c r="L124" s="87">
        <v>0</v>
      </c>
      <c r="M124" s="67">
        <f t="array" ref="M124">IF($G124="","",IF(L124="",0,((SUM(IF(I124=I$2:I$601,IF(J124=J$2:J$601,1,0),0))-K124)/(SUM(IF(I124=I$2:I$601,IF(J124=J$2:J$601,1,0),0))-1)*100)+(L124/(SUM(IF(I124=I$2:I$601,IF(J124=J$2:J$601,L$2:L$601,0),0))))+IF(K124&lt;2,SUM(IF(I124=I$2:I$601,IF(J124=J$2:J$601,1,0),0)),0)))</f>
        <v>0</v>
      </c>
      <c r="N124" s="88" t="s">
        <v>866</v>
      </c>
      <c r="O124" s="72">
        <v>1</v>
      </c>
      <c r="P124" s="72">
        <v>3</v>
      </c>
      <c r="Q124" s="72">
        <v>307</v>
      </c>
      <c r="R124" s="70">
        <f t="array" ref="R124">IF($G124="","",IF(Q124="",0,((SUM(IF(N124=N$2:N$601,IF(O124=O$2:O$601,1,0),0))-P124)/(SUM(IF(N124=N$2:N$601,IF(O124=O$2:O$601,1,0),0))-1)*100)+(Q124/(SUM(IF(N124=N$2:N$601,IF(O124=O$2:O$601,Q$2:Q$601,0),0))))+IF(P124&lt;2,SUM(IF(N124=N$2:N$601,IF(O124=O$2:O$601,1,0),0)),0)))</f>
        <v>33.567505720823796</v>
      </c>
      <c r="S124" s="71" t="s">
        <v>966</v>
      </c>
      <c r="T124" s="72">
        <v>2</v>
      </c>
      <c r="U124" s="72">
        <v>3</v>
      </c>
      <c r="V124" s="72">
        <v>30</v>
      </c>
      <c r="W124" s="73">
        <f t="array" ref="W124">IF($G124="","",IF(OR(S124=Error_checking!$Q$25,S124=Error_checking!$Q$26),R124-IF(P124&lt;2,SUM(IF(N124=N$2:N$601,IF(O124=O$2:O$601,1,0),0)),0),IF(V124="",0,((SUM(IF(S124=S$2:S$601,IF(T124=T$2:T$601,1,0),0))-U124)/(SUM(IF(S124=S$2:S$601,IF(T124=T$2:T$601,1,0),0))-1)*100)+(V124/(SUM(IF(S124=S$2:S$601,IF(T124=T$2:T$601,V$2:V$601,0),0))))+IF(U124&lt;2,SUM(IF(S124=S$2:S$601,IF(T124=T$2:T$601,1,0),0)),0))))</f>
        <v>33.581267217630852</v>
      </c>
      <c r="X124" s="74"/>
      <c r="Y124" s="75"/>
      <c r="Z124" s="76"/>
      <c r="AA124" s="75"/>
      <c r="AB124" s="77">
        <f>0</f>
        <v>0</v>
      </c>
      <c r="AC124" s="77">
        <f t="array" ref="AC124">SUM(M124,R124,W124,AB124)</f>
        <v>67.148772938454641</v>
      </c>
      <c r="AD124" s="76">
        <f>IF(G124=Error_checking!$A$26,MAX(0,MIN(MaxBonus,$G$1)+1-_xlfn.RANK.EQ(AC124,$AC$2:$AC$601)),0)</f>
        <v>0</v>
      </c>
      <c r="AE124" s="73">
        <f t="shared" si="1"/>
        <v>67.148772938454641</v>
      </c>
      <c r="AF124" s="78">
        <f t="array" ref="AF124">IF(G124=Error_checking!$A$26,_xlfn.RANK.EQ(AC124,$AC$2:$AC$601),"")</f>
        <v>123</v>
      </c>
      <c r="AG124" s="79"/>
      <c r="AH124" s="80"/>
      <c r="AI124" s="80"/>
      <c r="AJ124" s="80"/>
      <c r="AK124" s="81"/>
      <c r="AL124" s="81"/>
      <c r="AM124" s="81"/>
      <c r="AN124" s="82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</row>
    <row r="125" spans="1:1024" s="104" customFormat="1" ht="12.75" x14ac:dyDescent="0.2">
      <c r="A125" s="58">
        <f t="array" ref="A125">IF(G125=Error_checking!$A$26,_xlfn.RANK.EQ(AC125,$AC$2:$AC$601),"")</f>
        <v>124</v>
      </c>
      <c r="B125" s="84">
        <v>115</v>
      </c>
      <c r="C125" s="59">
        <f>VLOOKUP($B125,Ludo_na!$A$2:$D$601,2,0)</f>
        <v>53</v>
      </c>
      <c r="D125" s="60" t="str">
        <f>IF(VLOOKUP($B125,Ludo_voor!$A$2:$Y$601,3,0)="","",VLOOKUP($B125,Ludo_voor!$A$2:$Y$601,3,0))</f>
        <v>Verhenne</v>
      </c>
      <c r="E125" s="61" t="str">
        <f>IF(VLOOKUP($B125,Ludo_voor!$A$2:$Y$601,4,0)="","",VLOOKUP($B125,Ludo_voor!$A$2:$Y$601,4,0))</f>
        <v>Kristof</v>
      </c>
      <c r="F125" s="62" t="str">
        <f>IF(VLOOKUP($B125,Ludo_voor!$A$2:$Y$601,5,0)="","",VLOOKUP($B125,Ludo_voor!$A$2:$Y$601,5,0))</f>
        <v>Winning Movez</v>
      </c>
      <c r="G125" s="63" t="s">
        <v>845</v>
      </c>
      <c r="H125" s="85"/>
      <c r="I125" s="86" t="s">
        <v>860</v>
      </c>
      <c r="J125" s="87">
        <v>2</v>
      </c>
      <c r="K125" s="87">
        <v>4</v>
      </c>
      <c r="L125" s="87">
        <v>1</v>
      </c>
      <c r="M125" s="67">
        <f t="array" ref="M125">IF($G125="","",IF(L125="",0,((SUM(IF(I125=I$2:I$601,IF(J125=J$2:J$601,1,0),0))-K125)/(SUM(IF(I125=I$2:I$601,IF(J125=J$2:J$601,1,0),0))-1)*100)+(L125/(SUM(IF(I125=I$2:I$601,IF(J125=J$2:J$601,L$2:L$601,0),0))))+IF(K125&lt;2,SUM(IF(I125=I$2:I$601,IF(J125=J$2:J$601,1,0),0)),0)))</f>
        <v>0.1</v>
      </c>
      <c r="N125" s="88" t="s">
        <v>963</v>
      </c>
      <c r="O125" s="72">
        <v>1</v>
      </c>
      <c r="P125" s="72">
        <v>2</v>
      </c>
      <c r="Q125" s="72">
        <v>39</v>
      </c>
      <c r="R125" s="70">
        <f t="array" ref="R125">IF($G125="","",IF(Q125="",0,((SUM(IF(N125=N$2:N$601,IF(O125=O$2:O$601,1,0),0))-P125)/(SUM(IF(N125=N$2:N$601,IF(O125=O$2:O$601,1,0),0))-1)*100)+(Q125/(SUM(IF(N125=N$2:N$601,IF(O125=O$2:O$601,Q$2:Q$601,0),0))))+IF(P125&lt;2,SUM(IF(N125=N$2:N$601,IF(O125=O$2:O$601,1,0),0)),0)))</f>
        <v>66.903030303030292</v>
      </c>
      <c r="S125" s="103"/>
      <c r="T125" s="69"/>
      <c r="U125" s="69"/>
      <c r="V125" s="69"/>
      <c r="W125" s="73">
        <f t="array" ref="W125">IF($G125="","",IF(OR(S125=Error_checking!$Q$25,S125=Error_checking!$Q$26),R125-IF(P125&lt;2,SUM(IF(N125=N$2:N$601,IF(O125=O$2:O$601,1,0),0)),0),IF(V125="",0,((SUM(IF(S125=S$2:S$601,IF(T125=T$2:T$601,1,0),0))-U125)/(SUM(IF(S125=S$2:S$601,IF(T125=T$2:T$601,1,0),0))-1)*100)+(V125/(SUM(IF(S125=S$2:S$601,IF(T125=T$2:T$601,V$2:V$601,0),0))))+IF(U125&lt;2,SUM(IF(S125=S$2:S$601,IF(T125=T$2:T$601,1,0),0)),0))))</f>
        <v>0</v>
      </c>
      <c r="X125" s="96"/>
      <c r="Y125" s="97"/>
      <c r="Z125" s="98"/>
      <c r="AA125" s="97"/>
      <c r="AB125" s="99">
        <f>0</f>
        <v>0</v>
      </c>
      <c r="AC125" s="99">
        <f t="array" ref="AC125">SUM(M125,R125,W125,AB125)</f>
        <v>67.003030303030286</v>
      </c>
      <c r="AD125" s="98">
        <f>IF(G125=Error_checking!$A$26,MAX(0,MIN(MaxBonus,$G$1)+1-_xlfn.RANK.EQ(AC125,$AC$2:$AC$601)),0)</f>
        <v>0</v>
      </c>
      <c r="AE125" s="95">
        <f t="shared" si="1"/>
        <v>67.003030303030286</v>
      </c>
      <c r="AF125" s="78">
        <f t="array" ref="AF125">IF(G125=Error_checking!$A$26,_xlfn.RANK.EQ(AC125,$AC$2:$AC$601),"")</f>
        <v>124</v>
      </c>
      <c r="AG125" s="101"/>
      <c r="AH125" s="102"/>
      <c r="AI125" s="102"/>
      <c r="AJ125" s="102"/>
      <c r="AK125" s="81"/>
      <c r="AL125" s="81"/>
      <c r="AM125" s="81"/>
      <c r="AN125" s="82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  <c r="IU125" s="83"/>
      <c r="IV125" s="83"/>
      <c r="IW125" s="83"/>
      <c r="IX125" s="83"/>
      <c r="IY125" s="83"/>
      <c r="IZ125" s="83"/>
      <c r="JA125" s="83"/>
      <c r="JB125" s="83"/>
      <c r="JC125" s="83"/>
      <c r="JD125" s="83"/>
      <c r="JE125" s="83"/>
      <c r="JF125" s="83"/>
      <c r="JG125" s="83"/>
      <c r="JH125" s="83"/>
      <c r="JI125" s="83"/>
      <c r="JJ125" s="83"/>
      <c r="JK125" s="83"/>
      <c r="JL125" s="83"/>
      <c r="JM125" s="83"/>
      <c r="JN125" s="83"/>
      <c r="JO125" s="83"/>
      <c r="JP125" s="83"/>
      <c r="JQ125" s="83"/>
      <c r="JR125" s="83"/>
      <c r="JS125" s="83"/>
      <c r="JT125" s="83"/>
      <c r="JU125" s="83"/>
      <c r="JV125" s="83"/>
      <c r="JW125" s="83"/>
      <c r="JX125" s="83"/>
      <c r="JY125" s="83"/>
      <c r="JZ125" s="83"/>
      <c r="KA125" s="83"/>
      <c r="KB125" s="83"/>
      <c r="KC125" s="83"/>
      <c r="KD125" s="83"/>
      <c r="KE125" s="83"/>
      <c r="KF125" s="83"/>
      <c r="KG125" s="83"/>
      <c r="KH125" s="83"/>
      <c r="KI125" s="83"/>
      <c r="KJ125" s="83"/>
      <c r="KK125" s="83"/>
      <c r="KL125" s="83"/>
      <c r="KM125" s="83"/>
      <c r="KN125" s="83"/>
      <c r="KO125" s="83"/>
      <c r="KP125" s="83"/>
      <c r="KQ125" s="83"/>
      <c r="KR125" s="83"/>
      <c r="KS125" s="83"/>
      <c r="KT125" s="83"/>
      <c r="KU125" s="83"/>
      <c r="KV125" s="83"/>
      <c r="KW125" s="83"/>
      <c r="KX125" s="83"/>
      <c r="KY125" s="83"/>
      <c r="KZ125" s="83"/>
      <c r="LA125" s="83"/>
      <c r="LB125" s="83"/>
      <c r="LC125" s="83"/>
      <c r="LD125" s="83"/>
      <c r="LE125" s="83"/>
      <c r="LF125" s="83"/>
      <c r="LG125" s="83"/>
      <c r="LH125" s="83"/>
      <c r="LI125" s="83"/>
      <c r="LJ125" s="83"/>
      <c r="LK125" s="83"/>
      <c r="LL125" s="83"/>
      <c r="LM125" s="83"/>
      <c r="LN125" s="83"/>
      <c r="LO125" s="83"/>
      <c r="LP125" s="83"/>
      <c r="LQ125" s="83"/>
      <c r="LR125" s="83"/>
      <c r="LS125" s="83"/>
      <c r="LT125" s="83"/>
      <c r="LU125" s="83"/>
      <c r="LV125" s="83"/>
      <c r="LW125" s="83"/>
      <c r="LX125" s="83"/>
      <c r="LY125" s="83"/>
      <c r="LZ125" s="83"/>
      <c r="MA125" s="83"/>
      <c r="MB125" s="83"/>
      <c r="MC125" s="83"/>
      <c r="MD125" s="83"/>
      <c r="ME125" s="83"/>
      <c r="MF125" s="83"/>
      <c r="MG125" s="83"/>
      <c r="MH125" s="83"/>
      <c r="MI125" s="83"/>
      <c r="MJ125" s="83"/>
      <c r="MK125" s="83"/>
      <c r="ML125" s="83"/>
      <c r="MM125" s="83"/>
      <c r="MN125" s="83"/>
      <c r="MO125" s="83"/>
      <c r="MP125" s="83"/>
      <c r="MQ125" s="83"/>
      <c r="MR125" s="83"/>
      <c r="MS125" s="83"/>
      <c r="MT125" s="83"/>
      <c r="MU125" s="83"/>
      <c r="MV125" s="83"/>
      <c r="MW125" s="83"/>
      <c r="MX125" s="83"/>
      <c r="MY125" s="83"/>
      <c r="MZ125" s="83"/>
      <c r="NA125" s="83"/>
      <c r="NB125" s="83"/>
      <c r="NC125" s="83"/>
      <c r="ND125" s="83"/>
      <c r="NE125" s="83"/>
      <c r="NF125" s="83"/>
      <c r="NG125" s="83"/>
      <c r="NH125" s="83"/>
      <c r="NI125" s="83"/>
      <c r="NJ125" s="83"/>
      <c r="NK125" s="83"/>
      <c r="NL125" s="83"/>
      <c r="NM125" s="83"/>
      <c r="NN125" s="83"/>
      <c r="NO125" s="83"/>
      <c r="NP125" s="83"/>
      <c r="NQ125" s="83"/>
      <c r="NR125" s="83"/>
      <c r="NS125" s="83"/>
      <c r="NT125" s="83"/>
      <c r="NU125" s="83"/>
      <c r="NV125" s="83"/>
      <c r="NW125" s="83"/>
      <c r="NX125" s="83"/>
      <c r="NY125" s="83"/>
      <c r="NZ125" s="83"/>
      <c r="OA125" s="83"/>
      <c r="OB125" s="83"/>
      <c r="OC125" s="83"/>
      <c r="OD125" s="83"/>
      <c r="OE125" s="83"/>
      <c r="OF125" s="83"/>
      <c r="OG125" s="83"/>
      <c r="OH125" s="83"/>
      <c r="OI125" s="83"/>
      <c r="OJ125" s="83"/>
      <c r="OK125" s="83"/>
      <c r="OL125" s="83"/>
      <c r="OM125" s="83"/>
      <c r="ON125" s="83"/>
      <c r="OO125" s="83"/>
      <c r="OP125" s="83"/>
      <c r="OQ125" s="83"/>
      <c r="OR125" s="83"/>
      <c r="OS125" s="83"/>
      <c r="OT125" s="83"/>
      <c r="OU125" s="83"/>
      <c r="OV125" s="83"/>
      <c r="OW125" s="83"/>
      <c r="OX125" s="83"/>
      <c r="OY125" s="83"/>
      <c r="OZ125" s="83"/>
      <c r="PA125" s="83"/>
      <c r="PB125" s="83"/>
      <c r="PC125" s="83"/>
      <c r="PD125" s="83"/>
      <c r="PE125" s="83"/>
      <c r="PF125" s="83"/>
      <c r="PG125" s="83"/>
      <c r="PH125" s="83"/>
      <c r="PI125" s="83"/>
      <c r="PJ125" s="83"/>
      <c r="PK125" s="83"/>
      <c r="PL125" s="83"/>
      <c r="PM125" s="83"/>
      <c r="PN125" s="83"/>
      <c r="PO125" s="83"/>
      <c r="PP125" s="83"/>
      <c r="PQ125" s="83"/>
      <c r="PR125" s="83"/>
      <c r="PS125" s="83"/>
      <c r="PT125" s="83"/>
      <c r="PU125" s="83"/>
      <c r="PV125" s="83"/>
      <c r="PW125" s="83"/>
      <c r="PX125" s="83"/>
      <c r="PY125" s="83"/>
      <c r="PZ125" s="83"/>
      <c r="QA125" s="83"/>
      <c r="QB125" s="83"/>
      <c r="QC125" s="83"/>
      <c r="QD125" s="83"/>
      <c r="QE125" s="83"/>
      <c r="QF125" s="83"/>
      <c r="QG125" s="83"/>
      <c r="QH125" s="83"/>
      <c r="QI125" s="83"/>
      <c r="QJ125" s="83"/>
      <c r="QK125" s="83"/>
      <c r="QL125" s="83"/>
      <c r="QM125" s="83"/>
      <c r="QN125" s="83"/>
      <c r="QO125" s="83"/>
      <c r="QP125" s="83"/>
      <c r="QQ125" s="83"/>
      <c r="QR125" s="83"/>
      <c r="QS125" s="83"/>
      <c r="QT125" s="83"/>
      <c r="QU125" s="83"/>
      <c r="QV125" s="83"/>
      <c r="QW125" s="83"/>
      <c r="QX125" s="83"/>
      <c r="QY125" s="83"/>
      <c r="QZ125" s="83"/>
      <c r="RA125" s="83"/>
      <c r="RB125" s="83"/>
      <c r="RC125" s="83"/>
      <c r="RD125" s="83"/>
      <c r="RE125" s="83"/>
      <c r="RF125" s="83"/>
      <c r="RG125" s="83"/>
      <c r="RH125" s="83"/>
      <c r="RI125" s="83"/>
      <c r="RJ125" s="83"/>
      <c r="RK125" s="83"/>
      <c r="RL125" s="83"/>
      <c r="RM125" s="83"/>
      <c r="RN125" s="83"/>
      <c r="RO125" s="83"/>
      <c r="RP125" s="83"/>
      <c r="RQ125" s="83"/>
      <c r="RR125" s="83"/>
      <c r="RS125" s="83"/>
      <c r="RT125" s="83"/>
      <c r="RU125" s="83"/>
      <c r="RV125" s="83"/>
      <c r="RW125" s="83"/>
      <c r="RX125" s="83"/>
      <c r="RY125" s="83"/>
      <c r="RZ125" s="83"/>
      <c r="SA125" s="83"/>
      <c r="SB125" s="83"/>
      <c r="SC125" s="83"/>
      <c r="SD125" s="83"/>
      <c r="SE125" s="83"/>
      <c r="SF125" s="83"/>
      <c r="SG125" s="83"/>
      <c r="SH125" s="83"/>
      <c r="SI125" s="83"/>
      <c r="SJ125" s="83"/>
      <c r="SK125" s="83"/>
      <c r="SL125" s="83"/>
      <c r="SM125" s="83"/>
      <c r="SN125" s="83"/>
      <c r="SO125" s="83"/>
      <c r="SP125" s="83"/>
      <c r="SQ125" s="83"/>
      <c r="SR125" s="83"/>
      <c r="SS125" s="83"/>
      <c r="ST125" s="83"/>
      <c r="SU125" s="83"/>
      <c r="SV125" s="83"/>
      <c r="SW125" s="83"/>
      <c r="SX125" s="83"/>
      <c r="SY125" s="83"/>
      <c r="SZ125" s="83"/>
      <c r="TA125" s="83"/>
      <c r="TB125" s="83"/>
      <c r="TC125" s="83"/>
      <c r="TD125" s="83"/>
      <c r="TE125" s="83"/>
      <c r="TF125" s="83"/>
      <c r="TG125" s="83"/>
      <c r="TH125" s="83"/>
      <c r="TI125" s="83"/>
      <c r="TJ125" s="83"/>
      <c r="TK125" s="83"/>
      <c r="TL125" s="83"/>
      <c r="TM125" s="83"/>
      <c r="TN125" s="83"/>
      <c r="TO125" s="83"/>
      <c r="TP125" s="83"/>
      <c r="TQ125" s="83"/>
      <c r="TR125" s="83"/>
      <c r="TS125" s="83"/>
      <c r="TT125" s="83"/>
      <c r="TU125" s="83"/>
      <c r="TV125" s="83"/>
      <c r="TW125" s="83"/>
      <c r="TX125" s="83"/>
      <c r="TY125" s="83"/>
      <c r="TZ125" s="83"/>
      <c r="UA125" s="83"/>
      <c r="UB125" s="83"/>
      <c r="UC125" s="83"/>
      <c r="UD125" s="83"/>
      <c r="UE125" s="83"/>
      <c r="UF125" s="83"/>
      <c r="UG125" s="83"/>
      <c r="UH125" s="83"/>
      <c r="UI125" s="83"/>
      <c r="UJ125" s="83"/>
      <c r="UK125" s="83"/>
      <c r="UL125" s="83"/>
      <c r="UM125" s="83"/>
      <c r="UN125" s="83"/>
      <c r="UO125" s="83"/>
      <c r="UP125" s="83"/>
      <c r="UQ125" s="83"/>
      <c r="UR125" s="83"/>
      <c r="US125" s="83"/>
      <c r="UT125" s="83"/>
      <c r="UU125" s="83"/>
      <c r="UV125" s="83"/>
      <c r="UW125" s="83"/>
      <c r="UX125" s="83"/>
      <c r="UY125" s="83"/>
      <c r="UZ125" s="83"/>
      <c r="VA125" s="83"/>
      <c r="VB125" s="83"/>
      <c r="VC125" s="83"/>
      <c r="VD125" s="83"/>
      <c r="VE125" s="83"/>
      <c r="VF125" s="83"/>
      <c r="VG125" s="83"/>
      <c r="VH125" s="83"/>
      <c r="VI125" s="83"/>
      <c r="VJ125" s="83"/>
      <c r="VK125" s="83"/>
      <c r="VL125" s="83"/>
      <c r="VM125" s="83"/>
      <c r="VN125" s="83"/>
      <c r="VO125" s="83"/>
      <c r="VP125" s="83"/>
      <c r="VQ125" s="83"/>
      <c r="VR125" s="83"/>
      <c r="VS125" s="83"/>
      <c r="VT125" s="83"/>
      <c r="VU125" s="83"/>
      <c r="VV125" s="83"/>
      <c r="VW125" s="83"/>
      <c r="VX125" s="83"/>
      <c r="VY125" s="83"/>
      <c r="VZ125" s="83"/>
      <c r="WA125" s="83"/>
      <c r="WB125" s="83"/>
      <c r="WC125" s="83"/>
      <c r="WD125" s="83"/>
      <c r="WE125" s="83"/>
      <c r="WF125" s="83"/>
      <c r="WG125" s="83"/>
      <c r="WH125" s="83"/>
      <c r="WI125" s="83"/>
      <c r="WJ125" s="83"/>
      <c r="WK125" s="83"/>
      <c r="WL125" s="83"/>
      <c r="WM125" s="83"/>
      <c r="WN125" s="83"/>
      <c r="WO125" s="83"/>
      <c r="WP125" s="83"/>
      <c r="WQ125" s="83"/>
      <c r="WR125" s="83"/>
      <c r="WS125" s="83"/>
      <c r="WT125" s="83"/>
      <c r="WU125" s="83"/>
      <c r="WV125" s="83"/>
      <c r="WW125" s="83"/>
      <c r="WX125" s="83"/>
      <c r="WY125" s="83"/>
      <c r="WZ125" s="83"/>
      <c r="XA125" s="83"/>
      <c r="XB125" s="83"/>
      <c r="XC125" s="83"/>
      <c r="XD125" s="83"/>
      <c r="XE125" s="83"/>
      <c r="XF125" s="83"/>
      <c r="XG125" s="83"/>
      <c r="XH125" s="83"/>
      <c r="XI125" s="83"/>
      <c r="XJ125" s="83"/>
      <c r="XK125" s="83"/>
      <c r="XL125" s="83"/>
      <c r="XM125" s="83"/>
      <c r="XN125" s="83"/>
      <c r="XO125" s="83"/>
      <c r="XP125" s="83"/>
      <c r="XQ125" s="83"/>
      <c r="XR125" s="83"/>
      <c r="XS125" s="83"/>
      <c r="XT125" s="83"/>
      <c r="XU125" s="83"/>
      <c r="XV125" s="83"/>
      <c r="XW125" s="83"/>
      <c r="XX125" s="83"/>
      <c r="XY125" s="83"/>
      <c r="XZ125" s="83"/>
      <c r="YA125" s="83"/>
      <c r="YB125" s="83"/>
      <c r="YC125" s="83"/>
      <c r="YD125" s="83"/>
      <c r="YE125" s="83"/>
      <c r="YF125" s="83"/>
      <c r="YG125" s="83"/>
      <c r="YH125" s="83"/>
      <c r="YI125" s="83"/>
      <c r="YJ125" s="83"/>
      <c r="YK125" s="83"/>
      <c r="YL125" s="83"/>
      <c r="YM125" s="83"/>
      <c r="YN125" s="83"/>
      <c r="YO125" s="83"/>
      <c r="YP125" s="83"/>
      <c r="YQ125" s="83"/>
      <c r="YR125" s="83"/>
      <c r="YS125" s="83"/>
      <c r="YT125" s="83"/>
      <c r="YU125" s="83"/>
      <c r="YV125" s="83"/>
      <c r="YW125" s="83"/>
      <c r="YX125" s="83"/>
      <c r="YY125" s="83"/>
      <c r="YZ125" s="83"/>
      <c r="ZA125" s="83"/>
      <c r="ZB125" s="83"/>
      <c r="ZC125" s="83"/>
      <c r="ZD125" s="83"/>
      <c r="ZE125" s="83"/>
      <c r="ZF125" s="83"/>
      <c r="ZG125" s="83"/>
      <c r="ZH125" s="83"/>
      <c r="ZI125" s="83"/>
      <c r="ZJ125" s="83"/>
      <c r="ZK125" s="83"/>
      <c r="ZL125" s="83"/>
      <c r="ZM125" s="83"/>
      <c r="ZN125" s="83"/>
      <c r="ZO125" s="83"/>
      <c r="ZP125" s="83"/>
      <c r="ZQ125" s="83"/>
      <c r="ZR125" s="83"/>
      <c r="ZS125" s="83"/>
      <c r="ZT125" s="83"/>
      <c r="ZU125" s="83"/>
      <c r="ZV125" s="83"/>
      <c r="ZW125" s="83"/>
      <c r="ZX125" s="83"/>
      <c r="ZY125" s="83"/>
      <c r="ZZ125" s="83"/>
      <c r="AAA125" s="83"/>
      <c r="AAB125" s="83"/>
      <c r="AAC125" s="83"/>
      <c r="AAD125" s="83"/>
      <c r="AAE125" s="83"/>
      <c r="AAF125" s="83"/>
      <c r="AAG125" s="83"/>
      <c r="AAH125" s="83"/>
      <c r="AAI125" s="83"/>
      <c r="AAJ125" s="83"/>
      <c r="AAK125" s="83"/>
      <c r="AAL125" s="83"/>
      <c r="AAM125" s="83"/>
      <c r="AAN125" s="83"/>
      <c r="AAO125" s="83"/>
      <c r="AAP125" s="83"/>
      <c r="AAQ125" s="83"/>
      <c r="AAR125" s="83"/>
      <c r="AAS125" s="83"/>
      <c r="AAT125" s="83"/>
      <c r="AAU125" s="83"/>
      <c r="AAV125" s="83"/>
      <c r="AAW125" s="83"/>
      <c r="AAX125" s="83"/>
      <c r="AAY125" s="83"/>
      <c r="AAZ125" s="83"/>
      <c r="ABA125" s="83"/>
      <c r="ABB125" s="83"/>
      <c r="ABC125" s="83"/>
      <c r="ABD125" s="83"/>
      <c r="ABE125" s="83"/>
      <c r="ABF125" s="83"/>
      <c r="ABG125" s="83"/>
      <c r="ABH125" s="83"/>
      <c r="ABI125" s="83"/>
      <c r="ABJ125" s="83"/>
      <c r="ABK125" s="83"/>
      <c r="ABL125" s="83"/>
      <c r="ABM125" s="83"/>
      <c r="ABN125" s="83"/>
      <c r="ABO125" s="83"/>
      <c r="ABP125" s="83"/>
      <c r="ABQ125" s="83"/>
      <c r="ABR125" s="83"/>
      <c r="ABS125" s="83"/>
      <c r="ABT125" s="83"/>
      <c r="ABU125" s="83"/>
      <c r="ABV125" s="83"/>
      <c r="ABW125" s="83"/>
      <c r="ABX125" s="83"/>
      <c r="ABY125" s="83"/>
      <c r="ABZ125" s="83"/>
      <c r="ACA125" s="83"/>
      <c r="ACB125" s="83"/>
      <c r="ACC125" s="83"/>
      <c r="ACD125" s="83"/>
      <c r="ACE125" s="83"/>
      <c r="ACF125" s="83"/>
      <c r="ACG125" s="83"/>
      <c r="ACH125" s="83"/>
      <c r="ACI125" s="83"/>
      <c r="ACJ125" s="83"/>
      <c r="ACK125" s="83"/>
      <c r="ACL125" s="83"/>
      <c r="ACM125" s="83"/>
      <c r="ACN125" s="83"/>
      <c r="ACO125" s="83"/>
      <c r="ACP125" s="83"/>
      <c r="ACQ125" s="83"/>
      <c r="ACR125" s="83"/>
      <c r="ACS125" s="83"/>
      <c r="ACT125" s="83"/>
      <c r="ACU125" s="83"/>
      <c r="ACV125" s="83"/>
      <c r="ACW125" s="83"/>
      <c r="ACX125" s="83"/>
      <c r="ACY125" s="83"/>
      <c r="ACZ125" s="83"/>
      <c r="ADA125" s="83"/>
      <c r="ADB125" s="83"/>
      <c r="ADC125" s="83"/>
      <c r="ADD125" s="83"/>
      <c r="ADE125" s="83"/>
      <c r="ADF125" s="83"/>
      <c r="ADG125" s="83"/>
      <c r="ADH125" s="83"/>
      <c r="ADI125" s="83"/>
      <c r="ADJ125" s="83"/>
      <c r="ADK125" s="83"/>
      <c r="ADL125" s="83"/>
      <c r="ADM125" s="83"/>
      <c r="ADN125" s="83"/>
      <c r="ADO125" s="83"/>
      <c r="ADP125" s="83"/>
      <c r="ADQ125" s="83"/>
      <c r="ADR125" s="83"/>
      <c r="ADS125" s="83"/>
      <c r="ADT125" s="83"/>
      <c r="ADU125" s="83"/>
      <c r="ADV125" s="83"/>
      <c r="ADW125" s="83"/>
      <c r="ADX125" s="83"/>
      <c r="ADY125" s="83"/>
      <c r="ADZ125" s="83"/>
      <c r="AEA125" s="83"/>
      <c r="AEB125" s="83"/>
      <c r="AEC125" s="83"/>
      <c r="AED125" s="83"/>
      <c r="AEE125" s="83"/>
      <c r="AEF125" s="83"/>
      <c r="AEG125" s="83"/>
      <c r="AEH125" s="83"/>
      <c r="AEI125" s="83"/>
      <c r="AEJ125" s="83"/>
      <c r="AEK125" s="83"/>
      <c r="AEL125" s="83"/>
      <c r="AEM125" s="83"/>
      <c r="AEN125" s="83"/>
      <c r="AEO125" s="83"/>
      <c r="AEP125" s="83"/>
      <c r="AEQ125" s="83"/>
      <c r="AER125" s="83"/>
      <c r="AES125" s="83"/>
      <c r="AET125" s="83"/>
      <c r="AEU125" s="83"/>
      <c r="AEV125" s="83"/>
      <c r="AEW125" s="83"/>
      <c r="AEX125" s="83"/>
      <c r="AEY125" s="83"/>
      <c r="AEZ125" s="83"/>
      <c r="AFA125" s="83"/>
      <c r="AFB125" s="83"/>
      <c r="AFC125" s="83"/>
      <c r="AFD125" s="83"/>
      <c r="AFE125" s="83"/>
      <c r="AFF125" s="83"/>
      <c r="AFG125" s="83"/>
      <c r="AFH125" s="83"/>
      <c r="AFI125" s="83"/>
      <c r="AFJ125" s="83"/>
      <c r="AFK125" s="83"/>
      <c r="AFL125" s="83"/>
      <c r="AFM125" s="83"/>
      <c r="AFN125" s="83"/>
      <c r="AFO125" s="83"/>
      <c r="AFP125" s="83"/>
      <c r="AFQ125" s="83"/>
      <c r="AFR125" s="83"/>
      <c r="AFS125" s="83"/>
      <c r="AFT125" s="83"/>
      <c r="AFU125" s="83"/>
      <c r="AFV125" s="83"/>
      <c r="AFW125" s="83"/>
      <c r="AFX125" s="83"/>
      <c r="AFY125" s="83"/>
      <c r="AFZ125" s="83"/>
      <c r="AGA125" s="83"/>
      <c r="AGB125" s="83"/>
      <c r="AGC125" s="83"/>
      <c r="AGD125" s="83"/>
      <c r="AGE125" s="83"/>
      <c r="AGF125" s="83"/>
      <c r="AGG125" s="83"/>
      <c r="AGH125" s="83"/>
      <c r="AGI125" s="83"/>
      <c r="AGJ125" s="83"/>
      <c r="AGK125" s="83"/>
      <c r="AGL125" s="83"/>
      <c r="AGM125" s="83"/>
      <c r="AGN125" s="83"/>
      <c r="AGO125" s="83"/>
      <c r="AGP125" s="83"/>
      <c r="AGQ125" s="83"/>
      <c r="AGR125" s="83"/>
      <c r="AGS125" s="83"/>
      <c r="AGT125" s="83"/>
      <c r="AGU125" s="83"/>
      <c r="AGV125" s="83"/>
      <c r="AGW125" s="83"/>
      <c r="AGX125" s="83"/>
      <c r="AGY125" s="83"/>
      <c r="AGZ125" s="83"/>
      <c r="AHA125" s="83"/>
      <c r="AHB125" s="83"/>
      <c r="AHC125" s="83"/>
      <c r="AHD125" s="83"/>
      <c r="AHE125" s="83"/>
      <c r="AHF125" s="83"/>
      <c r="AHG125" s="83"/>
      <c r="AHH125" s="83"/>
      <c r="AHI125" s="83"/>
      <c r="AHJ125" s="83"/>
      <c r="AHK125" s="83"/>
      <c r="AHL125" s="83"/>
      <c r="AHM125" s="83"/>
      <c r="AHN125" s="83"/>
      <c r="AHO125" s="83"/>
      <c r="AHP125" s="83"/>
      <c r="AHQ125" s="83"/>
      <c r="AHR125" s="83"/>
      <c r="AHS125" s="83"/>
      <c r="AHT125" s="83"/>
      <c r="AHU125" s="83"/>
      <c r="AHV125" s="83"/>
      <c r="AHW125" s="83"/>
      <c r="AHX125" s="83"/>
      <c r="AHY125" s="83"/>
      <c r="AHZ125" s="83"/>
      <c r="AIA125" s="83"/>
      <c r="AIB125" s="83"/>
      <c r="AIC125" s="83"/>
      <c r="AID125" s="83"/>
      <c r="AIE125" s="83"/>
      <c r="AIF125" s="83"/>
      <c r="AIG125" s="83"/>
      <c r="AIH125" s="83"/>
      <c r="AII125" s="83"/>
      <c r="AIJ125" s="83"/>
      <c r="AIK125" s="83"/>
      <c r="AIL125" s="83"/>
      <c r="AIM125" s="83"/>
      <c r="AIN125" s="83"/>
      <c r="AIO125" s="83"/>
      <c r="AIP125" s="83"/>
      <c r="AIQ125" s="83"/>
      <c r="AIR125" s="83"/>
      <c r="AIS125" s="83"/>
      <c r="AIT125" s="83"/>
      <c r="AIU125" s="83"/>
      <c r="AIV125" s="83"/>
      <c r="AIW125" s="83"/>
      <c r="AIX125" s="83"/>
      <c r="AIY125" s="83"/>
      <c r="AIZ125" s="83"/>
      <c r="AJA125" s="83"/>
      <c r="AJB125" s="83"/>
      <c r="AJC125" s="83"/>
      <c r="AJD125" s="83"/>
      <c r="AJE125" s="83"/>
      <c r="AJF125" s="83"/>
      <c r="AJG125" s="83"/>
      <c r="AJH125" s="83"/>
      <c r="AJI125" s="83"/>
      <c r="AJJ125" s="83"/>
      <c r="AJK125" s="83"/>
      <c r="AJL125" s="83"/>
      <c r="AJM125" s="83"/>
      <c r="AJN125" s="83"/>
      <c r="AJO125" s="83"/>
      <c r="AJP125" s="83"/>
      <c r="AJQ125" s="83"/>
      <c r="AJR125" s="83"/>
      <c r="AJS125" s="83"/>
      <c r="AJT125" s="83"/>
      <c r="AJU125" s="83"/>
      <c r="AJV125" s="83"/>
      <c r="AJW125" s="83"/>
      <c r="AJX125" s="83"/>
      <c r="AJY125" s="83"/>
      <c r="AJZ125" s="83"/>
      <c r="AKA125" s="83"/>
      <c r="AKB125" s="83"/>
      <c r="AKC125" s="83"/>
      <c r="AKD125" s="83"/>
      <c r="AKE125" s="83"/>
      <c r="AKF125" s="83"/>
      <c r="AKG125" s="83"/>
      <c r="AKH125" s="83"/>
      <c r="AKI125" s="83"/>
      <c r="AKJ125" s="83"/>
      <c r="AKK125" s="83"/>
      <c r="AKL125" s="83"/>
      <c r="AKM125" s="83"/>
      <c r="AKN125" s="83"/>
      <c r="AKO125" s="83"/>
      <c r="AKP125" s="83"/>
      <c r="AKQ125" s="83"/>
      <c r="AKR125" s="83"/>
      <c r="AKS125" s="83"/>
      <c r="AKT125" s="83"/>
      <c r="AKU125" s="83"/>
      <c r="AKV125" s="83"/>
      <c r="AKW125" s="83"/>
      <c r="AKX125" s="83"/>
      <c r="AKY125" s="83"/>
      <c r="AKZ125" s="83"/>
      <c r="ALA125" s="83"/>
      <c r="ALB125" s="83"/>
      <c r="ALC125" s="83"/>
      <c r="ALD125" s="83"/>
      <c r="ALE125" s="83"/>
      <c r="ALF125" s="83"/>
      <c r="ALG125" s="83"/>
      <c r="ALH125" s="83"/>
      <c r="ALI125" s="83"/>
      <c r="ALJ125" s="83"/>
      <c r="ALK125" s="83"/>
      <c r="ALL125" s="83"/>
      <c r="ALM125" s="83"/>
      <c r="ALN125" s="83"/>
      <c r="ALO125" s="83"/>
      <c r="ALP125" s="83"/>
      <c r="ALQ125" s="83"/>
      <c r="ALR125" s="83"/>
      <c r="ALS125" s="83"/>
      <c r="ALT125" s="83"/>
      <c r="ALU125" s="83"/>
      <c r="ALV125" s="83"/>
      <c r="ALW125" s="83"/>
      <c r="ALX125" s="83"/>
      <c r="ALY125" s="83"/>
      <c r="ALZ125" s="83"/>
      <c r="AMA125" s="83"/>
      <c r="AMB125" s="83"/>
      <c r="AMC125" s="83"/>
      <c r="AMD125" s="83"/>
      <c r="AME125" s="83"/>
      <c r="AMF125" s="83"/>
      <c r="AMG125" s="83"/>
      <c r="AMH125" s="83"/>
      <c r="AMI125" s="83"/>
      <c r="AMJ125" s="83"/>
    </row>
    <row r="126" spans="1:1024" s="89" customFormat="1" ht="12.75" x14ac:dyDescent="0.2">
      <c r="A126" s="84">
        <f t="array" ref="A126">IF(G126=Error_checking!$A$26,_xlfn.RANK.EQ(AC126,$AC$2:$AC$601),"")</f>
        <v>125</v>
      </c>
      <c r="B126" s="93">
        <v>300</v>
      </c>
      <c r="C126" s="59">
        <f>VLOOKUP($B126,Ludo_na!$A$2:$D$601,2,0)</f>
        <v>51</v>
      </c>
      <c r="D126" s="60" t="str">
        <f>IF(VLOOKUP($B126,Ludo_voor!$A$2:$Y$601,3,0)="","",VLOOKUP($B126,Ludo_voor!$A$2:$Y$601,3,0))</f>
        <v>Hellebuyck</v>
      </c>
      <c r="E126" s="61" t="str">
        <f>IF(VLOOKUP($B126,Ludo_voor!$A$2:$Y$601,4,0)="","",VLOOKUP($B126,Ludo_voor!$A$2:$Y$601,4,0))</f>
        <v>Beren</v>
      </c>
      <c r="F126" s="62" t="str">
        <f>IF(VLOOKUP($B126,Ludo_voor!$A$2:$Y$601,5,0)="","",VLOOKUP($B126,Ludo_voor!$A$2:$Y$601,5,0))</f>
        <v/>
      </c>
      <c r="G126" s="63" t="s">
        <v>845</v>
      </c>
      <c r="H126" s="85"/>
      <c r="I126" s="86" t="s">
        <v>852</v>
      </c>
      <c r="J126" s="87">
        <v>3</v>
      </c>
      <c r="K126" s="87">
        <v>4</v>
      </c>
      <c r="L126" s="87">
        <v>49</v>
      </c>
      <c r="M126" s="67">
        <f t="array" ref="M126">IF($G126="","",IF(L126="",0,((SUM(IF(I126=I$2:I$601,IF(J126=J$2:J$601,1,0),0))-K126)/(SUM(IF(I126=I$2:I$601,IF(J126=J$2:J$601,1,0),0))-1)*100)+(L126/(SUM(IF(I126=I$2:I$601,IF(J126=J$2:J$601,L$2:L$601,0),0))))+IF(K126&lt;2,SUM(IF(I126=I$2:I$601,IF(J126=J$2:J$601,1,0),0)),0)))</f>
        <v>0.23333333333333334</v>
      </c>
      <c r="N126" s="88" t="s">
        <v>870</v>
      </c>
      <c r="O126" s="72">
        <v>1</v>
      </c>
      <c r="P126" s="72">
        <v>4</v>
      </c>
      <c r="Q126" s="72">
        <v>71</v>
      </c>
      <c r="R126" s="70">
        <f t="array" ref="R126">IF($G126="","",IF(Q126="",0,((SUM(IF(N126=N$2:N$601,IF(O126=O$2:O$601,1,0),0))-P126)/(SUM(IF(N126=N$2:N$601,IF(O126=O$2:O$601,1,0),0))-1)*100)+(Q126/(SUM(IF(N126=N$2:N$601,IF(O126=O$2:O$601,Q$2:Q$601,0),0))))+IF(P126&lt;2,SUM(IF(N126=N$2:N$601,IF(O126=O$2:O$601,1,0),0)),0)))</f>
        <v>0.18441558441558442</v>
      </c>
      <c r="S126" s="71" t="s">
        <v>851</v>
      </c>
      <c r="T126" s="72">
        <v>1</v>
      </c>
      <c r="U126" s="72">
        <v>3</v>
      </c>
      <c r="V126" s="72">
        <v>43</v>
      </c>
      <c r="W126" s="73">
        <f t="array" ref="W126">IF($G126="","",IF(OR(S126=Error_checking!$Q$25,S126=Error_checking!$Q$26),R126-IF(P126&lt;2,SUM(IF(N126=N$2:N$601,IF(O126=O$2:O$601,1,0),0)),0),IF(V126="",0,((SUM(IF(S126=S$2:S$601,IF(T126=T$2:T$601,1,0),0))-U126)/(SUM(IF(S126=S$2:S$601,IF(T126=T$2:T$601,1,0),0))-1)*100)+(V126/(SUM(IF(S126=S$2:S$601,IF(T126=T$2:T$601,V$2:V$601,0),0))))+IF(U126&lt;2,SUM(IF(S126=S$2:S$601,IF(T126=T$2:T$601,1,0),0)),0))))</f>
        <v>60.174796747967477</v>
      </c>
      <c r="X126" s="74"/>
      <c r="Y126" s="75"/>
      <c r="Z126" s="76"/>
      <c r="AA126" s="75"/>
      <c r="AB126" s="77">
        <f>0</f>
        <v>0</v>
      </c>
      <c r="AC126" s="77">
        <f t="array" ref="AC126">SUM(M126,R126,W126,AB126)</f>
        <v>60.592545665716393</v>
      </c>
      <c r="AD126" s="76">
        <f>IF(G126=Error_checking!$A$26,MAX(0,MIN(MaxBonus,$G$1)+1-_xlfn.RANK.EQ(AC126,$AC$2:$AC$601)),0)</f>
        <v>0</v>
      </c>
      <c r="AE126" s="73">
        <f t="shared" si="1"/>
        <v>60.592545665716393</v>
      </c>
      <c r="AF126" s="78">
        <f t="array" ref="AF126">IF(G126=Error_checking!$A$26,_xlfn.RANK.EQ(AC126,$AC$2:$AC$601),"")</f>
        <v>125</v>
      </c>
      <c r="AG126" s="79"/>
      <c r="AH126" s="80"/>
      <c r="AI126" s="80"/>
      <c r="AJ126" s="80"/>
      <c r="AK126" s="81"/>
      <c r="AL126" s="81"/>
      <c r="AM126" s="81"/>
      <c r="AN126" s="82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2"/>
      <c r="DX126" s="92"/>
      <c r="DY126" s="92"/>
      <c r="DZ126" s="92"/>
      <c r="EA126" s="92"/>
      <c r="EB126" s="92"/>
      <c r="EC126" s="92"/>
      <c r="ED126" s="92"/>
      <c r="EE126" s="92"/>
      <c r="EF126" s="92"/>
      <c r="EG126" s="92"/>
      <c r="EH126" s="92"/>
      <c r="EI126" s="92"/>
      <c r="EJ126" s="92"/>
      <c r="EK126" s="92"/>
      <c r="EL126" s="92"/>
      <c r="EM126" s="92"/>
      <c r="EN126" s="92"/>
      <c r="EO126" s="92"/>
      <c r="EP126" s="92"/>
      <c r="EQ126" s="92"/>
      <c r="ER126" s="92"/>
      <c r="ES126" s="92"/>
      <c r="ET126" s="92"/>
      <c r="EU126" s="92"/>
      <c r="EV126" s="92"/>
      <c r="EW126" s="92"/>
      <c r="EX126" s="92"/>
      <c r="EY126" s="92"/>
      <c r="EZ126" s="92"/>
      <c r="FA126" s="92"/>
      <c r="FB126" s="92"/>
      <c r="FC126" s="92"/>
      <c r="FD126" s="92"/>
      <c r="FE126" s="92"/>
      <c r="FF126" s="92"/>
      <c r="FG126" s="92"/>
      <c r="FH126" s="92"/>
      <c r="FI126" s="92"/>
      <c r="FJ126" s="92"/>
      <c r="FK126" s="92"/>
      <c r="FL126" s="92"/>
      <c r="FM126" s="92"/>
      <c r="FN126" s="92"/>
      <c r="FO126" s="92"/>
      <c r="FP126" s="92"/>
      <c r="FQ126" s="92"/>
      <c r="FR126" s="92"/>
      <c r="FS126" s="92"/>
      <c r="FT126" s="92"/>
      <c r="FU126" s="92"/>
      <c r="FV126" s="92"/>
      <c r="FW126" s="92"/>
      <c r="FX126" s="92"/>
      <c r="FY126" s="92"/>
      <c r="FZ126" s="92"/>
      <c r="GA126" s="92"/>
      <c r="GB126" s="92"/>
      <c r="GC126" s="92"/>
      <c r="GD126" s="92"/>
      <c r="GE126" s="92"/>
      <c r="GF126" s="92"/>
      <c r="GG126" s="92"/>
      <c r="GH126" s="92"/>
      <c r="GI126" s="92"/>
      <c r="GJ126" s="92"/>
      <c r="GK126" s="92"/>
      <c r="GL126" s="92"/>
      <c r="GM126" s="92"/>
      <c r="GN126" s="92"/>
      <c r="GO126" s="92"/>
      <c r="GP126" s="92"/>
      <c r="GQ126" s="92"/>
      <c r="GR126" s="92"/>
      <c r="GS126" s="92"/>
      <c r="GT126" s="92"/>
      <c r="GU126" s="92"/>
      <c r="GV126" s="92"/>
      <c r="GW126" s="92"/>
      <c r="GX126" s="92"/>
      <c r="GY126" s="92"/>
      <c r="GZ126" s="92"/>
      <c r="HA126" s="92"/>
      <c r="HB126" s="92"/>
      <c r="HC126" s="92"/>
      <c r="HD126" s="92"/>
      <c r="HE126" s="92"/>
      <c r="HF126" s="92"/>
      <c r="HG126" s="92"/>
      <c r="HH126" s="92"/>
      <c r="HI126" s="92"/>
      <c r="HJ126" s="92"/>
      <c r="HK126" s="92"/>
      <c r="HL126" s="92"/>
      <c r="HM126" s="92"/>
      <c r="HN126" s="92"/>
      <c r="HO126" s="92"/>
      <c r="HP126" s="92"/>
      <c r="HQ126" s="92"/>
      <c r="HR126" s="92"/>
      <c r="HS126" s="92"/>
      <c r="HT126" s="92"/>
      <c r="HU126" s="92"/>
      <c r="HV126" s="92"/>
      <c r="HW126" s="92"/>
      <c r="HX126" s="92"/>
      <c r="HY126" s="92"/>
      <c r="HZ126" s="92"/>
      <c r="IA126" s="92"/>
      <c r="IB126" s="92"/>
      <c r="IC126" s="92"/>
      <c r="ID126" s="92"/>
      <c r="IE126" s="92"/>
      <c r="IF126" s="92"/>
      <c r="IG126" s="92"/>
      <c r="IH126" s="92"/>
      <c r="II126" s="92"/>
      <c r="IJ126" s="92"/>
      <c r="IK126" s="92"/>
      <c r="IL126" s="92"/>
      <c r="IM126" s="92"/>
      <c r="IN126" s="92"/>
      <c r="IO126" s="92"/>
      <c r="IP126" s="92"/>
      <c r="IQ126" s="92"/>
      <c r="IR126" s="92"/>
      <c r="IS126" s="92"/>
      <c r="IT126" s="92"/>
      <c r="IU126" s="92"/>
      <c r="IV126" s="92"/>
      <c r="IW126" s="92"/>
      <c r="IX126" s="92"/>
      <c r="IY126" s="92"/>
      <c r="IZ126" s="92"/>
      <c r="JA126" s="92"/>
      <c r="JB126" s="92"/>
      <c r="JC126" s="92"/>
      <c r="JD126" s="92"/>
      <c r="JE126" s="92"/>
      <c r="JF126" s="92"/>
      <c r="JG126" s="92"/>
      <c r="JH126" s="92"/>
      <c r="JI126" s="92"/>
      <c r="JJ126" s="92"/>
      <c r="JK126" s="92"/>
      <c r="JL126" s="92"/>
      <c r="JM126" s="92"/>
      <c r="JN126" s="92"/>
      <c r="JO126" s="92"/>
      <c r="JP126" s="92"/>
      <c r="JQ126" s="92"/>
      <c r="JR126" s="92"/>
      <c r="JS126" s="92"/>
      <c r="JT126" s="92"/>
      <c r="JU126" s="92"/>
      <c r="JV126" s="92"/>
      <c r="JW126" s="92"/>
      <c r="JX126" s="92"/>
      <c r="JY126" s="92"/>
      <c r="JZ126" s="92"/>
      <c r="KA126" s="92"/>
      <c r="KB126" s="92"/>
      <c r="KC126" s="92"/>
      <c r="KD126" s="92"/>
      <c r="KE126" s="92"/>
      <c r="KF126" s="92"/>
      <c r="KG126" s="92"/>
      <c r="KH126" s="92"/>
      <c r="KI126" s="92"/>
      <c r="KJ126" s="92"/>
      <c r="KK126" s="92"/>
      <c r="KL126" s="92"/>
      <c r="KM126" s="92"/>
      <c r="KN126" s="92"/>
      <c r="KO126" s="92"/>
      <c r="KP126" s="92"/>
      <c r="KQ126" s="92"/>
      <c r="KR126" s="92"/>
      <c r="KS126" s="92"/>
      <c r="KT126" s="92"/>
      <c r="KU126" s="92"/>
      <c r="KV126" s="92"/>
      <c r="KW126" s="92"/>
      <c r="KX126" s="92"/>
      <c r="KY126" s="92"/>
      <c r="KZ126" s="92"/>
      <c r="LA126" s="92"/>
      <c r="LB126" s="92"/>
      <c r="LC126" s="92"/>
      <c r="LD126" s="92"/>
      <c r="LE126" s="92"/>
      <c r="LF126" s="92"/>
      <c r="LG126" s="92"/>
      <c r="LH126" s="92"/>
      <c r="LI126" s="92"/>
      <c r="LJ126" s="92"/>
      <c r="LK126" s="92"/>
      <c r="LL126" s="92"/>
      <c r="LM126" s="92"/>
      <c r="LN126" s="92"/>
      <c r="LO126" s="92"/>
      <c r="LP126" s="92"/>
      <c r="LQ126" s="92"/>
      <c r="LR126" s="92"/>
      <c r="LS126" s="92"/>
      <c r="LT126" s="92"/>
      <c r="LU126" s="92"/>
      <c r="LV126" s="92"/>
      <c r="LW126" s="92"/>
      <c r="LX126" s="92"/>
      <c r="LY126" s="92"/>
      <c r="LZ126" s="92"/>
      <c r="MA126" s="92"/>
      <c r="MB126" s="92"/>
      <c r="MC126" s="92"/>
      <c r="MD126" s="92"/>
      <c r="ME126" s="92"/>
      <c r="MF126" s="92"/>
      <c r="MG126" s="92"/>
      <c r="MH126" s="92"/>
      <c r="MI126" s="92"/>
      <c r="MJ126" s="92"/>
      <c r="MK126" s="92"/>
      <c r="ML126" s="92"/>
      <c r="MM126" s="92"/>
      <c r="MN126" s="92"/>
      <c r="MO126" s="92"/>
      <c r="MP126" s="92"/>
      <c r="MQ126" s="92"/>
      <c r="MR126" s="92"/>
      <c r="MS126" s="92"/>
      <c r="MT126" s="92"/>
      <c r="MU126" s="92"/>
      <c r="MV126" s="92"/>
      <c r="MW126" s="92"/>
      <c r="MX126" s="92"/>
      <c r="MY126" s="92"/>
      <c r="MZ126" s="92"/>
      <c r="NA126" s="92"/>
      <c r="NB126" s="92"/>
      <c r="NC126" s="92"/>
      <c r="ND126" s="92"/>
      <c r="NE126" s="92"/>
      <c r="NF126" s="92"/>
      <c r="NG126" s="92"/>
      <c r="NH126" s="92"/>
      <c r="NI126" s="92"/>
      <c r="NJ126" s="92"/>
      <c r="NK126" s="92"/>
      <c r="NL126" s="92"/>
      <c r="NM126" s="92"/>
      <c r="NN126" s="92"/>
      <c r="NO126" s="92"/>
      <c r="NP126" s="92"/>
      <c r="NQ126" s="92"/>
      <c r="NR126" s="92"/>
      <c r="NS126" s="92"/>
      <c r="NT126" s="92"/>
      <c r="NU126" s="92"/>
      <c r="NV126" s="92"/>
      <c r="NW126" s="92"/>
      <c r="NX126" s="92"/>
      <c r="NY126" s="92"/>
      <c r="NZ126" s="92"/>
      <c r="OA126" s="92"/>
      <c r="OB126" s="92"/>
      <c r="OC126" s="92"/>
      <c r="OD126" s="92"/>
      <c r="OE126" s="92"/>
      <c r="OF126" s="92"/>
      <c r="OG126" s="92"/>
      <c r="OH126" s="92"/>
      <c r="OI126" s="92"/>
      <c r="OJ126" s="92"/>
      <c r="OK126" s="92"/>
      <c r="OL126" s="92"/>
      <c r="OM126" s="92"/>
      <c r="ON126" s="92"/>
      <c r="OO126" s="92"/>
      <c r="OP126" s="92"/>
      <c r="OQ126" s="92"/>
      <c r="OR126" s="92"/>
      <c r="OS126" s="92"/>
      <c r="OT126" s="92"/>
      <c r="OU126" s="92"/>
      <c r="OV126" s="92"/>
      <c r="OW126" s="92"/>
      <c r="OX126" s="92"/>
      <c r="OY126" s="92"/>
      <c r="OZ126" s="92"/>
      <c r="PA126" s="92"/>
      <c r="PB126" s="92"/>
      <c r="PC126" s="92"/>
      <c r="PD126" s="92"/>
      <c r="PE126" s="92"/>
      <c r="PF126" s="92"/>
      <c r="PG126" s="92"/>
      <c r="PH126" s="92"/>
      <c r="PI126" s="92"/>
      <c r="PJ126" s="92"/>
      <c r="PK126" s="92"/>
      <c r="PL126" s="92"/>
      <c r="PM126" s="92"/>
      <c r="PN126" s="92"/>
      <c r="PO126" s="92"/>
      <c r="PP126" s="92"/>
      <c r="PQ126" s="92"/>
      <c r="PR126" s="92"/>
      <c r="PS126" s="92"/>
      <c r="PT126" s="92"/>
      <c r="PU126" s="92"/>
      <c r="PV126" s="92"/>
      <c r="PW126" s="92"/>
      <c r="PX126" s="92"/>
      <c r="PY126" s="92"/>
      <c r="PZ126" s="92"/>
      <c r="QA126" s="92"/>
      <c r="QB126" s="92"/>
      <c r="QC126" s="92"/>
      <c r="QD126" s="92"/>
      <c r="QE126" s="92"/>
      <c r="QF126" s="92"/>
      <c r="QG126" s="92"/>
      <c r="QH126" s="92"/>
      <c r="QI126" s="92"/>
      <c r="QJ126" s="92"/>
      <c r="QK126" s="92"/>
      <c r="QL126" s="92"/>
      <c r="QM126" s="92"/>
      <c r="QN126" s="92"/>
      <c r="QO126" s="92"/>
      <c r="QP126" s="92"/>
      <c r="QQ126" s="92"/>
      <c r="QR126" s="92"/>
      <c r="QS126" s="92"/>
      <c r="QT126" s="92"/>
      <c r="QU126" s="92"/>
      <c r="QV126" s="92"/>
      <c r="QW126" s="92"/>
      <c r="QX126" s="92"/>
      <c r="QY126" s="92"/>
      <c r="QZ126" s="92"/>
      <c r="RA126" s="92"/>
      <c r="RB126" s="92"/>
      <c r="RC126" s="92"/>
      <c r="RD126" s="92"/>
      <c r="RE126" s="92"/>
      <c r="RF126" s="92"/>
      <c r="RG126" s="92"/>
      <c r="RH126" s="92"/>
      <c r="RI126" s="92"/>
      <c r="RJ126" s="92"/>
      <c r="RK126" s="92"/>
      <c r="RL126" s="92"/>
      <c r="RM126" s="92"/>
      <c r="RN126" s="92"/>
      <c r="RO126" s="92"/>
      <c r="RP126" s="92"/>
      <c r="RQ126" s="92"/>
      <c r="RR126" s="92"/>
      <c r="RS126" s="92"/>
      <c r="RT126" s="92"/>
      <c r="RU126" s="92"/>
      <c r="RV126" s="92"/>
      <c r="RW126" s="92"/>
      <c r="RX126" s="92"/>
      <c r="RY126" s="92"/>
      <c r="RZ126" s="92"/>
      <c r="SA126" s="92"/>
      <c r="SB126" s="92"/>
      <c r="SC126" s="92"/>
      <c r="SD126" s="92"/>
      <c r="SE126" s="92"/>
      <c r="SF126" s="92"/>
      <c r="SG126" s="92"/>
      <c r="SH126" s="92"/>
      <c r="SI126" s="92"/>
      <c r="SJ126" s="92"/>
      <c r="SK126" s="92"/>
      <c r="SL126" s="92"/>
      <c r="SM126" s="92"/>
      <c r="SN126" s="92"/>
      <c r="SO126" s="92"/>
      <c r="SP126" s="92"/>
      <c r="SQ126" s="92"/>
      <c r="SR126" s="92"/>
      <c r="SS126" s="92"/>
      <c r="ST126" s="92"/>
      <c r="SU126" s="92"/>
      <c r="SV126" s="92"/>
      <c r="SW126" s="92"/>
      <c r="SX126" s="92"/>
      <c r="SY126" s="92"/>
      <c r="SZ126" s="92"/>
      <c r="TA126" s="92"/>
      <c r="TB126" s="92"/>
      <c r="TC126" s="92"/>
      <c r="TD126" s="92"/>
      <c r="TE126" s="92"/>
      <c r="TF126" s="92"/>
      <c r="TG126" s="92"/>
      <c r="TH126" s="92"/>
      <c r="TI126" s="92"/>
      <c r="TJ126" s="92"/>
      <c r="TK126" s="92"/>
      <c r="TL126" s="92"/>
      <c r="TM126" s="92"/>
      <c r="TN126" s="92"/>
      <c r="TO126" s="92"/>
      <c r="TP126" s="92"/>
      <c r="TQ126" s="92"/>
      <c r="TR126" s="92"/>
      <c r="TS126" s="92"/>
      <c r="TT126" s="92"/>
      <c r="TU126" s="92"/>
      <c r="TV126" s="92"/>
      <c r="TW126" s="92"/>
      <c r="TX126" s="92"/>
      <c r="TY126" s="92"/>
      <c r="TZ126" s="92"/>
      <c r="UA126" s="92"/>
      <c r="UB126" s="92"/>
      <c r="UC126" s="92"/>
      <c r="UD126" s="92"/>
      <c r="UE126" s="92"/>
      <c r="UF126" s="92"/>
      <c r="UG126" s="92"/>
      <c r="UH126" s="92"/>
      <c r="UI126" s="92"/>
      <c r="UJ126" s="92"/>
      <c r="UK126" s="92"/>
      <c r="UL126" s="92"/>
      <c r="UM126" s="92"/>
      <c r="UN126" s="92"/>
      <c r="UO126" s="92"/>
      <c r="UP126" s="92"/>
      <c r="UQ126" s="92"/>
      <c r="UR126" s="92"/>
      <c r="US126" s="92"/>
      <c r="UT126" s="92"/>
      <c r="UU126" s="92"/>
      <c r="UV126" s="92"/>
      <c r="UW126" s="92"/>
      <c r="UX126" s="92"/>
      <c r="UY126" s="92"/>
      <c r="UZ126" s="92"/>
      <c r="VA126" s="92"/>
      <c r="VB126" s="92"/>
      <c r="VC126" s="92"/>
      <c r="VD126" s="92"/>
      <c r="VE126" s="92"/>
      <c r="VF126" s="92"/>
      <c r="VG126" s="92"/>
      <c r="VH126" s="92"/>
      <c r="VI126" s="92"/>
      <c r="VJ126" s="92"/>
      <c r="VK126" s="92"/>
      <c r="VL126" s="92"/>
      <c r="VM126" s="92"/>
      <c r="VN126" s="92"/>
      <c r="VO126" s="92"/>
      <c r="VP126" s="92"/>
      <c r="VQ126" s="92"/>
      <c r="VR126" s="92"/>
      <c r="VS126" s="92"/>
      <c r="VT126" s="92"/>
      <c r="VU126" s="92"/>
      <c r="VV126" s="92"/>
      <c r="VW126" s="92"/>
      <c r="VX126" s="92"/>
      <c r="VY126" s="92"/>
      <c r="VZ126" s="92"/>
      <c r="WA126" s="92"/>
      <c r="WB126" s="92"/>
      <c r="WC126" s="92"/>
      <c r="WD126" s="92"/>
      <c r="WE126" s="92"/>
      <c r="WF126" s="92"/>
      <c r="WG126" s="92"/>
      <c r="WH126" s="92"/>
      <c r="WI126" s="92"/>
      <c r="WJ126" s="92"/>
      <c r="WK126" s="92"/>
      <c r="WL126" s="92"/>
      <c r="WM126" s="92"/>
      <c r="WN126" s="92"/>
      <c r="WO126" s="92"/>
      <c r="WP126" s="92"/>
      <c r="WQ126" s="92"/>
      <c r="WR126" s="92"/>
      <c r="WS126" s="92"/>
      <c r="WT126" s="92"/>
      <c r="WU126" s="92"/>
      <c r="WV126" s="92"/>
      <c r="WW126" s="92"/>
      <c r="WX126" s="92"/>
      <c r="WY126" s="92"/>
      <c r="WZ126" s="92"/>
      <c r="XA126" s="92"/>
      <c r="XB126" s="92"/>
      <c r="XC126" s="92"/>
      <c r="XD126" s="92"/>
      <c r="XE126" s="92"/>
      <c r="XF126" s="92"/>
      <c r="XG126" s="92"/>
      <c r="XH126" s="92"/>
      <c r="XI126" s="92"/>
      <c r="XJ126" s="92"/>
      <c r="XK126" s="92"/>
      <c r="XL126" s="92"/>
      <c r="XM126" s="92"/>
      <c r="XN126" s="92"/>
      <c r="XO126" s="92"/>
      <c r="XP126" s="92"/>
      <c r="XQ126" s="92"/>
      <c r="XR126" s="92"/>
      <c r="XS126" s="92"/>
      <c r="XT126" s="92"/>
      <c r="XU126" s="92"/>
      <c r="XV126" s="92"/>
      <c r="XW126" s="92"/>
      <c r="XX126" s="92"/>
      <c r="XY126" s="92"/>
      <c r="XZ126" s="92"/>
      <c r="YA126" s="92"/>
      <c r="YB126" s="92"/>
      <c r="YC126" s="92"/>
      <c r="YD126" s="92"/>
      <c r="YE126" s="92"/>
      <c r="YF126" s="92"/>
      <c r="YG126" s="92"/>
      <c r="YH126" s="92"/>
      <c r="YI126" s="92"/>
      <c r="YJ126" s="92"/>
      <c r="YK126" s="92"/>
      <c r="YL126" s="92"/>
      <c r="YM126" s="92"/>
      <c r="YN126" s="92"/>
      <c r="YO126" s="92"/>
      <c r="YP126" s="92"/>
      <c r="YQ126" s="92"/>
      <c r="YR126" s="92"/>
      <c r="YS126" s="92"/>
      <c r="YT126" s="92"/>
      <c r="YU126" s="92"/>
      <c r="YV126" s="92"/>
      <c r="YW126" s="92"/>
      <c r="YX126" s="92"/>
      <c r="YY126" s="92"/>
      <c r="YZ126" s="92"/>
      <c r="ZA126" s="92"/>
      <c r="ZB126" s="92"/>
      <c r="ZC126" s="92"/>
      <c r="ZD126" s="92"/>
      <c r="ZE126" s="92"/>
      <c r="ZF126" s="92"/>
      <c r="ZG126" s="92"/>
      <c r="ZH126" s="92"/>
      <c r="ZI126" s="92"/>
      <c r="ZJ126" s="92"/>
      <c r="ZK126" s="92"/>
      <c r="ZL126" s="92"/>
      <c r="ZM126" s="92"/>
      <c r="ZN126" s="92"/>
      <c r="ZO126" s="92"/>
      <c r="ZP126" s="92"/>
      <c r="ZQ126" s="92"/>
      <c r="ZR126" s="92"/>
      <c r="ZS126" s="92"/>
      <c r="ZT126" s="92"/>
      <c r="ZU126" s="92"/>
      <c r="ZV126" s="92"/>
      <c r="ZW126" s="92"/>
      <c r="ZX126" s="92"/>
      <c r="ZY126" s="92"/>
      <c r="ZZ126" s="92"/>
      <c r="AAA126" s="92"/>
      <c r="AAB126" s="92"/>
      <c r="AAC126" s="92"/>
      <c r="AAD126" s="92"/>
      <c r="AAE126" s="92"/>
      <c r="AAF126" s="92"/>
      <c r="AAG126" s="92"/>
      <c r="AAH126" s="92"/>
      <c r="AAI126" s="92"/>
      <c r="AAJ126" s="92"/>
      <c r="AAK126" s="92"/>
      <c r="AAL126" s="92"/>
      <c r="AAM126" s="92"/>
      <c r="AAN126" s="92"/>
      <c r="AAO126" s="92"/>
      <c r="AAP126" s="92"/>
      <c r="AAQ126" s="92"/>
      <c r="AAR126" s="92"/>
      <c r="AAS126" s="92"/>
      <c r="AAT126" s="92"/>
      <c r="AAU126" s="92"/>
      <c r="AAV126" s="92"/>
      <c r="AAW126" s="92"/>
      <c r="AAX126" s="92"/>
      <c r="AAY126" s="92"/>
      <c r="AAZ126" s="92"/>
      <c r="ABA126" s="92"/>
      <c r="ABB126" s="92"/>
      <c r="ABC126" s="92"/>
      <c r="ABD126" s="92"/>
      <c r="ABE126" s="92"/>
      <c r="ABF126" s="92"/>
      <c r="ABG126" s="92"/>
      <c r="ABH126" s="92"/>
      <c r="ABI126" s="92"/>
      <c r="ABJ126" s="92"/>
      <c r="ABK126" s="92"/>
      <c r="ABL126" s="92"/>
      <c r="ABM126" s="92"/>
      <c r="ABN126" s="92"/>
      <c r="ABO126" s="92"/>
      <c r="ABP126" s="92"/>
      <c r="ABQ126" s="92"/>
      <c r="ABR126" s="92"/>
      <c r="ABS126" s="92"/>
      <c r="ABT126" s="92"/>
      <c r="ABU126" s="92"/>
      <c r="ABV126" s="92"/>
      <c r="ABW126" s="92"/>
      <c r="ABX126" s="92"/>
      <c r="ABY126" s="92"/>
      <c r="ABZ126" s="92"/>
      <c r="ACA126" s="92"/>
      <c r="ACB126" s="92"/>
      <c r="ACC126" s="92"/>
      <c r="ACD126" s="92"/>
      <c r="ACE126" s="92"/>
      <c r="ACF126" s="92"/>
      <c r="ACG126" s="92"/>
      <c r="ACH126" s="92"/>
      <c r="ACI126" s="92"/>
      <c r="ACJ126" s="92"/>
      <c r="ACK126" s="92"/>
      <c r="ACL126" s="92"/>
      <c r="ACM126" s="92"/>
      <c r="ACN126" s="92"/>
      <c r="ACO126" s="92"/>
      <c r="ACP126" s="92"/>
      <c r="ACQ126" s="92"/>
      <c r="ACR126" s="92"/>
      <c r="ACS126" s="92"/>
      <c r="ACT126" s="92"/>
      <c r="ACU126" s="92"/>
      <c r="ACV126" s="92"/>
      <c r="ACW126" s="92"/>
      <c r="ACX126" s="92"/>
      <c r="ACY126" s="92"/>
      <c r="ACZ126" s="92"/>
      <c r="ADA126" s="92"/>
      <c r="ADB126" s="92"/>
      <c r="ADC126" s="92"/>
      <c r="ADD126" s="92"/>
      <c r="ADE126" s="92"/>
      <c r="ADF126" s="92"/>
      <c r="ADG126" s="92"/>
      <c r="ADH126" s="92"/>
      <c r="ADI126" s="92"/>
      <c r="ADJ126" s="92"/>
      <c r="ADK126" s="92"/>
      <c r="ADL126" s="92"/>
      <c r="ADM126" s="92"/>
      <c r="ADN126" s="92"/>
      <c r="ADO126" s="92"/>
      <c r="ADP126" s="92"/>
      <c r="ADQ126" s="92"/>
      <c r="ADR126" s="92"/>
      <c r="ADS126" s="92"/>
      <c r="ADT126" s="92"/>
      <c r="ADU126" s="92"/>
      <c r="ADV126" s="92"/>
      <c r="ADW126" s="92"/>
      <c r="ADX126" s="92"/>
      <c r="ADY126" s="92"/>
      <c r="ADZ126" s="92"/>
      <c r="AEA126" s="92"/>
      <c r="AEB126" s="92"/>
      <c r="AEC126" s="92"/>
      <c r="AED126" s="92"/>
      <c r="AEE126" s="92"/>
      <c r="AEF126" s="92"/>
      <c r="AEG126" s="92"/>
      <c r="AEH126" s="92"/>
      <c r="AEI126" s="92"/>
      <c r="AEJ126" s="92"/>
      <c r="AEK126" s="92"/>
      <c r="AEL126" s="92"/>
      <c r="AEM126" s="92"/>
      <c r="AEN126" s="92"/>
      <c r="AEO126" s="92"/>
      <c r="AEP126" s="92"/>
      <c r="AEQ126" s="92"/>
      <c r="AER126" s="92"/>
      <c r="AES126" s="92"/>
      <c r="AET126" s="92"/>
      <c r="AEU126" s="92"/>
      <c r="AEV126" s="92"/>
      <c r="AEW126" s="92"/>
      <c r="AEX126" s="92"/>
      <c r="AEY126" s="92"/>
      <c r="AEZ126" s="92"/>
      <c r="AFA126" s="92"/>
      <c r="AFB126" s="92"/>
      <c r="AFC126" s="92"/>
      <c r="AFD126" s="92"/>
      <c r="AFE126" s="92"/>
      <c r="AFF126" s="92"/>
      <c r="AFG126" s="92"/>
      <c r="AFH126" s="92"/>
      <c r="AFI126" s="92"/>
      <c r="AFJ126" s="92"/>
      <c r="AFK126" s="92"/>
      <c r="AFL126" s="92"/>
      <c r="AFM126" s="92"/>
      <c r="AFN126" s="92"/>
      <c r="AFO126" s="92"/>
      <c r="AFP126" s="92"/>
      <c r="AFQ126" s="92"/>
      <c r="AFR126" s="92"/>
      <c r="AFS126" s="92"/>
      <c r="AFT126" s="92"/>
      <c r="AFU126" s="92"/>
      <c r="AFV126" s="92"/>
      <c r="AFW126" s="92"/>
      <c r="AFX126" s="92"/>
      <c r="AFY126" s="92"/>
      <c r="AFZ126" s="92"/>
      <c r="AGA126" s="92"/>
      <c r="AGB126" s="92"/>
      <c r="AGC126" s="92"/>
      <c r="AGD126" s="92"/>
      <c r="AGE126" s="92"/>
      <c r="AGF126" s="92"/>
      <c r="AGG126" s="92"/>
      <c r="AGH126" s="92"/>
      <c r="AGI126" s="92"/>
      <c r="AGJ126" s="92"/>
      <c r="AGK126" s="92"/>
      <c r="AGL126" s="92"/>
      <c r="AGM126" s="92"/>
      <c r="AGN126" s="92"/>
      <c r="AGO126" s="92"/>
      <c r="AGP126" s="92"/>
      <c r="AGQ126" s="92"/>
      <c r="AGR126" s="92"/>
      <c r="AGS126" s="92"/>
      <c r="AGT126" s="92"/>
      <c r="AGU126" s="92"/>
      <c r="AGV126" s="92"/>
      <c r="AGW126" s="92"/>
      <c r="AGX126" s="92"/>
      <c r="AGY126" s="92"/>
      <c r="AGZ126" s="92"/>
      <c r="AHA126" s="92"/>
      <c r="AHB126" s="92"/>
      <c r="AHC126" s="92"/>
      <c r="AHD126" s="92"/>
      <c r="AHE126" s="92"/>
      <c r="AHF126" s="92"/>
      <c r="AHG126" s="92"/>
      <c r="AHH126" s="92"/>
      <c r="AHI126" s="92"/>
      <c r="AHJ126" s="92"/>
      <c r="AHK126" s="92"/>
      <c r="AHL126" s="92"/>
      <c r="AHM126" s="92"/>
      <c r="AHN126" s="92"/>
      <c r="AHO126" s="92"/>
      <c r="AHP126" s="92"/>
      <c r="AHQ126" s="92"/>
      <c r="AHR126" s="92"/>
      <c r="AHS126" s="92"/>
      <c r="AHT126" s="92"/>
      <c r="AHU126" s="92"/>
      <c r="AHV126" s="92"/>
      <c r="AHW126" s="92"/>
      <c r="AHX126" s="92"/>
      <c r="AHY126" s="92"/>
      <c r="AHZ126" s="92"/>
      <c r="AIA126" s="92"/>
      <c r="AIB126" s="92"/>
      <c r="AIC126" s="92"/>
      <c r="AID126" s="92"/>
      <c r="AIE126" s="92"/>
      <c r="AIF126" s="92"/>
      <c r="AIG126" s="92"/>
      <c r="AIH126" s="92"/>
      <c r="AII126" s="92"/>
      <c r="AIJ126" s="92"/>
      <c r="AIK126" s="92"/>
      <c r="AIL126" s="92"/>
      <c r="AIM126" s="92"/>
      <c r="AIN126" s="92"/>
      <c r="AIO126" s="92"/>
      <c r="AIP126" s="92"/>
      <c r="AIQ126" s="92"/>
      <c r="AIR126" s="92"/>
      <c r="AIS126" s="92"/>
      <c r="AIT126" s="92"/>
      <c r="AIU126" s="92"/>
      <c r="AIV126" s="92"/>
      <c r="AIW126" s="92"/>
      <c r="AIX126" s="92"/>
      <c r="AIY126" s="92"/>
      <c r="AIZ126" s="92"/>
      <c r="AJA126" s="92"/>
      <c r="AJB126" s="92"/>
      <c r="AJC126" s="92"/>
      <c r="AJD126" s="92"/>
      <c r="AJE126" s="92"/>
      <c r="AJF126" s="92"/>
      <c r="AJG126" s="92"/>
      <c r="AJH126" s="92"/>
      <c r="AJI126" s="92"/>
      <c r="AJJ126" s="92"/>
      <c r="AJK126" s="92"/>
      <c r="AJL126" s="92"/>
      <c r="AJM126" s="92"/>
      <c r="AJN126" s="92"/>
      <c r="AJO126" s="92"/>
      <c r="AJP126" s="92"/>
      <c r="AJQ126" s="92"/>
      <c r="AJR126" s="92"/>
      <c r="AJS126" s="92"/>
      <c r="AJT126" s="92"/>
      <c r="AJU126" s="92"/>
      <c r="AJV126" s="92"/>
      <c r="AJW126" s="92"/>
      <c r="AJX126" s="92"/>
      <c r="AJY126" s="92"/>
      <c r="AJZ126" s="92"/>
      <c r="AKA126" s="92"/>
      <c r="AKB126" s="92"/>
      <c r="AKC126" s="92"/>
      <c r="AKD126" s="92"/>
      <c r="AKE126" s="92"/>
      <c r="AKF126" s="92"/>
      <c r="AKG126" s="92"/>
      <c r="AKH126" s="92"/>
      <c r="AKI126" s="92"/>
      <c r="AKJ126" s="92"/>
      <c r="AKK126" s="92"/>
      <c r="AKL126" s="92"/>
      <c r="AKM126" s="92"/>
      <c r="AKN126" s="92"/>
      <c r="AKO126" s="92"/>
      <c r="AKP126" s="92"/>
      <c r="AKQ126" s="92"/>
      <c r="AKR126" s="92"/>
      <c r="AKS126" s="92"/>
      <c r="AKT126" s="92"/>
      <c r="AKU126" s="92"/>
      <c r="AKV126" s="92"/>
      <c r="AKW126" s="92"/>
      <c r="AKX126" s="92"/>
      <c r="AKY126" s="92"/>
      <c r="AKZ126" s="92"/>
      <c r="ALA126" s="92"/>
      <c r="ALB126" s="92"/>
      <c r="ALC126" s="92"/>
      <c r="ALD126" s="92"/>
      <c r="ALE126" s="92"/>
      <c r="ALF126" s="92"/>
      <c r="ALG126" s="92"/>
      <c r="ALH126" s="92"/>
      <c r="ALI126" s="92"/>
      <c r="ALJ126" s="92"/>
      <c r="ALK126" s="92"/>
      <c r="ALL126" s="92"/>
      <c r="ALM126" s="92"/>
      <c r="ALN126" s="92"/>
      <c r="ALO126" s="92"/>
      <c r="ALP126" s="92"/>
      <c r="ALQ126" s="92"/>
      <c r="ALR126" s="92"/>
      <c r="ALS126" s="92"/>
      <c r="ALT126" s="92"/>
      <c r="ALU126" s="92"/>
      <c r="ALV126" s="92"/>
      <c r="ALW126" s="92"/>
      <c r="ALX126" s="92"/>
      <c r="ALY126" s="92"/>
      <c r="ALZ126" s="92"/>
      <c r="AMA126" s="92"/>
      <c r="AMB126" s="92"/>
      <c r="AMC126" s="92"/>
      <c r="AMD126" s="92"/>
      <c r="AME126" s="92"/>
      <c r="AMF126" s="92"/>
      <c r="AMG126" s="92"/>
      <c r="AMH126" s="92"/>
      <c r="AMI126" s="92"/>
      <c r="AMJ126" s="92"/>
    </row>
    <row r="127" spans="1:1024" s="92" customFormat="1" ht="12.75" x14ac:dyDescent="0.2">
      <c r="A127" s="58">
        <f t="array" ref="A127">IF(G127=Error_checking!$A$26,_xlfn.RANK.EQ(AC127,$AC$2:$AC$601),"")</f>
        <v>126</v>
      </c>
      <c r="B127" s="84">
        <v>286</v>
      </c>
      <c r="C127" s="59">
        <f>VLOOKUP($B127,Ludo_na!$A$2:$D$601,2,0)</f>
        <v>232</v>
      </c>
      <c r="D127" s="60" t="str">
        <f>IF(VLOOKUP($B127,Ludo_voor!$A$2:$Y$601,3,0)="","",VLOOKUP($B127,Ludo_voor!$A$2:$Y$601,3,0))</f>
        <v>Verhaeghe</v>
      </c>
      <c r="E127" s="61" t="str">
        <f>IF(VLOOKUP($B127,Ludo_voor!$A$2:$Y$601,4,0)="","",VLOOKUP($B127,Ludo_voor!$A$2:$Y$601,4,0))</f>
        <v>Jeroen</v>
      </c>
      <c r="F127" s="62" t="str">
        <f>IF(VLOOKUP($B127,Ludo_voor!$A$2:$Y$601,5,0)="","",VLOOKUP($B127,Ludo_voor!$A$2:$Y$601,5,0))</f>
        <v>Los Loopinos</v>
      </c>
      <c r="G127" s="63" t="s">
        <v>845</v>
      </c>
      <c r="H127" s="85"/>
      <c r="I127" s="86" t="s">
        <v>860</v>
      </c>
      <c r="J127" s="87">
        <v>3</v>
      </c>
      <c r="K127" s="87">
        <v>4</v>
      </c>
      <c r="L127" s="87">
        <v>1</v>
      </c>
      <c r="M127" s="67">
        <f t="array" ref="M127">IF($G127="","",IF(L127="",0,((SUM(IF(I127=I$2:I$601,IF(J127=J$2:J$601,1,0),0))-K127)/(SUM(IF(I127=I$2:I$601,IF(J127=J$2:J$601,1,0),0))-1)*100)+(L127/(SUM(IF(I127=I$2:I$601,IF(J127=J$2:J$601,L$2:L$601,0),0))))+IF(K127&lt;2,SUM(IF(I127=I$2:I$601,IF(J127=J$2:J$601,1,0),0)),0)))</f>
        <v>0.1</v>
      </c>
      <c r="N127" s="88" t="s">
        <v>887</v>
      </c>
      <c r="O127" s="72">
        <v>1</v>
      </c>
      <c r="P127" s="72">
        <v>3</v>
      </c>
      <c r="Q127" s="72">
        <v>28</v>
      </c>
      <c r="R127" s="70">
        <f t="array" ref="R127">IF($G127="","",IF(Q127="",0,((SUM(IF(N127=N$2:N$601,IF(O127=O$2:O$601,1,0),0))-P127)/(SUM(IF(N127=N$2:N$601,IF(O127=O$2:O$601,1,0),0))-1)*100)+(Q127/(SUM(IF(N127=N$2:N$601,IF(O127=O$2:O$601,Q$2:Q$601,0),0))))+IF(P127&lt;2,SUM(IF(N127=N$2:N$601,IF(O127=O$2:O$601,1,0),0)),0)))</f>
        <v>33.55038759689922</v>
      </c>
      <c r="S127" s="71" t="s">
        <v>882</v>
      </c>
      <c r="T127" s="72">
        <v>1</v>
      </c>
      <c r="U127" s="72">
        <v>4</v>
      </c>
      <c r="V127" s="72">
        <v>43</v>
      </c>
      <c r="W127" s="73">
        <f t="array" ref="W127">IF($G127="","",IF(OR(S127=Error_checking!$Q$25,S127=Error_checking!$Q$26),R127-IF(P127&lt;2,SUM(IF(N127=N$2:N$601,IF(O127=O$2:O$601,1,0),0)),0),IF(V127="",0,((SUM(IF(S127=S$2:S$601,IF(T127=T$2:T$601,1,0),0))-U127)/(SUM(IF(S127=S$2:S$601,IF(T127=T$2:T$601,1,0),0))-1)*100)+(V127/(SUM(IF(S127=S$2:S$601,IF(T127=T$2:T$601,V$2:V$601,0),0))))+IF(U127&lt;2,SUM(IF(S127=S$2:S$601,IF(T127=T$2:T$601,1,0),0)),0))))</f>
        <v>25.161654135338345</v>
      </c>
      <c r="X127" s="74"/>
      <c r="Y127" s="75"/>
      <c r="Z127" s="76"/>
      <c r="AA127" s="75"/>
      <c r="AB127" s="77">
        <f>0</f>
        <v>0</v>
      </c>
      <c r="AC127" s="77">
        <f t="array" ref="AC127">SUM(M127,R127,W127,AB127)</f>
        <v>58.812041732237567</v>
      </c>
      <c r="AD127" s="76">
        <f>IF(G127=Error_checking!$A$26,MAX(0,MIN(MaxBonus,$G$1)+1-_xlfn.RANK.EQ(AC127,$AC$2:$AC$601)),0)</f>
        <v>0</v>
      </c>
      <c r="AE127" s="73">
        <f t="shared" si="1"/>
        <v>58.812041732237567</v>
      </c>
      <c r="AF127" s="78">
        <f t="array" ref="AF127">IF(G127=Error_checking!$A$26,_xlfn.RANK.EQ(AC127,$AC$2:$AC$601),"")</f>
        <v>126</v>
      </c>
      <c r="AG127" s="79"/>
      <c r="AH127" s="80"/>
      <c r="AI127" s="80"/>
      <c r="AJ127" s="80"/>
      <c r="AK127" s="81"/>
      <c r="AL127" s="81"/>
      <c r="AM127" s="81"/>
      <c r="AN127" s="82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U127" s="83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  <c r="IU127" s="83"/>
      <c r="IV127" s="83"/>
      <c r="IW127" s="83"/>
      <c r="IX127" s="83"/>
      <c r="IY127" s="83"/>
      <c r="IZ127" s="83"/>
      <c r="JA127" s="83"/>
      <c r="JB127" s="83"/>
      <c r="JC127" s="83"/>
      <c r="JD127" s="83"/>
      <c r="JE127" s="83"/>
      <c r="JF127" s="83"/>
      <c r="JG127" s="83"/>
      <c r="JH127" s="83"/>
      <c r="JI127" s="83"/>
      <c r="JJ127" s="83"/>
      <c r="JK127" s="83"/>
      <c r="JL127" s="83"/>
      <c r="JM127" s="83"/>
      <c r="JN127" s="83"/>
      <c r="JO127" s="83"/>
      <c r="JP127" s="83"/>
      <c r="JQ127" s="83"/>
      <c r="JR127" s="83"/>
      <c r="JS127" s="83"/>
      <c r="JT127" s="83"/>
      <c r="JU127" s="83"/>
      <c r="JV127" s="83"/>
      <c r="JW127" s="83"/>
      <c r="JX127" s="83"/>
      <c r="JY127" s="83"/>
      <c r="JZ127" s="83"/>
      <c r="KA127" s="83"/>
      <c r="KB127" s="83"/>
      <c r="KC127" s="83"/>
      <c r="KD127" s="83"/>
      <c r="KE127" s="83"/>
      <c r="KF127" s="83"/>
      <c r="KG127" s="83"/>
      <c r="KH127" s="83"/>
      <c r="KI127" s="83"/>
      <c r="KJ127" s="83"/>
      <c r="KK127" s="83"/>
      <c r="KL127" s="83"/>
      <c r="KM127" s="83"/>
      <c r="KN127" s="83"/>
      <c r="KO127" s="83"/>
      <c r="KP127" s="83"/>
      <c r="KQ127" s="83"/>
      <c r="KR127" s="83"/>
      <c r="KS127" s="83"/>
      <c r="KT127" s="83"/>
      <c r="KU127" s="83"/>
      <c r="KV127" s="83"/>
      <c r="KW127" s="83"/>
      <c r="KX127" s="83"/>
      <c r="KY127" s="83"/>
      <c r="KZ127" s="83"/>
      <c r="LA127" s="83"/>
      <c r="LB127" s="83"/>
      <c r="LC127" s="83"/>
      <c r="LD127" s="83"/>
      <c r="LE127" s="83"/>
      <c r="LF127" s="83"/>
      <c r="LG127" s="83"/>
      <c r="LH127" s="83"/>
      <c r="LI127" s="83"/>
      <c r="LJ127" s="83"/>
      <c r="LK127" s="83"/>
      <c r="LL127" s="83"/>
      <c r="LM127" s="83"/>
      <c r="LN127" s="83"/>
      <c r="LO127" s="83"/>
      <c r="LP127" s="83"/>
      <c r="LQ127" s="83"/>
      <c r="LR127" s="83"/>
      <c r="LS127" s="83"/>
      <c r="LT127" s="83"/>
      <c r="LU127" s="83"/>
      <c r="LV127" s="83"/>
      <c r="LW127" s="83"/>
      <c r="LX127" s="83"/>
      <c r="LY127" s="83"/>
      <c r="LZ127" s="83"/>
      <c r="MA127" s="83"/>
      <c r="MB127" s="83"/>
      <c r="MC127" s="83"/>
      <c r="MD127" s="83"/>
      <c r="ME127" s="83"/>
      <c r="MF127" s="83"/>
      <c r="MG127" s="83"/>
      <c r="MH127" s="83"/>
      <c r="MI127" s="83"/>
      <c r="MJ127" s="83"/>
      <c r="MK127" s="83"/>
      <c r="ML127" s="83"/>
      <c r="MM127" s="83"/>
      <c r="MN127" s="83"/>
      <c r="MO127" s="83"/>
      <c r="MP127" s="83"/>
      <c r="MQ127" s="83"/>
      <c r="MR127" s="83"/>
      <c r="MS127" s="83"/>
      <c r="MT127" s="83"/>
      <c r="MU127" s="83"/>
      <c r="MV127" s="83"/>
      <c r="MW127" s="83"/>
      <c r="MX127" s="83"/>
      <c r="MY127" s="83"/>
      <c r="MZ127" s="83"/>
      <c r="NA127" s="83"/>
      <c r="NB127" s="83"/>
      <c r="NC127" s="83"/>
      <c r="ND127" s="83"/>
      <c r="NE127" s="83"/>
      <c r="NF127" s="83"/>
      <c r="NG127" s="83"/>
      <c r="NH127" s="83"/>
      <c r="NI127" s="83"/>
      <c r="NJ127" s="83"/>
      <c r="NK127" s="83"/>
      <c r="NL127" s="83"/>
      <c r="NM127" s="83"/>
      <c r="NN127" s="83"/>
      <c r="NO127" s="83"/>
      <c r="NP127" s="83"/>
      <c r="NQ127" s="83"/>
      <c r="NR127" s="83"/>
      <c r="NS127" s="83"/>
      <c r="NT127" s="83"/>
      <c r="NU127" s="83"/>
      <c r="NV127" s="83"/>
      <c r="NW127" s="83"/>
      <c r="NX127" s="83"/>
      <c r="NY127" s="83"/>
      <c r="NZ127" s="83"/>
      <c r="OA127" s="83"/>
      <c r="OB127" s="83"/>
      <c r="OC127" s="83"/>
      <c r="OD127" s="83"/>
      <c r="OE127" s="83"/>
      <c r="OF127" s="83"/>
      <c r="OG127" s="83"/>
      <c r="OH127" s="83"/>
      <c r="OI127" s="83"/>
      <c r="OJ127" s="83"/>
      <c r="OK127" s="83"/>
      <c r="OL127" s="83"/>
      <c r="OM127" s="83"/>
      <c r="ON127" s="83"/>
      <c r="OO127" s="83"/>
      <c r="OP127" s="83"/>
      <c r="OQ127" s="83"/>
      <c r="OR127" s="83"/>
      <c r="OS127" s="83"/>
      <c r="OT127" s="83"/>
      <c r="OU127" s="83"/>
      <c r="OV127" s="83"/>
      <c r="OW127" s="83"/>
      <c r="OX127" s="83"/>
      <c r="OY127" s="83"/>
      <c r="OZ127" s="83"/>
      <c r="PA127" s="83"/>
      <c r="PB127" s="83"/>
      <c r="PC127" s="83"/>
      <c r="PD127" s="83"/>
      <c r="PE127" s="83"/>
      <c r="PF127" s="83"/>
      <c r="PG127" s="83"/>
      <c r="PH127" s="83"/>
      <c r="PI127" s="83"/>
      <c r="PJ127" s="83"/>
      <c r="PK127" s="83"/>
      <c r="PL127" s="83"/>
      <c r="PM127" s="83"/>
      <c r="PN127" s="83"/>
      <c r="PO127" s="83"/>
      <c r="PP127" s="83"/>
      <c r="PQ127" s="83"/>
      <c r="PR127" s="83"/>
      <c r="PS127" s="83"/>
      <c r="PT127" s="83"/>
      <c r="PU127" s="83"/>
      <c r="PV127" s="83"/>
      <c r="PW127" s="83"/>
      <c r="PX127" s="83"/>
      <c r="PY127" s="83"/>
      <c r="PZ127" s="83"/>
      <c r="QA127" s="83"/>
      <c r="QB127" s="83"/>
      <c r="QC127" s="83"/>
      <c r="QD127" s="83"/>
      <c r="QE127" s="83"/>
      <c r="QF127" s="83"/>
      <c r="QG127" s="83"/>
      <c r="QH127" s="83"/>
      <c r="QI127" s="83"/>
      <c r="QJ127" s="83"/>
      <c r="QK127" s="83"/>
      <c r="QL127" s="83"/>
      <c r="QM127" s="83"/>
      <c r="QN127" s="83"/>
      <c r="QO127" s="83"/>
      <c r="QP127" s="83"/>
      <c r="QQ127" s="83"/>
      <c r="QR127" s="83"/>
      <c r="QS127" s="83"/>
      <c r="QT127" s="83"/>
      <c r="QU127" s="83"/>
      <c r="QV127" s="83"/>
      <c r="QW127" s="83"/>
      <c r="QX127" s="83"/>
      <c r="QY127" s="83"/>
      <c r="QZ127" s="83"/>
      <c r="RA127" s="83"/>
      <c r="RB127" s="83"/>
      <c r="RC127" s="83"/>
      <c r="RD127" s="83"/>
      <c r="RE127" s="83"/>
      <c r="RF127" s="83"/>
      <c r="RG127" s="83"/>
      <c r="RH127" s="83"/>
      <c r="RI127" s="83"/>
      <c r="RJ127" s="83"/>
      <c r="RK127" s="83"/>
      <c r="RL127" s="83"/>
      <c r="RM127" s="83"/>
      <c r="RN127" s="83"/>
      <c r="RO127" s="83"/>
      <c r="RP127" s="83"/>
      <c r="RQ127" s="83"/>
      <c r="RR127" s="83"/>
      <c r="RS127" s="83"/>
      <c r="RT127" s="83"/>
      <c r="RU127" s="83"/>
      <c r="RV127" s="83"/>
      <c r="RW127" s="83"/>
      <c r="RX127" s="83"/>
      <c r="RY127" s="83"/>
      <c r="RZ127" s="83"/>
      <c r="SA127" s="83"/>
      <c r="SB127" s="83"/>
      <c r="SC127" s="83"/>
      <c r="SD127" s="83"/>
      <c r="SE127" s="83"/>
      <c r="SF127" s="83"/>
      <c r="SG127" s="83"/>
      <c r="SH127" s="83"/>
      <c r="SI127" s="83"/>
      <c r="SJ127" s="83"/>
      <c r="SK127" s="83"/>
      <c r="SL127" s="83"/>
      <c r="SM127" s="83"/>
      <c r="SN127" s="83"/>
      <c r="SO127" s="83"/>
      <c r="SP127" s="83"/>
      <c r="SQ127" s="83"/>
      <c r="SR127" s="83"/>
      <c r="SS127" s="83"/>
      <c r="ST127" s="83"/>
      <c r="SU127" s="83"/>
      <c r="SV127" s="83"/>
      <c r="SW127" s="83"/>
      <c r="SX127" s="83"/>
      <c r="SY127" s="83"/>
      <c r="SZ127" s="83"/>
      <c r="TA127" s="83"/>
      <c r="TB127" s="83"/>
      <c r="TC127" s="83"/>
      <c r="TD127" s="83"/>
      <c r="TE127" s="83"/>
      <c r="TF127" s="83"/>
      <c r="TG127" s="83"/>
      <c r="TH127" s="83"/>
      <c r="TI127" s="83"/>
      <c r="TJ127" s="83"/>
      <c r="TK127" s="83"/>
      <c r="TL127" s="83"/>
      <c r="TM127" s="83"/>
      <c r="TN127" s="83"/>
      <c r="TO127" s="83"/>
      <c r="TP127" s="83"/>
      <c r="TQ127" s="83"/>
      <c r="TR127" s="83"/>
      <c r="TS127" s="83"/>
      <c r="TT127" s="83"/>
      <c r="TU127" s="83"/>
      <c r="TV127" s="83"/>
      <c r="TW127" s="83"/>
      <c r="TX127" s="83"/>
      <c r="TY127" s="83"/>
      <c r="TZ127" s="83"/>
      <c r="UA127" s="83"/>
      <c r="UB127" s="83"/>
      <c r="UC127" s="83"/>
      <c r="UD127" s="83"/>
      <c r="UE127" s="83"/>
      <c r="UF127" s="83"/>
      <c r="UG127" s="83"/>
      <c r="UH127" s="83"/>
      <c r="UI127" s="83"/>
      <c r="UJ127" s="83"/>
      <c r="UK127" s="83"/>
      <c r="UL127" s="83"/>
      <c r="UM127" s="83"/>
      <c r="UN127" s="83"/>
      <c r="UO127" s="83"/>
      <c r="UP127" s="83"/>
      <c r="UQ127" s="83"/>
      <c r="UR127" s="83"/>
      <c r="US127" s="83"/>
      <c r="UT127" s="83"/>
      <c r="UU127" s="83"/>
      <c r="UV127" s="83"/>
      <c r="UW127" s="83"/>
      <c r="UX127" s="83"/>
      <c r="UY127" s="83"/>
      <c r="UZ127" s="83"/>
      <c r="VA127" s="83"/>
      <c r="VB127" s="83"/>
      <c r="VC127" s="83"/>
      <c r="VD127" s="83"/>
      <c r="VE127" s="83"/>
      <c r="VF127" s="83"/>
      <c r="VG127" s="83"/>
      <c r="VH127" s="83"/>
      <c r="VI127" s="83"/>
      <c r="VJ127" s="83"/>
      <c r="VK127" s="83"/>
      <c r="VL127" s="83"/>
      <c r="VM127" s="83"/>
      <c r="VN127" s="83"/>
      <c r="VO127" s="83"/>
      <c r="VP127" s="83"/>
      <c r="VQ127" s="83"/>
      <c r="VR127" s="83"/>
      <c r="VS127" s="83"/>
      <c r="VT127" s="83"/>
      <c r="VU127" s="83"/>
      <c r="VV127" s="83"/>
      <c r="VW127" s="83"/>
      <c r="VX127" s="83"/>
      <c r="VY127" s="83"/>
      <c r="VZ127" s="83"/>
      <c r="WA127" s="83"/>
      <c r="WB127" s="83"/>
      <c r="WC127" s="83"/>
      <c r="WD127" s="83"/>
      <c r="WE127" s="83"/>
      <c r="WF127" s="83"/>
      <c r="WG127" s="83"/>
      <c r="WH127" s="83"/>
      <c r="WI127" s="83"/>
      <c r="WJ127" s="83"/>
      <c r="WK127" s="83"/>
      <c r="WL127" s="83"/>
      <c r="WM127" s="83"/>
      <c r="WN127" s="83"/>
      <c r="WO127" s="83"/>
      <c r="WP127" s="83"/>
      <c r="WQ127" s="83"/>
      <c r="WR127" s="83"/>
      <c r="WS127" s="83"/>
      <c r="WT127" s="83"/>
      <c r="WU127" s="83"/>
      <c r="WV127" s="83"/>
      <c r="WW127" s="83"/>
      <c r="WX127" s="83"/>
      <c r="WY127" s="83"/>
      <c r="WZ127" s="83"/>
      <c r="XA127" s="83"/>
      <c r="XB127" s="83"/>
      <c r="XC127" s="83"/>
      <c r="XD127" s="83"/>
      <c r="XE127" s="83"/>
      <c r="XF127" s="83"/>
      <c r="XG127" s="83"/>
      <c r="XH127" s="83"/>
      <c r="XI127" s="83"/>
      <c r="XJ127" s="83"/>
      <c r="XK127" s="83"/>
      <c r="XL127" s="83"/>
      <c r="XM127" s="83"/>
      <c r="XN127" s="83"/>
      <c r="XO127" s="83"/>
      <c r="XP127" s="83"/>
      <c r="XQ127" s="83"/>
      <c r="XR127" s="83"/>
      <c r="XS127" s="83"/>
      <c r="XT127" s="83"/>
      <c r="XU127" s="83"/>
      <c r="XV127" s="83"/>
      <c r="XW127" s="83"/>
      <c r="XX127" s="83"/>
      <c r="XY127" s="83"/>
      <c r="XZ127" s="83"/>
      <c r="YA127" s="83"/>
      <c r="YB127" s="83"/>
      <c r="YC127" s="83"/>
      <c r="YD127" s="83"/>
      <c r="YE127" s="83"/>
      <c r="YF127" s="83"/>
      <c r="YG127" s="83"/>
      <c r="YH127" s="83"/>
      <c r="YI127" s="83"/>
      <c r="YJ127" s="83"/>
      <c r="YK127" s="83"/>
      <c r="YL127" s="83"/>
      <c r="YM127" s="83"/>
      <c r="YN127" s="83"/>
      <c r="YO127" s="83"/>
      <c r="YP127" s="83"/>
      <c r="YQ127" s="83"/>
      <c r="YR127" s="83"/>
      <c r="YS127" s="83"/>
      <c r="YT127" s="83"/>
      <c r="YU127" s="83"/>
      <c r="YV127" s="83"/>
      <c r="YW127" s="83"/>
      <c r="YX127" s="83"/>
      <c r="YY127" s="83"/>
      <c r="YZ127" s="83"/>
      <c r="ZA127" s="83"/>
      <c r="ZB127" s="83"/>
      <c r="ZC127" s="83"/>
      <c r="ZD127" s="83"/>
      <c r="ZE127" s="83"/>
      <c r="ZF127" s="83"/>
      <c r="ZG127" s="83"/>
      <c r="ZH127" s="83"/>
      <c r="ZI127" s="83"/>
      <c r="ZJ127" s="83"/>
      <c r="ZK127" s="83"/>
      <c r="ZL127" s="83"/>
      <c r="ZM127" s="83"/>
      <c r="ZN127" s="83"/>
      <c r="ZO127" s="83"/>
      <c r="ZP127" s="83"/>
      <c r="ZQ127" s="83"/>
      <c r="ZR127" s="83"/>
      <c r="ZS127" s="83"/>
      <c r="ZT127" s="83"/>
      <c r="ZU127" s="83"/>
      <c r="ZV127" s="83"/>
      <c r="ZW127" s="83"/>
      <c r="ZX127" s="83"/>
      <c r="ZY127" s="83"/>
      <c r="ZZ127" s="83"/>
      <c r="AAA127" s="83"/>
      <c r="AAB127" s="83"/>
      <c r="AAC127" s="83"/>
      <c r="AAD127" s="83"/>
      <c r="AAE127" s="83"/>
      <c r="AAF127" s="83"/>
      <c r="AAG127" s="83"/>
      <c r="AAH127" s="83"/>
      <c r="AAI127" s="83"/>
      <c r="AAJ127" s="83"/>
      <c r="AAK127" s="83"/>
      <c r="AAL127" s="83"/>
      <c r="AAM127" s="83"/>
      <c r="AAN127" s="83"/>
      <c r="AAO127" s="83"/>
      <c r="AAP127" s="83"/>
      <c r="AAQ127" s="83"/>
      <c r="AAR127" s="83"/>
      <c r="AAS127" s="83"/>
      <c r="AAT127" s="83"/>
      <c r="AAU127" s="83"/>
      <c r="AAV127" s="83"/>
      <c r="AAW127" s="83"/>
      <c r="AAX127" s="83"/>
      <c r="AAY127" s="83"/>
      <c r="AAZ127" s="83"/>
      <c r="ABA127" s="83"/>
      <c r="ABB127" s="83"/>
      <c r="ABC127" s="83"/>
      <c r="ABD127" s="83"/>
      <c r="ABE127" s="83"/>
      <c r="ABF127" s="83"/>
      <c r="ABG127" s="83"/>
      <c r="ABH127" s="83"/>
      <c r="ABI127" s="83"/>
      <c r="ABJ127" s="83"/>
      <c r="ABK127" s="83"/>
      <c r="ABL127" s="83"/>
      <c r="ABM127" s="83"/>
      <c r="ABN127" s="83"/>
      <c r="ABO127" s="83"/>
      <c r="ABP127" s="83"/>
      <c r="ABQ127" s="83"/>
      <c r="ABR127" s="83"/>
      <c r="ABS127" s="83"/>
      <c r="ABT127" s="83"/>
      <c r="ABU127" s="83"/>
      <c r="ABV127" s="83"/>
      <c r="ABW127" s="83"/>
      <c r="ABX127" s="83"/>
      <c r="ABY127" s="83"/>
      <c r="ABZ127" s="83"/>
      <c r="ACA127" s="83"/>
      <c r="ACB127" s="83"/>
      <c r="ACC127" s="83"/>
      <c r="ACD127" s="83"/>
      <c r="ACE127" s="83"/>
      <c r="ACF127" s="83"/>
      <c r="ACG127" s="83"/>
      <c r="ACH127" s="83"/>
      <c r="ACI127" s="83"/>
      <c r="ACJ127" s="83"/>
      <c r="ACK127" s="83"/>
      <c r="ACL127" s="83"/>
      <c r="ACM127" s="83"/>
      <c r="ACN127" s="83"/>
      <c r="ACO127" s="83"/>
      <c r="ACP127" s="83"/>
      <c r="ACQ127" s="83"/>
      <c r="ACR127" s="83"/>
      <c r="ACS127" s="83"/>
      <c r="ACT127" s="83"/>
      <c r="ACU127" s="83"/>
      <c r="ACV127" s="83"/>
      <c r="ACW127" s="83"/>
      <c r="ACX127" s="83"/>
      <c r="ACY127" s="83"/>
      <c r="ACZ127" s="83"/>
      <c r="ADA127" s="83"/>
      <c r="ADB127" s="83"/>
      <c r="ADC127" s="83"/>
      <c r="ADD127" s="83"/>
      <c r="ADE127" s="83"/>
      <c r="ADF127" s="83"/>
      <c r="ADG127" s="83"/>
      <c r="ADH127" s="83"/>
      <c r="ADI127" s="83"/>
      <c r="ADJ127" s="83"/>
      <c r="ADK127" s="83"/>
      <c r="ADL127" s="83"/>
      <c r="ADM127" s="83"/>
      <c r="ADN127" s="83"/>
      <c r="ADO127" s="83"/>
      <c r="ADP127" s="83"/>
      <c r="ADQ127" s="83"/>
      <c r="ADR127" s="83"/>
      <c r="ADS127" s="83"/>
      <c r="ADT127" s="83"/>
      <c r="ADU127" s="83"/>
      <c r="ADV127" s="83"/>
      <c r="ADW127" s="83"/>
      <c r="ADX127" s="83"/>
      <c r="ADY127" s="83"/>
      <c r="ADZ127" s="83"/>
      <c r="AEA127" s="83"/>
      <c r="AEB127" s="83"/>
      <c r="AEC127" s="83"/>
      <c r="AED127" s="83"/>
      <c r="AEE127" s="83"/>
      <c r="AEF127" s="83"/>
      <c r="AEG127" s="83"/>
      <c r="AEH127" s="83"/>
      <c r="AEI127" s="83"/>
      <c r="AEJ127" s="83"/>
      <c r="AEK127" s="83"/>
      <c r="AEL127" s="83"/>
      <c r="AEM127" s="83"/>
      <c r="AEN127" s="83"/>
      <c r="AEO127" s="83"/>
      <c r="AEP127" s="83"/>
      <c r="AEQ127" s="83"/>
      <c r="AER127" s="83"/>
      <c r="AES127" s="83"/>
      <c r="AET127" s="83"/>
      <c r="AEU127" s="83"/>
      <c r="AEV127" s="83"/>
      <c r="AEW127" s="83"/>
      <c r="AEX127" s="83"/>
      <c r="AEY127" s="83"/>
      <c r="AEZ127" s="83"/>
      <c r="AFA127" s="83"/>
      <c r="AFB127" s="83"/>
      <c r="AFC127" s="83"/>
      <c r="AFD127" s="83"/>
      <c r="AFE127" s="83"/>
      <c r="AFF127" s="83"/>
      <c r="AFG127" s="83"/>
      <c r="AFH127" s="83"/>
      <c r="AFI127" s="83"/>
      <c r="AFJ127" s="83"/>
      <c r="AFK127" s="83"/>
      <c r="AFL127" s="83"/>
      <c r="AFM127" s="83"/>
      <c r="AFN127" s="83"/>
      <c r="AFO127" s="83"/>
      <c r="AFP127" s="83"/>
      <c r="AFQ127" s="83"/>
      <c r="AFR127" s="83"/>
      <c r="AFS127" s="83"/>
      <c r="AFT127" s="83"/>
      <c r="AFU127" s="83"/>
      <c r="AFV127" s="83"/>
      <c r="AFW127" s="83"/>
      <c r="AFX127" s="83"/>
      <c r="AFY127" s="83"/>
      <c r="AFZ127" s="83"/>
      <c r="AGA127" s="83"/>
      <c r="AGB127" s="83"/>
      <c r="AGC127" s="83"/>
      <c r="AGD127" s="83"/>
      <c r="AGE127" s="83"/>
      <c r="AGF127" s="83"/>
      <c r="AGG127" s="83"/>
      <c r="AGH127" s="83"/>
      <c r="AGI127" s="83"/>
      <c r="AGJ127" s="83"/>
      <c r="AGK127" s="83"/>
      <c r="AGL127" s="83"/>
      <c r="AGM127" s="83"/>
      <c r="AGN127" s="83"/>
      <c r="AGO127" s="83"/>
      <c r="AGP127" s="83"/>
      <c r="AGQ127" s="83"/>
      <c r="AGR127" s="83"/>
      <c r="AGS127" s="83"/>
      <c r="AGT127" s="83"/>
      <c r="AGU127" s="83"/>
      <c r="AGV127" s="83"/>
      <c r="AGW127" s="83"/>
      <c r="AGX127" s="83"/>
      <c r="AGY127" s="83"/>
      <c r="AGZ127" s="83"/>
      <c r="AHA127" s="83"/>
      <c r="AHB127" s="83"/>
      <c r="AHC127" s="83"/>
      <c r="AHD127" s="83"/>
      <c r="AHE127" s="83"/>
      <c r="AHF127" s="83"/>
      <c r="AHG127" s="83"/>
      <c r="AHH127" s="83"/>
      <c r="AHI127" s="83"/>
      <c r="AHJ127" s="83"/>
      <c r="AHK127" s="83"/>
      <c r="AHL127" s="83"/>
      <c r="AHM127" s="83"/>
      <c r="AHN127" s="83"/>
      <c r="AHO127" s="83"/>
      <c r="AHP127" s="83"/>
      <c r="AHQ127" s="83"/>
      <c r="AHR127" s="83"/>
      <c r="AHS127" s="83"/>
      <c r="AHT127" s="83"/>
      <c r="AHU127" s="83"/>
      <c r="AHV127" s="83"/>
      <c r="AHW127" s="83"/>
      <c r="AHX127" s="83"/>
      <c r="AHY127" s="83"/>
      <c r="AHZ127" s="83"/>
      <c r="AIA127" s="83"/>
      <c r="AIB127" s="83"/>
      <c r="AIC127" s="83"/>
      <c r="AID127" s="83"/>
      <c r="AIE127" s="83"/>
      <c r="AIF127" s="83"/>
      <c r="AIG127" s="83"/>
      <c r="AIH127" s="83"/>
      <c r="AII127" s="83"/>
      <c r="AIJ127" s="83"/>
      <c r="AIK127" s="83"/>
      <c r="AIL127" s="83"/>
      <c r="AIM127" s="83"/>
      <c r="AIN127" s="83"/>
      <c r="AIO127" s="83"/>
      <c r="AIP127" s="83"/>
      <c r="AIQ127" s="83"/>
      <c r="AIR127" s="83"/>
      <c r="AIS127" s="83"/>
      <c r="AIT127" s="83"/>
      <c r="AIU127" s="83"/>
      <c r="AIV127" s="83"/>
      <c r="AIW127" s="83"/>
      <c r="AIX127" s="83"/>
      <c r="AIY127" s="83"/>
      <c r="AIZ127" s="83"/>
      <c r="AJA127" s="83"/>
      <c r="AJB127" s="83"/>
      <c r="AJC127" s="83"/>
      <c r="AJD127" s="83"/>
      <c r="AJE127" s="83"/>
      <c r="AJF127" s="83"/>
      <c r="AJG127" s="83"/>
      <c r="AJH127" s="83"/>
      <c r="AJI127" s="83"/>
      <c r="AJJ127" s="83"/>
      <c r="AJK127" s="83"/>
      <c r="AJL127" s="83"/>
      <c r="AJM127" s="83"/>
      <c r="AJN127" s="83"/>
      <c r="AJO127" s="83"/>
      <c r="AJP127" s="83"/>
      <c r="AJQ127" s="83"/>
      <c r="AJR127" s="83"/>
      <c r="AJS127" s="83"/>
      <c r="AJT127" s="83"/>
      <c r="AJU127" s="83"/>
      <c r="AJV127" s="83"/>
      <c r="AJW127" s="83"/>
      <c r="AJX127" s="83"/>
      <c r="AJY127" s="83"/>
      <c r="AJZ127" s="83"/>
      <c r="AKA127" s="83"/>
      <c r="AKB127" s="83"/>
      <c r="AKC127" s="83"/>
      <c r="AKD127" s="83"/>
      <c r="AKE127" s="83"/>
      <c r="AKF127" s="83"/>
      <c r="AKG127" s="83"/>
      <c r="AKH127" s="83"/>
      <c r="AKI127" s="83"/>
      <c r="AKJ127" s="83"/>
      <c r="AKK127" s="83"/>
      <c r="AKL127" s="83"/>
      <c r="AKM127" s="83"/>
      <c r="AKN127" s="83"/>
      <c r="AKO127" s="83"/>
      <c r="AKP127" s="83"/>
      <c r="AKQ127" s="83"/>
      <c r="AKR127" s="83"/>
      <c r="AKS127" s="83"/>
      <c r="AKT127" s="83"/>
      <c r="AKU127" s="83"/>
      <c r="AKV127" s="83"/>
      <c r="AKW127" s="83"/>
      <c r="AKX127" s="83"/>
      <c r="AKY127" s="83"/>
      <c r="AKZ127" s="83"/>
      <c r="ALA127" s="83"/>
      <c r="ALB127" s="83"/>
      <c r="ALC127" s="83"/>
      <c r="ALD127" s="83"/>
      <c r="ALE127" s="83"/>
      <c r="ALF127" s="83"/>
      <c r="ALG127" s="83"/>
      <c r="ALH127" s="83"/>
      <c r="ALI127" s="83"/>
      <c r="ALJ127" s="83"/>
      <c r="ALK127" s="83"/>
      <c r="ALL127" s="83"/>
      <c r="ALM127" s="83"/>
      <c r="ALN127" s="83"/>
      <c r="ALO127" s="83"/>
      <c r="ALP127" s="83"/>
      <c r="ALQ127" s="83"/>
      <c r="ALR127" s="83"/>
      <c r="ALS127" s="83"/>
      <c r="ALT127" s="83"/>
      <c r="ALU127" s="83"/>
      <c r="ALV127" s="83"/>
      <c r="ALW127" s="83"/>
      <c r="ALX127" s="83"/>
      <c r="ALY127" s="83"/>
      <c r="ALZ127" s="83"/>
      <c r="AMA127" s="83"/>
      <c r="AMB127" s="83"/>
      <c r="AMC127" s="83"/>
      <c r="AMD127" s="83"/>
      <c r="AME127" s="83"/>
      <c r="AMF127" s="83"/>
      <c r="AMG127" s="83"/>
      <c r="AMH127" s="83"/>
      <c r="AMI127" s="83"/>
      <c r="AMJ127" s="83"/>
    </row>
    <row r="128" spans="1:1024" s="92" customFormat="1" ht="12.75" x14ac:dyDescent="0.2">
      <c r="A128" s="58">
        <f t="array" ref="A128">IF(G128=Error_checking!$A$26,_xlfn.RANK.EQ(AC128,$AC$2:$AC$601),"")</f>
        <v>127</v>
      </c>
      <c r="B128" s="84">
        <v>86</v>
      </c>
      <c r="C128" s="59">
        <f>VLOOKUP($B128,Ludo_na!$A$2:$D$601,2,0)</f>
        <v>376</v>
      </c>
      <c r="D128" s="60" t="str">
        <f>IF(VLOOKUP($B128,Ludo_voor!$A$2:$Y$601,3,0)="","",VLOOKUP($B128,Ludo_voor!$A$2:$Y$601,3,0))</f>
        <v>Vansteenlandt</v>
      </c>
      <c r="E128" s="61" t="str">
        <f>IF(VLOOKUP($B128,Ludo_voor!$A$2:$Y$601,4,0)="","",VLOOKUP($B128,Ludo_voor!$A$2:$Y$601,4,0))</f>
        <v>Simon</v>
      </c>
      <c r="F128" s="62" t="str">
        <f>IF(VLOOKUP($B128,Ludo_voor!$A$2:$Y$601,5,0)="","",VLOOKUP($B128,Ludo_voor!$A$2:$Y$601,5,0))</f>
        <v/>
      </c>
      <c r="G128" s="63" t="s">
        <v>845</v>
      </c>
      <c r="H128" s="85"/>
      <c r="I128" s="86"/>
      <c r="J128" s="87"/>
      <c r="K128" s="87"/>
      <c r="L128" s="87"/>
      <c r="M128" s="67">
        <f t="array" ref="M128">IF($G128="","",IF(L128="",0,((SUM(IF(I128=I$2:I$601,IF(J128=J$2:J$601,1,0),0))-K128)/(SUM(IF(I128=I$2:I$601,IF(J128=J$2:J$601,1,0),0))-1)*100)+(L128/(SUM(IF(I128=I$2:I$601,IF(J128=J$2:J$601,L$2:L$601,0),0))))+IF(K128&lt;2,SUM(IF(I128=I$2:I$601,IF(J128=J$2:J$601,1,0),0)),0)))</f>
        <v>0</v>
      </c>
      <c r="N128" s="88" t="s">
        <v>861</v>
      </c>
      <c r="O128" s="72">
        <v>3</v>
      </c>
      <c r="P128" s="72">
        <v>3</v>
      </c>
      <c r="Q128" s="72">
        <v>67</v>
      </c>
      <c r="R128" s="70">
        <f t="array" ref="R128">IF($G128="","",IF(Q128="",0,((SUM(IF(N128=N$2:N$601,IF(O128=O$2:O$601,1,0),0))-P128)/(SUM(IF(N128=N$2:N$601,IF(O128=O$2:O$601,1,0),0))-1)*100)+(Q128/(SUM(IF(N128=N$2:N$601,IF(O128=O$2:O$601,Q$2:Q$601,0),0))))+IF(P128&lt;2,SUM(IF(N128=N$2:N$601,IF(O128=O$2:O$601,1,0),0)),0)))</f>
        <v>33.592020592020589</v>
      </c>
      <c r="S128" s="71" t="s">
        <v>851</v>
      </c>
      <c r="T128" s="72">
        <v>3</v>
      </c>
      <c r="U128" s="72">
        <v>5</v>
      </c>
      <c r="V128" s="72">
        <v>43</v>
      </c>
      <c r="W128" s="73">
        <f t="array" ref="W128">IF($G128="","",IF(OR(S128=Error_checking!$Q$25,S128=Error_checking!$Q$26),R128-IF(P128&lt;2,SUM(IF(N128=N$2:N$601,IF(O128=O$2:O$601,1,0),0)),0),IF(V128="",0,((SUM(IF(S128=S$2:S$601,IF(T128=T$2:T$601,1,0),0))-U128)/(SUM(IF(S128=S$2:S$601,IF(T128=T$2:T$601,1,0),0))-1)*100)+(V128/(SUM(IF(S128=S$2:S$601,IF(T128=T$2:T$601,V$2:V$601,0),0))))+IF(U128&lt;2,SUM(IF(S128=S$2:S$601,IF(T128=T$2:T$601,1,0),0)),0))))</f>
        <v>20.155797101449274</v>
      </c>
      <c r="X128" s="74"/>
      <c r="Y128" s="75"/>
      <c r="Z128" s="76"/>
      <c r="AA128" s="75"/>
      <c r="AB128" s="77">
        <f>0</f>
        <v>0</v>
      </c>
      <c r="AC128" s="77">
        <f t="array" ref="AC128">SUM(M128,R128,W128,AB128)</f>
        <v>53.747817693469862</v>
      </c>
      <c r="AD128" s="76">
        <f>IF(G128=Error_checking!$A$26,MAX(0,MIN(MaxBonus,$G$1)+1-_xlfn.RANK.EQ(AC128,$AC$2:$AC$601)),0)</f>
        <v>0</v>
      </c>
      <c r="AE128" s="73">
        <f t="shared" si="1"/>
        <v>53.747817693469862</v>
      </c>
      <c r="AF128" s="78">
        <f t="array" ref="AF128">IF(G128=Error_checking!$A$26,_xlfn.RANK.EQ(AC128,$AC$2:$AC$601),"")</f>
        <v>127</v>
      </c>
      <c r="AG128" s="79"/>
      <c r="AH128" s="80"/>
      <c r="AI128" s="80"/>
      <c r="AJ128" s="80"/>
      <c r="AK128" s="90"/>
      <c r="AL128" s="81"/>
      <c r="AM128" s="81"/>
      <c r="AN128" s="82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</row>
    <row r="129" spans="1:1024" s="89" customFormat="1" ht="12.75" x14ac:dyDescent="0.2">
      <c r="A129" s="58">
        <f t="array" ref="A129">IF(G129=Error_checking!$A$26,_xlfn.RANK.EQ(AC129,$AC$2:$AC$601),"")</f>
        <v>128</v>
      </c>
      <c r="B129" s="84">
        <v>464</v>
      </c>
      <c r="C129" s="59">
        <f>VLOOKUP($B129,Ludo_na!$A$2:$D$601,2,0)</f>
        <v>433</v>
      </c>
      <c r="D129" s="60" t="str">
        <f>IF(VLOOKUP($B129,Ludo_voor!$A$2:$Y$601,3,0)="","",VLOOKUP($B129,Ludo_voor!$A$2:$Y$601,3,0))</f>
        <v>Vuylsteke</v>
      </c>
      <c r="E129" s="61" t="str">
        <f>IF(VLOOKUP($B129,Ludo_voor!$A$2:$Y$601,4,0)="","",VLOOKUP($B129,Ludo_voor!$A$2:$Y$601,4,0))</f>
        <v>Inigo</v>
      </c>
      <c r="F129" s="62" t="str">
        <f>IF(VLOOKUP($B129,Ludo_voor!$A$2:$Y$601,5,0)="","",VLOOKUP($B129,Ludo_voor!$A$2:$Y$601,5,0))</f>
        <v/>
      </c>
      <c r="G129" s="63" t="s">
        <v>845</v>
      </c>
      <c r="H129" s="85"/>
      <c r="I129" s="86" t="s">
        <v>862</v>
      </c>
      <c r="J129" s="87">
        <v>2</v>
      </c>
      <c r="K129" s="87">
        <v>4</v>
      </c>
      <c r="L129" s="87">
        <v>67</v>
      </c>
      <c r="M129" s="67">
        <f t="array" ref="M129">IF($G129="","",IF(L129="",0,((SUM(IF(I129=I$2:I$601,IF(J129=J$2:J$601,1,0),0))-K129)/(SUM(IF(I129=I$2:I$601,IF(J129=J$2:J$601,1,0),0))-1)*100)+(L129/(SUM(IF(I129=I$2:I$601,IF(J129=J$2:J$601,L$2:L$601,0),0))))+IF(K129&lt;2,SUM(IF(I129=I$2:I$601,IF(J129=J$2:J$601,1,0),0)),0)))</f>
        <v>0.23024054982817868</v>
      </c>
      <c r="N129" s="88" t="s">
        <v>861</v>
      </c>
      <c r="O129" s="72">
        <v>2</v>
      </c>
      <c r="P129" s="72">
        <v>4</v>
      </c>
      <c r="Q129" s="72">
        <v>65</v>
      </c>
      <c r="R129" s="70">
        <f t="array" ref="R129">IF($G129="","",IF(Q129="",0,((SUM(IF(N129=N$2:N$601,IF(O129=O$2:O$601,1,0),0))-P129)/(SUM(IF(N129=N$2:N$601,IF(O129=O$2:O$601,1,0),0))-1)*100)+(Q129/(SUM(IF(N129=N$2:N$601,IF(O129=O$2:O$601,Q$2:Q$601,0),0))))+IF(P129&lt;2,SUM(IF(N129=N$2:N$601,IF(O129=O$2:O$601,1,0),0)),0)))</f>
        <v>0.21452145214521451</v>
      </c>
      <c r="S129" s="71" t="s">
        <v>882</v>
      </c>
      <c r="T129" s="72">
        <v>1</v>
      </c>
      <c r="U129" s="72">
        <v>3</v>
      </c>
      <c r="V129" s="72">
        <v>59</v>
      </c>
      <c r="W129" s="73">
        <f t="array" ref="W129">IF($G129="","",IF(OR(S129=Error_checking!$Q$25,S129=Error_checking!$Q$26),R129-IF(P129&lt;2,SUM(IF(N129=N$2:N$601,IF(O129=O$2:O$601,1,0),0)),0),IF(V129="",0,((SUM(IF(S129=S$2:S$601,IF(T129=T$2:T$601,1,0),0))-U129)/(SUM(IF(S129=S$2:S$601,IF(T129=T$2:T$601,1,0),0))-1)*100)+(V129/(SUM(IF(S129=S$2:S$601,IF(T129=T$2:T$601,V$2:V$601,0),0))))+IF(U129&lt;2,SUM(IF(S129=S$2:S$601,IF(T129=T$2:T$601,1,0),0)),0))))</f>
        <v>50.221804511278194</v>
      </c>
      <c r="X129" s="74"/>
      <c r="Y129" s="75"/>
      <c r="Z129" s="76"/>
      <c r="AA129" s="75"/>
      <c r="AB129" s="77">
        <f>0</f>
        <v>0</v>
      </c>
      <c r="AC129" s="77">
        <f t="array" ref="AC129">SUM(M129,R129,W129,AB129)</f>
        <v>50.666566513251588</v>
      </c>
      <c r="AD129" s="76">
        <f>IF(G129=Error_checking!$A$26,MAX(0,MIN(MaxBonus,$G$1)+1-_xlfn.RANK.EQ(AC129,$AC$2:$AC$601)),0)</f>
        <v>0</v>
      </c>
      <c r="AE129" s="73">
        <f t="shared" si="1"/>
        <v>50.666566513251588</v>
      </c>
      <c r="AF129" s="78">
        <f t="array" ref="AF129">IF(G129=Error_checking!$A$26,_xlfn.RANK.EQ(AC129,$AC$2:$AC$601),"")</f>
        <v>128</v>
      </c>
      <c r="AG129" s="79"/>
      <c r="AH129" s="80"/>
      <c r="AI129" s="80"/>
      <c r="AJ129" s="80"/>
      <c r="AK129" s="81"/>
      <c r="AL129" s="81"/>
      <c r="AM129" s="81"/>
      <c r="AN129" s="82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3"/>
      <c r="CO129" s="83"/>
      <c r="CP129" s="83"/>
      <c r="CQ129" s="83"/>
      <c r="CR129" s="83"/>
      <c r="CS129" s="83"/>
      <c r="CT129" s="83"/>
      <c r="CU129" s="83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  <c r="IU129" s="83"/>
      <c r="IV129" s="83"/>
      <c r="IW129" s="83"/>
      <c r="IX129" s="83"/>
      <c r="IY129" s="83"/>
      <c r="IZ129" s="83"/>
      <c r="JA129" s="83"/>
      <c r="JB129" s="83"/>
      <c r="JC129" s="83"/>
      <c r="JD129" s="83"/>
      <c r="JE129" s="83"/>
      <c r="JF129" s="83"/>
      <c r="JG129" s="83"/>
      <c r="JH129" s="83"/>
      <c r="JI129" s="83"/>
      <c r="JJ129" s="83"/>
      <c r="JK129" s="83"/>
      <c r="JL129" s="83"/>
      <c r="JM129" s="83"/>
      <c r="JN129" s="83"/>
      <c r="JO129" s="83"/>
      <c r="JP129" s="83"/>
      <c r="JQ129" s="83"/>
      <c r="JR129" s="83"/>
      <c r="JS129" s="83"/>
      <c r="JT129" s="83"/>
      <c r="JU129" s="83"/>
      <c r="JV129" s="83"/>
      <c r="JW129" s="83"/>
      <c r="JX129" s="83"/>
      <c r="JY129" s="83"/>
      <c r="JZ129" s="83"/>
      <c r="KA129" s="83"/>
      <c r="KB129" s="83"/>
      <c r="KC129" s="83"/>
      <c r="KD129" s="83"/>
      <c r="KE129" s="83"/>
      <c r="KF129" s="83"/>
      <c r="KG129" s="83"/>
      <c r="KH129" s="83"/>
      <c r="KI129" s="83"/>
      <c r="KJ129" s="83"/>
      <c r="KK129" s="83"/>
      <c r="KL129" s="83"/>
      <c r="KM129" s="83"/>
      <c r="KN129" s="83"/>
      <c r="KO129" s="83"/>
      <c r="KP129" s="83"/>
      <c r="KQ129" s="83"/>
      <c r="KR129" s="83"/>
      <c r="KS129" s="83"/>
      <c r="KT129" s="83"/>
      <c r="KU129" s="83"/>
      <c r="KV129" s="83"/>
      <c r="KW129" s="83"/>
      <c r="KX129" s="83"/>
      <c r="KY129" s="83"/>
      <c r="KZ129" s="83"/>
      <c r="LA129" s="83"/>
      <c r="LB129" s="83"/>
      <c r="LC129" s="83"/>
      <c r="LD129" s="83"/>
      <c r="LE129" s="83"/>
      <c r="LF129" s="83"/>
      <c r="LG129" s="83"/>
      <c r="LH129" s="83"/>
      <c r="LI129" s="83"/>
      <c r="LJ129" s="83"/>
      <c r="LK129" s="83"/>
      <c r="LL129" s="83"/>
      <c r="LM129" s="83"/>
      <c r="LN129" s="83"/>
      <c r="LO129" s="83"/>
      <c r="LP129" s="83"/>
      <c r="LQ129" s="83"/>
      <c r="LR129" s="83"/>
      <c r="LS129" s="83"/>
      <c r="LT129" s="83"/>
      <c r="LU129" s="83"/>
      <c r="LV129" s="83"/>
      <c r="LW129" s="83"/>
      <c r="LX129" s="83"/>
      <c r="LY129" s="83"/>
      <c r="LZ129" s="83"/>
      <c r="MA129" s="83"/>
      <c r="MB129" s="83"/>
      <c r="MC129" s="83"/>
      <c r="MD129" s="83"/>
      <c r="ME129" s="83"/>
      <c r="MF129" s="83"/>
      <c r="MG129" s="83"/>
      <c r="MH129" s="83"/>
      <c r="MI129" s="83"/>
      <c r="MJ129" s="83"/>
      <c r="MK129" s="83"/>
      <c r="ML129" s="83"/>
      <c r="MM129" s="83"/>
      <c r="MN129" s="83"/>
      <c r="MO129" s="83"/>
      <c r="MP129" s="83"/>
      <c r="MQ129" s="83"/>
      <c r="MR129" s="83"/>
      <c r="MS129" s="83"/>
      <c r="MT129" s="83"/>
      <c r="MU129" s="83"/>
      <c r="MV129" s="83"/>
      <c r="MW129" s="83"/>
      <c r="MX129" s="83"/>
      <c r="MY129" s="83"/>
      <c r="MZ129" s="83"/>
      <c r="NA129" s="83"/>
      <c r="NB129" s="83"/>
      <c r="NC129" s="83"/>
      <c r="ND129" s="83"/>
      <c r="NE129" s="83"/>
      <c r="NF129" s="83"/>
      <c r="NG129" s="83"/>
      <c r="NH129" s="83"/>
      <c r="NI129" s="83"/>
      <c r="NJ129" s="83"/>
      <c r="NK129" s="83"/>
      <c r="NL129" s="83"/>
      <c r="NM129" s="83"/>
      <c r="NN129" s="83"/>
      <c r="NO129" s="83"/>
      <c r="NP129" s="83"/>
      <c r="NQ129" s="83"/>
      <c r="NR129" s="83"/>
      <c r="NS129" s="83"/>
      <c r="NT129" s="83"/>
      <c r="NU129" s="83"/>
      <c r="NV129" s="83"/>
      <c r="NW129" s="83"/>
      <c r="NX129" s="83"/>
      <c r="NY129" s="83"/>
      <c r="NZ129" s="83"/>
      <c r="OA129" s="83"/>
      <c r="OB129" s="83"/>
      <c r="OC129" s="83"/>
      <c r="OD129" s="83"/>
      <c r="OE129" s="83"/>
      <c r="OF129" s="83"/>
      <c r="OG129" s="83"/>
      <c r="OH129" s="83"/>
      <c r="OI129" s="83"/>
      <c r="OJ129" s="83"/>
      <c r="OK129" s="83"/>
      <c r="OL129" s="83"/>
      <c r="OM129" s="83"/>
      <c r="ON129" s="83"/>
      <c r="OO129" s="83"/>
      <c r="OP129" s="83"/>
      <c r="OQ129" s="83"/>
      <c r="OR129" s="83"/>
      <c r="OS129" s="83"/>
      <c r="OT129" s="83"/>
      <c r="OU129" s="83"/>
      <c r="OV129" s="83"/>
      <c r="OW129" s="83"/>
      <c r="OX129" s="83"/>
      <c r="OY129" s="83"/>
      <c r="OZ129" s="83"/>
      <c r="PA129" s="83"/>
      <c r="PB129" s="83"/>
      <c r="PC129" s="83"/>
      <c r="PD129" s="83"/>
      <c r="PE129" s="83"/>
      <c r="PF129" s="83"/>
      <c r="PG129" s="83"/>
      <c r="PH129" s="83"/>
      <c r="PI129" s="83"/>
      <c r="PJ129" s="83"/>
      <c r="PK129" s="83"/>
      <c r="PL129" s="83"/>
      <c r="PM129" s="83"/>
      <c r="PN129" s="83"/>
      <c r="PO129" s="83"/>
      <c r="PP129" s="83"/>
      <c r="PQ129" s="83"/>
      <c r="PR129" s="83"/>
      <c r="PS129" s="83"/>
      <c r="PT129" s="83"/>
      <c r="PU129" s="83"/>
      <c r="PV129" s="83"/>
      <c r="PW129" s="83"/>
      <c r="PX129" s="83"/>
      <c r="PY129" s="83"/>
      <c r="PZ129" s="83"/>
      <c r="QA129" s="83"/>
      <c r="QB129" s="83"/>
      <c r="QC129" s="83"/>
      <c r="QD129" s="83"/>
      <c r="QE129" s="83"/>
      <c r="QF129" s="83"/>
      <c r="QG129" s="83"/>
      <c r="QH129" s="83"/>
      <c r="QI129" s="83"/>
      <c r="QJ129" s="83"/>
      <c r="QK129" s="83"/>
      <c r="QL129" s="83"/>
      <c r="QM129" s="83"/>
      <c r="QN129" s="83"/>
      <c r="QO129" s="83"/>
      <c r="QP129" s="83"/>
      <c r="QQ129" s="83"/>
      <c r="QR129" s="83"/>
      <c r="QS129" s="83"/>
      <c r="QT129" s="83"/>
      <c r="QU129" s="83"/>
      <c r="QV129" s="83"/>
      <c r="QW129" s="83"/>
      <c r="QX129" s="83"/>
      <c r="QY129" s="83"/>
      <c r="QZ129" s="83"/>
      <c r="RA129" s="83"/>
      <c r="RB129" s="83"/>
      <c r="RC129" s="83"/>
      <c r="RD129" s="83"/>
      <c r="RE129" s="83"/>
      <c r="RF129" s="83"/>
      <c r="RG129" s="83"/>
      <c r="RH129" s="83"/>
      <c r="RI129" s="83"/>
      <c r="RJ129" s="83"/>
      <c r="RK129" s="83"/>
      <c r="RL129" s="83"/>
      <c r="RM129" s="83"/>
      <c r="RN129" s="83"/>
      <c r="RO129" s="83"/>
      <c r="RP129" s="83"/>
      <c r="RQ129" s="83"/>
      <c r="RR129" s="83"/>
      <c r="RS129" s="83"/>
      <c r="RT129" s="83"/>
      <c r="RU129" s="83"/>
      <c r="RV129" s="83"/>
      <c r="RW129" s="83"/>
      <c r="RX129" s="83"/>
      <c r="RY129" s="83"/>
      <c r="RZ129" s="83"/>
      <c r="SA129" s="83"/>
      <c r="SB129" s="83"/>
      <c r="SC129" s="83"/>
      <c r="SD129" s="83"/>
      <c r="SE129" s="83"/>
      <c r="SF129" s="83"/>
      <c r="SG129" s="83"/>
      <c r="SH129" s="83"/>
      <c r="SI129" s="83"/>
      <c r="SJ129" s="83"/>
      <c r="SK129" s="83"/>
      <c r="SL129" s="83"/>
      <c r="SM129" s="83"/>
      <c r="SN129" s="83"/>
      <c r="SO129" s="83"/>
      <c r="SP129" s="83"/>
      <c r="SQ129" s="83"/>
      <c r="SR129" s="83"/>
      <c r="SS129" s="83"/>
      <c r="ST129" s="83"/>
      <c r="SU129" s="83"/>
      <c r="SV129" s="83"/>
      <c r="SW129" s="83"/>
      <c r="SX129" s="83"/>
      <c r="SY129" s="83"/>
      <c r="SZ129" s="83"/>
      <c r="TA129" s="83"/>
      <c r="TB129" s="83"/>
      <c r="TC129" s="83"/>
      <c r="TD129" s="83"/>
      <c r="TE129" s="83"/>
      <c r="TF129" s="83"/>
      <c r="TG129" s="83"/>
      <c r="TH129" s="83"/>
      <c r="TI129" s="83"/>
      <c r="TJ129" s="83"/>
      <c r="TK129" s="83"/>
      <c r="TL129" s="83"/>
      <c r="TM129" s="83"/>
      <c r="TN129" s="83"/>
      <c r="TO129" s="83"/>
      <c r="TP129" s="83"/>
      <c r="TQ129" s="83"/>
      <c r="TR129" s="83"/>
      <c r="TS129" s="83"/>
      <c r="TT129" s="83"/>
      <c r="TU129" s="83"/>
      <c r="TV129" s="83"/>
      <c r="TW129" s="83"/>
      <c r="TX129" s="83"/>
      <c r="TY129" s="83"/>
      <c r="TZ129" s="83"/>
      <c r="UA129" s="83"/>
      <c r="UB129" s="83"/>
      <c r="UC129" s="83"/>
      <c r="UD129" s="83"/>
      <c r="UE129" s="83"/>
      <c r="UF129" s="83"/>
      <c r="UG129" s="83"/>
      <c r="UH129" s="83"/>
      <c r="UI129" s="83"/>
      <c r="UJ129" s="83"/>
      <c r="UK129" s="83"/>
      <c r="UL129" s="83"/>
      <c r="UM129" s="83"/>
      <c r="UN129" s="83"/>
      <c r="UO129" s="83"/>
      <c r="UP129" s="83"/>
      <c r="UQ129" s="83"/>
      <c r="UR129" s="83"/>
      <c r="US129" s="83"/>
      <c r="UT129" s="83"/>
      <c r="UU129" s="83"/>
      <c r="UV129" s="83"/>
      <c r="UW129" s="83"/>
      <c r="UX129" s="83"/>
      <c r="UY129" s="83"/>
      <c r="UZ129" s="83"/>
      <c r="VA129" s="83"/>
      <c r="VB129" s="83"/>
      <c r="VC129" s="83"/>
      <c r="VD129" s="83"/>
      <c r="VE129" s="83"/>
      <c r="VF129" s="83"/>
      <c r="VG129" s="83"/>
      <c r="VH129" s="83"/>
      <c r="VI129" s="83"/>
      <c r="VJ129" s="83"/>
      <c r="VK129" s="83"/>
      <c r="VL129" s="83"/>
      <c r="VM129" s="83"/>
      <c r="VN129" s="83"/>
      <c r="VO129" s="83"/>
      <c r="VP129" s="83"/>
      <c r="VQ129" s="83"/>
      <c r="VR129" s="83"/>
      <c r="VS129" s="83"/>
      <c r="VT129" s="83"/>
      <c r="VU129" s="83"/>
      <c r="VV129" s="83"/>
      <c r="VW129" s="83"/>
      <c r="VX129" s="83"/>
      <c r="VY129" s="83"/>
      <c r="VZ129" s="83"/>
      <c r="WA129" s="83"/>
      <c r="WB129" s="83"/>
      <c r="WC129" s="83"/>
      <c r="WD129" s="83"/>
      <c r="WE129" s="83"/>
      <c r="WF129" s="83"/>
      <c r="WG129" s="83"/>
      <c r="WH129" s="83"/>
      <c r="WI129" s="83"/>
      <c r="WJ129" s="83"/>
      <c r="WK129" s="83"/>
      <c r="WL129" s="83"/>
      <c r="WM129" s="83"/>
      <c r="WN129" s="83"/>
      <c r="WO129" s="83"/>
      <c r="WP129" s="83"/>
      <c r="WQ129" s="83"/>
      <c r="WR129" s="83"/>
      <c r="WS129" s="83"/>
      <c r="WT129" s="83"/>
      <c r="WU129" s="83"/>
      <c r="WV129" s="83"/>
      <c r="WW129" s="83"/>
      <c r="WX129" s="83"/>
      <c r="WY129" s="83"/>
      <c r="WZ129" s="83"/>
      <c r="XA129" s="83"/>
      <c r="XB129" s="83"/>
      <c r="XC129" s="83"/>
      <c r="XD129" s="83"/>
      <c r="XE129" s="83"/>
      <c r="XF129" s="83"/>
      <c r="XG129" s="83"/>
      <c r="XH129" s="83"/>
      <c r="XI129" s="83"/>
      <c r="XJ129" s="83"/>
      <c r="XK129" s="83"/>
      <c r="XL129" s="83"/>
      <c r="XM129" s="83"/>
      <c r="XN129" s="83"/>
      <c r="XO129" s="83"/>
      <c r="XP129" s="83"/>
      <c r="XQ129" s="83"/>
      <c r="XR129" s="83"/>
      <c r="XS129" s="83"/>
      <c r="XT129" s="83"/>
      <c r="XU129" s="83"/>
      <c r="XV129" s="83"/>
      <c r="XW129" s="83"/>
      <c r="XX129" s="83"/>
      <c r="XY129" s="83"/>
      <c r="XZ129" s="83"/>
      <c r="YA129" s="83"/>
      <c r="YB129" s="83"/>
      <c r="YC129" s="83"/>
      <c r="YD129" s="83"/>
      <c r="YE129" s="83"/>
      <c r="YF129" s="83"/>
      <c r="YG129" s="83"/>
      <c r="YH129" s="83"/>
      <c r="YI129" s="83"/>
      <c r="YJ129" s="83"/>
      <c r="YK129" s="83"/>
      <c r="YL129" s="83"/>
      <c r="YM129" s="83"/>
      <c r="YN129" s="83"/>
      <c r="YO129" s="83"/>
      <c r="YP129" s="83"/>
      <c r="YQ129" s="83"/>
      <c r="YR129" s="83"/>
      <c r="YS129" s="83"/>
      <c r="YT129" s="83"/>
      <c r="YU129" s="83"/>
      <c r="YV129" s="83"/>
      <c r="YW129" s="83"/>
      <c r="YX129" s="83"/>
      <c r="YY129" s="83"/>
      <c r="YZ129" s="83"/>
      <c r="ZA129" s="83"/>
      <c r="ZB129" s="83"/>
      <c r="ZC129" s="83"/>
      <c r="ZD129" s="83"/>
      <c r="ZE129" s="83"/>
      <c r="ZF129" s="83"/>
      <c r="ZG129" s="83"/>
      <c r="ZH129" s="83"/>
      <c r="ZI129" s="83"/>
      <c r="ZJ129" s="83"/>
      <c r="ZK129" s="83"/>
      <c r="ZL129" s="83"/>
      <c r="ZM129" s="83"/>
      <c r="ZN129" s="83"/>
      <c r="ZO129" s="83"/>
      <c r="ZP129" s="83"/>
      <c r="ZQ129" s="83"/>
      <c r="ZR129" s="83"/>
      <c r="ZS129" s="83"/>
      <c r="ZT129" s="83"/>
      <c r="ZU129" s="83"/>
      <c r="ZV129" s="83"/>
      <c r="ZW129" s="83"/>
      <c r="ZX129" s="83"/>
      <c r="ZY129" s="83"/>
      <c r="ZZ129" s="83"/>
      <c r="AAA129" s="83"/>
      <c r="AAB129" s="83"/>
      <c r="AAC129" s="83"/>
      <c r="AAD129" s="83"/>
      <c r="AAE129" s="83"/>
      <c r="AAF129" s="83"/>
      <c r="AAG129" s="83"/>
      <c r="AAH129" s="83"/>
      <c r="AAI129" s="83"/>
      <c r="AAJ129" s="83"/>
      <c r="AAK129" s="83"/>
      <c r="AAL129" s="83"/>
      <c r="AAM129" s="83"/>
      <c r="AAN129" s="83"/>
      <c r="AAO129" s="83"/>
      <c r="AAP129" s="83"/>
      <c r="AAQ129" s="83"/>
      <c r="AAR129" s="83"/>
      <c r="AAS129" s="83"/>
      <c r="AAT129" s="83"/>
      <c r="AAU129" s="83"/>
      <c r="AAV129" s="83"/>
      <c r="AAW129" s="83"/>
      <c r="AAX129" s="83"/>
      <c r="AAY129" s="83"/>
      <c r="AAZ129" s="83"/>
      <c r="ABA129" s="83"/>
      <c r="ABB129" s="83"/>
      <c r="ABC129" s="83"/>
      <c r="ABD129" s="83"/>
      <c r="ABE129" s="83"/>
      <c r="ABF129" s="83"/>
      <c r="ABG129" s="83"/>
      <c r="ABH129" s="83"/>
      <c r="ABI129" s="83"/>
      <c r="ABJ129" s="83"/>
      <c r="ABK129" s="83"/>
      <c r="ABL129" s="83"/>
      <c r="ABM129" s="83"/>
      <c r="ABN129" s="83"/>
      <c r="ABO129" s="83"/>
      <c r="ABP129" s="83"/>
      <c r="ABQ129" s="83"/>
      <c r="ABR129" s="83"/>
      <c r="ABS129" s="83"/>
      <c r="ABT129" s="83"/>
      <c r="ABU129" s="83"/>
      <c r="ABV129" s="83"/>
      <c r="ABW129" s="83"/>
      <c r="ABX129" s="83"/>
      <c r="ABY129" s="83"/>
      <c r="ABZ129" s="83"/>
      <c r="ACA129" s="83"/>
      <c r="ACB129" s="83"/>
      <c r="ACC129" s="83"/>
      <c r="ACD129" s="83"/>
      <c r="ACE129" s="83"/>
      <c r="ACF129" s="83"/>
      <c r="ACG129" s="83"/>
      <c r="ACH129" s="83"/>
      <c r="ACI129" s="83"/>
      <c r="ACJ129" s="83"/>
      <c r="ACK129" s="83"/>
      <c r="ACL129" s="83"/>
      <c r="ACM129" s="83"/>
      <c r="ACN129" s="83"/>
      <c r="ACO129" s="83"/>
      <c r="ACP129" s="83"/>
      <c r="ACQ129" s="83"/>
      <c r="ACR129" s="83"/>
      <c r="ACS129" s="83"/>
      <c r="ACT129" s="83"/>
      <c r="ACU129" s="83"/>
      <c r="ACV129" s="83"/>
      <c r="ACW129" s="83"/>
      <c r="ACX129" s="83"/>
      <c r="ACY129" s="83"/>
      <c r="ACZ129" s="83"/>
      <c r="ADA129" s="83"/>
      <c r="ADB129" s="83"/>
      <c r="ADC129" s="83"/>
      <c r="ADD129" s="83"/>
      <c r="ADE129" s="83"/>
      <c r="ADF129" s="83"/>
      <c r="ADG129" s="83"/>
      <c r="ADH129" s="83"/>
      <c r="ADI129" s="83"/>
      <c r="ADJ129" s="83"/>
      <c r="ADK129" s="83"/>
      <c r="ADL129" s="83"/>
      <c r="ADM129" s="83"/>
      <c r="ADN129" s="83"/>
      <c r="ADO129" s="83"/>
      <c r="ADP129" s="83"/>
      <c r="ADQ129" s="83"/>
      <c r="ADR129" s="83"/>
      <c r="ADS129" s="83"/>
      <c r="ADT129" s="83"/>
      <c r="ADU129" s="83"/>
      <c r="ADV129" s="83"/>
      <c r="ADW129" s="83"/>
      <c r="ADX129" s="83"/>
      <c r="ADY129" s="83"/>
      <c r="ADZ129" s="83"/>
      <c r="AEA129" s="83"/>
      <c r="AEB129" s="83"/>
      <c r="AEC129" s="83"/>
      <c r="AED129" s="83"/>
      <c r="AEE129" s="83"/>
      <c r="AEF129" s="83"/>
      <c r="AEG129" s="83"/>
      <c r="AEH129" s="83"/>
      <c r="AEI129" s="83"/>
      <c r="AEJ129" s="83"/>
      <c r="AEK129" s="83"/>
      <c r="AEL129" s="83"/>
      <c r="AEM129" s="83"/>
      <c r="AEN129" s="83"/>
      <c r="AEO129" s="83"/>
      <c r="AEP129" s="83"/>
      <c r="AEQ129" s="83"/>
      <c r="AER129" s="83"/>
      <c r="AES129" s="83"/>
      <c r="AET129" s="83"/>
      <c r="AEU129" s="83"/>
      <c r="AEV129" s="83"/>
      <c r="AEW129" s="83"/>
      <c r="AEX129" s="83"/>
      <c r="AEY129" s="83"/>
      <c r="AEZ129" s="83"/>
      <c r="AFA129" s="83"/>
      <c r="AFB129" s="83"/>
      <c r="AFC129" s="83"/>
      <c r="AFD129" s="83"/>
      <c r="AFE129" s="83"/>
      <c r="AFF129" s="83"/>
      <c r="AFG129" s="83"/>
      <c r="AFH129" s="83"/>
      <c r="AFI129" s="83"/>
      <c r="AFJ129" s="83"/>
      <c r="AFK129" s="83"/>
      <c r="AFL129" s="83"/>
      <c r="AFM129" s="83"/>
      <c r="AFN129" s="83"/>
      <c r="AFO129" s="83"/>
      <c r="AFP129" s="83"/>
      <c r="AFQ129" s="83"/>
      <c r="AFR129" s="83"/>
      <c r="AFS129" s="83"/>
      <c r="AFT129" s="83"/>
      <c r="AFU129" s="83"/>
      <c r="AFV129" s="83"/>
      <c r="AFW129" s="83"/>
      <c r="AFX129" s="83"/>
      <c r="AFY129" s="83"/>
      <c r="AFZ129" s="83"/>
      <c r="AGA129" s="83"/>
      <c r="AGB129" s="83"/>
      <c r="AGC129" s="83"/>
      <c r="AGD129" s="83"/>
      <c r="AGE129" s="83"/>
      <c r="AGF129" s="83"/>
      <c r="AGG129" s="83"/>
      <c r="AGH129" s="83"/>
      <c r="AGI129" s="83"/>
      <c r="AGJ129" s="83"/>
      <c r="AGK129" s="83"/>
      <c r="AGL129" s="83"/>
      <c r="AGM129" s="83"/>
      <c r="AGN129" s="83"/>
      <c r="AGO129" s="83"/>
      <c r="AGP129" s="83"/>
      <c r="AGQ129" s="83"/>
      <c r="AGR129" s="83"/>
      <c r="AGS129" s="83"/>
      <c r="AGT129" s="83"/>
      <c r="AGU129" s="83"/>
      <c r="AGV129" s="83"/>
      <c r="AGW129" s="83"/>
      <c r="AGX129" s="83"/>
      <c r="AGY129" s="83"/>
      <c r="AGZ129" s="83"/>
      <c r="AHA129" s="83"/>
      <c r="AHB129" s="83"/>
      <c r="AHC129" s="83"/>
      <c r="AHD129" s="83"/>
      <c r="AHE129" s="83"/>
      <c r="AHF129" s="83"/>
      <c r="AHG129" s="83"/>
      <c r="AHH129" s="83"/>
      <c r="AHI129" s="83"/>
      <c r="AHJ129" s="83"/>
      <c r="AHK129" s="83"/>
      <c r="AHL129" s="83"/>
      <c r="AHM129" s="83"/>
      <c r="AHN129" s="83"/>
      <c r="AHO129" s="83"/>
      <c r="AHP129" s="83"/>
      <c r="AHQ129" s="83"/>
      <c r="AHR129" s="83"/>
      <c r="AHS129" s="83"/>
      <c r="AHT129" s="83"/>
      <c r="AHU129" s="83"/>
      <c r="AHV129" s="83"/>
      <c r="AHW129" s="83"/>
      <c r="AHX129" s="83"/>
      <c r="AHY129" s="83"/>
      <c r="AHZ129" s="83"/>
      <c r="AIA129" s="83"/>
      <c r="AIB129" s="83"/>
      <c r="AIC129" s="83"/>
      <c r="AID129" s="83"/>
      <c r="AIE129" s="83"/>
      <c r="AIF129" s="83"/>
      <c r="AIG129" s="83"/>
      <c r="AIH129" s="83"/>
      <c r="AII129" s="83"/>
      <c r="AIJ129" s="83"/>
      <c r="AIK129" s="83"/>
      <c r="AIL129" s="83"/>
      <c r="AIM129" s="83"/>
      <c r="AIN129" s="83"/>
      <c r="AIO129" s="83"/>
      <c r="AIP129" s="83"/>
      <c r="AIQ129" s="83"/>
      <c r="AIR129" s="83"/>
      <c r="AIS129" s="83"/>
      <c r="AIT129" s="83"/>
      <c r="AIU129" s="83"/>
      <c r="AIV129" s="83"/>
      <c r="AIW129" s="83"/>
      <c r="AIX129" s="83"/>
      <c r="AIY129" s="83"/>
      <c r="AIZ129" s="83"/>
      <c r="AJA129" s="83"/>
      <c r="AJB129" s="83"/>
      <c r="AJC129" s="83"/>
      <c r="AJD129" s="83"/>
      <c r="AJE129" s="83"/>
      <c r="AJF129" s="83"/>
      <c r="AJG129" s="83"/>
      <c r="AJH129" s="83"/>
      <c r="AJI129" s="83"/>
      <c r="AJJ129" s="83"/>
      <c r="AJK129" s="83"/>
      <c r="AJL129" s="83"/>
      <c r="AJM129" s="83"/>
      <c r="AJN129" s="83"/>
      <c r="AJO129" s="83"/>
      <c r="AJP129" s="83"/>
      <c r="AJQ129" s="83"/>
      <c r="AJR129" s="83"/>
      <c r="AJS129" s="83"/>
      <c r="AJT129" s="83"/>
      <c r="AJU129" s="83"/>
      <c r="AJV129" s="83"/>
      <c r="AJW129" s="83"/>
      <c r="AJX129" s="83"/>
      <c r="AJY129" s="83"/>
      <c r="AJZ129" s="83"/>
      <c r="AKA129" s="83"/>
      <c r="AKB129" s="83"/>
      <c r="AKC129" s="83"/>
      <c r="AKD129" s="83"/>
      <c r="AKE129" s="83"/>
      <c r="AKF129" s="83"/>
      <c r="AKG129" s="83"/>
      <c r="AKH129" s="83"/>
      <c r="AKI129" s="83"/>
      <c r="AKJ129" s="83"/>
      <c r="AKK129" s="83"/>
      <c r="AKL129" s="83"/>
      <c r="AKM129" s="83"/>
      <c r="AKN129" s="83"/>
      <c r="AKO129" s="83"/>
      <c r="AKP129" s="83"/>
      <c r="AKQ129" s="83"/>
      <c r="AKR129" s="83"/>
      <c r="AKS129" s="83"/>
      <c r="AKT129" s="83"/>
      <c r="AKU129" s="83"/>
      <c r="AKV129" s="83"/>
      <c r="AKW129" s="83"/>
      <c r="AKX129" s="83"/>
      <c r="AKY129" s="83"/>
      <c r="AKZ129" s="83"/>
      <c r="ALA129" s="83"/>
      <c r="ALB129" s="83"/>
      <c r="ALC129" s="83"/>
      <c r="ALD129" s="83"/>
      <c r="ALE129" s="83"/>
      <c r="ALF129" s="83"/>
      <c r="ALG129" s="83"/>
      <c r="ALH129" s="83"/>
      <c r="ALI129" s="83"/>
      <c r="ALJ129" s="83"/>
      <c r="ALK129" s="83"/>
      <c r="ALL129" s="83"/>
      <c r="ALM129" s="83"/>
      <c r="ALN129" s="83"/>
      <c r="ALO129" s="83"/>
      <c r="ALP129" s="83"/>
      <c r="ALQ129" s="83"/>
      <c r="ALR129" s="83"/>
      <c r="ALS129" s="83"/>
      <c r="ALT129" s="83"/>
      <c r="ALU129" s="83"/>
      <c r="ALV129" s="83"/>
      <c r="ALW129" s="83"/>
      <c r="ALX129" s="83"/>
      <c r="ALY129" s="83"/>
      <c r="ALZ129" s="83"/>
      <c r="AMA129" s="83"/>
      <c r="AMB129" s="83"/>
      <c r="AMC129" s="83"/>
      <c r="AMD129" s="83"/>
      <c r="AME129" s="83"/>
      <c r="AMF129" s="83"/>
      <c r="AMG129" s="83"/>
      <c r="AMH129" s="83"/>
      <c r="AMI129" s="83"/>
      <c r="AMJ129" s="83"/>
    </row>
    <row r="130" spans="1:1024" s="104" customFormat="1" ht="12.75" x14ac:dyDescent="0.2">
      <c r="A130" s="58">
        <f t="array" ref="A130">IF(G130=Error_checking!$A$26,_xlfn.RANK.EQ(AC130,$AC$2:$AC$601),"")</f>
        <v>129</v>
      </c>
      <c r="B130" s="58">
        <v>493</v>
      </c>
      <c r="C130" s="59">
        <f>VLOOKUP($B130,Ludo_na!$A$2:$D$601,2,0)</f>
        <v>271</v>
      </c>
      <c r="D130" s="60" t="str">
        <f>IF(VLOOKUP($B130,Ludo_voor!$A$2:$Y$601,3,0)="","",VLOOKUP($B130,Ludo_voor!$A$2:$Y$601,3,0))</f>
        <v>Van Bouwel</v>
      </c>
      <c r="E130" s="61" t="str">
        <f>IF(VLOOKUP($B130,Ludo_voor!$A$2:$Y$601,4,0)="","",VLOOKUP($B130,Ludo_voor!$A$2:$Y$601,4,0))</f>
        <v>Gert</v>
      </c>
      <c r="F130" s="62" t="str">
        <f>IF(VLOOKUP($B130,Ludo_voor!$A$2:$Y$601,5,0)="","",VLOOKUP($B130,Ludo_voor!$A$2:$Y$601,5,0))</f>
        <v/>
      </c>
      <c r="G130" s="63" t="s">
        <v>845</v>
      </c>
      <c r="H130" s="64"/>
      <c r="I130" s="65"/>
      <c r="J130" s="66"/>
      <c r="K130" s="66"/>
      <c r="L130" s="66"/>
      <c r="M130" s="67">
        <f t="array" ref="M130">IF($G130="","",IF(L130="",0,((SUM(IF(I130=I$2:I$601,IF(J130=J$2:J$601,1,0),0))-K130)/(SUM(IF(I130=I$2:I$601,IF(J130=J$2:J$601,1,0),0))-1)*100)+(L130/(SUM(IF(I130=I$2:I$601,IF(J130=J$2:J$601,L$2:L$601,0),0))))+IF(K130&lt;2,SUM(IF(I130=I$2:I$601,IF(J130=J$2:J$601,1,0),0)),0)))</f>
        <v>0</v>
      </c>
      <c r="N130" s="68" t="s">
        <v>857</v>
      </c>
      <c r="O130" s="69">
        <v>4</v>
      </c>
      <c r="P130" s="69">
        <v>4</v>
      </c>
      <c r="Q130" s="69">
        <v>203</v>
      </c>
      <c r="R130" s="70">
        <f t="array" ref="R130">IF($G130="","",IF(Q130="",0,((SUM(IF(N130=N$2:N$601,IF(O130=O$2:O$601,1,0),0))-P130)/(SUM(IF(N130=N$2:N$601,IF(O130=O$2:O$601,1,0),0))-1)*100)+(Q130/(SUM(IF(N130=N$2:N$601,IF(O130=O$2:O$601,Q$2:Q$601,0),0))))+IF(P130&lt;2,SUM(IF(N130=N$2:N$601,IF(O130=O$2:O$601,1,0),0)),0)))</f>
        <v>0.22681564245810057</v>
      </c>
      <c r="S130" s="71" t="s">
        <v>859</v>
      </c>
      <c r="T130" s="72">
        <v>5</v>
      </c>
      <c r="U130" s="72">
        <v>2.5</v>
      </c>
      <c r="V130" s="72">
        <v>9</v>
      </c>
      <c r="W130" s="73">
        <f t="array" ref="W130">IF($G130="","",IF(OR(S130=Error_checking!$Q$25,S130=Error_checking!$Q$26),R130-IF(P130&lt;2,SUM(IF(N130=N$2:N$601,IF(O130=O$2:O$601,1,0),0)),0),IF(V130="",0,((SUM(IF(S130=S$2:S$601,IF(T130=T$2:T$601,1,0),0))-U130)/(SUM(IF(S130=S$2:S$601,IF(T130=T$2:T$601,1,0),0))-1)*100)+(V130/(SUM(IF(S130=S$2:S$601,IF(T130=T$2:T$601,V$2:V$601,0),0))))+IF(U130&lt;2,SUM(IF(S130=S$2:S$601,IF(T130=T$2:T$601,1,0),0)),0))))</f>
        <v>50.230769230769234</v>
      </c>
      <c r="X130" s="74"/>
      <c r="Y130" s="75"/>
      <c r="Z130" s="76"/>
      <c r="AA130" s="75"/>
      <c r="AB130" s="77">
        <f>0</f>
        <v>0</v>
      </c>
      <c r="AC130" s="77">
        <f t="array" ref="AC130">SUM(M130,R130,W130,AB130)</f>
        <v>50.457584873227333</v>
      </c>
      <c r="AD130" s="76">
        <f>IF(G130=Error_checking!$A$26,MAX(0,MIN(MaxBonus,$G$1)+1-_xlfn.RANK.EQ(AC130,$AC$2:$AC$601)),0)</f>
        <v>0</v>
      </c>
      <c r="AE130" s="73">
        <f t="shared" ref="AE130:AE193" si="2">AC130+AD130</f>
        <v>50.457584873227333</v>
      </c>
      <c r="AF130" s="78">
        <f t="array" ref="AF130">IF(G130=Error_checking!$A$26,_xlfn.RANK.EQ(AC130,$AC$2:$AC$601),"")</f>
        <v>129</v>
      </c>
      <c r="AG130" s="79"/>
      <c r="AH130" s="80"/>
      <c r="AI130" s="80"/>
      <c r="AJ130" s="80"/>
      <c r="AK130" s="81"/>
      <c r="AL130" s="81"/>
      <c r="AM130" s="81"/>
      <c r="AN130" s="82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  <c r="IX130" s="89"/>
      <c r="IY130" s="89"/>
      <c r="IZ130" s="89"/>
      <c r="JA130" s="89"/>
      <c r="JB130" s="89"/>
      <c r="JC130" s="89"/>
      <c r="JD130" s="89"/>
      <c r="JE130" s="89"/>
      <c r="JF130" s="89"/>
      <c r="JG130" s="89"/>
      <c r="JH130" s="89"/>
      <c r="JI130" s="89"/>
      <c r="JJ130" s="89"/>
      <c r="JK130" s="89"/>
      <c r="JL130" s="89"/>
      <c r="JM130" s="89"/>
      <c r="JN130" s="89"/>
      <c r="JO130" s="89"/>
      <c r="JP130" s="89"/>
      <c r="JQ130" s="89"/>
      <c r="JR130" s="89"/>
      <c r="JS130" s="89"/>
      <c r="JT130" s="89"/>
      <c r="JU130" s="89"/>
      <c r="JV130" s="89"/>
      <c r="JW130" s="89"/>
      <c r="JX130" s="89"/>
      <c r="JY130" s="89"/>
      <c r="JZ130" s="89"/>
      <c r="KA130" s="89"/>
      <c r="KB130" s="89"/>
      <c r="KC130" s="89"/>
      <c r="KD130" s="89"/>
      <c r="KE130" s="89"/>
      <c r="KF130" s="89"/>
      <c r="KG130" s="89"/>
      <c r="KH130" s="89"/>
      <c r="KI130" s="89"/>
      <c r="KJ130" s="89"/>
      <c r="KK130" s="89"/>
      <c r="KL130" s="89"/>
      <c r="KM130" s="89"/>
      <c r="KN130" s="89"/>
      <c r="KO130" s="89"/>
      <c r="KP130" s="89"/>
      <c r="KQ130" s="89"/>
      <c r="KR130" s="89"/>
      <c r="KS130" s="89"/>
      <c r="KT130" s="89"/>
      <c r="KU130" s="89"/>
      <c r="KV130" s="89"/>
      <c r="KW130" s="89"/>
      <c r="KX130" s="89"/>
      <c r="KY130" s="89"/>
      <c r="KZ130" s="89"/>
      <c r="LA130" s="89"/>
      <c r="LB130" s="89"/>
      <c r="LC130" s="89"/>
      <c r="LD130" s="89"/>
      <c r="LE130" s="89"/>
      <c r="LF130" s="89"/>
      <c r="LG130" s="89"/>
      <c r="LH130" s="89"/>
      <c r="LI130" s="89"/>
      <c r="LJ130" s="89"/>
      <c r="LK130" s="89"/>
      <c r="LL130" s="89"/>
      <c r="LM130" s="89"/>
      <c r="LN130" s="89"/>
      <c r="LO130" s="89"/>
      <c r="LP130" s="89"/>
      <c r="LQ130" s="89"/>
      <c r="LR130" s="89"/>
      <c r="LS130" s="89"/>
      <c r="LT130" s="89"/>
      <c r="LU130" s="89"/>
      <c r="LV130" s="89"/>
      <c r="LW130" s="89"/>
      <c r="LX130" s="89"/>
      <c r="LY130" s="89"/>
      <c r="LZ130" s="89"/>
      <c r="MA130" s="89"/>
      <c r="MB130" s="89"/>
      <c r="MC130" s="89"/>
      <c r="MD130" s="89"/>
      <c r="ME130" s="89"/>
      <c r="MF130" s="89"/>
      <c r="MG130" s="89"/>
      <c r="MH130" s="89"/>
      <c r="MI130" s="89"/>
      <c r="MJ130" s="89"/>
      <c r="MK130" s="89"/>
      <c r="ML130" s="89"/>
      <c r="MM130" s="89"/>
      <c r="MN130" s="89"/>
      <c r="MO130" s="89"/>
      <c r="MP130" s="89"/>
      <c r="MQ130" s="89"/>
      <c r="MR130" s="89"/>
      <c r="MS130" s="89"/>
      <c r="MT130" s="89"/>
      <c r="MU130" s="89"/>
      <c r="MV130" s="89"/>
      <c r="MW130" s="89"/>
      <c r="MX130" s="89"/>
      <c r="MY130" s="89"/>
      <c r="MZ130" s="89"/>
      <c r="NA130" s="89"/>
      <c r="NB130" s="89"/>
      <c r="NC130" s="89"/>
      <c r="ND130" s="89"/>
      <c r="NE130" s="89"/>
      <c r="NF130" s="89"/>
      <c r="NG130" s="89"/>
      <c r="NH130" s="89"/>
      <c r="NI130" s="89"/>
      <c r="NJ130" s="89"/>
      <c r="NK130" s="89"/>
      <c r="NL130" s="89"/>
      <c r="NM130" s="89"/>
      <c r="NN130" s="89"/>
      <c r="NO130" s="89"/>
      <c r="NP130" s="89"/>
      <c r="NQ130" s="89"/>
      <c r="NR130" s="89"/>
      <c r="NS130" s="89"/>
      <c r="NT130" s="89"/>
      <c r="NU130" s="89"/>
      <c r="NV130" s="89"/>
      <c r="NW130" s="89"/>
      <c r="NX130" s="89"/>
      <c r="NY130" s="89"/>
      <c r="NZ130" s="89"/>
      <c r="OA130" s="89"/>
      <c r="OB130" s="89"/>
      <c r="OC130" s="89"/>
      <c r="OD130" s="89"/>
      <c r="OE130" s="89"/>
      <c r="OF130" s="89"/>
      <c r="OG130" s="89"/>
      <c r="OH130" s="89"/>
      <c r="OI130" s="89"/>
      <c r="OJ130" s="89"/>
      <c r="OK130" s="89"/>
      <c r="OL130" s="89"/>
      <c r="OM130" s="89"/>
      <c r="ON130" s="89"/>
      <c r="OO130" s="89"/>
      <c r="OP130" s="89"/>
      <c r="OQ130" s="89"/>
      <c r="OR130" s="89"/>
      <c r="OS130" s="89"/>
      <c r="OT130" s="89"/>
      <c r="OU130" s="89"/>
      <c r="OV130" s="89"/>
      <c r="OW130" s="89"/>
      <c r="OX130" s="89"/>
      <c r="OY130" s="89"/>
      <c r="OZ130" s="89"/>
      <c r="PA130" s="89"/>
      <c r="PB130" s="89"/>
      <c r="PC130" s="89"/>
      <c r="PD130" s="89"/>
      <c r="PE130" s="89"/>
      <c r="PF130" s="89"/>
      <c r="PG130" s="89"/>
      <c r="PH130" s="89"/>
      <c r="PI130" s="89"/>
      <c r="PJ130" s="89"/>
      <c r="PK130" s="89"/>
      <c r="PL130" s="89"/>
      <c r="PM130" s="89"/>
      <c r="PN130" s="89"/>
      <c r="PO130" s="89"/>
      <c r="PP130" s="89"/>
      <c r="PQ130" s="89"/>
      <c r="PR130" s="89"/>
      <c r="PS130" s="89"/>
      <c r="PT130" s="89"/>
      <c r="PU130" s="89"/>
      <c r="PV130" s="89"/>
      <c r="PW130" s="89"/>
      <c r="PX130" s="89"/>
      <c r="PY130" s="89"/>
      <c r="PZ130" s="89"/>
      <c r="QA130" s="89"/>
      <c r="QB130" s="89"/>
      <c r="QC130" s="89"/>
      <c r="QD130" s="89"/>
      <c r="QE130" s="89"/>
      <c r="QF130" s="89"/>
      <c r="QG130" s="89"/>
      <c r="QH130" s="89"/>
      <c r="QI130" s="89"/>
      <c r="QJ130" s="89"/>
      <c r="QK130" s="89"/>
      <c r="QL130" s="89"/>
      <c r="QM130" s="89"/>
      <c r="QN130" s="89"/>
      <c r="QO130" s="89"/>
      <c r="QP130" s="89"/>
      <c r="QQ130" s="89"/>
      <c r="QR130" s="89"/>
      <c r="QS130" s="89"/>
      <c r="QT130" s="89"/>
      <c r="QU130" s="89"/>
      <c r="QV130" s="89"/>
      <c r="QW130" s="89"/>
      <c r="QX130" s="89"/>
      <c r="QY130" s="89"/>
      <c r="QZ130" s="89"/>
      <c r="RA130" s="89"/>
      <c r="RB130" s="89"/>
      <c r="RC130" s="89"/>
      <c r="RD130" s="89"/>
      <c r="RE130" s="89"/>
      <c r="RF130" s="89"/>
      <c r="RG130" s="89"/>
      <c r="RH130" s="89"/>
      <c r="RI130" s="89"/>
      <c r="RJ130" s="89"/>
      <c r="RK130" s="89"/>
      <c r="RL130" s="89"/>
      <c r="RM130" s="89"/>
      <c r="RN130" s="89"/>
      <c r="RO130" s="89"/>
      <c r="RP130" s="89"/>
      <c r="RQ130" s="89"/>
      <c r="RR130" s="89"/>
      <c r="RS130" s="89"/>
      <c r="RT130" s="89"/>
      <c r="RU130" s="89"/>
      <c r="RV130" s="89"/>
      <c r="RW130" s="89"/>
      <c r="RX130" s="89"/>
      <c r="RY130" s="89"/>
      <c r="RZ130" s="89"/>
      <c r="SA130" s="89"/>
      <c r="SB130" s="89"/>
      <c r="SC130" s="89"/>
      <c r="SD130" s="89"/>
      <c r="SE130" s="89"/>
      <c r="SF130" s="89"/>
      <c r="SG130" s="89"/>
      <c r="SH130" s="89"/>
      <c r="SI130" s="89"/>
      <c r="SJ130" s="89"/>
      <c r="SK130" s="89"/>
      <c r="SL130" s="89"/>
      <c r="SM130" s="89"/>
      <c r="SN130" s="89"/>
      <c r="SO130" s="89"/>
      <c r="SP130" s="89"/>
      <c r="SQ130" s="89"/>
      <c r="SR130" s="89"/>
      <c r="SS130" s="89"/>
      <c r="ST130" s="89"/>
      <c r="SU130" s="89"/>
      <c r="SV130" s="89"/>
      <c r="SW130" s="89"/>
      <c r="SX130" s="89"/>
      <c r="SY130" s="89"/>
      <c r="SZ130" s="89"/>
      <c r="TA130" s="89"/>
      <c r="TB130" s="89"/>
      <c r="TC130" s="89"/>
      <c r="TD130" s="89"/>
      <c r="TE130" s="89"/>
      <c r="TF130" s="89"/>
      <c r="TG130" s="89"/>
      <c r="TH130" s="89"/>
      <c r="TI130" s="89"/>
      <c r="TJ130" s="89"/>
      <c r="TK130" s="89"/>
      <c r="TL130" s="89"/>
      <c r="TM130" s="89"/>
      <c r="TN130" s="89"/>
      <c r="TO130" s="89"/>
      <c r="TP130" s="89"/>
      <c r="TQ130" s="89"/>
      <c r="TR130" s="89"/>
      <c r="TS130" s="89"/>
      <c r="TT130" s="89"/>
      <c r="TU130" s="89"/>
      <c r="TV130" s="89"/>
      <c r="TW130" s="89"/>
      <c r="TX130" s="89"/>
      <c r="TY130" s="89"/>
      <c r="TZ130" s="89"/>
      <c r="UA130" s="89"/>
      <c r="UB130" s="89"/>
      <c r="UC130" s="89"/>
      <c r="UD130" s="89"/>
      <c r="UE130" s="89"/>
      <c r="UF130" s="89"/>
      <c r="UG130" s="89"/>
      <c r="UH130" s="89"/>
      <c r="UI130" s="89"/>
      <c r="UJ130" s="89"/>
      <c r="UK130" s="89"/>
      <c r="UL130" s="89"/>
      <c r="UM130" s="89"/>
      <c r="UN130" s="89"/>
      <c r="UO130" s="89"/>
      <c r="UP130" s="89"/>
      <c r="UQ130" s="89"/>
      <c r="UR130" s="89"/>
      <c r="US130" s="89"/>
      <c r="UT130" s="89"/>
      <c r="UU130" s="89"/>
      <c r="UV130" s="89"/>
      <c r="UW130" s="89"/>
      <c r="UX130" s="89"/>
      <c r="UY130" s="89"/>
      <c r="UZ130" s="89"/>
      <c r="VA130" s="89"/>
      <c r="VB130" s="89"/>
      <c r="VC130" s="89"/>
      <c r="VD130" s="89"/>
      <c r="VE130" s="89"/>
      <c r="VF130" s="89"/>
      <c r="VG130" s="89"/>
      <c r="VH130" s="89"/>
      <c r="VI130" s="89"/>
      <c r="VJ130" s="89"/>
      <c r="VK130" s="89"/>
      <c r="VL130" s="89"/>
      <c r="VM130" s="89"/>
      <c r="VN130" s="89"/>
      <c r="VO130" s="89"/>
      <c r="VP130" s="89"/>
      <c r="VQ130" s="89"/>
      <c r="VR130" s="89"/>
      <c r="VS130" s="89"/>
      <c r="VT130" s="89"/>
      <c r="VU130" s="89"/>
      <c r="VV130" s="89"/>
      <c r="VW130" s="89"/>
      <c r="VX130" s="89"/>
      <c r="VY130" s="89"/>
      <c r="VZ130" s="89"/>
      <c r="WA130" s="89"/>
      <c r="WB130" s="89"/>
      <c r="WC130" s="89"/>
      <c r="WD130" s="89"/>
      <c r="WE130" s="89"/>
      <c r="WF130" s="89"/>
      <c r="WG130" s="89"/>
      <c r="WH130" s="89"/>
      <c r="WI130" s="89"/>
      <c r="WJ130" s="89"/>
      <c r="WK130" s="89"/>
      <c r="WL130" s="89"/>
      <c r="WM130" s="89"/>
      <c r="WN130" s="89"/>
      <c r="WO130" s="89"/>
      <c r="WP130" s="89"/>
      <c r="WQ130" s="89"/>
      <c r="WR130" s="89"/>
      <c r="WS130" s="89"/>
      <c r="WT130" s="89"/>
      <c r="WU130" s="89"/>
      <c r="WV130" s="89"/>
      <c r="WW130" s="89"/>
      <c r="WX130" s="89"/>
      <c r="WY130" s="89"/>
      <c r="WZ130" s="89"/>
      <c r="XA130" s="89"/>
      <c r="XB130" s="89"/>
      <c r="XC130" s="89"/>
      <c r="XD130" s="89"/>
      <c r="XE130" s="89"/>
      <c r="XF130" s="89"/>
      <c r="XG130" s="89"/>
      <c r="XH130" s="89"/>
      <c r="XI130" s="89"/>
      <c r="XJ130" s="89"/>
      <c r="XK130" s="89"/>
      <c r="XL130" s="89"/>
      <c r="XM130" s="89"/>
      <c r="XN130" s="89"/>
      <c r="XO130" s="89"/>
      <c r="XP130" s="89"/>
      <c r="XQ130" s="89"/>
      <c r="XR130" s="89"/>
      <c r="XS130" s="89"/>
      <c r="XT130" s="89"/>
      <c r="XU130" s="89"/>
      <c r="XV130" s="89"/>
      <c r="XW130" s="89"/>
      <c r="XX130" s="89"/>
      <c r="XY130" s="89"/>
      <c r="XZ130" s="89"/>
      <c r="YA130" s="89"/>
      <c r="YB130" s="89"/>
      <c r="YC130" s="89"/>
      <c r="YD130" s="89"/>
      <c r="YE130" s="89"/>
      <c r="YF130" s="89"/>
      <c r="YG130" s="89"/>
      <c r="YH130" s="89"/>
      <c r="YI130" s="89"/>
      <c r="YJ130" s="89"/>
      <c r="YK130" s="89"/>
      <c r="YL130" s="89"/>
      <c r="YM130" s="89"/>
      <c r="YN130" s="89"/>
      <c r="YO130" s="89"/>
      <c r="YP130" s="89"/>
      <c r="YQ130" s="89"/>
      <c r="YR130" s="89"/>
      <c r="YS130" s="89"/>
      <c r="YT130" s="89"/>
      <c r="YU130" s="89"/>
      <c r="YV130" s="89"/>
      <c r="YW130" s="89"/>
      <c r="YX130" s="89"/>
      <c r="YY130" s="89"/>
      <c r="YZ130" s="89"/>
      <c r="ZA130" s="89"/>
      <c r="ZB130" s="89"/>
      <c r="ZC130" s="89"/>
      <c r="ZD130" s="89"/>
      <c r="ZE130" s="89"/>
      <c r="ZF130" s="89"/>
      <c r="ZG130" s="89"/>
      <c r="ZH130" s="89"/>
      <c r="ZI130" s="89"/>
      <c r="ZJ130" s="89"/>
      <c r="ZK130" s="89"/>
      <c r="ZL130" s="89"/>
      <c r="ZM130" s="89"/>
      <c r="ZN130" s="89"/>
      <c r="ZO130" s="89"/>
      <c r="ZP130" s="89"/>
      <c r="ZQ130" s="89"/>
      <c r="ZR130" s="89"/>
      <c r="ZS130" s="89"/>
      <c r="ZT130" s="89"/>
      <c r="ZU130" s="89"/>
      <c r="ZV130" s="89"/>
      <c r="ZW130" s="89"/>
      <c r="ZX130" s="89"/>
      <c r="ZY130" s="89"/>
      <c r="ZZ130" s="89"/>
      <c r="AAA130" s="89"/>
      <c r="AAB130" s="89"/>
      <c r="AAC130" s="89"/>
      <c r="AAD130" s="89"/>
      <c r="AAE130" s="89"/>
      <c r="AAF130" s="89"/>
      <c r="AAG130" s="89"/>
      <c r="AAH130" s="89"/>
      <c r="AAI130" s="89"/>
      <c r="AAJ130" s="89"/>
      <c r="AAK130" s="89"/>
      <c r="AAL130" s="89"/>
      <c r="AAM130" s="89"/>
      <c r="AAN130" s="89"/>
      <c r="AAO130" s="89"/>
      <c r="AAP130" s="89"/>
      <c r="AAQ130" s="89"/>
      <c r="AAR130" s="89"/>
      <c r="AAS130" s="89"/>
      <c r="AAT130" s="89"/>
      <c r="AAU130" s="89"/>
      <c r="AAV130" s="89"/>
      <c r="AAW130" s="89"/>
      <c r="AAX130" s="89"/>
      <c r="AAY130" s="89"/>
      <c r="AAZ130" s="89"/>
      <c r="ABA130" s="89"/>
      <c r="ABB130" s="89"/>
      <c r="ABC130" s="89"/>
      <c r="ABD130" s="89"/>
      <c r="ABE130" s="89"/>
      <c r="ABF130" s="89"/>
      <c r="ABG130" s="89"/>
      <c r="ABH130" s="89"/>
      <c r="ABI130" s="89"/>
      <c r="ABJ130" s="89"/>
      <c r="ABK130" s="89"/>
      <c r="ABL130" s="89"/>
      <c r="ABM130" s="89"/>
      <c r="ABN130" s="89"/>
      <c r="ABO130" s="89"/>
      <c r="ABP130" s="89"/>
      <c r="ABQ130" s="89"/>
      <c r="ABR130" s="89"/>
      <c r="ABS130" s="89"/>
      <c r="ABT130" s="89"/>
      <c r="ABU130" s="89"/>
      <c r="ABV130" s="89"/>
      <c r="ABW130" s="89"/>
      <c r="ABX130" s="89"/>
      <c r="ABY130" s="89"/>
      <c r="ABZ130" s="89"/>
      <c r="ACA130" s="89"/>
      <c r="ACB130" s="89"/>
      <c r="ACC130" s="89"/>
      <c r="ACD130" s="89"/>
      <c r="ACE130" s="89"/>
      <c r="ACF130" s="89"/>
      <c r="ACG130" s="89"/>
      <c r="ACH130" s="89"/>
      <c r="ACI130" s="89"/>
      <c r="ACJ130" s="89"/>
      <c r="ACK130" s="89"/>
      <c r="ACL130" s="89"/>
      <c r="ACM130" s="89"/>
      <c r="ACN130" s="89"/>
      <c r="ACO130" s="89"/>
      <c r="ACP130" s="89"/>
      <c r="ACQ130" s="89"/>
      <c r="ACR130" s="89"/>
      <c r="ACS130" s="89"/>
      <c r="ACT130" s="89"/>
      <c r="ACU130" s="89"/>
      <c r="ACV130" s="89"/>
      <c r="ACW130" s="89"/>
      <c r="ACX130" s="89"/>
      <c r="ACY130" s="89"/>
      <c r="ACZ130" s="89"/>
      <c r="ADA130" s="89"/>
      <c r="ADB130" s="89"/>
      <c r="ADC130" s="89"/>
      <c r="ADD130" s="89"/>
      <c r="ADE130" s="89"/>
      <c r="ADF130" s="89"/>
      <c r="ADG130" s="89"/>
      <c r="ADH130" s="89"/>
      <c r="ADI130" s="89"/>
      <c r="ADJ130" s="89"/>
      <c r="ADK130" s="89"/>
      <c r="ADL130" s="89"/>
      <c r="ADM130" s="89"/>
      <c r="ADN130" s="89"/>
      <c r="ADO130" s="89"/>
      <c r="ADP130" s="89"/>
      <c r="ADQ130" s="89"/>
      <c r="ADR130" s="89"/>
      <c r="ADS130" s="89"/>
      <c r="ADT130" s="89"/>
      <c r="ADU130" s="89"/>
      <c r="ADV130" s="89"/>
      <c r="ADW130" s="89"/>
      <c r="ADX130" s="89"/>
      <c r="ADY130" s="89"/>
      <c r="ADZ130" s="89"/>
      <c r="AEA130" s="89"/>
      <c r="AEB130" s="89"/>
      <c r="AEC130" s="89"/>
      <c r="AED130" s="89"/>
      <c r="AEE130" s="89"/>
      <c r="AEF130" s="89"/>
      <c r="AEG130" s="89"/>
      <c r="AEH130" s="89"/>
      <c r="AEI130" s="89"/>
      <c r="AEJ130" s="89"/>
      <c r="AEK130" s="89"/>
      <c r="AEL130" s="89"/>
      <c r="AEM130" s="89"/>
      <c r="AEN130" s="89"/>
      <c r="AEO130" s="89"/>
      <c r="AEP130" s="89"/>
      <c r="AEQ130" s="89"/>
      <c r="AER130" s="89"/>
      <c r="AES130" s="89"/>
      <c r="AET130" s="89"/>
      <c r="AEU130" s="89"/>
      <c r="AEV130" s="89"/>
      <c r="AEW130" s="89"/>
      <c r="AEX130" s="89"/>
      <c r="AEY130" s="89"/>
      <c r="AEZ130" s="89"/>
      <c r="AFA130" s="89"/>
      <c r="AFB130" s="89"/>
      <c r="AFC130" s="89"/>
      <c r="AFD130" s="89"/>
      <c r="AFE130" s="89"/>
      <c r="AFF130" s="89"/>
      <c r="AFG130" s="89"/>
      <c r="AFH130" s="89"/>
      <c r="AFI130" s="89"/>
      <c r="AFJ130" s="89"/>
      <c r="AFK130" s="89"/>
      <c r="AFL130" s="89"/>
      <c r="AFM130" s="89"/>
      <c r="AFN130" s="89"/>
      <c r="AFO130" s="89"/>
      <c r="AFP130" s="89"/>
      <c r="AFQ130" s="89"/>
      <c r="AFR130" s="89"/>
      <c r="AFS130" s="89"/>
      <c r="AFT130" s="89"/>
      <c r="AFU130" s="89"/>
      <c r="AFV130" s="89"/>
      <c r="AFW130" s="89"/>
      <c r="AFX130" s="89"/>
      <c r="AFY130" s="89"/>
      <c r="AFZ130" s="89"/>
      <c r="AGA130" s="89"/>
      <c r="AGB130" s="89"/>
      <c r="AGC130" s="89"/>
      <c r="AGD130" s="89"/>
      <c r="AGE130" s="89"/>
      <c r="AGF130" s="89"/>
      <c r="AGG130" s="89"/>
      <c r="AGH130" s="89"/>
      <c r="AGI130" s="89"/>
      <c r="AGJ130" s="89"/>
      <c r="AGK130" s="89"/>
      <c r="AGL130" s="89"/>
      <c r="AGM130" s="89"/>
      <c r="AGN130" s="89"/>
      <c r="AGO130" s="89"/>
      <c r="AGP130" s="89"/>
      <c r="AGQ130" s="89"/>
      <c r="AGR130" s="89"/>
      <c r="AGS130" s="89"/>
      <c r="AGT130" s="89"/>
      <c r="AGU130" s="89"/>
      <c r="AGV130" s="89"/>
      <c r="AGW130" s="89"/>
      <c r="AGX130" s="89"/>
      <c r="AGY130" s="89"/>
      <c r="AGZ130" s="89"/>
      <c r="AHA130" s="89"/>
      <c r="AHB130" s="89"/>
      <c r="AHC130" s="89"/>
      <c r="AHD130" s="89"/>
      <c r="AHE130" s="89"/>
      <c r="AHF130" s="89"/>
      <c r="AHG130" s="89"/>
      <c r="AHH130" s="89"/>
      <c r="AHI130" s="89"/>
      <c r="AHJ130" s="89"/>
      <c r="AHK130" s="89"/>
      <c r="AHL130" s="89"/>
      <c r="AHM130" s="89"/>
      <c r="AHN130" s="89"/>
      <c r="AHO130" s="89"/>
      <c r="AHP130" s="89"/>
      <c r="AHQ130" s="89"/>
      <c r="AHR130" s="89"/>
      <c r="AHS130" s="89"/>
      <c r="AHT130" s="89"/>
      <c r="AHU130" s="89"/>
      <c r="AHV130" s="89"/>
      <c r="AHW130" s="89"/>
      <c r="AHX130" s="89"/>
      <c r="AHY130" s="89"/>
      <c r="AHZ130" s="89"/>
      <c r="AIA130" s="89"/>
      <c r="AIB130" s="89"/>
      <c r="AIC130" s="89"/>
      <c r="AID130" s="89"/>
      <c r="AIE130" s="89"/>
      <c r="AIF130" s="89"/>
      <c r="AIG130" s="89"/>
      <c r="AIH130" s="89"/>
      <c r="AII130" s="89"/>
      <c r="AIJ130" s="89"/>
      <c r="AIK130" s="89"/>
      <c r="AIL130" s="89"/>
      <c r="AIM130" s="89"/>
      <c r="AIN130" s="89"/>
      <c r="AIO130" s="89"/>
      <c r="AIP130" s="89"/>
      <c r="AIQ130" s="89"/>
      <c r="AIR130" s="89"/>
      <c r="AIS130" s="89"/>
      <c r="AIT130" s="89"/>
      <c r="AIU130" s="89"/>
      <c r="AIV130" s="89"/>
      <c r="AIW130" s="89"/>
      <c r="AIX130" s="89"/>
      <c r="AIY130" s="89"/>
      <c r="AIZ130" s="89"/>
      <c r="AJA130" s="89"/>
      <c r="AJB130" s="89"/>
      <c r="AJC130" s="89"/>
      <c r="AJD130" s="89"/>
      <c r="AJE130" s="89"/>
      <c r="AJF130" s="89"/>
      <c r="AJG130" s="89"/>
      <c r="AJH130" s="89"/>
      <c r="AJI130" s="89"/>
      <c r="AJJ130" s="89"/>
      <c r="AJK130" s="89"/>
      <c r="AJL130" s="89"/>
      <c r="AJM130" s="89"/>
      <c r="AJN130" s="89"/>
      <c r="AJO130" s="89"/>
      <c r="AJP130" s="89"/>
      <c r="AJQ130" s="89"/>
      <c r="AJR130" s="89"/>
      <c r="AJS130" s="89"/>
      <c r="AJT130" s="89"/>
      <c r="AJU130" s="89"/>
      <c r="AJV130" s="89"/>
      <c r="AJW130" s="89"/>
      <c r="AJX130" s="89"/>
      <c r="AJY130" s="89"/>
      <c r="AJZ130" s="89"/>
      <c r="AKA130" s="89"/>
      <c r="AKB130" s="89"/>
      <c r="AKC130" s="89"/>
      <c r="AKD130" s="89"/>
      <c r="AKE130" s="89"/>
      <c r="AKF130" s="89"/>
      <c r="AKG130" s="89"/>
      <c r="AKH130" s="89"/>
      <c r="AKI130" s="89"/>
      <c r="AKJ130" s="89"/>
      <c r="AKK130" s="89"/>
      <c r="AKL130" s="89"/>
      <c r="AKM130" s="89"/>
      <c r="AKN130" s="89"/>
      <c r="AKO130" s="89"/>
      <c r="AKP130" s="89"/>
      <c r="AKQ130" s="89"/>
      <c r="AKR130" s="89"/>
      <c r="AKS130" s="89"/>
      <c r="AKT130" s="89"/>
      <c r="AKU130" s="89"/>
      <c r="AKV130" s="89"/>
      <c r="AKW130" s="89"/>
      <c r="AKX130" s="89"/>
      <c r="AKY130" s="89"/>
      <c r="AKZ130" s="89"/>
      <c r="ALA130" s="89"/>
      <c r="ALB130" s="89"/>
      <c r="ALC130" s="89"/>
      <c r="ALD130" s="89"/>
      <c r="ALE130" s="89"/>
      <c r="ALF130" s="89"/>
      <c r="ALG130" s="89"/>
      <c r="ALH130" s="89"/>
      <c r="ALI130" s="89"/>
      <c r="ALJ130" s="89"/>
      <c r="ALK130" s="89"/>
      <c r="ALL130" s="89"/>
      <c r="ALM130" s="89"/>
      <c r="ALN130" s="89"/>
      <c r="ALO130" s="89"/>
      <c r="ALP130" s="89"/>
      <c r="ALQ130" s="89"/>
      <c r="ALR130" s="89"/>
      <c r="ALS130" s="89"/>
      <c r="ALT130" s="89"/>
      <c r="ALU130" s="89"/>
      <c r="ALV130" s="89"/>
      <c r="ALW130" s="89"/>
      <c r="ALX130" s="89"/>
      <c r="ALY130" s="89"/>
      <c r="ALZ130" s="89"/>
      <c r="AMA130" s="89"/>
      <c r="AMB130" s="89"/>
      <c r="AMC130" s="89"/>
      <c r="AMD130" s="89"/>
      <c r="AME130" s="89"/>
      <c r="AMF130" s="89"/>
      <c r="AMG130" s="89"/>
      <c r="AMH130" s="89"/>
      <c r="AMI130" s="89"/>
      <c r="AMJ130" s="89"/>
    </row>
    <row r="131" spans="1:1024" s="89" customFormat="1" ht="12.75" x14ac:dyDescent="0.2">
      <c r="A131" s="58">
        <f t="array" ref="A131">IF(G131=Error_checking!$A$26,_xlfn.RANK.EQ(AC131,$AC$2:$AC$601),"")</f>
        <v>130</v>
      </c>
      <c r="B131" s="84">
        <v>447</v>
      </c>
      <c r="C131" s="59">
        <f>VLOOKUP($B131,Ludo_na!$A$2:$D$601,2,0)</f>
        <v>435</v>
      </c>
      <c r="D131" s="60" t="str">
        <f>IF(VLOOKUP($B131,Ludo_voor!$A$2:$Y$601,3,0)="","",VLOOKUP($B131,Ludo_voor!$A$2:$Y$601,3,0))</f>
        <v>Verhenne</v>
      </c>
      <c r="E131" s="61" t="str">
        <f>IF(VLOOKUP($B131,Ludo_voor!$A$2:$Y$601,4,0)="","",VLOOKUP($B131,Ludo_voor!$A$2:$Y$601,4,0))</f>
        <v>Daan</v>
      </c>
      <c r="F131" s="62" t="str">
        <f>IF(VLOOKUP($B131,Ludo_voor!$A$2:$Y$601,5,0)="","",VLOOKUP($B131,Ludo_voor!$A$2:$Y$601,5,0))</f>
        <v/>
      </c>
      <c r="G131" s="63" t="s">
        <v>845</v>
      </c>
      <c r="H131" s="85"/>
      <c r="I131" s="86" t="s">
        <v>960</v>
      </c>
      <c r="J131" s="87">
        <v>1</v>
      </c>
      <c r="K131" s="87">
        <v>3</v>
      </c>
      <c r="L131" s="87">
        <v>16</v>
      </c>
      <c r="M131" s="67">
        <f t="array" ref="M131">IF($G131="","",IF(L131="",0,((SUM(IF(I131=I$2:I$601,IF(J131=J$2:J$601,1,0),0))-K131)/(SUM(IF(I131=I$2:I$601,IF(J131=J$2:J$601,1,0),0))-1)*100)+(L131/(SUM(IF(I131=I$2:I$601,IF(J131=J$2:J$601,L$2:L$601,0),0))))+IF(K131&lt;2,SUM(IF(I131=I$2:I$601,IF(J131=J$2:J$601,1,0),0)),0)))</f>
        <v>50.20779220779221</v>
      </c>
      <c r="N131" s="88" t="s">
        <v>962</v>
      </c>
      <c r="O131" s="72">
        <v>2</v>
      </c>
      <c r="P131" s="72">
        <v>4</v>
      </c>
      <c r="Q131" s="72">
        <v>1</v>
      </c>
      <c r="R131" s="70">
        <f t="array" ref="R131">IF($G131="","",IF(Q131="",0,((SUM(IF(N131=N$2:N$601,IF(O131=O$2:O$601,1,0),0))-P131)/(SUM(IF(N131=N$2:N$601,IF(O131=O$2:O$601,1,0),0))-1)*100)+(Q131/(SUM(IF(N131=N$2:N$601,IF(O131=O$2:O$601,Q$2:Q$601,0),0))))+IF(P131&lt;2,SUM(IF(N131=N$2:N$601,IF(O131=O$2:O$601,1,0),0)),0)))</f>
        <v>0.1</v>
      </c>
      <c r="S131" s="71" t="s">
        <v>964</v>
      </c>
      <c r="T131" s="72">
        <v>1</v>
      </c>
      <c r="U131" s="72">
        <v>5</v>
      </c>
      <c r="V131" s="72">
        <v>3</v>
      </c>
      <c r="W131" s="73">
        <f t="array" ref="W131">IF($G131="","",IF(OR(S131=Error_checking!$Q$25,S131=Error_checking!$Q$26),R131-IF(P131&lt;2,SUM(IF(N131=N$2:N$601,IF(O131=O$2:O$601,1,0),0)),0),IF(V131="",0,((SUM(IF(S131=S$2:S$601,IF(T131=T$2:T$601,1,0),0))-U131)/(SUM(IF(S131=S$2:S$601,IF(T131=T$2:T$601,1,0),0))-1)*100)+(V131/(SUM(IF(S131=S$2:S$601,IF(T131=T$2:T$601,V$2:V$601,0),0))))+IF(U131&lt;2,SUM(IF(S131=S$2:S$601,IF(T131=T$2:T$601,1,0),0)),0))))</f>
        <v>3.0927835051546393E-2</v>
      </c>
      <c r="X131" s="74"/>
      <c r="Y131" s="75"/>
      <c r="Z131" s="76"/>
      <c r="AA131" s="75"/>
      <c r="AB131" s="77">
        <f>0</f>
        <v>0</v>
      </c>
      <c r="AC131" s="77">
        <f t="array" ref="AC131">SUM(M131,R131,W131,AB131)</f>
        <v>50.338720042843761</v>
      </c>
      <c r="AD131" s="76">
        <f>IF(G131=Error_checking!$A$26,MAX(0,MIN(MaxBonus,$G$1)+1-_xlfn.RANK.EQ(AC131,$AC$2:$AC$601)),0)</f>
        <v>0</v>
      </c>
      <c r="AE131" s="73">
        <f t="shared" si="2"/>
        <v>50.338720042843761</v>
      </c>
      <c r="AF131" s="78">
        <f t="array" ref="AF131">IF(G131=Error_checking!$A$26,_xlfn.RANK.EQ(AC131,$AC$2:$AC$601),"")</f>
        <v>130</v>
      </c>
      <c r="AG131" s="79"/>
      <c r="AH131" s="80"/>
      <c r="AI131" s="80"/>
      <c r="AJ131" s="80"/>
      <c r="AK131" s="81"/>
      <c r="AL131" s="81"/>
      <c r="AM131" s="81"/>
      <c r="AN131" s="8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/>
      <c r="DU131" s="92"/>
      <c r="DV131" s="92"/>
      <c r="DW131" s="92"/>
      <c r="DX131" s="92"/>
      <c r="DY131" s="92"/>
      <c r="DZ131" s="92"/>
      <c r="EA131" s="92"/>
      <c r="EB131" s="92"/>
      <c r="EC131" s="92"/>
      <c r="ED131" s="92"/>
      <c r="EE131" s="92"/>
      <c r="EF131" s="92"/>
      <c r="EG131" s="92"/>
      <c r="EH131" s="92"/>
      <c r="EI131" s="92"/>
      <c r="EJ131" s="92"/>
      <c r="EK131" s="92"/>
      <c r="EL131" s="92"/>
      <c r="EM131" s="92"/>
      <c r="EN131" s="92"/>
      <c r="EO131" s="92"/>
      <c r="EP131" s="92"/>
      <c r="EQ131" s="92"/>
      <c r="ER131" s="92"/>
      <c r="ES131" s="92"/>
      <c r="ET131" s="92"/>
      <c r="EU131" s="92"/>
      <c r="EV131" s="92"/>
      <c r="EW131" s="92"/>
      <c r="EX131" s="92"/>
      <c r="EY131" s="92"/>
      <c r="EZ131" s="92"/>
      <c r="FA131" s="92"/>
      <c r="FB131" s="92"/>
      <c r="FC131" s="92"/>
      <c r="FD131" s="92"/>
      <c r="FE131" s="92"/>
      <c r="FF131" s="92"/>
      <c r="FG131" s="92"/>
      <c r="FH131" s="92"/>
      <c r="FI131" s="92"/>
      <c r="FJ131" s="92"/>
      <c r="FK131" s="92"/>
      <c r="FL131" s="92"/>
      <c r="FM131" s="92"/>
      <c r="FN131" s="92"/>
      <c r="FO131" s="92"/>
      <c r="FP131" s="92"/>
      <c r="FQ131" s="92"/>
      <c r="FR131" s="92"/>
      <c r="FS131" s="92"/>
      <c r="FT131" s="92"/>
      <c r="FU131" s="92"/>
      <c r="FV131" s="92"/>
      <c r="FW131" s="92"/>
      <c r="FX131" s="92"/>
      <c r="FY131" s="92"/>
      <c r="FZ131" s="92"/>
      <c r="GA131" s="92"/>
      <c r="GB131" s="92"/>
      <c r="GC131" s="92"/>
      <c r="GD131" s="92"/>
      <c r="GE131" s="92"/>
      <c r="GF131" s="92"/>
      <c r="GG131" s="92"/>
      <c r="GH131" s="92"/>
      <c r="GI131" s="92"/>
      <c r="GJ131" s="92"/>
      <c r="GK131" s="92"/>
      <c r="GL131" s="92"/>
      <c r="GM131" s="92"/>
      <c r="GN131" s="92"/>
      <c r="GO131" s="92"/>
      <c r="GP131" s="92"/>
      <c r="GQ131" s="92"/>
      <c r="GR131" s="92"/>
      <c r="GS131" s="92"/>
      <c r="GT131" s="92"/>
      <c r="GU131" s="92"/>
      <c r="GV131" s="92"/>
      <c r="GW131" s="92"/>
      <c r="GX131" s="92"/>
      <c r="GY131" s="92"/>
      <c r="GZ131" s="92"/>
      <c r="HA131" s="92"/>
      <c r="HB131" s="92"/>
      <c r="HC131" s="92"/>
      <c r="HD131" s="92"/>
      <c r="HE131" s="92"/>
      <c r="HF131" s="92"/>
      <c r="HG131" s="92"/>
      <c r="HH131" s="92"/>
      <c r="HI131" s="92"/>
      <c r="HJ131" s="92"/>
      <c r="HK131" s="92"/>
      <c r="HL131" s="92"/>
      <c r="HM131" s="92"/>
      <c r="HN131" s="92"/>
      <c r="HO131" s="92"/>
      <c r="HP131" s="92"/>
      <c r="HQ131" s="92"/>
      <c r="HR131" s="92"/>
      <c r="HS131" s="92"/>
      <c r="HT131" s="92"/>
      <c r="HU131" s="92"/>
      <c r="HV131" s="92"/>
      <c r="HW131" s="92"/>
      <c r="HX131" s="92"/>
      <c r="HY131" s="92"/>
      <c r="HZ131" s="92"/>
      <c r="IA131" s="92"/>
      <c r="IB131" s="92"/>
      <c r="IC131" s="92"/>
      <c r="ID131" s="92"/>
      <c r="IE131" s="92"/>
      <c r="IF131" s="92"/>
      <c r="IG131" s="92"/>
      <c r="IH131" s="92"/>
      <c r="II131" s="92"/>
      <c r="IJ131" s="92"/>
      <c r="IK131" s="92"/>
      <c r="IL131" s="92"/>
      <c r="IM131" s="92"/>
      <c r="IN131" s="92"/>
      <c r="IO131" s="92"/>
      <c r="IP131" s="92"/>
      <c r="IQ131" s="92"/>
      <c r="IR131" s="92"/>
      <c r="IS131" s="92"/>
      <c r="IT131" s="92"/>
      <c r="IU131" s="92"/>
      <c r="IV131" s="92"/>
      <c r="IW131" s="92"/>
      <c r="IX131" s="92"/>
      <c r="IY131" s="92"/>
      <c r="IZ131" s="92"/>
      <c r="JA131" s="92"/>
      <c r="JB131" s="92"/>
      <c r="JC131" s="92"/>
      <c r="JD131" s="92"/>
      <c r="JE131" s="92"/>
      <c r="JF131" s="92"/>
      <c r="JG131" s="92"/>
      <c r="JH131" s="92"/>
      <c r="JI131" s="92"/>
      <c r="JJ131" s="92"/>
      <c r="JK131" s="92"/>
      <c r="JL131" s="92"/>
      <c r="JM131" s="92"/>
      <c r="JN131" s="92"/>
      <c r="JO131" s="92"/>
      <c r="JP131" s="92"/>
      <c r="JQ131" s="92"/>
      <c r="JR131" s="92"/>
      <c r="JS131" s="92"/>
      <c r="JT131" s="92"/>
      <c r="JU131" s="92"/>
      <c r="JV131" s="92"/>
      <c r="JW131" s="92"/>
      <c r="JX131" s="92"/>
      <c r="JY131" s="92"/>
      <c r="JZ131" s="92"/>
      <c r="KA131" s="92"/>
      <c r="KB131" s="92"/>
      <c r="KC131" s="92"/>
      <c r="KD131" s="92"/>
      <c r="KE131" s="92"/>
      <c r="KF131" s="92"/>
      <c r="KG131" s="92"/>
      <c r="KH131" s="92"/>
      <c r="KI131" s="92"/>
      <c r="KJ131" s="92"/>
      <c r="KK131" s="92"/>
      <c r="KL131" s="92"/>
      <c r="KM131" s="92"/>
      <c r="KN131" s="92"/>
      <c r="KO131" s="92"/>
      <c r="KP131" s="92"/>
      <c r="KQ131" s="92"/>
      <c r="KR131" s="92"/>
      <c r="KS131" s="92"/>
      <c r="KT131" s="92"/>
      <c r="KU131" s="92"/>
      <c r="KV131" s="92"/>
      <c r="KW131" s="92"/>
      <c r="KX131" s="92"/>
      <c r="KY131" s="92"/>
      <c r="KZ131" s="92"/>
      <c r="LA131" s="92"/>
      <c r="LB131" s="92"/>
      <c r="LC131" s="92"/>
      <c r="LD131" s="92"/>
      <c r="LE131" s="92"/>
      <c r="LF131" s="92"/>
      <c r="LG131" s="92"/>
      <c r="LH131" s="92"/>
      <c r="LI131" s="92"/>
      <c r="LJ131" s="92"/>
      <c r="LK131" s="92"/>
      <c r="LL131" s="92"/>
      <c r="LM131" s="92"/>
      <c r="LN131" s="92"/>
      <c r="LO131" s="92"/>
      <c r="LP131" s="92"/>
      <c r="LQ131" s="92"/>
      <c r="LR131" s="92"/>
      <c r="LS131" s="92"/>
      <c r="LT131" s="92"/>
      <c r="LU131" s="92"/>
      <c r="LV131" s="92"/>
      <c r="LW131" s="92"/>
      <c r="LX131" s="92"/>
      <c r="LY131" s="92"/>
      <c r="LZ131" s="92"/>
      <c r="MA131" s="92"/>
      <c r="MB131" s="92"/>
      <c r="MC131" s="92"/>
      <c r="MD131" s="92"/>
      <c r="ME131" s="92"/>
      <c r="MF131" s="92"/>
      <c r="MG131" s="92"/>
      <c r="MH131" s="92"/>
      <c r="MI131" s="92"/>
      <c r="MJ131" s="92"/>
      <c r="MK131" s="92"/>
      <c r="ML131" s="92"/>
      <c r="MM131" s="92"/>
      <c r="MN131" s="92"/>
      <c r="MO131" s="92"/>
      <c r="MP131" s="92"/>
      <c r="MQ131" s="92"/>
      <c r="MR131" s="92"/>
      <c r="MS131" s="92"/>
      <c r="MT131" s="92"/>
      <c r="MU131" s="92"/>
      <c r="MV131" s="92"/>
      <c r="MW131" s="92"/>
      <c r="MX131" s="92"/>
      <c r="MY131" s="92"/>
      <c r="MZ131" s="92"/>
      <c r="NA131" s="92"/>
      <c r="NB131" s="92"/>
      <c r="NC131" s="92"/>
      <c r="ND131" s="92"/>
      <c r="NE131" s="92"/>
      <c r="NF131" s="92"/>
      <c r="NG131" s="92"/>
      <c r="NH131" s="92"/>
      <c r="NI131" s="92"/>
      <c r="NJ131" s="92"/>
      <c r="NK131" s="92"/>
      <c r="NL131" s="92"/>
      <c r="NM131" s="92"/>
      <c r="NN131" s="92"/>
      <c r="NO131" s="92"/>
      <c r="NP131" s="92"/>
      <c r="NQ131" s="92"/>
      <c r="NR131" s="92"/>
      <c r="NS131" s="92"/>
      <c r="NT131" s="92"/>
      <c r="NU131" s="92"/>
      <c r="NV131" s="92"/>
      <c r="NW131" s="92"/>
      <c r="NX131" s="92"/>
      <c r="NY131" s="92"/>
      <c r="NZ131" s="92"/>
      <c r="OA131" s="92"/>
      <c r="OB131" s="92"/>
      <c r="OC131" s="92"/>
      <c r="OD131" s="92"/>
      <c r="OE131" s="92"/>
      <c r="OF131" s="92"/>
      <c r="OG131" s="92"/>
      <c r="OH131" s="92"/>
      <c r="OI131" s="92"/>
      <c r="OJ131" s="92"/>
      <c r="OK131" s="92"/>
      <c r="OL131" s="92"/>
      <c r="OM131" s="92"/>
      <c r="ON131" s="92"/>
      <c r="OO131" s="92"/>
      <c r="OP131" s="92"/>
      <c r="OQ131" s="92"/>
      <c r="OR131" s="92"/>
      <c r="OS131" s="92"/>
      <c r="OT131" s="92"/>
      <c r="OU131" s="92"/>
      <c r="OV131" s="92"/>
      <c r="OW131" s="92"/>
      <c r="OX131" s="92"/>
      <c r="OY131" s="92"/>
      <c r="OZ131" s="92"/>
      <c r="PA131" s="92"/>
      <c r="PB131" s="92"/>
      <c r="PC131" s="92"/>
      <c r="PD131" s="92"/>
      <c r="PE131" s="92"/>
      <c r="PF131" s="92"/>
      <c r="PG131" s="92"/>
      <c r="PH131" s="92"/>
      <c r="PI131" s="92"/>
      <c r="PJ131" s="92"/>
      <c r="PK131" s="92"/>
      <c r="PL131" s="92"/>
      <c r="PM131" s="92"/>
      <c r="PN131" s="92"/>
      <c r="PO131" s="92"/>
      <c r="PP131" s="92"/>
      <c r="PQ131" s="92"/>
      <c r="PR131" s="92"/>
      <c r="PS131" s="92"/>
      <c r="PT131" s="92"/>
      <c r="PU131" s="92"/>
      <c r="PV131" s="92"/>
      <c r="PW131" s="92"/>
      <c r="PX131" s="92"/>
      <c r="PY131" s="92"/>
      <c r="PZ131" s="92"/>
      <c r="QA131" s="92"/>
      <c r="QB131" s="92"/>
      <c r="QC131" s="92"/>
      <c r="QD131" s="92"/>
      <c r="QE131" s="92"/>
      <c r="QF131" s="92"/>
      <c r="QG131" s="92"/>
      <c r="QH131" s="92"/>
      <c r="QI131" s="92"/>
      <c r="QJ131" s="92"/>
      <c r="QK131" s="92"/>
      <c r="QL131" s="92"/>
      <c r="QM131" s="92"/>
      <c r="QN131" s="92"/>
      <c r="QO131" s="92"/>
      <c r="QP131" s="92"/>
      <c r="QQ131" s="92"/>
      <c r="QR131" s="92"/>
      <c r="QS131" s="92"/>
      <c r="QT131" s="92"/>
      <c r="QU131" s="92"/>
      <c r="QV131" s="92"/>
      <c r="QW131" s="92"/>
      <c r="QX131" s="92"/>
      <c r="QY131" s="92"/>
      <c r="QZ131" s="92"/>
      <c r="RA131" s="92"/>
      <c r="RB131" s="92"/>
      <c r="RC131" s="92"/>
      <c r="RD131" s="92"/>
      <c r="RE131" s="92"/>
      <c r="RF131" s="92"/>
      <c r="RG131" s="92"/>
      <c r="RH131" s="92"/>
      <c r="RI131" s="92"/>
      <c r="RJ131" s="92"/>
      <c r="RK131" s="92"/>
      <c r="RL131" s="92"/>
      <c r="RM131" s="92"/>
      <c r="RN131" s="92"/>
      <c r="RO131" s="92"/>
      <c r="RP131" s="92"/>
      <c r="RQ131" s="92"/>
      <c r="RR131" s="92"/>
      <c r="RS131" s="92"/>
      <c r="RT131" s="92"/>
      <c r="RU131" s="92"/>
      <c r="RV131" s="92"/>
      <c r="RW131" s="92"/>
      <c r="RX131" s="92"/>
      <c r="RY131" s="92"/>
      <c r="RZ131" s="92"/>
      <c r="SA131" s="92"/>
      <c r="SB131" s="92"/>
      <c r="SC131" s="92"/>
      <c r="SD131" s="92"/>
      <c r="SE131" s="92"/>
      <c r="SF131" s="92"/>
      <c r="SG131" s="92"/>
      <c r="SH131" s="92"/>
      <c r="SI131" s="92"/>
      <c r="SJ131" s="92"/>
      <c r="SK131" s="92"/>
      <c r="SL131" s="92"/>
      <c r="SM131" s="92"/>
      <c r="SN131" s="92"/>
      <c r="SO131" s="92"/>
      <c r="SP131" s="92"/>
      <c r="SQ131" s="92"/>
      <c r="SR131" s="92"/>
      <c r="SS131" s="92"/>
      <c r="ST131" s="92"/>
      <c r="SU131" s="92"/>
      <c r="SV131" s="92"/>
      <c r="SW131" s="92"/>
      <c r="SX131" s="92"/>
      <c r="SY131" s="92"/>
      <c r="SZ131" s="92"/>
      <c r="TA131" s="92"/>
      <c r="TB131" s="92"/>
      <c r="TC131" s="92"/>
      <c r="TD131" s="92"/>
      <c r="TE131" s="92"/>
      <c r="TF131" s="92"/>
      <c r="TG131" s="92"/>
      <c r="TH131" s="92"/>
      <c r="TI131" s="92"/>
      <c r="TJ131" s="92"/>
      <c r="TK131" s="92"/>
      <c r="TL131" s="92"/>
      <c r="TM131" s="92"/>
      <c r="TN131" s="92"/>
      <c r="TO131" s="92"/>
      <c r="TP131" s="92"/>
      <c r="TQ131" s="92"/>
      <c r="TR131" s="92"/>
      <c r="TS131" s="92"/>
      <c r="TT131" s="92"/>
      <c r="TU131" s="92"/>
      <c r="TV131" s="92"/>
      <c r="TW131" s="92"/>
      <c r="TX131" s="92"/>
      <c r="TY131" s="92"/>
      <c r="TZ131" s="92"/>
      <c r="UA131" s="92"/>
      <c r="UB131" s="92"/>
      <c r="UC131" s="92"/>
      <c r="UD131" s="92"/>
      <c r="UE131" s="92"/>
      <c r="UF131" s="92"/>
      <c r="UG131" s="92"/>
      <c r="UH131" s="92"/>
      <c r="UI131" s="92"/>
      <c r="UJ131" s="92"/>
      <c r="UK131" s="92"/>
      <c r="UL131" s="92"/>
      <c r="UM131" s="92"/>
      <c r="UN131" s="92"/>
      <c r="UO131" s="92"/>
      <c r="UP131" s="92"/>
      <c r="UQ131" s="92"/>
      <c r="UR131" s="92"/>
      <c r="US131" s="92"/>
      <c r="UT131" s="92"/>
      <c r="UU131" s="92"/>
      <c r="UV131" s="92"/>
      <c r="UW131" s="92"/>
      <c r="UX131" s="92"/>
      <c r="UY131" s="92"/>
      <c r="UZ131" s="92"/>
      <c r="VA131" s="92"/>
      <c r="VB131" s="92"/>
      <c r="VC131" s="92"/>
      <c r="VD131" s="92"/>
      <c r="VE131" s="92"/>
      <c r="VF131" s="92"/>
      <c r="VG131" s="92"/>
      <c r="VH131" s="92"/>
      <c r="VI131" s="92"/>
      <c r="VJ131" s="92"/>
      <c r="VK131" s="92"/>
      <c r="VL131" s="92"/>
      <c r="VM131" s="92"/>
      <c r="VN131" s="92"/>
      <c r="VO131" s="92"/>
      <c r="VP131" s="92"/>
      <c r="VQ131" s="92"/>
      <c r="VR131" s="92"/>
      <c r="VS131" s="92"/>
      <c r="VT131" s="92"/>
      <c r="VU131" s="92"/>
      <c r="VV131" s="92"/>
      <c r="VW131" s="92"/>
      <c r="VX131" s="92"/>
      <c r="VY131" s="92"/>
      <c r="VZ131" s="92"/>
      <c r="WA131" s="92"/>
      <c r="WB131" s="92"/>
      <c r="WC131" s="92"/>
      <c r="WD131" s="92"/>
      <c r="WE131" s="92"/>
      <c r="WF131" s="92"/>
      <c r="WG131" s="92"/>
      <c r="WH131" s="92"/>
      <c r="WI131" s="92"/>
      <c r="WJ131" s="92"/>
      <c r="WK131" s="92"/>
      <c r="WL131" s="92"/>
      <c r="WM131" s="92"/>
      <c r="WN131" s="92"/>
      <c r="WO131" s="92"/>
      <c r="WP131" s="92"/>
      <c r="WQ131" s="92"/>
      <c r="WR131" s="92"/>
      <c r="WS131" s="92"/>
      <c r="WT131" s="92"/>
      <c r="WU131" s="92"/>
      <c r="WV131" s="92"/>
      <c r="WW131" s="92"/>
      <c r="WX131" s="92"/>
      <c r="WY131" s="92"/>
      <c r="WZ131" s="92"/>
      <c r="XA131" s="92"/>
      <c r="XB131" s="92"/>
      <c r="XC131" s="92"/>
      <c r="XD131" s="92"/>
      <c r="XE131" s="92"/>
      <c r="XF131" s="92"/>
      <c r="XG131" s="92"/>
      <c r="XH131" s="92"/>
      <c r="XI131" s="92"/>
      <c r="XJ131" s="92"/>
      <c r="XK131" s="92"/>
      <c r="XL131" s="92"/>
      <c r="XM131" s="92"/>
      <c r="XN131" s="92"/>
      <c r="XO131" s="92"/>
      <c r="XP131" s="92"/>
      <c r="XQ131" s="92"/>
      <c r="XR131" s="92"/>
      <c r="XS131" s="92"/>
      <c r="XT131" s="92"/>
      <c r="XU131" s="92"/>
      <c r="XV131" s="92"/>
      <c r="XW131" s="92"/>
      <c r="XX131" s="92"/>
      <c r="XY131" s="92"/>
      <c r="XZ131" s="92"/>
      <c r="YA131" s="92"/>
      <c r="YB131" s="92"/>
      <c r="YC131" s="92"/>
      <c r="YD131" s="92"/>
      <c r="YE131" s="92"/>
      <c r="YF131" s="92"/>
      <c r="YG131" s="92"/>
      <c r="YH131" s="92"/>
      <c r="YI131" s="92"/>
      <c r="YJ131" s="92"/>
      <c r="YK131" s="92"/>
      <c r="YL131" s="92"/>
      <c r="YM131" s="92"/>
      <c r="YN131" s="92"/>
      <c r="YO131" s="92"/>
      <c r="YP131" s="92"/>
      <c r="YQ131" s="92"/>
      <c r="YR131" s="92"/>
      <c r="YS131" s="92"/>
      <c r="YT131" s="92"/>
      <c r="YU131" s="92"/>
      <c r="YV131" s="92"/>
      <c r="YW131" s="92"/>
      <c r="YX131" s="92"/>
      <c r="YY131" s="92"/>
      <c r="YZ131" s="92"/>
      <c r="ZA131" s="92"/>
      <c r="ZB131" s="92"/>
      <c r="ZC131" s="92"/>
      <c r="ZD131" s="92"/>
      <c r="ZE131" s="92"/>
      <c r="ZF131" s="92"/>
      <c r="ZG131" s="92"/>
      <c r="ZH131" s="92"/>
      <c r="ZI131" s="92"/>
      <c r="ZJ131" s="92"/>
      <c r="ZK131" s="92"/>
      <c r="ZL131" s="92"/>
      <c r="ZM131" s="92"/>
      <c r="ZN131" s="92"/>
      <c r="ZO131" s="92"/>
      <c r="ZP131" s="92"/>
      <c r="ZQ131" s="92"/>
      <c r="ZR131" s="92"/>
      <c r="ZS131" s="92"/>
      <c r="ZT131" s="92"/>
      <c r="ZU131" s="92"/>
      <c r="ZV131" s="92"/>
      <c r="ZW131" s="92"/>
      <c r="ZX131" s="92"/>
      <c r="ZY131" s="92"/>
      <c r="ZZ131" s="92"/>
      <c r="AAA131" s="92"/>
      <c r="AAB131" s="92"/>
      <c r="AAC131" s="92"/>
      <c r="AAD131" s="92"/>
      <c r="AAE131" s="92"/>
      <c r="AAF131" s="92"/>
      <c r="AAG131" s="92"/>
      <c r="AAH131" s="92"/>
      <c r="AAI131" s="92"/>
      <c r="AAJ131" s="92"/>
      <c r="AAK131" s="92"/>
      <c r="AAL131" s="92"/>
      <c r="AAM131" s="92"/>
      <c r="AAN131" s="92"/>
      <c r="AAO131" s="92"/>
      <c r="AAP131" s="92"/>
      <c r="AAQ131" s="92"/>
      <c r="AAR131" s="92"/>
      <c r="AAS131" s="92"/>
      <c r="AAT131" s="92"/>
      <c r="AAU131" s="92"/>
      <c r="AAV131" s="92"/>
      <c r="AAW131" s="92"/>
      <c r="AAX131" s="92"/>
      <c r="AAY131" s="92"/>
      <c r="AAZ131" s="92"/>
      <c r="ABA131" s="92"/>
      <c r="ABB131" s="92"/>
      <c r="ABC131" s="92"/>
      <c r="ABD131" s="92"/>
      <c r="ABE131" s="92"/>
      <c r="ABF131" s="92"/>
      <c r="ABG131" s="92"/>
      <c r="ABH131" s="92"/>
      <c r="ABI131" s="92"/>
      <c r="ABJ131" s="92"/>
      <c r="ABK131" s="92"/>
      <c r="ABL131" s="92"/>
      <c r="ABM131" s="92"/>
      <c r="ABN131" s="92"/>
      <c r="ABO131" s="92"/>
      <c r="ABP131" s="92"/>
      <c r="ABQ131" s="92"/>
      <c r="ABR131" s="92"/>
      <c r="ABS131" s="92"/>
      <c r="ABT131" s="92"/>
      <c r="ABU131" s="92"/>
      <c r="ABV131" s="92"/>
      <c r="ABW131" s="92"/>
      <c r="ABX131" s="92"/>
      <c r="ABY131" s="92"/>
      <c r="ABZ131" s="92"/>
      <c r="ACA131" s="92"/>
      <c r="ACB131" s="92"/>
      <c r="ACC131" s="92"/>
      <c r="ACD131" s="92"/>
      <c r="ACE131" s="92"/>
      <c r="ACF131" s="92"/>
      <c r="ACG131" s="92"/>
      <c r="ACH131" s="92"/>
      <c r="ACI131" s="92"/>
      <c r="ACJ131" s="92"/>
      <c r="ACK131" s="92"/>
      <c r="ACL131" s="92"/>
      <c r="ACM131" s="92"/>
      <c r="ACN131" s="92"/>
      <c r="ACO131" s="92"/>
      <c r="ACP131" s="92"/>
      <c r="ACQ131" s="92"/>
      <c r="ACR131" s="92"/>
      <c r="ACS131" s="92"/>
      <c r="ACT131" s="92"/>
      <c r="ACU131" s="92"/>
      <c r="ACV131" s="92"/>
      <c r="ACW131" s="92"/>
      <c r="ACX131" s="92"/>
      <c r="ACY131" s="92"/>
      <c r="ACZ131" s="92"/>
      <c r="ADA131" s="92"/>
      <c r="ADB131" s="92"/>
      <c r="ADC131" s="92"/>
      <c r="ADD131" s="92"/>
      <c r="ADE131" s="92"/>
      <c r="ADF131" s="92"/>
      <c r="ADG131" s="92"/>
      <c r="ADH131" s="92"/>
      <c r="ADI131" s="92"/>
      <c r="ADJ131" s="92"/>
      <c r="ADK131" s="92"/>
      <c r="ADL131" s="92"/>
      <c r="ADM131" s="92"/>
      <c r="ADN131" s="92"/>
      <c r="ADO131" s="92"/>
      <c r="ADP131" s="92"/>
      <c r="ADQ131" s="92"/>
      <c r="ADR131" s="92"/>
      <c r="ADS131" s="92"/>
      <c r="ADT131" s="92"/>
      <c r="ADU131" s="92"/>
      <c r="ADV131" s="92"/>
      <c r="ADW131" s="92"/>
      <c r="ADX131" s="92"/>
      <c r="ADY131" s="92"/>
      <c r="ADZ131" s="92"/>
      <c r="AEA131" s="92"/>
      <c r="AEB131" s="92"/>
      <c r="AEC131" s="92"/>
      <c r="AED131" s="92"/>
      <c r="AEE131" s="92"/>
      <c r="AEF131" s="92"/>
      <c r="AEG131" s="92"/>
      <c r="AEH131" s="92"/>
      <c r="AEI131" s="92"/>
      <c r="AEJ131" s="92"/>
      <c r="AEK131" s="92"/>
      <c r="AEL131" s="92"/>
      <c r="AEM131" s="92"/>
      <c r="AEN131" s="92"/>
      <c r="AEO131" s="92"/>
      <c r="AEP131" s="92"/>
      <c r="AEQ131" s="92"/>
      <c r="AER131" s="92"/>
      <c r="AES131" s="92"/>
      <c r="AET131" s="92"/>
      <c r="AEU131" s="92"/>
      <c r="AEV131" s="92"/>
      <c r="AEW131" s="92"/>
      <c r="AEX131" s="92"/>
      <c r="AEY131" s="92"/>
      <c r="AEZ131" s="92"/>
      <c r="AFA131" s="92"/>
      <c r="AFB131" s="92"/>
      <c r="AFC131" s="92"/>
      <c r="AFD131" s="92"/>
      <c r="AFE131" s="92"/>
      <c r="AFF131" s="92"/>
      <c r="AFG131" s="92"/>
      <c r="AFH131" s="92"/>
      <c r="AFI131" s="92"/>
      <c r="AFJ131" s="92"/>
      <c r="AFK131" s="92"/>
      <c r="AFL131" s="92"/>
      <c r="AFM131" s="92"/>
      <c r="AFN131" s="92"/>
      <c r="AFO131" s="92"/>
      <c r="AFP131" s="92"/>
      <c r="AFQ131" s="92"/>
      <c r="AFR131" s="92"/>
      <c r="AFS131" s="92"/>
      <c r="AFT131" s="92"/>
      <c r="AFU131" s="92"/>
      <c r="AFV131" s="92"/>
      <c r="AFW131" s="92"/>
      <c r="AFX131" s="92"/>
      <c r="AFY131" s="92"/>
      <c r="AFZ131" s="92"/>
      <c r="AGA131" s="92"/>
      <c r="AGB131" s="92"/>
      <c r="AGC131" s="92"/>
      <c r="AGD131" s="92"/>
      <c r="AGE131" s="92"/>
      <c r="AGF131" s="92"/>
      <c r="AGG131" s="92"/>
      <c r="AGH131" s="92"/>
      <c r="AGI131" s="92"/>
      <c r="AGJ131" s="92"/>
      <c r="AGK131" s="92"/>
      <c r="AGL131" s="92"/>
      <c r="AGM131" s="92"/>
      <c r="AGN131" s="92"/>
      <c r="AGO131" s="92"/>
      <c r="AGP131" s="92"/>
      <c r="AGQ131" s="92"/>
      <c r="AGR131" s="92"/>
      <c r="AGS131" s="92"/>
      <c r="AGT131" s="92"/>
      <c r="AGU131" s="92"/>
      <c r="AGV131" s="92"/>
      <c r="AGW131" s="92"/>
      <c r="AGX131" s="92"/>
      <c r="AGY131" s="92"/>
      <c r="AGZ131" s="92"/>
      <c r="AHA131" s="92"/>
      <c r="AHB131" s="92"/>
      <c r="AHC131" s="92"/>
      <c r="AHD131" s="92"/>
      <c r="AHE131" s="92"/>
      <c r="AHF131" s="92"/>
      <c r="AHG131" s="92"/>
      <c r="AHH131" s="92"/>
      <c r="AHI131" s="92"/>
      <c r="AHJ131" s="92"/>
      <c r="AHK131" s="92"/>
      <c r="AHL131" s="92"/>
      <c r="AHM131" s="92"/>
      <c r="AHN131" s="92"/>
      <c r="AHO131" s="92"/>
      <c r="AHP131" s="92"/>
      <c r="AHQ131" s="92"/>
      <c r="AHR131" s="92"/>
      <c r="AHS131" s="92"/>
      <c r="AHT131" s="92"/>
      <c r="AHU131" s="92"/>
      <c r="AHV131" s="92"/>
      <c r="AHW131" s="92"/>
      <c r="AHX131" s="92"/>
      <c r="AHY131" s="92"/>
      <c r="AHZ131" s="92"/>
      <c r="AIA131" s="92"/>
      <c r="AIB131" s="92"/>
      <c r="AIC131" s="92"/>
      <c r="AID131" s="92"/>
      <c r="AIE131" s="92"/>
      <c r="AIF131" s="92"/>
      <c r="AIG131" s="92"/>
      <c r="AIH131" s="92"/>
      <c r="AII131" s="92"/>
      <c r="AIJ131" s="92"/>
      <c r="AIK131" s="92"/>
      <c r="AIL131" s="92"/>
      <c r="AIM131" s="92"/>
      <c r="AIN131" s="92"/>
      <c r="AIO131" s="92"/>
      <c r="AIP131" s="92"/>
      <c r="AIQ131" s="92"/>
      <c r="AIR131" s="92"/>
      <c r="AIS131" s="92"/>
      <c r="AIT131" s="92"/>
      <c r="AIU131" s="92"/>
      <c r="AIV131" s="92"/>
      <c r="AIW131" s="92"/>
      <c r="AIX131" s="92"/>
      <c r="AIY131" s="92"/>
      <c r="AIZ131" s="92"/>
      <c r="AJA131" s="92"/>
      <c r="AJB131" s="92"/>
      <c r="AJC131" s="92"/>
      <c r="AJD131" s="92"/>
      <c r="AJE131" s="92"/>
      <c r="AJF131" s="92"/>
      <c r="AJG131" s="92"/>
      <c r="AJH131" s="92"/>
      <c r="AJI131" s="92"/>
      <c r="AJJ131" s="92"/>
      <c r="AJK131" s="92"/>
      <c r="AJL131" s="92"/>
      <c r="AJM131" s="92"/>
      <c r="AJN131" s="92"/>
      <c r="AJO131" s="92"/>
      <c r="AJP131" s="92"/>
      <c r="AJQ131" s="92"/>
      <c r="AJR131" s="92"/>
      <c r="AJS131" s="92"/>
      <c r="AJT131" s="92"/>
      <c r="AJU131" s="92"/>
      <c r="AJV131" s="92"/>
      <c r="AJW131" s="92"/>
      <c r="AJX131" s="92"/>
      <c r="AJY131" s="92"/>
      <c r="AJZ131" s="92"/>
      <c r="AKA131" s="92"/>
      <c r="AKB131" s="92"/>
      <c r="AKC131" s="92"/>
      <c r="AKD131" s="92"/>
      <c r="AKE131" s="92"/>
      <c r="AKF131" s="92"/>
      <c r="AKG131" s="92"/>
      <c r="AKH131" s="92"/>
      <c r="AKI131" s="92"/>
      <c r="AKJ131" s="92"/>
      <c r="AKK131" s="92"/>
      <c r="AKL131" s="92"/>
      <c r="AKM131" s="92"/>
      <c r="AKN131" s="92"/>
      <c r="AKO131" s="92"/>
      <c r="AKP131" s="92"/>
      <c r="AKQ131" s="92"/>
      <c r="AKR131" s="92"/>
      <c r="AKS131" s="92"/>
      <c r="AKT131" s="92"/>
      <c r="AKU131" s="92"/>
      <c r="AKV131" s="92"/>
      <c r="AKW131" s="92"/>
      <c r="AKX131" s="92"/>
      <c r="AKY131" s="92"/>
      <c r="AKZ131" s="92"/>
      <c r="ALA131" s="92"/>
      <c r="ALB131" s="92"/>
      <c r="ALC131" s="92"/>
      <c r="ALD131" s="92"/>
      <c r="ALE131" s="92"/>
      <c r="ALF131" s="92"/>
      <c r="ALG131" s="92"/>
      <c r="ALH131" s="92"/>
      <c r="ALI131" s="92"/>
      <c r="ALJ131" s="92"/>
      <c r="ALK131" s="92"/>
      <c r="ALL131" s="92"/>
      <c r="ALM131" s="92"/>
      <c r="ALN131" s="92"/>
      <c r="ALO131" s="92"/>
      <c r="ALP131" s="92"/>
      <c r="ALQ131" s="92"/>
      <c r="ALR131" s="92"/>
      <c r="ALS131" s="92"/>
      <c r="ALT131" s="92"/>
      <c r="ALU131" s="92"/>
      <c r="ALV131" s="92"/>
      <c r="ALW131" s="92"/>
      <c r="ALX131" s="92"/>
      <c r="ALY131" s="92"/>
      <c r="ALZ131" s="92"/>
      <c r="AMA131" s="92"/>
      <c r="AMB131" s="92"/>
      <c r="AMC131" s="92"/>
      <c r="AMD131" s="92"/>
      <c r="AME131" s="92"/>
      <c r="AMF131" s="92"/>
      <c r="AMG131" s="92"/>
      <c r="AMH131" s="92"/>
      <c r="AMI131" s="92"/>
      <c r="AMJ131" s="92"/>
    </row>
    <row r="132" spans="1:1024" s="89" customFormat="1" ht="12.75" x14ac:dyDescent="0.2">
      <c r="A132" s="58">
        <f t="array" ref="A132">IF(G132=Error_checking!$A$26,_xlfn.RANK.EQ(AC132,$AC$2:$AC$601),"")</f>
        <v>131</v>
      </c>
      <c r="B132" s="84">
        <v>578</v>
      </c>
      <c r="C132" s="59">
        <f>VLOOKUP($B132,Ludo_na!$A$2:$D$601,2,0)</f>
        <v>370</v>
      </c>
      <c r="D132" s="60" t="str">
        <f>IF(VLOOKUP($B132,Ludo_voor!$A$2:$Y$601,3,0)="","",VLOOKUP($B132,Ludo_voor!$A$2:$Y$601,3,0))</f>
        <v>Breugelmans</v>
      </c>
      <c r="E132" s="61" t="str">
        <f>IF(VLOOKUP($B132,Ludo_voor!$A$2:$Y$601,4,0)="","",VLOOKUP($B132,Ludo_voor!$A$2:$Y$601,4,0))</f>
        <v>Gert</v>
      </c>
      <c r="F132" s="62" t="str">
        <f>IF(VLOOKUP($B132,Ludo_voor!$A$2:$Y$601,5,0)="","",VLOOKUP($B132,Ludo_voor!$A$2:$Y$601,5,0))</f>
        <v/>
      </c>
      <c r="G132" s="63" t="s">
        <v>845</v>
      </c>
      <c r="H132" s="85"/>
      <c r="I132" s="65" t="s">
        <v>867</v>
      </c>
      <c r="J132" s="87">
        <v>5</v>
      </c>
      <c r="K132" s="87">
        <v>3</v>
      </c>
      <c r="L132" s="87">
        <v>83</v>
      </c>
      <c r="M132" s="67">
        <f t="array" ref="M132">IF($G132="","",IF(L132="",0,((SUM(IF(I132=I$2:I$601,IF(J132=J$2:J$601,1,0),0))-K132)/(SUM(IF(I132=I$2:I$601,IF(J132=J$2:J$601,1,0),0))-1)*100)+(L132/(SUM(IF(I132=I$2:I$601,IF(J132=J$2:J$601,L$2:L$601,0),0))))+IF(K132&lt;2,SUM(IF(I132=I$2:I$601,IF(J132=J$2:J$601,1,0),0)),0)))</f>
        <v>33.560109289617479</v>
      </c>
      <c r="N132" s="88" t="s">
        <v>848</v>
      </c>
      <c r="O132" s="72">
        <v>2</v>
      </c>
      <c r="P132" s="72">
        <v>4</v>
      </c>
      <c r="Q132" s="72">
        <v>49</v>
      </c>
      <c r="R132" s="70">
        <f t="array" ref="R132">IF($G132="","",IF(Q132="",0,((SUM(IF(N132=N$2:N$601,IF(O132=O$2:O$601,1,0),0))-P132)/(SUM(IF(N132=N$2:N$601,IF(O132=O$2:O$601,1,0),0))-1)*100)+(Q132/(SUM(IF(N132=N$2:N$601,IF(O132=O$2:O$601,Q$2:Q$601,0),0))))+IF(P132&lt;2,SUM(IF(N132=N$2:N$601,IF(O132=O$2:O$601,1,0),0)),0)))</f>
        <v>0.2033195020746888</v>
      </c>
      <c r="S132" s="71" t="s">
        <v>849</v>
      </c>
      <c r="T132" s="72">
        <v>2</v>
      </c>
      <c r="U132" s="72">
        <v>4</v>
      </c>
      <c r="V132" s="72">
        <v>4</v>
      </c>
      <c r="W132" s="73">
        <f t="array" ref="W132">IF($G132="","",IF(OR(S132=Error_checking!$Q$25,S132=Error_checking!$Q$26),R132-IF(P132&lt;2,SUM(IF(N132=N$2:N$601,IF(O132=O$2:O$601,1,0),0)),0),IF(V132="",0,((SUM(IF(S132=S$2:S$601,IF(T132=T$2:T$601,1,0),0))-U132)/(SUM(IF(S132=S$2:S$601,IF(T132=T$2:T$601,1,0),0))-1)*100)+(V132/(SUM(IF(S132=S$2:S$601,IF(T132=T$2:T$601,V$2:V$601,0),0))))+IF(U132&lt;2,SUM(IF(S132=S$2:S$601,IF(T132=T$2:T$601,1,0),0)),0))))</f>
        <v>0.23529411764705882</v>
      </c>
      <c r="X132" s="74"/>
      <c r="Y132" s="75"/>
      <c r="Z132" s="76"/>
      <c r="AA132" s="75"/>
      <c r="AB132" s="77">
        <f>0</f>
        <v>0</v>
      </c>
      <c r="AC132" s="77">
        <f t="array" ref="AC132">SUM(M132,R132,W132,AB132)</f>
        <v>33.998722909339229</v>
      </c>
      <c r="AD132" s="76">
        <f>IF(G132=Error_checking!$A$26,MAX(0,MIN(MaxBonus,$G$1)+1-_xlfn.RANK.EQ(AC132,$AC$2:$AC$601)),0)</f>
        <v>0</v>
      </c>
      <c r="AE132" s="73">
        <f t="shared" si="2"/>
        <v>33.998722909339229</v>
      </c>
      <c r="AF132" s="78">
        <f t="array" ref="AF132">IF(G132=Error_checking!$A$26,_xlfn.RANK.EQ(AC132,$AC$2:$AC$601),"")</f>
        <v>131</v>
      </c>
      <c r="AG132" s="79"/>
      <c r="AH132" s="80"/>
      <c r="AI132" s="80"/>
      <c r="AJ132" s="80"/>
      <c r="AK132" s="81"/>
      <c r="AL132" s="81"/>
      <c r="AM132" s="81"/>
      <c r="AN132" s="82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  <c r="CN132" s="83"/>
      <c r="CO132" s="83"/>
      <c r="CP132" s="83"/>
      <c r="CQ132" s="83"/>
      <c r="CR132" s="83"/>
      <c r="CS132" s="83"/>
      <c r="CT132" s="83"/>
      <c r="CU132" s="83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83"/>
      <c r="HM132" s="83"/>
      <c r="HN132" s="83"/>
      <c r="HO132" s="83"/>
      <c r="HP132" s="83"/>
      <c r="HQ132" s="83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3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  <c r="IU132" s="83"/>
      <c r="IV132" s="83"/>
      <c r="IW132" s="83"/>
      <c r="IX132" s="83"/>
      <c r="IY132" s="83"/>
      <c r="IZ132" s="83"/>
      <c r="JA132" s="83"/>
      <c r="JB132" s="83"/>
      <c r="JC132" s="83"/>
      <c r="JD132" s="83"/>
      <c r="JE132" s="83"/>
      <c r="JF132" s="83"/>
      <c r="JG132" s="83"/>
      <c r="JH132" s="83"/>
      <c r="JI132" s="83"/>
      <c r="JJ132" s="83"/>
      <c r="JK132" s="83"/>
      <c r="JL132" s="83"/>
      <c r="JM132" s="83"/>
      <c r="JN132" s="83"/>
      <c r="JO132" s="83"/>
      <c r="JP132" s="83"/>
      <c r="JQ132" s="83"/>
      <c r="JR132" s="83"/>
      <c r="JS132" s="83"/>
      <c r="JT132" s="83"/>
      <c r="JU132" s="83"/>
      <c r="JV132" s="83"/>
      <c r="JW132" s="83"/>
      <c r="JX132" s="83"/>
      <c r="JY132" s="83"/>
      <c r="JZ132" s="83"/>
      <c r="KA132" s="83"/>
      <c r="KB132" s="83"/>
      <c r="KC132" s="83"/>
      <c r="KD132" s="83"/>
      <c r="KE132" s="83"/>
      <c r="KF132" s="83"/>
      <c r="KG132" s="83"/>
      <c r="KH132" s="83"/>
      <c r="KI132" s="83"/>
      <c r="KJ132" s="83"/>
      <c r="KK132" s="83"/>
      <c r="KL132" s="83"/>
      <c r="KM132" s="83"/>
      <c r="KN132" s="83"/>
      <c r="KO132" s="83"/>
      <c r="KP132" s="83"/>
      <c r="KQ132" s="83"/>
      <c r="KR132" s="83"/>
      <c r="KS132" s="83"/>
      <c r="KT132" s="83"/>
      <c r="KU132" s="83"/>
      <c r="KV132" s="83"/>
      <c r="KW132" s="83"/>
      <c r="KX132" s="83"/>
      <c r="KY132" s="83"/>
      <c r="KZ132" s="83"/>
      <c r="LA132" s="83"/>
      <c r="LB132" s="83"/>
      <c r="LC132" s="83"/>
      <c r="LD132" s="83"/>
      <c r="LE132" s="83"/>
      <c r="LF132" s="83"/>
      <c r="LG132" s="83"/>
      <c r="LH132" s="83"/>
      <c r="LI132" s="83"/>
      <c r="LJ132" s="83"/>
      <c r="LK132" s="83"/>
      <c r="LL132" s="83"/>
      <c r="LM132" s="83"/>
      <c r="LN132" s="83"/>
      <c r="LO132" s="83"/>
      <c r="LP132" s="83"/>
      <c r="LQ132" s="83"/>
      <c r="LR132" s="83"/>
      <c r="LS132" s="83"/>
      <c r="LT132" s="83"/>
      <c r="LU132" s="83"/>
      <c r="LV132" s="83"/>
      <c r="LW132" s="83"/>
      <c r="LX132" s="83"/>
      <c r="LY132" s="83"/>
      <c r="LZ132" s="83"/>
      <c r="MA132" s="83"/>
      <c r="MB132" s="83"/>
      <c r="MC132" s="83"/>
      <c r="MD132" s="83"/>
      <c r="ME132" s="83"/>
      <c r="MF132" s="83"/>
      <c r="MG132" s="83"/>
      <c r="MH132" s="83"/>
      <c r="MI132" s="83"/>
      <c r="MJ132" s="83"/>
      <c r="MK132" s="83"/>
      <c r="ML132" s="83"/>
      <c r="MM132" s="83"/>
      <c r="MN132" s="83"/>
      <c r="MO132" s="83"/>
      <c r="MP132" s="83"/>
      <c r="MQ132" s="83"/>
      <c r="MR132" s="83"/>
      <c r="MS132" s="83"/>
      <c r="MT132" s="83"/>
      <c r="MU132" s="83"/>
      <c r="MV132" s="83"/>
      <c r="MW132" s="83"/>
      <c r="MX132" s="83"/>
      <c r="MY132" s="83"/>
      <c r="MZ132" s="83"/>
      <c r="NA132" s="83"/>
      <c r="NB132" s="83"/>
      <c r="NC132" s="83"/>
      <c r="ND132" s="83"/>
      <c r="NE132" s="83"/>
      <c r="NF132" s="83"/>
      <c r="NG132" s="83"/>
      <c r="NH132" s="83"/>
      <c r="NI132" s="83"/>
      <c r="NJ132" s="83"/>
      <c r="NK132" s="83"/>
      <c r="NL132" s="83"/>
      <c r="NM132" s="83"/>
      <c r="NN132" s="83"/>
      <c r="NO132" s="83"/>
      <c r="NP132" s="83"/>
      <c r="NQ132" s="83"/>
      <c r="NR132" s="83"/>
      <c r="NS132" s="83"/>
      <c r="NT132" s="83"/>
      <c r="NU132" s="83"/>
      <c r="NV132" s="83"/>
      <c r="NW132" s="83"/>
      <c r="NX132" s="83"/>
      <c r="NY132" s="83"/>
      <c r="NZ132" s="83"/>
      <c r="OA132" s="83"/>
      <c r="OB132" s="83"/>
      <c r="OC132" s="83"/>
      <c r="OD132" s="83"/>
      <c r="OE132" s="83"/>
      <c r="OF132" s="83"/>
      <c r="OG132" s="83"/>
      <c r="OH132" s="83"/>
      <c r="OI132" s="83"/>
      <c r="OJ132" s="83"/>
      <c r="OK132" s="83"/>
      <c r="OL132" s="83"/>
      <c r="OM132" s="83"/>
      <c r="ON132" s="83"/>
      <c r="OO132" s="83"/>
      <c r="OP132" s="83"/>
      <c r="OQ132" s="83"/>
      <c r="OR132" s="83"/>
      <c r="OS132" s="83"/>
      <c r="OT132" s="83"/>
      <c r="OU132" s="83"/>
      <c r="OV132" s="83"/>
      <c r="OW132" s="83"/>
      <c r="OX132" s="83"/>
      <c r="OY132" s="83"/>
      <c r="OZ132" s="83"/>
      <c r="PA132" s="83"/>
      <c r="PB132" s="83"/>
      <c r="PC132" s="83"/>
      <c r="PD132" s="83"/>
      <c r="PE132" s="83"/>
      <c r="PF132" s="83"/>
      <c r="PG132" s="83"/>
      <c r="PH132" s="83"/>
      <c r="PI132" s="83"/>
      <c r="PJ132" s="83"/>
      <c r="PK132" s="83"/>
      <c r="PL132" s="83"/>
      <c r="PM132" s="83"/>
      <c r="PN132" s="83"/>
      <c r="PO132" s="83"/>
      <c r="PP132" s="83"/>
      <c r="PQ132" s="83"/>
      <c r="PR132" s="83"/>
      <c r="PS132" s="83"/>
      <c r="PT132" s="83"/>
      <c r="PU132" s="83"/>
      <c r="PV132" s="83"/>
      <c r="PW132" s="83"/>
      <c r="PX132" s="83"/>
      <c r="PY132" s="83"/>
      <c r="PZ132" s="83"/>
      <c r="QA132" s="83"/>
      <c r="QB132" s="83"/>
      <c r="QC132" s="83"/>
      <c r="QD132" s="83"/>
      <c r="QE132" s="83"/>
      <c r="QF132" s="83"/>
      <c r="QG132" s="83"/>
      <c r="QH132" s="83"/>
      <c r="QI132" s="83"/>
      <c r="QJ132" s="83"/>
      <c r="QK132" s="83"/>
      <c r="QL132" s="83"/>
      <c r="QM132" s="83"/>
      <c r="QN132" s="83"/>
      <c r="QO132" s="83"/>
      <c r="QP132" s="83"/>
      <c r="QQ132" s="83"/>
      <c r="QR132" s="83"/>
      <c r="QS132" s="83"/>
      <c r="QT132" s="83"/>
      <c r="QU132" s="83"/>
      <c r="QV132" s="83"/>
      <c r="QW132" s="83"/>
      <c r="QX132" s="83"/>
      <c r="QY132" s="83"/>
      <c r="QZ132" s="83"/>
      <c r="RA132" s="83"/>
      <c r="RB132" s="83"/>
      <c r="RC132" s="83"/>
      <c r="RD132" s="83"/>
      <c r="RE132" s="83"/>
      <c r="RF132" s="83"/>
      <c r="RG132" s="83"/>
      <c r="RH132" s="83"/>
      <c r="RI132" s="83"/>
      <c r="RJ132" s="83"/>
      <c r="RK132" s="83"/>
      <c r="RL132" s="83"/>
      <c r="RM132" s="83"/>
      <c r="RN132" s="83"/>
      <c r="RO132" s="83"/>
      <c r="RP132" s="83"/>
      <c r="RQ132" s="83"/>
      <c r="RR132" s="83"/>
      <c r="RS132" s="83"/>
      <c r="RT132" s="83"/>
      <c r="RU132" s="83"/>
      <c r="RV132" s="83"/>
      <c r="RW132" s="83"/>
      <c r="RX132" s="83"/>
      <c r="RY132" s="83"/>
      <c r="RZ132" s="83"/>
      <c r="SA132" s="83"/>
      <c r="SB132" s="83"/>
      <c r="SC132" s="83"/>
      <c r="SD132" s="83"/>
      <c r="SE132" s="83"/>
      <c r="SF132" s="83"/>
      <c r="SG132" s="83"/>
      <c r="SH132" s="83"/>
      <c r="SI132" s="83"/>
      <c r="SJ132" s="83"/>
      <c r="SK132" s="83"/>
      <c r="SL132" s="83"/>
      <c r="SM132" s="83"/>
      <c r="SN132" s="83"/>
      <c r="SO132" s="83"/>
      <c r="SP132" s="83"/>
      <c r="SQ132" s="83"/>
      <c r="SR132" s="83"/>
      <c r="SS132" s="83"/>
      <c r="ST132" s="83"/>
      <c r="SU132" s="83"/>
      <c r="SV132" s="83"/>
      <c r="SW132" s="83"/>
      <c r="SX132" s="83"/>
      <c r="SY132" s="83"/>
      <c r="SZ132" s="83"/>
      <c r="TA132" s="83"/>
      <c r="TB132" s="83"/>
      <c r="TC132" s="83"/>
      <c r="TD132" s="83"/>
      <c r="TE132" s="83"/>
      <c r="TF132" s="83"/>
      <c r="TG132" s="83"/>
      <c r="TH132" s="83"/>
      <c r="TI132" s="83"/>
      <c r="TJ132" s="83"/>
      <c r="TK132" s="83"/>
      <c r="TL132" s="83"/>
      <c r="TM132" s="83"/>
      <c r="TN132" s="83"/>
      <c r="TO132" s="83"/>
      <c r="TP132" s="83"/>
      <c r="TQ132" s="83"/>
      <c r="TR132" s="83"/>
      <c r="TS132" s="83"/>
      <c r="TT132" s="83"/>
      <c r="TU132" s="83"/>
      <c r="TV132" s="83"/>
      <c r="TW132" s="83"/>
      <c r="TX132" s="83"/>
      <c r="TY132" s="83"/>
      <c r="TZ132" s="83"/>
      <c r="UA132" s="83"/>
      <c r="UB132" s="83"/>
      <c r="UC132" s="83"/>
      <c r="UD132" s="83"/>
      <c r="UE132" s="83"/>
      <c r="UF132" s="83"/>
      <c r="UG132" s="83"/>
      <c r="UH132" s="83"/>
      <c r="UI132" s="83"/>
      <c r="UJ132" s="83"/>
      <c r="UK132" s="83"/>
      <c r="UL132" s="83"/>
      <c r="UM132" s="83"/>
      <c r="UN132" s="83"/>
      <c r="UO132" s="83"/>
      <c r="UP132" s="83"/>
      <c r="UQ132" s="83"/>
      <c r="UR132" s="83"/>
      <c r="US132" s="83"/>
      <c r="UT132" s="83"/>
      <c r="UU132" s="83"/>
      <c r="UV132" s="83"/>
      <c r="UW132" s="83"/>
      <c r="UX132" s="83"/>
      <c r="UY132" s="83"/>
      <c r="UZ132" s="83"/>
      <c r="VA132" s="83"/>
      <c r="VB132" s="83"/>
      <c r="VC132" s="83"/>
      <c r="VD132" s="83"/>
      <c r="VE132" s="83"/>
      <c r="VF132" s="83"/>
      <c r="VG132" s="83"/>
      <c r="VH132" s="83"/>
      <c r="VI132" s="83"/>
      <c r="VJ132" s="83"/>
      <c r="VK132" s="83"/>
      <c r="VL132" s="83"/>
      <c r="VM132" s="83"/>
      <c r="VN132" s="83"/>
      <c r="VO132" s="83"/>
      <c r="VP132" s="83"/>
      <c r="VQ132" s="83"/>
      <c r="VR132" s="83"/>
      <c r="VS132" s="83"/>
      <c r="VT132" s="83"/>
      <c r="VU132" s="83"/>
      <c r="VV132" s="83"/>
      <c r="VW132" s="83"/>
      <c r="VX132" s="83"/>
      <c r="VY132" s="83"/>
      <c r="VZ132" s="83"/>
      <c r="WA132" s="83"/>
      <c r="WB132" s="83"/>
      <c r="WC132" s="83"/>
      <c r="WD132" s="83"/>
      <c r="WE132" s="83"/>
      <c r="WF132" s="83"/>
      <c r="WG132" s="83"/>
      <c r="WH132" s="83"/>
      <c r="WI132" s="83"/>
      <c r="WJ132" s="83"/>
      <c r="WK132" s="83"/>
      <c r="WL132" s="83"/>
      <c r="WM132" s="83"/>
      <c r="WN132" s="83"/>
      <c r="WO132" s="83"/>
      <c r="WP132" s="83"/>
      <c r="WQ132" s="83"/>
      <c r="WR132" s="83"/>
      <c r="WS132" s="83"/>
      <c r="WT132" s="83"/>
      <c r="WU132" s="83"/>
      <c r="WV132" s="83"/>
      <c r="WW132" s="83"/>
      <c r="WX132" s="83"/>
      <c r="WY132" s="83"/>
      <c r="WZ132" s="83"/>
      <c r="XA132" s="83"/>
      <c r="XB132" s="83"/>
      <c r="XC132" s="83"/>
      <c r="XD132" s="83"/>
      <c r="XE132" s="83"/>
      <c r="XF132" s="83"/>
      <c r="XG132" s="83"/>
      <c r="XH132" s="83"/>
      <c r="XI132" s="83"/>
      <c r="XJ132" s="83"/>
      <c r="XK132" s="83"/>
      <c r="XL132" s="83"/>
      <c r="XM132" s="83"/>
      <c r="XN132" s="83"/>
      <c r="XO132" s="83"/>
      <c r="XP132" s="83"/>
      <c r="XQ132" s="83"/>
      <c r="XR132" s="83"/>
      <c r="XS132" s="83"/>
      <c r="XT132" s="83"/>
      <c r="XU132" s="83"/>
      <c r="XV132" s="83"/>
      <c r="XW132" s="83"/>
      <c r="XX132" s="83"/>
      <c r="XY132" s="83"/>
      <c r="XZ132" s="83"/>
      <c r="YA132" s="83"/>
      <c r="YB132" s="83"/>
      <c r="YC132" s="83"/>
      <c r="YD132" s="83"/>
      <c r="YE132" s="83"/>
      <c r="YF132" s="83"/>
      <c r="YG132" s="83"/>
      <c r="YH132" s="83"/>
      <c r="YI132" s="83"/>
      <c r="YJ132" s="83"/>
      <c r="YK132" s="83"/>
      <c r="YL132" s="83"/>
      <c r="YM132" s="83"/>
      <c r="YN132" s="83"/>
      <c r="YO132" s="83"/>
      <c r="YP132" s="83"/>
      <c r="YQ132" s="83"/>
      <c r="YR132" s="83"/>
      <c r="YS132" s="83"/>
      <c r="YT132" s="83"/>
      <c r="YU132" s="83"/>
      <c r="YV132" s="83"/>
      <c r="YW132" s="83"/>
      <c r="YX132" s="83"/>
      <c r="YY132" s="83"/>
      <c r="YZ132" s="83"/>
      <c r="ZA132" s="83"/>
      <c r="ZB132" s="83"/>
      <c r="ZC132" s="83"/>
      <c r="ZD132" s="83"/>
      <c r="ZE132" s="83"/>
      <c r="ZF132" s="83"/>
      <c r="ZG132" s="83"/>
      <c r="ZH132" s="83"/>
      <c r="ZI132" s="83"/>
      <c r="ZJ132" s="83"/>
      <c r="ZK132" s="83"/>
      <c r="ZL132" s="83"/>
      <c r="ZM132" s="83"/>
      <c r="ZN132" s="83"/>
      <c r="ZO132" s="83"/>
      <c r="ZP132" s="83"/>
      <c r="ZQ132" s="83"/>
      <c r="ZR132" s="83"/>
      <c r="ZS132" s="83"/>
      <c r="ZT132" s="83"/>
      <c r="ZU132" s="83"/>
      <c r="ZV132" s="83"/>
      <c r="ZW132" s="83"/>
      <c r="ZX132" s="83"/>
      <c r="ZY132" s="83"/>
      <c r="ZZ132" s="83"/>
      <c r="AAA132" s="83"/>
      <c r="AAB132" s="83"/>
      <c r="AAC132" s="83"/>
      <c r="AAD132" s="83"/>
      <c r="AAE132" s="83"/>
      <c r="AAF132" s="83"/>
      <c r="AAG132" s="83"/>
      <c r="AAH132" s="83"/>
      <c r="AAI132" s="83"/>
      <c r="AAJ132" s="83"/>
      <c r="AAK132" s="83"/>
      <c r="AAL132" s="83"/>
      <c r="AAM132" s="83"/>
      <c r="AAN132" s="83"/>
      <c r="AAO132" s="83"/>
      <c r="AAP132" s="83"/>
      <c r="AAQ132" s="83"/>
      <c r="AAR132" s="83"/>
      <c r="AAS132" s="83"/>
      <c r="AAT132" s="83"/>
      <c r="AAU132" s="83"/>
      <c r="AAV132" s="83"/>
      <c r="AAW132" s="83"/>
      <c r="AAX132" s="83"/>
      <c r="AAY132" s="83"/>
      <c r="AAZ132" s="83"/>
      <c r="ABA132" s="83"/>
      <c r="ABB132" s="83"/>
      <c r="ABC132" s="83"/>
      <c r="ABD132" s="83"/>
      <c r="ABE132" s="83"/>
      <c r="ABF132" s="83"/>
      <c r="ABG132" s="83"/>
      <c r="ABH132" s="83"/>
      <c r="ABI132" s="83"/>
      <c r="ABJ132" s="83"/>
      <c r="ABK132" s="83"/>
      <c r="ABL132" s="83"/>
      <c r="ABM132" s="83"/>
      <c r="ABN132" s="83"/>
      <c r="ABO132" s="83"/>
      <c r="ABP132" s="83"/>
      <c r="ABQ132" s="83"/>
      <c r="ABR132" s="83"/>
      <c r="ABS132" s="83"/>
      <c r="ABT132" s="83"/>
      <c r="ABU132" s="83"/>
      <c r="ABV132" s="83"/>
      <c r="ABW132" s="83"/>
      <c r="ABX132" s="83"/>
      <c r="ABY132" s="83"/>
      <c r="ABZ132" s="83"/>
      <c r="ACA132" s="83"/>
      <c r="ACB132" s="83"/>
      <c r="ACC132" s="83"/>
      <c r="ACD132" s="83"/>
      <c r="ACE132" s="83"/>
      <c r="ACF132" s="83"/>
      <c r="ACG132" s="83"/>
      <c r="ACH132" s="83"/>
      <c r="ACI132" s="83"/>
      <c r="ACJ132" s="83"/>
      <c r="ACK132" s="83"/>
      <c r="ACL132" s="83"/>
      <c r="ACM132" s="83"/>
      <c r="ACN132" s="83"/>
      <c r="ACO132" s="83"/>
      <c r="ACP132" s="83"/>
      <c r="ACQ132" s="83"/>
      <c r="ACR132" s="83"/>
      <c r="ACS132" s="83"/>
      <c r="ACT132" s="83"/>
      <c r="ACU132" s="83"/>
      <c r="ACV132" s="83"/>
      <c r="ACW132" s="83"/>
      <c r="ACX132" s="83"/>
      <c r="ACY132" s="83"/>
      <c r="ACZ132" s="83"/>
      <c r="ADA132" s="83"/>
      <c r="ADB132" s="83"/>
      <c r="ADC132" s="83"/>
      <c r="ADD132" s="83"/>
      <c r="ADE132" s="83"/>
      <c r="ADF132" s="83"/>
      <c r="ADG132" s="83"/>
      <c r="ADH132" s="83"/>
      <c r="ADI132" s="83"/>
      <c r="ADJ132" s="83"/>
      <c r="ADK132" s="83"/>
      <c r="ADL132" s="83"/>
      <c r="ADM132" s="83"/>
      <c r="ADN132" s="83"/>
      <c r="ADO132" s="83"/>
      <c r="ADP132" s="83"/>
      <c r="ADQ132" s="83"/>
      <c r="ADR132" s="83"/>
      <c r="ADS132" s="83"/>
      <c r="ADT132" s="83"/>
      <c r="ADU132" s="83"/>
      <c r="ADV132" s="83"/>
      <c r="ADW132" s="83"/>
      <c r="ADX132" s="83"/>
      <c r="ADY132" s="83"/>
      <c r="ADZ132" s="83"/>
      <c r="AEA132" s="83"/>
      <c r="AEB132" s="83"/>
      <c r="AEC132" s="83"/>
      <c r="AED132" s="83"/>
      <c r="AEE132" s="83"/>
      <c r="AEF132" s="83"/>
      <c r="AEG132" s="83"/>
      <c r="AEH132" s="83"/>
      <c r="AEI132" s="83"/>
      <c r="AEJ132" s="83"/>
      <c r="AEK132" s="83"/>
      <c r="AEL132" s="83"/>
      <c r="AEM132" s="83"/>
      <c r="AEN132" s="83"/>
      <c r="AEO132" s="83"/>
      <c r="AEP132" s="83"/>
      <c r="AEQ132" s="83"/>
      <c r="AER132" s="83"/>
      <c r="AES132" s="83"/>
      <c r="AET132" s="83"/>
      <c r="AEU132" s="83"/>
      <c r="AEV132" s="83"/>
      <c r="AEW132" s="83"/>
      <c r="AEX132" s="83"/>
      <c r="AEY132" s="83"/>
      <c r="AEZ132" s="83"/>
      <c r="AFA132" s="83"/>
      <c r="AFB132" s="83"/>
      <c r="AFC132" s="83"/>
      <c r="AFD132" s="83"/>
      <c r="AFE132" s="83"/>
      <c r="AFF132" s="83"/>
      <c r="AFG132" s="83"/>
      <c r="AFH132" s="83"/>
      <c r="AFI132" s="83"/>
      <c r="AFJ132" s="83"/>
      <c r="AFK132" s="83"/>
      <c r="AFL132" s="83"/>
      <c r="AFM132" s="83"/>
      <c r="AFN132" s="83"/>
      <c r="AFO132" s="83"/>
      <c r="AFP132" s="83"/>
      <c r="AFQ132" s="83"/>
      <c r="AFR132" s="83"/>
      <c r="AFS132" s="83"/>
      <c r="AFT132" s="83"/>
      <c r="AFU132" s="83"/>
      <c r="AFV132" s="83"/>
      <c r="AFW132" s="83"/>
      <c r="AFX132" s="83"/>
      <c r="AFY132" s="83"/>
      <c r="AFZ132" s="83"/>
      <c r="AGA132" s="83"/>
      <c r="AGB132" s="83"/>
      <c r="AGC132" s="83"/>
      <c r="AGD132" s="83"/>
      <c r="AGE132" s="83"/>
      <c r="AGF132" s="83"/>
      <c r="AGG132" s="83"/>
      <c r="AGH132" s="83"/>
      <c r="AGI132" s="83"/>
      <c r="AGJ132" s="83"/>
      <c r="AGK132" s="83"/>
      <c r="AGL132" s="83"/>
      <c r="AGM132" s="83"/>
      <c r="AGN132" s="83"/>
      <c r="AGO132" s="83"/>
      <c r="AGP132" s="83"/>
      <c r="AGQ132" s="83"/>
      <c r="AGR132" s="83"/>
      <c r="AGS132" s="83"/>
      <c r="AGT132" s="83"/>
      <c r="AGU132" s="83"/>
      <c r="AGV132" s="83"/>
      <c r="AGW132" s="83"/>
      <c r="AGX132" s="83"/>
      <c r="AGY132" s="83"/>
      <c r="AGZ132" s="83"/>
      <c r="AHA132" s="83"/>
      <c r="AHB132" s="83"/>
      <c r="AHC132" s="83"/>
      <c r="AHD132" s="83"/>
      <c r="AHE132" s="83"/>
      <c r="AHF132" s="83"/>
      <c r="AHG132" s="83"/>
      <c r="AHH132" s="83"/>
      <c r="AHI132" s="83"/>
      <c r="AHJ132" s="83"/>
      <c r="AHK132" s="83"/>
      <c r="AHL132" s="83"/>
      <c r="AHM132" s="83"/>
      <c r="AHN132" s="83"/>
      <c r="AHO132" s="83"/>
      <c r="AHP132" s="83"/>
      <c r="AHQ132" s="83"/>
      <c r="AHR132" s="83"/>
      <c r="AHS132" s="83"/>
      <c r="AHT132" s="83"/>
      <c r="AHU132" s="83"/>
      <c r="AHV132" s="83"/>
      <c r="AHW132" s="83"/>
      <c r="AHX132" s="83"/>
      <c r="AHY132" s="83"/>
      <c r="AHZ132" s="83"/>
      <c r="AIA132" s="83"/>
      <c r="AIB132" s="83"/>
      <c r="AIC132" s="83"/>
      <c r="AID132" s="83"/>
      <c r="AIE132" s="83"/>
      <c r="AIF132" s="83"/>
      <c r="AIG132" s="83"/>
      <c r="AIH132" s="83"/>
      <c r="AII132" s="83"/>
      <c r="AIJ132" s="83"/>
      <c r="AIK132" s="83"/>
      <c r="AIL132" s="83"/>
      <c r="AIM132" s="83"/>
      <c r="AIN132" s="83"/>
      <c r="AIO132" s="83"/>
      <c r="AIP132" s="83"/>
      <c r="AIQ132" s="83"/>
      <c r="AIR132" s="83"/>
      <c r="AIS132" s="83"/>
      <c r="AIT132" s="83"/>
      <c r="AIU132" s="83"/>
      <c r="AIV132" s="83"/>
      <c r="AIW132" s="83"/>
      <c r="AIX132" s="83"/>
      <c r="AIY132" s="83"/>
      <c r="AIZ132" s="83"/>
      <c r="AJA132" s="83"/>
      <c r="AJB132" s="83"/>
      <c r="AJC132" s="83"/>
      <c r="AJD132" s="83"/>
      <c r="AJE132" s="83"/>
      <c r="AJF132" s="83"/>
      <c r="AJG132" s="83"/>
      <c r="AJH132" s="83"/>
      <c r="AJI132" s="83"/>
      <c r="AJJ132" s="83"/>
      <c r="AJK132" s="83"/>
      <c r="AJL132" s="83"/>
      <c r="AJM132" s="83"/>
      <c r="AJN132" s="83"/>
      <c r="AJO132" s="83"/>
      <c r="AJP132" s="83"/>
      <c r="AJQ132" s="83"/>
      <c r="AJR132" s="83"/>
      <c r="AJS132" s="83"/>
      <c r="AJT132" s="83"/>
      <c r="AJU132" s="83"/>
      <c r="AJV132" s="83"/>
      <c r="AJW132" s="83"/>
      <c r="AJX132" s="83"/>
      <c r="AJY132" s="83"/>
      <c r="AJZ132" s="83"/>
      <c r="AKA132" s="83"/>
      <c r="AKB132" s="83"/>
      <c r="AKC132" s="83"/>
      <c r="AKD132" s="83"/>
      <c r="AKE132" s="83"/>
      <c r="AKF132" s="83"/>
      <c r="AKG132" s="83"/>
      <c r="AKH132" s="83"/>
      <c r="AKI132" s="83"/>
      <c r="AKJ132" s="83"/>
      <c r="AKK132" s="83"/>
      <c r="AKL132" s="83"/>
      <c r="AKM132" s="83"/>
      <c r="AKN132" s="83"/>
      <c r="AKO132" s="83"/>
      <c r="AKP132" s="83"/>
      <c r="AKQ132" s="83"/>
      <c r="AKR132" s="83"/>
      <c r="AKS132" s="83"/>
      <c r="AKT132" s="83"/>
      <c r="AKU132" s="83"/>
      <c r="AKV132" s="83"/>
      <c r="AKW132" s="83"/>
      <c r="AKX132" s="83"/>
      <c r="AKY132" s="83"/>
      <c r="AKZ132" s="83"/>
      <c r="ALA132" s="83"/>
      <c r="ALB132" s="83"/>
      <c r="ALC132" s="83"/>
      <c r="ALD132" s="83"/>
      <c r="ALE132" s="83"/>
      <c r="ALF132" s="83"/>
      <c r="ALG132" s="83"/>
      <c r="ALH132" s="83"/>
      <c r="ALI132" s="83"/>
      <c r="ALJ132" s="83"/>
      <c r="ALK132" s="83"/>
      <c r="ALL132" s="83"/>
      <c r="ALM132" s="83"/>
      <c r="ALN132" s="83"/>
      <c r="ALO132" s="83"/>
      <c r="ALP132" s="83"/>
      <c r="ALQ132" s="83"/>
      <c r="ALR132" s="83"/>
      <c r="ALS132" s="83"/>
      <c r="ALT132" s="83"/>
      <c r="ALU132" s="83"/>
      <c r="ALV132" s="83"/>
      <c r="ALW132" s="83"/>
      <c r="ALX132" s="83"/>
      <c r="ALY132" s="83"/>
      <c r="ALZ132" s="83"/>
      <c r="AMA132" s="83"/>
      <c r="AMB132" s="83"/>
      <c r="AMC132" s="83"/>
      <c r="AMD132" s="83"/>
      <c r="AME132" s="83"/>
      <c r="AMF132" s="83"/>
      <c r="AMG132" s="83"/>
      <c r="AMH132" s="83"/>
      <c r="AMI132" s="83"/>
      <c r="AMJ132" s="83"/>
    </row>
    <row r="133" spans="1:1024" s="104" customFormat="1" ht="12.75" x14ac:dyDescent="0.2">
      <c r="A133" s="58">
        <f t="array" ref="A133">IF(G133=Error_checking!$A$26,_xlfn.RANK.EQ(AC133,$AC$2:$AC$601),"")</f>
        <v>132</v>
      </c>
      <c r="B133" s="84">
        <v>38</v>
      </c>
      <c r="C133" s="59">
        <f>VLOOKUP($B133,Ludo_na!$A$2:$D$601,2,0)</f>
        <v>176</v>
      </c>
      <c r="D133" s="60" t="str">
        <f>IF(VLOOKUP($B133,Ludo_voor!$A$2:$Y$601,3,0)="","",VLOOKUP($B133,Ludo_voor!$A$2:$Y$601,3,0))</f>
        <v>Deventer</v>
      </c>
      <c r="E133" s="61" t="str">
        <f>IF(VLOOKUP($B133,Ludo_voor!$A$2:$Y$601,4,0)="","",VLOOKUP($B133,Ludo_voor!$A$2:$Y$601,4,0))</f>
        <v>An</v>
      </c>
      <c r="F133" s="62" t="str">
        <f>IF(VLOOKUP($B133,Ludo_voor!$A$2:$Y$601,5,0)="","",VLOOKUP($B133,Ludo_voor!$A$2:$Y$601,5,0))</f>
        <v/>
      </c>
      <c r="G133" s="63" t="s">
        <v>845</v>
      </c>
      <c r="H133" s="85"/>
      <c r="I133" s="86" t="s">
        <v>847</v>
      </c>
      <c r="J133" s="87">
        <v>1</v>
      </c>
      <c r="K133" s="87">
        <v>5</v>
      </c>
      <c r="L133" s="87">
        <v>44</v>
      </c>
      <c r="M133" s="67">
        <f t="array" ref="M133">IF($G133="","",IF(L133="",0,((SUM(IF(I133=I$2:I$601,IF(J133=J$2:J$601,1,0),0))-K133)/(SUM(IF(I133=I$2:I$601,IF(J133=J$2:J$601,1,0),0))-1)*100)+(L133/(SUM(IF(I133=I$2:I$601,IF(J133=J$2:J$601,L$2:L$601,0),0))))+IF(K133&lt;2,SUM(IF(I133=I$2:I$601,IF(J133=J$2:J$601,1,0),0)),0)))</f>
        <v>0.16</v>
      </c>
      <c r="N133" s="88" t="s">
        <v>857</v>
      </c>
      <c r="O133" s="72">
        <v>2</v>
      </c>
      <c r="P133" s="72">
        <v>3</v>
      </c>
      <c r="Q133" s="72">
        <v>213</v>
      </c>
      <c r="R133" s="70">
        <f t="array" ref="R133">IF($G133="","",IF(Q133="",0,((SUM(IF(N133=N$2:N$601,IF(O133=O$2:O$601,1,0),0))-P133)/(SUM(IF(N133=N$2:N$601,IF(O133=O$2:O$601,1,0),0))-1)*100)+(Q133/(SUM(IF(N133=N$2:N$601,IF(O133=O$2:O$601,Q$2:Q$601,0),0))))+IF(P133&lt;2,SUM(IF(N133=N$2:N$601,IF(O133=O$2:O$601,1,0),0)),0)))</f>
        <v>33.568173465637628</v>
      </c>
      <c r="S133" s="71" t="s">
        <v>868</v>
      </c>
      <c r="T133" s="72">
        <v>1</v>
      </c>
      <c r="U133" s="72">
        <v>4</v>
      </c>
      <c r="V133" s="72">
        <v>138</v>
      </c>
      <c r="W133" s="73">
        <f t="array" ref="W133">IF($G133="","",IF(OR(S133=Error_checking!$Q$25,S133=Error_checking!$Q$26),R133-IF(P133&lt;2,SUM(IF(N133=N$2:N$601,IF(O133=O$2:O$601,1,0),0)),0),IF(V133="",0,((SUM(IF(S133=S$2:S$601,IF(T133=T$2:T$601,1,0),0))-U133)/(SUM(IF(S133=S$2:S$601,IF(T133=T$2:T$601,1,0),0))-1)*100)+(V133/(SUM(IF(S133=S$2:S$601,IF(T133=T$2:T$601,V$2:V$601,0),0))))+IF(U133&lt;2,SUM(IF(S133=S$2:S$601,IF(T133=T$2:T$601,1,0),0)),0))))</f>
        <v>0.23752151462994836</v>
      </c>
      <c r="X133" s="74"/>
      <c r="Y133" s="75"/>
      <c r="Z133" s="76"/>
      <c r="AA133" s="75"/>
      <c r="AB133" s="77">
        <f>0</f>
        <v>0</v>
      </c>
      <c r="AC133" s="77">
        <f t="array" ref="AC133">SUM(M133,R133,W133,AB133)</f>
        <v>33.965694980267571</v>
      </c>
      <c r="AD133" s="76">
        <f>IF(G133=Error_checking!$A$26,MAX(0,MIN(MaxBonus,$G$1)+1-_xlfn.RANK.EQ(AC133,$AC$2:$AC$601)),0)</f>
        <v>0</v>
      </c>
      <c r="AE133" s="73">
        <f t="shared" si="2"/>
        <v>33.965694980267571</v>
      </c>
      <c r="AF133" s="78">
        <f t="array" ref="AF133">IF(G133=Error_checking!$A$26,_xlfn.RANK.EQ(AC133,$AC$2:$AC$601),"")</f>
        <v>132</v>
      </c>
      <c r="AG133" s="79"/>
      <c r="AH133" s="80"/>
      <c r="AI133" s="80"/>
      <c r="AJ133" s="80"/>
      <c r="AK133" s="90"/>
      <c r="AL133" s="81"/>
      <c r="AM133" s="81"/>
      <c r="AN133" s="82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</row>
    <row r="134" spans="1:1024" s="104" customFormat="1" ht="12.75" x14ac:dyDescent="0.2">
      <c r="A134" s="58">
        <f t="array" ref="A134">IF(G134=Error_checking!$A$26,_xlfn.RANK.EQ(AC134,$AC$2:$AC$601),"")</f>
        <v>133</v>
      </c>
      <c r="B134" s="94">
        <v>410</v>
      </c>
      <c r="C134" s="59">
        <f>VLOOKUP($B134,Ludo_na!$A$2:$D$601,2,0)</f>
        <v>85</v>
      </c>
      <c r="D134" s="60" t="str">
        <f>IF(VLOOKUP($B134,Ludo_voor!$A$2:$Y$601,3,0)="","",VLOOKUP($B134,Ludo_voor!$A$2:$Y$601,3,0))</f>
        <v>Rébérez</v>
      </c>
      <c r="E134" s="61" t="str">
        <f>IF(VLOOKUP($B134,Ludo_voor!$A$2:$Y$601,4,0)="","",VLOOKUP($B134,Ludo_voor!$A$2:$Y$601,4,0))</f>
        <v>Lasse</v>
      </c>
      <c r="F134" s="62" t="str">
        <f>IF(VLOOKUP($B134,Ludo_voor!$A$2:$Y$601,5,0)="","",VLOOKUP($B134,Ludo_voor!$A$2:$Y$601,5,0))</f>
        <v>De Speeldoos</v>
      </c>
      <c r="G134" s="63" t="s">
        <v>845</v>
      </c>
      <c r="H134" s="64"/>
      <c r="I134" s="65" t="s">
        <v>856</v>
      </c>
      <c r="J134" s="66">
        <v>1</v>
      </c>
      <c r="K134" s="66">
        <v>4</v>
      </c>
      <c r="L134" s="66">
        <v>66</v>
      </c>
      <c r="M134" s="67">
        <f t="array" ref="M134">IF($G134="","",IF(L134="",0,((SUM(IF(I134=I$2:I$601,IF(J134=J$2:J$601,1,0),0))-K134)/(SUM(IF(I134=I$2:I$601,IF(J134=J$2:J$601,1,0),0))-1)*100)+(L134/(SUM(IF(I134=I$2:I$601,IF(J134=J$2:J$601,L$2:L$601,0),0))))+IF(K134&lt;2,SUM(IF(I134=I$2:I$601,IF(J134=J$2:J$601,1,0),0)),0)))</f>
        <v>0.22222222222222221</v>
      </c>
      <c r="N134" s="68" t="s">
        <v>962</v>
      </c>
      <c r="O134" s="69">
        <v>1</v>
      </c>
      <c r="P134" s="69">
        <v>3</v>
      </c>
      <c r="Q134" s="69">
        <v>2</v>
      </c>
      <c r="R134" s="70">
        <f t="array" ref="R134">IF($G134="","",IF(Q134="",0,((SUM(IF(N134=N$2:N$601,IF(O134=O$2:O$601,1,0),0))-P134)/(SUM(IF(N134=N$2:N$601,IF(O134=O$2:O$601,1,0),0))-1)*100)+(Q134/(SUM(IF(N134=N$2:N$601,IF(O134=O$2:O$601,Q$2:Q$601,0),0))))+IF(P134&lt;2,SUM(IF(N134=N$2:N$601,IF(O134=O$2:O$601,1,0),0)),0)))</f>
        <v>33.533333333333331</v>
      </c>
      <c r="S134" s="71" t="s">
        <v>964</v>
      </c>
      <c r="T134" s="72">
        <v>2</v>
      </c>
      <c r="U134" s="72">
        <v>5</v>
      </c>
      <c r="V134" s="72">
        <v>23</v>
      </c>
      <c r="W134" s="73">
        <f t="array" ref="W134">IF($G134="","",IF(OR(S134=Error_checking!$Q$25,S134=Error_checking!$Q$26),R134-IF(P134&lt;2,SUM(IF(N134=N$2:N$601,IF(O134=O$2:O$601,1,0),0)),0),IF(V134="",0,((SUM(IF(S134=S$2:S$601,IF(T134=T$2:T$601,1,0),0))-U134)/(SUM(IF(S134=S$2:S$601,IF(T134=T$2:T$601,1,0),0))-1)*100)+(V134/(SUM(IF(S134=S$2:S$601,IF(T134=T$2:T$601,V$2:V$601,0),0))))+IF(U134&lt;2,SUM(IF(S134=S$2:S$601,IF(T134=T$2:T$601,1,0),0)),0))))</f>
        <v>0.17164179104477612</v>
      </c>
      <c r="X134" s="74"/>
      <c r="Y134" s="75"/>
      <c r="Z134" s="76"/>
      <c r="AA134" s="75"/>
      <c r="AB134" s="77">
        <f>0</f>
        <v>0</v>
      </c>
      <c r="AC134" s="77">
        <f t="array" ref="AC134">SUM(M134,R134,W134,AB134)</f>
        <v>33.92719734660033</v>
      </c>
      <c r="AD134" s="76">
        <f>IF(G134=Error_checking!$A$26,MAX(0,MIN(MaxBonus,$G$1)+1-_xlfn.RANK.EQ(AC134,$AC$2:$AC$601)),0)</f>
        <v>0</v>
      </c>
      <c r="AE134" s="73">
        <f t="shared" si="2"/>
        <v>33.92719734660033</v>
      </c>
      <c r="AF134" s="78">
        <f t="array" ref="AF134">IF(G134=Error_checking!$A$26,_xlfn.RANK.EQ(AC134,$AC$2:$AC$601),"")</f>
        <v>133</v>
      </c>
      <c r="AG134" s="79"/>
      <c r="AH134" s="80"/>
      <c r="AI134" s="80"/>
      <c r="AJ134" s="80"/>
      <c r="AK134" s="81"/>
      <c r="AL134" s="81"/>
      <c r="AM134" s="81"/>
      <c r="AN134" s="82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83"/>
      <c r="CQ134" s="83"/>
      <c r="CR134" s="83"/>
      <c r="CS134" s="83"/>
      <c r="CT134" s="83"/>
      <c r="CU134" s="83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  <c r="IU134" s="83"/>
      <c r="IV134" s="83"/>
      <c r="IW134" s="83"/>
      <c r="IX134" s="83"/>
      <c r="IY134" s="83"/>
      <c r="IZ134" s="83"/>
      <c r="JA134" s="83"/>
      <c r="JB134" s="83"/>
      <c r="JC134" s="83"/>
      <c r="JD134" s="83"/>
      <c r="JE134" s="83"/>
      <c r="JF134" s="83"/>
      <c r="JG134" s="83"/>
      <c r="JH134" s="83"/>
      <c r="JI134" s="83"/>
      <c r="JJ134" s="83"/>
      <c r="JK134" s="83"/>
      <c r="JL134" s="83"/>
      <c r="JM134" s="83"/>
      <c r="JN134" s="83"/>
      <c r="JO134" s="83"/>
      <c r="JP134" s="83"/>
      <c r="JQ134" s="83"/>
      <c r="JR134" s="83"/>
      <c r="JS134" s="83"/>
      <c r="JT134" s="83"/>
      <c r="JU134" s="83"/>
      <c r="JV134" s="83"/>
      <c r="JW134" s="83"/>
      <c r="JX134" s="83"/>
      <c r="JY134" s="83"/>
      <c r="JZ134" s="83"/>
      <c r="KA134" s="83"/>
      <c r="KB134" s="83"/>
      <c r="KC134" s="83"/>
      <c r="KD134" s="83"/>
      <c r="KE134" s="83"/>
      <c r="KF134" s="83"/>
      <c r="KG134" s="83"/>
      <c r="KH134" s="83"/>
      <c r="KI134" s="83"/>
      <c r="KJ134" s="83"/>
      <c r="KK134" s="83"/>
      <c r="KL134" s="83"/>
      <c r="KM134" s="83"/>
      <c r="KN134" s="83"/>
      <c r="KO134" s="83"/>
      <c r="KP134" s="83"/>
      <c r="KQ134" s="83"/>
      <c r="KR134" s="83"/>
      <c r="KS134" s="83"/>
      <c r="KT134" s="83"/>
      <c r="KU134" s="83"/>
      <c r="KV134" s="83"/>
      <c r="KW134" s="83"/>
      <c r="KX134" s="83"/>
      <c r="KY134" s="83"/>
      <c r="KZ134" s="83"/>
      <c r="LA134" s="83"/>
      <c r="LB134" s="83"/>
      <c r="LC134" s="83"/>
      <c r="LD134" s="83"/>
      <c r="LE134" s="83"/>
      <c r="LF134" s="83"/>
      <c r="LG134" s="83"/>
      <c r="LH134" s="83"/>
      <c r="LI134" s="83"/>
      <c r="LJ134" s="83"/>
      <c r="LK134" s="83"/>
      <c r="LL134" s="83"/>
      <c r="LM134" s="83"/>
      <c r="LN134" s="83"/>
      <c r="LO134" s="83"/>
      <c r="LP134" s="83"/>
      <c r="LQ134" s="83"/>
      <c r="LR134" s="83"/>
      <c r="LS134" s="83"/>
      <c r="LT134" s="83"/>
      <c r="LU134" s="83"/>
      <c r="LV134" s="83"/>
      <c r="LW134" s="83"/>
      <c r="LX134" s="83"/>
      <c r="LY134" s="83"/>
      <c r="LZ134" s="83"/>
      <c r="MA134" s="83"/>
      <c r="MB134" s="83"/>
      <c r="MC134" s="83"/>
      <c r="MD134" s="83"/>
      <c r="ME134" s="83"/>
      <c r="MF134" s="83"/>
      <c r="MG134" s="83"/>
      <c r="MH134" s="83"/>
      <c r="MI134" s="83"/>
      <c r="MJ134" s="83"/>
      <c r="MK134" s="83"/>
      <c r="ML134" s="83"/>
      <c r="MM134" s="83"/>
      <c r="MN134" s="83"/>
      <c r="MO134" s="83"/>
      <c r="MP134" s="83"/>
      <c r="MQ134" s="83"/>
      <c r="MR134" s="83"/>
      <c r="MS134" s="83"/>
      <c r="MT134" s="83"/>
      <c r="MU134" s="83"/>
      <c r="MV134" s="83"/>
      <c r="MW134" s="83"/>
      <c r="MX134" s="83"/>
      <c r="MY134" s="83"/>
      <c r="MZ134" s="83"/>
      <c r="NA134" s="83"/>
      <c r="NB134" s="83"/>
      <c r="NC134" s="83"/>
      <c r="ND134" s="83"/>
      <c r="NE134" s="83"/>
      <c r="NF134" s="83"/>
      <c r="NG134" s="83"/>
      <c r="NH134" s="83"/>
      <c r="NI134" s="83"/>
      <c r="NJ134" s="83"/>
      <c r="NK134" s="83"/>
      <c r="NL134" s="83"/>
      <c r="NM134" s="83"/>
      <c r="NN134" s="83"/>
      <c r="NO134" s="83"/>
      <c r="NP134" s="83"/>
      <c r="NQ134" s="83"/>
      <c r="NR134" s="83"/>
      <c r="NS134" s="83"/>
      <c r="NT134" s="83"/>
      <c r="NU134" s="83"/>
      <c r="NV134" s="83"/>
      <c r="NW134" s="83"/>
      <c r="NX134" s="83"/>
      <c r="NY134" s="83"/>
      <c r="NZ134" s="83"/>
      <c r="OA134" s="83"/>
      <c r="OB134" s="83"/>
      <c r="OC134" s="83"/>
      <c r="OD134" s="83"/>
      <c r="OE134" s="83"/>
      <c r="OF134" s="83"/>
      <c r="OG134" s="83"/>
      <c r="OH134" s="83"/>
      <c r="OI134" s="83"/>
      <c r="OJ134" s="83"/>
      <c r="OK134" s="83"/>
      <c r="OL134" s="83"/>
      <c r="OM134" s="83"/>
      <c r="ON134" s="83"/>
      <c r="OO134" s="83"/>
      <c r="OP134" s="83"/>
      <c r="OQ134" s="83"/>
      <c r="OR134" s="83"/>
      <c r="OS134" s="83"/>
      <c r="OT134" s="83"/>
      <c r="OU134" s="83"/>
      <c r="OV134" s="83"/>
      <c r="OW134" s="83"/>
      <c r="OX134" s="83"/>
      <c r="OY134" s="83"/>
      <c r="OZ134" s="83"/>
      <c r="PA134" s="83"/>
      <c r="PB134" s="83"/>
      <c r="PC134" s="83"/>
      <c r="PD134" s="83"/>
      <c r="PE134" s="83"/>
      <c r="PF134" s="83"/>
      <c r="PG134" s="83"/>
      <c r="PH134" s="83"/>
      <c r="PI134" s="83"/>
      <c r="PJ134" s="83"/>
      <c r="PK134" s="83"/>
      <c r="PL134" s="83"/>
      <c r="PM134" s="83"/>
      <c r="PN134" s="83"/>
      <c r="PO134" s="83"/>
      <c r="PP134" s="83"/>
      <c r="PQ134" s="83"/>
      <c r="PR134" s="83"/>
      <c r="PS134" s="83"/>
      <c r="PT134" s="83"/>
      <c r="PU134" s="83"/>
      <c r="PV134" s="83"/>
      <c r="PW134" s="83"/>
      <c r="PX134" s="83"/>
      <c r="PY134" s="83"/>
      <c r="PZ134" s="83"/>
      <c r="QA134" s="83"/>
      <c r="QB134" s="83"/>
      <c r="QC134" s="83"/>
      <c r="QD134" s="83"/>
      <c r="QE134" s="83"/>
      <c r="QF134" s="83"/>
      <c r="QG134" s="83"/>
      <c r="QH134" s="83"/>
      <c r="QI134" s="83"/>
      <c r="QJ134" s="83"/>
      <c r="QK134" s="83"/>
      <c r="QL134" s="83"/>
      <c r="QM134" s="83"/>
      <c r="QN134" s="83"/>
      <c r="QO134" s="83"/>
      <c r="QP134" s="83"/>
      <c r="QQ134" s="83"/>
      <c r="QR134" s="83"/>
      <c r="QS134" s="83"/>
      <c r="QT134" s="83"/>
      <c r="QU134" s="83"/>
      <c r="QV134" s="83"/>
      <c r="QW134" s="83"/>
      <c r="QX134" s="83"/>
      <c r="QY134" s="83"/>
      <c r="QZ134" s="83"/>
      <c r="RA134" s="83"/>
      <c r="RB134" s="83"/>
      <c r="RC134" s="83"/>
      <c r="RD134" s="83"/>
      <c r="RE134" s="83"/>
      <c r="RF134" s="83"/>
      <c r="RG134" s="83"/>
      <c r="RH134" s="83"/>
      <c r="RI134" s="83"/>
      <c r="RJ134" s="83"/>
      <c r="RK134" s="83"/>
      <c r="RL134" s="83"/>
      <c r="RM134" s="83"/>
      <c r="RN134" s="83"/>
      <c r="RO134" s="83"/>
      <c r="RP134" s="83"/>
      <c r="RQ134" s="83"/>
      <c r="RR134" s="83"/>
      <c r="RS134" s="83"/>
      <c r="RT134" s="83"/>
      <c r="RU134" s="83"/>
      <c r="RV134" s="83"/>
      <c r="RW134" s="83"/>
      <c r="RX134" s="83"/>
      <c r="RY134" s="83"/>
      <c r="RZ134" s="83"/>
      <c r="SA134" s="83"/>
      <c r="SB134" s="83"/>
      <c r="SC134" s="83"/>
      <c r="SD134" s="83"/>
      <c r="SE134" s="83"/>
      <c r="SF134" s="83"/>
      <c r="SG134" s="83"/>
      <c r="SH134" s="83"/>
      <c r="SI134" s="83"/>
      <c r="SJ134" s="83"/>
      <c r="SK134" s="83"/>
      <c r="SL134" s="83"/>
      <c r="SM134" s="83"/>
      <c r="SN134" s="83"/>
      <c r="SO134" s="83"/>
      <c r="SP134" s="83"/>
      <c r="SQ134" s="83"/>
      <c r="SR134" s="83"/>
      <c r="SS134" s="83"/>
      <c r="ST134" s="83"/>
      <c r="SU134" s="83"/>
      <c r="SV134" s="83"/>
      <c r="SW134" s="83"/>
      <c r="SX134" s="83"/>
      <c r="SY134" s="83"/>
      <c r="SZ134" s="83"/>
      <c r="TA134" s="83"/>
      <c r="TB134" s="83"/>
      <c r="TC134" s="83"/>
      <c r="TD134" s="83"/>
      <c r="TE134" s="83"/>
      <c r="TF134" s="83"/>
      <c r="TG134" s="83"/>
      <c r="TH134" s="83"/>
      <c r="TI134" s="83"/>
      <c r="TJ134" s="83"/>
      <c r="TK134" s="83"/>
      <c r="TL134" s="83"/>
      <c r="TM134" s="83"/>
      <c r="TN134" s="83"/>
      <c r="TO134" s="83"/>
      <c r="TP134" s="83"/>
      <c r="TQ134" s="83"/>
      <c r="TR134" s="83"/>
      <c r="TS134" s="83"/>
      <c r="TT134" s="83"/>
      <c r="TU134" s="83"/>
      <c r="TV134" s="83"/>
      <c r="TW134" s="83"/>
      <c r="TX134" s="83"/>
      <c r="TY134" s="83"/>
      <c r="TZ134" s="83"/>
      <c r="UA134" s="83"/>
      <c r="UB134" s="83"/>
      <c r="UC134" s="83"/>
      <c r="UD134" s="83"/>
      <c r="UE134" s="83"/>
      <c r="UF134" s="83"/>
      <c r="UG134" s="83"/>
      <c r="UH134" s="83"/>
      <c r="UI134" s="83"/>
      <c r="UJ134" s="83"/>
      <c r="UK134" s="83"/>
      <c r="UL134" s="83"/>
      <c r="UM134" s="83"/>
      <c r="UN134" s="83"/>
      <c r="UO134" s="83"/>
      <c r="UP134" s="83"/>
      <c r="UQ134" s="83"/>
      <c r="UR134" s="83"/>
      <c r="US134" s="83"/>
      <c r="UT134" s="83"/>
      <c r="UU134" s="83"/>
      <c r="UV134" s="83"/>
      <c r="UW134" s="83"/>
      <c r="UX134" s="83"/>
      <c r="UY134" s="83"/>
      <c r="UZ134" s="83"/>
      <c r="VA134" s="83"/>
      <c r="VB134" s="83"/>
      <c r="VC134" s="83"/>
      <c r="VD134" s="83"/>
      <c r="VE134" s="83"/>
      <c r="VF134" s="83"/>
      <c r="VG134" s="83"/>
      <c r="VH134" s="83"/>
      <c r="VI134" s="83"/>
      <c r="VJ134" s="83"/>
      <c r="VK134" s="83"/>
      <c r="VL134" s="83"/>
      <c r="VM134" s="83"/>
      <c r="VN134" s="83"/>
      <c r="VO134" s="83"/>
      <c r="VP134" s="83"/>
      <c r="VQ134" s="83"/>
      <c r="VR134" s="83"/>
      <c r="VS134" s="83"/>
      <c r="VT134" s="83"/>
      <c r="VU134" s="83"/>
      <c r="VV134" s="83"/>
      <c r="VW134" s="83"/>
      <c r="VX134" s="83"/>
      <c r="VY134" s="83"/>
      <c r="VZ134" s="83"/>
      <c r="WA134" s="83"/>
      <c r="WB134" s="83"/>
      <c r="WC134" s="83"/>
      <c r="WD134" s="83"/>
      <c r="WE134" s="83"/>
      <c r="WF134" s="83"/>
      <c r="WG134" s="83"/>
      <c r="WH134" s="83"/>
      <c r="WI134" s="83"/>
      <c r="WJ134" s="83"/>
      <c r="WK134" s="83"/>
      <c r="WL134" s="83"/>
      <c r="WM134" s="83"/>
      <c r="WN134" s="83"/>
      <c r="WO134" s="83"/>
      <c r="WP134" s="83"/>
      <c r="WQ134" s="83"/>
      <c r="WR134" s="83"/>
      <c r="WS134" s="83"/>
      <c r="WT134" s="83"/>
      <c r="WU134" s="83"/>
      <c r="WV134" s="83"/>
      <c r="WW134" s="83"/>
      <c r="WX134" s="83"/>
      <c r="WY134" s="83"/>
      <c r="WZ134" s="83"/>
      <c r="XA134" s="83"/>
      <c r="XB134" s="83"/>
      <c r="XC134" s="83"/>
      <c r="XD134" s="83"/>
      <c r="XE134" s="83"/>
      <c r="XF134" s="83"/>
      <c r="XG134" s="83"/>
      <c r="XH134" s="83"/>
      <c r="XI134" s="83"/>
      <c r="XJ134" s="83"/>
      <c r="XK134" s="83"/>
      <c r="XL134" s="83"/>
      <c r="XM134" s="83"/>
      <c r="XN134" s="83"/>
      <c r="XO134" s="83"/>
      <c r="XP134" s="83"/>
      <c r="XQ134" s="83"/>
      <c r="XR134" s="83"/>
      <c r="XS134" s="83"/>
      <c r="XT134" s="83"/>
      <c r="XU134" s="83"/>
      <c r="XV134" s="83"/>
      <c r="XW134" s="83"/>
      <c r="XX134" s="83"/>
      <c r="XY134" s="83"/>
      <c r="XZ134" s="83"/>
      <c r="YA134" s="83"/>
      <c r="YB134" s="83"/>
      <c r="YC134" s="83"/>
      <c r="YD134" s="83"/>
      <c r="YE134" s="83"/>
      <c r="YF134" s="83"/>
      <c r="YG134" s="83"/>
      <c r="YH134" s="83"/>
      <c r="YI134" s="83"/>
      <c r="YJ134" s="83"/>
      <c r="YK134" s="83"/>
      <c r="YL134" s="83"/>
      <c r="YM134" s="83"/>
      <c r="YN134" s="83"/>
      <c r="YO134" s="83"/>
      <c r="YP134" s="83"/>
      <c r="YQ134" s="83"/>
      <c r="YR134" s="83"/>
      <c r="YS134" s="83"/>
      <c r="YT134" s="83"/>
      <c r="YU134" s="83"/>
      <c r="YV134" s="83"/>
      <c r="YW134" s="83"/>
      <c r="YX134" s="83"/>
      <c r="YY134" s="83"/>
      <c r="YZ134" s="83"/>
      <c r="ZA134" s="83"/>
      <c r="ZB134" s="83"/>
      <c r="ZC134" s="83"/>
      <c r="ZD134" s="83"/>
      <c r="ZE134" s="83"/>
      <c r="ZF134" s="83"/>
      <c r="ZG134" s="83"/>
      <c r="ZH134" s="83"/>
      <c r="ZI134" s="83"/>
      <c r="ZJ134" s="83"/>
      <c r="ZK134" s="83"/>
      <c r="ZL134" s="83"/>
      <c r="ZM134" s="83"/>
      <c r="ZN134" s="83"/>
      <c r="ZO134" s="83"/>
      <c r="ZP134" s="83"/>
      <c r="ZQ134" s="83"/>
      <c r="ZR134" s="83"/>
      <c r="ZS134" s="83"/>
      <c r="ZT134" s="83"/>
      <c r="ZU134" s="83"/>
      <c r="ZV134" s="83"/>
      <c r="ZW134" s="83"/>
      <c r="ZX134" s="83"/>
      <c r="ZY134" s="83"/>
      <c r="ZZ134" s="83"/>
      <c r="AAA134" s="83"/>
      <c r="AAB134" s="83"/>
      <c r="AAC134" s="83"/>
      <c r="AAD134" s="83"/>
      <c r="AAE134" s="83"/>
      <c r="AAF134" s="83"/>
      <c r="AAG134" s="83"/>
      <c r="AAH134" s="83"/>
      <c r="AAI134" s="83"/>
      <c r="AAJ134" s="83"/>
      <c r="AAK134" s="83"/>
      <c r="AAL134" s="83"/>
      <c r="AAM134" s="83"/>
      <c r="AAN134" s="83"/>
      <c r="AAO134" s="83"/>
      <c r="AAP134" s="83"/>
      <c r="AAQ134" s="83"/>
      <c r="AAR134" s="83"/>
      <c r="AAS134" s="83"/>
      <c r="AAT134" s="83"/>
      <c r="AAU134" s="83"/>
      <c r="AAV134" s="83"/>
      <c r="AAW134" s="83"/>
      <c r="AAX134" s="83"/>
      <c r="AAY134" s="83"/>
      <c r="AAZ134" s="83"/>
      <c r="ABA134" s="83"/>
      <c r="ABB134" s="83"/>
      <c r="ABC134" s="83"/>
      <c r="ABD134" s="83"/>
      <c r="ABE134" s="83"/>
      <c r="ABF134" s="83"/>
      <c r="ABG134" s="83"/>
      <c r="ABH134" s="83"/>
      <c r="ABI134" s="83"/>
      <c r="ABJ134" s="83"/>
      <c r="ABK134" s="83"/>
      <c r="ABL134" s="83"/>
      <c r="ABM134" s="83"/>
      <c r="ABN134" s="83"/>
      <c r="ABO134" s="83"/>
      <c r="ABP134" s="83"/>
      <c r="ABQ134" s="83"/>
      <c r="ABR134" s="83"/>
      <c r="ABS134" s="83"/>
      <c r="ABT134" s="83"/>
      <c r="ABU134" s="83"/>
      <c r="ABV134" s="83"/>
      <c r="ABW134" s="83"/>
      <c r="ABX134" s="83"/>
      <c r="ABY134" s="83"/>
      <c r="ABZ134" s="83"/>
      <c r="ACA134" s="83"/>
      <c r="ACB134" s="83"/>
      <c r="ACC134" s="83"/>
      <c r="ACD134" s="83"/>
      <c r="ACE134" s="83"/>
      <c r="ACF134" s="83"/>
      <c r="ACG134" s="83"/>
      <c r="ACH134" s="83"/>
      <c r="ACI134" s="83"/>
      <c r="ACJ134" s="83"/>
      <c r="ACK134" s="83"/>
      <c r="ACL134" s="83"/>
      <c r="ACM134" s="83"/>
      <c r="ACN134" s="83"/>
      <c r="ACO134" s="83"/>
      <c r="ACP134" s="83"/>
      <c r="ACQ134" s="83"/>
      <c r="ACR134" s="83"/>
      <c r="ACS134" s="83"/>
      <c r="ACT134" s="83"/>
      <c r="ACU134" s="83"/>
      <c r="ACV134" s="83"/>
      <c r="ACW134" s="83"/>
      <c r="ACX134" s="83"/>
      <c r="ACY134" s="83"/>
      <c r="ACZ134" s="83"/>
      <c r="ADA134" s="83"/>
      <c r="ADB134" s="83"/>
      <c r="ADC134" s="83"/>
      <c r="ADD134" s="83"/>
      <c r="ADE134" s="83"/>
      <c r="ADF134" s="83"/>
      <c r="ADG134" s="83"/>
      <c r="ADH134" s="83"/>
      <c r="ADI134" s="83"/>
      <c r="ADJ134" s="83"/>
      <c r="ADK134" s="83"/>
      <c r="ADL134" s="83"/>
      <c r="ADM134" s="83"/>
      <c r="ADN134" s="83"/>
      <c r="ADO134" s="83"/>
      <c r="ADP134" s="83"/>
      <c r="ADQ134" s="83"/>
      <c r="ADR134" s="83"/>
      <c r="ADS134" s="83"/>
      <c r="ADT134" s="83"/>
      <c r="ADU134" s="83"/>
      <c r="ADV134" s="83"/>
      <c r="ADW134" s="83"/>
      <c r="ADX134" s="83"/>
      <c r="ADY134" s="83"/>
      <c r="ADZ134" s="83"/>
      <c r="AEA134" s="83"/>
      <c r="AEB134" s="83"/>
      <c r="AEC134" s="83"/>
      <c r="AED134" s="83"/>
      <c r="AEE134" s="83"/>
      <c r="AEF134" s="83"/>
      <c r="AEG134" s="83"/>
      <c r="AEH134" s="83"/>
      <c r="AEI134" s="83"/>
      <c r="AEJ134" s="83"/>
      <c r="AEK134" s="83"/>
      <c r="AEL134" s="83"/>
      <c r="AEM134" s="83"/>
      <c r="AEN134" s="83"/>
      <c r="AEO134" s="83"/>
      <c r="AEP134" s="83"/>
      <c r="AEQ134" s="83"/>
      <c r="AER134" s="83"/>
      <c r="AES134" s="83"/>
      <c r="AET134" s="83"/>
      <c r="AEU134" s="83"/>
      <c r="AEV134" s="83"/>
      <c r="AEW134" s="83"/>
      <c r="AEX134" s="83"/>
      <c r="AEY134" s="83"/>
      <c r="AEZ134" s="83"/>
      <c r="AFA134" s="83"/>
      <c r="AFB134" s="83"/>
      <c r="AFC134" s="83"/>
      <c r="AFD134" s="83"/>
      <c r="AFE134" s="83"/>
      <c r="AFF134" s="83"/>
      <c r="AFG134" s="83"/>
      <c r="AFH134" s="83"/>
      <c r="AFI134" s="83"/>
      <c r="AFJ134" s="83"/>
      <c r="AFK134" s="83"/>
      <c r="AFL134" s="83"/>
      <c r="AFM134" s="83"/>
      <c r="AFN134" s="83"/>
      <c r="AFO134" s="83"/>
      <c r="AFP134" s="83"/>
      <c r="AFQ134" s="83"/>
      <c r="AFR134" s="83"/>
      <c r="AFS134" s="83"/>
      <c r="AFT134" s="83"/>
      <c r="AFU134" s="83"/>
      <c r="AFV134" s="83"/>
      <c r="AFW134" s="83"/>
      <c r="AFX134" s="83"/>
      <c r="AFY134" s="83"/>
      <c r="AFZ134" s="83"/>
      <c r="AGA134" s="83"/>
      <c r="AGB134" s="83"/>
      <c r="AGC134" s="83"/>
      <c r="AGD134" s="83"/>
      <c r="AGE134" s="83"/>
      <c r="AGF134" s="83"/>
      <c r="AGG134" s="83"/>
      <c r="AGH134" s="83"/>
      <c r="AGI134" s="83"/>
      <c r="AGJ134" s="83"/>
      <c r="AGK134" s="83"/>
      <c r="AGL134" s="83"/>
      <c r="AGM134" s="83"/>
      <c r="AGN134" s="83"/>
      <c r="AGO134" s="83"/>
      <c r="AGP134" s="83"/>
      <c r="AGQ134" s="83"/>
      <c r="AGR134" s="83"/>
      <c r="AGS134" s="83"/>
      <c r="AGT134" s="83"/>
      <c r="AGU134" s="83"/>
      <c r="AGV134" s="83"/>
      <c r="AGW134" s="83"/>
      <c r="AGX134" s="83"/>
      <c r="AGY134" s="83"/>
      <c r="AGZ134" s="83"/>
      <c r="AHA134" s="83"/>
      <c r="AHB134" s="83"/>
      <c r="AHC134" s="83"/>
      <c r="AHD134" s="83"/>
      <c r="AHE134" s="83"/>
      <c r="AHF134" s="83"/>
      <c r="AHG134" s="83"/>
      <c r="AHH134" s="83"/>
      <c r="AHI134" s="83"/>
      <c r="AHJ134" s="83"/>
      <c r="AHK134" s="83"/>
      <c r="AHL134" s="83"/>
      <c r="AHM134" s="83"/>
      <c r="AHN134" s="83"/>
      <c r="AHO134" s="83"/>
      <c r="AHP134" s="83"/>
      <c r="AHQ134" s="83"/>
      <c r="AHR134" s="83"/>
      <c r="AHS134" s="83"/>
      <c r="AHT134" s="83"/>
      <c r="AHU134" s="83"/>
      <c r="AHV134" s="83"/>
      <c r="AHW134" s="83"/>
      <c r="AHX134" s="83"/>
      <c r="AHY134" s="83"/>
      <c r="AHZ134" s="83"/>
      <c r="AIA134" s="83"/>
      <c r="AIB134" s="83"/>
      <c r="AIC134" s="83"/>
      <c r="AID134" s="83"/>
      <c r="AIE134" s="83"/>
      <c r="AIF134" s="83"/>
      <c r="AIG134" s="83"/>
      <c r="AIH134" s="83"/>
      <c r="AII134" s="83"/>
      <c r="AIJ134" s="83"/>
      <c r="AIK134" s="83"/>
      <c r="AIL134" s="83"/>
      <c r="AIM134" s="83"/>
      <c r="AIN134" s="83"/>
      <c r="AIO134" s="83"/>
      <c r="AIP134" s="83"/>
      <c r="AIQ134" s="83"/>
      <c r="AIR134" s="83"/>
      <c r="AIS134" s="83"/>
      <c r="AIT134" s="83"/>
      <c r="AIU134" s="83"/>
      <c r="AIV134" s="83"/>
      <c r="AIW134" s="83"/>
      <c r="AIX134" s="83"/>
      <c r="AIY134" s="83"/>
      <c r="AIZ134" s="83"/>
      <c r="AJA134" s="83"/>
      <c r="AJB134" s="83"/>
      <c r="AJC134" s="83"/>
      <c r="AJD134" s="83"/>
      <c r="AJE134" s="83"/>
      <c r="AJF134" s="83"/>
      <c r="AJG134" s="83"/>
      <c r="AJH134" s="83"/>
      <c r="AJI134" s="83"/>
      <c r="AJJ134" s="83"/>
      <c r="AJK134" s="83"/>
      <c r="AJL134" s="83"/>
      <c r="AJM134" s="83"/>
      <c r="AJN134" s="83"/>
      <c r="AJO134" s="83"/>
      <c r="AJP134" s="83"/>
      <c r="AJQ134" s="83"/>
      <c r="AJR134" s="83"/>
      <c r="AJS134" s="83"/>
      <c r="AJT134" s="83"/>
      <c r="AJU134" s="83"/>
      <c r="AJV134" s="83"/>
      <c r="AJW134" s="83"/>
      <c r="AJX134" s="83"/>
      <c r="AJY134" s="83"/>
      <c r="AJZ134" s="83"/>
      <c r="AKA134" s="83"/>
      <c r="AKB134" s="83"/>
      <c r="AKC134" s="83"/>
      <c r="AKD134" s="83"/>
      <c r="AKE134" s="83"/>
      <c r="AKF134" s="83"/>
      <c r="AKG134" s="83"/>
      <c r="AKH134" s="83"/>
      <c r="AKI134" s="83"/>
      <c r="AKJ134" s="83"/>
      <c r="AKK134" s="83"/>
      <c r="AKL134" s="83"/>
      <c r="AKM134" s="83"/>
      <c r="AKN134" s="83"/>
      <c r="AKO134" s="83"/>
      <c r="AKP134" s="83"/>
      <c r="AKQ134" s="83"/>
      <c r="AKR134" s="83"/>
      <c r="AKS134" s="83"/>
      <c r="AKT134" s="83"/>
      <c r="AKU134" s="83"/>
      <c r="AKV134" s="83"/>
      <c r="AKW134" s="83"/>
      <c r="AKX134" s="83"/>
      <c r="AKY134" s="83"/>
      <c r="AKZ134" s="83"/>
      <c r="ALA134" s="83"/>
      <c r="ALB134" s="83"/>
      <c r="ALC134" s="83"/>
      <c r="ALD134" s="83"/>
      <c r="ALE134" s="83"/>
      <c r="ALF134" s="83"/>
      <c r="ALG134" s="83"/>
      <c r="ALH134" s="83"/>
      <c r="ALI134" s="83"/>
      <c r="ALJ134" s="83"/>
      <c r="ALK134" s="83"/>
      <c r="ALL134" s="83"/>
      <c r="ALM134" s="83"/>
      <c r="ALN134" s="83"/>
      <c r="ALO134" s="83"/>
      <c r="ALP134" s="83"/>
      <c r="ALQ134" s="83"/>
      <c r="ALR134" s="83"/>
      <c r="ALS134" s="83"/>
      <c r="ALT134" s="83"/>
      <c r="ALU134" s="83"/>
      <c r="ALV134" s="83"/>
      <c r="ALW134" s="83"/>
      <c r="ALX134" s="83"/>
      <c r="ALY134" s="83"/>
      <c r="ALZ134" s="83"/>
      <c r="AMA134" s="83"/>
      <c r="AMB134" s="83"/>
      <c r="AMC134" s="83"/>
      <c r="AMD134" s="83"/>
      <c r="AME134" s="83"/>
      <c r="AMF134" s="83"/>
      <c r="AMG134" s="83"/>
      <c r="AMH134" s="83"/>
      <c r="AMI134" s="83"/>
      <c r="AMJ134" s="83"/>
    </row>
    <row r="135" spans="1:1024" s="89" customFormat="1" ht="12.75" x14ac:dyDescent="0.2">
      <c r="A135" s="58">
        <f t="array" ref="A135">IF(G135=Error_checking!$A$26,_xlfn.RANK.EQ(AC135,$AC$2:$AC$601),"")</f>
        <v>134</v>
      </c>
      <c r="B135" s="84">
        <v>382</v>
      </c>
      <c r="C135" s="59">
        <f>VLOOKUP($B135,Ludo_na!$A$2:$D$601,2,0)</f>
        <v>469</v>
      </c>
      <c r="D135" s="60" t="str">
        <f>IF(VLOOKUP($B135,Ludo_voor!$A$2:$Y$601,3,0)="","",VLOOKUP($B135,Ludo_voor!$A$2:$Y$601,3,0))</f>
        <v>De Cauwer</v>
      </c>
      <c r="E135" s="61" t="str">
        <f>IF(VLOOKUP($B135,Ludo_voor!$A$2:$Y$601,4,0)="","",VLOOKUP($B135,Ludo_voor!$A$2:$Y$601,4,0))</f>
        <v>Levi</v>
      </c>
      <c r="F135" s="62" t="str">
        <f>IF(VLOOKUP($B135,Ludo_voor!$A$2:$Y$601,5,0)="","",VLOOKUP($B135,Ludo_voor!$A$2:$Y$601,5,0))</f>
        <v>HQ Gaming Club</v>
      </c>
      <c r="G135" s="63" t="s">
        <v>845</v>
      </c>
      <c r="H135" s="85"/>
      <c r="I135" s="86" t="s">
        <v>852</v>
      </c>
      <c r="J135" s="87">
        <v>2</v>
      </c>
      <c r="K135" s="87">
        <v>4</v>
      </c>
      <c r="L135" s="87">
        <v>35</v>
      </c>
      <c r="M135" s="67">
        <f t="array" ref="M135">IF($G135="","",IF(L135="",0,((SUM(IF(I135=I$2:I$601,IF(J135=J$2:J$601,1,0),0))-K135)/(SUM(IF(I135=I$2:I$601,IF(J135=J$2:J$601,1,0),0))-1)*100)+(L135/(SUM(IF(I135=I$2:I$601,IF(J135=J$2:J$601,L$2:L$601,0),0))))+IF(K135&lt;2,SUM(IF(I135=I$2:I$601,IF(J135=J$2:J$601,1,0),0)),0)))</f>
        <v>0.18518518518518517</v>
      </c>
      <c r="N135" s="88" t="s">
        <v>855</v>
      </c>
      <c r="O135" s="72">
        <v>4</v>
      </c>
      <c r="P135" s="72">
        <v>4</v>
      </c>
      <c r="Q135" s="72">
        <v>31</v>
      </c>
      <c r="R135" s="70">
        <f t="array" ref="R135">IF($G135="","",IF(Q135="",0,((SUM(IF(N135=N$2:N$601,IF(O135=O$2:O$601,1,0),0))-P135)/(SUM(IF(N135=N$2:N$601,IF(O135=O$2:O$601,1,0),0))-1)*100)+(Q135/(SUM(IF(N135=N$2:N$601,IF(O135=O$2:O$601,Q$2:Q$601,0),0))))+IF(P135&lt;2,SUM(IF(N135=N$2:N$601,IF(O135=O$2:O$601,1,0),0)),0)))</f>
        <v>0.16062176165803108</v>
      </c>
      <c r="S135" s="71" t="s">
        <v>859</v>
      </c>
      <c r="T135" s="72">
        <v>3</v>
      </c>
      <c r="U135" s="72">
        <v>3</v>
      </c>
      <c r="V135" s="72">
        <v>10</v>
      </c>
      <c r="W135" s="73">
        <f t="array" ref="W135">IF($G135="","",IF(OR(S135=Error_checking!$Q$25,S135=Error_checking!$Q$26),R135-IF(P135&lt;2,SUM(IF(N135=N$2:N$601,IF(O135=O$2:O$601,1,0),0)),0),IF(V135="",0,((SUM(IF(S135=S$2:S$601,IF(T135=T$2:T$601,1,0),0))-U135)/(SUM(IF(S135=S$2:S$601,IF(T135=T$2:T$601,1,0),0))-1)*100)+(V135/(SUM(IF(S135=S$2:S$601,IF(T135=T$2:T$601,V$2:V$601,0),0))))+IF(U135&lt;2,SUM(IF(S135=S$2:S$601,IF(T135=T$2:T$601,1,0),0)),0))))</f>
        <v>33.55555555555555</v>
      </c>
      <c r="X135" s="74"/>
      <c r="Y135" s="75"/>
      <c r="Z135" s="76"/>
      <c r="AA135" s="75"/>
      <c r="AB135" s="77">
        <f>0</f>
        <v>0</v>
      </c>
      <c r="AC135" s="77">
        <f t="array" ref="AC135">SUM(M135,R135,W135,AB135)</f>
        <v>33.901362502398769</v>
      </c>
      <c r="AD135" s="76">
        <f>IF(G135=Error_checking!$A$26,MAX(0,MIN(MaxBonus,$G$1)+1-_xlfn.RANK.EQ(AC135,$AC$2:$AC$601)),0)</f>
        <v>0</v>
      </c>
      <c r="AE135" s="73">
        <f t="shared" si="2"/>
        <v>33.901362502398769</v>
      </c>
      <c r="AF135" s="78">
        <f t="array" ref="AF135">IF(G135=Error_checking!$A$26,_xlfn.RANK.EQ(AC135,$AC$2:$AC$601),"")</f>
        <v>134</v>
      </c>
      <c r="AG135" s="79"/>
      <c r="AH135" s="80"/>
      <c r="AI135" s="80"/>
      <c r="AJ135" s="80"/>
      <c r="AK135" s="81"/>
      <c r="AL135" s="90"/>
      <c r="AM135" s="90"/>
      <c r="AN135" s="91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3"/>
      <c r="BY135" s="83"/>
      <c r="BZ135" s="83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  <c r="JB135" s="104"/>
      <c r="JC135" s="104"/>
      <c r="JD135" s="104"/>
      <c r="JE135" s="104"/>
      <c r="JF135" s="104"/>
      <c r="JG135" s="104"/>
      <c r="JH135" s="104"/>
      <c r="JI135" s="104"/>
      <c r="JJ135" s="104"/>
      <c r="JK135" s="104"/>
      <c r="JL135" s="104"/>
      <c r="JM135" s="104"/>
      <c r="JN135" s="104"/>
      <c r="JO135" s="104"/>
      <c r="JP135" s="104"/>
      <c r="JQ135" s="104"/>
      <c r="JR135" s="104"/>
      <c r="JS135" s="104"/>
      <c r="JT135" s="104"/>
      <c r="JU135" s="104"/>
      <c r="JV135" s="104"/>
      <c r="JW135" s="104"/>
      <c r="JX135" s="104"/>
      <c r="JY135" s="104"/>
      <c r="JZ135" s="104"/>
      <c r="KA135" s="104"/>
      <c r="KB135" s="104"/>
      <c r="KC135" s="104"/>
      <c r="KD135" s="104"/>
      <c r="KE135" s="104"/>
      <c r="KF135" s="104"/>
      <c r="KG135" s="104"/>
      <c r="KH135" s="104"/>
      <c r="KI135" s="104"/>
      <c r="KJ135" s="104"/>
      <c r="KK135" s="104"/>
      <c r="KL135" s="104"/>
      <c r="KM135" s="104"/>
      <c r="KN135" s="104"/>
      <c r="KO135" s="104"/>
      <c r="KP135" s="104"/>
      <c r="KQ135" s="104"/>
      <c r="KR135" s="104"/>
      <c r="KS135" s="104"/>
      <c r="KT135" s="104"/>
      <c r="KU135" s="104"/>
      <c r="KV135" s="104"/>
      <c r="KW135" s="104"/>
      <c r="KX135" s="104"/>
      <c r="KY135" s="104"/>
      <c r="KZ135" s="104"/>
      <c r="LA135" s="104"/>
      <c r="LB135" s="104"/>
      <c r="LC135" s="104"/>
      <c r="LD135" s="104"/>
      <c r="LE135" s="104"/>
      <c r="LF135" s="104"/>
      <c r="LG135" s="104"/>
      <c r="LH135" s="104"/>
      <c r="LI135" s="104"/>
      <c r="LJ135" s="104"/>
      <c r="LK135" s="104"/>
      <c r="LL135" s="104"/>
      <c r="LM135" s="104"/>
      <c r="LN135" s="104"/>
      <c r="LO135" s="104"/>
      <c r="LP135" s="104"/>
      <c r="LQ135" s="104"/>
      <c r="LR135" s="104"/>
      <c r="LS135" s="104"/>
      <c r="LT135" s="104"/>
      <c r="LU135" s="104"/>
      <c r="LV135" s="104"/>
      <c r="LW135" s="104"/>
      <c r="LX135" s="104"/>
      <c r="LY135" s="104"/>
      <c r="LZ135" s="104"/>
      <c r="MA135" s="104"/>
      <c r="MB135" s="104"/>
      <c r="MC135" s="104"/>
      <c r="MD135" s="104"/>
      <c r="ME135" s="104"/>
      <c r="MF135" s="104"/>
      <c r="MG135" s="104"/>
      <c r="MH135" s="104"/>
      <c r="MI135" s="104"/>
      <c r="MJ135" s="104"/>
      <c r="MK135" s="104"/>
      <c r="ML135" s="104"/>
      <c r="MM135" s="104"/>
      <c r="MN135" s="104"/>
      <c r="MO135" s="104"/>
      <c r="MP135" s="104"/>
      <c r="MQ135" s="104"/>
      <c r="MR135" s="104"/>
      <c r="MS135" s="104"/>
      <c r="MT135" s="104"/>
      <c r="MU135" s="104"/>
      <c r="MV135" s="104"/>
      <c r="MW135" s="104"/>
      <c r="MX135" s="104"/>
      <c r="MY135" s="104"/>
      <c r="MZ135" s="104"/>
      <c r="NA135" s="104"/>
      <c r="NB135" s="104"/>
      <c r="NC135" s="104"/>
      <c r="ND135" s="104"/>
      <c r="NE135" s="104"/>
      <c r="NF135" s="104"/>
      <c r="NG135" s="104"/>
      <c r="NH135" s="104"/>
      <c r="NI135" s="104"/>
      <c r="NJ135" s="104"/>
      <c r="NK135" s="104"/>
      <c r="NL135" s="104"/>
      <c r="NM135" s="104"/>
      <c r="NN135" s="104"/>
      <c r="NO135" s="104"/>
      <c r="NP135" s="104"/>
      <c r="NQ135" s="104"/>
      <c r="NR135" s="104"/>
      <c r="NS135" s="104"/>
      <c r="NT135" s="104"/>
      <c r="NU135" s="104"/>
      <c r="NV135" s="104"/>
      <c r="NW135" s="104"/>
      <c r="NX135" s="104"/>
      <c r="NY135" s="104"/>
      <c r="NZ135" s="104"/>
      <c r="OA135" s="104"/>
      <c r="OB135" s="104"/>
      <c r="OC135" s="104"/>
      <c r="OD135" s="104"/>
      <c r="OE135" s="104"/>
      <c r="OF135" s="104"/>
      <c r="OG135" s="104"/>
      <c r="OH135" s="104"/>
      <c r="OI135" s="104"/>
      <c r="OJ135" s="104"/>
      <c r="OK135" s="104"/>
      <c r="OL135" s="104"/>
      <c r="OM135" s="104"/>
      <c r="ON135" s="104"/>
      <c r="OO135" s="104"/>
      <c r="OP135" s="104"/>
      <c r="OQ135" s="104"/>
      <c r="OR135" s="104"/>
      <c r="OS135" s="104"/>
      <c r="OT135" s="104"/>
      <c r="OU135" s="104"/>
      <c r="OV135" s="104"/>
      <c r="OW135" s="104"/>
      <c r="OX135" s="104"/>
      <c r="OY135" s="104"/>
      <c r="OZ135" s="104"/>
      <c r="PA135" s="104"/>
      <c r="PB135" s="104"/>
      <c r="PC135" s="104"/>
      <c r="PD135" s="104"/>
      <c r="PE135" s="104"/>
      <c r="PF135" s="104"/>
      <c r="PG135" s="104"/>
      <c r="PH135" s="104"/>
      <c r="PI135" s="104"/>
      <c r="PJ135" s="104"/>
      <c r="PK135" s="104"/>
      <c r="PL135" s="104"/>
      <c r="PM135" s="104"/>
      <c r="PN135" s="104"/>
      <c r="PO135" s="104"/>
      <c r="PP135" s="104"/>
      <c r="PQ135" s="104"/>
      <c r="PR135" s="104"/>
      <c r="PS135" s="104"/>
      <c r="PT135" s="104"/>
      <c r="PU135" s="104"/>
      <c r="PV135" s="104"/>
      <c r="PW135" s="104"/>
      <c r="PX135" s="104"/>
      <c r="PY135" s="104"/>
      <c r="PZ135" s="104"/>
      <c r="QA135" s="104"/>
      <c r="QB135" s="104"/>
      <c r="QC135" s="104"/>
      <c r="QD135" s="104"/>
      <c r="QE135" s="104"/>
      <c r="QF135" s="104"/>
      <c r="QG135" s="104"/>
      <c r="QH135" s="104"/>
      <c r="QI135" s="104"/>
      <c r="QJ135" s="104"/>
      <c r="QK135" s="104"/>
      <c r="QL135" s="104"/>
      <c r="QM135" s="104"/>
      <c r="QN135" s="104"/>
      <c r="QO135" s="104"/>
      <c r="QP135" s="104"/>
      <c r="QQ135" s="104"/>
      <c r="QR135" s="104"/>
      <c r="QS135" s="104"/>
      <c r="QT135" s="104"/>
      <c r="QU135" s="104"/>
      <c r="QV135" s="104"/>
      <c r="QW135" s="104"/>
      <c r="QX135" s="104"/>
      <c r="QY135" s="104"/>
      <c r="QZ135" s="104"/>
      <c r="RA135" s="104"/>
      <c r="RB135" s="104"/>
      <c r="RC135" s="104"/>
      <c r="RD135" s="104"/>
      <c r="RE135" s="104"/>
      <c r="RF135" s="104"/>
      <c r="RG135" s="104"/>
      <c r="RH135" s="104"/>
      <c r="RI135" s="104"/>
      <c r="RJ135" s="104"/>
      <c r="RK135" s="104"/>
      <c r="RL135" s="104"/>
      <c r="RM135" s="104"/>
      <c r="RN135" s="104"/>
      <c r="RO135" s="104"/>
      <c r="RP135" s="104"/>
      <c r="RQ135" s="104"/>
      <c r="RR135" s="104"/>
      <c r="RS135" s="104"/>
      <c r="RT135" s="104"/>
      <c r="RU135" s="104"/>
      <c r="RV135" s="104"/>
      <c r="RW135" s="104"/>
      <c r="RX135" s="104"/>
      <c r="RY135" s="104"/>
      <c r="RZ135" s="104"/>
      <c r="SA135" s="104"/>
      <c r="SB135" s="104"/>
      <c r="SC135" s="104"/>
      <c r="SD135" s="104"/>
      <c r="SE135" s="104"/>
      <c r="SF135" s="104"/>
      <c r="SG135" s="104"/>
      <c r="SH135" s="104"/>
      <c r="SI135" s="104"/>
      <c r="SJ135" s="104"/>
      <c r="SK135" s="104"/>
      <c r="SL135" s="104"/>
      <c r="SM135" s="104"/>
      <c r="SN135" s="104"/>
      <c r="SO135" s="104"/>
      <c r="SP135" s="104"/>
      <c r="SQ135" s="104"/>
      <c r="SR135" s="104"/>
      <c r="SS135" s="104"/>
      <c r="ST135" s="104"/>
      <c r="SU135" s="104"/>
      <c r="SV135" s="104"/>
      <c r="SW135" s="104"/>
      <c r="SX135" s="104"/>
      <c r="SY135" s="104"/>
      <c r="SZ135" s="104"/>
      <c r="TA135" s="104"/>
      <c r="TB135" s="104"/>
      <c r="TC135" s="104"/>
      <c r="TD135" s="104"/>
      <c r="TE135" s="104"/>
      <c r="TF135" s="104"/>
      <c r="TG135" s="104"/>
      <c r="TH135" s="104"/>
      <c r="TI135" s="104"/>
      <c r="TJ135" s="104"/>
      <c r="TK135" s="104"/>
      <c r="TL135" s="104"/>
      <c r="TM135" s="104"/>
      <c r="TN135" s="104"/>
      <c r="TO135" s="104"/>
      <c r="TP135" s="104"/>
      <c r="TQ135" s="104"/>
      <c r="TR135" s="104"/>
      <c r="TS135" s="104"/>
      <c r="TT135" s="104"/>
      <c r="TU135" s="104"/>
      <c r="TV135" s="104"/>
      <c r="TW135" s="104"/>
      <c r="TX135" s="104"/>
      <c r="TY135" s="104"/>
      <c r="TZ135" s="104"/>
      <c r="UA135" s="104"/>
      <c r="UB135" s="104"/>
      <c r="UC135" s="104"/>
      <c r="UD135" s="104"/>
      <c r="UE135" s="104"/>
      <c r="UF135" s="104"/>
      <c r="UG135" s="104"/>
      <c r="UH135" s="104"/>
      <c r="UI135" s="104"/>
      <c r="UJ135" s="104"/>
      <c r="UK135" s="104"/>
      <c r="UL135" s="104"/>
      <c r="UM135" s="104"/>
      <c r="UN135" s="104"/>
      <c r="UO135" s="104"/>
      <c r="UP135" s="104"/>
      <c r="UQ135" s="104"/>
      <c r="UR135" s="104"/>
      <c r="US135" s="104"/>
      <c r="UT135" s="104"/>
      <c r="UU135" s="104"/>
      <c r="UV135" s="104"/>
      <c r="UW135" s="104"/>
      <c r="UX135" s="104"/>
      <c r="UY135" s="104"/>
      <c r="UZ135" s="104"/>
      <c r="VA135" s="104"/>
      <c r="VB135" s="104"/>
      <c r="VC135" s="104"/>
      <c r="VD135" s="104"/>
      <c r="VE135" s="104"/>
      <c r="VF135" s="104"/>
      <c r="VG135" s="104"/>
      <c r="VH135" s="104"/>
      <c r="VI135" s="104"/>
      <c r="VJ135" s="104"/>
      <c r="VK135" s="104"/>
      <c r="VL135" s="104"/>
      <c r="VM135" s="104"/>
      <c r="VN135" s="104"/>
      <c r="VO135" s="104"/>
      <c r="VP135" s="104"/>
      <c r="VQ135" s="104"/>
      <c r="VR135" s="104"/>
      <c r="VS135" s="104"/>
      <c r="VT135" s="104"/>
      <c r="VU135" s="104"/>
      <c r="VV135" s="104"/>
      <c r="VW135" s="104"/>
      <c r="VX135" s="104"/>
      <c r="VY135" s="104"/>
      <c r="VZ135" s="104"/>
      <c r="WA135" s="104"/>
      <c r="WB135" s="104"/>
      <c r="WC135" s="104"/>
      <c r="WD135" s="104"/>
      <c r="WE135" s="104"/>
      <c r="WF135" s="104"/>
      <c r="WG135" s="104"/>
      <c r="WH135" s="104"/>
      <c r="WI135" s="104"/>
      <c r="WJ135" s="104"/>
      <c r="WK135" s="104"/>
      <c r="WL135" s="104"/>
      <c r="WM135" s="104"/>
      <c r="WN135" s="104"/>
      <c r="WO135" s="104"/>
      <c r="WP135" s="104"/>
      <c r="WQ135" s="104"/>
      <c r="WR135" s="104"/>
      <c r="WS135" s="104"/>
      <c r="WT135" s="104"/>
      <c r="WU135" s="104"/>
      <c r="WV135" s="104"/>
      <c r="WW135" s="104"/>
      <c r="WX135" s="104"/>
      <c r="WY135" s="104"/>
      <c r="WZ135" s="104"/>
      <c r="XA135" s="104"/>
      <c r="XB135" s="104"/>
      <c r="XC135" s="104"/>
      <c r="XD135" s="104"/>
      <c r="XE135" s="104"/>
      <c r="XF135" s="104"/>
      <c r="XG135" s="104"/>
      <c r="XH135" s="104"/>
      <c r="XI135" s="104"/>
      <c r="XJ135" s="104"/>
      <c r="XK135" s="104"/>
      <c r="XL135" s="104"/>
      <c r="XM135" s="104"/>
      <c r="XN135" s="104"/>
      <c r="XO135" s="104"/>
      <c r="XP135" s="104"/>
      <c r="XQ135" s="104"/>
      <c r="XR135" s="104"/>
      <c r="XS135" s="104"/>
      <c r="XT135" s="104"/>
      <c r="XU135" s="104"/>
      <c r="XV135" s="104"/>
      <c r="XW135" s="104"/>
      <c r="XX135" s="104"/>
      <c r="XY135" s="104"/>
      <c r="XZ135" s="104"/>
      <c r="YA135" s="104"/>
      <c r="YB135" s="104"/>
      <c r="YC135" s="104"/>
      <c r="YD135" s="104"/>
      <c r="YE135" s="104"/>
      <c r="YF135" s="104"/>
      <c r="YG135" s="104"/>
      <c r="YH135" s="104"/>
      <c r="YI135" s="104"/>
      <c r="YJ135" s="104"/>
      <c r="YK135" s="104"/>
      <c r="YL135" s="104"/>
      <c r="YM135" s="104"/>
      <c r="YN135" s="104"/>
      <c r="YO135" s="104"/>
      <c r="YP135" s="104"/>
      <c r="YQ135" s="104"/>
      <c r="YR135" s="104"/>
      <c r="YS135" s="104"/>
      <c r="YT135" s="104"/>
      <c r="YU135" s="104"/>
      <c r="YV135" s="104"/>
      <c r="YW135" s="104"/>
      <c r="YX135" s="104"/>
      <c r="YY135" s="104"/>
      <c r="YZ135" s="104"/>
      <c r="ZA135" s="104"/>
      <c r="ZB135" s="104"/>
      <c r="ZC135" s="104"/>
      <c r="ZD135" s="104"/>
      <c r="ZE135" s="104"/>
      <c r="ZF135" s="104"/>
      <c r="ZG135" s="104"/>
      <c r="ZH135" s="104"/>
      <c r="ZI135" s="104"/>
      <c r="ZJ135" s="104"/>
      <c r="ZK135" s="104"/>
      <c r="ZL135" s="104"/>
      <c r="ZM135" s="104"/>
      <c r="ZN135" s="104"/>
      <c r="ZO135" s="104"/>
      <c r="ZP135" s="104"/>
      <c r="ZQ135" s="104"/>
      <c r="ZR135" s="104"/>
      <c r="ZS135" s="104"/>
      <c r="ZT135" s="104"/>
      <c r="ZU135" s="104"/>
      <c r="ZV135" s="104"/>
      <c r="ZW135" s="104"/>
      <c r="ZX135" s="104"/>
      <c r="ZY135" s="104"/>
      <c r="ZZ135" s="104"/>
      <c r="AAA135" s="104"/>
      <c r="AAB135" s="104"/>
      <c r="AAC135" s="104"/>
      <c r="AAD135" s="104"/>
      <c r="AAE135" s="104"/>
      <c r="AAF135" s="104"/>
      <c r="AAG135" s="104"/>
      <c r="AAH135" s="104"/>
      <c r="AAI135" s="104"/>
      <c r="AAJ135" s="104"/>
      <c r="AAK135" s="104"/>
      <c r="AAL135" s="104"/>
      <c r="AAM135" s="104"/>
      <c r="AAN135" s="104"/>
      <c r="AAO135" s="104"/>
      <c r="AAP135" s="104"/>
      <c r="AAQ135" s="104"/>
      <c r="AAR135" s="104"/>
      <c r="AAS135" s="104"/>
      <c r="AAT135" s="104"/>
      <c r="AAU135" s="104"/>
      <c r="AAV135" s="104"/>
      <c r="AAW135" s="104"/>
      <c r="AAX135" s="104"/>
      <c r="AAY135" s="104"/>
      <c r="AAZ135" s="104"/>
      <c r="ABA135" s="104"/>
      <c r="ABB135" s="104"/>
      <c r="ABC135" s="104"/>
      <c r="ABD135" s="104"/>
      <c r="ABE135" s="104"/>
      <c r="ABF135" s="104"/>
      <c r="ABG135" s="104"/>
      <c r="ABH135" s="104"/>
      <c r="ABI135" s="104"/>
      <c r="ABJ135" s="104"/>
      <c r="ABK135" s="104"/>
      <c r="ABL135" s="104"/>
      <c r="ABM135" s="104"/>
      <c r="ABN135" s="104"/>
      <c r="ABO135" s="104"/>
      <c r="ABP135" s="104"/>
      <c r="ABQ135" s="104"/>
      <c r="ABR135" s="104"/>
      <c r="ABS135" s="104"/>
      <c r="ABT135" s="104"/>
      <c r="ABU135" s="104"/>
      <c r="ABV135" s="104"/>
      <c r="ABW135" s="104"/>
      <c r="ABX135" s="104"/>
      <c r="ABY135" s="104"/>
      <c r="ABZ135" s="104"/>
      <c r="ACA135" s="104"/>
      <c r="ACB135" s="104"/>
      <c r="ACC135" s="104"/>
      <c r="ACD135" s="104"/>
      <c r="ACE135" s="104"/>
      <c r="ACF135" s="104"/>
      <c r="ACG135" s="104"/>
      <c r="ACH135" s="104"/>
      <c r="ACI135" s="104"/>
      <c r="ACJ135" s="104"/>
      <c r="ACK135" s="104"/>
      <c r="ACL135" s="104"/>
      <c r="ACM135" s="104"/>
      <c r="ACN135" s="104"/>
      <c r="ACO135" s="104"/>
      <c r="ACP135" s="104"/>
      <c r="ACQ135" s="104"/>
      <c r="ACR135" s="104"/>
      <c r="ACS135" s="104"/>
      <c r="ACT135" s="104"/>
      <c r="ACU135" s="104"/>
      <c r="ACV135" s="104"/>
      <c r="ACW135" s="104"/>
      <c r="ACX135" s="104"/>
      <c r="ACY135" s="104"/>
      <c r="ACZ135" s="104"/>
      <c r="ADA135" s="104"/>
      <c r="ADB135" s="104"/>
      <c r="ADC135" s="104"/>
      <c r="ADD135" s="104"/>
      <c r="ADE135" s="104"/>
      <c r="ADF135" s="104"/>
      <c r="ADG135" s="104"/>
      <c r="ADH135" s="104"/>
      <c r="ADI135" s="104"/>
      <c r="ADJ135" s="104"/>
      <c r="ADK135" s="104"/>
      <c r="ADL135" s="104"/>
      <c r="ADM135" s="104"/>
      <c r="ADN135" s="104"/>
      <c r="ADO135" s="104"/>
      <c r="ADP135" s="104"/>
      <c r="ADQ135" s="104"/>
      <c r="ADR135" s="104"/>
      <c r="ADS135" s="104"/>
      <c r="ADT135" s="104"/>
      <c r="ADU135" s="104"/>
      <c r="ADV135" s="104"/>
      <c r="ADW135" s="104"/>
      <c r="ADX135" s="104"/>
      <c r="ADY135" s="104"/>
      <c r="ADZ135" s="104"/>
      <c r="AEA135" s="104"/>
      <c r="AEB135" s="104"/>
      <c r="AEC135" s="104"/>
      <c r="AED135" s="104"/>
      <c r="AEE135" s="104"/>
      <c r="AEF135" s="104"/>
      <c r="AEG135" s="104"/>
      <c r="AEH135" s="104"/>
      <c r="AEI135" s="104"/>
      <c r="AEJ135" s="104"/>
      <c r="AEK135" s="104"/>
      <c r="AEL135" s="104"/>
      <c r="AEM135" s="104"/>
      <c r="AEN135" s="104"/>
      <c r="AEO135" s="104"/>
      <c r="AEP135" s="104"/>
      <c r="AEQ135" s="104"/>
      <c r="AER135" s="104"/>
      <c r="AES135" s="104"/>
      <c r="AET135" s="104"/>
      <c r="AEU135" s="104"/>
      <c r="AEV135" s="104"/>
      <c r="AEW135" s="104"/>
      <c r="AEX135" s="104"/>
      <c r="AEY135" s="104"/>
      <c r="AEZ135" s="104"/>
      <c r="AFA135" s="104"/>
      <c r="AFB135" s="104"/>
      <c r="AFC135" s="104"/>
      <c r="AFD135" s="104"/>
      <c r="AFE135" s="104"/>
      <c r="AFF135" s="104"/>
      <c r="AFG135" s="104"/>
      <c r="AFH135" s="104"/>
      <c r="AFI135" s="104"/>
      <c r="AFJ135" s="104"/>
      <c r="AFK135" s="104"/>
      <c r="AFL135" s="104"/>
      <c r="AFM135" s="104"/>
      <c r="AFN135" s="104"/>
      <c r="AFO135" s="104"/>
      <c r="AFP135" s="104"/>
      <c r="AFQ135" s="104"/>
      <c r="AFR135" s="104"/>
      <c r="AFS135" s="104"/>
      <c r="AFT135" s="104"/>
      <c r="AFU135" s="104"/>
      <c r="AFV135" s="104"/>
      <c r="AFW135" s="104"/>
      <c r="AFX135" s="104"/>
      <c r="AFY135" s="104"/>
      <c r="AFZ135" s="104"/>
      <c r="AGA135" s="104"/>
      <c r="AGB135" s="104"/>
      <c r="AGC135" s="104"/>
      <c r="AGD135" s="104"/>
      <c r="AGE135" s="104"/>
      <c r="AGF135" s="104"/>
      <c r="AGG135" s="104"/>
      <c r="AGH135" s="104"/>
      <c r="AGI135" s="104"/>
      <c r="AGJ135" s="104"/>
      <c r="AGK135" s="104"/>
      <c r="AGL135" s="104"/>
      <c r="AGM135" s="104"/>
      <c r="AGN135" s="104"/>
      <c r="AGO135" s="104"/>
      <c r="AGP135" s="104"/>
      <c r="AGQ135" s="104"/>
      <c r="AGR135" s="104"/>
      <c r="AGS135" s="104"/>
      <c r="AGT135" s="104"/>
      <c r="AGU135" s="104"/>
      <c r="AGV135" s="104"/>
      <c r="AGW135" s="104"/>
      <c r="AGX135" s="104"/>
      <c r="AGY135" s="104"/>
      <c r="AGZ135" s="104"/>
      <c r="AHA135" s="104"/>
      <c r="AHB135" s="104"/>
      <c r="AHC135" s="104"/>
      <c r="AHD135" s="104"/>
      <c r="AHE135" s="104"/>
      <c r="AHF135" s="104"/>
      <c r="AHG135" s="104"/>
      <c r="AHH135" s="104"/>
      <c r="AHI135" s="104"/>
      <c r="AHJ135" s="104"/>
      <c r="AHK135" s="104"/>
      <c r="AHL135" s="104"/>
      <c r="AHM135" s="104"/>
      <c r="AHN135" s="104"/>
      <c r="AHO135" s="104"/>
      <c r="AHP135" s="104"/>
      <c r="AHQ135" s="104"/>
      <c r="AHR135" s="104"/>
      <c r="AHS135" s="104"/>
      <c r="AHT135" s="104"/>
      <c r="AHU135" s="104"/>
      <c r="AHV135" s="104"/>
      <c r="AHW135" s="104"/>
      <c r="AHX135" s="104"/>
      <c r="AHY135" s="104"/>
      <c r="AHZ135" s="104"/>
      <c r="AIA135" s="104"/>
      <c r="AIB135" s="104"/>
      <c r="AIC135" s="104"/>
      <c r="AID135" s="104"/>
      <c r="AIE135" s="104"/>
      <c r="AIF135" s="104"/>
      <c r="AIG135" s="104"/>
      <c r="AIH135" s="104"/>
      <c r="AII135" s="104"/>
      <c r="AIJ135" s="104"/>
      <c r="AIK135" s="104"/>
      <c r="AIL135" s="104"/>
      <c r="AIM135" s="104"/>
      <c r="AIN135" s="104"/>
      <c r="AIO135" s="104"/>
      <c r="AIP135" s="104"/>
      <c r="AIQ135" s="104"/>
      <c r="AIR135" s="104"/>
      <c r="AIS135" s="104"/>
      <c r="AIT135" s="104"/>
      <c r="AIU135" s="104"/>
      <c r="AIV135" s="104"/>
      <c r="AIW135" s="104"/>
      <c r="AIX135" s="104"/>
      <c r="AIY135" s="104"/>
      <c r="AIZ135" s="104"/>
      <c r="AJA135" s="104"/>
      <c r="AJB135" s="104"/>
      <c r="AJC135" s="104"/>
      <c r="AJD135" s="104"/>
      <c r="AJE135" s="104"/>
      <c r="AJF135" s="104"/>
      <c r="AJG135" s="104"/>
      <c r="AJH135" s="104"/>
      <c r="AJI135" s="104"/>
      <c r="AJJ135" s="104"/>
      <c r="AJK135" s="104"/>
      <c r="AJL135" s="104"/>
      <c r="AJM135" s="104"/>
      <c r="AJN135" s="104"/>
      <c r="AJO135" s="104"/>
      <c r="AJP135" s="104"/>
      <c r="AJQ135" s="104"/>
      <c r="AJR135" s="104"/>
      <c r="AJS135" s="104"/>
      <c r="AJT135" s="104"/>
      <c r="AJU135" s="104"/>
      <c r="AJV135" s="104"/>
      <c r="AJW135" s="104"/>
      <c r="AJX135" s="104"/>
      <c r="AJY135" s="104"/>
      <c r="AJZ135" s="104"/>
      <c r="AKA135" s="104"/>
      <c r="AKB135" s="104"/>
      <c r="AKC135" s="104"/>
      <c r="AKD135" s="104"/>
      <c r="AKE135" s="104"/>
      <c r="AKF135" s="104"/>
      <c r="AKG135" s="104"/>
      <c r="AKH135" s="104"/>
      <c r="AKI135" s="104"/>
      <c r="AKJ135" s="104"/>
      <c r="AKK135" s="104"/>
      <c r="AKL135" s="104"/>
      <c r="AKM135" s="104"/>
      <c r="AKN135" s="104"/>
      <c r="AKO135" s="104"/>
      <c r="AKP135" s="104"/>
      <c r="AKQ135" s="104"/>
      <c r="AKR135" s="104"/>
      <c r="AKS135" s="104"/>
      <c r="AKT135" s="104"/>
      <c r="AKU135" s="104"/>
      <c r="AKV135" s="104"/>
      <c r="AKW135" s="104"/>
      <c r="AKX135" s="104"/>
      <c r="AKY135" s="104"/>
      <c r="AKZ135" s="104"/>
      <c r="ALA135" s="104"/>
      <c r="ALB135" s="104"/>
      <c r="ALC135" s="104"/>
      <c r="ALD135" s="104"/>
      <c r="ALE135" s="104"/>
      <c r="ALF135" s="104"/>
      <c r="ALG135" s="104"/>
      <c r="ALH135" s="104"/>
      <c r="ALI135" s="104"/>
      <c r="ALJ135" s="104"/>
      <c r="ALK135" s="104"/>
      <c r="ALL135" s="104"/>
      <c r="ALM135" s="104"/>
      <c r="ALN135" s="104"/>
      <c r="ALO135" s="104"/>
      <c r="ALP135" s="104"/>
      <c r="ALQ135" s="104"/>
      <c r="ALR135" s="104"/>
      <c r="ALS135" s="104"/>
      <c r="ALT135" s="104"/>
      <c r="ALU135" s="104"/>
      <c r="ALV135" s="104"/>
      <c r="ALW135" s="104"/>
      <c r="ALX135" s="104"/>
      <c r="ALY135" s="104"/>
      <c r="ALZ135" s="104"/>
      <c r="AMA135" s="104"/>
      <c r="AMB135" s="104"/>
      <c r="AMC135" s="104"/>
      <c r="AMD135" s="104"/>
      <c r="AME135" s="104"/>
      <c r="AMF135" s="104"/>
      <c r="AMG135" s="104"/>
      <c r="AMH135" s="104"/>
      <c r="AMI135" s="104"/>
      <c r="AMJ135" s="104"/>
    </row>
    <row r="136" spans="1:1024" s="89" customFormat="1" ht="12.75" x14ac:dyDescent="0.2">
      <c r="A136" s="58">
        <f t="array" ref="A136">IF(G136=Error_checking!$A$26,_xlfn.RANK.EQ(AC136,$AC$2:$AC$601),"")</f>
        <v>135</v>
      </c>
      <c r="B136" s="58">
        <v>215</v>
      </c>
      <c r="C136" s="59">
        <f>VLOOKUP($B136,Ludo_na!$A$2:$D$601,2,0)</f>
        <v>19</v>
      </c>
      <c r="D136" s="60" t="str">
        <f>IF(VLOOKUP($B136,Ludo_voor!$A$2:$Y$601,3,0)="","",VLOOKUP($B136,Ludo_voor!$A$2:$Y$601,3,0))</f>
        <v>Goossens</v>
      </c>
      <c r="E136" s="61" t="str">
        <f>IF(VLOOKUP($B136,Ludo_voor!$A$2:$Y$601,4,0)="","",VLOOKUP($B136,Ludo_voor!$A$2:$Y$601,4,0))</f>
        <v>Jarno</v>
      </c>
      <c r="F136" s="62" t="str">
        <f>IF(VLOOKUP($B136,Ludo_voor!$A$2:$Y$601,5,0)="","",VLOOKUP($B136,Ludo_voor!$A$2:$Y$601,5,0))</f>
        <v>De Speeldoos</v>
      </c>
      <c r="G136" s="63" t="s">
        <v>845</v>
      </c>
      <c r="H136" s="64"/>
      <c r="I136" s="65" t="s">
        <v>961</v>
      </c>
      <c r="J136" s="66">
        <v>5</v>
      </c>
      <c r="K136" s="66">
        <v>4</v>
      </c>
      <c r="L136" s="66">
        <v>106</v>
      </c>
      <c r="M136" s="67">
        <f t="array" ref="M136">IF($G136="","",IF(L136="",0,((SUM(IF(I136=I$2:I$601,IF(J136=J$2:J$601,1,0),0))-K136)/(SUM(IF(I136=I$2:I$601,IF(J136=J$2:J$601,1,0),0))-1)*100)+(L136/(SUM(IF(I136=I$2:I$601,IF(J136=J$2:J$601,L$2:L$601,0),0))))+IF(K136&lt;2,SUM(IF(I136=I$2:I$601,IF(J136=J$2:J$601,1,0),0)),0)))</f>
        <v>0.21632653061224491</v>
      </c>
      <c r="N136" s="68" t="s">
        <v>963</v>
      </c>
      <c r="O136" s="69">
        <v>1</v>
      </c>
      <c r="P136" s="69">
        <v>3</v>
      </c>
      <c r="Q136" s="69">
        <v>34</v>
      </c>
      <c r="R136" s="70">
        <f t="array" ref="R136">IF($G136="","",IF(Q136="",0,((SUM(IF(N136=N$2:N$601,IF(O136=O$2:O$601,1,0),0))-P136)/(SUM(IF(N136=N$2:N$601,IF(O136=O$2:O$601,1,0),0))-1)*100)+(Q136/(SUM(IF(N136=N$2:N$601,IF(O136=O$2:O$601,Q$2:Q$601,0),0))))+IF(P136&lt;2,SUM(IF(N136=N$2:N$601,IF(O136=O$2:O$601,1,0),0)),0)))</f>
        <v>33.539393939393932</v>
      </c>
      <c r="S136" s="71" t="s">
        <v>882</v>
      </c>
      <c r="T136" s="72">
        <v>1</v>
      </c>
      <c r="U136" s="72">
        <v>5</v>
      </c>
      <c r="V136" s="72">
        <v>38</v>
      </c>
      <c r="W136" s="73">
        <f t="array" ref="W136">IF($G136="","",IF(OR(S136=Error_checking!$Q$25,S136=Error_checking!$Q$26),R136-IF(P136&lt;2,SUM(IF(N136=N$2:N$601,IF(O136=O$2:O$601,1,0),0)),0),IF(V136="",0,((SUM(IF(S136=S$2:S$601,IF(T136=T$2:T$601,1,0),0))-U136)/(SUM(IF(S136=S$2:S$601,IF(T136=T$2:T$601,1,0),0))-1)*100)+(V136/(SUM(IF(S136=S$2:S$601,IF(T136=T$2:T$601,V$2:V$601,0),0))))+IF(U136&lt;2,SUM(IF(S136=S$2:S$601,IF(T136=T$2:T$601,1,0),0)),0))))</f>
        <v>0.14285714285714285</v>
      </c>
      <c r="X136" s="74"/>
      <c r="Y136" s="75"/>
      <c r="Z136" s="76"/>
      <c r="AA136" s="75"/>
      <c r="AB136" s="77">
        <f>0</f>
        <v>0</v>
      </c>
      <c r="AC136" s="77">
        <f t="array" ref="AC136">SUM(M136,R136,W136,AB136)</f>
        <v>33.89857761286332</v>
      </c>
      <c r="AD136" s="76">
        <f>IF(G136=Error_checking!$A$26,MAX(0,MIN(MaxBonus,$G$1)+1-_xlfn.RANK.EQ(AC136,$AC$2:$AC$601)),0)</f>
        <v>0</v>
      </c>
      <c r="AE136" s="73">
        <f t="shared" si="2"/>
        <v>33.89857761286332</v>
      </c>
      <c r="AF136" s="78">
        <f t="array" ref="AF136">IF(G136=Error_checking!$A$26,_xlfn.RANK.EQ(AC136,$AC$2:$AC$601),"")</f>
        <v>135</v>
      </c>
      <c r="AG136" s="79"/>
      <c r="AH136" s="80"/>
      <c r="AI136" s="80"/>
      <c r="AJ136" s="80"/>
      <c r="AK136" s="81"/>
      <c r="AL136" s="81"/>
      <c r="AM136" s="81"/>
      <c r="AN136" s="8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2"/>
      <c r="DU136" s="92"/>
      <c r="DV136" s="92"/>
      <c r="DW136" s="92"/>
      <c r="DX136" s="92"/>
      <c r="DY136" s="92"/>
      <c r="DZ136" s="92"/>
      <c r="EA136" s="92"/>
      <c r="EB136" s="92"/>
      <c r="EC136" s="92"/>
      <c r="ED136" s="92"/>
      <c r="EE136" s="92"/>
      <c r="EF136" s="92"/>
      <c r="EG136" s="92"/>
      <c r="EH136" s="92"/>
      <c r="EI136" s="92"/>
      <c r="EJ136" s="92"/>
      <c r="EK136" s="92"/>
      <c r="EL136" s="92"/>
      <c r="EM136" s="92"/>
      <c r="EN136" s="92"/>
      <c r="EO136" s="92"/>
      <c r="EP136" s="92"/>
      <c r="EQ136" s="92"/>
      <c r="ER136" s="92"/>
      <c r="ES136" s="92"/>
      <c r="ET136" s="92"/>
      <c r="EU136" s="92"/>
      <c r="EV136" s="92"/>
      <c r="EW136" s="92"/>
      <c r="EX136" s="92"/>
      <c r="EY136" s="92"/>
      <c r="EZ136" s="92"/>
      <c r="FA136" s="92"/>
      <c r="FB136" s="92"/>
      <c r="FC136" s="92"/>
      <c r="FD136" s="92"/>
      <c r="FE136" s="92"/>
      <c r="FF136" s="92"/>
      <c r="FG136" s="92"/>
      <c r="FH136" s="92"/>
      <c r="FI136" s="92"/>
      <c r="FJ136" s="92"/>
      <c r="FK136" s="92"/>
      <c r="FL136" s="92"/>
      <c r="FM136" s="92"/>
      <c r="FN136" s="92"/>
      <c r="FO136" s="92"/>
      <c r="FP136" s="92"/>
      <c r="FQ136" s="92"/>
      <c r="FR136" s="92"/>
      <c r="FS136" s="92"/>
      <c r="FT136" s="92"/>
      <c r="FU136" s="92"/>
      <c r="FV136" s="92"/>
      <c r="FW136" s="92"/>
      <c r="FX136" s="92"/>
      <c r="FY136" s="92"/>
      <c r="FZ136" s="92"/>
      <c r="GA136" s="92"/>
      <c r="GB136" s="92"/>
      <c r="GC136" s="92"/>
      <c r="GD136" s="92"/>
      <c r="GE136" s="92"/>
      <c r="GF136" s="92"/>
      <c r="GG136" s="92"/>
      <c r="GH136" s="92"/>
      <c r="GI136" s="92"/>
      <c r="GJ136" s="92"/>
      <c r="GK136" s="92"/>
      <c r="GL136" s="92"/>
      <c r="GM136" s="92"/>
      <c r="GN136" s="92"/>
      <c r="GO136" s="92"/>
      <c r="GP136" s="92"/>
      <c r="GQ136" s="92"/>
      <c r="GR136" s="92"/>
      <c r="GS136" s="92"/>
      <c r="GT136" s="92"/>
      <c r="GU136" s="92"/>
      <c r="GV136" s="92"/>
      <c r="GW136" s="92"/>
      <c r="GX136" s="92"/>
      <c r="GY136" s="92"/>
      <c r="GZ136" s="92"/>
      <c r="HA136" s="92"/>
      <c r="HB136" s="92"/>
      <c r="HC136" s="92"/>
      <c r="HD136" s="92"/>
      <c r="HE136" s="92"/>
      <c r="HF136" s="92"/>
      <c r="HG136" s="92"/>
      <c r="HH136" s="92"/>
      <c r="HI136" s="92"/>
      <c r="HJ136" s="92"/>
      <c r="HK136" s="92"/>
      <c r="HL136" s="92"/>
      <c r="HM136" s="92"/>
      <c r="HN136" s="92"/>
      <c r="HO136" s="92"/>
      <c r="HP136" s="92"/>
      <c r="HQ136" s="92"/>
      <c r="HR136" s="92"/>
      <c r="HS136" s="92"/>
      <c r="HT136" s="92"/>
      <c r="HU136" s="92"/>
      <c r="HV136" s="92"/>
      <c r="HW136" s="92"/>
      <c r="HX136" s="92"/>
      <c r="HY136" s="92"/>
      <c r="HZ136" s="92"/>
      <c r="IA136" s="92"/>
      <c r="IB136" s="92"/>
      <c r="IC136" s="92"/>
      <c r="ID136" s="92"/>
      <c r="IE136" s="92"/>
      <c r="IF136" s="92"/>
      <c r="IG136" s="92"/>
      <c r="IH136" s="92"/>
      <c r="II136" s="92"/>
      <c r="IJ136" s="92"/>
      <c r="IK136" s="92"/>
      <c r="IL136" s="92"/>
      <c r="IM136" s="92"/>
      <c r="IN136" s="92"/>
      <c r="IO136" s="92"/>
      <c r="IP136" s="92"/>
      <c r="IQ136" s="92"/>
      <c r="IR136" s="92"/>
      <c r="IS136" s="92"/>
      <c r="IT136" s="92"/>
      <c r="IU136" s="92"/>
      <c r="IV136" s="92"/>
      <c r="IW136" s="92"/>
      <c r="IX136" s="92"/>
      <c r="IY136" s="92"/>
      <c r="IZ136" s="92"/>
      <c r="JA136" s="92"/>
      <c r="JB136" s="92"/>
      <c r="JC136" s="92"/>
      <c r="JD136" s="92"/>
      <c r="JE136" s="92"/>
      <c r="JF136" s="92"/>
      <c r="JG136" s="92"/>
      <c r="JH136" s="92"/>
      <c r="JI136" s="92"/>
      <c r="JJ136" s="92"/>
      <c r="JK136" s="92"/>
      <c r="JL136" s="92"/>
      <c r="JM136" s="92"/>
      <c r="JN136" s="92"/>
      <c r="JO136" s="92"/>
      <c r="JP136" s="92"/>
      <c r="JQ136" s="92"/>
      <c r="JR136" s="92"/>
      <c r="JS136" s="92"/>
      <c r="JT136" s="92"/>
      <c r="JU136" s="92"/>
      <c r="JV136" s="92"/>
      <c r="JW136" s="92"/>
      <c r="JX136" s="92"/>
      <c r="JY136" s="92"/>
      <c r="JZ136" s="92"/>
      <c r="KA136" s="92"/>
      <c r="KB136" s="92"/>
      <c r="KC136" s="92"/>
      <c r="KD136" s="92"/>
      <c r="KE136" s="92"/>
      <c r="KF136" s="92"/>
      <c r="KG136" s="92"/>
      <c r="KH136" s="92"/>
      <c r="KI136" s="92"/>
      <c r="KJ136" s="92"/>
      <c r="KK136" s="92"/>
      <c r="KL136" s="92"/>
      <c r="KM136" s="92"/>
      <c r="KN136" s="92"/>
      <c r="KO136" s="92"/>
      <c r="KP136" s="92"/>
      <c r="KQ136" s="92"/>
      <c r="KR136" s="92"/>
      <c r="KS136" s="92"/>
      <c r="KT136" s="92"/>
      <c r="KU136" s="92"/>
      <c r="KV136" s="92"/>
      <c r="KW136" s="92"/>
      <c r="KX136" s="92"/>
      <c r="KY136" s="92"/>
      <c r="KZ136" s="92"/>
      <c r="LA136" s="92"/>
      <c r="LB136" s="92"/>
      <c r="LC136" s="92"/>
      <c r="LD136" s="92"/>
      <c r="LE136" s="92"/>
      <c r="LF136" s="92"/>
      <c r="LG136" s="92"/>
      <c r="LH136" s="92"/>
      <c r="LI136" s="92"/>
      <c r="LJ136" s="92"/>
      <c r="LK136" s="92"/>
      <c r="LL136" s="92"/>
      <c r="LM136" s="92"/>
      <c r="LN136" s="92"/>
      <c r="LO136" s="92"/>
      <c r="LP136" s="92"/>
      <c r="LQ136" s="92"/>
      <c r="LR136" s="92"/>
      <c r="LS136" s="92"/>
      <c r="LT136" s="92"/>
      <c r="LU136" s="92"/>
      <c r="LV136" s="92"/>
      <c r="LW136" s="92"/>
      <c r="LX136" s="92"/>
      <c r="LY136" s="92"/>
      <c r="LZ136" s="92"/>
      <c r="MA136" s="92"/>
      <c r="MB136" s="92"/>
      <c r="MC136" s="92"/>
      <c r="MD136" s="92"/>
      <c r="ME136" s="92"/>
      <c r="MF136" s="92"/>
      <c r="MG136" s="92"/>
      <c r="MH136" s="92"/>
      <c r="MI136" s="92"/>
      <c r="MJ136" s="92"/>
      <c r="MK136" s="92"/>
      <c r="ML136" s="92"/>
      <c r="MM136" s="92"/>
      <c r="MN136" s="92"/>
      <c r="MO136" s="92"/>
      <c r="MP136" s="92"/>
      <c r="MQ136" s="92"/>
      <c r="MR136" s="92"/>
      <c r="MS136" s="92"/>
      <c r="MT136" s="92"/>
      <c r="MU136" s="92"/>
      <c r="MV136" s="92"/>
      <c r="MW136" s="92"/>
      <c r="MX136" s="92"/>
      <c r="MY136" s="92"/>
      <c r="MZ136" s="92"/>
      <c r="NA136" s="92"/>
      <c r="NB136" s="92"/>
      <c r="NC136" s="92"/>
      <c r="ND136" s="92"/>
      <c r="NE136" s="92"/>
      <c r="NF136" s="92"/>
      <c r="NG136" s="92"/>
      <c r="NH136" s="92"/>
      <c r="NI136" s="92"/>
      <c r="NJ136" s="92"/>
      <c r="NK136" s="92"/>
      <c r="NL136" s="92"/>
      <c r="NM136" s="92"/>
      <c r="NN136" s="92"/>
      <c r="NO136" s="92"/>
      <c r="NP136" s="92"/>
      <c r="NQ136" s="92"/>
      <c r="NR136" s="92"/>
      <c r="NS136" s="92"/>
      <c r="NT136" s="92"/>
      <c r="NU136" s="92"/>
      <c r="NV136" s="92"/>
      <c r="NW136" s="92"/>
      <c r="NX136" s="92"/>
      <c r="NY136" s="92"/>
      <c r="NZ136" s="92"/>
      <c r="OA136" s="92"/>
      <c r="OB136" s="92"/>
      <c r="OC136" s="92"/>
      <c r="OD136" s="92"/>
      <c r="OE136" s="92"/>
      <c r="OF136" s="92"/>
      <c r="OG136" s="92"/>
      <c r="OH136" s="92"/>
      <c r="OI136" s="92"/>
      <c r="OJ136" s="92"/>
      <c r="OK136" s="92"/>
      <c r="OL136" s="92"/>
      <c r="OM136" s="92"/>
      <c r="ON136" s="92"/>
      <c r="OO136" s="92"/>
      <c r="OP136" s="92"/>
      <c r="OQ136" s="92"/>
      <c r="OR136" s="92"/>
      <c r="OS136" s="92"/>
      <c r="OT136" s="92"/>
      <c r="OU136" s="92"/>
      <c r="OV136" s="92"/>
      <c r="OW136" s="92"/>
      <c r="OX136" s="92"/>
      <c r="OY136" s="92"/>
      <c r="OZ136" s="92"/>
      <c r="PA136" s="92"/>
      <c r="PB136" s="92"/>
      <c r="PC136" s="92"/>
      <c r="PD136" s="92"/>
      <c r="PE136" s="92"/>
      <c r="PF136" s="92"/>
      <c r="PG136" s="92"/>
      <c r="PH136" s="92"/>
      <c r="PI136" s="92"/>
      <c r="PJ136" s="92"/>
      <c r="PK136" s="92"/>
      <c r="PL136" s="92"/>
      <c r="PM136" s="92"/>
      <c r="PN136" s="92"/>
      <c r="PO136" s="92"/>
      <c r="PP136" s="92"/>
      <c r="PQ136" s="92"/>
      <c r="PR136" s="92"/>
      <c r="PS136" s="92"/>
      <c r="PT136" s="92"/>
      <c r="PU136" s="92"/>
      <c r="PV136" s="92"/>
      <c r="PW136" s="92"/>
      <c r="PX136" s="92"/>
      <c r="PY136" s="92"/>
      <c r="PZ136" s="92"/>
      <c r="QA136" s="92"/>
      <c r="QB136" s="92"/>
      <c r="QC136" s="92"/>
      <c r="QD136" s="92"/>
      <c r="QE136" s="92"/>
      <c r="QF136" s="92"/>
      <c r="QG136" s="92"/>
      <c r="QH136" s="92"/>
      <c r="QI136" s="92"/>
      <c r="QJ136" s="92"/>
      <c r="QK136" s="92"/>
      <c r="QL136" s="92"/>
      <c r="QM136" s="92"/>
      <c r="QN136" s="92"/>
      <c r="QO136" s="92"/>
      <c r="QP136" s="92"/>
      <c r="QQ136" s="92"/>
      <c r="QR136" s="92"/>
      <c r="QS136" s="92"/>
      <c r="QT136" s="92"/>
      <c r="QU136" s="92"/>
      <c r="QV136" s="92"/>
      <c r="QW136" s="92"/>
      <c r="QX136" s="92"/>
      <c r="QY136" s="92"/>
      <c r="QZ136" s="92"/>
      <c r="RA136" s="92"/>
      <c r="RB136" s="92"/>
      <c r="RC136" s="92"/>
      <c r="RD136" s="92"/>
      <c r="RE136" s="92"/>
      <c r="RF136" s="92"/>
      <c r="RG136" s="92"/>
      <c r="RH136" s="92"/>
      <c r="RI136" s="92"/>
      <c r="RJ136" s="92"/>
      <c r="RK136" s="92"/>
      <c r="RL136" s="92"/>
      <c r="RM136" s="92"/>
      <c r="RN136" s="92"/>
      <c r="RO136" s="92"/>
      <c r="RP136" s="92"/>
      <c r="RQ136" s="92"/>
      <c r="RR136" s="92"/>
      <c r="RS136" s="92"/>
      <c r="RT136" s="92"/>
      <c r="RU136" s="92"/>
      <c r="RV136" s="92"/>
      <c r="RW136" s="92"/>
      <c r="RX136" s="92"/>
      <c r="RY136" s="92"/>
      <c r="RZ136" s="92"/>
      <c r="SA136" s="92"/>
      <c r="SB136" s="92"/>
      <c r="SC136" s="92"/>
      <c r="SD136" s="92"/>
      <c r="SE136" s="92"/>
      <c r="SF136" s="92"/>
      <c r="SG136" s="92"/>
      <c r="SH136" s="92"/>
      <c r="SI136" s="92"/>
      <c r="SJ136" s="92"/>
      <c r="SK136" s="92"/>
      <c r="SL136" s="92"/>
      <c r="SM136" s="92"/>
      <c r="SN136" s="92"/>
      <c r="SO136" s="92"/>
      <c r="SP136" s="92"/>
      <c r="SQ136" s="92"/>
      <c r="SR136" s="92"/>
      <c r="SS136" s="92"/>
      <c r="ST136" s="92"/>
      <c r="SU136" s="92"/>
      <c r="SV136" s="92"/>
      <c r="SW136" s="92"/>
      <c r="SX136" s="92"/>
      <c r="SY136" s="92"/>
      <c r="SZ136" s="92"/>
      <c r="TA136" s="92"/>
      <c r="TB136" s="92"/>
      <c r="TC136" s="92"/>
      <c r="TD136" s="92"/>
      <c r="TE136" s="92"/>
      <c r="TF136" s="92"/>
      <c r="TG136" s="92"/>
      <c r="TH136" s="92"/>
      <c r="TI136" s="92"/>
      <c r="TJ136" s="92"/>
      <c r="TK136" s="92"/>
      <c r="TL136" s="92"/>
      <c r="TM136" s="92"/>
      <c r="TN136" s="92"/>
      <c r="TO136" s="92"/>
      <c r="TP136" s="92"/>
      <c r="TQ136" s="92"/>
      <c r="TR136" s="92"/>
      <c r="TS136" s="92"/>
      <c r="TT136" s="92"/>
      <c r="TU136" s="92"/>
      <c r="TV136" s="92"/>
      <c r="TW136" s="92"/>
      <c r="TX136" s="92"/>
      <c r="TY136" s="92"/>
      <c r="TZ136" s="92"/>
      <c r="UA136" s="92"/>
      <c r="UB136" s="92"/>
      <c r="UC136" s="92"/>
      <c r="UD136" s="92"/>
      <c r="UE136" s="92"/>
      <c r="UF136" s="92"/>
      <c r="UG136" s="92"/>
      <c r="UH136" s="92"/>
      <c r="UI136" s="92"/>
      <c r="UJ136" s="92"/>
      <c r="UK136" s="92"/>
      <c r="UL136" s="92"/>
      <c r="UM136" s="92"/>
      <c r="UN136" s="92"/>
      <c r="UO136" s="92"/>
      <c r="UP136" s="92"/>
      <c r="UQ136" s="92"/>
      <c r="UR136" s="92"/>
      <c r="US136" s="92"/>
      <c r="UT136" s="92"/>
      <c r="UU136" s="92"/>
      <c r="UV136" s="92"/>
      <c r="UW136" s="92"/>
      <c r="UX136" s="92"/>
      <c r="UY136" s="92"/>
      <c r="UZ136" s="92"/>
      <c r="VA136" s="92"/>
      <c r="VB136" s="92"/>
      <c r="VC136" s="92"/>
      <c r="VD136" s="92"/>
      <c r="VE136" s="92"/>
      <c r="VF136" s="92"/>
      <c r="VG136" s="92"/>
      <c r="VH136" s="92"/>
      <c r="VI136" s="92"/>
      <c r="VJ136" s="92"/>
      <c r="VK136" s="92"/>
      <c r="VL136" s="92"/>
      <c r="VM136" s="92"/>
      <c r="VN136" s="92"/>
      <c r="VO136" s="92"/>
      <c r="VP136" s="92"/>
      <c r="VQ136" s="92"/>
      <c r="VR136" s="92"/>
      <c r="VS136" s="92"/>
      <c r="VT136" s="92"/>
      <c r="VU136" s="92"/>
      <c r="VV136" s="92"/>
      <c r="VW136" s="92"/>
      <c r="VX136" s="92"/>
      <c r="VY136" s="92"/>
      <c r="VZ136" s="92"/>
      <c r="WA136" s="92"/>
      <c r="WB136" s="92"/>
      <c r="WC136" s="92"/>
      <c r="WD136" s="92"/>
      <c r="WE136" s="92"/>
      <c r="WF136" s="92"/>
      <c r="WG136" s="92"/>
      <c r="WH136" s="92"/>
      <c r="WI136" s="92"/>
      <c r="WJ136" s="92"/>
      <c r="WK136" s="92"/>
      <c r="WL136" s="92"/>
      <c r="WM136" s="92"/>
      <c r="WN136" s="92"/>
      <c r="WO136" s="92"/>
      <c r="WP136" s="92"/>
      <c r="WQ136" s="92"/>
      <c r="WR136" s="92"/>
      <c r="WS136" s="92"/>
      <c r="WT136" s="92"/>
      <c r="WU136" s="92"/>
      <c r="WV136" s="92"/>
      <c r="WW136" s="92"/>
      <c r="WX136" s="92"/>
      <c r="WY136" s="92"/>
      <c r="WZ136" s="92"/>
      <c r="XA136" s="92"/>
      <c r="XB136" s="92"/>
      <c r="XC136" s="92"/>
      <c r="XD136" s="92"/>
      <c r="XE136" s="92"/>
      <c r="XF136" s="92"/>
      <c r="XG136" s="92"/>
      <c r="XH136" s="92"/>
      <c r="XI136" s="92"/>
      <c r="XJ136" s="92"/>
      <c r="XK136" s="92"/>
      <c r="XL136" s="92"/>
      <c r="XM136" s="92"/>
      <c r="XN136" s="92"/>
      <c r="XO136" s="92"/>
      <c r="XP136" s="92"/>
      <c r="XQ136" s="92"/>
      <c r="XR136" s="92"/>
      <c r="XS136" s="92"/>
      <c r="XT136" s="92"/>
      <c r="XU136" s="92"/>
      <c r="XV136" s="92"/>
      <c r="XW136" s="92"/>
      <c r="XX136" s="92"/>
      <c r="XY136" s="92"/>
      <c r="XZ136" s="92"/>
      <c r="YA136" s="92"/>
      <c r="YB136" s="92"/>
      <c r="YC136" s="92"/>
      <c r="YD136" s="92"/>
      <c r="YE136" s="92"/>
      <c r="YF136" s="92"/>
      <c r="YG136" s="92"/>
      <c r="YH136" s="92"/>
      <c r="YI136" s="92"/>
      <c r="YJ136" s="92"/>
      <c r="YK136" s="92"/>
      <c r="YL136" s="92"/>
      <c r="YM136" s="92"/>
      <c r="YN136" s="92"/>
      <c r="YO136" s="92"/>
      <c r="YP136" s="92"/>
      <c r="YQ136" s="92"/>
      <c r="YR136" s="92"/>
      <c r="YS136" s="92"/>
      <c r="YT136" s="92"/>
      <c r="YU136" s="92"/>
      <c r="YV136" s="92"/>
      <c r="YW136" s="92"/>
      <c r="YX136" s="92"/>
      <c r="YY136" s="92"/>
      <c r="YZ136" s="92"/>
      <c r="ZA136" s="92"/>
      <c r="ZB136" s="92"/>
      <c r="ZC136" s="92"/>
      <c r="ZD136" s="92"/>
      <c r="ZE136" s="92"/>
      <c r="ZF136" s="92"/>
      <c r="ZG136" s="92"/>
      <c r="ZH136" s="92"/>
      <c r="ZI136" s="92"/>
      <c r="ZJ136" s="92"/>
      <c r="ZK136" s="92"/>
      <c r="ZL136" s="92"/>
      <c r="ZM136" s="92"/>
      <c r="ZN136" s="92"/>
      <c r="ZO136" s="92"/>
      <c r="ZP136" s="92"/>
      <c r="ZQ136" s="92"/>
      <c r="ZR136" s="92"/>
      <c r="ZS136" s="92"/>
      <c r="ZT136" s="92"/>
      <c r="ZU136" s="92"/>
      <c r="ZV136" s="92"/>
      <c r="ZW136" s="92"/>
      <c r="ZX136" s="92"/>
      <c r="ZY136" s="92"/>
      <c r="ZZ136" s="92"/>
      <c r="AAA136" s="92"/>
      <c r="AAB136" s="92"/>
      <c r="AAC136" s="92"/>
      <c r="AAD136" s="92"/>
      <c r="AAE136" s="92"/>
      <c r="AAF136" s="92"/>
      <c r="AAG136" s="92"/>
      <c r="AAH136" s="92"/>
      <c r="AAI136" s="92"/>
      <c r="AAJ136" s="92"/>
      <c r="AAK136" s="92"/>
      <c r="AAL136" s="92"/>
      <c r="AAM136" s="92"/>
      <c r="AAN136" s="92"/>
      <c r="AAO136" s="92"/>
      <c r="AAP136" s="92"/>
      <c r="AAQ136" s="92"/>
      <c r="AAR136" s="92"/>
      <c r="AAS136" s="92"/>
      <c r="AAT136" s="92"/>
      <c r="AAU136" s="92"/>
      <c r="AAV136" s="92"/>
      <c r="AAW136" s="92"/>
      <c r="AAX136" s="92"/>
      <c r="AAY136" s="92"/>
      <c r="AAZ136" s="92"/>
      <c r="ABA136" s="92"/>
      <c r="ABB136" s="92"/>
      <c r="ABC136" s="92"/>
      <c r="ABD136" s="92"/>
      <c r="ABE136" s="92"/>
      <c r="ABF136" s="92"/>
      <c r="ABG136" s="92"/>
      <c r="ABH136" s="92"/>
      <c r="ABI136" s="92"/>
      <c r="ABJ136" s="92"/>
      <c r="ABK136" s="92"/>
      <c r="ABL136" s="92"/>
      <c r="ABM136" s="92"/>
      <c r="ABN136" s="92"/>
      <c r="ABO136" s="92"/>
      <c r="ABP136" s="92"/>
      <c r="ABQ136" s="92"/>
      <c r="ABR136" s="92"/>
      <c r="ABS136" s="92"/>
      <c r="ABT136" s="92"/>
      <c r="ABU136" s="92"/>
      <c r="ABV136" s="92"/>
      <c r="ABW136" s="92"/>
      <c r="ABX136" s="92"/>
      <c r="ABY136" s="92"/>
      <c r="ABZ136" s="92"/>
      <c r="ACA136" s="92"/>
      <c r="ACB136" s="92"/>
      <c r="ACC136" s="92"/>
      <c r="ACD136" s="92"/>
      <c r="ACE136" s="92"/>
      <c r="ACF136" s="92"/>
      <c r="ACG136" s="92"/>
      <c r="ACH136" s="92"/>
      <c r="ACI136" s="92"/>
      <c r="ACJ136" s="92"/>
      <c r="ACK136" s="92"/>
      <c r="ACL136" s="92"/>
      <c r="ACM136" s="92"/>
      <c r="ACN136" s="92"/>
      <c r="ACO136" s="92"/>
      <c r="ACP136" s="92"/>
      <c r="ACQ136" s="92"/>
      <c r="ACR136" s="92"/>
      <c r="ACS136" s="92"/>
      <c r="ACT136" s="92"/>
      <c r="ACU136" s="92"/>
      <c r="ACV136" s="92"/>
      <c r="ACW136" s="92"/>
      <c r="ACX136" s="92"/>
      <c r="ACY136" s="92"/>
      <c r="ACZ136" s="92"/>
      <c r="ADA136" s="92"/>
      <c r="ADB136" s="92"/>
      <c r="ADC136" s="92"/>
      <c r="ADD136" s="92"/>
      <c r="ADE136" s="92"/>
      <c r="ADF136" s="92"/>
      <c r="ADG136" s="92"/>
      <c r="ADH136" s="92"/>
      <c r="ADI136" s="92"/>
      <c r="ADJ136" s="92"/>
      <c r="ADK136" s="92"/>
      <c r="ADL136" s="92"/>
      <c r="ADM136" s="92"/>
      <c r="ADN136" s="92"/>
      <c r="ADO136" s="92"/>
      <c r="ADP136" s="92"/>
      <c r="ADQ136" s="92"/>
      <c r="ADR136" s="92"/>
      <c r="ADS136" s="92"/>
      <c r="ADT136" s="92"/>
      <c r="ADU136" s="92"/>
      <c r="ADV136" s="92"/>
      <c r="ADW136" s="92"/>
      <c r="ADX136" s="92"/>
      <c r="ADY136" s="92"/>
      <c r="ADZ136" s="92"/>
      <c r="AEA136" s="92"/>
      <c r="AEB136" s="92"/>
      <c r="AEC136" s="92"/>
      <c r="AED136" s="92"/>
      <c r="AEE136" s="92"/>
      <c r="AEF136" s="92"/>
      <c r="AEG136" s="92"/>
      <c r="AEH136" s="92"/>
      <c r="AEI136" s="92"/>
      <c r="AEJ136" s="92"/>
      <c r="AEK136" s="92"/>
      <c r="AEL136" s="92"/>
      <c r="AEM136" s="92"/>
      <c r="AEN136" s="92"/>
      <c r="AEO136" s="92"/>
      <c r="AEP136" s="92"/>
      <c r="AEQ136" s="92"/>
      <c r="AER136" s="92"/>
      <c r="AES136" s="92"/>
      <c r="AET136" s="92"/>
      <c r="AEU136" s="92"/>
      <c r="AEV136" s="92"/>
      <c r="AEW136" s="92"/>
      <c r="AEX136" s="92"/>
      <c r="AEY136" s="92"/>
      <c r="AEZ136" s="92"/>
      <c r="AFA136" s="92"/>
      <c r="AFB136" s="92"/>
      <c r="AFC136" s="92"/>
      <c r="AFD136" s="92"/>
      <c r="AFE136" s="92"/>
      <c r="AFF136" s="92"/>
      <c r="AFG136" s="92"/>
      <c r="AFH136" s="92"/>
      <c r="AFI136" s="92"/>
      <c r="AFJ136" s="92"/>
      <c r="AFK136" s="92"/>
      <c r="AFL136" s="92"/>
      <c r="AFM136" s="92"/>
      <c r="AFN136" s="92"/>
      <c r="AFO136" s="92"/>
      <c r="AFP136" s="92"/>
      <c r="AFQ136" s="92"/>
      <c r="AFR136" s="92"/>
      <c r="AFS136" s="92"/>
      <c r="AFT136" s="92"/>
      <c r="AFU136" s="92"/>
      <c r="AFV136" s="92"/>
      <c r="AFW136" s="92"/>
      <c r="AFX136" s="92"/>
      <c r="AFY136" s="92"/>
      <c r="AFZ136" s="92"/>
      <c r="AGA136" s="92"/>
      <c r="AGB136" s="92"/>
      <c r="AGC136" s="92"/>
      <c r="AGD136" s="92"/>
      <c r="AGE136" s="92"/>
      <c r="AGF136" s="92"/>
      <c r="AGG136" s="92"/>
      <c r="AGH136" s="92"/>
      <c r="AGI136" s="92"/>
      <c r="AGJ136" s="92"/>
      <c r="AGK136" s="92"/>
      <c r="AGL136" s="92"/>
      <c r="AGM136" s="92"/>
      <c r="AGN136" s="92"/>
      <c r="AGO136" s="92"/>
      <c r="AGP136" s="92"/>
      <c r="AGQ136" s="92"/>
      <c r="AGR136" s="92"/>
      <c r="AGS136" s="92"/>
      <c r="AGT136" s="92"/>
      <c r="AGU136" s="92"/>
      <c r="AGV136" s="92"/>
      <c r="AGW136" s="92"/>
      <c r="AGX136" s="92"/>
      <c r="AGY136" s="92"/>
      <c r="AGZ136" s="92"/>
      <c r="AHA136" s="92"/>
      <c r="AHB136" s="92"/>
      <c r="AHC136" s="92"/>
      <c r="AHD136" s="92"/>
      <c r="AHE136" s="92"/>
      <c r="AHF136" s="92"/>
      <c r="AHG136" s="92"/>
      <c r="AHH136" s="92"/>
      <c r="AHI136" s="92"/>
      <c r="AHJ136" s="92"/>
      <c r="AHK136" s="92"/>
      <c r="AHL136" s="92"/>
      <c r="AHM136" s="92"/>
      <c r="AHN136" s="92"/>
      <c r="AHO136" s="92"/>
      <c r="AHP136" s="92"/>
      <c r="AHQ136" s="92"/>
      <c r="AHR136" s="92"/>
      <c r="AHS136" s="92"/>
      <c r="AHT136" s="92"/>
      <c r="AHU136" s="92"/>
      <c r="AHV136" s="92"/>
      <c r="AHW136" s="92"/>
      <c r="AHX136" s="92"/>
      <c r="AHY136" s="92"/>
      <c r="AHZ136" s="92"/>
      <c r="AIA136" s="92"/>
      <c r="AIB136" s="92"/>
      <c r="AIC136" s="92"/>
      <c r="AID136" s="92"/>
      <c r="AIE136" s="92"/>
      <c r="AIF136" s="92"/>
      <c r="AIG136" s="92"/>
      <c r="AIH136" s="92"/>
      <c r="AII136" s="92"/>
      <c r="AIJ136" s="92"/>
      <c r="AIK136" s="92"/>
      <c r="AIL136" s="92"/>
      <c r="AIM136" s="92"/>
      <c r="AIN136" s="92"/>
      <c r="AIO136" s="92"/>
      <c r="AIP136" s="92"/>
      <c r="AIQ136" s="92"/>
      <c r="AIR136" s="92"/>
      <c r="AIS136" s="92"/>
      <c r="AIT136" s="92"/>
      <c r="AIU136" s="92"/>
      <c r="AIV136" s="92"/>
      <c r="AIW136" s="92"/>
      <c r="AIX136" s="92"/>
      <c r="AIY136" s="92"/>
      <c r="AIZ136" s="92"/>
      <c r="AJA136" s="92"/>
      <c r="AJB136" s="92"/>
      <c r="AJC136" s="92"/>
      <c r="AJD136" s="92"/>
      <c r="AJE136" s="92"/>
      <c r="AJF136" s="92"/>
      <c r="AJG136" s="92"/>
      <c r="AJH136" s="92"/>
      <c r="AJI136" s="92"/>
      <c r="AJJ136" s="92"/>
      <c r="AJK136" s="92"/>
      <c r="AJL136" s="92"/>
      <c r="AJM136" s="92"/>
      <c r="AJN136" s="92"/>
      <c r="AJO136" s="92"/>
      <c r="AJP136" s="92"/>
      <c r="AJQ136" s="92"/>
      <c r="AJR136" s="92"/>
      <c r="AJS136" s="92"/>
      <c r="AJT136" s="92"/>
      <c r="AJU136" s="92"/>
      <c r="AJV136" s="92"/>
      <c r="AJW136" s="92"/>
      <c r="AJX136" s="92"/>
      <c r="AJY136" s="92"/>
      <c r="AJZ136" s="92"/>
      <c r="AKA136" s="92"/>
      <c r="AKB136" s="92"/>
      <c r="AKC136" s="92"/>
      <c r="AKD136" s="92"/>
      <c r="AKE136" s="92"/>
      <c r="AKF136" s="92"/>
      <c r="AKG136" s="92"/>
      <c r="AKH136" s="92"/>
      <c r="AKI136" s="92"/>
      <c r="AKJ136" s="92"/>
      <c r="AKK136" s="92"/>
      <c r="AKL136" s="92"/>
      <c r="AKM136" s="92"/>
      <c r="AKN136" s="92"/>
      <c r="AKO136" s="92"/>
      <c r="AKP136" s="92"/>
      <c r="AKQ136" s="92"/>
      <c r="AKR136" s="92"/>
      <c r="AKS136" s="92"/>
      <c r="AKT136" s="92"/>
      <c r="AKU136" s="92"/>
      <c r="AKV136" s="92"/>
      <c r="AKW136" s="92"/>
      <c r="AKX136" s="92"/>
      <c r="AKY136" s="92"/>
      <c r="AKZ136" s="92"/>
      <c r="ALA136" s="92"/>
      <c r="ALB136" s="92"/>
      <c r="ALC136" s="92"/>
      <c r="ALD136" s="92"/>
      <c r="ALE136" s="92"/>
      <c r="ALF136" s="92"/>
      <c r="ALG136" s="92"/>
      <c r="ALH136" s="92"/>
      <c r="ALI136" s="92"/>
      <c r="ALJ136" s="92"/>
      <c r="ALK136" s="92"/>
      <c r="ALL136" s="92"/>
      <c r="ALM136" s="92"/>
      <c r="ALN136" s="92"/>
      <c r="ALO136" s="92"/>
      <c r="ALP136" s="92"/>
      <c r="ALQ136" s="92"/>
      <c r="ALR136" s="92"/>
      <c r="ALS136" s="92"/>
      <c r="ALT136" s="92"/>
      <c r="ALU136" s="92"/>
      <c r="ALV136" s="92"/>
      <c r="ALW136" s="92"/>
      <c r="ALX136" s="92"/>
      <c r="ALY136" s="92"/>
      <c r="ALZ136" s="92"/>
      <c r="AMA136" s="92"/>
      <c r="AMB136" s="92"/>
      <c r="AMC136" s="92"/>
      <c r="AMD136" s="92"/>
      <c r="AME136" s="92"/>
      <c r="AMF136" s="92"/>
      <c r="AMG136" s="92"/>
      <c r="AMH136" s="92"/>
      <c r="AMI136" s="92"/>
      <c r="AMJ136" s="92"/>
    </row>
    <row r="137" spans="1:1024" s="104" customFormat="1" ht="12.75" x14ac:dyDescent="0.2">
      <c r="A137" s="58">
        <f t="array" ref="A137">IF(G137=Error_checking!$A$26,_xlfn.RANK.EQ(AC137,$AC$2:$AC$601),"")</f>
        <v>136</v>
      </c>
      <c r="B137" s="84">
        <v>553</v>
      </c>
      <c r="C137" s="59">
        <f>VLOOKUP($B137,Ludo_na!$A$2:$D$601,2,0)</f>
        <v>292</v>
      </c>
      <c r="D137" s="60" t="str">
        <f>IF(VLOOKUP($B137,Ludo_voor!$A$2:$Y$601,3,0)="","",VLOOKUP($B137,Ludo_voor!$A$2:$Y$601,3,0))</f>
        <v>Van Vooren</v>
      </c>
      <c r="E137" s="61" t="str">
        <f>IF(VLOOKUP($B137,Ludo_voor!$A$2:$Y$601,4,0)="","",VLOOKUP($B137,Ludo_voor!$A$2:$Y$601,4,0))</f>
        <v>Steven</v>
      </c>
      <c r="F137" s="62" t="str">
        <f>IF(VLOOKUP($B137,Ludo_voor!$A$2:$Y$601,5,0)="","",VLOOKUP($B137,Ludo_voor!$A$2:$Y$601,5,0))</f>
        <v>Spelgevaar</v>
      </c>
      <c r="G137" s="63" t="s">
        <v>845</v>
      </c>
      <c r="H137" s="85"/>
      <c r="I137" s="86" t="s">
        <v>860</v>
      </c>
      <c r="J137" s="87">
        <v>5</v>
      </c>
      <c r="K137" s="87">
        <v>3</v>
      </c>
      <c r="L137" s="87">
        <v>2</v>
      </c>
      <c r="M137" s="67">
        <f t="array" ref="M137">IF($G137="","",IF(L137="",0,((SUM(IF(I137=I$2:I$601,IF(J137=J$2:J$601,1,0),0))-K137)/(SUM(IF(I137=I$2:I$601,IF(J137=J$2:J$601,1,0),0))-1)*100)+(L137/(SUM(IF(I137=I$2:I$601,IF(J137=J$2:J$601,L$2:L$601,0),0))))+IF(K137&lt;2,SUM(IF(I137=I$2:I$601,IF(J137=J$2:J$601,1,0),0)),0)))</f>
        <v>33.533333333333331</v>
      </c>
      <c r="N137" s="88" t="s">
        <v>861</v>
      </c>
      <c r="O137" s="72">
        <v>1</v>
      </c>
      <c r="P137" s="72">
        <v>4</v>
      </c>
      <c r="Q137" s="72">
        <v>49</v>
      </c>
      <c r="R137" s="70">
        <f t="array" ref="R137">IF($G137="","",IF(Q137="",0,((SUM(IF(N137=N$2:N$601,IF(O137=O$2:O$601,1,0),0))-P137)/(SUM(IF(N137=N$2:N$601,IF(O137=O$2:O$601,1,0),0))-1)*100)+(Q137/(SUM(IF(N137=N$2:N$601,IF(O137=O$2:O$601,Q$2:Q$601,0),0))))+IF(P137&lt;2,SUM(IF(N137=N$2:N$601,IF(O137=O$2:O$601,1,0),0)),0)))</f>
        <v>0.18081180811808117</v>
      </c>
      <c r="S137" s="71" t="s">
        <v>859</v>
      </c>
      <c r="T137" s="72">
        <v>2</v>
      </c>
      <c r="U137" s="72">
        <v>4</v>
      </c>
      <c r="V137" s="72">
        <v>9</v>
      </c>
      <c r="W137" s="73">
        <f t="array" ref="W137">IF($G137="","",IF(OR(S137=Error_checking!$Q$25,S137=Error_checking!$Q$26),R137-IF(P137&lt;2,SUM(IF(N137=N$2:N$601,IF(O137=O$2:O$601,1,0),0)),0),IF(V137="",0,((SUM(IF(S137=S$2:S$601,IF(T137=T$2:T$601,1,0),0))-U137)/(SUM(IF(S137=S$2:S$601,IF(T137=T$2:T$601,1,0),0))-1)*100)+(V137/(SUM(IF(S137=S$2:S$601,IF(T137=T$2:T$601,V$2:V$601,0),0))))+IF(U137&lt;2,SUM(IF(S137=S$2:S$601,IF(T137=T$2:T$601,1,0),0)),0))))</f>
        <v>0.18367346938775511</v>
      </c>
      <c r="X137" s="74"/>
      <c r="Y137" s="75"/>
      <c r="Z137" s="76"/>
      <c r="AA137" s="75"/>
      <c r="AB137" s="77">
        <f>0</f>
        <v>0</v>
      </c>
      <c r="AC137" s="77">
        <f t="array" ref="AC137">SUM(M137,R137,W137,AB137)</f>
        <v>33.897818610839167</v>
      </c>
      <c r="AD137" s="76">
        <f>IF(G137=Error_checking!$A$26,MAX(0,MIN(MaxBonus,$G$1)+1-_xlfn.RANK.EQ(AC137,$AC$2:$AC$601)),0)</f>
        <v>0</v>
      </c>
      <c r="AE137" s="73">
        <f t="shared" si="2"/>
        <v>33.897818610839167</v>
      </c>
      <c r="AF137" s="78">
        <f t="array" ref="AF137">IF(G137=Error_checking!$A$26,_xlfn.RANK.EQ(AC137,$AC$2:$AC$601),"")</f>
        <v>136</v>
      </c>
      <c r="AG137" s="79"/>
      <c r="AH137" s="80"/>
      <c r="AI137" s="80"/>
      <c r="AJ137" s="80"/>
      <c r="AK137" s="81"/>
      <c r="AL137" s="81"/>
      <c r="AM137" s="81"/>
      <c r="AN137" s="82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  <c r="IX137" s="89"/>
      <c r="IY137" s="89"/>
      <c r="IZ137" s="89"/>
      <c r="JA137" s="89"/>
      <c r="JB137" s="89"/>
      <c r="JC137" s="89"/>
      <c r="JD137" s="89"/>
      <c r="JE137" s="89"/>
      <c r="JF137" s="89"/>
      <c r="JG137" s="89"/>
      <c r="JH137" s="89"/>
      <c r="JI137" s="89"/>
      <c r="JJ137" s="89"/>
      <c r="JK137" s="89"/>
      <c r="JL137" s="89"/>
      <c r="JM137" s="89"/>
      <c r="JN137" s="89"/>
      <c r="JO137" s="89"/>
      <c r="JP137" s="89"/>
      <c r="JQ137" s="89"/>
      <c r="JR137" s="89"/>
      <c r="JS137" s="89"/>
      <c r="JT137" s="89"/>
      <c r="JU137" s="89"/>
      <c r="JV137" s="89"/>
      <c r="JW137" s="89"/>
      <c r="JX137" s="89"/>
      <c r="JY137" s="89"/>
      <c r="JZ137" s="89"/>
      <c r="KA137" s="89"/>
      <c r="KB137" s="89"/>
      <c r="KC137" s="89"/>
      <c r="KD137" s="89"/>
      <c r="KE137" s="89"/>
      <c r="KF137" s="89"/>
      <c r="KG137" s="89"/>
      <c r="KH137" s="89"/>
      <c r="KI137" s="89"/>
      <c r="KJ137" s="89"/>
      <c r="KK137" s="89"/>
      <c r="KL137" s="89"/>
      <c r="KM137" s="89"/>
      <c r="KN137" s="89"/>
      <c r="KO137" s="89"/>
      <c r="KP137" s="89"/>
      <c r="KQ137" s="89"/>
      <c r="KR137" s="89"/>
      <c r="KS137" s="89"/>
      <c r="KT137" s="89"/>
      <c r="KU137" s="89"/>
      <c r="KV137" s="89"/>
      <c r="KW137" s="89"/>
      <c r="KX137" s="89"/>
      <c r="KY137" s="89"/>
      <c r="KZ137" s="89"/>
      <c r="LA137" s="89"/>
      <c r="LB137" s="89"/>
      <c r="LC137" s="89"/>
      <c r="LD137" s="89"/>
      <c r="LE137" s="89"/>
      <c r="LF137" s="89"/>
      <c r="LG137" s="89"/>
      <c r="LH137" s="89"/>
      <c r="LI137" s="89"/>
      <c r="LJ137" s="89"/>
      <c r="LK137" s="89"/>
      <c r="LL137" s="89"/>
      <c r="LM137" s="89"/>
      <c r="LN137" s="89"/>
      <c r="LO137" s="89"/>
      <c r="LP137" s="89"/>
      <c r="LQ137" s="89"/>
      <c r="LR137" s="89"/>
      <c r="LS137" s="89"/>
      <c r="LT137" s="89"/>
      <c r="LU137" s="89"/>
      <c r="LV137" s="89"/>
      <c r="LW137" s="89"/>
      <c r="LX137" s="89"/>
      <c r="LY137" s="89"/>
      <c r="LZ137" s="89"/>
      <c r="MA137" s="89"/>
      <c r="MB137" s="89"/>
      <c r="MC137" s="89"/>
      <c r="MD137" s="89"/>
      <c r="ME137" s="89"/>
      <c r="MF137" s="89"/>
      <c r="MG137" s="89"/>
      <c r="MH137" s="89"/>
      <c r="MI137" s="89"/>
      <c r="MJ137" s="89"/>
      <c r="MK137" s="89"/>
      <c r="ML137" s="89"/>
      <c r="MM137" s="89"/>
      <c r="MN137" s="89"/>
      <c r="MO137" s="89"/>
      <c r="MP137" s="89"/>
      <c r="MQ137" s="89"/>
      <c r="MR137" s="89"/>
      <c r="MS137" s="89"/>
      <c r="MT137" s="89"/>
      <c r="MU137" s="89"/>
      <c r="MV137" s="89"/>
      <c r="MW137" s="89"/>
      <c r="MX137" s="89"/>
      <c r="MY137" s="89"/>
      <c r="MZ137" s="89"/>
      <c r="NA137" s="89"/>
      <c r="NB137" s="89"/>
      <c r="NC137" s="89"/>
      <c r="ND137" s="89"/>
      <c r="NE137" s="89"/>
      <c r="NF137" s="89"/>
      <c r="NG137" s="89"/>
      <c r="NH137" s="89"/>
      <c r="NI137" s="89"/>
      <c r="NJ137" s="89"/>
      <c r="NK137" s="89"/>
      <c r="NL137" s="89"/>
      <c r="NM137" s="89"/>
      <c r="NN137" s="89"/>
      <c r="NO137" s="89"/>
      <c r="NP137" s="89"/>
      <c r="NQ137" s="89"/>
      <c r="NR137" s="89"/>
      <c r="NS137" s="89"/>
      <c r="NT137" s="89"/>
      <c r="NU137" s="89"/>
      <c r="NV137" s="89"/>
      <c r="NW137" s="89"/>
      <c r="NX137" s="89"/>
      <c r="NY137" s="89"/>
      <c r="NZ137" s="89"/>
      <c r="OA137" s="89"/>
      <c r="OB137" s="89"/>
      <c r="OC137" s="89"/>
      <c r="OD137" s="89"/>
      <c r="OE137" s="89"/>
      <c r="OF137" s="89"/>
      <c r="OG137" s="89"/>
      <c r="OH137" s="89"/>
      <c r="OI137" s="89"/>
      <c r="OJ137" s="89"/>
      <c r="OK137" s="89"/>
      <c r="OL137" s="89"/>
      <c r="OM137" s="89"/>
      <c r="ON137" s="89"/>
      <c r="OO137" s="89"/>
      <c r="OP137" s="89"/>
      <c r="OQ137" s="89"/>
      <c r="OR137" s="89"/>
      <c r="OS137" s="89"/>
      <c r="OT137" s="89"/>
      <c r="OU137" s="89"/>
      <c r="OV137" s="89"/>
      <c r="OW137" s="89"/>
      <c r="OX137" s="89"/>
      <c r="OY137" s="89"/>
      <c r="OZ137" s="89"/>
      <c r="PA137" s="89"/>
      <c r="PB137" s="89"/>
      <c r="PC137" s="89"/>
      <c r="PD137" s="89"/>
      <c r="PE137" s="89"/>
      <c r="PF137" s="89"/>
      <c r="PG137" s="89"/>
      <c r="PH137" s="89"/>
      <c r="PI137" s="89"/>
      <c r="PJ137" s="89"/>
      <c r="PK137" s="89"/>
      <c r="PL137" s="89"/>
      <c r="PM137" s="89"/>
      <c r="PN137" s="89"/>
      <c r="PO137" s="89"/>
      <c r="PP137" s="89"/>
      <c r="PQ137" s="89"/>
      <c r="PR137" s="89"/>
      <c r="PS137" s="89"/>
      <c r="PT137" s="89"/>
      <c r="PU137" s="89"/>
      <c r="PV137" s="89"/>
      <c r="PW137" s="89"/>
      <c r="PX137" s="89"/>
      <c r="PY137" s="89"/>
      <c r="PZ137" s="89"/>
      <c r="QA137" s="89"/>
      <c r="QB137" s="89"/>
      <c r="QC137" s="89"/>
      <c r="QD137" s="89"/>
      <c r="QE137" s="89"/>
      <c r="QF137" s="89"/>
      <c r="QG137" s="89"/>
      <c r="QH137" s="89"/>
      <c r="QI137" s="89"/>
      <c r="QJ137" s="89"/>
      <c r="QK137" s="89"/>
      <c r="QL137" s="89"/>
      <c r="QM137" s="89"/>
      <c r="QN137" s="89"/>
      <c r="QO137" s="89"/>
      <c r="QP137" s="89"/>
      <c r="QQ137" s="89"/>
      <c r="QR137" s="89"/>
      <c r="QS137" s="89"/>
      <c r="QT137" s="89"/>
      <c r="QU137" s="89"/>
      <c r="QV137" s="89"/>
      <c r="QW137" s="89"/>
      <c r="QX137" s="89"/>
      <c r="QY137" s="89"/>
      <c r="QZ137" s="89"/>
      <c r="RA137" s="89"/>
      <c r="RB137" s="89"/>
      <c r="RC137" s="89"/>
      <c r="RD137" s="89"/>
      <c r="RE137" s="89"/>
      <c r="RF137" s="89"/>
      <c r="RG137" s="89"/>
      <c r="RH137" s="89"/>
      <c r="RI137" s="89"/>
      <c r="RJ137" s="89"/>
      <c r="RK137" s="89"/>
      <c r="RL137" s="89"/>
      <c r="RM137" s="89"/>
      <c r="RN137" s="89"/>
      <c r="RO137" s="89"/>
      <c r="RP137" s="89"/>
      <c r="RQ137" s="89"/>
      <c r="RR137" s="89"/>
      <c r="RS137" s="89"/>
      <c r="RT137" s="89"/>
      <c r="RU137" s="89"/>
      <c r="RV137" s="89"/>
      <c r="RW137" s="89"/>
      <c r="RX137" s="89"/>
      <c r="RY137" s="89"/>
      <c r="RZ137" s="89"/>
      <c r="SA137" s="89"/>
      <c r="SB137" s="89"/>
      <c r="SC137" s="89"/>
      <c r="SD137" s="89"/>
      <c r="SE137" s="89"/>
      <c r="SF137" s="89"/>
      <c r="SG137" s="89"/>
      <c r="SH137" s="89"/>
      <c r="SI137" s="89"/>
      <c r="SJ137" s="89"/>
      <c r="SK137" s="89"/>
      <c r="SL137" s="89"/>
      <c r="SM137" s="89"/>
      <c r="SN137" s="89"/>
      <c r="SO137" s="89"/>
      <c r="SP137" s="89"/>
      <c r="SQ137" s="89"/>
      <c r="SR137" s="89"/>
      <c r="SS137" s="89"/>
      <c r="ST137" s="89"/>
      <c r="SU137" s="89"/>
      <c r="SV137" s="89"/>
      <c r="SW137" s="89"/>
      <c r="SX137" s="89"/>
      <c r="SY137" s="89"/>
      <c r="SZ137" s="89"/>
      <c r="TA137" s="89"/>
      <c r="TB137" s="89"/>
      <c r="TC137" s="89"/>
      <c r="TD137" s="89"/>
      <c r="TE137" s="89"/>
      <c r="TF137" s="89"/>
      <c r="TG137" s="89"/>
      <c r="TH137" s="89"/>
      <c r="TI137" s="89"/>
      <c r="TJ137" s="89"/>
      <c r="TK137" s="89"/>
      <c r="TL137" s="89"/>
      <c r="TM137" s="89"/>
      <c r="TN137" s="89"/>
      <c r="TO137" s="89"/>
      <c r="TP137" s="89"/>
      <c r="TQ137" s="89"/>
      <c r="TR137" s="89"/>
      <c r="TS137" s="89"/>
      <c r="TT137" s="89"/>
      <c r="TU137" s="89"/>
      <c r="TV137" s="89"/>
      <c r="TW137" s="89"/>
      <c r="TX137" s="89"/>
      <c r="TY137" s="89"/>
      <c r="TZ137" s="89"/>
      <c r="UA137" s="89"/>
      <c r="UB137" s="89"/>
      <c r="UC137" s="89"/>
      <c r="UD137" s="89"/>
      <c r="UE137" s="89"/>
      <c r="UF137" s="89"/>
      <c r="UG137" s="89"/>
      <c r="UH137" s="89"/>
      <c r="UI137" s="89"/>
      <c r="UJ137" s="89"/>
      <c r="UK137" s="89"/>
      <c r="UL137" s="89"/>
      <c r="UM137" s="89"/>
      <c r="UN137" s="89"/>
      <c r="UO137" s="89"/>
      <c r="UP137" s="89"/>
      <c r="UQ137" s="89"/>
      <c r="UR137" s="89"/>
      <c r="US137" s="89"/>
      <c r="UT137" s="89"/>
      <c r="UU137" s="89"/>
      <c r="UV137" s="89"/>
      <c r="UW137" s="89"/>
      <c r="UX137" s="89"/>
      <c r="UY137" s="89"/>
      <c r="UZ137" s="89"/>
      <c r="VA137" s="89"/>
      <c r="VB137" s="89"/>
      <c r="VC137" s="89"/>
      <c r="VD137" s="89"/>
      <c r="VE137" s="89"/>
      <c r="VF137" s="89"/>
      <c r="VG137" s="89"/>
      <c r="VH137" s="89"/>
      <c r="VI137" s="89"/>
      <c r="VJ137" s="89"/>
      <c r="VK137" s="89"/>
      <c r="VL137" s="89"/>
      <c r="VM137" s="89"/>
      <c r="VN137" s="89"/>
      <c r="VO137" s="89"/>
      <c r="VP137" s="89"/>
      <c r="VQ137" s="89"/>
      <c r="VR137" s="89"/>
      <c r="VS137" s="89"/>
      <c r="VT137" s="89"/>
      <c r="VU137" s="89"/>
      <c r="VV137" s="89"/>
      <c r="VW137" s="89"/>
      <c r="VX137" s="89"/>
      <c r="VY137" s="89"/>
      <c r="VZ137" s="89"/>
      <c r="WA137" s="89"/>
      <c r="WB137" s="89"/>
      <c r="WC137" s="89"/>
      <c r="WD137" s="89"/>
      <c r="WE137" s="89"/>
      <c r="WF137" s="89"/>
      <c r="WG137" s="89"/>
      <c r="WH137" s="89"/>
      <c r="WI137" s="89"/>
      <c r="WJ137" s="89"/>
      <c r="WK137" s="89"/>
      <c r="WL137" s="89"/>
      <c r="WM137" s="89"/>
      <c r="WN137" s="89"/>
      <c r="WO137" s="89"/>
      <c r="WP137" s="89"/>
      <c r="WQ137" s="89"/>
      <c r="WR137" s="89"/>
      <c r="WS137" s="89"/>
      <c r="WT137" s="89"/>
      <c r="WU137" s="89"/>
      <c r="WV137" s="89"/>
      <c r="WW137" s="89"/>
      <c r="WX137" s="89"/>
      <c r="WY137" s="89"/>
      <c r="WZ137" s="89"/>
      <c r="XA137" s="89"/>
      <c r="XB137" s="89"/>
      <c r="XC137" s="89"/>
      <c r="XD137" s="89"/>
      <c r="XE137" s="89"/>
      <c r="XF137" s="89"/>
      <c r="XG137" s="89"/>
      <c r="XH137" s="89"/>
      <c r="XI137" s="89"/>
      <c r="XJ137" s="89"/>
      <c r="XK137" s="89"/>
      <c r="XL137" s="89"/>
      <c r="XM137" s="89"/>
      <c r="XN137" s="89"/>
      <c r="XO137" s="89"/>
      <c r="XP137" s="89"/>
      <c r="XQ137" s="89"/>
      <c r="XR137" s="89"/>
      <c r="XS137" s="89"/>
      <c r="XT137" s="89"/>
      <c r="XU137" s="89"/>
      <c r="XV137" s="89"/>
      <c r="XW137" s="89"/>
      <c r="XX137" s="89"/>
      <c r="XY137" s="89"/>
      <c r="XZ137" s="89"/>
      <c r="YA137" s="89"/>
      <c r="YB137" s="89"/>
      <c r="YC137" s="89"/>
      <c r="YD137" s="89"/>
      <c r="YE137" s="89"/>
      <c r="YF137" s="89"/>
      <c r="YG137" s="89"/>
      <c r="YH137" s="89"/>
      <c r="YI137" s="89"/>
      <c r="YJ137" s="89"/>
      <c r="YK137" s="89"/>
      <c r="YL137" s="89"/>
      <c r="YM137" s="89"/>
      <c r="YN137" s="89"/>
      <c r="YO137" s="89"/>
      <c r="YP137" s="89"/>
      <c r="YQ137" s="89"/>
      <c r="YR137" s="89"/>
      <c r="YS137" s="89"/>
      <c r="YT137" s="89"/>
      <c r="YU137" s="89"/>
      <c r="YV137" s="89"/>
      <c r="YW137" s="89"/>
      <c r="YX137" s="89"/>
      <c r="YY137" s="89"/>
      <c r="YZ137" s="89"/>
      <c r="ZA137" s="89"/>
      <c r="ZB137" s="89"/>
      <c r="ZC137" s="89"/>
      <c r="ZD137" s="89"/>
      <c r="ZE137" s="89"/>
      <c r="ZF137" s="89"/>
      <c r="ZG137" s="89"/>
      <c r="ZH137" s="89"/>
      <c r="ZI137" s="89"/>
      <c r="ZJ137" s="89"/>
      <c r="ZK137" s="89"/>
      <c r="ZL137" s="89"/>
      <c r="ZM137" s="89"/>
      <c r="ZN137" s="89"/>
      <c r="ZO137" s="89"/>
      <c r="ZP137" s="89"/>
      <c r="ZQ137" s="89"/>
      <c r="ZR137" s="89"/>
      <c r="ZS137" s="89"/>
      <c r="ZT137" s="89"/>
      <c r="ZU137" s="89"/>
      <c r="ZV137" s="89"/>
      <c r="ZW137" s="89"/>
      <c r="ZX137" s="89"/>
      <c r="ZY137" s="89"/>
      <c r="ZZ137" s="89"/>
      <c r="AAA137" s="89"/>
      <c r="AAB137" s="89"/>
      <c r="AAC137" s="89"/>
      <c r="AAD137" s="89"/>
      <c r="AAE137" s="89"/>
      <c r="AAF137" s="89"/>
      <c r="AAG137" s="89"/>
      <c r="AAH137" s="89"/>
      <c r="AAI137" s="89"/>
      <c r="AAJ137" s="89"/>
      <c r="AAK137" s="89"/>
      <c r="AAL137" s="89"/>
      <c r="AAM137" s="89"/>
      <c r="AAN137" s="89"/>
      <c r="AAO137" s="89"/>
      <c r="AAP137" s="89"/>
      <c r="AAQ137" s="89"/>
      <c r="AAR137" s="89"/>
      <c r="AAS137" s="89"/>
      <c r="AAT137" s="89"/>
      <c r="AAU137" s="89"/>
      <c r="AAV137" s="89"/>
      <c r="AAW137" s="89"/>
      <c r="AAX137" s="89"/>
      <c r="AAY137" s="89"/>
      <c r="AAZ137" s="89"/>
      <c r="ABA137" s="89"/>
      <c r="ABB137" s="89"/>
      <c r="ABC137" s="89"/>
      <c r="ABD137" s="89"/>
      <c r="ABE137" s="89"/>
      <c r="ABF137" s="89"/>
      <c r="ABG137" s="89"/>
      <c r="ABH137" s="89"/>
      <c r="ABI137" s="89"/>
      <c r="ABJ137" s="89"/>
      <c r="ABK137" s="89"/>
      <c r="ABL137" s="89"/>
      <c r="ABM137" s="89"/>
      <c r="ABN137" s="89"/>
      <c r="ABO137" s="89"/>
      <c r="ABP137" s="89"/>
      <c r="ABQ137" s="89"/>
      <c r="ABR137" s="89"/>
      <c r="ABS137" s="89"/>
      <c r="ABT137" s="89"/>
      <c r="ABU137" s="89"/>
      <c r="ABV137" s="89"/>
      <c r="ABW137" s="89"/>
      <c r="ABX137" s="89"/>
      <c r="ABY137" s="89"/>
      <c r="ABZ137" s="89"/>
      <c r="ACA137" s="89"/>
      <c r="ACB137" s="89"/>
      <c r="ACC137" s="89"/>
      <c r="ACD137" s="89"/>
      <c r="ACE137" s="89"/>
      <c r="ACF137" s="89"/>
      <c r="ACG137" s="89"/>
      <c r="ACH137" s="89"/>
      <c r="ACI137" s="89"/>
      <c r="ACJ137" s="89"/>
      <c r="ACK137" s="89"/>
      <c r="ACL137" s="89"/>
      <c r="ACM137" s="89"/>
      <c r="ACN137" s="89"/>
      <c r="ACO137" s="89"/>
      <c r="ACP137" s="89"/>
      <c r="ACQ137" s="89"/>
      <c r="ACR137" s="89"/>
      <c r="ACS137" s="89"/>
      <c r="ACT137" s="89"/>
      <c r="ACU137" s="89"/>
      <c r="ACV137" s="89"/>
      <c r="ACW137" s="89"/>
      <c r="ACX137" s="89"/>
      <c r="ACY137" s="89"/>
      <c r="ACZ137" s="89"/>
      <c r="ADA137" s="89"/>
      <c r="ADB137" s="89"/>
      <c r="ADC137" s="89"/>
      <c r="ADD137" s="89"/>
      <c r="ADE137" s="89"/>
      <c r="ADF137" s="89"/>
      <c r="ADG137" s="89"/>
      <c r="ADH137" s="89"/>
      <c r="ADI137" s="89"/>
      <c r="ADJ137" s="89"/>
      <c r="ADK137" s="89"/>
      <c r="ADL137" s="89"/>
      <c r="ADM137" s="89"/>
      <c r="ADN137" s="89"/>
      <c r="ADO137" s="89"/>
      <c r="ADP137" s="89"/>
      <c r="ADQ137" s="89"/>
      <c r="ADR137" s="89"/>
      <c r="ADS137" s="89"/>
      <c r="ADT137" s="89"/>
      <c r="ADU137" s="89"/>
      <c r="ADV137" s="89"/>
      <c r="ADW137" s="89"/>
      <c r="ADX137" s="89"/>
      <c r="ADY137" s="89"/>
      <c r="ADZ137" s="89"/>
      <c r="AEA137" s="89"/>
      <c r="AEB137" s="89"/>
      <c r="AEC137" s="89"/>
      <c r="AED137" s="89"/>
      <c r="AEE137" s="89"/>
      <c r="AEF137" s="89"/>
      <c r="AEG137" s="89"/>
      <c r="AEH137" s="89"/>
      <c r="AEI137" s="89"/>
      <c r="AEJ137" s="89"/>
      <c r="AEK137" s="89"/>
      <c r="AEL137" s="89"/>
      <c r="AEM137" s="89"/>
      <c r="AEN137" s="89"/>
      <c r="AEO137" s="89"/>
      <c r="AEP137" s="89"/>
      <c r="AEQ137" s="89"/>
      <c r="AER137" s="89"/>
      <c r="AES137" s="89"/>
      <c r="AET137" s="89"/>
      <c r="AEU137" s="89"/>
      <c r="AEV137" s="89"/>
      <c r="AEW137" s="89"/>
      <c r="AEX137" s="89"/>
      <c r="AEY137" s="89"/>
      <c r="AEZ137" s="89"/>
      <c r="AFA137" s="89"/>
      <c r="AFB137" s="89"/>
      <c r="AFC137" s="89"/>
      <c r="AFD137" s="89"/>
      <c r="AFE137" s="89"/>
      <c r="AFF137" s="89"/>
      <c r="AFG137" s="89"/>
      <c r="AFH137" s="89"/>
      <c r="AFI137" s="89"/>
      <c r="AFJ137" s="89"/>
      <c r="AFK137" s="89"/>
      <c r="AFL137" s="89"/>
      <c r="AFM137" s="89"/>
      <c r="AFN137" s="89"/>
      <c r="AFO137" s="89"/>
      <c r="AFP137" s="89"/>
      <c r="AFQ137" s="89"/>
      <c r="AFR137" s="89"/>
      <c r="AFS137" s="89"/>
      <c r="AFT137" s="89"/>
      <c r="AFU137" s="89"/>
      <c r="AFV137" s="89"/>
      <c r="AFW137" s="89"/>
      <c r="AFX137" s="89"/>
      <c r="AFY137" s="89"/>
      <c r="AFZ137" s="89"/>
      <c r="AGA137" s="89"/>
      <c r="AGB137" s="89"/>
      <c r="AGC137" s="89"/>
      <c r="AGD137" s="89"/>
      <c r="AGE137" s="89"/>
      <c r="AGF137" s="89"/>
      <c r="AGG137" s="89"/>
      <c r="AGH137" s="89"/>
      <c r="AGI137" s="89"/>
      <c r="AGJ137" s="89"/>
      <c r="AGK137" s="89"/>
      <c r="AGL137" s="89"/>
      <c r="AGM137" s="89"/>
      <c r="AGN137" s="89"/>
      <c r="AGO137" s="89"/>
      <c r="AGP137" s="89"/>
      <c r="AGQ137" s="89"/>
      <c r="AGR137" s="89"/>
      <c r="AGS137" s="89"/>
      <c r="AGT137" s="89"/>
      <c r="AGU137" s="89"/>
      <c r="AGV137" s="89"/>
      <c r="AGW137" s="89"/>
      <c r="AGX137" s="89"/>
      <c r="AGY137" s="89"/>
      <c r="AGZ137" s="89"/>
      <c r="AHA137" s="89"/>
      <c r="AHB137" s="89"/>
      <c r="AHC137" s="89"/>
      <c r="AHD137" s="89"/>
      <c r="AHE137" s="89"/>
      <c r="AHF137" s="89"/>
      <c r="AHG137" s="89"/>
      <c r="AHH137" s="89"/>
      <c r="AHI137" s="89"/>
      <c r="AHJ137" s="89"/>
      <c r="AHK137" s="89"/>
      <c r="AHL137" s="89"/>
      <c r="AHM137" s="89"/>
      <c r="AHN137" s="89"/>
      <c r="AHO137" s="89"/>
      <c r="AHP137" s="89"/>
      <c r="AHQ137" s="89"/>
      <c r="AHR137" s="89"/>
      <c r="AHS137" s="89"/>
      <c r="AHT137" s="89"/>
      <c r="AHU137" s="89"/>
      <c r="AHV137" s="89"/>
      <c r="AHW137" s="89"/>
      <c r="AHX137" s="89"/>
      <c r="AHY137" s="89"/>
      <c r="AHZ137" s="89"/>
      <c r="AIA137" s="89"/>
      <c r="AIB137" s="89"/>
      <c r="AIC137" s="89"/>
      <c r="AID137" s="89"/>
      <c r="AIE137" s="89"/>
      <c r="AIF137" s="89"/>
      <c r="AIG137" s="89"/>
      <c r="AIH137" s="89"/>
      <c r="AII137" s="89"/>
      <c r="AIJ137" s="89"/>
      <c r="AIK137" s="89"/>
      <c r="AIL137" s="89"/>
      <c r="AIM137" s="89"/>
      <c r="AIN137" s="89"/>
      <c r="AIO137" s="89"/>
      <c r="AIP137" s="89"/>
      <c r="AIQ137" s="89"/>
      <c r="AIR137" s="89"/>
      <c r="AIS137" s="89"/>
      <c r="AIT137" s="89"/>
      <c r="AIU137" s="89"/>
      <c r="AIV137" s="89"/>
      <c r="AIW137" s="89"/>
      <c r="AIX137" s="89"/>
      <c r="AIY137" s="89"/>
      <c r="AIZ137" s="89"/>
      <c r="AJA137" s="89"/>
      <c r="AJB137" s="89"/>
      <c r="AJC137" s="89"/>
      <c r="AJD137" s="89"/>
      <c r="AJE137" s="89"/>
      <c r="AJF137" s="89"/>
      <c r="AJG137" s="89"/>
      <c r="AJH137" s="89"/>
      <c r="AJI137" s="89"/>
      <c r="AJJ137" s="89"/>
      <c r="AJK137" s="89"/>
      <c r="AJL137" s="89"/>
      <c r="AJM137" s="89"/>
      <c r="AJN137" s="89"/>
      <c r="AJO137" s="89"/>
      <c r="AJP137" s="89"/>
      <c r="AJQ137" s="89"/>
      <c r="AJR137" s="89"/>
      <c r="AJS137" s="89"/>
      <c r="AJT137" s="89"/>
      <c r="AJU137" s="89"/>
      <c r="AJV137" s="89"/>
      <c r="AJW137" s="89"/>
      <c r="AJX137" s="89"/>
      <c r="AJY137" s="89"/>
      <c r="AJZ137" s="89"/>
      <c r="AKA137" s="89"/>
      <c r="AKB137" s="89"/>
      <c r="AKC137" s="89"/>
      <c r="AKD137" s="89"/>
      <c r="AKE137" s="89"/>
      <c r="AKF137" s="89"/>
      <c r="AKG137" s="89"/>
      <c r="AKH137" s="89"/>
      <c r="AKI137" s="89"/>
      <c r="AKJ137" s="89"/>
      <c r="AKK137" s="89"/>
      <c r="AKL137" s="89"/>
      <c r="AKM137" s="89"/>
      <c r="AKN137" s="89"/>
      <c r="AKO137" s="89"/>
      <c r="AKP137" s="89"/>
      <c r="AKQ137" s="89"/>
      <c r="AKR137" s="89"/>
      <c r="AKS137" s="89"/>
      <c r="AKT137" s="89"/>
      <c r="AKU137" s="89"/>
      <c r="AKV137" s="89"/>
      <c r="AKW137" s="89"/>
      <c r="AKX137" s="89"/>
      <c r="AKY137" s="89"/>
      <c r="AKZ137" s="89"/>
      <c r="ALA137" s="89"/>
      <c r="ALB137" s="89"/>
      <c r="ALC137" s="89"/>
      <c r="ALD137" s="89"/>
      <c r="ALE137" s="89"/>
      <c r="ALF137" s="89"/>
      <c r="ALG137" s="89"/>
      <c r="ALH137" s="89"/>
      <c r="ALI137" s="89"/>
      <c r="ALJ137" s="89"/>
      <c r="ALK137" s="89"/>
      <c r="ALL137" s="89"/>
      <c r="ALM137" s="89"/>
      <c r="ALN137" s="89"/>
      <c r="ALO137" s="89"/>
      <c r="ALP137" s="89"/>
      <c r="ALQ137" s="89"/>
      <c r="ALR137" s="89"/>
      <c r="ALS137" s="89"/>
      <c r="ALT137" s="89"/>
      <c r="ALU137" s="89"/>
      <c r="ALV137" s="89"/>
      <c r="ALW137" s="89"/>
      <c r="ALX137" s="89"/>
      <c r="ALY137" s="89"/>
      <c r="ALZ137" s="89"/>
      <c r="AMA137" s="89"/>
      <c r="AMB137" s="89"/>
      <c r="AMC137" s="89"/>
      <c r="AMD137" s="89"/>
      <c r="AME137" s="89"/>
      <c r="AMF137" s="89"/>
      <c r="AMG137" s="89"/>
      <c r="AMH137" s="89"/>
      <c r="AMI137" s="89"/>
      <c r="AMJ137" s="89"/>
    </row>
    <row r="138" spans="1:1024" s="89" customFormat="1" ht="12.75" x14ac:dyDescent="0.2">
      <c r="A138" s="58">
        <f t="array" ref="A138">IF(G138=Error_checking!$A$26,_xlfn.RANK.EQ(AC138,$AC$2:$AC$601),"")</f>
        <v>137</v>
      </c>
      <c r="B138" s="93">
        <v>479</v>
      </c>
      <c r="C138" s="59">
        <f>VLOOKUP($B138,Ludo_na!$A$2:$D$601,2,0)</f>
        <v>284</v>
      </c>
      <c r="D138" s="60" t="str">
        <f>IF(VLOOKUP($B138,Ludo_voor!$A$2:$Y$601,3,0)="","",VLOOKUP($B138,Ludo_voor!$A$2:$Y$601,3,0))</f>
        <v>Waelput</v>
      </c>
      <c r="E138" s="61" t="str">
        <f>IF(VLOOKUP($B138,Ludo_voor!$A$2:$Y$601,4,0)="","",VLOOKUP($B138,Ludo_voor!$A$2:$Y$601,4,0))</f>
        <v>Tijl</v>
      </c>
      <c r="F138" s="62" t="str">
        <f>IF(VLOOKUP($B138,Ludo_voor!$A$2:$Y$601,5,0)="","",VLOOKUP($B138,Ludo_voor!$A$2:$Y$601,5,0))</f>
        <v>De Bokkensprong</v>
      </c>
      <c r="G138" s="63" t="s">
        <v>845</v>
      </c>
      <c r="H138" s="85"/>
      <c r="I138" s="86" t="s">
        <v>850</v>
      </c>
      <c r="J138" s="87">
        <v>2</v>
      </c>
      <c r="K138" s="87">
        <v>4</v>
      </c>
      <c r="L138" s="87">
        <v>3</v>
      </c>
      <c r="M138" s="67">
        <f t="array" ref="M138">IF($G138="","",IF(L138="",0,((SUM(IF(I138=I$2:I$601,IF(J138=J$2:J$601,1,0),0))-K138)/(SUM(IF(I138=I$2:I$601,IF(J138=J$2:J$601,1,0),0))-1)*100)+(L138/(SUM(IF(I138=I$2:I$601,IF(J138=J$2:J$601,L$2:L$601,0),0))))+IF(K138&lt;2,SUM(IF(I138=I$2:I$601,IF(J138=J$2:J$601,1,0),0)),0)))</f>
        <v>0.125</v>
      </c>
      <c r="N138" s="88" t="s">
        <v>887</v>
      </c>
      <c r="O138" s="72">
        <v>2</v>
      </c>
      <c r="P138" s="72">
        <v>3</v>
      </c>
      <c r="Q138" s="72">
        <v>33</v>
      </c>
      <c r="R138" s="70">
        <f t="array" ref="R138">IF($G138="","",IF(Q138="",0,((SUM(IF(N138=N$2:N$601,IF(O138=O$2:O$601,1,0),0))-P138)/(SUM(IF(N138=N$2:N$601,IF(O138=O$2:O$601,1,0),0))-1)*100)+(Q138/(SUM(IF(N138=N$2:N$601,IF(O138=O$2:O$601,Q$2:Q$601,0),0))))+IF(P138&lt;2,SUM(IF(N138=N$2:N$601,IF(O138=O$2:O$601,1,0),0)),0)))</f>
        <v>33.589147286821699</v>
      </c>
      <c r="S138" s="71" t="s">
        <v>859</v>
      </c>
      <c r="T138" s="72">
        <v>5</v>
      </c>
      <c r="U138" s="72">
        <v>4</v>
      </c>
      <c r="V138" s="72">
        <v>6</v>
      </c>
      <c r="W138" s="73">
        <f t="array" ref="W138">IF($G138="","",IF(OR(S138=Error_checking!$Q$25,S138=Error_checking!$Q$26),R138-IF(P138&lt;2,SUM(IF(N138=N$2:N$601,IF(O138=O$2:O$601,1,0),0)),0),IF(V138="",0,((SUM(IF(S138=S$2:S$601,IF(T138=T$2:T$601,1,0),0))-U138)/(SUM(IF(S138=S$2:S$601,IF(T138=T$2:T$601,1,0),0))-1)*100)+(V138/(SUM(IF(S138=S$2:S$601,IF(T138=T$2:T$601,V$2:V$601,0),0))))+IF(U138&lt;2,SUM(IF(S138=S$2:S$601,IF(T138=T$2:T$601,1,0),0)),0))))</f>
        <v>0.15384615384615385</v>
      </c>
      <c r="X138" s="74"/>
      <c r="Y138" s="75"/>
      <c r="Z138" s="76"/>
      <c r="AA138" s="75"/>
      <c r="AB138" s="77">
        <f>0</f>
        <v>0</v>
      </c>
      <c r="AC138" s="77">
        <f t="array" ref="AC138">SUM(M138,R138,W138,AB138)</f>
        <v>33.867993440667853</v>
      </c>
      <c r="AD138" s="76">
        <f>IF(G138=Error_checking!$A$26,MAX(0,MIN(MaxBonus,$G$1)+1-_xlfn.RANK.EQ(AC138,$AC$2:$AC$601)),0)</f>
        <v>0</v>
      </c>
      <c r="AE138" s="73">
        <f t="shared" si="2"/>
        <v>33.867993440667853</v>
      </c>
      <c r="AF138" s="78">
        <f t="array" ref="AF138">IF(G138=Error_checking!$A$26,_xlfn.RANK.EQ(AC138,$AC$2:$AC$601),"")</f>
        <v>137</v>
      </c>
      <c r="AG138" s="79"/>
      <c r="AH138" s="80"/>
      <c r="AI138" s="80"/>
      <c r="AJ138" s="80"/>
      <c r="AK138" s="81"/>
      <c r="AL138" s="81"/>
      <c r="AM138" s="81"/>
      <c r="AN138" s="82"/>
    </row>
    <row r="139" spans="1:1024" s="105" customFormat="1" ht="12.75" x14ac:dyDescent="0.2">
      <c r="A139" s="58">
        <f t="array" ref="A139">IF(G139=Error_checking!$A$26,_xlfn.RANK.EQ(AC139,$AC$2:$AC$601),"")</f>
        <v>138</v>
      </c>
      <c r="B139" s="94">
        <v>275</v>
      </c>
      <c r="C139" s="59">
        <f>VLOOKUP($B139,Ludo_na!$A$2:$D$601,2,0)</f>
        <v>148</v>
      </c>
      <c r="D139" s="60" t="str">
        <f>IF(VLOOKUP($B139,Ludo_voor!$A$2:$Y$601,3,0)="","",VLOOKUP($B139,Ludo_voor!$A$2:$Y$601,3,0))</f>
        <v>Wyns</v>
      </c>
      <c r="E139" s="61" t="str">
        <f>IF(VLOOKUP($B139,Ludo_voor!$A$2:$Y$601,4,0)="","",VLOOKUP($B139,Ludo_voor!$A$2:$Y$601,4,0))</f>
        <v>Lisa</v>
      </c>
      <c r="F139" s="62" t="str">
        <f>IF(VLOOKUP($B139,Ludo_voor!$A$2:$Y$601,5,0)="","",VLOOKUP($B139,Ludo_voor!$A$2:$Y$601,5,0))</f>
        <v>Spel 2660</v>
      </c>
      <c r="G139" s="63" t="s">
        <v>845</v>
      </c>
      <c r="H139" s="64"/>
      <c r="I139" s="65"/>
      <c r="J139" s="66"/>
      <c r="K139" s="66"/>
      <c r="L139" s="66"/>
      <c r="M139" s="67">
        <f t="array" ref="M139">IF($G139="","",IF(L139="",0,((SUM(IF(I139=I$2:I$601,IF(J139=J$2:J$601,1,0),0))-K139)/(SUM(IF(I139=I$2:I$601,IF(J139=J$2:J$601,1,0),0))-1)*100)+(L139/(SUM(IF(I139=I$2:I$601,IF(J139=J$2:J$601,L$2:L$601,0),0))))+IF(K139&lt;2,SUM(IF(I139=I$2:I$601,IF(J139=J$2:J$601,1,0),0)),0)))</f>
        <v>0</v>
      </c>
      <c r="N139" s="68" t="s">
        <v>857</v>
      </c>
      <c r="O139" s="69">
        <v>1</v>
      </c>
      <c r="P139" s="69">
        <v>4</v>
      </c>
      <c r="Q139" s="69">
        <v>184</v>
      </c>
      <c r="R139" s="70">
        <f t="array" ref="R139">IF($G139="","",IF(Q139="",0,((SUM(IF(N139=N$2:N$601,IF(O139=O$2:O$601,1,0),0))-P139)/(SUM(IF(N139=N$2:N$601,IF(O139=O$2:O$601,1,0),0))-1)*100)+(Q139/(SUM(IF(N139=N$2:N$601,IF(O139=O$2:O$601,Q$2:Q$601,0),0))))+IF(P139&lt;2,SUM(IF(N139=N$2:N$601,IF(O139=O$2:O$601,1,0),0)),0)))</f>
        <v>0.21983273596176822</v>
      </c>
      <c r="S139" s="71" t="s">
        <v>849</v>
      </c>
      <c r="T139" s="72">
        <v>2</v>
      </c>
      <c r="U139" s="72">
        <v>3</v>
      </c>
      <c r="V139" s="72">
        <v>4</v>
      </c>
      <c r="W139" s="73">
        <f t="array" ref="W139">IF($G139="","",IF(OR(S139=Error_checking!$Q$25,S139=Error_checking!$Q$26),R139-IF(P139&lt;2,SUM(IF(N139=N$2:N$601,IF(O139=O$2:O$601,1,0),0)),0),IF(V139="",0,((SUM(IF(S139=S$2:S$601,IF(T139=T$2:T$601,1,0),0))-U139)/(SUM(IF(S139=S$2:S$601,IF(T139=T$2:T$601,1,0),0))-1)*100)+(V139/(SUM(IF(S139=S$2:S$601,IF(T139=T$2:T$601,V$2:V$601,0),0))))+IF(U139&lt;2,SUM(IF(S139=S$2:S$601,IF(T139=T$2:T$601,1,0),0)),0))))</f>
        <v>33.568627450980387</v>
      </c>
      <c r="X139" s="74"/>
      <c r="Y139" s="75"/>
      <c r="Z139" s="76"/>
      <c r="AA139" s="75"/>
      <c r="AB139" s="77">
        <f>0</f>
        <v>0</v>
      </c>
      <c r="AC139" s="77">
        <f t="array" ref="AC139">SUM(M139,R139,W139,AB139)</f>
        <v>33.788460186942153</v>
      </c>
      <c r="AD139" s="76">
        <f>IF(G139=Error_checking!$A$26,MAX(0,MIN(MaxBonus,$G$1)+1-_xlfn.RANK.EQ(AC139,$AC$2:$AC$601)),0)</f>
        <v>0</v>
      </c>
      <c r="AE139" s="73">
        <f t="shared" si="2"/>
        <v>33.788460186942153</v>
      </c>
      <c r="AF139" s="78">
        <f t="array" ref="AF139">IF(G139=Error_checking!$A$26,_xlfn.RANK.EQ(AC139,$AC$2:$AC$601),"")</f>
        <v>138</v>
      </c>
      <c r="AG139" s="79"/>
      <c r="AH139" s="80"/>
      <c r="AI139" s="80"/>
      <c r="AJ139" s="80"/>
      <c r="AK139" s="81"/>
      <c r="AL139" s="90"/>
      <c r="AM139" s="90"/>
      <c r="AN139" s="90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  <c r="BP139" s="83"/>
      <c r="BQ139" s="83"/>
      <c r="BR139" s="83"/>
      <c r="BS139" s="83"/>
      <c r="BT139" s="83"/>
      <c r="BU139" s="83"/>
      <c r="BV139" s="83"/>
      <c r="BW139" s="83"/>
      <c r="BX139" s="83"/>
      <c r="BY139" s="83"/>
      <c r="BZ139" s="83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  <c r="IX139" s="89"/>
      <c r="IY139" s="89"/>
      <c r="IZ139" s="89"/>
      <c r="JA139" s="89"/>
      <c r="JB139" s="89"/>
      <c r="JC139" s="89"/>
      <c r="JD139" s="89"/>
      <c r="JE139" s="89"/>
      <c r="JF139" s="89"/>
      <c r="JG139" s="89"/>
      <c r="JH139" s="89"/>
      <c r="JI139" s="89"/>
      <c r="JJ139" s="89"/>
      <c r="JK139" s="89"/>
      <c r="JL139" s="89"/>
      <c r="JM139" s="89"/>
      <c r="JN139" s="89"/>
      <c r="JO139" s="89"/>
      <c r="JP139" s="89"/>
      <c r="JQ139" s="89"/>
      <c r="JR139" s="89"/>
      <c r="JS139" s="89"/>
      <c r="JT139" s="89"/>
      <c r="JU139" s="89"/>
      <c r="JV139" s="89"/>
      <c r="JW139" s="89"/>
      <c r="JX139" s="89"/>
      <c r="JY139" s="89"/>
      <c r="JZ139" s="89"/>
      <c r="KA139" s="89"/>
      <c r="KB139" s="89"/>
      <c r="KC139" s="89"/>
      <c r="KD139" s="89"/>
      <c r="KE139" s="89"/>
      <c r="KF139" s="89"/>
      <c r="KG139" s="89"/>
      <c r="KH139" s="89"/>
      <c r="KI139" s="89"/>
      <c r="KJ139" s="89"/>
      <c r="KK139" s="89"/>
      <c r="KL139" s="89"/>
      <c r="KM139" s="89"/>
      <c r="KN139" s="89"/>
      <c r="KO139" s="89"/>
      <c r="KP139" s="89"/>
      <c r="KQ139" s="89"/>
      <c r="KR139" s="89"/>
      <c r="KS139" s="89"/>
      <c r="KT139" s="89"/>
      <c r="KU139" s="89"/>
      <c r="KV139" s="89"/>
      <c r="KW139" s="89"/>
      <c r="KX139" s="89"/>
      <c r="KY139" s="89"/>
      <c r="KZ139" s="89"/>
      <c r="LA139" s="89"/>
      <c r="LB139" s="89"/>
      <c r="LC139" s="89"/>
      <c r="LD139" s="89"/>
      <c r="LE139" s="89"/>
      <c r="LF139" s="89"/>
      <c r="LG139" s="89"/>
      <c r="LH139" s="89"/>
      <c r="LI139" s="89"/>
      <c r="LJ139" s="89"/>
      <c r="LK139" s="89"/>
      <c r="LL139" s="89"/>
      <c r="LM139" s="89"/>
      <c r="LN139" s="89"/>
      <c r="LO139" s="89"/>
      <c r="LP139" s="89"/>
      <c r="LQ139" s="89"/>
      <c r="LR139" s="89"/>
      <c r="LS139" s="89"/>
      <c r="LT139" s="89"/>
      <c r="LU139" s="89"/>
      <c r="LV139" s="89"/>
      <c r="LW139" s="89"/>
      <c r="LX139" s="89"/>
      <c r="LY139" s="89"/>
      <c r="LZ139" s="89"/>
      <c r="MA139" s="89"/>
      <c r="MB139" s="89"/>
      <c r="MC139" s="89"/>
      <c r="MD139" s="89"/>
      <c r="ME139" s="89"/>
      <c r="MF139" s="89"/>
      <c r="MG139" s="89"/>
      <c r="MH139" s="89"/>
      <c r="MI139" s="89"/>
      <c r="MJ139" s="89"/>
      <c r="MK139" s="89"/>
      <c r="ML139" s="89"/>
      <c r="MM139" s="89"/>
      <c r="MN139" s="89"/>
      <c r="MO139" s="89"/>
      <c r="MP139" s="89"/>
      <c r="MQ139" s="89"/>
      <c r="MR139" s="89"/>
      <c r="MS139" s="89"/>
      <c r="MT139" s="89"/>
      <c r="MU139" s="89"/>
      <c r="MV139" s="89"/>
      <c r="MW139" s="89"/>
      <c r="MX139" s="89"/>
      <c r="MY139" s="89"/>
      <c r="MZ139" s="89"/>
      <c r="NA139" s="89"/>
      <c r="NB139" s="89"/>
      <c r="NC139" s="89"/>
      <c r="ND139" s="89"/>
      <c r="NE139" s="89"/>
      <c r="NF139" s="89"/>
      <c r="NG139" s="89"/>
      <c r="NH139" s="89"/>
      <c r="NI139" s="89"/>
      <c r="NJ139" s="89"/>
      <c r="NK139" s="89"/>
      <c r="NL139" s="89"/>
      <c r="NM139" s="89"/>
      <c r="NN139" s="89"/>
      <c r="NO139" s="89"/>
      <c r="NP139" s="89"/>
      <c r="NQ139" s="89"/>
      <c r="NR139" s="89"/>
      <c r="NS139" s="89"/>
      <c r="NT139" s="89"/>
      <c r="NU139" s="89"/>
      <c r="NV139" s="89"/>
      <c r="NW139" s="89"/>
      <c r="NX139" s="89"/>
      <c r="NY139" s="89"/>
      <c r="NZ139" s="89"/>
      <c r="OA139" s="89"/>
      <c r="OB139" s="89"/>
      <c r="OC139" s="89"/>
      <c r="OD139" s="89"/>
      <c r="OE139" s="89"/>
      <c r="OF139" s="89"/>
      <c r="OG139" s="89"/>
      <c r="OH139" s="89"/>
      <c r="OI139" s="89"/>
      <c r="OJ139" s="89"/>
      <c r="OK139" s="89"/>
      <c r="OL139" s="89"/>
      <c r="OM139" s="89"/>
      <c r="ON139" s="89"/>
      <c r="OO139" s="89"/>
      <c r="OP139" s="89"/>
      <c r="OQ139" s="89"/>
      <c r="OR139" s="89"/>
      <c r="OS139" s="89"/>
      <c r="OT139" s="89"/>
      <c r="OU139" s="89"/>
      <c r="OV139" s="89"/>
      <c r="OW139" s="89"/>
      <c r="OX139" s="89"/>
      <c r="OY139" s="89"/>
      <c r="OZ139" s="89"/>
      <c r="PA139" s="89"/>
      <c r="PB139" s="89"/>
      <c r="PC139" s="89"/>
      <c r="PD139" s="89"/>
      <c r="PE139" s="89"/>
      <c r="PF139" s="89"/>
      <c r="PG139" s="89"/>
      <c r="PH139" s="89"/>
      <c r="PI139" s="89"/>
      <c r="PJ139" s="89"/>
      <c r="PK139" s="89"/>
      <c r="PL139" s="89"/>
      <c r="PM139" s="89"/>
      <c r="PN139" s="89"/>
      <c r="PO139" s="89"/>
      <c r="PP139" s="89"/>
      <c r="PQ139" s="89"/>
      <c r="PR139" s="89"/>
      <c r="PS139" s="89"/>
      <c r="PT139" s="89"/>
      <c r="PU139" s="89"/>
      <c r="PV139" s="89"/>
      <c r="PW139" s="89"/>
      <c r="PX139" s="89"/>
      <c r="PY139" s="89"/>
      <c r="PZ139" s="89"/>
      <c r="QA139" s="89"/>
      <c r="QB139" s="89"/>
      <c r="QC139" s="89"/>
      <c r="QD139" s="89"/>
      <c r="QE139" s="89"/>
      <c r="QF139" s="89"/>
      <c r="QG139" s="89"/>
      <c r="QH139" s="89"/>
      <c r="QI139" s="89"/>
      <c r="QJ139" s="89"/>
      <c r="QK139" s="89"/>
      <c r="QL139" s="89"/>
      <c r="QM139" s="89"/>
      <c r="QN139" s="89"/>
      <c r="QO139" s="89"/>
      <c r="QP139" s="89"/>
      <c r="QQ139" s="89"/>
      <c r="QR139" s="89"/>
      <c r="QS139" s="89"/>
      <c r="QT139" s="89"/>
      <c r="QU139" s="89"/>
      <c r="QV139" s="89"/>
      <c r="QW139" s="89"/>
      <c r="QX139" s="89"/>
      <c r="QY139" s="89"/>
      <c r="QZ139" s="89"/>
      <c r="RA139" s="89"/>
      <c r="RB139" s="89"/>
      <c r="RC139" s="89"/>
      <c r="RD139" s="89"/>
      <c r="RE139" s="89"/>
      <c r="RF139" s="89"/>
      <c r="RG139" s="89"/>
      <c r="RH139" s="89"/>
      <c r="RI139" s="89"/>
      <c r="RJ139" s="89"/>
      <c r="RK139" s="89"/>
      <c r="RL139" s="89"/>
      <c r="RM139" s="89"/>
      <c r="RN139" s="89"/>
      <c r="RO139" s="89"/>
      <c r="RP139" s="89"/>
      <c r="RQ139" s="89"/>
      <c r="RR139" s="89"/>
      <c r="RS139" s="89"/>
      <c r="RT139" s="89"/>
      <c r="RU139" s="89"/>
      <c r="RV139" s="89"/>
      <c r="RW139" s="89"/>
      <c r="RX139" s="89"/>
      <c r="RY139" s="89"/>
      <c r="RZ139" s="89"/>
      <c r="SA139" s="89"/>
      <c r="SB139" s="89"/>
      <c r="SC139" s="89"/>
      <c r="SD139" s="89"/>
      <c r="SE139" s="89"/>
      <c r="SF139" s="89"/>
      <c r="SG139" s="89"/>
      <c r="SH139" s="89"/>
      <c r="SI139" s="89"/>
      <c r="SJ139" s="89"/>
      <c r="SK139" s="89"/>
      <c r="SL139" s="89"/>
      <c r="SM139" s="89"/>
      <c r="SN139" s="89"/>
      <c r="SO139" s="89"/>
      <c r="SP139" s="89"/>
      <c r="SQ139" s="89"/>
      <c r="SR139" s="89"/>
      <c r="SS139" s="89"/>
      <c r="ST139" s="89"/>
      <c r="SU139" s="89"/>
      <c r="SV139" s="89"/>
      <c r="SW139" s="89"/>
      <c r="SX139" s="89"/>
      <c r="SY139" s="89"/>
      <c r="SZ139" s="89"/>
      <c r="TA139" s="89"/>
      <c r="TB139" s="89"/>
      <c r="TC139" s="89"/>
      <c r="TD139" s="89"/>
      <c r="TE139" s="89"/>
      <c r="TF139" s="89"/>
      <c r="TG139" s="89"/>
      <c r="TH139" s="89"/>
      <c r="TI139" s="89"/>
      <c r="TJ139" s="89"/>
      <c r="TK139" s="89"/>
      <c r="TL139" s="89"/>
      <c r="TM139" s="89"/>
      <c r="TN139" s="89"/>
      <c r="TO139" s="89"/>
      <c r="TP139" s="89"/>
      <c r="TQ139" s="89"/>
      <c r="TR139" s="89"/>
      <c r="TS139" s="89"/>
      <c r="TT139" s="89"/>
      <c r="TU139" s="89"/>
      <c r="TV139" s="89"/>
      <c r="TW139" s="89"/>
      <c r="TX139" s="89"/>
      <c r="TY139" s="89"/>
      <c r="TZ139" s="89"/>
      <c r="UA139" s="89"/>
      <c r="UB139" s="89"/>
      <c r="UC139" s="89"/>
      <c r="UD139" s="89"/>
      <c r="UE139" s="89"/>
      <c r="UF139" s="89"/>
      <c r="UG139" s="89"/>
      <c r="UH139" s="89"/>
      <c r="UI139" s="89"/>
      <c r="UJ139" s="89"/>
      <c r="UK139" s="89"/>
      <c r="UL139" s="89"/>
      <c r="UM139" s="89"/>
      <c r="UN139" s="89"/>
      <c r="UO139" s="89"/>
      <c r="UP139" s="89"/>
      <c r="UQ139" s="89"/>
      <c r="UR139" s="89"/>
      <c r="US139" s="89"/>
      <c r="UT139" s="89"/>
      <c r="UU139" s="89"/>
      <c r="UV139" s="89"/>
      <c r="UW139" s="89"/>
      <c r="UX139" s="89"/>
      <c r="UY139" s="89"/>
      <c r="UZ139" s="89"/>
      <c r="VA139" s="89"/>
      <c r="VB139" s="89"/>
      <c r="VC139" s="89"/>
      <c r="VD139" s="89"/>
      <c r="VE139" s="89"/>
      <c r="VF139" s="89"/>
      <c r="VG139" s="89"/>
      <c r="VH139" s="89"/>
      <c r="VI139" s="89"/>
      <c r="VJ139" s="89"/>
      <c r="VK139" s="89"/>
      <c r="VL139" s="89"/>
      <c r="VM139" s="89"/>
      <c r="VN139" s="89"/>
      <c r="VO139" s="89"/>
      <c r="VP139" s="89"/>
      <c r="VQ139" s="89"/>
      <c r="VR139" s="89"/>
      <c r="VS139" s="89"/>
      <c r="VT139" s="89"/>
      <c r="VU139" s="89"/>
      <c r="VV139" s="89"/>
      <c r="VW139" s="89"/>
      <c r="VX139" s="89"/>
      <c r="VY139" s="89"/>
      <c r="VZ139" s="89"/>
      <c r="WA139" s="89"/>
      <c r="WB139" s="89"/>
      <c r="WC139" s="89"/>
      <c r="WD139" s="89"/>
      <c r="WE139" s="89"/>
      <c r="WF139" s="89"/>
      <c r="WG139" s="89"/>
      <c r="WH139" s="89"/>
      <c r="WI139" s="89"/>
      <c r="WJ139" s="89"/>
      <c r="WK139" s="89"/>
      <c r="WL139" s="89"/>
      <c r="WM139" s="89"/>
      <c r="WN139" s="89"/>
      <c r="WO139" s="89"/>
      <c r="WP139" s="89"/>
      <c r="WQ139" s="89"/>
      <c r="WR139" s="89"/>
      <c r="WS139" s="89"/>
      <c r="WT139" s="89"/>
      <c r="WU139" s="89"/>
      <c r="WV139" s="89"/>
      <c r="WW139" s="89"/>
      <c r="WX139" s="89"/>
      <c r="WY139" s="89"/>
      <c r="WZ139" s="89"/>
      <c r="XA139" s="89"/>
      <c r="XB139" s="89"/>
      <c r="XC139" s="89"/>
      <c r="XD139" s="89"/>
      <c r="XE139" s="89"/>
      <c r="XF139" s="89"/>
      <c r="XG139" s="89"/>
      <c r="XH139" s="89"/>
      <c r="XI139" s="89"/>
      <c r="XJ139" s="89"/>
      <c r="XK139" s="89"/>
      <c r="XL139" s="89"/>
      <c r="XM139" s="89"/>
      <c r="XN139" s="89"/>
      <c r="XO139" s="89"/>
      <c r="XP139" s="89"/>
      <c r="XQ139" s="89"/>
      <c r="XR139" s="89"/>
      <c r="XS139" s="89"/>
      <c r="XT139" s="89"/>
      <c r="XU139" s="89"/>
      <c r="XV139" s="89"/>
      <c r="XW139" s="89"/>
      <c r="XX139" s="89"/>
      <c r="XY139" s="89"/>
      <c r="XZ139" s="89"/>
      <c r="YA139" s="89"/>
      <c r="YB139" s="89"/>
      <c r="YC139" s="89"/>
      <c r="YD139" s="89"/>
      <c r="YE139" s="89"/>
      <c r="YF139" s="89"/>
      <c r="YG139" s="89"/>
      <c r="YH139" s="89"/>
      <c r="YI139" s="89"/>
      <c r="YJ139" s="89"/>
      <c r="YK139" s="89"/>
      <c r="YL139" s="89"/>
      <c r="YM139" s="89"/>
      <c r="YN139" s="89"/>
      <c r="YO139" s="89"/>
      <c r="YP139" s="89"/>
      <c r="YQ139" s="89"/>
      <c r="YR139" s="89"/>
      <c r="YS139" s="89"/>
      <c r="YT139" s="89"/>
      <c r="YU139" s="89"/>
      <c r="YV139" s="89"/>
      <c r="YW139" s="89"/>
      <c r="YX139" s="89"/>
      <c r="YY139" s="89"/>
      <c r="YZ139" s="89"/>
      <c r="ZA139" s="89"/>
      <c r="ZB139" s="89"/>
      <c r="ZC139" s="89"/>
      <c r="ZD139" s="89"/>
      <c r="ZE139" s="89"/>
      <c r="ZF139" s="89"/>
      <c r="ZG139" s="89"/>
      <c r="ZH139" s="89"/>
      <c r="ZI139" s="89"/>
      <c r="ZJ139" s="89"/>
      <c r="ZK139" s="89"/>
      <c r="ZL139" s="89"/>
      <c r="ZM139" s="89"/>
      <c r="ZN139" s="89"/>
      <c r="ZO139" s="89"/>
      <c r="ZP139" s="89"/>
      <c r="ZQ139" s="89"/>
      <c r="ZR139" s="89"/>
      <c r="ZS139" s="89"/>
      <c r="ZT139" s="89"/>
      <c r="ZU139" s="89"/>
      <c r="ZV139" s="89"/>
      <c r="ZW139" s="89"/>
      <c r="ZX139" s="89"/>
      <c r="ZY139" s="89"/>
      <c r="ZZ139" s="89"/>
      <c r="AAA139" s="89"/>
      <c r="AAB139" s="89"/>
      <c r="AAC139" s="89"/>
      <c r="AAD139" s="89"/>
      <c r="AAE139" s="89"/>
      <c r="AAF139" s="89"/>
      <c r="AAG139" s="89"/>
      <c r="AAH139" s="89"/>
      <c r="AAI139" s="89"/>
      <c r="AAJ139" s="89"/>
      <c r="AAK139" s="89"/>
      <c r="AAL139" s="89"/>
      <c r="AAM139" s="89"/>
      <c r="AAN139" s="89"/>
      <c r="AAO139" s="89"/>
      <c r="AAP139" s="89"/>
      <c r="AAQ139" s="89"/>
      <c r="AAR139" s="89"/>
      <c r="AAS139" s="89"/>
      <c r="AAT139" s="89"/>
      <c r="AAU139" s="89"/>
      <c r="AAV139" s="89"/>
      <c r="AAW139" s="89"/>
      <c r="AAX139" s="89"/>
      <c r="AAY139" s="89"/>
      <c r="AAZ139" s="89"/>
      <c r="ABA139" s="89"/>
      <c r="ABB139" s="89"/>
      <c r="ABC139" s="89"/>
      <c r="ABD139" s="89"/>
      <c r="ABE139" s="89"/>
      <c r="ABF139" s="89"/>
      <c r="ABG139" s="89"/>
      <c r="ABH139" s="89"/>
      <c r="ABI139" s="89"/>
      <c r="ABJ139" s="89"/>
      <c r="ABK139" s="89"/>
      <c r="ABL139" s="89"/>
      <c r="ABM139" s="89"/>
      <c r="ABN139" s="89"/>
      <c r="ABO139" s="89"/>
      <c r="ABP139" s="89"/>
      <c r="ABQ139" s="89"/>
      <c r="ABR139" s="89"/>
      <c r="ABS139" s="89"/>
      <c r="ABT139" s="89"/>
      <c r="ABU139" s="89"/>
      <c r="ABV139" s="89"/>
      <c r="ABW139" s="89"/>
      <c r="ABX139" s="89"/>
      <c r="ABY139" s="89"/>
      <c r="ABZ139" s="89"/>
      <c r="ACA139" s="89"/>
      <c r="ACB139" s="89"/>
      <c r="ACC139" s="89"/>
      <c r="ACD139" s="89"/>
      <c r="ACE139" s="89"/>
      <c r="ACF139" s="89"/>
      <c r="ACG139" s="89"/>
      <c r="ACH139" s="89"/>
      <c r="ACI139" s="89"/>
      <c r="ACJ139" s="89"/>
      <c r="ACK139" s="89"/>
      <c r="ACL139" s="89"/>
      <c r="ACM139" s="89"/>
      <c r="ACN139" s="89"/>
      <c r="ACO139" s="89"/>
      <c r="ACP139" s="89"/>
      <c r="ACQ139" s="89"/>
      <c r="ACR139" s="89"/>
      <c r="ACS139" s="89"/>
      <c r="ACT139" s="89"/>
      <c r="ACU139" s="89"/>
      <c r="ACV139" s="89"/>
      <c r="ACW139" s="89"/>
      <c r="ACX139" s="89"/>
      <c r="ACY139" s="89"/>
      <c r="ACZ139" s="89"/>
      <c r="ADA139" s="89"/>
      <c r="ADB139" s="89"/>
      <c r="ADC139" s="89"/>
      <c r="ADD139" s="89"/>
      <c r="ADE139" s="89"/>
      <c r="ADF139" s="89"/>
      <c r="ADG139" s="89"/>
      <c r="ADH139" s="89"/>
      <c r="ADI139" s="89"/>
      <c r="ADJ139" s="89"/>
      <c r="ADK139" s="89"/>
      <c r="ADL139" s="89"/>
      <c r="ADM139" s="89"/>
      <c r="ADN139" s="89"/>
      <c r="ADO139" s="89"/>
      <c r="ADP139" s="89"/>
      <c r="ADQ139" s="89"/>
      <c r="ADR139" s="89"/>
      <c r="ADS139" s="89"/>
      <c r="ADT139" s="89"/>
      <c r="ADU139" s="89"/>
      <c r="ADV139" s="89"/>
      <c r="ADW139" s="89"/>
      <c r="ADX139" s="89"/>
      <c r="ADY139" s="89"/>
      <c r="ADZ139" s="89"/>
      <c r="AEA139" s="89"/>
      <c r="AEB139" s="89"/>
      <c r="AEC139" s="89"/>
      <c r="AED139" s="89"/>
      <c r="AEE139" s="89"/>
      <c r="AEF139" s="89"/>
      <c r="AEG139" s="89"/>
      <c r="AEH139" s="89"/>
      <c r="AEI139" s="89"/>
      <c r="AEJ139" s="89"/>
      <c r="AEK139" s="89"/>
      <c r="AEL139" s="89"/>
      <c r="AEM139" s="89"/>
      <c r="AEN139" s="89"/>
      <c r="AEO139" s="89"/>
      <c r="AEP139" s="89"/>
      <c r="AEQ139" s="89"/>
      <c r="AER139" s="89"/>
      <c r="AES139" s="89"/>
      <c r="AET139" s="89"/>
      <c r="AEU139" s="89"/>
      <c r="AEV139" s="89"/>
      <c r="AEW139" s="89"/>
      <c r="AEX139" s="89"/>
      <c r="AEY139" s="89"/>
      <c r="AEZ139" s="89"/>
      <c r="AFA139" s="89"/>
      <c r="AFB139" s="89"/>
      <c r="AFC139" s="89"/>
      <c r="AFD139" s="89"/>
      <c r="AFE139" s="89"/>
      <c r="AFF139" s="89"/>
      <c r="AFG139" s="89"/>
      <c r="AFH139" s="89"/>
      <c r="AFI139" s="89"/>
      <c r="AFJ139" s="89"/>
      <c r="AFK139" s="89"/>
      <c r="AFL139" s="89"/>
      <c r="AFM139" s="89"/>
      <c r="AFN139" s="89"/>
      <c r="AFO139" s="89"/>
      <c r="AFP139" s="89"/>
      <c r="AFQ139" s="89"/>
      <c r="AFR139" s="89"/>
      <c r="AFS139" s="89"/>
      <c r="AFT139" s="89"/>
      <c r="AFU139" s="89"/>
      <c r="AFV139" s="89"/>
      <c r="AFW139" s="89"/>
      <c r="AFX139" s="89"/>
      <c r="AFY139" s="89"/>
      <c r="AFZ139" s="89"/>
      <c r="AGA139" s="89"/>
      <c r="AGB139" s="89"/>
      <c r="AGC139" s="89"/>
      <c r="AGD139" s="89"/>
      <c r="AGE139" s="89"/>
      <c r="AGF139" s="89"/>
      <c r="AGG139" s="89"/>
      <c r="AGH139" s="89"/>
      <c r="AGI139" s="89"/>
      <c r="AGJ139" s="89"/>
      <c r="AGK139" s="89"/>
      <c r="AGL139" s="89"/>
      <c r="AGM139" s="89"/>
      <c r="AGN139" s="89"/>
      <c r="AGO139" s="89"/>
      <c r="AGP139" s="89"/>
      <c r="AGQ139" s="89"/>
      <c r="AGR139" s="89"/>
      <c r="AGS139" s="89"/>
      <c r="AGT139" s="89"/>
      <c r="AGU139" s="89"/>
      <c r="AGV139" s="89"/>
      <c r="AGW139" s="89"/>
      <c r="AGX139" s="89"/>
      <c r="AGY139" s="89"/>
      <c r="AGZ139" s="89"/>
      <c r="AHA139" s="89"/>
      <c r="AHB139" s="89"/>
      <c r="AHC139" s="89"/>
      <c r="AHD139" s="89"/>
      <c r="AHE139" s="89"/>
      <c r="AHF139" s="89"/>
      <c r="AHG139" s="89"/>
      <c r="AHH139" s="89"/>
      <c r="AHI139" s="89"/>
      <c r="AHJ139" s="89"/>
      <c r="AHK139" s="89"/>
      <c r="AHL139" s="89"/>
      <c r="AHM139" s="89"/>
      <c r="AHN139" s="89"/>
      <c r="AHO139" s="89"/>
      <c r="AHP139" s="89"/>
      <c r="AHQ139" s="89"/>
      <c r="AHR139" s="89"/>
      <c r="AHS139" s="89"/>
      <c r="AHT139" s="89"/>
      <c r="AHU139" s="89"/>
      <c r="AHV139" s="89"/>
      <c r="AHW139" s="89"/>
      <c r="AHX139" s="89"/>
      <c r="AHY139" s="89"/>
      <c r="AHZ139" s="89"/>
      <c r="AIA139" s="89"/>
      <c r="AIB139" s="89"/>
      <c r="AIC139" s="89"/>
      <c r="AID139" s="89"/>
      <c r="AIE139" s="89"/>
      <c r="AIF139" s="89"/>
      <c r="AIG139" s="89"/>
      <c r="AIH139" s="89"/>
      <c r="AII139" s="89"/>
      <c r="AIJ139" s="89"/>
      <c r="AIK139" s="89"/>
      <c r="AIL139" s="89"/>
      <c r="AIM139" s="89"/>
      <c r="AIN139" s="89"/>
      <c r="AIO139" s="89"/>
      <c r="AIP139" s="89"/>
      <c r="AIQ139" s="89"/>
      <c r="AIR139" s="89"/>
      <c r="AIS139" s="89"/>
      <c r="AIT139" s="89"/>
      <c r="AIU139" s="89"/>
      <c r="AIV139" s="89"/>
      <c r="AIW139" s="89"/>
      <c r="AIX139" s="89"/>
      <c r="AIY139" s="89"/>
      <c r="AIZ139" s="89"/>
      <c r="AJA139" s="89"/>
      <c r="AJB139" s="89"/>
      <c r="AJC139" s="89"/>
      <c r="AJD139" s="89"/>
      <c r="AJE139" s="89"/>
      <c r="AJF139" s="89"/>
      <c r="AJG139" s="89"/>
      <c r="AJH139" s="89"/>
      <c r="AJI139" s="89"/>
      <c r="AJJ139" s="89"/>
      <c r="AJK139" s="89"/>
      <c r="AJL139" s="89"/>
      <c r="AJM139" s="89"/>
      <c r="AJN139" s="89"/>
      <c r="AJO139" s="89"/>
      <c r="AJP139" s="89"/>
      <c r="AJQ139" s="89"/>
      <c r="AJR139" s="89"/>
      <c r="AJS139" s="89"/>
      <c r="AJT139" s="89"/>
      <c r="AJU139" s="89"/>
      <c r="AJV139" s="89"/>
      <c r="AJW139" s="89"/>
      <c r="AJX139" s="89"/>
      <c r="AJY139" s="89"/>
      <c r="AJZ139" s="89"/>
      <c r="AKA139" s="89"/>
      <c r="AKB139" s="89"/>
      <c r="AKC139" s="89"/>
      <c r="AKD139" s="89"/>
      <c r="AKE139" s="89"/>
      <c r="AKF139" s="89"/>
      <c r="AKG139" s="89"/>
      <c r="AKH139" s="89"/>
      <c r="AKI139" s="89"/>
      <c r="AKJ139" s="89"/>
      <c r="AKK139" s="89"/>
      <c r="AKL139" s="89"/>
      <c r="AKM139" s="89"/>
      <c r="AKN139" s="89"/>
      <c r="AKO139" s="89"/>
      <c r="AKP139" s="89"/>
      <c r="AKQ139" s="89"/>
      <c r="AKR139" s="89"/>
      <c r="AKS139" s="89"/>
      <c r="AKT139" s="89"/>
      <c r="AKU139" s="89"/>
      <c r="AKV139" s="89"/>
      <c r="AKW139" s="89"/>
      <c r="AKX139" s="89"/>
      <c r="AKY139" s="89"/>
      <c r="AKZ139" s="89"/>
      <c r="ALA139" s="89"/>
      <c r="ALB139" s="89"/>
      <c r="ALC139" s="89"/>
      <c r="ALD139" s="89"/>
      <c r="ALE139" s="89"/>
      <c r="ALF139" s="89"/>
      <c r="ALG139" s="89"/>
      <c r="ALH139" s="89"/>
      <c r="ALI139" s="89"/>
      <c r="ALJ139" s="89"/>
      <c r="ALK139" s="89"/>
      <c r="ALL139" s="89"/>
      <c r="ALM139" s="89"/>
      <c r="ALN139" s="89"/>
      <c r="ALO139" s="89"/>
      <c r="ALP139" s="89"/>
      <c r="ALQ139" s="89"/>
      <c r="ALR139" s="89"/>
      <c r="ALS139" s="89"/>
      <c r="ALT139" s="89"/>
      <c r="ALU139" s="89"/>
      <c r="ALV139" s="89"/>
      <c r="ALW139" s="89"/>
      <c r="ALX139" s="89"/>
      <c r="ALY139" s="89"/>
      <c r="ALZ139" s="89"/>
      <c r="AMA139" s="89"/>
      <c r="AMB139" s="89"/>
      <c r="AMC139" s="89"/>
      <c r="AMD139" s="89"/>
      <c r="AME139" s="89"/>
      <c r="AMF139" s="89"/>
      <c r="AMG139" s="89"/>
      <c r="AMH139" s="89"/>
      <c r="AMI139" s="89"/>
      <c r="AMJ139" s="89"/>
    </row>
    <row r="140" spans="1:1024" s="104" customFormat="1" ht="12.75" x14ac:dyDescent="0.2">
      <c r="A140" s="58">
        <f t="array" ref="A140">IF(G140=Error_checking!$A$26,_xlfn.RANK.EQ(AC140,$AC$2:$AC$601),"")</f>
        <v>139</v>
      </c>
      <c r="B140" s="84">
        <v>429</v>
      </c>
      <c r="C140" s="59">
        <f>VLOOKUP($B140,Ludo_na!$A$2:$D$601,2,0)</f>
        <v>472</v>
      </c>
      <c r="D140" s="60" t="str">
        <f>IF(VLOOKUP($B140,Ludo_voor!$A$2:$Y$601,3,0)="","",VLOOKUP($B140,Ludo_voor!$A$2:$Y$601,3,0))</f>
        <v>Rébérez</v>
      </c>
      <c r="E140" s="61" t="str">
        <f>IF(VLOOKUP($B140,Ludo_voor!$A$2:$Y$601,4,0)="","",VLOOKUP($B140,Ludo_voor!$A$2:$Y$601,4,0))</f>
        <v>Siene</v>
      </c>
      <c r="F140" s="62" t="str">
        <f>IF(VLOOKUP($B140,Ludo_voor!$A$2:$Y$601,5,0)="","",VLOOKUP($B140,Ludo_voor!$A$2:$Y$601,5,0))</f>
        <v/>
      </c>
      <c r="G140" s="63" t="s">
        <v>845</v>
      </c>
      <c r="H140" s="85"/>
      <c r="I140" s="86" t="s">
        <v>856</v>
      </c>
      <c r="J140" s="87">
        <v>2</v>
      </c>
      <c r="K140" s="87">
        <v>4</v>
      </c>
      <c r="L140" s="87">
        <v>42</v>
      </c>
      <c r="M140" s="67">
        <f t="array" ref="M140">IF($G140="","",IF(L140="",0,((SUM(IF(I140=I$2:I$601,IF(J140=J$2:J$601,1,0),0))-K140)/(SUM(IF(I140=I$2:I$601,IF(J140=J$2:J$601,1,0),0))-1)*100)+(L140/(SUM(IF(I140=I$2:I$601,IF(J140=J$2:J$601,L$2:L$601,0),0))))+IF(K140&lt;2,SUM(IF(I140=I$2:I$601,IF(J140=J$2:J$601,1,0),0)),0)))</f>
        <v>0.16935483870967741</v>
      </c>
      <c r="N140" s="88" t="s">
        <v>962</v>
      </c>
      <c r="O140" s="72">
        <v>2</v>
      </c>
      <c r="P140" s="72">
        <v>3</v>
      </c>
      <c r="Q140" s="72">
        <v>2</v>
      </c>
      <c r="R140" s="70">
        <f t="array" ref="R140">IF($G140="","",IF(Q140="",0,((SUM(IF(N140=N$2:N$601,IF(O140=O$2:O$601,1,0),0))-P140)/(SUM(IF(N140=N$2:N$601,IF(O140=O$2:O$601,1,0),0))-1)*100)+(Q140/(SUM(IF(N140=N$2:N$601,IF(O140=O$2:O$601,Q$2:Q$601,0),0))))+IF(P140&lt;2,SUM(IF(N140=N$2:N$601,IF(O140=O$2:O$601,1,0),0)),0)))</f>
        <v>33.533333333333331</v>
      </c>
      <c r="S140" s="71" t="s">
        <v>965</v>
      </c>
      <c r="T140" s="72">
        <v>1</v>
      </c>
      <c r="U140" s="72">
        <v>4</v>
      </c>
      <c r="V140" s="72">
        <v>0</v>
      </c>
      <c r="W140" s="73">
        <f t="array" ref="W140">IF($G140="","",IF(OR(S140=Error_checking!$Q$25,S140=Error_checking!$Q$26),R140-IF(P140&lt;2,SUM(IF(N140=N$2:N$601,IF(O140=O$2:O$601,1,0),0)),0),IF(V140="",0,((SUM(IF(S140=S$2:S$601,IF(T140=T$2:T$601,1,0),0))-U140)/(SUM(IF(S140=S$2:S$601,IF(T140=T$2:T$601,1,0),0))-1)*100)+(V140/(SUM(IF(S140=S$2:S$601,IF(T140=T$2:T$601,V$2:V$601,0),0))))+IF(U140&lt;2,SUM(IF(S140=S$2:S$601,IF(T140=T$2:T$601,1,0),0)),0))))</f>
        <v>0</v>
      </c>
      <c r="X140" s="74"/>
      <c r="Y140" s="75"/>
      <c r="Z140" s="76"/>
      <c r="AA140" s="75"/>
      <c r="AB140" s="77">
        <f>0</f>
        <v>0</v>
      </c>
      <c r="AC140" s="77">
        <f t="array" ref="AC140">SUM(M140,R140,W140,AB140)</f>
        <v>33.702688172043011</v>
      </c>
      <c r="AD140" s="76">
        <f>IF(G140=Error_checking!$A$26,MAX(0,MIN(MaxBonus,$G$1)+1-_xlfn.RANK.EQ(AC140,$AC$2:$AC$601)),0)</f>
        <v>0</v>
      </c>
      <c r="AE140" s="73">
        <f t="shared" si="2"/>
        <v>33.702688172043011</v>
      </c>
      <c r="AF140" s="78">
        <f t="array" ref="AF140">IF(G140=Error_checking!$A$26,_xlfn.RANK.EQ(AC140,$AC$2:$AC$601),"")</f>
        <v>139</v>
      </c>
      <c r="AG140" s="79"/>
      <c r="AH140" s="80"/>
      <c r="AI140" s="80"/>
      <c r="AJ140" s="80"/>
      <c r="AK140" s="90"/>
      <c r="AL140" s="81"/>
      <c r="AM140" s="81"/>
      <c r="AN140" s="82"/>
      <c r="AO140" s="89"/>
      <c r="AP140" s="89"/>
      <c r="AQ140" s="89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  <c r="BP140" s="83"/>
      <c r="BQ140" s="83"/>
      <c r="BR140" s="83"/>
      <c r="BS140" s="83"/>
      <c r="BT140" s="83"/>
      <c r="BU140" s="83"/>
      <c r="BV140" s="83"/>
      <c r="BW140" s="83"/>
      <c r="BX140" s="83"/>
      <c r="BY140" s="83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  <c r="CN140" s="83"/>
      <c r="CO140" s="83"/>
      <c r="CP140" s="83"/>
      <c r="CQ140" s="83"/>
      <c r="CR140" s="83"/>
      <c r="CS140" s="83"/>
      <c r="CT140" s="83"/>
      <c r="CU140" s="83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83"/>
      <c r="HJ140" s="83"/>
      <c r="HK140" s="83"/>
      <c r="HL140" s="83"/>
      <c r="HM140" s="83"/>
      <c r="HN140" s="83"/>
      <c r="HO140" s="83"/>
      <c r="HP140" s="83"/>
      <c r="HQ140" s="83"/>
      <c r="HR140" s="83"/>
      <c r="HS140" s="83"/>
      <c r="HT140" s="83"/>
      <c r="HU140" s="83"/>
      <c r="HV140" s="83"/>
      <c r="HW140" s="83"/>
      <c r="HX140" s="83"/>
      <c r="HY140" s="83"/>
      <c r="HZ140" s="83"/>
      <c r="IA140" s="83"/>
      <c r="IB140" s="83"/>
      <c r="IC140" s="83"/>
      <c r="ID140" s="83"/>
      <c r="IE140" s="83"/>
      <c r="IF140" s="83"/>
      <c r="IG140" s="83"/>
      <c r="IH140" s="83"/>
      <c r="II140" s="83"/>
      <c r="IJ140" s="83"/>
      <c r="IK140" s="83"/>
      <c r="IL140" s="83"/>
      <c r="IM140" s="83"/>
      <c r="IN140" s="83"/>
      <c r="IO140" s="83"/>
      <c r="IP140" s="83"/>
      <c r="IQ140" s="83"/>
      <c r="IR140" s="83"/>
      <c r="IS140" s="83"/>
      <c r="IT140" s="83"/>
      <c r="IU140" s="83"/>
      <c r="IV140" s="83"/>
      <c r="IW140" s="83"/>
      <c r="IX140" s="83"/>
      <c r="IY140" s="83"/>
      <c r="IZ140" s="83"/>
      <c r="JA140" s="83"/>
      <c r="JB140" s="83"/>
      <c r="JC140" s="83"/>
      <c r="JD140" s="83"/>
      <c r="JE140" s="83"/>
      <c r="JF140" s="83"/>
      <c r="JG140" s="83"/>
      <c r="JH140" s="83"/>
      <c r="JI140" s="83"/>
      <c r="JJ140" s="83"/>
      <c r="JK140" s="83"/>
      <c r="JL140" s="83"/>
      <c r="JM140" s="83"/>
      <c r="JN140" s="83"/>
      <c r="JO140" s="83"/>
      <c r="JP140" s="83"/>
      <c r="JQ140" s="83"/>
      <c r="JR140" s="83"/>
      <c r="JS140" s="83"/>
      <c r="JT140" s="83"/>
      <c r="JU140" s="83"/>
      <c r="JV140" s="83"/>
      <c r="JW140" s="83"/>
      <c r="JX140" s="83"/>
      <c r="JY140" s="83"/>
      <c r="JZ140" s="83"/>
      <c r="KA140" s="83"/>
      <c r="KB140" s="83"/>
      <c r="KC140" s="83"/>
      <c r="KD140" s="83"/>
      <c r="KE140" s="83"/>
      <c r="KF140" s="83"/>
      <c r="KG140" s="83"/>
      <c r="KH140" s="83"/>
      <c r="KI140" s="83"/>
      <c r="KJ140" s="83"/>
      <c r="KK140" s="83"/>
      <c r="KL140" s="83"/>
      <c r="KM140" s="83"/>
      <c r="KN140" s="83"/>
      <c r="KO140" s="83"/>
      <c r="KP140" s="83"/>
      <c r="KQ140" s="83"/>
      <c r="KR140" s="83"/>
      <c r="KS140" s="83"/>
      <c r="KT140" s="83"/>
      <c r="KU140" s="83"/>
      <c r="KV140" s="83"/>
      <c r="KW140" s="83"/>
      <c r="KX140" s="83"/>
      <c r="KY140" s="83"/>
      <c r="KZ140" s="83"/>
      <c r="LA140" s="83"/>
      <c r="LB140" s="83"/>
      <c r="LC140" s="83"/>
      <c r="LD140" s="83"/>
      <c r="LE140" s="83"/>
      <c r="LF140" s="83"/>
      <c r="LG140" s="83"/>
      <c r="LH140" s="83"/>
      <c r="LI140" s="83"/>
      <c r="LJ140" s="83"/>
      <c r="LK140" s="83"/>
      <c r="LL140" s="83"/>
      <c r="LM140" s="83"/>
      <c r="LN140" s="83"/>
      <c r="LO140" s="83"/>
      <c r="LP140" s="83"/>
      <c r="LQ140" s="83"/>
      <c r="LR140" s="83"/>
      <c r="LS140" s="83"/>
      <c r="LT140" s="83"/>
      <c r="LU140" s="83"/>
      <c r="LV140" s="83"/>
      <c r="LW140" s="83"/>
      <c r="LX140" s="83"/>
      <c r="LY140" s="83"/>
      <c r="LZ140" s="83"/>
      <c r="MA140" s="83"/>
      <c r="MB140" s="83"/>
      <c r="MC140" s="83"/>
      <c r="MD140" s="83"/>
      <c r="ME140" s="83"/>
      <c r="MF140" s="83"/>
      <c r="MG140" s="83"/>
      <c r="MH140" s="83"/>
      <c r="MI140" s="83"/>
      <c r="MJ140" s="83"/>
      <c r="MK140" s="83"/>
      <c r="ML140" s="83"/>
      <c r="MM140" s="83"/>
      <c r="MN140" s="83"/>
      <c r="MO140" s="83"/>
      <c r="MP140" s="83"/>
      <c r="MQ140" s="83"/>
      <c r="MR140" s="83"/>
      <c r="MS140" s="83"/>
      <c r="MT140" s="83"/>
      <c r="MU140" s="83"/>
      <c r="MV140" s="83"/>
      <c r="MW140" s="83"/>
      <c r="MX140" s="83"/>
      <c r="MY140" s="83"/>
      <c r="MZ140" s="83"/>
      <c r="NA140" s="83"/>
      <c r="NB140" s="83"/>
      <c r="NC140" s="83"/>
      <c r="ND140" s="83"/>
      <c r="NE140" s="83"/>
      <c r="NF140" s="83"/>
      <c r="NG140" s="83"/>
      <c r="NH140" s="83"/>
      <c r="NI140" s="83"/>
      <c r="NJ140" s="83"/>
      <c r="NK140" s="83"/>
      <c r="NL140" s="83"/>
      <c r="NM140" s="83"/>
      <c r="NN140" s="83"/>
      <c r="NO140" s="83"/>
      <c r="NP140" s="83"/>
      <c r="NQ140" s="83"/>
      <c r="NR140" s="83"/>
      <c r="NS140" s="83"/>
      <c r="NT140" s="83"/>
      <c r="NU140" s="83"/>
      <c r="NV140" s="83"/>
      <c r="NW140" s="83"/>
      <c r="NX140" s="83"/>
      <c r="NY140" s="83"/>
      <c r="NZ140" s="83"/>
      <c r="OA140" s="83"/>
      <c r="OB140" s="83"/>
      <c r="OC140" s="83"/>
      <c r="OD140" s="83"/>
      <c r="OE140" s="83"/>
      <c r="OF140" s="83"/>
      <c r="OG140" s="83"/>
      <c r="OH140" s="83"/>
      <c r="OI140" s="83"/>
      <c r="OJ140" s="83"/>
      <c r="OK140" s="83"/>
      <c r="OL140" s="83"/>
      <c r="OM140" s="83"/>
      <c r="ON140" s="83"/>
      <c r="OO140" s="83"/>
      <c r="OP140" s="83"/>
      <c r="OQ140" s="83"/>
      <c r="OR140" s="83"/>
      <c r="OS140" s="83"/>
      <c r="OT140" s="83"/>
      <c r="OU140" s="83"/>
      <c r="OV140" s="83"/>
      <c r="OW140" s="83"/>
      <c r="OX140" s="83"/>
      <c r="OY140" s="83"/>
      <c r="OZ140" s="83"/>
      <c r="PA140" s="83"/>
      <c r="PB140" s="83"/>
      <c r="PC140" s="83"/>
      <c r="PD140" s="83"/>
      <c r="PE140" s="83"/>
      <c r="PF140" s="83"/>
      <c r="PG140" s="83"/>
      <c r="PH140" s="83"/>
      <c r="PI140" s="83"/>
      <c r="PJ140" s="83"/>
      <c r="PK140" s="83"/>
      <c r="PL140" s="83"/>
      <c r="PM140" s="83"/>
      <c r="PN140" s="83"/>
      <c r="PO140" s="83"/>
      <c r="PP140" s="83"/>
      <c r="PQ140" s="83"/>
      <c r="PR140" s="83"/>
      <c r="PS140" s="83"/>
      <c r="PT140" s="83"/>
      <c r="PU140" s="83"/>
      <c r="PV140" s="83"/>
      <c r="PW140" s="83"/>
      <c r="PX140" s="83"/>
      <c r="PY140" s="83"/>
      <c r="PZ140" s="83"/>
      <c r="QA140" s="83"/>
      <c r="QB140" s="83"/>
      <c r="QC140" s="83"/>
      <c r="QD140" s="83"/>
      <c r="QE140" s="83"/>
      <c r="QF140" s="83"/>
      <c r="QG140" s="83"/>
      <c r="QH140" s="83"/>
      <c r="QI140" s="83"/>
      <c r="QJ140" s="83"/>
      <c r="QK140" s="83"/>
      <c r="QL140" s="83"/>
      <c r="QM140" s="83"/>
      <c r="QN140" s="83"/>
      <c r="QO140" s="83"/>
      <c r="QP140" s="83"/>
      <c r="QQ140" s="83"/>
      <c r="QR140" s="83"/>
      <c r="QS140" s="83"/>
      <c r="QT140" s="83"/>
      <c r="QU140" s="83"/>
      <c r="QV140" s="83"/>
      <c r="QW140" s="83"/>
      <c r="QX140" s="83"/>
      <c r="QY140" s="83"/>
      <c r="QZ140" s="83"/>
      <c r="RA140" s="83"/>
      <c r="RB140" s="83"/>
      <c r="RC140" s="83"/>
      <c r="RD140" s="83"/>
      <c r="RE140" s="83"/>
      <c r="RF140" s="83"/>
      <c r="RG140" s="83"/>
      <c r="RH140" s="83"/>
      <c r="RI140" s="83"/>
      <c r="RJ140" s="83"/>
      <c r="RK140" s="83"/>
      <c r="RL140" s="83"/>
      <c r="RM140" s="83"/>
      <c r="RN140" s="83"/>
      <c r="RO140" s="83"/>
      <c r="RP140" s="83"/>
      <c r="RQ140" s="83"/>
      <c r="RR140" s="83"/>
      <c r="RS140" s="83"/>
      <c r="RT140" s="83"/>
      <c r="RU140" s="83"/>
      <c r="RV140" s="83"/>
      <c r="RW140" s="83"/>
      <c r="RX140" s="83"/>
      <c r="RY140" s="83"/>
      <c r="RZ140" s="83"/>
      <c r="SA140" s="83"/>
      <c r="SB140" s="83"/>
      <c r="SC140" s="83"/>
      <c r="SD140" s="83"/>
      <c r="SE140" s="83"/>
      <c r="SF140" s="83"/>
      <c r="SG140" s="83"/>
      <c r="SH140" s="83"/>
      <c r="SI140" s="83"/>
      <c r="SJ140" s="83"/>
      <c r="SK140" s="83"/>
      <c r="SL140" s="83"/>
      <c r="SM140" s="83"/>
      <c r="SN140" s="83"/>
      <c r="SO140" s="83"/>
      <c r="SP140" s="83"/>
      <c r="SQ140" s="83"/>
      <c r="SR140" s="83"/>
      <c r="SS140" s="83"/>
      <c r="ST140" s="83"/>
      <c r="SU140" s="83"/>
      <c r="SV140" s="83"/>
      <c r="SW140" s="83"/>
      <c r="SX140" s="83"/>
      <c r="SY140" s="83"/>
      <c r="SZ140" s="83"/>
      <c r="TA140" s="83"/>
      <c r="TB140" s="83"/>
      <c r="TC140" s="83"/>
      <c r="TD140" s="83"/>
      <c r="TE140" s="83"/>
      <c r="TF140" s="83"/>
      <c r="TG140" s="83"/>
      <c r="TH140" s="83"/>
      <c r="TI140" s="83"/>
      <c r="TJ140" s="83"/>
      <c r="TK140" s="83"/>
      <c r="TL140" s="83"/>
      <c r="TM140" s="83"/>
      <c r="TN140" s="83"/>
      <c r="TO140" s="83"/>
      <c r="TP140" s="83"/>
      <c r="TQ140" s="83"/>
      <c r="TR140" s="83"/>
      <c r="TS140" s="83"/>
      <c r="TT140" s="83"/>
      <c r="TU140" s="83"/>
      <c r="TV140" s="83"/>
      <c r="TW140" s="83"/>
      <c r="TX140" s="83"/>
      <c r="TY140" s="83"/>
      <c r="TZ140" s="83"/>
      <c r="UA140" s="83"/>
      <c r="UB140" s="83"/>
      <c r="UC140" s="83"/>
      <c r="UD140" s="83"/>
      <c r="UE140" s="83"/>
      <c r="UF140" s="83"/>
      <c r="UG140" s="83"/>
      <c r="UH140" s="83"/>
      <c r="UI140" s="83"/>
      <c r="UJ140" s="83"/>
      <c r="UK140" s="83"/>
      <c r="UL140" s="83"/>
      <c r="UM140" s="83"/>
      <c r="UN140" s="83"/>
      <c r="UO140" s="83"/>
      <c r="UP140" s="83"/>
      <c r="UQ140" s="83"/>
      <c r="UR140" s="83"/>
      <c r="US140" s="83"/>
      <c r="UT140" s="83"/>
      <c r="UU140" s="83"/>
      <c r="UV140" s="83"/>
      <c r="UW140" s="83"/>
      <c r="UX140" s="83"/>
      <c r="UY140" s="83"/>
      <c r="UZ140" s="83"/>
      <c r="VA140" s="83"/>
      <c r="VB140" s="83"/>
      <c r="VC140" s="83"/>
      <c r="VD140" s="83"/>
      <c r="VE140" s="83"/>
      <c r="VF140" s="83"/>
      <c r="VG140" s="83"/>
      <c r="VH140" s="83"/>
      <c r="VI140" s="83"/>
      <c r="VJ140" s="83"/>
      <c r="VK140" s="83"/>
      <c r="VL140" s="83"/>
      <c r="VM140" s="83"/>
      <c r="VN140" s="83"/>
      <c r="VO140" s="83"/>
      <c r="VP140" s="83"/>
      <c r="VQ140" s="83"/>
      <c r="VR140" s="83"/>
      <c r="VS140" s="83"/>
      <c r="VT140" s="83"/>
      <c r="VU140" s="83"/>
      <c r="VV140" s="83"/>
      <c r="VW140" s="83"/>
      <c r="VX140" s="83"/>
      <c r="VY140" s="83"/>
      <c r="VZ140" s="83"/>
      <c r="WA140" s="83"/>
      <c r="WB140" s="83"/>
      <c r="WC140" s="83"/>
      <c r="WD140" s="83"/>
      <c r="WE140" s="83"/>
      <c r="WF140" s="83"/>
      <c r="WG140" s="83"/>
      <c r="WH140" s="83"/>
      <c r="WI140" s="83"/>
      <c r="WJ140" s="83"/>
      <c r="WK140" s="83"/>
      <c r="WL140" s="83"/>
      <c r="WM140" s="83"/>
      <c r="WN140" s="83"/>
      <c r="WO140" s="83"/>
      <c r="WP140" s="83"/>
      <c r="WQ140" s="83"/>
      <c r="WR140" s="83"/>
      <c r="WS140" s="83"/>
      <c r="WT140" s="83"/>
      <c r="WU140" s="83"/>
      <c r="WV140" s="83"/>
      <c r="WW140" s="83"/>
      <c r="WX140" s="83"/>
      <c r="WY140" s="83"/>
      <c r="WZ140" s="83"/>
      <c r="XA140" s="83"/>
      <c r="XB140" s="83"/>
      <c r="XC140" s="83"/>
      <c r="XD140" s="83"/>
      <c r="XE140" s="83"/>
      <c r="XF140" s="83"/>
      <c r="XG140" s="83"/>
      <c r="XH140" s="83"/>
      <c r="XI140" s="83"/>
      <c r="XJ140" s="83"/>
      <c r="XK140" s="83"/>
      <c r="XL140" s="83"/>
      <c r="XM140" s="83"/>
      <c r="XN140" s="83"/>
      <c r="XO140" s="83"/>
      <c r="XP140" s="83"/>
      <c r="XQ140" s="83"/>
      <c r="XR140" s="83"/>
      <c r="XS140" s="83"/>
      <c r="XT140" s="83"/>
      <c r="XU140" s="83"/>
      <c r="XV140" s="83"/>
      <c r="XW140" s="83"/>
      <c r="XX140" s="83"/>
      <c r="XY140" s="83"/>
      <c r="XZ140" s="83"/>
      <c r="YA140" s="83"/>
      <c r="YB140" s="83"/>
      <c r="YC140" s="83"/>
      <c r="YD140" s="83"/>
      <c r="YE140" s="83"/>
      <c r="YF140" s="83"/>
      <c r="YG140" s="83"/>
      <c r="YH140" s="83"/>
      <c r="YI140" s="83"/>
      <c r="YJ140" s="83"/>
      <c r="YK140" s="83"/>
      <c r="YL140" s="83"/>
      <c r="YM140" s="83"/>
      <c r="YN140" s="83"/>
      <c r="YO140" s="83"/>
      <c r="YP140" s="83"/>
      <c r="YQ140" s="83"/>
      <c r="YR140" s="83"/>
      <c r="YS140" s="83"/>
      <c r="YT140" s="83"/>
      <c r="YU140" s="83"/>
      <c r="YV140" s="83"/>
      <c r="YW140" s="83"/>
      <c r="YX140" s="83"/>
      <c r="YY140" s="83"/>
      <c r="YZ140" s="83"/>
      <c r="ZA140" s="83"/>
      <c r="ZB140" s="83"/>
      <c r="ZC140" s="83"/>
      <c r="ZD140" s="83"/>
      <c r="ZE140" s="83"/>
      <c r="ZF140" s="83"/>
      <c r="ZG140" s="83"/>
      <c r="ZH140" s="83"/>
      <c r="ZI140" s="83"/>
      <c r="ZJ140" s="83"/>
      <c r="ZK140" s="83"/>
      <c r="ZL140" s="83"/>
      <c r="ZM140" s="83"/>
      <c r="ZN140" s="83"/>
      <c r="ZO140" s="83"/>
      <c r="ZP140" s="83"/>
      <c r="ZQ140" s="83"/>
      <c r="ZR140" s="83"/>
      <c r="ZS140" s="83"/>
      <c r="ZT140" s="83"/>
      <c r="ZU140" s="83"/>
      <c r="ZV140" s="83"/>
      <c r="ZW140" s="83"/>
      <c r="ZX140" s="83"/>
      <c r="ZY140" s="83"/>
      <c r="ZZ140" s="83"/>
      <c r="AAA140" s="83"/>
      <c r="AAB140" s="83"/>
      <c r="AAC140" s="83"/>
      <c r="AAD140" s="83"/>
      <c r="AAE140" s="83"/>
      <c r="AAF140" s="83"/>
      <c r="AAG140" s="83"/>
      <c r="AAH140" s="83"/>
      <c r="AAI140" s="83"/>
      <c r="AAJ140" s="83"/>
      <c r="AAK140" s="83"/>
      <c r="AAL140" s="83"/>
      <c r="AAM140" s="83"/>
      <c r="AAN140" s="83"/>
      <c r="AAO140" s="83"/>
      <c r="AAP140" s="83"/>
      <c r="AAQ140" s="83"/>
      <c r="AAR140" s="83"/>
      <c r="AAS140" s="83"/>
      <c r="AAT140" s="83"/>
      <c r="AAU140" s="83"/>
      <c r="AAV140" s="83"/>
      <c r="AAW140" s="83"/>
      <c r="AAX140" s="83"/>
      <c r="AAY140" s="83"/>
      <c r="AAZ140" s="83"/>
      <c r="ABA140" s="83"/>
      <c r="ABB140" s="83"/>
      <c r="ABC140" s="83"/>
      <c r="ABD140" s="83"/>
      <c r="ABE140" s="83"/>
      <c r="ABF140" s="83"/>
      <c r="ABG140" s="83"/>
      <c r="ABH140" s="83"/>
      <c r="ABI140" s="83"/>
      <c r="ABJ140" s="83"/>
      <c r="ABK140" s="83"/>
      <c r="ABL140" s="83"/>
      <c r="ABM140" s="83"/>
      <c r="ABN140" s="83"/>
      <c r="ABO140" s="83"/>
      <c r="ABP140" s="83"/>
      <c r="ABQ140" s="83"/>
      <c r="ABR140" s="83"/>
      <c r="ABS140" s="83"/>
      <c r="ABT140" s="83"/>
      <c r="ABU140" s="83"/>
      <c r="ABV140" s="83"/>
      <c r="ABW140" s="83"/>
      <c r="ABX140" s="83"/>
      <c r="ABY140" s="83"/>
      <c r="ABZ140" s="83"/>
      <c r="ACA140" s="83"/>
      <c r="ACB140" s="83"/>
      <c r="ACC140" s="83"/>
      <c r="ACD140" s="83"/>
      <c r="ACE140" s="83"/>
      <c r="ACF140" s="83"/>
      <c r="ACG140" s="83"/>
      <c r="ACH140" s="83"/>
      <c r="ACI140" s="83"/>
      <c r="ACJ140" s="83"/>
      <c r="ACK140" s="83"/>
      <c r="ACL140" s="83"/>
      <c r="ACM140" s="83"/>
      <c r="ACN140" s="83"/>
      <c r="ACO140" s="83"/>
      <c r="ACP140" s="83"/>
      <c r="ACQ140" s="83"/>
      <c r="ACR140" s="83"/>
      <c r="ACS140" s="83"/>
      <c r="ACT140" s="83"/>
      <c r="ACU140" s="83"/>
      <c r="ACV140" s="83"/>
      <c r="ACW140" s="83"/>
      <c r="ACX140" s="83"/>
      <c r="ACY140" s="83"/>
      <c r="ACZ140" s="83"/>
      <c r="ADA140" s="83"/>
      <c r="ADB140" s="83"/>
      <c r="ADC140" s="83"/>
      <c r="ADD140" s="83"/>
      <c r="ADE140" s="83"/>
      <c r="ADF140" s="83"/>
      <c r="ADG140" s="83"/>
      <c r="ADH140" s="83"/>
      <c r="ADI140" s="83"/>
      <c r="ADJ140" s="83"/>
      <c r="ADK140" s="83"/>
      <c r="ADL140" s="83"/>
      <c r="ADM140" s="83"/>
      <c r="ADN140" s="83"/>
      <c r="ADO140" s="83"/>
      <c r="ADP140" s="83"/>
      <c r="ADQ140" s="83"/>
      <c r="ADR140" s="83"/>
      <c r="ADS140" s="83"/>
      <c r="ADT140" s="83"/>
      <c r="ADU140" s="83"/>
      <c r="ADV140" s="83"/>
      <c r="ADW140" s="83"/>
      <c r="ADX140" s="83"/>
      <c r="ADY140" s="83"/>
      <c r="ADZ140" s="83"/>
      <c r="AEA140" s="83"/>
      <c r="AEB140" s="83"/>
      <c r="AEC140" s="83"/>
      <c r="AED140" s="83"/>
      <c r="AEE140" s="83"/>
      <c r="AEF140" s="83"/>
      <c r="AEG140" s="83"/>
      <c r="AEH140" s="83"/>
      <c r="AEI140" s="83"/>
      <c r="AEJ140" s="83"/>
      <c r="AEK140" s="83"/>
      <c r="AEL140" s="83"/>
      <c r="AEM140" s="83"/>
      <c r="AEN140" s="83"/>
      <c r="AEO140" s="83"/>
      <c r="AEP140" s="83"/>
      <c r="AEQ140" s="83"/>
      <c r="AER140" s="83"/>
      <c r="AES140" s="83"/>
      <c r="AET140" s="83"/>
      <c r="AEU140" s="83"/>
      <c r="AEV140" s="83"/>
      <c r="AEW140" s="83"/>
      <c r="AEX140" s="83"/>
      <c r="AEY140" s="83"/>
      <c r="AEZ140" s="83"/>
      <c r="AFA140" s="83"/>
      <c r="AFB140" s="83"/>
      <c r="AFC140" s="83"/>
      <c r="AFD140" s="83"/>
      <c r="AFE140" s="83"/>
      <c r="AFF140" s="83"/>
      <c r="AFG140" s="83"/>
      <c r="AFH140" s="83"/>
      <c r="AFI140" s="83"/>
      <c r="AFJ140" s="83"/>
      <c r="AFK140" s="83"/>
      <c r="AFL140" s="83"/>
      <c r="AFM140" s="83"/>
      <c r="AFN140" s="83"/>
      <c r="AFO140" s="83"/>
      <c r="AFP140" s="83"/>
      <c r="AFQ140" s="83"/>
      <c r="AFR140" s="83"/>
      <c r="AFS140" s="83"/>
      <c r="AFT140" s="83"/>
      <c r="AFU140" s="83"/>
      <c r="AFV140" s="83"/>
      <c r="AFW140" s="83"/>
      <c r="AFX140" s="83"/>
      <c r="AFY140" s="83"/>
      <c r="AFZ140" s="83"/>
      <c r="AGA140" s="83"/>
      <c r="AGB140" s="83"/>
      <c r="AGC140" s="83"/>
      <c r="AGD140" s="83"/>
      <c r="AGE140" s="83"/>
      <c r="AGF140" s="83"/>
      <c r="AGG140" s="83"/>
      <c r="AGH140" s="83"/>
      <c r="AGI140" s="83"/>
      <c r="AGJ140" s="83"/>
      <c r="AGK140" s="83"/>
      <c r="AGL140" s="83"/>
      <c r="AGM140" s="83"/>
      <c r="AGN140" s="83"/>
      <c r="AGO140" s="83"/>
      <c r="AGP140" s="83"/>
      <c r="AGQ140" s="83"/>
      <c r="AGR140" s="83"/>
      <c r="AGS140" s="83"/>
      <c r="AGT140" s="83"/>
      <c r="AGU140" s="83"/>
      <c r="AGV140" s="83"/>
      <c r="AGW140" s="83"/>
      <c r="AGX140" s="83"/>
      <c r="AGY140" s="83"/>
      <c r="AGZ140" s="83"/>
      <c r="AHA140" s="83"/>
      <c r="AHB140" s="83"/>
      <c r="AHC140" s="83"/>
      <c r="AHD140" s="83"/>
      <c r="AHE140" s="83"/>
      <c r="AHF140" s="83"/>
      <c r="AHG140" s="83"/>
      <c r="AHH140" s="83"/>
      <c r="AHI140" s="83"/>
      <c r="AHJ140" s="83"/>
      <c r="AHK140" s="83"/>
      <c r="AHL140" s="83"/>
      <c r="AHM140" s="83"/>
      <c r="AHN140" s="83"/>
      <c r="AHO140" s="83"/>
      <c r="AHP140" s="83"/>
      <c r="AHQ140" s="83"/>
      <c r="AHR140" s="83"/>
      <c r="AHS140" s="83"/>
      <c r="AHT140" s="83"/>
      <c r="AHU140" s="83"/>
      <c r="AHV140" s="83"/>
      <c r="AHW140" s="83"/>
      <c r="AHX140" s="83"/>
      <c r="AHY140" s="83"/>
      <c r="AHZ140" s="83"/>
      <c r="AIA140" s="83"/>
      <c r="AIB140" s="83"/>
      <c r="AIC140" s="83"/>
      <c r="AID140" s="83"/>
      <c r="AIE140" s="83"/>
      <c r="AIF140" s="83"/>
      <c r="AIG140" s="83"/>
      <c r="AIH140" s="83"/>
      <c r="AII140" s="83"/>
      <c r="AIJ140" s="83"/>
      <c r="AIK140" s="83"/>
      <c r="AIL140" s="83"/>
      <c r="AIM140" s="83"/>
      <c r="AIN140" s="83"/>
      <c r="AIO140" s="83"/>
      <c r="AIP140" s="83"/>
      <c r="AIQ140" s="83"/>
      <c r="AIR140" s="83"/>
      <c r="AIS140" s="83"/>
      <c r="AIT140" s="83"/>
      <c r="AIU140" s="83"/>
      <c r="AIV140" s="83"/>
      <c r="AIW140" s="83"/>
      <c r="AIX140" s="83"/>
      <c r="AIY140" s="83"/>
      <c r="AIZ140" s="83"/>
      <c r="AJA140" s="83"/>
      <c r="AJB140" s="83"/>
      <c r="AJC140" s="83"/>
      <c r="AJD140" s="83"/>
      <c r="AJE140" s="83"/>
      <c r="AJF140" s="83"/>
      <c r="AJG140" s="83"/>
      <c r="AJH140" s="83"/>
      <c r="AJI140" s="83"/>
      <c r="AJJ140" s="83"/>
      <c r="AJK140" s="83"/>
      <c r="AJL140" s="83"/>
      <c r="AJM140" s="83"/>
      <c r="AJN140" s="83"/>
      <c r="AJO140" s="83"/>
      <c r="AJP140" s="83"/>
      <c r="AJQ140" s="83"/>
      <c r="AJR140" s="83"/>
      <c r="AJS140" s="83"/>
      <c r="AJT140" s="83"/>
      <c r="AJU140" s="83"/>
      <c r="AJV140" s="83"/>
      <c r="AJW140" s="83"/>
      <c r="AJX140" s="83"/>
      <c r="AJY140" s="83"/>
      <c r="AJZ140" s="83"/>
      <c r="AKA140" s="83"/>
      <c r="AKB140" s="83"/>
      <c r="AKC140" s="83"/>
      <c r="AKD140" s="83"/>
      <c r="AKE140" s="83"/>
      <c r="AKF140" s="83"/>
      <c r="AKG140" s="83"/>
      <c r="AKH140" s="83"/>
      <c r="AKI140" s="83"/>
      <c r="AKJ140" s="83"/>
      <c r="AKK140" s="83"/>
      <c r="AKL140" s="83"/>
      <c r="AKM140" s="83"/>
      <c r="AKN140" s="83"/>
      <c r="AKO140" s="83"/>
      <c r="AKP140" s="83"/>
      <c r="AKQ140" s="83"/>
      <c r="AKR140" s="83"/>
      <c r="AKS140" s="83"/>
      <c r="AKT140" s="83"/>
      <c r="AKU140" s="83"/>
      <c r="AKV140" s="83"/>
      <c r="AKW140" s="83"/>
      <c r="AKX140" s="83"/>
      <c r="AKY140" s="83"/>
      <c r="AKZ140" s="83"/>
      <c r="ALA140" s="83"/>
      <c r="ALB140" s="83"/>
      <c r="ALC140" s="83"/>
      <c r="ALD140" s="83"/>
      <c r="ALE140" s="83"/>
      <c r="ALF140" s="83"/>
      <c r="ALG140" s="83"/>
      <c r="ALH140" s="83"/>
      <c r="ALI140" s="83"/>
      <c r="ALJ140" s="83"/>
      <c r="ALK140" s="83"/>
      <c r="ALL140" s="83"/>
      <c r="ALM140" s="83"/>
      <c r="ALN140" s="83"/>
      <c r="ALO140" s="83"/>
      <c r="ALP140" s="83"/>
      <c r="ALQ140" s="83"/>
      <c r="ALR140" s="83"/>
      <c r="ALS140" s="83"/>
      <c r="ALT140" s="83"/>
      <c r="ALU140" s="83"/>
      <c r="ALV140" s="83"/>
      <c r="ALW140" s="83"/>
      <c r="ALX140" s="83"/>
      <c r="ALY140" s="83"/>
      <c r="ALZ140" s="83"/>
      <c r="AMA140" s="83"/>
      <c r="AMB140" s="83"/>
      <c r="AMC140" s="83"/>
      <c r="AMD140" s="83"/>
      <c r="AME140" s="83"/>
      <c r="AMF140" s="83"/>
      <c r="AMG140" s="83"/>
      <c r="AMH140" s="83"/>
      <c r="AMI140" s="83"/>
      <c r="AMJ140" s="83"/>
    </row>
    <row r="141" spans="1:1024" s="104" customFormat="1" ht="12.75" x14ac:dyDescent="0.2">
      <c r="A141" s="58">
        <f t="array" ref="A141">IF(G141=Error_checking!$A$26,_xlfn.RANK.EQ(AC141,$AC$2:$AC$601),"")</f>
        <v>140</v>
      </c>
      <c r="B141" s="84">
        <v>368</v>
      </c>
      <c r="C141" s="59">
        <f>VLOOKUP($B141,Ludo_na!$A$2:$D$601,2,0)</f>
        <v>197</v>
      </c>
      <c r="D141" s="60" t="str">
        <f>IF(VLOOKUP($B141,Ludo_voor!$A$2:$Y$601,3,0)="","",VLOOKUP($B141,Ludo_voor!$A$2:$Y$601,3,0))</f>
        <v>Gevaert</v>
      </c>
      <c r="E141" s="61" t="str">
        <f>IF(VLOOKUP($B141,Ludo_voor!$A$2:$Y$601,4,0)="","",VLOOKUP($B141,Ludo_voor!$A$2:$Y$601,4,0))</f>
        <v>Anaïs</v>
      </c>
      <c r="F141" s="62" t="str">
        <f>IF(VLOOKUP($B141,Ludo_voor!$A$2:$Y$601,5,0)="","",VLOOKUP($B141,Ludo_voor!$A$2:$Y$601,5,0))</f>
        <v>Winning Movez</v>
      </c>
      <c r="G141" s="63" t="s">
        <v>845</v>
      </c>
      <c r="H141" s="85"/>
      <c r="I141" s="86"/>
      <c r="J141" s="87"/>
      <c r="K141" s="87"/>
      <c r="L141" s="87"/>
      <c r="M141" s="67">
        <f t="array" ref="M141">IF($G141="","",IF(L141="",0,((SUM(IF(I141=I$2:I$601,IF(J141=J$2:J$601,1,0),0))-K141)/(SUM(IF(I141=I$2:I$601,IF(J141=J$2:J$601,1,0),0))-1)*100)+(L141/(SUM(IF(I141=I$2:I$601,IF(J141=J$2:J$601,L$2:L$601,0),0))))+IF(K141&lt;2,SUM(IF(I141=I$2:I$601,IF(J141=J$2:J$601,1,0),0)),0)))</f>
        <v>0</v>
      </c>
      <c r="N141" s="88">
        <v>1</v>
      </c>
      <c r="O141" s="72"/>
      <c r="P141" s="72"/>
      <c r="Q141" s="72"/>
      <c r="R141" s="70">
        <f t="array" ref="R141">IF($G141="","",IF(Q141="",0,((SUM(IF(N141=N$2:N$601,IF(O141=O$2:O$601,1,0),0))-P141)/(SUM(IF(N141=N$2:N$601,IF(O141=O$2:O$601,1,0),0))-1)*100)+(Q141/(SUM(IF(N141=N$2:N$601,IF(O141=O$2:O$601,Q$2:Q$601,0),0))))+IF(P141&lt;2,SUM(IF(N141=N$2:N$601,IF(O141=O$2:O$601,1,0),0)),0)))</f>
        <v>0</v>
      </c>
      <c r="S141" s="71" t="s">
        <v>849</v>
      </c>
      <c r="T141" s="72">
        <v>3</v>
      </c>
      <c r="U141" s="72">
        <v>3</v>
      </c>
      <c r="V141" s="72">
        <v>4</v>
      </c>
      <c r="W141" s="73">
        <f t="array" ref="W141">IF($G141="","",IF(OR(S141=Error_checking!$Q$25,S141=Error_checking!$Q$26),R141-IF(P141&lt;2,SUM(IF(N141=N$2:N$601,IF(O141=O$2:O$601,1,0),0)),0),IF(V141="",0,((SUM(IF(S141=S$2:S$601,IF(T141=T$2:T$601,1,0),0))-U141)/(SUM(IF(S141=S$2:S$601,IF(T141=T$2:T$601,1,0),0))-1)*100)+(V141/(SUM(IF(S141=S$2:S$601,IF(T141=T$2:T$601,V$2:V$601,0),0))))+IF(U141&lt;2,SUM(IF(S141=S$2:S$601,IF(T141=T$2:T$601,1,0),0)),0))))</f>
        <v>33.583333333333329</v>
      </c>
      <c r="X141" s="74"/>
      <c r="Y141" s="75"/>
      <c r="Z141" s="76"/>
      <c r="AA141" s="75"/>
      <c r="AB141" s="77">
        <f>0</f>
        <v>0</v>
      </c>
      <c r="AC141" s="77">
        <f t="array" ref="AC141">SUM(M141,R141,W141,AB141)</f>
        <v>33.583333333333329</v>
      </c>
      <c r="AD141" s="76">
        <f>IF(G141=Error_checking!$A$26,MAX(0,MIN(MaxBonus,$G$1)+1-_xlfn.RANK.EQ(AC141,$AC$2:$AC$601)),0)</f>
        <v>0</v>
      </c>
      <c r="AE141" s="73">
        <f t="shared" si="2"/>
        <v>33.583333333333329</v>
      </c>
      <c r="AF141" s="78">
        <f t="array" ref="AF141">IF(G141=Error_checking!$A$26,_xlfn.RANK.EQ(AC141,$AC$2:$AC$601),"")</f>
        <v>140</v>
      </c>
      <c r="AG141" s="79"/>
      <c r="AH141" s="80"/>
      <c r="AI141" s="80"/>
      <c r="AJ141" s="80"/>
      <c r="AK141" s="81"/>
      <c r="AL141" s="81"/>
      <c r="AM141" s="81"/>
      <c r="AN141" s="82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</row>
    <row r="142" spans="1:1024" ht="14.25" x14ac:dyDescent="0.2">
      <c r="A142" s="58">
        <f t="array" ref="A142">IF(G142=Error_checking!$A$26,_xlfn.RANK.EQ(AC142,$AC$2:$AC$601),"")</f>
        <v>141</v>
      </c>
      <c r="B142" s="84">
        <v>558</v>
      </c>
      <c r="C142" s="59">
        <f>VLOOKUP($B142,Ludo_na!$A$2:$D$601,2,0)</f>
        <v>246</v>
      </c>
      <c r="D142" s="60" t="str">
        <f>IF(VLOOKUP($B142,Ludo_voor!$A$2:$Y$601,3,0)="","",VLOOKUP($B142,Ludo_voor!$A$2:$Y$601,3,0))</f>
        <v>Heyerick</v>
      </c>
      <c r="E142" s="61" t="str">
        <f>IF(VLOOKUP($B142,Ludo_voor!$A$2:$Y$601,4,0)="","",VLOOKUP($B142,Ludo_voor!$A$2:$Y$601,4,0))</f>
        <v>Frederique</v>
      </c>
      <c r="F142" s="62" t="str">
        <f>IF(VLOOKUP($B142,Ludo_voor!$A$2:$Y$601,5,0)="","",VLOOKUP($B142,Ludo_voor!$A$2:$Y$601,5,0))</f>
        <v/>
      </c>
      <c r="G142" s="63" t="s">
        <v>845</v>
      </c>
      <c r="H142" s="85"/>
      <c r="I142" s="86" t="s">
        <v>867</v>
      </c>
      <c r="J142" s="87">
        <v>4</v>
      </c>
      <c r="K142" s="87">
        <v>3</v>
      </c>
      <c r="L142" s="87">
        <v>81</v>
      </c>
      <c r="M142" s="67">
        <f t="array" ref="M142">IF($G142="","",IF(L142="",0,((SUM(IF(I142=I$2:I$601,IF(J142=J$2:J$601,1,0),0))-K142)/(SUM(IF(I142=I$2:I$601,IF(J142=J$2:J$601,1,0),0))-1)*100)+(L142/(SUM(IF(I142=I$2:I$601,IF(J142=J$2:J$601,L$2:L$601,0),0))))+IF(K142&lt;2,SUM(IF(I142=I$2:I$601,IF(J142=J$2:J$601,1,0),0)),0)))</f>
        <v>33.566091954022987</v>
      </c>
      <c r="N142" s="88"/>
      <c r="O142" s="72"/>
      <c r="P142" s="72"/>
      <c r="Q142" s="72"/>
      <c r="R142" s="70">
        <f t="array" ref="R142">IF($G142="","",IF(Q142="",0,((SUM(IF(N142=N$2:N$601,IF(O142=O$2:O$601,1,0),0))-P142)/(SUM(IF(N142=N$2:N$601,IF(O142=O$2:O$601,1,0),0))-1)*100)+(Q142/(SUM(IF(N142=N$2:N$601,IF(O142=O$2:O$601,Q$2:Q$601,0),0))))+IF(P142&lt;2,SUM(IF(N142=N$2:N$601,IF(O142=O$2:O$601,1,0),0)),0)))</f>
        <v>0</v>
      </c>
      <c r="S142" s="71"/>
      <c r="T142" s="72"/>
      <c r="U142" s="72"/>
      <c r="V142" s="72"/>
      <c r="W142" s="73">
        <f t="array" ref="W142">IF($G142="","",IF(OR(S142=Error_checking!$Q$25,S142=Error_checking!$Q$26),R142-IF(P142&lt;2,SUM(IF(N142=N$2:N$601,IF(O142=O$2:O$601,1,0),0)),0),IF(V142="",0,((SUM(IF(S142=S$2:S$601,IF(T142=T$2:T$601,1,0),0))-U142)/(SUM(IF(S142=S$2:S$601,IF(T142=T$2:T$601,1,0),0))-1)*100)+(V142/(SUM(IF(S142=S$2:S$601,IF(T142=T$2:T$601,V$2:V$601,0),0))))+IF(U142&lt;2,SUM(IF(S142=S$2:S$601,IF(T142=T$2:T$601,1,0),0)),0))))</f>
        <v>0</v>
      </c>
      <c r="X142" s="74"/>
      <c r="Y142" s="75"/>
      <c r="Z142" s="76"/>
      <c r="AA142" s="75"/>
      <c r="AB142" s="77">
        <f>0</f>
        <v>0</v>
      </c>
      <c r="AC142" s="77">
        <f t="array" ref="AC142">SUM(M142,R142,W142,AB142)</f>
        <v>33.566091954022987</v>
      </c>
      <c r="AD142" s="76">
        <f>IF(G142=Error_checking!$A$26,MAX(0,MIN(MaxBonus,$G$1)+1-_xlfn.RANK.EQ(AC142,$AC$2:$AC$601)),0)</f>
        <v>0</v>
      </c>
      <c r="AE142" s="73">
        <f t="shared" si="2"/>
        <v>33.566091954022987</v>
      </c>
      <c r="AF142" s="78">
        <f t="array" ref="AF142">IF(G142=Error_checking!$A$26,_xlfn.RANK.EQ(AC142,$AC$2:$AC$601),"")</f>
        <v>141</v>
      </c>
      <c r="AG142" s="79"/>
      <c r="AH142" s="80"/>
      <c r="AI142" s="80"/>
      <c r="AJ142" s="80"/>
      <c r="AK142" s="81"/>
      <c r="AL142" s="81"/>
      <c r="AM142" s="81"/>
      <c r="AN142" s="82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/>
      <c r="DT142" s="92"/>
      <c r="DU142" s="92"/>
      <c r="DV142" s="92"/>
      <c r="DW142" s="92"/>
      <c r="DX142" s="92"/>
      <c r="DY142" s="92"/>
      <c r="DZ142" s="92"/>
      <c r="EA142" s="92"/>
      <c r="EB142" s="92"/>
      <c r="EC142" s="92"/>
      <c r="ED142" s="92"/>
      <c r="EE142" s="92"/>
      <c r="EF142" s="92"/>
      <c r="EG142" s="92"/>
      <c r="EH142" s="92"/>
      <c r="EI142" s="92"/>
      <c r="EJ142" s="92"/>
      <c r="EK142" s="92"/>
      <c r="EL142" s="92"/>
      <c r="EM142" s="92"/>
      <c r="EN142" s="92"/>
      <c r="EO142" s="92"/>
      <c r="EP142" s="92"/>
      <c r="EQ142" s="92"/>
      <c r="ER142" s="92"/>
      <c r="ES142" s="92"/>
      <c r="ET142" s="92"/>
      <c r="EU142" s="92"/>
      <c r="EV142" s="92"/>
      <c r="EW142" s="92"/>
      <c r="EX142" s="92"/>
      <c r="EY142" s="92"/>
      <c r="EZ142" s="92"/>
      <c r="FA142" s="92"/>
      <c r="FB142" s="92"/>
      <c r="FC142" s="92"/>
      <c r="FD142" s="92"/>
      <c r="FE142" s="92"/>
      <c r="FF142" s="92"/>
      <c r="FG142" s="92"/>
      <c r="FH142" s="92"/>
      <c r="FI142" s="92"/>
      <c r="FJ142" s="92"/>
      <c r="FK142" s="92"/>
      <c r="FL142" s="92"/>
      <c r="FM142" s="92"/>
      <c r="FN142" s="92"/>
      <c r="FO142" s="92"/>
      <c r="FP142" s="92"/>
      <c r="FQ142" s="92"/>
      <c r="FR142" s="92"/>
      <c r="FS142" s="92"/>
      <c r="FT142" s="92"/>
      <c r="FU142" s="92"/>
      <c r="FV142" s="92"/>
      <c r="FW142" s="92"/>
      <c r="FX142" s="92"/>
      <c r="FY142" s="92"/>
      <c r="FZ142" s="92"/>
      <c r="GA142" s="92"/>
      <c r="GB142" s="92"/>
      <c r="GC142" s="92"/>
      <c r="GD142" s="92"/>
      <c r="GE142" s="92"/>
      <c r="GF142" s="92"/>
      <c r="GG142" s="92"/>
      <c r="GH142" s="92"/>
      <c r="GI142" s="92"/>
      <c r="GJ142" s="92"/>
      <c r="GK142" s="92"/>
      <c r="GL142" s="92"/>
      <c r="GM142" s="92"/>
      <c r="GN142" s="92"/>
      <c r="GO142" s="92"/>
      <c r="GP142" s="92"/>
      <c r="GQ142" s="92"/>
      <c r="GR142" s="92"/>
      <c r="GS142" s="92"/>
      <c r="GT142" s="92"/>
      <c r="GU142" s="92"/>
      <c r="GV142" s="92"/>
      <c r="GW142" s="92"/>
      <c r="GX142" s="92"/>
      <c r="GY142" s="92"/>
      <c r="GZ142" s="92"/>
      <c r="HA142" s="92"/>
      <c r="HB142" s="92"/>
      <c r="HC142" s="92"/>
      <c r="HD142" s="92"/>
      <c r="HE142" s="92"/>
      <c r="HF142" s="92"/>
      <c r="HG142" s="92"/>
      <c r="HH142" s="92"/>
      <c r="HI142" s="92"/>
      <c r="HJ142" s="92"/>
      <c r="HK142" s="92"/>
      <c r="HL142" s="92"/>
      <c r="HM142" s="92"/>
      <c r="HN142" s="92"/>
      <c r="HO142" s="92"/>
      <c r="HP142" s="92"/>
      <c r="HQ142" s="92"/>
      <c r="HR142" s="92"/>
      <c r="HS142" s="92"/>
      <c r="HT142" s="92"/>
      <c r="HU142" s="92"/>
      <c r="HV142" s="92"/>
      <c r="HW142" s="92"/>
      <c r="HX142" s="92"/>
      <c r="HY142" s="92"/>
      <c r="HZ142" s="92"/>
      <c r="IA142" s="92"/>
      <c r="IB142" s="92"/>
      <c r="IC142" s="92"/>
      <c r="ID142" s="92"/>
      <c r="IE142" s="92"/>
      <c r="IF142" s="92"/>
      <c r="IG142" s="92"/>
      <c r="IH142" s="92"/>
      <c r="II142" s="92"/>
      <c r="IJ142" s="92"/>
      <c r="IK142" s="92"/>
      <c r="IL142" s="92"/>
      <c r="IM142" s="92"/>
      <c r="IN142" s="92"/>
      <c r="IO142" s="92"/>
      <c r="IP142" s="92"/>
      <c r="IQ142" s="92"/>
      <c r="IR142" s="92"/>
      <c r="IS142" s="92"/>
      <c r="IT142" s="92"/>
      <c r="IU142" s="92"/>
      <c r="IV142" s="92"/>
      <c r="IW142" s="92"/>
      <c r="IX142" s="92"/>
      <c r="IY142" s="92"/>
      <c r="IZ142" s="92"/>
      <c r="JA142" s="92"/>
      <c r="JB142" s="92"/>
      <c r="JC142" s="92"/>
      <c r="JD142" s="92"/>
      <c r="JE142" s="92"/>
      <c r="JF142" s="92"/>
      <c r="JG142" s="92"/>
      <c r="JH142" s="92"/>
      <c r="JI142" s="92"/>
      <c r="JJ142" s="92"/>
      <c r="JK142" s="92"/>
      <c r="JL142" s="92"/>
      <c r="JM142" s="92"/>
      <c r="JN142" s="92"/>
      <c r="JO142" s="92"/>
      <c r="JP142" s="92"/>
      <c r="JQ142" s="92"/>
      <c r="JR142" s="92"/>
      <c r="JS142" s="92"/>
      <c r="JT142" s="92"/>
      <c r="JU142" s="92"/>
      <c r="JV142" s="92"/>
      <c r="JW142" s="92"/>
      <c r="JX142" s="92"/>
      <c r="JY142" s="92"/>
      <c r="JZ142" s="92"/>
      <c r="KA142" s="92"/>
      <c r="KB142" s="92"/>
      <c r="KC142" s="92"/>
      <c r="KD142" s="92"/>
      <c r="KE142" s="92"/>
      <c r="KF142" s="92"/>
      <c r="KG142" s="92"/>
      <c r="KH142" s="92"/>
      <c r="KI142" s="92"/>
      <c r="KJ142" s="92"/>
      <c r="KK142" s="92"/>
      <c r="KL142" s="92"/>
      <c r="KM142" s="92"/>
      <c r="KN142" s="92"/>
      <c r="KO142" s="92"/>
      <c r="KP142" s="92"/>
      <c r="KQ142" s="92"/>
      <c r="KR142" s="92"/>
      <c r="KS142" s="92"/>
      <c r="KT142" s="92"/>
      <c r="KU142" s="92"/>
      <c r="KV142" s="92"/>
      <c r="KW142" s="92"/>
      <c r="KX142" s="92"/>
      <c r="KY142" s="92"/>
      <c r="KZ142" s="92"/>
      <c r="LA142" s="92"/>
      <c r="LB142" s="92"/>
      <c r="LC142" s="92"/>
      <c r="LD142" s="92"/>
      <c r="LE142" s="92"/>
      <c r="LF142" s="92"/>
      <c r="LG142" s="92"/>
      <c r="LH142" s="92"/>
      <c r="LI142" s="92"/>
      <c r="LJ142" s="92"/>
      <c r="LK142" s="92"/>
      <c r="LL142" s="92"/>
      <c r="LM142" s="92"/>
      <c r="LN142" s="92"/>
      <c r="LO142" s="92"/>
      <c r="LP142" s="92"/>
      <c r="LQ142" s="92"/>
      <c r="LR142" s="92"/>
      <c r="LS142" s="92"/>
      <c r="LT142" s="92"/>
      <c r="LU142" s="92"/>
      <c r="LV142" s="92"/>
      <c r="LW142" s="92"/>
      <c r="LX142" s="92"/>
      <c r="LY142" s="92"/>
      <c r="LZ142" s="92"/>
      <c r="MA142" s="92"/>
      <c r="MB142" s="92"/>
      <c r="MC142" s="92"/>
      <c r="MD142" s="92"/>
      <c r="ME142" s="92"/>
      <c r="MF142" s="92"/>
      <c r="MG142" s="92"/>
      <c r="MH142" s="92"/>
      <c r="MI142" s="92"/>
      <c r="MJ142" s="92"/>
      <c r="MK142" s="92"/>
      <c r="ML142" s="92"/>
      <c r="MM142" s="92"/>
      <c r="MN142" s="92"/>
      <c r="MO142" s="92"/>
      <c r="MP142" s="92"/>
      <c r="MQ142" s="92"/>
      <c r="MR142" s="92"/>
      <c r="MS142" s="92"/>
      <c r="MT142" s="92"/>
      <c r="MU142" s="92"/>
      <c r="MV142" s="92"/>
      <c r="MW142" s="92"/>
      <c r="MX142" s="92"/>
      <c r="MY142" s="92"/>
      <c r="MZ142" s="92"/>
      <c r="NA142" s="92"/>
      <c r="NB142" s="92"/>
      <c r="NC142" s="92"/>
      <c r="ND142" s="92"/>
      <c r="NE142" s="92"/>
      <c r="NF142" s="92"/>
      <c r="NG142" s="92"/>
      <c r="NH142" s="92"/>
      <c r="NI142" s="92"/>
      <c r="NJ142" s="92"/>
      <c r="NK142" s="92"/>
      <c r="NL142" s="92"/>
      <c r="NM142" s="92"/>
      <c r="NN142" s="92"/>
      <c r="NO142" s="92"/>
      <c r="NP142" s="92"/>
      <c r="NQ142" s="92"/>
      <c r="NR142" s="92"/>
      <c r="NS142" s="92"/>
      <c r="NT142" s="92"/>
      <c r="NU142" s="92"/>
      <c r="NV142" s="92"/>
      <c r="NW142" s="92"/>
      <c r="NX142" s="92"/>
      <c r="NY142" s="92"/>
      <c r="NZ142" s="92"/>
      <c r="OA142" s="92"/>
      <c r="OB142" s="92"/>
      <c r="OC142" s="92"/>
      <c r="OD142" s="92"/>
      <c r="OE142" s="92"/>
      <c r="OF142" s="92"/>
      <c r="OG142" s="92"/>
      <c r="OH142" s="92"/>
      <c r="OI142" s="92"/>
      <c r="OJ142" s="92"/>
      <c r="OK142" s="92"/>
      <c r="OL142" s="92"/>
      <c r="OM142" s="92"/>
      <c r="ON142" s="92"/>
      <c r="OO142" s="92"/>
      <c r="OP142" s="92"/>
      <c r="OQ142" s="92"/>
      <c r="OR142" s="92"/>
      <c r="OS142" s="92"/>
      <c r="OT142" s="92"/>
      <c r="OU142" s="92"/>
      <c r="OV142" s="92"/>
      <c r="OW142" s="92"/>
      <c r="OX142" s="92"/>
      <c r="OY142" s="92"/>
      <c r="OZ142" s="92"/>
      <c r="PA142" s="92"/>
      <c r="PB142" s="92"/>
      <c r="PC142" s="92"/>
      <c r="PD142" s="92"/>
      <c r="PE142" s="92"/>
      <c r="PF142" s="92"/>
      <c r="PG142" s="92"/>
      <c r="PH142" s="92"/>
      <c r="PI142" s="92"/>
      <c r="PJ142" s="92"/>
      <c r="PK142" s="92"/>
      <c r="PL142" s="92"/>
      <c r="PM142" s="92"/>
      <c r="PN142" s="92"/>
      <c r="PO142" s="92"/>
      <c r="PP142" s="92"/>
      <c r="PQ142" s="92"/>
      <c r="PR142" s="92"/>
      <c r="PS142" s="92"/>
      <c r="PT142" s="92"/>
      <c r="PU142" s="92"/>
      <c r="PV142" s="92"/>
      <c r="PW142" s="92"/>
      <c r="PX142" s="92"/>
      <c r="PY142" s="92"/>
      <c r="PZ142" s="92"/>
      <c r="QA142" s="92"/>
      <c r="QB142" s="92"/>
      <c r="QC142" s="92"/>
      <c r="QD142" s="92"/>
      <c r="QE142" s="92"/>
      <c r="QF142" s="92"/>
      <c r="QG142" s="92"/>
      <c r="QH142" s="92"/>
      <c r="QI142" s="92"/>
      <c r="QJ142" s="92"/>
      <c r="QK142" s="92"/>
      <c r="QL142" s="92"/>
      <c r="QM142" s="92"/>
      <c r="QN142" s="92"/>
      <c r="QO142" s="92"/>
      <c r="QP142" s="92"/>
      <c r="QQ142" s="92"/>
      <c r="QR142" s="92"/>
      <c r="QS142" s="92"/>
      <c r="QT142" s="92"/>
      <c r="QU142" s="92"/>
      <c r="QV142" s="92"/>
      <c r="QW142" s="92"/>
      <c r="QX142" s="92"/>
      <c r="QY142" s="92"/>
      <c r="QZ142" s="92"/>
      <c r="RA142" s="92"/>
      <c r="RB142" s="92"/>
      <c r="RC142" s="92"/>
      <c r="RD142" s="92"/>
      <c r="RE142" s="92"/>
      <c r="RF142" s="92"/>
      <c r="RG142" s="92"/>
      <c r="RH142" s="92"/>
      <c r="RI142" s="92"/>
      <c r="RJ142" s="92"/>
      <c r="RK142" s="92"/>
      <c r="RL142" s="92"/>
      <c r="RM142" s="92"/>
      <c r="RN142" s="92"/>
      <c r="RO142" s="92"/>
      <c r="RP142" s="92"/>
      <c r="RQ142" s="92"/>
      <c r="RR142" s="92"/>
      <c r="RS142" s="92"/>
      <c r="RT142" s="92"/>
      <c r="RU142" s="92"/>
      <c r="RV142" s="92"/>
      <c r="RW142" s="92"/>
      <c r="RX142" s="92"/>
      <c r="RY142" s="92"/>
      <c r="RZ142" s="92"/>
      <c r="SA142" s="92"/>
      <c r="SB142" s="92"/>
      <c r="SC142" s="92"/>
      <c r="SD142" s="92"/>
      <c r="SE142" s="92"/>
      <c r="SF142" s="92"/>
      <c r="SG142" s="92"/>
      <c r="SH142" s="92"/>
      <c r="SI142" s="92"/>
      <c r="SJ142" s="92"/>
      <c r="SK142" s="92"/>
      <c r="SL142" s="92"/>
      <c r="SM142" s="92"/>
      <c r="SN142" s="92"/>
      <c r="SO142" s="92"/>
      <c r="SP142" s="92"/>
      <c r="SQ142" s="92"/>
      <c r="SR142" s="92"/>
      <c r="SS142" s="92"/>
      <c r="ST142" s="92"/>
      <c r="SU142" s="92"/>
      <c r="SV142" s="92"/>
      <c r="SW142" s="92"/>
      <c r="SX142" s="92"/>
      <c r="SY142" s="92"/>
      <c r="SZ142" s="92"/>
      <c r="TA142" s="92"/>
      <c r="TB142" s="92"/>
      <c r="TC142" s="92"/>
      <c r="TD142" s="92"/>
      <c r="TE142" s="92"/>
      <c r="TF142" s="92"/>
      <c r="TG142" s="92"/>
      <c r="TH142" s="92"/>
      <c r="TI142" s="92"/>
      <c r="TJ142" s="92"/>
      <c r="TK142" s="92"/>
      <c r="TL142" s="92"/>
      <c r="TM142" s="92"/>
      <c r="TN142" s="92"/>
      <c r="TO142" s="92"/>
      <c r="TP142" s="92"/>
      <c r="TQ142" s="92"/>
      <c r="TR142" s="92"/>
      <c r="TS142" s="92"/>
      <c r="TT142" s="92"/>
      <c r="TU142" s="92"/>
      <c r="TV142" s="92"/>
      <c r="TW142" s="92"/>
      <c r="TX142" s="92"/>
      <c r="TY142" s="92"/>
      <c r="TZ142" s="92"/>
      <c r="UA142" s="92"/>
      <c r="UB142" s="92"/>
      <c r="UC142" s="92"/>
      <c r="UD142" s="92"/>
      <c r="UE142" s="92"/>
      <c r="UF142" s="92"/>
      <c r="UG142" s="92"/>
      <c r="UH142" s="92"/>
      <c r="UI142" s="92"/>
      <c r="UJ142" s="92"/>
      <c r="UK142" s="92"/>
      <c r="UL142" s="92"/>
      <c r="UM142" s="92"/>
      <c r="UN142" s="92"/>
      <c r="UO142" s="92"/>
      <c r="UP142" s="92"/>
      <c r="UQ142" s="92"/>
      <c r="UR142" s="92"/>
      <c r="US142" s="92"/>
      <c r="UT142" s="92"/>
      <c r="UU142" s="92"/>
      <c r="UV142" s="92"/>
      <c r="UW142" s="92"/>
      <c r="UX142" s="92"/>
      <c r="UY142" s="92"/>
      <c r="UZ142" s="92"/>
      <c r="VA142" s="92"/>
      <c r="VB142" s="92"/>
      <c r="VC142" s="92"/>
      <c r="VD142" s="92"/>
      <c r="VE142" s="92"/>
      <c r="VF142" s="92"/>
      <c r="VG142" s="92"/>
      <c r="VH142" s="92"/>
      <c r="VI142" s="92"/>
      <c r="VJ142" s="92"/>
      <c r="VK142" s="92"/>
      <c r="VL142" s="92"/>
      <c r="VM142" s="92"/>
      <c r="VN142" s="92"/>
      <c r="VO142" s="92"/>
      <c r="VP142" s="92"/>
      <c r="VQ142" s="92"/>
      <c r="VR142" s="92"/>
      <c r="VS142" s="92"/>
      <c r="VT142" s="92"/>
      <c r="VU142" s="92"/>
      <c r="VV142" s="92"/>
      <c r="VW142" s="92"/>
      <c r="VX142" s="92"/>
      <c r="VY142" s="92"/>
      <c r="VZ142" s="92"/>
      <c r="WA142" s="92"/>
      <c r="WB142" s="92"/>
      <c r="WC142" s="92"/>
      <c r="WD142" s="92"/>
      <c r="WE142" s="92"/>
      <c r="WF142" s="92"/>
      <c r="WG142" s="92"/>
      <c r="WH142" s="92"/>
      <c r="WI142" s="92"/>
      <c r="WJ142" s="92"/>
      <c r="WK142" s="92"/>
      <c r="WL142" s="92"/>
      <c r="WM142" s="92"/>
      <c r="WN142" s="92"/>
      <c r="WO142" s="92"/>
      <c r="WP142" s="92"/>
      <c r="WQ142" s="92"/>
      <c r="WR142" s="92"/>
      <c r="WS142" s="92"/>
      <c r="WT142" s="92"/>
      <c r="WU142" s="92"/>
      <c r="WV142" s="92"/>
      <c r="WW142" s="92"/>
      <c r="WX142" s="92"/>
      <c r="WY142" s="92"/>
      <c r="WZ142" s="92"/>
      <c r="XA142" s="92"/>
      <c r="XB142" s="92"/>
      <c r="XC142" s="92"/>
      <c r="XD142" s="92"/>
      <c r="XE142" s="92"/>
      <c r="XF142" s="92"/>
      <c r="XG142" s="92"/>
      <c r="XH142" s="92"/>
      <c r="XI142" s="92"/>
      <c r="XJ142" s="92"/>
      <c r="XK142" s="92"/>
      <c r="XL142" s="92"/>
      <c r="XM142" s="92"/>
      <c r="XN142" s="92"/>
      <c r="XO142" s="92"/>
      <c r="XP142" s="92"/>
      <c r="XQ142" s="92"/>
      <c r="XR142" s="92"/>
      <c r="XS142" s="92"/>
      <c r="XT142" s="92"/>
      <c r="XU142" s="92"/>
      <c r="XV142" s="92"/>
      <c r="XW142" s="92"/>
      <c r="XX142" s="92"/>
      <c r="XY142" s="92"/>
      <c r="XZ142" s="92"/>
      <c r="YA142" s="92"/>
      <c r="YB142" s="92"/>
      <c r="YC142" s="92"/>
      <c r="YD142" s="92"/>
      <c r="YE142" s="92"/>
      <c r="YF142" s="92"/>
      <c r="YG142" s="92"/>
      <c r="YH142" s="92"/>
      <c r="YI142" s="92"/>
      <c r="YJ142" s="92"/>
      <c r="YK142" s="92"/>
      <c r="YL142" s="92"/>
      <c r="YM142" s="92"/>
      <c r="YN142" s="92"/>
      <c r="YO142" s="92"/>
      <c r="YP142" s="92"/>
      <c r="YQ142" s="92"/>
      <c r="YR142" s="92"/>
      <c r="YS142" s="92"/>
      <c r="YT142" s="92"/>
      <c r="YU142" s="92"/>
      <c r="YV142" s="92"/>
      <c r="YW142" s="92"/>
      <c r="YX142" s="92"/>
      <c r="YY142" s="92"/>
      <c r="YZ142" s="92"/>
      <c r="ZA142" s="92"/>
      <c r="ZB142" s="92"/>
      <c r="ZC142" s="92"/>
      <c r="ZD142" s="92"/>
      <c r="ZE142" s="92"/>
      <c r="ZF142" s="92"/>
      <c r="ZG142" s="92"/>
      <c r="ZH142" s="92"/>
      <c r="ZI142" s="92"/>
      <c r="ZJ142" s="92"/>
      <c r="ZK142" s="92"/>
      <c r="ZL142" s="92"/>
      <c r="ZM142" s="92"/>
      <c r="ZN142" s="92"/>
      <c r="ZO142" s="92"/>
      <c r="ZP142" s="92"/>
      <c r="ZQ142" s="92"/>
      <c r="ZR142" s="92"/>
      <c r="ZS142" s="92"/>
      <c r="ZT142" s="92"/>
      <c r="ZU142" s="92"/>
      <c r="ZV142" s="92"/>
      <c r="ZW142" s="92"/>
      <c r="ZX142" s="92"/>
      <c r="ZY142" s="92"/>
      <c r="ZZ142" s="92"/>
      <c r="AAA142" s="92"/>
      <c r="AAB142" s="92"/>
      <c r="AAC142" s="92"/>
      <c r="AAD142" s="92"/>
      <c r="AAE142" s="92"/>
      <c r="AAF142" s="92"/>
      <c r="AAG142" s="92"/>
      <c r="AAH142" s="92"/>
      <c r="AAI142" s="92"/>
      <c r="AAJ142" s="92"/>
      <c r="AAK142" s="92"/>
      <c r="AAL142" s="92"/>
      <c r="AAM142" s="92"/>
      <c r="AAN142" s="92"/>
      <c r="AAO142" s="92"/>
      <c r="AAP142" s="92"/>
      <c r="AAQ142" s="92"/>
      <c r="AAR142" s="92"/>
      <c r="AAS142" s="92"/>
      <c r="AAT142" s="92"/>
      <c r="AAU142" s="92"/>
      <c r="AAV142" s="92"/>
      <c r="AAW142" s="92"/>
      <c r="AAX142" s="92"/>
      <c r="AAY142" s="92"/>
      <c r="AAZ142" s="92"/>
      <c r="ABA142" s="92"/>
      <c r="ABB142" s="92"/>
      <c r="ABC142" s="92"/>
      <c r="ABD142" s="92"/>
      <c r="ABE142" s="92"/>
      <c r="ABF142" s="92"/>
      <c r="ABG142" s="92"/>
      <c r="ABH142" s="92"/>
      <c r="ABI142" s="92"/>
      <c r="ABJ142" s="92"/>
      <c r="ABK142" s="92"/>
      <c r="ABL142" s="92"/>
      <c r="ABM142" s="92"/>
      <c r="ABN142" s="92"/>
      <c r="ABO142" s="92"/>
      <c r="ABP142" s="92"/>
      <c r="ABQ142" s="92"/>
      <c r="ABR142" s="92"/>
      <c r="ABS142" s="92"/>
      <c r="ABT142" s="92"/>
      <c r="ABU142" s="92"/>
      <c r="ABV142" s="92"/>
      <c r="ABW142" s="92"/>
      <c r="ABX142" s="92"/>
      <c r="ABY142" s="92"/>
      <c r="ABZ142" s="92"/>
      <c r="ACA142" s="92"/>
      <c r="ACB142" s="92"/>
      <c r="ACC142" s="92"/>
      <c r="ACD142" s="92"/>
      <c r="ACE142" s="92"/>
      <c r="ACF142" s="92"/>
      <c r="ACG142" s="92"/>
      <c r="ACH142" s="92"/>
      <c r="ACI142" s="92"/>
      <c r="ACJ142" s="92"/>
      <c r="ACK142" s="92"/>
      <c r="ACL142" s="92"/>
      <c r="ACM142" s="92"/>
      <c r="ACN142" s="92"/>
      <c r="ACO142" s="92"/>
      <c r="ACP142" s="92"/>
      <c r="ACQ142" s="92"/>
      <c r="ACR142" s="92"/>
      <c r="ACS142" s="92"/>
      <c r="ACT142" s="92"/>
      <c r="ACU142" s="92"/>
      <c r="ACV142" s="92"/>
      <c r="ACW142" s="92"/>
      <c r="ACX142" s="92"/>
      <c r="ACY142" s="92"/>
      <c r="ACZ142" s="92"/>
      <c r="ADA142" s="92"/>
      <c r="ADB142" s="92"/>
      <c r="ADC142" s="92"/>
      <c r="ADD142" s="92"/>
      <c r="ADE142" s="92"/>
      <c r="ADF142" s="92"/>
      <c r="ADG142" s="92"/>
      <c r="ADH142" s="92"/>
      <c r="ADI142" s="92"/>
      <c r="ADJ142" s="92"/>
      <c r="ADK142" s="92"/>
      <c r="ADL142" s="92"/>
      <c r="ADM142" s="92"/>
      <c r="ADN142" s="92"/>
      <c r="ADO142" s="92"/>
      <c r="ADP142" s="92"/>
      <c r="ADQ142" s="92"/>
      <c r="ADR142" s="92"/>
      <c r="ADS142" s="92"/>
      <c r="ADT142" s="92"/>
      <c r="ADU142" s="92"/>
      <c r="ADV142" s="92"/>
      <c r="ADW142" s="92"/>
      <c r="ADX142" s="92"/>
      <c r="ADY142" s="92"/>
      <c r="ADZ142" s="92"/>
      <c r="AEA142" s="92"/>
      <c r="AEB142" s="92"/>
      <c r="AEC142" s="92"/>
      <c r="AED142" s="92"/>
      <c r="AEE142" s="92"/>
      <c r="AEF142" s="92"/>
      <c r="AEG142" s="92"/>
      <c r="AEH142" s="92"/>
      <c r="AEI142" s="92"/>
      <c r="AEJ142" s="92"/>
      <c r="AEK142" s="92"/>
      <c r="AEL142" s="92"/>
      <c r="AEM142" s="92"/>
      <c r="AEN142" s="92"/>
      <c r="AEO142" s="92"/>
      <c r="AEP142" s="92"/>
      <c r="AEQ142" s="92"/>
      <c r="AER142" s="92"/>
      <c r="AES142" s="92"/>
      <c r="AET142" s="92"/>
      <c r="AEU142" s="92"/>
      <c r="AEV142" s="92"/>
      <c r="AEW142" s="92"/>
      <c r="AEX142" s="92"/>
      <c r="AEY142" s="92"/>
      <c r="AEZ142" s="92"/>
      <c r="AFA142" s="92"/>
      <c r="AFB142" s="92"/>
      <c r="AFC142" s="92"/>
      <c r="AFD142" s="92"/>
      <c r="AFE142" s="92"/>
      <c r="AFF142" s="92"/>
      <c r="AFG142" s="92"/>
      <c r="AFH142" s="92"/>
      <c r="AFI142" s="92"/>
      <c r="AFJ142" s="92"/>
      <c r="AFK142" s="92"/>
      <c r="AFL142" s="92"/>
      <c r="AFM142" s="92"/>
      <c r="AFN142" s="92"/>
      <c r="AFO142" s="92"/>
      <c r="AFP142" s="92"/>
      <c r="AFQ142" s="92"/>
      <c r="AFR142" s="92"/>
      <c r="AFS142" s="92"/>
      <c r="AFT142" s="92"/>
      <c r="AFU142" s="92"/>
      <c r="AFV142" s="92"/>
      <c r="AFW142" s="92"/>
      <c r="AFX142" s="92"/>
      <c r="AFY142" s="92"/>
      <c r="AFZ142" s="92"/>
      <c r="AGA142" s="92"/>
      <c r="AGB142" s="92"/>
      <c r="AGC142" s="92"/>
      <c r="AGD142" s="92"/>
      <c r="AGE142" s="92"/>
      <c r="AGF142" s="92"/>
      <c r="AGG142" s="92"/>
      <c r="AGH142" s="92"/>
      <c r="AGI142" s="92"/>
      <c r="AGJ142" s="92"/>
      <c r="AGK142" s="92"/>
      <c r="AGL142" s="92"/>
      <c r="AGM142" s="92"/>
      <c r="AGN142" s="92"/>
      <c r="AGO142" s="92"/>
      <c r="AGP142" s="92"/>
      <c r="AGQ142" s="92"/>
      <c r="AGR142" s="92"/>
      <c r="AGS142" s="92"/>
      <c r="AGT142" s="92"/>
      <c r="AGU142" s="92"/>
      <c r="AGV142" s="92"/>
      <c r="AGW142" s="92"/>
      <c r="AGX142" s="92"/>
      <c r="AGY142" s="92"/>
      <c r="AGZ142" s="92"/>
      <c r="AHA142" s="92"/>
      <c r="AHB142" s="92"/>
      <c r="AHC142" s="92"/>
      <c r="AHD142" s="92"/>
      <c r="AHE142" s="92"/>
      <c r="AHF142" s="92"/>
      <c r="AHG142" s="92"/>
      <c r="AHH142" s="92"/>
      <c r="AHI142" s="92"/>
      <c r="AHJ142" s="92"/>
      <c r="AHK142" s="92"/>
      <c r="AHL142" s="92"/>
      <c r="AHM142" s="92"/>
      <c r="AHN142" s="92"/>
      <c r="AHO142" s="92"/>
      <c r="AHP142" s="92"/>
      <c r="AHQ142" s="92"/>
      <c r="AHR142" s="92"/>
      <c r="AHS142" s="92"/>
      <c r="AHT142" s="92"/>
      <c r="AHU142" s="92"/>
      <c r="AHV142" s="92"/>
      <c r="AHW142" s="92"/>
      <c r="AHX142" s="92"/>
      <c r="AHY142" s="92"/>
      <c r="AHZ142" s="92"/>
      <c r="AIA142" s="92"/>
      <c r="AIB142" s="92"/>
      <c r="AIC142" s="92"/>
      <c r="AID142" s="92"/>
      <c r="AIE142" s="92"/>
      <c r="AIF142" s="92"/>
      <c r="AIG142" s="92"/>
      <c r="AIH142" s="92"/>
      <c r="AII142" s="92"/>
      <c r="AIJ142" s="92"/>
      <c r="AIK142" s="92"/>
      <c r="AIL142" s="92"/>
      <c r="AIM142" s="92"/>
      <c r="AIN142" s="92"/>
      <c r="AIO142" s="92"/>
      <c r="AIP142" s="92"/>
      <c r="AIQ142" s="92"/>
      <c r="AIR142" s="92"/>
      <c r="AIS142" s="92"/>
      <c r="AIT142" s="92"/>
      <c r="AIU142" s="92"/>
      <c r="AIV142" s="92"/>
      <c r="AIW142" s="92"/>
      <c r="AIX142" s="92"/>
      <c r="AIY142" s="92"/>
      <c r="AIZ142" s="92"/>
      <c r="AJA142" s="92"/>
      <c r="AJB142" s="92"/>
      <c r="AJC142" s="92"/>
      <c r="AJD142" s="92"/>
      <c r="AJE142" s="92"/>
      <c r="AJF142" s="92"/>
      <c r="AJG142" s="92"/>
      <c r="AJH142" s="92"/>
      <c r="AJI142" s="92"/>
      <c r="AJJ142" s="92"/>
      <c r="AJK142" s="92"/>
      <c r="AJL142" s="92"/>
      <c r="AJM142" s="92"/>
      <c r="AJN142" s="92"/>
      <c r="AJO142" s="92"/>
      <c r="AJP142" s="92"/>
      <c r="AJQ142" s="92"/>
      <c r="AJR142" s="92"/>
      <c r="AJS142" s="92"/>
      <c r="AJT142" s="92"/>
      <c r="AJU142" s="92"/>
      <c r="AJV142" s="92"/>
      <c r="AJW142" s="92"/>
      <c r="AJX142" s="92"/>
      <c r="AJY142" s="92"/>
      <c r="AJZ142" s="92"/>
      <c r="AKA142" s="92"/>
      <c r="AKB142" s="92"/>
      <c r="AKC142" s="92"/>
      <c r="AKD142" s="92"/>
      <c r="AKE142" s="92"/>
      <c r="AKF142" s="92"/>
      <c r="AKG142" s="92"/>
      <c r="AKH142" s="92"/>
      <c r="AKI142" s="92"/>
      <c r="AKJ142" s="92"/>
      <c r="AKK142" s="92"/>
      <c r="AKL142" s="92"/>
      <c r="AKM142" s="92"/>
      <c r="AKN142" s="92"/>
      <c r="AKO142" s="92"/>
      <c r="AKP142" s="92"/>
      <c r="AKQ142" s="92"/>
      <c r="AKR142" s="92"/>
      <c r="AKS142" s="92"/>
      <c r="AKT142" s="92"/>
      <c r="AKU142" s="92"/>
      <c r="AKV142" s="92"/>
      <c r="AKW142" s="92"/>
      <c r="AKX142" s="92"/>
      <c r="AKY142" s="92"/>
      <c r="AKZ142" s="92"/>
      <c r="ALA142" s="92"/>
      <c r="ALB142" s="92"/>
      <c r="ALC142" s="92"/>
      <c r="ALD142" s="92"/>
      <c r="ALE142" s="92"/>
      <c r="ALF142" s="92"/>
      <c r="ALG142" s="92"/>
      <c r="ALH142" s="92"/>
      <c r="ALI142" s="92"/>
      <c r="ALJ142" s="92"/>
      <c r="ALK142" s="92"/>
      <c r="ALL142" s="92"/>
      <c r="ALM142" s="92"/>
      <c r="ALN142" s="92"/>
      <c r="ALO142" s="92"/>
      <c r="ALP142" s="92"/>
      <c r="ALQ142" s="92"/>
      <c r="ALR142" s="92"/>
      <c r="ALS142" s="92"/>
      <c r="ALT142" s="92"/>
      <c r="ALU142" s="92"/>
      <c r="ALV142" s="92"/>
      <c r="ALW142" s="92"/>
      <c r="ALX142" s="92"/>
      <c r="ALY142" s="92"/>
      <c r="ALZ142" s="92"/>
      <c r="AMA142" s="92"/>
      <c r="AMB142" s="92"/>
      <c r="AMC142" s="92"/>
      <c r="AMD142" s="92"/>
      <c r="AME142" s="92"/>
      <c r="AMF142" s="92"/>
      <c r="AMG142" s="92"/>
      <c r="AMH142" s="92"/>
      <c r="AMI142" s="92"/>
      <c r="AMJ142" s="92"/>
    </row>
    <row r="143" spans="1:1024" s="92" customFormat="1" ht="12.75" x14ac:dyDescent="0.2">
      <c r="A143" s="58">
        <f t="array" ref="A143">IF(G143=Error_checking!$A$26,_xlfn.RANK.EQ(AC143,$AC$2:$AC$601),"")</f>
        <v>142</v>
      </c>
      <c r="B143" s="58">
        <v>273</v>
      </c>
      <c r="C143" s="59">
        <f>VLOOKUP($B143,Ludo_na!$A$2:$D$601,2,0)</f>
        <v>321</v>
      </c>
      <c r="D143" s="60" t="str">
        <f>IF(VLOOKUP($B143,Ludo_voor!$A$2:$Y$601,3,0)="","",VLOOKUP($B143,Ludo_voor!$A$2:$Y$601,3,0))</f>
        <v>Gosse</v>
      </c>
      <c r="E143" s="61" t="str">
        <f>IF(VLOOKUP($B143,Ludo_voor!$A$2:$Y$601,4,0)="","",VLOOKUP($B143,Ludo_voor!$A$2:$Y$601,4,0))</f>
        <v>Manuel</v>
      </c>
      <c r="F143" s="62" t="str">
        <f>IF(VLOOKUP($B143,Ludo_voor!$A$2:$Y$601,5,0)="","",VLOOKUP($B143,Ludo_voor!$A$2:$Y$601,5,0))</f>
        <v/>
      </c>
      <c r="G143" s="63" t="s">
        <v>845</v>
      </c>
      <c r="H143" s="64"/>
      <c r="I143" s="65" t="s">
        <v>960</v>
      </c>
      <c r="J143" s="66">
        <v>1</v>
      </c>
      <c r="K143" s="66">
        <v>5</v>
      </c>
      <c r="L143" s="66">
        <v>2</v>
      </c>
      <c r="M143" s="67">
        <f t="array" ref="M143">IF($G143="","",IF(L143="",0,((SUM(IF(I143=I$2:I$601,IF(J143=J$2:J$601,1,0),0))-K143)/(SUM(IF(I143=I$2:I$601,IF(J143=J$2:J$601,1,0),0))-1)*100)+(L143/(SUM(IF(I143=I$2:I$601,IF(J143=J$2:J$601,L$2:L$601,0),0))))+IF(K143&lt;2,SUM(IF(I143=I$2:I$601,IF(J143=J$2:J$601,1,0),0)),0)))</f>
        <v>2.5974025974025976E-2</v>
      </c>
      <c r="N143" s="68"/>
      <c r="O143" s="69"/>
      <c r="P143" s="69"/>
      <c r="Q143" s="69"/>
      <c r="R143" s="70">
        <f t="array" ref="R143">IF($G143="","",IF(Q143="",0,((SUM(IF(N143=N$2:N$601,IF(O143=O$2:O$601,1,0),0))-P143)/(SUM(IF(N143=N$2:N$601,IF(O143=O$2:O$601,1,0),0))-1)*100)+(Q143/(SUM(IF(N143=N$2:N$601,IF(O143=O$2:O$601,Q$2:Q$601,0),0))))+IF(P143&lt;2,SUM(IF(N143=N$2:N$601,IF(O143=O$2:O$601,1,0),0)),0)))</f>
        <v>0</v>
      </c>
      <c r="S143" s="71" t="s">
        <v>859</v>
      </c>
      <c r="T143" s="72">
        <v>2</v>
      </c>
      <c r="U143" s="72">
        <v>3</v>
      </c>
      <c r="V143" s="72">
        <v>10</v>
      </c>
      <c r="W143" s="73">
        <f t="array" ref="W143">IF($G143="","",IF(OR(S143=Error_checking!$Q$25,S143=Error_checking!$Q$26),R143-IF(P143&lt;2,SUM(IF(N143=N$2:N$601,IF(O143=O$2:O$601,1,0),0)),0),IF(V143="",0,((SUM(IF(S143=S$2:S$601,IF(T143=T$2:T$601,1,0),0))-U143)/(SUM(IF(S143=S$2:S$601,IF(T143=T$2:T$601,1,0),0))-1)*100)+(V143/(SUM(IF(S143=S$2:S$601,IF(T143=T$2:T$601,V$2:V$601,0),0))))+IF(U143&lt;2,SUM(IF(S143=S$2:S$601,IF(T143=T$2:T$601,1,0),0)),0))))</f>
        <v>33.537414965986393</v>
      </c>
      <c r="X143" s="74"/>
      <c r="Y143" s="75"/>
      <c r="Z143" s="76"/>
      <c r="AA143" s="75"/>
      <c r="AB143" s="77">
        <f>0</f>
        <v>0</v>
      </c>
      <c r="AC143" s="77">
        <f t="array" ref="AC143">SUM(M143,R143,W143,AB143)</f>
        <v>33.563388991960416</v>
      </c>
      <c r="AD143" s="76">
        <f>IF(G143=Error_checking!$A$26,MAX(0,MIN(MaxBonus,$G$1)+1-_xlfn.RANK.EQ(AC143,$AC$2:$AC$601)),0)</f>
        <v>0</v>
      </c>
      <c r="AE143" s="73">
        <f t="shared" si="2"/>
        <v>33.563388991960416</v>
      </c>
      <c r="AF143" s="78">
        <f t="array" ref="AF143">IF(G143=Error_checking!$A$26,_xlfn.RANK.EQ(AC143,$AC$2:$AC$601),"")</f>
        <v>142</v>
      </c>
      <c r="AG143" s="79"/>
      <c r="AH143" s="80"/>
      <c r="AI143" s="80"/>
      <c r="AJ143" s="80"/>
      <c r="AK143" s="81"/>
      <c r="AL143" s="90"/>
      <c r="AM143" s="90"/>
      <c r="AN143" s="90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  <c r="IW143" s="104"/>
      <c r="IX143" s="104"/>
      <c r="IY143" s="104"/>
      <c r="IZ143" s="104"/>
      <c r="JA143" s="104"/>
      <c r="JB143" s="104"/>
      <c r="JC143" s="104"/>
      <c r="JD143" s="104"/>
      <c r="JE143" s="104"/>
      <c r="JF143" s="104"/>
      <c r="JG143" s="104"/>
      <c r="JH143" s="104"/>
      <c r="JI143" s="104"/>
      <c r="JJ143" s="104"/>
      <c r="JK143" s="104"/>
      <c r="JL143" s="104"/>
      <c r="JM143" s="104"/>
      <c r="JN143" s="104"/>
      <c r="JO143" s="104"/>
      <c r="JP143" s="104"/>
      <c r="JQ143" s="104"/>
      <c r="JR143" s="104"/>
      <c r="JS143" s="104"/>
      <c r="JT143" s="104"/>
      <c r="JU143" s="104"/>
      <c r="JV143" s="104"/>
      <c r="JW143" s="104"/>
      <c r="JX143" s="104"/>
      <c r="JY143" s="104"/>
      <c r="JZ143" s="104"/>
      <c r="KA143" s="104"/>
      <c r="KB143" s="104"/>
      <c r="KC143" s="104"/>
      <c r="KD143" s="104"/>
      <c r="KE143" s="104"/>
      <c r="KF143" s="104"/>
      <c r="KG143" s="104"/>
      <c r="KH143" s="104"/>
      <c r="KI143" s="104"/>
      <c r="KJ143" s="104"/>
      <c r="KK143" s="104"/>
      <c r="KL143" s="104"/>
      <c r="KM143" s="104"/>
      <c r="KN143" s="104"/>
      <c r="KO143" s="104"/>
      <c r="KP143" s="104"/>
      <c r="KQ143" s="104"/>
      <c r="KR143" s="104"/>
      <c r="KS143" s="104"/>
      <c r="KT143" s="104"/>
      <c r="KU143" s="104"/>
      <c r="KV143" s="104"/>
      <c r="KW143" s="104"/>
      <c r="KX143" s="104"/>
      <c r="KY143" s="104"/>
      <c r="KZ143" s="104"/>
      <c r="LA143" s="104"/>
      <c r="LB143" s="104"/>
      <c r="LC143" s="104"/>
      <c r="LD143" s="104"/>
      <c r="LE143" s="104"/>
      <c r="LF143" s="104"/>
      <c r="LG143" s="104"/>
      <c r="LH143" s="104"/>
      <c r="LI143" s="104"/>
      <c r="LJ143" s="104"/>
      <c r="LK143" s="104"/>
      <c r="LL143" s="104"/>
      <c r="LM143" s="104"/>
      <c r="LN143" s="104"/>
      <c r="LO143" s="104"/>
      <c r="LP143" s="104"/>
      <c r="LQ143" s="104"/>
      <c r="LR143" s="104"/>
      <c r="LS143" s="104"/>
      <c r="LT143" s="104"/>
      <c r="LU143" s="104"/>
      <c r="LV143" s="104"/>
      <c r="LW143" s="104"/>
      <c r="LX143" s="104"/>
      <c r="LY143" s="104"/>
      <c r="LZ143" s="104"/>
      <c r="MA143" s="104"/>
      <c r="MB143" s="104"/>
      <c r="MC143" s="104"/>
      <c r="MD143" s="104"/>
      <c r="ME143" s="104"/>
      <c r="MF143" s="104"/>
      <c r="MG143" s="104"/>
      <c r="MH143" s="104"/>
      <c r="MI143" s="104"/>
      <c r="MJ143" s="104"/>
      <c r="MK143" s="104"/>
      <c r="ML143" s="104"/>
      <c r="MM143" s="104"/>
      <c r="MN143" s="104"/>
      <c r="MO143" s="104"/>
      <c r="MP143" s="104"/>
      <c r="MQ143" s="104"/>
      <c r="MR143" s="104"/>
      <c r="MS143" s="104"/>
      <c r="MT143" s="104"/>
      <c r="MU143" s="104"/>
      <c r="MV143" s="104"/>
      <c r="MW143" s="104"/>
      <c r="MX143" s="104"/>
      <c r="MY143" s="104"/>
      <c r="MZ143" s="104"/>
      <c r="NA143" s="104"/>
      <c r="NB143" s="104"/>
      <c r="NC143" s="104"/>
      <c r="ND143" s="104"/>
      <c r="NE143" s="104"/>
      <c r="NF143" s="104"/>
      <c r="NG143" s="104"/>
      <c r="NH143" s="104"/>
      <c r="NI143" s="104"/>
      <c r="NJ143" s="104"/>
      <c r="NK143" s="104"/>
      <c r="NL143" s="104"/>
      <c r="NM143" s="104"/>
      <c r="NN143" s="104"/>
      <c r="NO143" s="104"/>
      <c r="NP143" s="104"/>
      <c r="NQ143" s="104"/>
      <c r="NR143" s="104"/>
      <c r="NS143" s="104"/>
      <c r="NT143" s="104"/>
      <c r="NU143" s="104"/>
      <c r="NV143" s="104"/>
      <c r="NW143" s="104"/>
      <c r="NX143" s="104"/>
      <c r="NY143" s="104"/>
      <c r="NZ143" s="104"/>
      <c r="OA143" s="104"/>
      <c r="OB143" s="104"/>
      <c r="OC143" s="104"/>
      <c r="OD143" s="104"/>
      <c r="OE143" s="104"/>
      <c r="OF143" s="104"/>
      <c r="OG143" s="104"/>
      <c r="OH143" s="104"/>
      <c r="OI143" s="104"/>
      <c r="OJ143" s="104"/>
      <c r="OK143" s="104"/>
      <c r="OL143" s="104"/>
      <c r="OM143" s="104"/>
      <c r="ON143" s="104"/>
      <c r="OO143" s="104"/>
      <c r="OP143" s="104"/>
      <c r="OQ143" s="104"/>
      <c r="OR143" s="104"/>
      <c r="OS143" s="104"/>
      <c r="OT143" s="104"/>
      <c r="OU143" s="104"/>
      <c r="OV143" s="104"/>
      <c r="OW143" s="104"/>
      <c r="OX143" s="104"/>
      <c r="OY143" s="104"/>
      <c r="OZ143" s="104"/>
      <c r="PA143" s="104"/>
      <c r="PB143" s="104"/>
      <c r="PC143" s="104"/>
      <c r="PD143" s="104"/>
      <c r="PE143" s="104"/>
      <c r="PF143" s="104"/>
      <c r="PG143" s="104"/>
      <c r="PH143" s="104"/>
      <c r="PI143" s="104"/>
      <c r="PJ143" s="104"/>
      <c r="PK143" s="104"/>
      <c r="PL143" s="104"/>
      <c r="PM143" s="104"/>
      <c r="PN143" s="104"/>
      <c r="PO143" s="104"/>
      <c r="PP143" s="104"/>
      <c r="PQ143" s="104"/>
      <c r="PR143" s="104"/>
      <c r="PS143" s="104"/>
      <c r="PT143" s="104"/>
      <c r="PU143" s="104"/>
      <c r="PV143" s="104"/>
      <c r="PW143" s="104"/>
      <c r="PX143" s="104"/>
      <c r="PY143" s="104"/>
      <c r="PZ143" s="104"/>
      <c r="QA143" s="104"/>
      <c r="QB143" s="104"/>
      <c r="QC143" s="104"/>
      <c r="QD143" s="104"/>
      <c r="QE143" s="104"/>
      <c r="QF143" s="104"/>
      <c r="QG143" s="104"/>
      <c r="QH143" s="104"/>
      <c r="QI143" s="104"/>
      <c r="QJ143" s="104"/>
      <c r="QK143" s="104"/>
      <c r="QL143" s="104"/>
      <c r="QM143" s="104"/>
      <c r="QN143" s="104"/>
      <c r="QO143" s="104"/>
      <c r="QP143" s="104"/>
      <c r="QQ143" s="104"/>
      <c r="QR143" s="104"/>
      <c r="QS143" s="104"/>
      <c r="QT143" s="104"/>
      <c r="QU143" s="104"/>
      <c r="QV143" s="104"/>
      <c r="QW143" s="104"/>
      <c r="QX143" s="104"/>
      <c r="QY143" s="104"/>
      <c r="QZ143" s="104"/>
      <c r="RA143" s="104"/>
      <c r="RB143" s="104"/>
      <c r="RC143" s="104"/>
      <c r="RD143" s="104"/>
      <c r="RE143" s="104"/>
      <c r="RF143" s="104"/>
      <c r="RG143" s="104"/>
      <c r="RH143" s="104"/>
      <c r="RI143" s="104"/>
      <c r="RJ143" s="104"/>
      <c r="RK143" s="104"/>
      <c r="RL143" s="104"/>
      <c r="RM143" s="104"/>
      <c r="RN143" s="104"/>
      <c r="RO143" s="104"/>
      <c r="RP143" s="104"/>
      <c r="RQ143" s="104"/>
      <c r="RR143" s="104"/>
      <c r="RS143" s="104"/>
      <c r="RT143" s="104"/>
      <c r="RU143" s="104"/>
      <c r="RV143" s="104"/>
      <c r="RW143" s="104"/>
      <c r="RX143" s="104"/>
      <c r="RY143" s="104"/>
      <c r="RZ143" s="104"/>
      <c r="SA143" s="104"/>
      <c r="SB143" s="104"/>
      <c r="SC143" s="104"/>
      <c r="SD143" s="104"/>
      <c r="SE143" s="104"/>
      <c r="SF143" s="104"/>
      <c r="SG143" s="104"/>
      <c r="SH143" s="104"/>
      <c r="SI143" s="104"/>
      <c r="SJ143" s="104"/>
      <c r="SK143" s="104"/>
      <c r="SL143" s="104"/>
      <c r="SM143" s="104"/>
      <c r="SN143" s="104"/>
      <c r="SO143" s="104"/>
      <c r="SP143" s="104"/>
      <c r="SQ143" s="104"/>
      <c r="SR143" s="104"/>
      <c r="SS143" s="104"/>
      <c r="ST143" s="104"/>
      <c r="SU143" s="104"/>
      <c r="SV143" s="104"/>
      <c r="SW143" s="104"/>
      <c r="SX143" s="104"/>
      <c r="SY143" s="104"/>
      <c r="SZ143" s="104"/>
      <c r="TA143" s="104"/>
      <c r="TB143" s="104"/>
      <c r="TC143" s="104"/>
      <c r="TD143" s="104"/>
      <c r="TE143" s="104"/>
      <c r="TF143" s="104"/>
      <c r="TG143" s="104"/>
      <c r="TH143" s="104"/>
      <c r="TI143" s="104"/>
      <c r="TJ143" s="104"/>
      <c r="TK143" s="104"/>
      <c r="TL143" s="104"/>
      <c r="TM143" s="104"/>
      <c r="TN143" s="104"/>
      <c r="TO143" s="104"/>
      <c r="TP143" s="104"/>
      <c r="TQ143" s="104"/>
      <c r="TR143" s="104"/>
      <c r="TS143" s="104"/>
      <c r="TT143" s="104"/>
      <c r="TU143" s="104"/>
      <c r="TV143" s="104"/>
      <c r="TW143" s="104"/>
      <c r="TX143" s="104"/>
      <c r="TY143" s="104"/>
      <c r="TZ143" s="104"/>
      <c r="UA143" s="104"/>
      <c r="UB143" s="104"/>
      <c r="UC143" s="104"/>
      <c r="UD143" s="104"/>
      <c r="UE143" s="104"/>
      <c r="UF143" s="104"/>
      <c r="UG143" s="104"/>
      <c r="UH143" s="104"/>
      <c r="UI143" s="104"/>
      <c r="UJ143" s="104"/>
      <c r="UK143" s="104"/>
      <c r="UL143" s="104"/>
      <c r="UM143" s="104"/>
      <c r="UN143" s="104"/>
      <c r="UO143" s="104"/>
      <c r="UP143" s="104"/>
      <c r="UQ143" s="104"/>
      <c r="UR143" s="104"/>
      <c r="US143" s="104"/>
      <c r="UT143" s="104"/>
      <c r="UU143" s="104"/>
      <c r="UV143" s="104"/>
      <c r="UW143" s="104"/>
      <c r="UX143" s="104"/>
      <c r="UY143" s="104"/>
      <c r="UZ143" s="104"/>
      <c r="VA143" s="104"/>
      <c r="VB143" s="104"/>
      <c r="VC143" s="104"/>
      <c r="VD143" s="104"/>
      <c r="VE143" s="104"/>
      <c r="VF143" s="104"/>
      <c r="VG143" s="104"/>
      <c r="VH143" s="104"/>
      <c r="VI143" s="104"/>
      <c r="VJ143" s="104"/>
      <c r="VK143" s="104"/>
      <c r="VL143" s="104"/>
      <c r="VM143" s="104"/>
      <c r="VN143" s="104"/>
      <c r="VO143" s="104"/>
      <c r="VP143" s="104"/>
      <c r="VQ143" s="104"/>
      <c r="VR143" s="104"/>
      <c r="VS143" s="104"/>
      <c r="VT143" s="104"/>
      <c r="VU143" s="104"/>
      <c r="VV143" s="104"/>
      <c r="VW143" s="104"/>
      <c r="VX143" s="104"/>
      <c r="VY143" s="104"/>
      <c r="VZ143" s="104"/>
      <c r="WA143" s="104"/>
      <c r="WB143" s="104"/>
      <c r="WC143" s="104"/>
      <c r="WD143" s="104"/>
      <c r="WE143" s="104"/>
      <c r="WF143" s="104"/>
      <c r="WG143" s="104"/>
      <c r="WH143" s="104"/>
      <c r="WI143" s="104"/>
      <c r="WJ143" s="104"/>
      <c r="WK143" s="104"/>
      <c r="WL143" s="104"/>
      <c r="WM143" s="104"/>
      <c r="WN143" s="104"/>
      <c r="WO143" s="104"/>
      <c r="WP143" s="104"/>
      <c r="WQ143" s="104"/>
      <c r="WR143" s="104"/>
      <c r="WS143" s="104"/>
      <c r="WT143" s="104"/>
      <c r="WU143" s="104"/>
      <c r="WV143" s="104"/>
      <c r="WW143" s="104"/>
      <c r="WX143" s="104"/>
      <c r="WY143" s="104"/>
      <c r="WZ143" s="104"/>
      <c r="XA143" s="104"/>
      <c r="XB143" s="104"/>
      <c r="XC143" s="104"/>
      <c r="XD143" s="104"/>
      <c r="XE143" s="104"/>
      <c r="XF143" s="104"/>
      <c r="XG143" s="104"/>
      <c r="XH143" s="104"/>
      <c r="XI143" s="104"/>
      <c r="XJ143" s="104"/>
      <c r="XK143" s="104"/>
      <c r="XL143" s="104"/>
      <c r="XM143" s="104"/>
      <c r="XN143" s="104"/>
      <c r="XO143" s="104"/>
      <c r="XP143" s="104"/>
      <c r="XQ143" s="104"/>
      <c r="XR143" s="104"/>
      <c r="XS143" s="104"/>
      <c r="XT143" s="104"/>
      <c r="XU143" s="104"/>
      <c r="XV143" s="104"/>
      <c r="XW143" s="104"/>
      <c r="XX143" s="104"/>
      <c r="XY143" s="104"/>
      <c r="XZ143" s="104"/>
      <c r="YA143" s="104"/>
      <c r="YB143" s="104"/>
      <c r="YC143" s="104"/>
      <c r="YD143" s="104"/>
      <c r="YE143" s="104"/>
      <c r="YF143" s="104"/>
      <c r="YG143" s="104"/>
      <c r="YH143" s="104"/>
      <c r="YI143" s="104"/>
      <c r="YJ143" s="104"/>
      <c r="YK143" s="104"/>
      <c r="YL143" s="104"/>
      <c r="YM143" s="104"/>
      <c r="YN143" s="104"/>
      <c r="YO143" s="104"/>
      <c r="YP143" s="104"/>
      <c r="YQ143" s="104"/>
      <c r="YR143" s="104"/>
      <c r="YS143" s="104"/>
      <c r="YT143" s="104"/>
      <c r="YU143" s="104"/>
      <c r="YV143" s="104"/>
      <c r="YW143" s="104"/>
      <c r="YX143" s="104"/>
      <c r="YY143" s="104"/>
      <c r="YZ143" s="104"/>
      <c r="ZA143" s="104"/>
      <c r="ZB143" s="104"/>
      <c r="ZC143" s="104"/>
      <c r="ZD143" s="104"/>
      <c r="ZE143" s="104"/>
      <c r="ZF143" s="104"/>
      <c r="ZG143" s="104"/>
      <c r="ZH143" s="104"/>
      <c r="ZI143" s="104"/>
      <c r="ZJ143" s="104"/>
      <c r="ZK143" s="104"/>
      <c r="ZL143" s="104"/>
      <c r="ZM143" s="104"/>
      <c r="ZN143" s="104"/>
      <c r="ZO143" s="104"/>
      <c r="ZP143" s="104"/>
      <c r="ZQ143" s="104"/>
      <c r="ZR143" s="104"/>
      <c r="ZS143" s="104"/>
      <c r="ZT143" s="104"/>
      <c r="ZU143" s="104"/>
      <c r="ZV143" s="104"/>
      <c r="ZW143" s="104"/>
      <c r="ZX143" s="104"/>
      <c r="ZY143" s="104"/>
      <c r="ZZ143" s="104"/>
      <c r="AAA143" s="104"/>
      <c r="AAB143" s="104"/>
      <c r="AAC143" s="104"/>
      <c r="AAD143" s="104"/>
      <c r="AAE143" s="104"/>
      <c r="AAF143" s="104"/>
      <c r="AAG143" s="104"/>
      <c r="AAH143" s="104"/>
      <c r="AAI143" s="104"/>
      <c r="AAJ143" s="104"/>
      <c r="AAK143" s="104"/>
      <c r="AAL143" s="104"/>
      <c r="AAM143" s="104"/>
      <c r="AAN143" s="104"/>
      <c r="AAO143" s="104"/>
      <c r="AAP143" s="104"/>
      <c r="AAQ143" s="104"/>
      <c r="AAR143" s="104"/>
      <c r="AAS143" s="104"/>
      <c r="AAT143" s="104"/>
      <c r="AAU143" s="104"/>
      <c r="AAV143" s="104"/>
      <c r="AAW143" s="104"/>
      <c r="AAX143" s="104"/>
      <c r="AAY143" s="104"/>
      <c r="AAZ143" s="104"/>
      <c r="ABA143" s="104"/>
      <c r="ABB143" s="104"/>
      <c r="ABC143" s="104"/>
      <c r="ABD143" s="104"/>
      <c r="ABE143" s="104"/>
      <c r="ABF143" s="104"/>
      <c r="ABG143" s="104"/>
      <c r="ABH143" s="104"/>
      <c r="ABI143" s="104"/>
      <c r="ABJ143" s="104"/>
      <c r="ABK143" s="104"/>
      <c r="ABL143" s="104"/>
      <c r="ABM143" s="104"/>
      <c r="ABN143" s="104"/>
      <c r="ABO143" s="104"/>
      <c r="ABP143" s="104"/>
      <c r="ABQ143" s="104"/>
      <c r="ABR143" s="104"/>
      <c r="ABS143" s="104"/>
      <c r="ABT143" s="104"/>
      <c r="ABU143" s="104"/>
      <c r="ABV143" s="104"/>
      <c r="ABW143" s="104"/>
      <c r="ABX143" s="104"/>
      <c r="ABY143" s="104"/>
      <c r="ABZ143" s="104"/>
      <c r="ACA143" s="104"/>
      <c r="ACB143" s="104"/>
      <c r="ACC143" s="104"/>
      <c r="ACD143" s="104"/>
      <c r="ACE143" s="104"/>
      <c r="ACF143" s="104"/>
      <c r="ACG143" s="104"/>
      <c r="ACH143" s="104"/>
      <c r="ACI143" s="104"/>
      <c r="ACJ143" s="104"/>
      <c r="ACK143" s="104"/>
      <c r="ACL143" s="104"/>
      <c r="ACM143" s="104"/>
      <c r="ACN143" s="104"/>
      <c r="ACO143" s="104"/>
      <c r="ACP143" s="104"/>
      <c r="ACQ143" s="104"/>
      <c r="ACR143" s="104"/>
      <c r="ACS143" s="104"/>
      <c r="ACT143" s="104"/>
      <c r="ACU143" s="104"/>
      <c r="ACV143" s="104"/>
      <c r="ACW143" s="104"/>
      <c r="ACX143" s="104"/>
      <c r="ACY143" s="104"/>
      <c r="ACZ143" s="104"/>
      <c r="ADA143" s="104"/>
      <c r="ADB143" s="104"/>
      <c r="ADC143" s="104"/>
      <c r="ADD143" s="104"/>
      <c r="ADE143" s="104"/>
      <c r="ADF143" s="104"/>
      <c r="ADG143" s="104"/>
      <c r="ADH143" s="104"/>
      <c r="ADI143" s="104"/>
      <c r="ADJ143" s="104"/>
      <c r="ADK143" s="104"/>
      <c r="ADL143" s="104"/>
      <c r="ADM143" s="104"/>
      <c r="ADN143" s="104"/>
      <c r="ADO143" s="104"/>
      <c r="ADP143" s="104"/>
      <c r="ADQ143" s="104"/>
      <c r="ADR143" s="104"/>
      <c r="ADS143" s="104"/>
      <c r="ADT143" s="104"/>
      <c r="ADU143" s="104"/>
      <c r="ADV143" s="104"/>
      <c r="ADW143" s="104"/>
      <c r="ADX143" s="104"/>
      <c r="ADY143" s="104"/>
      <c r="ADZ143" s="104"/>
      <c r="AEA143" s="104"/>
      <c r="AEB143" s="104"/>
      <c r="AEC143" s="104"/>
      <c r="AED143" s="104"/>
      <c r="AEE143" s="104"/>
      <c r="AEF143" s="104"/>
      <c r="AEG143" s="104"/>
      <c r="AEH143" s="104"/>
      <c r="AEI143" s="104"/>
      <c r="AEJ143" s="104"/>
      <c r="AEK143" s="104"/>
      <c r="AEL143" s="104"/>
      <c r="AEM143" s="104"/>
      <c r="AEN143" s="104"/>
      <c r="AEO143" s="104"/>
      <c r="AEP143" s="104"/>
      <c r="AEQ143" s="104"/>
      <c r="AER143" s="104"/>
      <c r="AES143" s="104"/>
      <c r="AET143" s="104"/>
      <c r="AEU143" s="104"/>
      <c r="AEV143" s="104"/>
      <c r="AEW143" s="104"/>
      <c r="AEX143" s="104"/>
      <c r="AEY143" s="104"/>
      <c r="AEZ143" s="104"/>
      <c r="AFA143" s="104"/>
      <c r="AFB143" s="104"/>
      <c r="AFC143" s="104"/>
      <c r="AFD143" s="104"/>
      <c r="AFE143" s="104"/>
      <c r="AFF143" s="104"/>
      <c r="AFG143" s="104"/>
      <c r="AFH143" s="104"/>
      <c r="AFI143" s="104"/>
      <c r="AFJ143" s="104"/>
      <c r="AFK143" s="104"/>
      <c r="AFL143" s="104"/>
      <c r="AFM143" s="104"/>
      <c r="AFN143" s="104"/>
      <c r="AFO143" s="104"/>
      <c r="AFP143" s="104"/>
      <c r="AFQ143" s="104"/>
      <c r="AFR143" s="104"/>
      <c r="AFS143" s="104"/>
      <c r="AFT143" s="104"/>
      <c r="AFU143" s="104"/>
      <c r="AFV143" s="104"/>
      <c r="AFW143" s="104"/>
      <c r="AFX143" s="104"/>
      <c r="AFY143" s="104"/>
      <c r="AFZ143" s="104"/>
      <c r="AGA143" s="104"/>
      <c r="AGB143" s="104"/>
      <c r="AGC143" s="104"/>
      <c r="AGD143" s="104"/>
      <c r="AGE143" s="104"/>
      <c r="AGF143" s="104"/>
      <c r="AGG143" s="104"/>
      <c r="AGH143" s="104"/>
      <c r="AGI143" s="104"/>
      <c r="AGJ143" s="104"/>
      <c r="AGK143" s="104"/>
      <c r="AGL143" s="104"/>
      <c r="AGM143" s="104"/>
      <c r="AGN143" s="104"/>
      <c r="AGO143" s="104"/>
      <c r="AGP143" s="104"/>
      <c r="AGQ143" s="104"/>
      <c r="AGR143" s="104"/>
      <c r="AGS143" s="104"/>
      <c r="AGT143" s="104"/>
      <c r="AGU143" s="104"/>
      <c r="AGV143" s="104"/>
      <c r="AGW143" s="104"/>
      <c r="AGX143" s="104"/>
      <c r="AGY143" s="104"/>
      <c r="AGZ143" s="104"/>
      <c r="AHA143" s="104"/>
      <c r="AHB143" s="104"/>
      <c r="AHC143" s="104"/>
      <c r="AHD143" s="104"/>
      <c r="AHE143" s="104"/>
      <c r="AHF143" s="104"/>
      <c r="AHG143" s="104"/>
      <c r="AHH143" s="104"/>
      <c r="AHI143" s="104"/>
      <c r="AHJ143" s="104"/>
      <c r="AHK143" s="104"/>
      <c r="AHL143" s="104"/>
      <c r="AHM143" s="104"/>
      <c r="AHN143" s="104"/>
      <c r="AHO143" s="104"/>
      <c r="AHP143" s="104"/>
      <c r="AHQ143" s="104"/>
      <c r="AHR143" s="104"/>
      <c r="AHS143" s="104"/>
      <c r="AHT143" s="104"/>
      <c r="AHU143" s="104"/>
      <c r="AHV143" s="104"/>
      <c r="AHW143" s="104"/>
      <c r="AHX143" s="104"/>
      <c r="AHY143" s="104"/>
      <c r="AHZ143" s="104"/>
      <c r="AIA143" s="104"/>
      <c r="AIB143" s="104"/>
      <c r="AIC143" s="104"/>
      <c r="AID143" s="104"/>
      <c r="AIE143" s="104"/>
      <c r="AIF143" s="104"/>
      <c r="AIG143" s="104"/>
      <c r="AIH143" s="104"/>
      <c r="AII143" s="104"/>
      <c r="AIJ143" s="104"/>
      <c r="AIK143" s="104"/>
      <c r="AIL143" s="104"/>
      <c r="AIM143" s="104"/>
      <c r="AIN143" s="104"/>
      <c r="AIO143" s="104"/>
      <c r="AIP143" s="104"/>
      <c r="AIQ143" s="104"/>
      <c r="AIR143" s="104"/>
      <c r="AIS143" s="104"/>
      <c r="AIT143" s="104"/>
      <c r="AIU143" s="104"/>
      <c r="AIV143" s="104"/>
      <c r="AIW143" s="104"/>
      <c r="AIX143" s="104"/>
      <c r="AIY143" s="104"/>
      <c r="AIZ143" s="104"/>
      <c r="AJA143" s="104"/>
      <c r="AJB143" s="104"/>
      <c r="AJC143" s="104"/>
      <c r="AJD143" s="104"/>
      <c r="AJE143" s="104"/>
      <c r="AJF143" s="104"/>
      <c r="AJG143" s="104"/>
      <c r="AJH143" s="104"/>
      <c r="AJI143" s="104"/>
      <c r="AJJ143" s="104"/>
      <c r="AJK143" s="104"/>
      <c r="AJL143" s="104"/>
      <c r="AJM143" s="104"/>
      <c r="AJN143" s="104"/>
      <c r="AJO143" s="104"/>
      <c r="AJP143" s="104"/>
      <c r="AJQ143" s="104"/>
      <c r="AJR143" s="104"/>
      <c r="AJS143" s="104"/>
      <c r="AJT143" s="104"/>
      <c r="AJU143" s="104"/>
      <c r="AJV143" s="104"/>
      <c r="AJW143" s="104"/>
      <c r="AJX143" s="104"/>
      <c r="AJY143" s="104"/>
      <c r="AJZ143" s="104"/>
      <c r="AKA143" s="104"/>
      <c r="AKB143" s="104"/>
      <c r="AKC143" s="104"/>
      <c r="AKD143" s="104"/>
      <c r="AKE143" s="104"/>
      <c r="AKF143" s="104"/>
      <c r="AKG143" s="104"/>
      <c r="AKH143" s="104"/>
      <c r="AKI143" s="104"/>
      <c r="AKJ143" s="104"/>
      <c r="AKK143" s="104"/>
      <c r="AKL143" s="104"/>
      <c r="AKM143" s="104"/>
      <c r="AKN143" s="104"/>
      <c r="AKO143" s="104"/>
      <c r="AKP143" s="104"/>
      <c r="AKQ143" s="104"/>
      <c r="AKR143" s="104"/>
      <c r="AKS143" s="104"/>
      <c r="AKT143" s="104"/>
      <c r="AKU143" s="104"/>
      <c r="AKV143" s="104"/>
      <c r="AKW143" s="104"/>
      <c r="AKX143" s="104"/>
      <c r="AKY143" s="104"/>
      <c r="AKZ143" s="104"/>
      <c r="ALA143" s="104"/>
      <c r="ALB143" s="104"/>
      <c r="ALC143" s="104"/>
      <c r="ALD143" s="104"/>
      <c r="ALE143" s="104"/>
      <c r="ALF143" s="104"/>
      <c r="ALG143" s="104"/>
      <c r="ALH143" s="104"/>
      <c r="ALI143" s="104"/>
      <c r="ALJ143" s="104"/>
      <c r="ALK143" s="104"/>
      <c r="ALL143" s="104"/>
      <c r="ALM143" s="104"/>
      <c r="ALN143" s="104"/>
      <c r="ALO143" s="104"/>
      <c r="ALP143" s="104"/>
      <c r="ALQ143" s="104"/>
      <c r="ALR143" s="104"/>
      <c r="ALS143" s="104"/>
      <c r="ALT143" s="104"/>
      <c r="ALU143" s="104"/>
      <c r="ALV143" s="104"/>
      <c r="ALW143" s="104"/>
      <c r="ALX143" s="104"/>
      <c r="ALY143" s="104"/>
      <c r="ALZ143" s="104"/>
      <c r="AMA143" s="104"/>
      <c r="AMB143" s="104"/>
      <c r="AMC143" s="104"/>
      <c r="AMD143" s="104"/>
      <c r="AME143" s="104"/>
      <c r="AMF143" s="104"/>
      <c r="AMG143" s="104"/>
      <c r="AMH143" s="104"/>
      <c r="AMI143" s="104"/>
      <c r="AMJ143" s="104"/>
    </row>
    <row r="144" spans="1:1024" s="92" customFormat="1" ht="12.75" x14ac:dyDescent="0.2">
      <c r="A144" s="58">
        <f t="array" ref="A144">IF(G144=Error_checking!$A$26,_xlfn.RANK.EQ(AC144,$AC$2:$AC$601),"")</f>
        <v>143</v>
      </c>
      <c r="B144" s="58">
        <v>381</v>
      </c>
      <c r="C144" s="59">
        <f>VLOOKUP($B144,Ludo_na!$A$2:$D$601,2,0)</f>
        <v>37</v>
      </c>
      <c r="D144" s="60" t="str">
        <f>IF(VLOOKUP($B144,Ludo_voor!$A$2:$Y$601,3,0)="","",VLOOKUP($B144,Ludo_voor!$A$2:$Y$601,3,0))</f>
        <v>Candaele</v>
      </c>
      <c r="E144" s="61" t="str">
        <f>IF(VLOOKUP($B144,Ludo_voor!$A$2:$Y$601,4,0)="","",VLOOKUP($B144,Ludo_voor!$A$2:$Y$601,4,0))</f>
        <v>Tom</v>
      </c>
      <c r="F144" s="62" t="str">
        <f>IF(VLOOKUP($B144,Ludo_voor!$A$2:$Y$601,5,0)="","",VLOOKUP($B144,Ludo_voor!$A$2:$Y$601,5,0))</f>
        <v>De Speltafel</v>
      </c>
      <c r="G144" s="63" t="s">
        <v>845</v>
      </c>
      <c r="H144" s="64"/>
      <c r="I144" s="65"/>
      <c r="J144" s="66"/>
      <c r="K144" s="66"/>
      <c r="L144" s="66"/>
      <c r="M144" s="67">
        <f t="array" ref="M144">IF($G144="","",IF(L144="",0,((SUM(IF(I144=I$2:I$601,IF(J144=J$2:J$601,1,0),0))-K144)/(SUM(IF(I144=I$2:I$601,IF(J144=J$2:J$601,1,0),0))-1)*100)+(L144/(SUM(IF(I144=I$2:I$601,IF(J144=J$2:J$601,L$2:L$601,0),0))))+IF(K144&lt;2,SUM(IF(I144=I$2:I$601,IF(J144=J$2:J$601,1,0),0)),0)))</f>
        <v>0</v>
      </c>
      <c r="N144" s="68" t="s">
        <v>863</v>
      </c>
      <c r="O144" s="69">
        <v>1</v>
      </c>
      <c r="P144" s="69">
        <v>4</v>
      </c>
      <c r="Q144" s="69">
        <v>130</v>
      </c>
      <c r="R144" s="70">
        <f t="array" ref="R144">IF($G144="","",IF(Q144="",0,((SUM(IF(N144=N$2:N$601,IF(O144=O$2:O$601,1,0),0))-P144)/(SUM(IF(N144=N$2:N$601,IF(O144=O$2:O$601,1,0),0))-1)*100)+(Q144/(SUM(IF(N144=N$2:N$601,IF(O144=O$2:O$601,Q$2:Q$601,0),0))))+IF(P144&lt;2,SUM(IF(N144=N$2:N$601,IF(O144=O$2:O$601,1,0),0)),0)))</f>
        <v>0.21172638436482086</v>
      </c>
      <c r="S144" s="71" t="s">
        <v>864</v>
      </c>
      <c r="T144" s="72">
        <v>1</v>
      </c>
      <c r="U144" s="72">
        <v>4</v>
      </c>
      <c r="V144" s="72">
        <v>39</v>
      </c>
      <c r="W144" s="73">
        <f t="array" ref="W144">IF($G144="","",IF(OR(S144=Error_checking!$Q$25,S144=Error_checking!$Q$26),R144-IF(P144&lt;2,SUM(IF(N144=N$2:N$601,IF(O144=O$2:O$601,1,0),0)),0),IF(V144="",0,((SUM(IF(S144=S$2:S$601,IF(T144=T$2:T$601,1,0),0))-U144)/(SUM(IF(S144=S$2:S$601,IF(T144=T$2:T$601,1,0),0))-1)*100)+(V144/(SUM(IF(S144=S$2:S$601,IF(T144=T$2:T$601,V$2:V$601,0),0))))+IF(U144&lt;2,SUM(IF(S144=S$2:S$601,IF(T144=T$2:T$601,1,0),0)),0))))</f>
        <v>25.172566371681416</v>
      </c>
      <c r="X144" s="74"/>
      <c r="Y144" s="75"/>
      <c r="Z144" s="76"/>
      <c r="AA144" s="75"/>
      <c r="AB144" s="77">
        <f>0</f>
        <v>0</v>
      </c>
      <c r="AC144" s="77">
        <f t="array" ref="AC144">SUM(M144,R144,W144,AB144)</f>
        <v>25.384292756046236</v>
      </c>
      <c r="AD144" s="76">
        <f>IF(G144=Error_checking!$A$26,MAX(0,MIN(MaxBonus,$G$1)+1-_xlfn.RANK.EQ(AC144,$AC$2:$AC$601)),0)</f>
        <v>0</v>
      </c>
      <c r="AE144" s="73">
        <f t="shared" si="2"/>
        <v>25.384292756046236</v>
      </c>
      <c r="AF144" s="78">
        <f t="array" ref="AF144">IF(G144=Error_checking!$A$26,_xlfn.RANK.EQ(AC144,$AC$2:$AC$601),"")</f>
        <v>143</v>
      </c>
      <c r="AG144" s="79"/>
      <c r="AH144" s="80"/>
      <c r="AI144" s="80"/>
      <c r="AJ144" s="80"/>
      <c r="AK144" s="81"/>
      <c r="AL144" s="81"/>
      <c r="AM144" s="81"/>
      <c r="AN144" s="82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  <c r="IX144" s="89"/>
      <c r="IY144" s="89"/>
      <c r="IZ144" s="89"/>
      <c r="JA144" s="89"/>
      <c r="JB144" s="89"/>
      <c r="JC144" s="89"/>
      <c r="JD144" s="89"/>
      <c r="JE144" s="89"/>
      <c r="JF144" s="89"/>
      <c r="JG144" s="89"/>
      <c r="JH144" s="89"/>
      <c r="JI144" s="89"/>
      <c r="JJ144" s="89"/>
      <c r="JK144" s="89"/>
      <c r="JL144" s="89"/>
      <c r="JM144" s="89"/>
      <c r="JN144" s="89"/>
      <c r="JO144" s="89"/>
      <c r="JP144" s="89"/>
      <c r="JQ144" s="89"/>
      <c r="JR144" s="89"/>
      <c r="JS144" s="89"/>
      <c r="JT144" s="89"/>
      <c r="JU144" s="89"/>
      <c r="JV144" s="89"/>
      <c r="JW144" s="89"/>
      <c r="JX144" s="89"/>
      <c r="JY144" s="89"/>
      <c r="JZ144" s="89"/>
      <c r="KA144" s="89"/>
      <c r="KB144" s="89"/>
      <c r="KC144" s="89"/>
      <c r="KD144" s="89"/>
      <c r="KE144" s="89"/>
      <c r="KF144" s="89"/>
      <c r="KG144" s="89"/>
      <c r="KH144" s="89"/>
      <c r="KI144" s="89"/>
      <c r="KJ144" s="89"/>
      <c r="KK144" s="89"/>
      <c r="KL144" s="89"/>
      <c r="KM144" s="89"/>
      <c r="KN144" s="89"/>
      <c r="KO144" s="89"/>
      <c r="KP144" s="89"/>
      <c r="KQ144" s="89"/>
      <c r="KR144" s="89"/>
      <c r="KS144" s="89"/>
      <c r="KT144" s="89"/>
      <c r="KU144" s="89"/>
      <c r="KV144" s="89"/>
      <c r="KW144" s="89"/>
      <c r="KX144" s="89"/>
      <c r="KY144" s="89"/>
      <c r="KZ144" s="89"/>
      <c r="LA144" s="89"/>
      <c r="LB144" s="89"/>
      <c r="LC144" s="89"/>
      <c r="LD144" s="89"/>
      <c r="LE144" s="89"/>
      <c r="LF144" s="89"/>
      <c r="LG144" s="89"/>
      <c r="LH144" s="89"/>
      <c r="LI144" s="89"/>
      <c r="LJ144" s="89"/>
      <c r="LK144" s="89"/>
      <c r="LL144" s="89"/>
      <c r="LM144" s="89"/>
      <c r="LN144" s="89"/>
      <c r="LO144" s="89"/>
      <c r="LP144" s="89"/>
      <c r="LQ144" s="89"/>
      <c r="LR144" s="89"/>
      <c r="LS144" s="89"/>
      <c r="LT144" s="89"/>
      <c r="LU144" s="89"/>
      <c r="LV144" s="89"/>
      <c r="LW144" s="89"/>
      <c r="LX144" s="89"/>
      <c r="LY144" s="89"/>
      <c r="LZ144" s="89"/>
      <c r="MA144" s="89"/>
      <c r="MB144" s="89"/>
      <c r="MC144" s="89"/>
      <c r="MD144" s="89"/>
      <c r="ME144" s="89"/>
      <c r="MF144" s="89"/>
      <c r="MG144" s="89"/>
      <c r="MH144" s="89"/>
      <c r="MI144" s="89"/>
      <c r="MJ144" s="89"/>
      <c r="MK144" s="89"/>
      <c r="ML144" s="89"/>
      <c r="MM144" s="89"/>
      <c r="MN144" s="89"/>
      <c r="MO144" s="89"/>
      <c r="MP144" s="89"/>
      <c r="MQ144" s="89"/>
      <c r="MR144" s="89"/>
      <c r="MS144" s="89"/>
      <c r="MT144" s="89"/>
      <c r="MU144" s="89"/>
      <c r="MV144" s="89"/>
      <c r="MW144" s="89"/>
      <c r="MX144" s="89"/>
      <c r="MY144" s="89"/>
      <c r="MZ144" s="89"/>
      <c r="NA144" s="89"/>
      <c r="NB144" s="89"/>
      <c r="NC144" s="89"/>
      <c r="ND144" s="89"/>
      <c r="NE144" s="89"/>
      <c r="NF144" s="89"/>
      <c r="NG144" s="89"/>
      <c r="NH144" s="89"/>
      <c r="NI144" s="89"/>
      <c r="NJ144" s="89"/>
      <c r="NK144" s="89"/>
      <c r="NL144" s="89"/>
      <c r="NM144" s="89"/>
      <c r="NN144" s="89"/>
      <c r="NO144" s="89"/>
      <c r="NP144" s="89"/>
      <c r="NQ144" s="89"/>
      <c r="NR144" s="89"/>
      <c r="NS144" s="89"/>
      <c r="NT144" s="89"/>
      <c r="NU144" s="89"/>
      <c r="NV144" s="89"/>
      <c r="NW144" s="89"/>
      <c r="NX144" s="89"/>
      <c r="NY144" s="89"/>
      <c r="NZ144" s="89"/>
      <c r="OA144" s="89"/>
      <c r="OB144" s="89"/>
      <c r="OC144" s="89"/>
      <c r="OD144" s="89"/>
      <c r="OE144" s="89"/>
      <c r="OF144" s="89"/>
      <c r="OG144" s="89"/>
      <c r="OH144" s="89"/>
      <c r="OI144" s="89"/>
      <c r="OJ144" s="89"/>
      <c r="OK144" s="89"/>
      <c r="OL144" s="89"/>
      <c r="OM144" s="89"/>
      <c r="ON144" s="89"/>
      <c r="OO144" s="89"/>
      <c r="OP144" s="89"/>
      <c r="OQ144" s="89"/>
      <c r="OR144" s="89"/>
      <c r="OS144" s="89"/>
      <c r="OT144" s="89"/>
      <c r="OU144" s="89"/>
      <c r="OV144" s="89"/>
      <c r="OW144" s="89"/>
      <c r="OX144" s="89"/>
      <c r="OY144" s="89"/>
      <c r="OZ144" s="89"/>
      <c r="PA144" s="89"/>
      <c r="PB144" s="89"/>
      <c r="PC144" s="89"/>
      <c r="PD144" s="89"/>
      <c r="PE144" s="89"/>
      <c r="PF144" s="89"/>
      <c r="PG144" s="89"/>
      <c r="PH144" s="89"/>
      <c r="PI144" s="89"/>
      <c r="PJ144" s="89"/>
      <c r="PK144" s="89"/>
      <c r="PL144" s="89"/>
      <c r="PM144" s="89"/>
      <c r="PN144" s="89"/>
      <c r="PO144" s="89"/>
      <c r="PP144" s="89"/>
      <c r="PQ144" s="89"/>
      <c r="PR144" s="89"/>
      <c r="PS144" s="89"/>
      <c r="PT144" s="89"/>
      <c r="PU144" s="89"/>
      <c r="PV144" s="89"/>
      <c r="PW144" s="89"/>
      <c r="PX144" s="89"/>
      <c r="PY144" s="89"/>
      <c r="PZ144" s="89"/>
      <c r="QA144" s="89"/>
      <c r="QB144" s="89"/>
      <c r="QC144" s="89"/>
      <c r="QD144" s="89"/>
      <c r="QE144" s="89"/>
      <c r="QF144" s="89"/>
      <c r="QG144" s="89"/>
      <c r="QH144" s="89"/>
      <c r="QI144" s="89"/>
      <c r="QJ144" s="89"/>
      <c r="QK144" s="89"/>
      <c r="QL144" s="89"/>
      <c r="QM144" s="89"/>
      <c r="QN144" s="89"/>
      <c r="QO144" s="89"/>
      <c r="QP144" s="89"/>
      <c r="QQ144" s="89"/>
      <c r="QR144" s="89"/>
      <c r="QS144" s="89"/>
      <c r="QT144" s="89"/>
      <c r="QU144" s="89"/>
      <c r="QV144" s="89"/>
      <c r="QW144" s="89"/>
      <c r="QX144" s="89"/>
      <c r="QY144" s="89"/>
      <c r="QZ144" s="89"/>
      <c r="RA144" s="89"/>
      <c r="RB144" s="89"/>
      <c r="RC144" s="89"/>
      <c r="RD144" s="89"/>
      <c r="RE144" s="89"/>
      <c r="RF144" s="89"/>
      <c r="RG144" s="89"/>
      <c r="RH144" s="89"/>
      <c r="RI144" s="89"/>
      <c r="RJ144" s="89"/>
      <c r="RK144" s="89"/>
      <c r="RL144" s="89"/>
      <c r="RM144" s="89"/>
      <c r="RN144" s="89"/>
      <c r="RO144" s="89"/>
      <c r="RP144" s="89"/>
      <c r="RQ144" s="89"/>
      <c r="RR144" s="89"/>
      <c r="RS144" s="89"/>
      <c r="RT144" s="89"/>
      <c r="RU144" s="89"/>
      <c r="RV144" s="89"/>
      <c r="RW144" s="89"/>
      <c r="RX144" s="89"/>
      <c r="RY144" s="89"/>
      <c r="RZ144" s="89"/>
      <c r="SA144" s="89"/>
      <c r="SB144" s="89"/>
      <c r="SC144" s="89"/>
      <c r="SD144" s="89"/>
      <c r="SE144" s="89"/>
      <c r="SF144" s="89"/>
      <c r="SG144" s="89"/>
      <c r="SH144" s="89"/>
      <c r="SI144" s="89"/>
      <c r="SJ144" s="89"/>
      <c r="SK144" s="89"/>
      <c r="SL144" s="89"/>
      <c r="SM144" s="89"/>
      <c r="SN144" s="89"/>
      <c r="SO144" s="89"/>
      <c r="SP144" s="89"/>
      <c r="SQ144" s="89"/>
      <c r="SR144" s="89"/>
      <c r="SS144" s="89"/>
      <c r="ST144" s="89"/>
      <c r="SU144" s="89"/>
      <c r="SV144" s="89"/>
      <c r="SW144" s="89"/>
      <c r="SX144" s="89"/>
      <c r="SY144" s="89"/>
      <c r="SZ144" s="89"/>
      <c r="TA144" s="89"/>
      <c r="TB144" s="89"/>
      <c r="TC144" s="89"/>
      <c r="TD144" s="89"/>
      <c r="TE144" s="89"/>
      <c r="TF144" s="89"/>
      <c r="TG144" s="89"/>
      <c r="TH144" s="89"/>
      <c r="TI144" s="89"/>
      <c r="TJ144" s="89"/>
      <c r="TK144" s="89"/>
      <c r="TL144" s="89"/>
      <c r="TM144" s="89"/>
      <c r="TN144" s="89"/>
      <c r="TO144" s="89"/>
      <c r="TP144" s="89"/>
      <c r="TQ144" s="89"/>
      <c r="TR144" s="89"/>
      <c r="TS144" s="89"/>
      <c r="TT144" s="89"/>
      <c r="TU144" s="89"/>
      <c r="TV144" s="89"/>
      <c r="TW144" s="89"/>
      <c r="TX144" s="89"/>
      <c r="TY144" s="89"/>
      <c r="TZ144" s="89"/>
      <c r="UA144" s="89"/>
      <c r="UB144" s="89"/>
      <c r="UC144" s="89"/>
      <c r="UD144" s="89"/>
      <c r="UE144" s="89"/>
      <c r="UF144" s="89"/>
      <c r="UG144" s="89"/>
      <c r="UH144" s="89"/>
      <c r="UI144" s="89"/>
      <c r="UJ144" s="89"/>
      <c r="UK144" s="89"/>
      <c r="UL144" s="89"/>
      <c r="UM144" s="89"/>
      <c r="UN144" s="89"/>
      <c r="UO144" s="89"/>
      <c r="UP144" s="89"/>
      <c r="UQ144" s="89"/>
      <c r="UR144" s="89"/>
      <c r="US144" s="89"/>
      <c r="UT144" s="89"/>
      <c r="UU144" s="89"/>
      <c r="UV144" s="89"/>
      <c r="UW144" s="89"/>
      <c r="UX144" s="89"/>
      <c r="UY144" s="89"/>
      <c r="UZ144" s="89"/>
      <c r="VA144" s="89"/>
      <c r="VB144" s="89"/>
      <c r="VC144" s="89"/>
      <c r="VD144" s="89"/>
      <c r="VE144" s="89"/>
      <c r="VF144" s="89"/>
      <c r="VG144" s="89"/>
      <c r="VH144" s="89"/>
      <c r="VI144" s="89"/>
      <c r="VJ144" s="89"/>
      <c r="VK144" s="89"/>
      <c r="VL144" s="89"/>
      <c r="VM144" s="89"/>
      <c r="VN144" s="89"/>
      <c r="VO144" s="89"/>
      <c r="VP144" s="89"/>
      <c r="VQ144" s="89"/>
      <c r="VR144" s="89"/>
      <c r="VS144" s="89"/>
      <c r="VT144" s="89"/>
      <c r="VU144" s="89"/>
      <c r="VV144" s="89"/>
      <c r="VW144" s="89"/>
      <c r="VX144" s="89"/>
      <c r="VY144" s="89"/>
      <c r="VZ144" s="89"/>
      <c r="WA144" s="89"/>
      <c r="WB144" s="89"/>
      <c r="WC144" s="89"/>
      <c r="WD144" s="89"/>
      <c r="WE144" s="89"/>
      <c r="WF144" s="89"/>
      <c r="WG144" s="89"/>
      <c r="WH144" s="89"/>
      <c r="WI144" s="89"/>
      <c r="WJ144" s="89"/>
      <c r="WK144" s="89"/>
      <c r="WL144" s="89"/>
      <c r="WM144" s="89"/>
      <c r="WN144" s="89"/>
      <c r="WO144" s="89"/>
      <c r="WP144" s="89"/>
      <c r="WQ144" s="89"/>
      <c r="WR144" s="89"/>
      <c r="WS144" s="89"/>
      <c r="WT144" s="89"/>
      <c r="WU144" s="89"/>
      <c r="WV144" s="89"/>
      <c r="WW144" s="89"/>
      <c r="WX144" s="89"/>
      <c r="WY144" s="89"/>
      <c r="WZ144" s="89"/>
      <c r="XA144" s="89"/>
      <c r="XB144" s="89"/>
      <c r="XC144" s="89"/>
      <c r="XD144" s="89"/>
      <c r="XE144" s="89"/>
      <c r="XF144" s="89"/>
      <c r="XG144" s="89"/>
      <c r="XH144" s="89"/>
      <c r="XI144" s="89"/>
      <c r="XJ144" s="89"/>
      <c r="XK144" s="89"/>
      <c r="XL144" s="89"/>
      <c r="XM144" s="89"/>
      <c r="XN144" s="89"/>
      <c r="XO144" s="89"/>
      <c r="XP144" s="89"/>
      <c r="XQ144" s="89"/>
      <c r="XR144" s="89"/>
      <c r="XS144" s="89"/>
      <c r="XT144" s="89"/>
      <c r="XU144" s="89"/>
      <c r="XV144" s="89"/>
      <c r="XW144" s="89"/>
      <c r="XX144" s="89"/>
      <c r="XY144" s="89"/>
      <c r="XZ144" s="89"/>
      <c r="YA144" s="89"/>
      <c r="YB144" s="89"/>
      <c r="YC144" s="89"/>
      <c r="YD144" s="89"/>
      <c r="YE144" s="89"/>
      <c r="YF144" s="89"/>
      <c r="YG144" s="89"/>
      <c r="YH144" s="89"/>
      <c r="YI144" s="89"/>
      <c r="YJ144" s="89"/>
      <c r="YK144" s="89"/>
      <c r="YL144" s="89"/>
      <c r="YM144" s="89"/>
      <c r="YN144" s="89"/>
      <c r="YO144" s="89"/>
      <c r="YP144" s="89"/>
      <c r="YQ144" s="89"/>
      <c r="YR144" s="89"/>
      <c r="YS144" s="89"/>
      <c r="YT144" s="89"/>
      <c r="YU144" s="89"/>
      <c r="YV144" s="89"/>
      <c r="YW144" s="89"/>
      <c r="YX144" s="89"/>
      <c r="YY144" s="89"/>
      <c r="YZ144" s="89"/>
      <c r="ZA144" s="89"/>
      <c r="ZB144" s="89"/>
      <c r="ZC144" s="89"/>
      <c r="ZD144" s="89"/>
      <c r="ZE144" s="89"/>
      <c r="ZF144" s="89"/>
      <c r="ZG144" s="89"/>
      <c r="ZH144" s="89"/>
      <c r="ZI144" s="89"/>
      <c r="ZJ144" s="89"/>
      <c r="ZK144" s="89"/>
      <c r="ZL144" s="89"/>
      <c r="ZM144" s="89"/>
      <c r="ZN144" s="89"/>
      <c r="ZO144" s="89"/>
      <c r="ZP144" s="89"/>
      <c r="ZQ144" s="89"/>
      <c r="ZR144" s="89"/>
      <c r="ZS144" s="89"/>
      <c r="ZT144" s="89"/>
      <c r="ZU144" s="89"/>
      <c r="ZV144" s="89"/>
      <c r="ZW144" s="89"/>
      <c r="ZX144" s="89"/>
      <c r="ZY144" s="89"/>
      <c r="ZZ144" s="89"/>
      <c r="AAA144" s="89"/>
      <c r="AAB144" s="89"/>
      <c r="AAC144" s="89"/>
      <c r="AAD144" s="89"/>
      <c r="AAE144" s="89"/>
      <c r="AAF144" s="89"/>
      <c r="AAG144" s="89"/>
      <c r="AAH144" s="89"/>
      <c r="AAI144" s="89"/>
      <c r="AAJ144" s="89"/>
      <c r="AAK144" s="89"/>
      <c r="AAL144" s="89"/>
      <c r="AAM144" s="89"/>
      <c r="AAN144" s="89"/>
      <c r="AAO144" s="89"/>
      <c r="AAP144" s="89"/>
      <c r="AAQ144" s="89"/>
      <c r="AAR144" s="89"/>
      <c r="AAS144" s="89"/>
      <c r="AAT144" s="89"/>
      <c r="AAU144" s="89"/>
      <c r="AAV144" s="89"/>
      <c r="AAW144" s="89"/>
      <c r="AAX144" s="89"/>
      <c r="AAY144" s="89"/>
      <c r="AAZ144" s="89"/>
      <c r="ABA144" s="89"/>
      <c r="ABB144" s="89"/>
      <c r="ABC144" s="89"/>
      <c r="ABD144" s="89"/>
      <c r="ABE144" s="89"/>
      <c r="ABF144" s="89"/>
      <c r="ABG144" s="89"/>
      <c r="ABH144" s="89"/>
      <c r="ABI144" s="89"/>
      <c r="ABJ144" s="89"/>
      <c r="ABK144" s="89"/>
      <c r="ABL144" s="89"/>
      <c r="ABM144" s="89"/>
      <c r="ABN144" s="89"/>
      <c r="ABO144" s="89"/>
      <c r="ABP144" s="89"/>
      <c r="ABQ144" s="89"/>
      <c r="ABR144" s="89"/>
      <c r="ABS144" s="89"/>
      <c r="ABT144" s="89"/>
      <c r="ABU144" s="89"/>
      <c r="ABV144" s="89"/>
      <c r="ABW144" s="89"/>
      <c r="ABX144" s="89"/>
      <c r="ABY144" s="89"/>
      <c r="ABZ144" s="89"/>
      <c r="ACA144" s="89"/>
      <c r="ACB144" s="89"/>
      <c r="ACC144" s="89"/>
      <c r="ACD144" s="89"/>
      <c r="ACE144" s="89"/>
      <c r="ACF144" s="89"/>
      <c r="ACG144" s="89"/>
      <c r="ACH144" s="89"/>
      <c r="ACI144" s="89"/>
      <c r="ACJ144" s="89"/>
      <c r="ACK144" s="89"/>
      <c r="ACL144" s="89"/>
      <c r="ACM144" s="89"/>
      <c r="ACN144" s="89"/>
      <c r="ACO144" s="89"/>
      <c r="ACP144" s="89"/>
      <c r="ACQ144" s="89"/>
      <c r="ACR144" s="89"/>
      <c r="ACS144" s="89"/>
      <c r="ACT144" s="89"/>
      <c r="ACU144" s="89"/>
      <c r="ACV144" s="89"/>
      <c r="ACW144" s="89"/>
      <c r="ACX144" s="89"/>
      <c r="ACY144" s="89"/>
      <c r="ACZ144" s="89"/>
      <c r="ADA144" s="89"/>
      <c r="ADB144" s="89"/>
      <c r="ADC144" s="89"/>
      <c r="ADD144" s="89"/>
      <c r="ADE144" s="89"/>
      <c r="ADF144" s="89"/>
      <c r="ADG144" s="89"/>
      <c r="ADH144" s="89"/>
      <c r="ADI144" s="89"/>
      <c r="ADJ144" s="89"/>
      <c r="ADK144" s="89"/>
      <c r="ADL144" s="89"/>
      <c r="ADM144" s="89"/>
      <c r="ADN144" s="89"/>
      <c r="ADO144" s="89"/>
      <c r="ADP144" s="89"/>
      <c r="ADQ144" s="89"/>
      <c r="ADR144" s="89"/>
      <c r="ADS144" s="89"/>
      <c r="ADT144" s="89"/>
      <c r="ADU144" s="89"/>
      <c r="ADV144" s="89"/>
      <c r="ADW144" s="89"/>
      <c r="ADX144" s="89"/>
      <c r="ADY144" s="89"/>
      <c r="ADZ144" s="89"/>
      <c r="AEA144" s="89"/>
      <c r="AEB144" s="89"/>
      <c r="AEC144" s="89"/>
      <c r="AED144" s="89"/>
      <c r="AEE144" s="89"/>
      <c r="AEF144" s="89"/>
      <c r="AEG144" s="89"/>
      <c r="AEH144" s="89"/>
      <c r="AEI144" s="89"/>
      <c r="AEJ144" s="89"/>
      <c r="AEK144" s="89"/>
      <c r="AEL144" s="89"/>
      <c r="AEM144" s="89"/>
      <c r="AEN144" s="89"/>
      <c r="AEO144" s="89"/>
      <c r="AEP144" s="89"/>
      <c r="AEQ144" s="89"/>
      <c r="AER144" s="89"/>
      <c r="AES144" s="89"/>
      <c r="AET144" s="89"/>
      <c r="AEU144" s="89"/>
      <c r="AEV144" s="89"/>
      <c r="AEW144" s="89"/>
      <c r="AEX144" s="89"/>
      <c r="AEY144" s="89"/>
      <c r="AEZ144" s="89"/>
      <c r="AFA144" s="89"/>
      <c r="AFB144" s="89"/>
      <c r="AFC144" s="89"/>
      <c r="AFD144" s="89"/>
      <c r="AFE144" s="89"/>
      <c r="AFF144" s="89"/>
      <c r="AFG144" s="89"/>
      <c r="AFH144" s="89"/>
      <c r="AFI144" s="89"/>
      <c r="AFJ144" s="89"/>
      <c r="AFK144" s="89"/>
      <c r="AFL144" s="89"/>
      <c r="AFM144" s="89"/>
      <c r="AFN144" s="89"/>
      <c r="AFO144" s="89"/>
      <c r="AFP144" s="89"/>
      <c r="AFQ144" s="89"/>
      <c r="AFR144" s="89"/>
      <c r="AFS144" s="89"/>
      <c r="AFT144" s="89"/>
      <c r="AFU144" s="89"/>
      <c r="AFV144" s="89"/>
      <c r="AFW144" s="89"/>
      <c r="AFX144" s="89"/>
      <c r="AFY144" s="89"/>
      <c r="AFZ144" s="89"/>
      <c r="AGA144" s="89"/>
      <c r="AGB144" s="89"/>
      <c r="AGC144" s="89"/>
      <c r="AGD144" s="89"/>
      <c r="AGE144" s="89"/>
      <c r="AGF144" s="89"/>
      <c r="AGG144" s="89"/>
      <c r="AGH144" s="89"/>
      <c r="AGI144" s="89"/>
      <c r="AGJ144" s="89"/>
      <c r="AGK144" s="89"/>
      <c r="AGL144" s="89"/>
      <c r="AGM144" s="89"/>
      <c r="AGN144" s="89"/>
      <c r="AGO144" s="89"/>
      <c r="AGP144" s="89"/>
      <c r="AGQ144" s="89"/>
      <c r="AGR144" s="89"/>
      <c r="AGS144" s="89"/>
      <c r="AGT144" s="89"/>
      <c r="AGU144" s="89"/>
      <c r="AGV144" s="89"/>
      <c r="AGW144" s="89"/>
      <c r="AGX144" s="89"/>
      <c r="AGY144" s="89"/>
      <c r="AGZ144" s="89"/>
      <c r="AHA144" s="89"/>
      <c r="AHB144" s="89"/>
      <c r="AHC144" s="89"/>
      <c r="AHD144" s="89"/>
      <c r="AHE144" s="89"/>
      <c r="AHF144" s="89"/>
      <c r="AHG144" s="89"/>
      <c r="AHH144" s="89"/>
      <c r="AHI144" s="89"/>
      <c r="AHJ144" s="89"/>
      <c r="AHK144" s="89"/>
      <c r="AHL144" s="89"/>
      <c r="AHM144" s="89"/>
      <c r="AHN144" s="89"/>
      <c r="AHO144" s="89"/>
      <c r="AHP144" s="89"/>
      <c r="AHQ144" s="89"/>
      <c r="AHR144" s="89"/>
      <c r="AHS144" s="89"/>
      <c r="AHT144" s="89"/>
      <c r="AHU144" s="89"/>
      <c r="AHV144" s="89"/>
      <c r="AHW144" s="89"/>
      <c r="AHX144" s="89"/>
      <c r="AHY144" s="89"/>
      <c r="AHZ144" s="89"/>
      <c r="AIA144" s="89"/>
      <c r="AIB144" s="89"/>
      <c r="AIC144" s="89"/>
      <c r="AID144" s="89"/>
      <c r="AIE144" s="89"/>
      <c r="AIF144" s="89"/>
      <c r="AIG144" s="89"/>
      <c r="AIH144" s="89"/>
      <c r="AII144" s="89"/>
      <c r="AIJ144" s="89"/>
      <c r="AIK144" s="89"/>
      <c r="AIL144" s="89"/>
      <c r="AIM144" s="89"/>
      <c r="AIN144" s="89"/>
      <c r="AIO144" s="89"/>
      <c r="AIP144" s="89"/>
      <c r="AIQ144" s="89"/>
      <c r="AIR144" s="89"/>
      <c r="AIS144" s="89"/>
      <c r="AIT144" s="89"/>
      <c r="AIU144" s="89"/>
      <c r="AIV144" s="89"/>
      <c r="AIW144" s="89"/>
      <c r="AIX144" s="89"/>
      <c r="AIY144" s="89"/>
      <c r="AIZ144" s="89"/>
      <c r="AJA144" s="89"/>
      <c r="AJB144" s="89"/>
      <c r="AJC144" s="89"/>
      <c r="AJD144" s="89"/>
      <c r="AJE144" s="89"/>
      <c r="AJF144" s="89"/>
      <c r="AJG144" s="89"/>
      <c r="AJH144" s="89"/>
      <c r="AJI144" s="89"/>
      <c r="AJJ144" s="89"/>
      <c r="AJK144" s="89"/>
      <c r="AJL144" s="89"/>
      <c r="AJM144" s="89"/>
      <c r="AJN144" s="89"/>
      <c r="AJO144" s="89"/>
      <c r="AJP144" s="89"/>
      <c r="AJQ144" s="89"/>
      <c r="AJR144" s="89"/>
      <c r="AJS144" s="89"/>
      <c r="AJT144" s="89"/>
      <c r="AJU144" s="89"/>
      <c r="AJV144" s="89"/>
      <c r="AJW144" s="89"/>
      <c r="AJX144" s="89"/>
      <c r="AJY144" s="89"/>
      <c r="AJZ144" s="89"/>
      <c r="AKA144" s="89"/>
      <c r="AKB144" s="89"/>
      <c r="AKC144" s="89"/>
      <c r="AKD144" s="89"/>
      <c r="AKE144" s="89"/>
      <c r="AKF144" s="89"/>
      <c r="AKG144" s="89"/>
      <c r="AKH144" s="89"/>
      <c r="AKI144" s="89"/>
      <c r="AKJ144" s="89"/>
      <c r="AKK144" s="89"/>
      <c r="AKL144" s="89"/>
      <c r="AKM144" s="89"/>
      <c r="AKN144" s="89"/>
      <c r="AKO144" s="89"/>
      <c r="AKP144" s="89"/>
      <c r="AKQ144" s="89"/>
      <c r="AKR144" s="89"/>
      <c r="AKS144" s="89"/>
      <c r="AKT144" s="89"/>
      <c r="AKU144" s="89"/>
      <c r="AKV144" s="89"/>
      <c r="AKW144" s="89"/>
      <c r="AKX144" s="89"/>
      <c r="AKY144" s="89"/>
      <c r="AKZ144" s="89"/>
      <c r="ALA144" s="89"/>
      <c r="ALB144" s="89"/>
      <c r="ALC144" s="89"/>
      <c r="ALD144" s="89"/>
      <c r="ALE144" s="89"/>
      <c r="ALF144" s="89"/>
      <c r="ALG144" s="89"/>
      <c r="ALH144" s="89"/>
      <c r="ALI144" s="89"/>
      <c r="ALJ144" s="89"/>
      <c r="ALK144" s="89"/>
      <c r="ALL144" s="89"/>
      <c r="ALM144" s="89"/>
      <c r="ALN144" s="89"/>
      <c r="ALO144" s="89"/>
      <c r="ALP144" s="89"/>
      <c r="ALQ144" s="89"/>
      <c r="ALR144" s="89"/>
      <c r="ALS144" s="89"/>
      <c r="ALT144" s="89"/>
      <c r="ALU144" s="89"/>
      <c r="ALV144" s="89"/>
      <c r="ALW144" s="89"/>
      <c r="ALX144" s="89"/>
      <c r="ALY144" s="89"/>
      <c r="ALZ144" s="89"/>
      <c r="AMA144" s="89"/>
      <c r="AMB144" s="89"/>
      <c r="AMC144" s="89"/>
      <c r="AMD144" s="89"/>
      <c r="AME144" s="89"/>
      <c r="AMF144" s="89"/>
      <c r="AMG144" s="89"/>
      <c r="AMH144" s="89"/>
      <c r="AMI144" s="89"/>
      <c r="AMJ144" s="89"/>
    </row>
    <row r="145" spans="1:1024" ht="14.25" x14ac:dyDescent="0.2">
      <c r="A145" s="58">
        <f t="array" ref="A145">IF(G145=Error_checking!$A$26,_xlfn.RANK.EQ(AC145,$AC$2:$AC$601),"")</f>
        <v>144</v>
      </c>
      <c r="B145" s="84">
        <v>261</v>
      </c>
      <c r="C145" s="59">
        <f>VLOOKUP($B145,Ludo_na!$A$2:$D$601,2,0)</f>
        <v>330</v>
      </c>
      <c r="D145" s="60" t="str">
        <f>IF(VLOOKUP($B145,Ludo_voor!$A$2:$Y$601,3,0)="","",VLOOKUP($B145,Ludo_voor!$A$2:$Y$601,3,0))</f>
        <v>Peere</v>
      </c>
      <c r="E145" s="61" t="str">
        <f>IF(VLOOKUP($B145,Ludo_voor!$A$2:$Y$601,4,0)="","",VLOOKUP($B145,Ludo_voor!$A$2:$Y$601,4,0))</f>
        <v>Anne</v>
      </c>
      <c r="F145" s="62" t="str">
        <f>IF(VLOOKUP($B145,Ludo_voor!$A$2:$Y$601,5,0)="","",VLOOKUP($B145,Ludo_voor!$A$2:$Y$601,5,0))</f>
        <v>De Pionne</v>
      </c>
      <c r="G145" s="63" t="s">
        <v>845</v>
      </c>
      <c r="H145" s="85"/>
      <c r="I145" s="86" t="s">
        <v>961</v>
      </c>
      <c r="J145" s="87">
        <v>3</v>
      </c>
      <c r="K145" s="87">
        <v>4</v>
      </c>
      <c r="L145" s="87">
        <v>87</v>
      </c>
      <c r="M145" s="67">
        <f t="array" ref="M145">IF($G145="","",IF(L145="",0,((SUM(IF(I145=I$2:I$601,IF(J145=J$2:J$601,1,0),0))-K145)/(SUM(IF(I145=I$2:I$601,IF(J145=J$2:J$601,1,0),0))-1)*100)+(L145/(SUM(IF(I145=I$2:I$601,IF(J145=J$2:J$601,L$2:L$601,0),0))))+IF(K145&lt;2,SUM(IF(I145=I$2:I$601,IF(J145=J$2:J$601,1,0),0)),0)))</f>
        <v>0.18471337579617833</v>
      </c>
      <c r="N145" s="88" t="s">
        <v>855</v>
      </c>
      <c r="O145" s="72">
        <v>5</v>
      </c>
      <c r="P145" s="72">
        <v>4</v>
      </c>
      <c r="Q145" s="72">
        <v>38</v>
      </c>
      <c r="R145" s="70">
        <f t="array" ref="R145">IF($G145="","",IF(Q145="",0,((SUM(IF(N145=N$2:N$601,IF(O145=O$2:O$601,1,0),0))-P145)/(SUM(IF(N145=N$2:N$601,IF(O145=O$2:O$601,1,0),0))-1)*100)+(Q145/(SUM(IF(N145=N$2:N$601,IF(O145=O$2:O$601,Q$2:Q$601,0),0))))+IF(P145&lt;2,SUM(IF(N145=N$2:N$601,IF(O145=O$2:O$601,1,0),0)),0)))</f>
        <v>0.19689119170984457</v>
      </c>
      <c r="S145" s="103" t="s">
        <v>868</v>
      </c>
      <c r="T145" s="69">
        <v>6</v>
      </c>
      <c r="U145" s="69">
        <v>4</v>
      </c>
      <c r="V145" s="69">
        <v>125</v>
      </c>
      <c r="W145" s="73">
        <f t="array" ref="W145">IF($G145="","",IF(OR(S145=Error_checking!$Q$25,S145=Error_checking!$Q$26),R145-IF(P145&lt;2,SUM(IF(N145=N$2:N$601,IF(O145=O$2:O$601,1,0),0)),0),IF(V145="",0,((SUM(IF(S145=S$2:S$601,IF(T145=T$2:T$601,1,0),0))-U145)/(SUM(IF(S145=S$2:S$601,IF(T145=T$2:T$601,1,0),0))-1)*100)+(V145/(SUM(IF(S145=S$2:S$601,IF(T145=T$2:T$601,V$2:V$601,0),0))))+IF(U145&lt;2,SUM(IF(S145=S$2:S$601,IF(T145=T$2:T$601,1,0),0)),0))))</f>
        <v>0.20458265139116202</v>
      </c>
      <c r="X145" s="96"/>
      <c r="Y145" s="97"/>
      <c r="Z145" s="98"/>
      <c r="AA145" s="97"/>
      <c r="AB145" s="99">
        <f>0</f>
        <v>0</v>
      </c>
      <c r="AC145" s="99">
        <f t="array" ref="AC145">SUM(M145,R145,W145,AB145)</f>
        <v>0.58618721889718495</v>
      </c>
      <c r="AD145" s="98">
        <f>IF(G145=Error_checking!$A$26,MAX(0,MIN(MaxBonus,$G$1)+1-_xlfn.RANK.EQ(AC145,$AC$2:$AC$601)),0)</f>
        <v>0</v>
      </c>
      <c r="AE145" s="95">
        <f t="shared" si="2"/>
        <v>0.58618721889718495</v>
      </c>
      <c r="AF145" s="78">
        <f t="array" ref="AF145">IF(G145=Error_checking!$A$26,_xlfn.RANK.EQ(AC145,$AC$2:$AC$601),"")</f>
        <v>144</v>
      </c>
      <c r="AG145" s="101"/>
      <c r="AH145" s="102"/>
      <c r="AI145" s="102"/>
      <c r="AJ145" s="102"/>
      <c r="AK145" s="90"/>
      <c r="AL145" s="81"/>
      <c r="AM145" s="81"/>
      <c r="AN145" s="82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  <c r="IW145" s="104"/>
      <c r="IX145" s="104"/>
      <c r="IY145" s="104"/>
      <c r="IZ145" s="104"/>
      <c r="JA145" s="104"/>
      <c r="JB145" s="104"/>
      <c r="JC145" s="104"/>
      <c r="JD145" s="104"/>
      <c r="JE145" s="104"/>
      <c r="JF145" s="104"/>
      <c r="JG145" s="104"/>
      <c r="JH145" s="104"/>
      <c r="JI145" s="104"/>
      <c r="JJ145" s="104"/>
      <c r="JK145" s="104"/>
      <c r="JL145" s="104"/>
      <c r="JM145" s="104"/>
      <c r="JN145" s="104"/>
      <c r="JO145" s="104"/>
      <c r="JP145" s="104"/>
      <c r="JQ145" s="104"/>
      <c r="JR145" s="104"/>
      <c r="JS145" s="104"/>
      <c r="JT145" s="104"/>
      <c r="JU145" s="104"/>
      <c r="JV145" s="104"/>
      <c r="JW145" s="104"/>
      <c r="JX145" s="104"/>
      <c r="JY145" s="104"/>
      <c r="JZ145" s="104"/>
      <c r="KA145" s="104"/>
      <c r="KB145" s="104"/>
      <c r="KC145" s="104"/>
      <c r="KD145" s="104"/>
      <c r="KE145" s="104"/>
      <c r="KF145" s="104"/>
      <c r="KG145" s="104"/>
      <c r="KH145" s="104"/>
      <c r="KI145" s="104"/>
      <c r="KJ145" s="104"/>
      <c r="KK145" s="104"/>
      <c r="KL145" s="104"/>
      <c r="KM145" s="104"/>
      <c r="KN145" s="104"/>
      <c r="KO145" s="104"/>
      <c r="KP145" s="104"/>
      <c r="KQ145" s="104"/>
      <c r="KR145" s="104"/>
      <c r="KS145" s="104"/>
      <c r="KT145" s="104"/>
      <c r="KU145" s="104"/>
      <c r="KV145" s="104"/>
      <c r="KW145" s="104"/>
      <c r="KX145" s="104"/>
      <c r="KY145" s="104"/>
      <c r="KZ145" s="104"/>
      <c r="LA145" s="104"/>
      <c r="LB145" s="104"/>
      <c r="LC145" s="104"/>
      <c r="LD145" s="104"/>
      <c r="LE145" s="104"/>
      <c r="LF145" s="104"/>
      <c r="LG145" s="104"/>
      <c r="LH145" s="104"/>
      <c r="LI145" s="104"/>
      <c r="LJ145" s="104"/>
      <c r="LK145" s="104"/>
      <c r="LL145" s="104"/>
      <c r="LM145" s="104"/>
      <c r="LN145" s="104"/>
      <c r="LO145" s="104"/>
      <c r="LP145" s="104"/>
      <c r="LQ145" s="104"/>
      <c r="LR145" s="104"/>
      <c r="LS145" s="104"/>
      <c r="LT145" s="104"/>
      <c r="LU145" s="104"/>
      <c r="LV145" s="104"/>
      <c r="LW145" s="104"/>
      <c r="LX145" s="104"/>
      <c r="LY145" s="104"/>
      <c r="LZ145" s="104"/>
      <c r="MA145" s="104"/>
      <c r="MB145" s="104"/>
      <c r="MC145" s="104"/>
      <c r="MD145" s="104"/>
      <c r="ME145" s="104"/>
      <c r="MF145" s="104"/>
      <c r="MG145" s="104"/>
      <c r="MH145" s="104"/>
      <c r="MI145" s="104"/>
      <c r="MJ145" s="104"/>
      <c r="MK145" s="104"/>
      <c r="ML145" s="104"/>
      <c r="MM145" s="104"/>
      <c r="MN145" s="104"/>
      <c r="MO145" s="104"/>
      <c r="MP145" s="104"/>
      <c r="MQ145" s="104"/>
      <c r="MR145" s="104"/>
      <c r="MS145" s="104"/>
      <c r="MT145" s="104"/>
      <c r="MU145" s="104"/>
      <c r="MV145" s="104"/>
      <c r="MW145" s="104"/>
      <c r="MX145" s="104"/>
      <c r="MY145" s="104"/>
      <c r="MZ145" s="104"/>
      <c r="NA145" s="104"/>
      <c r="NB145" s="104"/>
      <c r="NC145" s="104"/>
      <c r="ND145" s="104"/>
      <c r="NE145" s="104"/>
      <c r="NF145" s="104"/>
      <c r="NG145" s="104"/>
      <c r="NH145" s="104"/>
      <c r="NI145" s="104"/>
      <c r="NJ145" s="104"/>
      <c r="NK145" s="104"/>
      <c r="NL145" s="104"/>
      <c r="NM145" s="104"/>
      <c r="NN145" s="104"/>
      <c r="NO145" s="104"/>
      <c r="NP145" s="104"/>
      <c r="NQ145" s="104"/>
      <c r="NR145" s="104"/>
      <c r="NS145" s="104"/>
      <c r="NT145" s="104"/>
      <c r="NU145" s="104"/>
      <c r="NV145" s="104"/>
      <c r="NW145" s="104"/>
      <c r="NX145" s="104"/>
      <c r="NY145" s="104"/>
      <c r="NZ145" s="104"/>
      <c r="OA145" s="104"/>
      <c r="OB145" s="104"/>
      <c r="OC145" s="104"/>
      <c r="OD145" s="104"/>
      <c r="OE145" s="104"/>
      <c r="OF145" s="104"/>
      <c r="OG145" s="104"/>
      <c r="OH145" s="104"/>
      <c r="OI145" s="104"/>
      <c r="OJ145" s="104"/>
      <c r="OK145" s="104"/>
      <c r="OL145" s="104"/>
      <c r="OM145" s="104"/>
      <c r="ON145" s="104"/>
      <c r="OO145" s="104"/>
      <c r="OP145" s="104"/>
      <c r="OQ145" s="104"/>
      <c r="OR145" s="104"/>
      <c r="OS145" s="104"/>
      <c r="OT145" s="104"/>
      <c r="OU145" s="104"/>
      <c r="OV145" s="104"/>
      <c r="OW145" s="104"/>
      <c r="OX145" s="104"/>
      <c r="OY145" s="104"/>
      <c r="OZ145" s="104"/>
      <c r="PA145" s="104"/>
      <c r="PB145" s="104"/>
      <c r="PC145" s="104"/>
      <c r="PD145" s="104"/>
      <c r="PE145" s="104"/>
      <c r="PF145" s="104"/>
      <c r="PG145" s="104"/>
      <c r="PH145" s="104"/>
      <c r="PI145" s="104"/>
      <c r="PJ145" s="104"/>
      <c r="PK145" s="104"/>
      <c r="PL145" s="104"/>
      <c r="PM145" s="104"/>
      <c r="PN145" s="104"/>
      <c r="PO145" s="104"/>
      <c r="PP145" s="104"/>
      <c r="PQ145" s="104"/>
      <c r="PR145" s="104"/>
      <c r="PS145" s="104"/>
      <c r="PT145" s="104"/>
      <c r="PU145" s="104"/>
      <c r="PV145" s="104"/>
      <c r="PW145" s="104"/>
      <c r="PX145" s="104"/>
      <c r="PY145" s="104"/>
      <c r="PZ145" s="104"/>
      <c r="QA145" s="104"/>
      <c r="QB145" s="104"/>
      <c r="QC145" s="104"/>
      <c r="QD145" s="104"/>
      <c r="QE145" s="104"/>
      <c r="QF145" s="104"/>
      <c r="QG145" s="104"/>
      <c r="QH145" s="104"/>
      <c r="QI145" s="104"/>
      <c r="QJ145" s="104"/>
      <c r="QK145" s="104"/>
      <c r="QL145" s="104"/>
      <c r="QM145" s="104"/>
      <c r="QN145" s="104"/>
      <c r="QO145" s="104"/>
      <c r="QP145" s="104"/>
      <c r="QQ145" s="104"/>
      <c r="QR145" s="104"/>
      <c r="QS145" s="104"/>
      <c r="QT145" s="104"/>
      <c r="QU145" s="104"/>
      <c r="QV145" s="104"/>
      <c r="QW145" s="104"/>
      <c r="QX145" s="104"/>
      <c r="QY145" s="104"/>
      <c r="QZ145" s="104"/>
      <c r="RA145" s="104"/>
      <c r="RB145" s="104"/>
      <c r="RC145" s="104"/>
      <c r="RD145" s="104"/>
      <c r="RE145" s="104"/>
      <c r="RF145" s="104"/>
      <c r="RG145" s="104"/>
      <c r="RH145" s="104"/>
      <c r="RI145" s="104"/>
      <c r="RJ145" s="104"/>
      <c r="RK145" s="104"/>
      <c r="RL145" s="104"/>
      <c r="RM145" s="104"/>
      <c r="RN145" s="104"/>
      <c r="RO145" s="104"/>
      <c r="RP145" s="104"/>
      <c r="RQ145" s="104"/>
      <c r="RR145" s="104"/>
      <c r="RS145" s="104"/>
      <c r="RT145" s="104"/>
      <c r="RU145" s="104"/>
      <c r="RV145" s="104"/>
      <c r="RW145" s="104"/>
      <c r="RX145" s="104"/>
      <c r="RY145" s="104"/>
      <c r="RZ145" s="104"/>
      <c r="SA145" s="104"/>
      <c r="SB145" s="104"/>
      <c r="SC145" s="104"/>
      <c r="SD145" s="104"/>
      <c r="SE145" s="104"/>
      <c r="SF145" s="104"/>
      <c r="SG145" s="104"/>
      <c r="SH145" s="104"/>
      <c r="SI145" s="104"/>
      <c r="SJ145" s="104"/>
      <c r="SK145" s="104"/>
      <c r="SL145" s="104"/>
      <c r="SM145" s="104"/>
      <c r="SN145" s="104"/>
      <c r="SO145" s="104"/>
      <c r="SP145" s="104"/>
      <c r="SQ145" s="104"/>
      <c r="SR145" s="104"/>
      <c r="SS145" s="104"/>
      <c r="ST145" s="104"/>
      <c r="SU145" s="104"/>
      <c r="SV145" s="104"/>
      <c r="SW145" s="104"/>
      <c r="SX145" s="104"/>
      <c r="SY145" s="104"/>
      <c r="SZ145" s="104"/>
      <c r="TA145" s="104"/>
      <c r="TB145" s="104"/>
      <c r="TC145" s="104"/>
      <c r="TD145" s="104"/>
      <c r="TE145" s="104"/>
      <c r="TF145" s="104"/>
      <c r="TG145" s="104"/>
      <c r="TH145" s="104"/>
      <c r="TI145" s="104"/>
      <c r="TJ145" s="104"/>
      <c r="TK145" s="104"/>
      <c r="TL145" s="104"/>
      <c r="TM145" s="104"/>
      <c r="TN145" s="104"/>
      <c r="TO145" s="104"/>
      <c r="TP145" s="104"/>
      <c r="TQ145" s="104"/>
      <c r="TR145" s="104"/>
      <c r="TS145" s="104"/>
      <c r="TT145" s="104"/>
      <c r="TU145" s="104"/>
      <c r="TV145" s="104"/>
      <c r="TW145" s="104"/>
      <c r="TX145" s="104"/>
      <c r="TY145" s="104"/>
      <c r="TZ145" s="104"/>
      <c r="UA145" s="104"/>
      <c r="UB145" s="104"/>
      <c r="UC145" s="104"/>
      <c r="UD145" s="104"/>
      <c r="UE145" s="104"/>
      <c r="UF145" s="104"/>
      <c r="UG145" s="104"/>
      <c r="UH145" s="104"/>
      <c r="UI145" s="104"/>
      <c r="UJ145" s="104"/>
      <c r="UK145" s="104"/>
      <c r="UL145" s="104"/>
      <c r="UM145" s="104"/>
      <c r="UN145" s="104"/>
      <c r="UO145" s="104"/>
      <c r="UP145" s="104"/>
      <c r="UQ145" s="104"/>
      <c r="UR145" s="104"/>
      <c r="US145" s="104"/>
      <c r="UT145" s="104"/>
      <c r="UU145" s="104"/>
      <c r="UV145" s="104"/>
      <c r="UW145" s="104"/>
      <c r="UX145" s="104"/>
      <c r="UY145" s="104"/>
      <c r="UZ145" s="104"/>
      <c r="VA145" s="104"/>
      <c r="VB145" s="104"/>
      <c r="VC145" s="104"/>
      <c r="VD145" s="104"/>
      <c r="VE145" s="104"/>
      <c r="VF145" s="104"/>
      <c r="VG145" s="104"/>
      <c r="VH145" s="104"/>
      <c r="VI145" s="104"/>
      <c r="VJ145" s="104"/>
      <c r="VK145" s="104"/>
      <c r="VL145" s="104"/>
      <c r="VM145" s="104"/>
      <c r="VN145" s="104"/>
      <c r="VO145" s="104"/>
      <c r="VP145" s="104"/>
      <c r="VQ145" s="104"/>
      <c r="VR145" s="104"/>
      <c r="VS145" s="104"/>
      <c r="VT145" s="104"/>
      <c r="VU145" s="104"/>
      <c r="VV145" s="104"/>
      <c r="VW145" s="104"/>
      <c r="VX145" s="104"/>
      <c r="VY145" s="104"/>
      <c r="VZ145" s="104"/>
      <c r="WA145" s="104"/>
      <c r="WB145" s="104"/>
      <c r="WC145" s="104"/>
      <c r="WD145" s="104"/>
      <c r="WE145" s="104"/>
      <c r="WF145" s="104"/>
      <c r="WG145" s="104"/>
      <c r="WH145" s="104"/>
      <c r="WI145" s="104"/>
      <c r="WJ145" s="104"/>
      <c r="WK145" s="104"/>
      <c r="WL145" s="104"/>
      <c r="WM145" s="104"/>
      <c r="WN145" s="104"/>
      <c r="WO145" s="104"/>
      <c r="WP145" s="104"/>
      <c r="WQ145" s="104"/>
      <c r="WR145" s="104"/>
      <c r="WS145" s="104"/>
      <c r="WT145" s="104"/>
      <c r="WU145" s="104"/>
      <c r="WV145" s="104"/>
      <c r="WW145" s="104"/>
      <c r="WX145" s="104"/>
      <c r="WY145" s="104"/>
      <c r="WZ145" s="104"/>
      <c r="XA145" s="104"/>
      <c r="XB145" s="104"/>
      <c r="XC145" s="104"/>
      <c r="XD145" s="104"/>
      <c r="XE145" s="104"/>
      <c r="XF145" s="104"/>
      <c r="XG145" s="104"/>
      <c r="XH145" s="104"/>
      <c r="XI145" s="104"/>
      <c r="XJ145" s="104"/>
      <c r="XK145" s="104"/>
      <c r="XL145" s="104"/>
      <c r="XM145" s="104"/>
      <c r="XN145" s="104"/>
      <c r="XO145" s="104"/>
      <c r="XP145" s="104"/>
      <c r="XQ145" s="104"/>
      <c r="XR145" s="104"/>
      <c r="XS145" s="104"/>
      <c r="XT145" s="104"/>
      <c r="XU145" s="104"/>
      <c r="XV145" s="104"/>
      <c r="XW145" s="104"/>
      <c r="XX145" s="104"/>
      <c r="XY145" s="104"/>
      <c r="XZ145" s="104"/>
      <c r="YA145" s="104"/>
      <c r="YB145" s="104"/>
      <c r="YC145" s="104"/>
      <c r="YD145" s="104"/>
      <c r="YE145" s="104"/>
      <c r="YF145" s="104"/>
      <c r="YG145" s="104"/>
      <c r="YH145" s="104"/>
      <c r="YI145" s="104"/>
      <c r="YJ145" s="104"/>
      <c r="YK145" s="104"/>
      <c r="YL145" s="104"/>
      <c r="YM145" s="104"/>
      <c r="YN145" s="104"/>
      <c r="YO145" s="104"/>
      <c r="YP145" s="104"/>
      <c r="YQ145" s="104"/>
      <c r="YR145" s="104"/>
      <c r="YS145" s="104"/>
      <c r="YT145" s="104"/>
      <c r="YU145" s="104"/>
      <c r="YV145" s="104"/>
      <c r="YW145" s="104"/>
      <c r="YX145" s="104"/>
      <c r="YY145" s="104"/>
      <c r="YZ145" s="104"/>
      <c r="ZA145" s="104"/>
      <c r="ZB145" s="104"/>
      <c r="ZC145" s="104"/>
      <c r="ZD145" s="104"/>
      <c r="ZE145" s="104"/>
      <c r="ZF145" s="104"/>
      <c r="ZG145" s="104"/>
      <c r="ZH145" s="104"/>
      <c r="ZI145" s="104"/>
      <c r="ZJ145" s="104"/>
      <c r="ZK145" s="104"/>
      <c r="ZL145" s="104"/>
      <c r="ZM145" s="104"/>
      <c r="ZN145" s="104"/>
      <c r="ZO145" s="104"/>
      <c r="ZP145" s="104"/>
      <c r="ZQ145" s="104"/>
      <c r="ZR145" s="104"/>
      <c r="ZS145" s="104"/>
      <c r="ZT145" s="104"/>
      <c r="ZU145" s="104"/>
      <c r="ZV145" s="104"/>
      <c r="ZW145" s="104"/>
      <c r="ZX145" s="104"/>
      <c r="ZY145" s="104"/>
      <c r="ZZ145" s="104"/>
      <c r="AAA145" s="104"/>
      <c r="AAB145" s="104"/>
      <c r="AAC145" s="104"/>
      <c r="AAD145" s="104"/>
      <c r="AAE145" s="104"/>
      <c r="AAF145" s="104"/>
      <c r="AAG145" s="104"/>
      <c r="AAH145" s="104"/>
      <c r="AAI145" s="104"/>
      <c r="AAJ145" s="104"/>
      <c r="AAK145" s="104"/>
      <c r="AAL145" s="104"/>
      <c r="AAM145" s="104"/>
      <c r="AAN145" s="104"/>
      <c r="AAO145" s="104"/>
      <c r="AAP145" s="104"/>
      <c r="AAQ145" s="104"/>
      <c r="AAR145" s="104"/>
      <c r="AAS145" s="104"/>
      <c r="AAT145" s="104"/>
      <c r="AAU145" s="104"/>
      <c r="AAV145" s="104"/>
      <c r="AAW145" s="104"/>
      <c r="AAX145" s="104"/>
      <c r="AAY145" s="104"/>
      <c r="AAZ145" s="104"/>
      <c r="ABA145" s="104"/>
      <c r="ABB145" s="104"/>
      <c r="ABC145" s="104"/>
      <c r="ABD145" s="104"/>
      <c r="ABE145" s="104"/>
      <c r="ABF145" s="104"/>
      <c r="ABG145" s="104"/>
      <c r="ABH145" s="104"/>
      <c r="ABI145" s="104"/>
      <c r="ABJ145" s="104"/>
      <c r="ABK145" s="104"/>
      <c r="ABL145" s="104"/>
      <c r="ABM145" s="104"/>
      <c r="ABN145" s="104"/>
      <c r="ABO145" s="104"/>
      <c r="ABP145" s="104"/>
      <c r="ABQ145" s="104"/>
      <c r="ABR145" s="104"/>
      <c r="ABS145" s="104"/>
      <c r="ABT145" s="104"/>
      <c r="ABU145" s="104"/>
      <c r="ABV145" s="104"/>
      <c r="ABW145" s="104"/>
      <c r="ABX145" s="104"/>
      <c r="ABY145" s="104"/>
      <c r="ABZ145" s="104"/>
      <c r="ACA145" s="104"/>
      <c r="ACB145" s="104"/>
      <c r="ACC145" s="104"/>
      <c r="ACD145" s="104"/>
      <c r="ACE145" s="104"/>
      <c r="ACF145" s="104"/>
      <c r="ACG145" s="104"/>
      <c r="ACH145" s="104"/>
      <c r="ACI145" s="104"/>
      <c r="ACJ145" s="104"/>
      <c r="ACK145" s="104"/>
      <c r="ACL145" s="104"/>
      <c r="ACM145" s="104"/>
      <c r="ACN145" s="104"/>
      <c r="ACO145" s="104"/>
      <c r="ACP145" s="104"/>
      <c r="ACQ145" s="104"/>
      <c r="ACR145" s="104"/>
      <c r="ACS145" s="104"/>
      <c r="ACT145" s="104"/>
      <c r="ACU145" s="104"/>
      <c r="ACV145" s="104"/>
      <c r="ACW145" s="104"/>
      <c r="ACX145" s="104"/>
      <c r="ACY145" s="104"/>
      <c r="ACZ145" s="104"/>
      <c r="ADA145" s="104"/>
      <c r="ADB145" s="104"/>
      <c r="ADC145" s="104"/>
      <c r="ADD145" s="104"/>
      <c r="ADE145" s="104"/>
      <c r="ADF145" s="104"/>
      <c r="ADG145" s="104"/>
      <c r="ADH145" s="104"/>
      <c r="ADI145" s="104"/>
      <c r="ADJ145" s="104"/>
      <c r="ADK145" s="104"/>
      <c r="ADL145" s="104"/>
      <c r="ADM145" s="104"/>
      <c r="ADN145" s="104"/>
      <c r="ADO145" s="104"/>
      <c r="ADP145" s="104"/>
      <c r="ADQ145" s="104"/>
      <c r="ADR145" s="104"/>
      <c r="ADS145" s="104"/>
      <c r="ADT145" s="104"/>
      <c r="ADU145" s="104"/>
      <c r="ADV145" s="104"/>
      <c r="ADW145" s="104"/>
      <c r="ADX145" s="104"/>
      <c r="ADY145" s="104"/>
      <c r="ADZ145" s="104"/>
      <c r="AEA145" s="104"/>
      <c r="AEB145" s="104"/>
      <c r="AEC145" s="104"/>
      <c r="AED145" s="104"/>
      <c r="AEE145" s="104"/>
      <c r="AEF145" s="104"/>
      <c r="AEG145" s="104"/>
      <c r="AEH145" s="104"/>
      <c r="AEI145" s="104"/>
      <c r="AEJ145" s="104"/>
      <c r="AEK145" s="104"/>
      <c r="AEL145" s="104"/>
      <c r="AEM145" s="104"/>
      <c r="AEN145" s="104"/>
      <c r="AEO145" s="104"/>
      <c r="AEP145" s="104"/>
      <c r="AEQ145" s="104"/>
      <c r="AER145" s="104"/>
      <c r="AES145" s="104"/>
      <c r="AET145" s="104"/>
      <c r="AEU145" s="104"/>
      <c r="AEV145" s="104"/>
      <c r="AEW145" s="104"/>
      <c r="AEX145" s="104"/>
      <c r="AEY145" s="104"/>
      <c r="AEZ145" s="104"/>
      <c r="AFA145" s="104"/>
      <c r="AFB145" s="104"/>
      <c r="AFC145" s="104"/>
      <c r="AFD145" s="104"/>
      <c r="AFE145" s="104"/>
      <c r="AFF145" s="104"/>
      <c r="AFG145" s="104"/>
      <c r="AFH145" s="104"/>
      <c r="AFI145" s="104"/>
      <c r="AFJ145" s="104"/>
      <c r="AFK145" s="104"/>
      <c r="AFL145" s="104"/>
      <c r="AFM145" s="104"/>
      <c r="AFN145" s="104"/>
      <c r="AFO145" s="104"/>
      <c r="AFP145" s="104"/>
      <c r="AFQ145" s="104"/>
      <c r="AFR145" s="104"/>
      <c r="AFS145" s="104"/>
      <c r="AFT145" s="104"/>
      <c r="AFU145" s="104"/>
      <c r="AFV145" s="104"/>
      <c r="AFW145" s="104"/>
      <c r="AFX145" s="104"/>
      <c r="AFY145" s="104"/>
      <c r="AFZ145" s="104"/>
      <c r="AGA145" s="104"/>
      <c r="AGB145" s="104"/>
      <c r="AGC145" s="104"/>
      <c r="AGD145" s="104"/>
      <c r="AGE145" s="104"/>
      <c r="AGF145" s="104"/>
      <c r="AGG145" s="104"/>
      <c r="AGH145" s="104"/>
      <c r="AGI145" s="104"/>
      <c r="AGJ145" s="104"/>
      <c r="AGK145" s="104"/>
      <c r="AGL145" s="104"/>
      <c r="AGM145" s="104"/>
      <c r="AGN145" s="104"/>
      <c r="AGO145" s="104"/>
      <c r="AGP145" s="104"/>
      <c r="AGQ145" s="104"/>
      <c r="AGR145" s="104"/>
      <c r="AGS145" s="104"/>
      <c r="AGT145" s="104"/>
      <c r="AGU145" s="104"/>
      <c r="AGV145" s="104"/>
      <c r="AGW145" s="104"/>
      <c r="AGX145" s="104"/>
      <c r="AGY145" s="104"/>
      <c r="AGZ145" s="104"/>
      <c r="AHA145" s="104"/>
      <c r="AHB145" s="104"/>
      <c r="AHC145" s="104"/>
      <c r="AHD145" s="104"/>
      <c r="AHE145" s="104"/>
      <c r="AHF145" s="104"/>
      <c r="AHG145" s="104"/>
      <c r="AHH145" s="104"/>
      <c r="AHI145" s="104"/>
      <c r="AHJ145" s="104"/>
      <c r="AHK145" s="104"/>
      <c r="AHL145" s="104"/>
      <c r="AHM145" s="104"/>
      <c r="AHN145" s="104"/>
      <c r="AHO145" s="104"/>
      <c r="AHP145" s="104"/>
      <c r="AHQ145" s="104"/>
      <c r="AHR145" s="104"/>
      <c r="AHS145" s="104"/>
      <c r="AHT145" s="104"/>
      <c r="AHU145" s="104"/>
      <c r="AHV145" s="104"/>
      <c r="AHW145" s="104"/>
      <c r="AHX145" s="104"/>
      <c r="AHY145" s="104"/>
      <c r="AHZ145" s="104"/>
      <c r="AIA145" s="104"/>
      <c r="AIB145" s="104"/>
      <c r="AIC145" s="104"/>
      <c r="AID145" s="104"/>
      <c r="AIE145" s="104"/>
      <c r="AIF145" s="104"/>
      <c r="AIG145" s="104"/>
      <c r="AIH145" s="104"/>
      <c r="AII145" s="104"/>
      <c r="AIJ145" s="104"/>
      <c r="AIK145" s="104"/>
      <c r="AIL145" s="104"/>
      <c r="AIM145" s="104"/>
      <c r="AIN145" s="104"/>
      <c r="AIO145" s="104"/>
      <c r="AIP145" s="104"/>
      <c r="AIQ145" s="104"/>
      <c r="AIR145" s="104"/>
      <c r="AIS145" s="104"/>
      <c r="AIT145" s="104"/>
      <c r="AIU145" s="104"/>
      <c r="AIV145" s="104"/>
      <c r="AIW145" s="104"/>
      <c r="AIX145" s="104"/>
      <c r="AIY145" s="104"/>
      <c r="AIZ145" s="104"/>
      <c r="AJA145" s="104"/>
      <c r="AJB145" s="104"/>
      <c r="AJC145" s="104"/>
      <c r="AJD145" s="104"/>
      <c r="AJE145" s="104"/>
      <c r="AJF145" s="104"/>
      <c r="AJG145" s="104"/>
      <c r="AJH145" s="104"/>
      <c r="AJI145" s="104"/>
      <c r="AJJ145" s="104"/>
      <c r="AJK145" s="104"/>
      <c r="AJL145" s="104"/>
      <c r="AJM145" s="104"/>
      <c r="AJN145" s="104"/>
      <c r="AJO145" s="104"/>
      <c r="AJP145" s="104"/>
      <c r="AJQ145" s="104"/>
      <c r="AJR145" s="104"/>
      <c r="AJS145" s="104"/>
      <c r="AJT145" s="104"/>
      <c r="AJU145" s="104"/>
      <c r="AJV145" s="104"/>
      <c r="AJW145" s="104"/>
      <c r="AJX145" s="104"/>
      <c r="AJY145" s="104"/>
      <c r="AJZ145" s="104"/>
      <c r="AKA145" s="104"/>
      <c r="AKB145" s="104"/>
      <c r="AKC145" s="104"/>
      <c r="AKD145" s="104"/>
      <c r="AKE145" s="104"/>
      <c r="AKF145" s="104"/>
      <c r="AKG145" s="104"/>
      <c r="AKH145" s="104"/>
      <c r="AKI145" s="104"/>
      <c r="AKJ145" s="104"/>
      <c r="AKK145" s="104"/>
      <c r="AKL145" s="104"/>
      <c r="AKM145" s="104"/>
      <c r="AKN145" s="104"/>
      <c r="AKO145" s="104"/>
      <c r="AKP145" s="104"/>
      <c r="AKQ145" s="104"/>
      <c r="AKR145" s="104"/>
      <c r="AKS145" s="104"/>
      <c r="AKT145" s="104"/>
      <c r="AKU145" s="104"/>
      <c r="AKV145" s="104"/>
      <c r="AKW145" s="104"/>
      <c r="AKX145" s="104"/>
      <c r="AKY145" s="104"/>
      <c r="AKZ145" s="104"/>
      <c r="ALA145" s="104"/>
      <c r="ALB145" s="104"/>
      <c r="ALC145" s="104"/>
      <c r="ALD145" s="104"/>
      <c r="ALE145" s="104"/>
      <c r="ALF145" s="104"/>
      <c r="ALG145" s="104"/>
      <c r="ALH145" s="104"/>
      <c r="ALI145" s="104"/>
      <c r="ALJ145" s="104"/>
      <c r="ALK145" s="104"/>
      <c r="ALL145" s="104"/>
      <c r="ALM145" s="104"/>
      <c r="ALN145" s="104"/>
      <c r="ALO145" s="104"/>
      <c r="ALP145" s="104"/>
      <c r="ALQ145" s="104"/>
      <c r="ALR145" s="104"/>
      <c r="ALS145" s="104"/>
      <c r="ALT145" s="104"/>
      <c r="ALU145" s="104"/>
      <c r="ALV145" s="104"/>
      <c r="ALW145" s="104"/>
      <c r="ALX145" s="104"/>
      <c r="ALY145" s="104"/>
      <c r="ALZ145" s="104"/>
      <c r="AMA145" s="104"/>
      <c r="AMB145" s="104"/>
      <c r="AMC145" s="104"/>
      <c r="AMD145" s="104"/>
      <c r="AME145" s="104"/>
      <c r="AMF145" s="104"/>
      <c r="AMG145" s="104"/>
      <c r="AMH145" s="104"/>
      <c r="AMI145" s="104"/>
      <c r="AMJ145" s="104"/>
    </row>
    <row r="146" spans="1:1024" ht="14.25" x14ac:dyDescent="0.2">
      <c r="A146" s="58">
        <f t="array" ref="A146">IF(G146=Error_checking!$A$26,_xlfn.RANK.EQ(AC146,$AC$2:$AC$601),"")</f>
        <v>145</v>
      </c>
      <c r="B146" s="84">
        <v>318</v>
      </c>
      <c r="C146" s="59">
        <f>VLOOKUP($B146,Ludo_na!$A$2:$D$601,2,0)</f>
        <v>222</v>
      </c>
      <c r="D146" s="60" t="str">
        <f>IF(VLOOKUP($B146,Ludo_voor!$A$2:$Y$601,3,0)="","",VLOOKUP($B146,Ludo_voor!$A$2:$Y$601,3,0))</f>
        <v>Van Peteghem</v>
      </c>
      <c r="E146" s="61" t="str">
        <f>IF(VLOOKUP($B146,Ludo_voor!$A$2:$Y$601,4,0)="","",VLOOKUP($B146,Ludo_voor!$A$2:$Y$601,4,0))</f>
        <v>Lucien</v>
      </c>
      <c r="F146" s="62" t="str">
        <f>IF(VLOOKUP($B146,Ludo_voor!$A$2:$Y$601,5,0)="","",VLOOKUP($B146,Ludo_voor!$A$2:$Y$601,5,0))</f>
        <v>Spelgevaar</v>
      </c>
      <c r="G146" s="63" t="s">
        <v>845</v>
      </c>
      <c r="H146" s="85"/>
      <c r="I146" s="86" t="s">
        <v>860</v>
      </c>
      <c r="J146" s="87">
        <v>1</v>
      </c>
      <c r="K146" s="87">
        <v>4</v>
      </c>
      <c r="L146" s="87">
        <v>1</v>
      </c>
      <c r="M146" s="67">
        <f t="array" ref="M146">IF($G146="","",IF(L146="",0,((SUM(IF(I146=I$2:I$601,IF(J146=J$2:J$601,1,0),0))-K146)/(SUM(IF(I146=I$2:I$601,IF(J146=J$2:J$601,1,0),0))-1)*100)+(L146/(SUM(IF(I146=I$2:I$601,IF(J146=J$2:J$601,L$2:L$601,0),0))))+IF(K146&lt;2,SUM(IF(I146=I$2:I$601,IF(J146=J$2:J$601,1,0),0)),0)))</f>
        <v>0.1</v>
      </c>
      <c r="N146" s="88" t="s">
        <v>863</v>
      </c>
      <c r="O146" s="72">
        <v>3</v>
      </c>
      <c r="P146" s="72">
        <v>4</v>
      </c>
      <c r="Q146" s="72">
        <v>54</v>
      </c>
      <c r="R146" s="70">
        <f t="array" ref="R146">IF($G146="","",IF(Q146="",0,((SUM(IF(N146=N$2:N$601,IF(O146=O$2:O$601,1,0),0))-P146)/(SUM(IF(N146=N$2:N$601,IF(O146=O$2:O$601,1,0),0))-1)*100)+(Q146/(SUM(IF(N146=N$2:N$601,IF(O146=O$2:O$601,Q$2:Q$601,0),0))))+IF(P146&lt;2,SUM(IF(N146=N$2:N$601,IF(O146=O$2:O$601,1,0),0)),0)))</f>
        <v>0.15835777126099707</v>
      </c>
      <c r="S146" s="103" t="s">
        <v>868</v>
      </c>
      <c r="T146" s="69">
        <v>2</v>
      </c>
      <c r="U146" s="69">
        <v>4</v>
      </c>
      <c r="V146" s="69">
        <v>165</v>
      </c>
      <c r="W146" s="73">
        <f t="array" ref="W146">IF($G146="","",IF(OR(S146=Error_checking!$Q$25,S146=Error_checking!$Q$26),R146-IF(P146&lt;2,SUM(IF(N146=N$2:N$601,IF(O146=O$2:O$601,1,0),0)),0),IF(V146="",0,((SUM(IF(S146=S$2:S$601,IF(T146=T$2:T$601,1,0),0))-U146)/(SUM(IF(S146=S$2:S$601,IF(T146=T$2:T$601,1,0),0))-1)*100)+(V146/(SUM(IF(S146=S$2:S$601,IF(T146=T$2:T$601,V$2:V$601,0),0))))+IF(U146&lt;2,SUM(IF(S146=S$2:S$601,IF(T146=T$2:T$601,1,0),0)),0))))</f>
        <v>0.23109243697478993</v>
      </c>
      <c r="X146" s="96"/>
      <c r="Y146" s="97"/>
      <c r="Z146" s="98"/>
      <c r="AA146" s="97"/>
      <c r="AB146" s="99">
        <f>0</f>
        <v>0</v>
      </c>
      <c r="AC146" s="99">
        <f t="array" ref="AC146">SUM(M146,R146,W146,AB146)</f>
        <v>0.489450208235787</v>
      </c>
      <c r="AD146" s="98">
        <f>IF(G146=Error_checking!$A$26,MAX(0,MIN(MaxBonus,$G$1)+1-_xlfn.RANK.EQ(AC146,$AC$2:$AC$601)),0)</f>
        <v>0</v>
      </c>
      <c r="AE146" s="95">
        <f t="shared" si="2"/>
        <v>0.489450208235787</v>
      </c>
      <c r="AF146" s="78">
        <f t="array" ref="AF146">IF(G146=Error_checking!$A$26,_xlfn.RANK.EQ(AC146,$AC$2:$AC$601),"")</f>
        <v>145</v>
      </c>
      <c r="AG146" s="101"/>
      <c r="AH146" s="102"/>
      <c r="AI146" s="102"/>
      <c r="AJ146" s="102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  <c r="IW146" s="104"/>
      <c r="IX146" s="104"/>
      <c r="IY146" s="104"/>
      <c r="IZ146" s="104"/>
      <c r="JA146" s="104"/>
      <c r="JB146" s="104"/>
      <c r="JC146" s="104"/>
      <c r="JD146" s="104"/>
      <c r="JE146" s="104"/>
      <c r="JF146" s="104"/>
      <c r="JG146" s="104"/>
      <c r="JH146" s="104"/>
      <c r="JI146" s="104"/>
      <c r="JJ146" s="104"/>
      <c r="JK146" s="104"/>
      <c r="JL146" s="104"/>
      <c r="JM146" s="104"/>
      <c r="JN146" s="104"/>
      <c r="JO146" s="104"/>
      <c r="JP146" s="104"/>
      <c r="JQ146" s="104"/>
      <c r="JR146" s="104"/>
      <c r="JS146" s="104"/>
      <c r="JT146" s="104"/>
      <c r="JU146" s="104"/>
      <c r="JV146" s="104"/>
      <c r="JW146" s="104"/>
      <c r="JX146" s="104"/>
      <c r="JY146" s="104"/>
      <c r="JZ146" s="104"/>
      <c r="KA146" s="104"/>
      <c r="KB146" s="104"/>
      <c r="KC146" s="104"/>
      <c r="KD146" s="104"/>
      <c r="KE146" s="104"/>
      <c r="KF146" s="104"/>
      <c r="KG146" s="104"/>
      <c r="KH146" s="104"/>
      <c r="KI146" s="104"/>
      <c r="KJ146" s="104"/>
      <c r="KK146" s="104"/>
      <c r="KL146" s="104"/>
      <c r="KM146" s="104"/>
      <c r="KN146" s="104"/>
      <c r="KO146" s="104"/>
      <c r="KP146" s="104"/>
      <c r="KQ146" s="104"/>
      <c r="KR146" s="104"/>
      <c r="KS146" s="104"/>
      <c r="KT146" s="104"/>
      <c r="KU146" s="104"/>
      <c r="KV146" s="104"/>
      <c r="KW146" s="104"/>
      <c r="KX146" s="104"/>
      <c r="KY146" s="104"/>
      <c r="KZ146" s="104"/>
      <c r="LA146" s="104"/>
      <c r="LB146" s="104"/>
      <c r="LC146" s="104"/>
      <c r="LD146" s="104"/>
      <c r="LE146" s="104"/>
      <c r="LF146" s="104"/>
      <c r="LG146" s="104"/>
      <c r="LH146" s="104"/>
      <c r="LI146" s="104"/>
      <c r="LJ146" s="104"/>
      <c r="LK146" s="104"/>
      <c r="LL146" s="104"/>
      <c r="LM146" s="104"/>
      <c r="LN146" s="104"/>
      <c r="LO146" s="104"/>
      <c r="LP146" s="104"/>
      <c r="LQ146" s="104"/>
      <c r="LR146" s="104"/>
      <c r="LS146" s="104"/>
      <c r="LT146" s="104"/>
      <c r="LU146" s="104"/>
      <c r="LV146" s="104"/>
      <c r="LW146" s="104"/>
      <c r="LX146" s="104"/>
      <c r="LY146" s="104"/>
      <c r="LZ146" s="104"/>
      <c r="MA146" s="104"/>
      <c r="MB146" s="104"/>
      <c r="MC146" s="104"/>
      <c r="MD146" s="104"/>
      <c r="ME146" s="104"/>
      <c r="MF146" s="104"/>
      <c r="MG146" s="104"/>
      <c r="MH146" s="104"/>
      <c r="MI146" s="104"/>
      <c r="MJ146" s="104"/>
      <c r="MK146" s="104"/>
      <c r="ML146" s="104"/>
      <c r="MM146" s="104"/>
      <c r="MN146" s="104"/>
      <c r="MO146" s="104"/>
      <c r="MP146" s="104"/>
      <c r="MQ146" s="104"/>
      <c r="MR146" s="104"/>
      <c r="MS146" s="104"/>
      <c r="MT146" s="104"/>
      <c r="MU146" s="104"/>
      <c r="MV146" s="104"/>
      <c r="MW146" s="104"/>
      <c r="MX146" s="104"/>
      <c r="MY146" s="104"/>
      <c r="MZ146" s="104"/>
      <c r="NA146" s="104"/>
      <c r="NB146" s="104"/>
      <c r="NC146" s="104"/>
      <c r="ND146" s="104"/>
      <c r="NE146" s="104"/>
      <c r="NF146" s="104"/>
      <c r="NG146" s="104"/>
      <c r="NH146" s="104"/>
      <c r="NI146" s="104"/>
      <c r="NJ146" s="104"/>
      <c r="NK146" s="104"/>
      <c r="NL146" s="104"/>
      <c r="NM146" s="104"/>
      <c r="NN146" s="104"/>
      <c r="NO146" s="104"/>
      <c r="NP146" s="104"/>
      <c r="NQ146" s="104"/>
      <c r="NR146" s="104"/>
      <c r="NS146" s="104"/>
      <c r="NT146" s="104"/>
      <c r="NU146" s="104"/>
      <c r="NV146" s="104"/>
      <c r="NW146" s="104"/>
      <c r="NX146" s="104"/>
      <c r="NY146" s="104"/>
      <c r="NZ146" s="104"/>
      <c r="OA146" s="104"/>
      <c r="OB146" s="104"/>
      <c r="OC146" s="104"/>
      <c r="OD146" s="104"/>
      <c r="OE146" s="104"/>
      <c r="OF146" s="104"/>
      <c r="OG146" s="104"/>
      <c r="OH146" s="104"/>
      <c r="OI146" s="104"/>
      <c r="OJ146" s="104"/>
      <c r="OK146" s="104"/>
      <c r="OL146" s="104"/>
      <c r="OM146" s="104"/>
      <c r="ON146" s="104"/>
      <c r="OO146" s="104"/>
      <c r="OP146" s="104"/>
      <c r="OQ146" s="104"/>
      <c r="OR146" s="104"/>
      <c r="OS146" s="104"/>
      <c r="OT146" s="104"/>
      <c r="OU146" s="104"/>
      <c r="OV146" s="104"/>
      <c r="OW146" s="104"/>
      <c r="OX146" s="104"/>
      <c r="OY146" s="104"/>
      <c r="OZ146" s="104"/>
      <c r="PA146" s="104"/>
      <c r="PB146" s="104"/>
      <c r="PC146" s="104"/>
      <c r="PD146" s="104"/>
      <c r="PE146" s="104"/>
      <c r="PF146" s="104"/>
      <c r="PG146" s="104"/>
      <c r="PH146" s="104"/>
      <c r="PI146" s="104"/>
      <c r="PJ146" s="104"/>
      <c r="PK146" s="104"/>
      <c r="PL146" s="104"/>
      <c r="PM146" s="104"/>
      <c r="PN146" s="104"/>
      <c r="PO146" s="104"/>
      <c r="PP146" s="104"/>
      <c r="PQ146" s="104"/>
      <c r="PR146" s="104"/>
      <c r="PS146" s="104"/>
      <c r="PT146" s="104"/>
      <c r="PU146" s="104"/>
      <c r="PV146" s="104"/>
      <c r="PW146" s="104"/>
      <c r="PX146" s="104"/>
      <c r="PY146" s="104"/>
      <c r="PZ146" s="104"/>
      <c r="QA146" s="104"/>
      <c r="QB146" s="104"/>
      <c r="QC146" s="104"/>
      <c r="QD146" s="104"/>
      <c r="QE146" s="104"/>
      <c r="QF146" s="104"/>
      <c r="QG146" s="104"/>
      <c r="QH146" s="104"/>
      <c r="QI146" s="104"/>
      <c r="QJ146" s="104"/>
      <c r="QK146" s="104"/>
      <c r="QL146" s="104"/>
      <c r="QM146" s="104"/>
      <c r="QN146" s="104"/>
      <c r="QO146" s="104"/>
      <c r="QP146" s="104"/>
      <c r="QQ146" s="104"/>
      <c r="QR146" s="104"/>
      <c r="QS146" s="104"/>
      <c r="QT146" s="104"/>
      <c r="QU146" s="104"/>
      <c r="QV146" s="104"/>
      <c r="QW146" s="104"/>
      <c r="QX146" s="104"/>
      <c r="QY146" s="104"/>
      <c r="QZ146" s="104"/>
      <c r="RA146" s="104"/>
      <c r="RB146" s="104"/>
      <c r="RC146" s="104"/>
      <c r="RD146" s="104"/>
      <c r="RE146" s="104"/>
      <c r="RF146" s="104"/>
      <c r="RG146" s="104"/>
      <c r="RH146" s="104"/>
      <c r="RI146" s="104"/>
      <c r="RJ146" s="104"/>
      <c r="RK146" s="104"/>
      <c r="RL146" s="104"/>
      <c r="RM146" s="104"/>
      <c r="RN146" s="104"/>
      <c r="RO146" s="104"/>
      <c r="RP146" s="104"/>
      <c r="RQ146" s="104"/>
      <c r="RR146" s="104"/>
      <c r="RS146" s="104"/>
      <c r="RT146" s="104"/>
      <c r="RU146" s="104"/>
      <c r="RV146" s="104"/>
      <c r="RW146" s="104"/>
      <c r="RX146" s="104"/>
      <c r="RY146" s="104"/>
      <c r="RZ146" s="104"/>
      <c r="SA146" s="104"/>
      <c r="SB146" s="104"/>
      <c r="SC146" s="104"/>
      <c r="SD146" s="104"/>
      <c r="SE146" s="104"/>
      <c r="SF146" s="104"/>
      <c r="SG146" s="104"/>
      <c r="SH146" s="104"/>
      <c r="SI146" s="104"/>
      <c r="SJ146" s="104"/>
      <c r="SK146" s="104"/>
      <c r="SL146" s="104"/>
      <c r="SM146" s="104"/>
      <c r="SN146" s="104"/>
      <c r="SO146" s="104"/>
      <c r="SP146" s="104"/>
      <c r="SQ146" s="104"/>
      <c r="SR146" s="104"/>
      <c r="SS146" s="104"/>
      <c r="ST146" s="104"/>
      <c r="SU146" s="104"/>
      <c r="SV146" s="104"/>
      <c r="SW146" s="104"/>
      <c r="SX146" s="104"/>
      <c r="SY146" s="104"/>
      <c r="SZ146" s="104"/>
      <c r="TA146" s="104"/>
      <c r="TB146" s="104"/>
      <c r="TC146" s="104"/>
      <c r="TD146" s="104"/>
      <c r="TE146" s="104"/>
      <c r="TF146" s="104"/>
      <c r="TG146" s="104"/>
      <c r="TH146" s="104"/>
      <c r="TI146" s="104"/>
      <c r="TJ146" s="104"/>
      <c r="TK146" s="104"/>
      <c r="TL146" s="104"/>
      <c r="TM146" s="104"/>
      <c r="TN146" s="104"/>
      <c r="TO146" s="104"/>
      <c r="TP146" s="104"/>
      <c r="TQ146" s="104"/>
      <c r="TR146" s="104"/>
      <c r="TS146" s="104"/>
      <c r="TT146" s="104"/>
      <c r="TU146" s="104"/>
      <c r="TV146" s="104"/>
      <c r="TW146" s="104"/>
      <c r="TX146" s="104"/>
      <c r="TY146" s="104"/>
      <c r="TZ146" s="104"/>
      <c r="UA146" s="104"/>
      <c r="UB146" s="104"/>
      <c r="UC146" s="104"/>
      <c r="UD146" s="104"/>
      <c r="UE146" s="104"/>
      <c r="UF146" s="104"/>
      <c r="UG146" s="104"/>
      <c r="UH146" s="104"/>
      <c r="UI146" s="104"/>
      <c r="UJ146" s="104"/>
      <c r="UK146" s="104"/>
      <c r="UL146" s="104"/>
      <c r="UM146" s="104"/>
      <c r="UN146" s="104"/>
      <c r="UO146" s="104"/>
      <c r="UP146" s="104"/>
      <c r="UQ146" s="104"/>
      <c r="UR146" s="104"/>
      <c r="US146" s="104"/>
      <c r="UT146" s="104"/>
      <c r="UU146" s="104"/>
      <c r="UV146" s="104"/>
      <c r="UW146" s="104"/>
      <c r="UX146" s="104"/>
      <c r="UY146" s="104"/>
      <c r="UZ146" s="104"/>
      <c r="VA146" s="104"/>
      <c r="VB146" s="104"/>
      <c r="VC146" s="104"/>
      <c r="VD146" s="104"/>
      <c r="VE146" s="104"/>
      <c r="VF146" s="104"/>
      <c r="VG146" s="104"/>
      <c r="VH146" s="104"/>
      <c r="VI146" s="104"/>
      <c r="VJ146" s="104"/>
      <c r="VK146" s="104"/>
      <c r="VL146" s="104"/>
      <c r="VM146" s="104"/>
      <c r="VN146" s="104"/>
      <c r="VO146" s="104"/>
      <c r="VP146" s="104"/>
      <c r="VQ146" s="104"/>
      <c r="VR146" s="104"/>
      <c r="VS146" s="104"/>
      <c r="VT146" s="104"/>
      <c r="VU146" s="104"/>
      <c r="VV146" s="104"/>
      <c r="VW146" s="104"/>
      <c r="VX146" s="104"/>
      <c r="VY146" s="104"/>
      <c r="VZ146" s="104"/>
      <c r="WA146" s="104"/>
      <c r="WB146" s="104"/>
      <c r="WC146" s="104"/>
      <c r="WD146" s="104"/>
      <c r="WE146" s="104"/>
      <c r="WF146" s="104"/>
      <c r="WG146" s="104"/>
      <c r="WH146" s="104"/>
      <c r="WI146" s="104"/>
      <c r="WJ146" s="104"/>
      <c r="WK146" s="104"/>
      <c r="WL146" s="104"/>
      <c r="WM146" s="104"/>
      <c r="WN146" s="104"/>
      <c r="WO146" s="104"/>
      <c r="WP146" s="104"/>
      <c r="WQ146" s="104"/>
      <c r="WR146" s="104"/>
      <c r="WS146" s="104"/>
      <c r="WT146" s="104"/>
      <c r="WU146" s="104"/>
      <c r="WV146" s="104"/>
      <c r="WW146" s="104"/>
      <c r="WX146" s="104"/>
      <c r="WY146" s="104"/>
      <c r="WZ146" s="104"/>
      <c r="XA146" s="104"/>
      <c r="XB146" s="104"/>
      <c r="XC146" s="104"/>
      <c r="XD146" s="104"/>
      <c r="XE146" s="104"/>
      <c r="XF146" s="104"/>
      <c r="XG146" s="104"/>
      <c r="XH146" s="104"/>
      <c r="XI146" s="104"/>
      <c r="XJ146" s="104"/>
      <c r="XK146" s="104"/>
      <c r="XL146" s="104"/>
      <c r="XM146" s="104"/>
      <c r="XN146" s="104"/>
      <c r="XO146" s="104"/>
      <c r="XP146" s="104"/>
      <c r="XQ146" s="104"/>
      <c r="XR146" s="104"/>
      <c r="XS146" s="104"/>
      <c r="XT146" s="104"/>
      <c r="XU146" s="104"/>
      <c r="XV146" s="104"/>
      <c r="XW146" s="104"/>
      <c r="XX146" s="104"/>
      <c r="XY146" s="104"/>
      <c r="XZ146" s="104"/>
      <c r="YA146" s="104"/>
      <c r="YB146" s="104"/>
      <c r="YC146" s="104"/>
      <c r="YD146" s="104"/>
      <c r="YE146" s="104"/>
      <c r="YF146" s="104"/>
      <c r="YG146" s="104"/>
      <c r="YH146" s="104"/>
      <c r="YI146" s="104"/>
      <c r="YJ146" s="104"/>
      <c r="YK146" s="104"/>
      <c r="YL146" s="104"/>
      <c r="YM146" s="104"/>
      <c r="YN146" s="104"/>
      <c r="YO146" s="104"/>
      <c r="YP146" s="104"/>
      <c r="YQ146" s="104"/>
      <c r="YR146" s="104"/>
      <c r="YS146" s="104"/>
      <c r="YT146" s="104"/>
      <c r="YU146" s="104"/>
      <c r="YV146" s="104"/>
      <c r="YW146" s="104"/>
      <c r="YX146" s="104"/>
      <c r="YY146" s="104"/>
      <c r="YZ146" s="104"/>
      <c r="ZA146" s="104"/>
      <c r="ZB146" s="104"/>
      <c r="ZC146" s="104"/>
      <c r="ZD146" s="104"/>
      <c r="ZE146" s="104"/>
      <c r="ZF146" s="104"/>
      <c r="ZG146" s="104"/>
      <c r="ZH146" s="104"/>
      <c r="ZI146" s="104"/>
      <c r="ZJ146" s="104"/>
      <c r="ZK146" s="104"/>
      <c r="ZL146" s="104"/>
      <c r="ZM146" s="104"/>
      <c r="ZN146" s="104"/>
      <c r="ZO146" s="104"/>
      <c r="ZP146" s="104"/>
      <c r="ZQ146" s="104"/>
      <c r="ZR146" s="104"/>
      <c r="ZS146" s="104"/>
      <c r="ZT146" s="104"/>
      <c r="ZU146" s="104"/>
      <c r="ZV146" s="104"/>
      <c r="ZW146" s="104"/>
      <c r="ZX146" s="104"/>
      <c r="ZY146" s="104"/>
      <c r="ZZ146" s="104"/>
      <c r="AAA146" s="104"/>
      <c r="AAB146" s="104"/>
      <c r="AAC146" s="104"/>
      <c r="AAD146" s="104"/>
      <c r="AAE146" s="104"/>
      <c r="AAF146" s="104"/>
      <c r="AAG146" s="104"/>
      <c r="AAH146" s="104"/>
      <c r="AAI146" s="104"/>
      <c r="AAJ146" s="104"/>
      <c r="AAK146" s="104"/>
      <c r="AAL146" s="104"/>
      <c r="AAM146" s="104"/>
      <c r="AAN146" s="104"/>
      <c r="AAO146" s="104"/>
      <c r="AAP146" s="104"/>
      <c r="AAQ146" s="104"/>
      <c r="AAR146" s="104"/>
      <c r="AAS146" s="104"/>
      <c r="AAT146" s="104"/>
      <c r="AAU146" s="104"/>
      <c r="AAV146" s="104"/>
      <c r="AAW146" s="104"/>
      <c r="AAX146" s="104"/>
      <c r="AAY146" s="104"/>
      <c r="AAZ146" s="104"/>
      <c r="ABA146" s="104"/>
      <c r="ABB146" s="104"/>
      <c r="ABC146" s="104"/>
      <c r="ABD146" s="104"/>
      <c r="ABE146" s="104"/>
      <c r="ABF146" s="104"/>
      <c r="ABG146" s="104"/>
      <c r="ABH146" s="104"/>
      <c r="ABI146" s="104"/>
      <c r="ABJ146" s="104"/>
      <c r="ABK146" s="104"/>
      <c r="ABL146" s="104"/>
      <c r="ABM146" s="104"/>
      <c r="ABN146" s="104"/>
      <c r="ABO146" s="104"/>
      <c r="ABP146" s="104"/>
      <c r="ABQ146" s="104"/>
      <c r="ABR146" s="104"/>
      <c r="ABS146" s="104"/>
      <c r="ABT146" s="104"/>
      <c r="ABU146" s="104"/>
      <c r="ABV146" s="104"/>
      <c r="ABW146" s="104"/>
      <c r="ABX146" s="104"/>
      <c r="ABY146" s="104"/>
      <c r="ABZ146" s="104"/>
      <c r="ACA146" s="104"/>
      <c r="ACB146" s="104"/>
      <c r="ACC146" s="104"/>
      <c r="ACD146" s="104"/>
      <c r="ACE146" s="104"/>
      <c r="ACF146" s="104"/>
      <c r="ACG146" s="104"/>
      <c r="ACH146" s="104"/>
      <c r="ACI146" s="104"/>
      <c r="ACJ146" s="104"/>
      <c r="ACK146" s="104"/>
      <c r="ACL146" s="104"/>
      <c r="ACM146" s="104"/>
      <c r="ACN146" s="104"/>
      <c r="ACO146" s="104"/>
      <c r="ACP146" s="104"/>
      <c r="ACQ146" s="104"/>
      <c r="ACR146" s="104"/>
      <c r="ACS146" s="104"/>
      <c r="ACT146" s="104"/>
      <c r="ACU146" s="104"/>
      <c r="ACV146" s="104"/>
      <c r="ACW146" s="104"/>
      <c r="ACX146" s="104"/>
      <c r="ACY146" s="104"/>
      <c r="ACZ146" s="104"/>
      <c r="ADA146" s="104"/>
      <c r="ADB146" s="104"/>
      <c r="ADC146" s="104"/>
      <c r="ADD146" s="104"/>
      <c r="ADE146" s="104"/>
      <c r="ADF146" s="104"/>
      <c r="ADG146" s="104"/>
      <c r="ADH146" s="104"/>
      <c r="ADI146" s="104"/>
      <c r="ADJ146" s="104"/>
      <c r="ADK146" s="104"/>
      <c r="ADL146" s="104"/>
      <c r="ADM146" s="104"/>
      <c r="ADN146" s="104"/>
      <c r="ADO146" s="104"/>
      <c r="ADP146" s="104"/>
      <c r="ADQ146" s="104"/>
      <c r="ADR146" s="104"/>
      <c r="ADS146" s="104"/>
      <c r="ADT146" s="104"/>
      <c r="ADU146" s="104"/>
      <c r="ADV146" s="104"/>
      <c r="ADW146" s="104"/>
      <c r="ADX146" s="104"/>
      <c r="ADY146" s="104"/>
      <c r="ADZ146" s="104"/>
      <c r="AEA146" s="104"/>
      <c r="AEB146" s="104"/>
      <c r="AEC146" s="104"/>
      <c r="AED146" s="104"/>
      <c r="AEE146" s="104"/>
      <c r="AEF146" s="104"/>
      <c r="AEG146" s="104"/>
      <c r="AEH146" s="104"/>
      <c r="AEI146" s="104"/>
      <c r="AEJ146" s="104"/>
      <c r="AEK146" s="104"/>
      <c r="AEL146" s="104"/>
      <c r="AEM146" s="104"/>
      <c r="AEN146" s="104"/>
      <c r="AEO146" s="104"/>
      <c r="AEP146" s="104"/>
      <c r="AEQ146" s="104"/>
      <c r="AER146" s="104"/>
      <c r="AES146" s="104"/>
      <c r="AET146" s="104"/>
      <c r="AEU146" s="104"/>
      <c r="AEV146" s="104"/>
      <c r="AEW146" s="104"/>
      <c r="AEX146" s="104"/>
      <c r="AEY146" s="104"/>
      <c r="AEZ146" s="104"/>
      <c r="AFA146" s="104"/>
      <c r="AFB146" s="104"/>
      <c r="AFC146" s="104"/>
      <c r="AFD146" s="104"/>
      <c r="AFE146" s="104"/>
      <c r="AFF146" s="104"/>
      <c r="AFG146" s="104"/>
      <c r="AFH146" s="104"/>
      <c r="AFI146" s="104"/>
      <c r="AFJ146" s="104"/>
      <c r="AFK146" s="104"/>
      <c r="AFL146" s="104"/>
      <c r="AFM146" s="104"/>
      <c r="AFN146" s="104"/>
      <c r="AFO146" s="104"/>
      <c r="AFP146" s="104"/>
      <c r="AFQ146" s="104"/>
      <c r="AFR146" s="104"/>
      <c r="AFS146" s="104"/>
      <c r="AFT146" s="104"/>
      <c r="AFU146" s="104"/>
      <c r="AFV146" s="104"/>
      <c r="AFW146" s="104"/>
      <c r="AFX146" s="104"/>
      <c r="AFY146" s="104"/>
      <c r="AFZ146" s="104"/>
      <c r="AGA146" s="104"/>
      <c r="AGB146" s="104"/>
      <c r="AGC146" s="104"/>
      <c r="AGD146" s="104"/>
      <c r="AGE146" s="104"/>
      <c r="AGF146" s="104"/>
      <c r="AGG146" s="104"/>
      <c r="AGH146" s="104"/>
      <c r="AGI146" s="104"/>
      <c r="AGJ146" s="104"/>
      <c r="AGK146" s="104"/>
      <c r="AGL146" s="104"/>
      <c r="AGM146" s="104"/>
      <c r="AGN146" s="104"/>
      <c r="AGO146" s="104"/>
      <c r="AGP146" s="104"/>
      <c r="AGQ146" s="104"/>
      <c r="AGR146" s="104"/>
      <c r="AGS146" s="104"/>
      <c r="AGT146" s="104"/>
      <c r="AGU146" s="104"/>
      <c r="AGV146" s="104"/>
      <c r="AGW146" s="104"/>
      <c r="AGX146" s="104"/>
      <c r="AGY146" s="104"/>
      <c r="AGZ146" s="104"/>
      <c r="AHA146" s="104"/>
      <c r="AHB146" s="104"/>
      <c r="AHC146" s="104"/>
      <c r="AHD146" s="104"/>
      <c r="AHE146" s="104"/>
      <c r="AHF146" s="104"/>
      <c r="AHG146" s="104"/>
      <c r="AHH146" s="104"/>
      <c r="AHI146" s="104"/>
      <c r="AHJ146" s="104"/>
      <c r="AHK146" s="104"/>
      <c r="AHL146" s="104"/>
      <c r="AHM146" s="104"/>
      <c r="AHN146" s="104"/>
      <c r="AHO146" s="104"/>
      <c r="AHP146" s="104"/>
      <c r="AHQ146" s="104"/>
      <c r="AHR146" s="104"/>
      <c r="AHS146" s="104"/>
      <c r="AHT146" s="104"/>
      <c r="AHU146" s="104"/>
      <c r="AHV146" s="104"/>
      <c r="AHW146" s="104"/>
      <c r="AHX146" s="104"/>
      <c r="AHY146" s="104"/>
      <c r="AHZ146" s="104"/>
      <c r="AIA146" s="104"/>
      <c r="AIB146" s="104"/>
      <c r="AIC146" s="104"/>
      <c r="AID146" s="104"/>
      <c r="AIE146" s="104"/>
      <c r="AIF146" s="104"/>
      <c r="AIG146" s="104"/>
      <c r="AIH146" s="104"/>
      <c r="AII146" s="104"/>
      <c r="AIJ146" s="104"/>
      <c r="AIK146" s="104"/>
      <c r="AIL146" s="104"/>
      <c r="AIM146" s="104"/>
      <c r="AIN146" s="104"/>
      <c r="AIO146" s="104"/>
      <c r="AIP146" s="104"/>
      <c r="AIQ146" s="104"/>
      <c r="AIR146" s="104"/>
      <c r="AIS146" s="104"/>
      <c r="AIT146" s="104"/>
      <c r="AIU146" s="104"/>
      <c r="AIV146" s="104"/>
      <c r="AIW146" s="104"/>
      <c r="AIX146" s="104"/>
      <c r="AIY146" s="104"/>
      <c r="AIZ146" s="104"/>
      <c r="AJA146" s="104"/>
      <c r="AJB146" s="104"/>
      <c r="AJC146" s="104"/>
      <c r="AJD146" s="104"/>
      <c r="AJE146" s="104"/>
      <c r="AJF146" s="104"/>
      <c r="AJG146" s="104"/>
      <c r="AJH146" s="104"/>
      <c r="AJI146" s="104"/>
      <c r="AJJ146" s="104"/>
      <c r="AJK146" s="104"/>
      <c r="AJL146" s="104"/>
      <c r="AJM146" s="104"/>
      <c r="AJN146" s="104"/>
      <c r="AJO146" s="104"/>
      <c r="AJP146" s="104"/>
      <c r="AJQ146" s="104"/>
      <c r="AJR146" s="104"/>
      <c r="AJS146" s="104"/>
      <c r="AJT146" s="104"/>
      <c r="AJU146" s="104"/>
      <c r="AJV146" s="104"/>
      <c r="AJW146" s="104"/>
      <c r="AJX146" s="104"/>
      <c r="AJY146" s="104"/>
      <c r="AJZ146" s="104"/>
      <c r="AKA146" s="104"/>
      <c r="AKB146" s="104"/>
      <c r="AKC146" s="104"/>
      <c r="AKD146" s="104"/>
      <c r="AKE146" s="104"/>
      <c r="AKF146" s="104"/>
      <c r="AKG146" s="104"/>
      <c r="AKH146" s="104"/>
      <c r="AKI146" s="104"/>
      <c r="AKJ146" s="104"/>
      <c r="AKK146" s="104"/>
      <c r="AKL146" s="104"/>
      <c r="AKM146" s="104"/>
      <c r="AKN146" s="104"/>
      <c r="AKO146" s="104"/>
      <c r="AKP146" s="104"/>
      <c r="AKQ146" s="104"/>
      <c r="AKR146" s="104"/>
      <c r="AKS146" s="104"/>
      <c r="AKT146" s="104"/>
      <c r="AKU146" s="104"/>
      <c r="AKV146" s="104"/>
      <c r="AKW146" s="104"/>
      <c r="AKX146" s="104"/>
      <c r="AKY146" s="104"/>
      <c r="AKZ146" s="104"/>
      <c r="ALA146" s="104"/>
      <c r="ALB146" s="104"/>
      <c r="ALC146" s="104"/>
      <c r="ALD146" s="104"/>
      <c r="ALE146" s="104"/>
      <c r="ALF146" s="104"/>
      <c r="ALG146" s="104"/>
      <c r="ALH146" s="104"/>
      <c r="ALI146" s="104"/>
      <c r="ALJ146" s="104"/>
      <c r="ALK146" s="104"/>
      <c r="ALL146" s="104"/>
      <c r="ALM146" s="104"/>
      <c r="ALN146" s="104"/>
      <c r="ALO146" s="104"/>
      <c r="ALP146" s="104"/>
      <c r="ALQ146" s="104"/>
      <c r="ALR146" s="104"/>
      <c r="ALS146" s="104"/>
      <c r="ALT146" s="104"/>
      <c r="ALU146" s="104"/>
      <c r="ALV146" s="104"/>
      <c r="ALW146" s="104"/>
      <c r="ALX146" s="104"/>
      <c r="ALY146" s="104"/>
      <c r="ALZ146" s="104"/>
      <c r="AMA146" s="104"/>
      <c r="AMB146" s="104"/>
      <c r="AMC146" s="104"/>
      <c r="AMD146" s="104"/>
      <c r="AME146" s="104"/>
      <c r="AMF146" s="104"/>
      <c r="AMG146" s="104"/>
      <c r="AMH146" s="104"/>
      <c r="AMI146" s="104"/>
      <c r="AMJ146" s="104"/>
    </row>
    <row r="147" spans="1:1024" s="92" customFormat="1" ht="12.75" x14ac:dyDescent="0.2">
      <c r="A147" s="58">
        <f t="array" ref="A147">IF(G147=Error_checking!$A$26,_xlfn.RANK.EQ(AC147,$AC$2:$AC$601),"")</f>
        <v>146</v>
      </c>
      <c r="B147" s="84">
        <v>136</v>
      </c>
      <c r="C147" s="59">
        <f>VLOOKUP($B147,Ludo_na!$A$2:$D$601,2,0)</f>
        <v>95</v>
      </c>
      <c r="D147" s="60" t="str">
        <f>IF(VLOOKUP($B147,Ludo_voor!$A$2:$Y$601,3,0)="","",VLOOKUP($B147,Ludo_voor!$A$2:$Y$601,3,0))</f>
        <v>Strubbe</v>
      </c>
      <c r="E147" s="61" t="str">
        <f>IF(VLOOKUP($B147,Ludo_voor!$A$2:$Y$601,4,0)="","",VLOOKUP($B147,Ludo_voor!$A$2:$Y$601,4,0))</f>
        <v>Arnold</v>
      </c>
      <c r="F147" s="62" t="str">
        <f>IF(VLOOKUP($B147,Ludo_voor!$A$2:$Y$601,5,0)="","",VLOOKUP($B147,Ludo_voor!$A$2:$Y$601,5,0))</f>
        <v>Spelen op Zolder</v>
      </c>
      <c r="G147" s="63" t="s">
        <v>845</v>
      </c>
      <c r="H147" s="85"/>
      <c r="I147" s="86" t="s">
        <v>961</v>
      </c>
      <c r="J147" s="87">
        <v>1</v>
      </c>
      <c r="K147" s="87">
        <v>4</v>
      </c>
      <c r="L147" s="87">
        <v>89</v>
      </c>
      <c r="M147" s="67">
        <f t="array" ref="M147">IF($G147="","",IF(L147="",0,((SUM(IF(I147=I$2:I$601,IF(J147=J$2:J$601,1,0),0))-K147)/(SUM(IF(I147=I$2:I$601,IF(J147=J$2:J$601,1,0),0))-1)*100)+(L147/(SUM(IF(I147=I$2:I$601,IF(J147=J$2:J$601,L$2:L$601,0),0))))+IF(K147&lt;2,SUM(IF(I147=I$2:I$601,IF(J147=J$2:J$601,1,0),0)),0)))</f>
        <v>0.18503118503118504</v>
      </c>
      <c r="N147" s="88" t="s">
        <v>881</v>
      </c>
      <c r="O147" s="72">
        <v>2</v>
      </c>
      <c r="P147" s="72">
        <v>5</v>
      </c>
      <c r="Q147" s="72">
        <v>63</v>
      </c>
      <c r="R147" s="70">
        <f t="array" ref="R147">IF($G147="","",IF(Q147="",0,((SUM(IF(N147=N$2:N$601,IF(O147=O$2:O$601,1,0),0))-P147)/(SUM(IF(N147=N$2:N$601,IF(O147=O$2:O$601,1,0),0))-1)*100)+(Q147/(SUM(IF(N147=N$2:N$601,IF(O147=O$2:O$601,Q$2:Q$601,0),0))))+IF(P147&lt;2,SUM(IF(N147=N$2:N$601,IF(O147=O$2:O$601,1,0),0)),0)))</f>
        <v>0.13577586206896552</v>
      </c>
      <c r="S147" s="71" t="s">
        <v>864</v>
      </c>
      <c r="T147" s="72">
        <v>1</v>
      </c>
      <c r="U147" s="72">
        <v>5</v>
      </c>
      <c r="V147" s="72">
        <v>35</v>
      </c>
      <c r="W147" s="73">
        <f t="array" ref="W147">IF($G147="","",IF(OR(S147=Error_checking!$Q$25,S147=Error_checking!$Q$26),R147-IF(P147&lt;2,SUM(IF(N147=N$2:N$601,IF(O147=O$2:O$601,1,0),0)),0),IF(V147="",0,((SUM(IF(S147=S$2:S$601,IF(T147=T$2:T$601,1,0),0))-U147)/(SUM(IF(S147=S$2:S$601,IF(T147=T$2:T$601,1,0),0))-1)*100)+(V147/(SUM(IF(S147=S$2:S$601,IF(T147=T$2:T$601,V$2:V$601,0),0))))+IF(U147&lt;2,SUM(IF(S147=S$2:S$601,IF(T147=T$2:T$601,1,0),0)),0))))</f>
        <v>0.15486725663716813</v>
      </c>
      <c r="X147" s="74"/>
      <c r="Y147" s="75"/>
      <c r="Z147" s="76"/>
      <c r="AA147" s="75"/>
      <c r="AB147" s="77">
        <f>0</f>
        <v>0</v>
      </c>
      <c r="AC147" s="77">
        <f t="array" ref="AC147">SUM(M147,R147,W147,AB147)</f>
        <v>0.47567430373731867</v>
      </c>
      <c r="AD147" s="76">
        <f>IF(G147=Error_checking!$A$26,MAX(0,MIN(MaxBonus,$G$1)+1-_xlfn.RANK.EQ(AC147,$AC$2:$AC$601)),0)</f>
        <v>0</v>
      </c>
      <c r="AE147" s="73">
        <f t="shared" si="2"/>
        <v>0.47567430373731867</v>
      </c>
      <c r="AF147" s="78">
        <f t="array" ref="AF147">IF(G147=Error_checking!$A$26,_xlfn.RANK.EQ(AC147,$AC$2:$AC$601),"")</f>
        <v>146</v>
      </c>
      <c r="AG147" s="79"/>
      <c r="AH147" s="80"/>
      <c r="AI147" s="80"/>
      <c r="AJ147" s="80"/>
      <c r="AK147" s="81"/>
      <c r="AL147" s="81"/>
      <c r="AM147" s="81"/>
      <c r="AN147" s="82"/>
      <c r="AO147" s="81"/>
      <c r="AP147" s="81"/>
      <c r="AQ147" s="81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  <c r="IW147" s="104"/>
      <c r="IX147" s="104"/>
      <c r="IY147" s="104"/>
      <c r="IZ147" s="104"/>
      <c r="JA147" s="104"/>
      <c r="JB147" s="104"/>
      <c r="JC147" s="104"/>
      <c r="JD147" s="104"/>
      <c r="JE147" s="104"/>
      <c r="JF147" s="104"/>
      <c r="JG147" s="104"/>
      <c r="JH147" s="104"/>
      <c r="JI147" s="104"/>
      <c r="JJ147" s="104"/>
      <c r="JK147" s="104"/>
      <c r="JL147" s="104"/>
      <c r="JM147" s="104"/>
      <c r="JN147" s="104"/>
      <c r="JO147" s="104"/>
      <c r="JP147" s="104"/>
      <c r="JQ147" s="104"/>
      <c r="JR147" s="104"/>
      <c r="JS147" s="104"/>
      <c r="JT147" s="104"/>
      <c r="JU147" s="104"/>
      <c r="JV147" s="104"/>
      <c r="JW147" s="104"/>
      <c r="JX147" s="104"/>
      <c r="JY147" s="104"/>
      <c r="JZ147" s="104"/>
      <c r="KA147" s="104"/>
      <c r="KB147" s="104"/>
      <c r="KC147" s="104"/>
      <c r="KD147" s="104"/>
      <c r="KE147" s="104"/>
      <c r="KF147" s="104"/>
      <c r="KG147" s="104"/>
      <c r="KH147" s="104"/>
      <c r="KI147" s="104"/>
      <c r="KJ147" s="104"/>
      <c r="KK147" s="104"/>
      <c r="KL147" s="104"/>
      <c r="KM147" s="104"/>
      <c r="KN147" s="104"/>
      <c r="KO147" s="104"/>
      <c r="KP147" s="104"/>
      <c r="KQ147" s="104"/>
      <c r="KR147" s="104"/>
      <c r="KS147" s="104"/>
      <c r="KT147" s="104"/>
      <c r="KU147" s="104"/>
      <c r="KV147" s="104"/>
      <c r="KW147" s="104"/>
      <c r="KX147" s="104"/>
      <c r="KY147" s="104"/>
      <c r="KZ147" s="104"/>
      <c r="LA147" s="104"/>
      <c r="LB147" s="104"/>
      <c r="LC147" s="104"/>
      <c r="LD147" s="104"/>
      <c r="LE147" s="104"/>
      <c r="LF147" s="104"/>
      <c r="LG147" s="104"/>
      <c r="LH147" s="104"/>
      <c r="LI147" s="104"/>
      <c r="LJ147" s="104"/>
      <c r="LK147" s="104"/>
      <c r="LL147" s="104"/>
      <c r="LM147" s="104"/>
      <c r="LN147" s="104"/>
      <c r="LO147" s="104"/>
      <c r="LP147" s="104"/>
      <c r="LQ147" s="104"/>
      <c r="LR147" s="104"/>
      <c r="LS147" s="104"/>
      <c r="LT147" s="104"/>
      <c r="LU147" s="104"/>
      <c r="LV147" s="104"/>
      <c r="LW147" s="104"/>
      <c r="LX147" s="104"/>
      <c r="LY147" s="104"/>
      <c r="LZ147" s="104"/>
      <c r="MA147" s="104"/>
      <c r="MB147" s="104"/>
      <c r="MC147" s="104"/>
      <c r="MD147" s="104"/>
      <c r="ME147" s="104"/>
      <c r="MF147" s="104"/>
      <c r="MG147" s="104"/>
      <c r="MH147" s="104"/>
      <c r="MI147" s="104"/>
      <c r="MJ147" s="104"/>
      <c r="MK147" s="104"/>
      <c r="ML147" s="104"/>
      <c r="MM147" s="104"/>
      <c r="MN147" s="104"/>
      <c r="MO147" s="104"/>
      <c r="MP147" s="104"/>
      <c r="MQ147" s="104"/>
      <c r="MR147" s="104"/>
      <c r="MS147" s="104"/>
      <c r="MT147" s="104"/>
      <c r="MU147" s="104"/>
      <c r="MV147" s="104"/>
      <c r="MW147" s="104"/>
      <c r="MX147" s="104"/>
      <c r="MY147" s="104"/>
      <c r="MZ147" s="104"/>
      <c r="NA147" s="104"/>
      <c r="NB147" s="104"/>
      <c r="NC147" s="104"/>
      <c r="ND147" s="104"/>
      <c r="NE147" s="104"/>
      <c r="NF147" s="104"/>
      <c r="NG147" s="104"/>
      <c r="NH147" s="104"/>
      <c r="NI147" s="104"/>
      <c r="NJ147" s="104"/>
      <c r="NK147" s="104"/>
      <c r="NL147" s="104"/>
      <c r="NM147" s="104"/>
      <c r="NN147" s="104"/>
      <c r="NO147" s="104"/>
      <c r="NP147" s="104"/>
      <c r="NQ147" s="104"/>
      <c r="NR147" s="104"/>
      <c r="NS147" s="104"/>
      <c r="NT147" s="104"/>
      <c r="NU147" s="104"/>
      <c r="NV147" s="104"/>
      <c r="NW147" s="104"/>
      <c r="NX147" s="104"/>
      <c r="NY147" s="104"/>
      <c r="NZ147" s="104"/>
      <c r="OA147" s="104"/>
      <c r="OB147" s="104"/>
      <c r="OC147" s="104"/>
      <c r="OD147" s="104"/>
      <c r="OE147" s="104"/>
      <c r="OF147" s="104"/>
      <c r="OG147" s="104"/>
      <c r="OH147" s="104"/>
      <c r="OI147" s="104"/>
      <c r="OJ147" s="104"/>
      <c r="OK147" s="104"/>
      <c r="OL147" s="104"/>
      <c r="OM147" s="104"/>
      <c r="ON147" s="104"/>
      <c r="OO147" s="104"/>
      <c r="OP147" s="104"/>
      <c r="OQ147" s="104"/>
      <c r="OR147" s="104"/>
      <c r="OS147" s="104"/>
      <c r="OT147" s="104"/>
      <c r="OU147" s="104"/>
      <c r="OV147" s="104"/>
      <c r="OW147" s="104"/>
      <c r="OX147" s="104"/>
      <c r="OY147" s="104"/>
      <c r="OZ147" s="104"/>
      <c r="PA147" s="104"/>
      <c r="PB147" s="104"/>
      <c r="PC147" s="104"/>
      <c r="PD147" s="104"/>
      <c r="PE147" s="104"/>
      <c r="PF147" s="104"/>
      <c r="PG147" s="104"/>
      <c r="PH147" s="104"/>
      <c r="PI147" s="104"/>
      <c r="PJ147" s="104"/>
      <c r="PK147" s="104"/>
      <c r="PL147" s="104"/>
      <c r="PM147" s="104"/>
      <c r="PN147" s="104"/>
      <c r="PO147" s="104"/>
      <c r="PP147" s="104"/>
      <c r="PQ147" s="104"/>
      <c r="PR147" s="104"/>
      <c r="PS147" s="104"/>
      <c r="PT147" s="104"/>
      <c r="PU147" s="104"/>
      <c r="PV147" s="104"/>
      <c r="PW147" s="104"/>
      <c r="PX147" s="104"/>
      <c r="PY147" s="104"/>
      <c r="PZ147" s="104"/>
      <c r="QA147" s="104"/>
      <c r="QB147" s="104"/>
      <c r="QC147" s="104"/>
      <c r="QD147" s="104"/>
      <c r="QE147" s="104"/>
      <c r="QF147" s="104"/>
      <c r="QG147" s="104"/>
      <c r="QH147" s="104"/>
      <c r="QI147" s="104"/>
      <c r="QJ147" s="104"/>
      <c r="QK147" s="104"/>
      <c r="QL147" s="104"/>
      <c r="QM147" s="104"/>
      <c r="QN147" s="104"/>
      <c r="QO147" s="104"/>
      <c r="QP147" s="104"/>
      <c r="QQ147" s="104"/>
      <c r="QR147" s="104"/>
      <c r="QS147" s="104"/>
      <c r="QT147" s="104"/>
      <c r="QU147" s="104"/>
      <c r="QV147" s="104"/>
      <c r="QW147" s="104"/>
      <c r="QX147" s="104"/>
      <c r="QY147" s="104"/>
      <c r="QZ147" s="104"/>
      <c r="RA147" s="104"/>
      <c r="RB147" s="104"/>
      <c r="RC147" s="104"/>
      <c r="RD147" s="104"/>
      <c r="RE147" s="104"/>
      <c r="RF147" s="104"/>
      <c r="RG147" s="104"/>
      <c r="RH147" s="104"/>
      <c r="RI147" s="104"/>
      <c r="RJ147" s="104"/>
      <c r="RK147" s="104"/>
      <c r="RL147" s="104"/>
      <c r="RM147" s="104"/>
      <c r="RN147" s="104"/>
      <c r="RO147" s="104"/>
      <c r="RP147" s="104"/>
      <c r="RQ147" s="104"/>
      <c r="RR147" s="104"/>
      <c r="RS147" s="104"/>
      <c r="RT147" s="104"/>
      <c r="RU147" s="104"/>
      <c r="RV147" s="104"/>
      <c r="RW147" s="104"/>
      <c r="RX147" s="104"/>
      <c r="RY147" s="104"/>
      <c r="RZ147" s="104"/>
      <c r="SA147" s="104"/>
      <c r="SB147" s="104"/>
      <c r="SC147" s="104"/>
      <c r="SD147" s="104"/>
      <c r="SE147" s="104"/>
      <c r="SF147" s="104"/>
      <c r="SG147" s="104"/>
      <c r="SH147" s="104"/>
      <c r="SI147" s="104"/>
      <c r="SJ147" s="104"/>
      <c r="SK147" s="104"/>
      <c r="SL147" s="104"/>
      <c r="SM147" s="104"/>
      <c r="SN147" s="104"/>
      <c r="SO147" s="104"/>
      <c r="SP147" s="104"/>
      <c r="SQ147" s="104"/>
      <c r="SR147" s="104"/>
      <c r="SS147" s="104"/>
      <c r="ST147" s="104"/>
      <c r="SU147" s="104"/>
      <c r="SV147" s="104"/>
      <c r="SW147" s="104"/>
      <c r="SX147" s="104"/>
      <c r="SY147" s="104"/>
      <c r="SZ147" s="104"/>
      <c r="TA147" s="104"/>
      <c r="TB147" s="104"/>
      <c r="TC147" s="104"/>
      <c r="TD147" s="104"/>
      <c r="TE147" s="104"/>
      <c r="TF147" s="104"/>
      <c r="TG147" s="104"/>
      <c r="TH147" s="104"/>
      <c r="TI147" s="104"/>
      <c r="TJ147" s="104"/>
      <c r="TK147" s="104"/>
      <c r="TL147" s="104"/>
      <c r="TM147" s="104"/>
      <c r="TN147" s="104"/>
      <c r="TO147" s="104"/>
      <c r="TP147" s="104"/>
      <c r="TQ147" s="104"/>
      <c r="TR147" s="104"/>
      <c r="TS147" s="104"/>
      <c r="TT147" s="104"/>
      <c r="TU147" s="104"/>
      <c r="TV147" s="104"/>
      <c r="TW147" s="104"/>
      <c r="TX147" s="104"/>
      <c r="TY147" s="104"/>
      <c r="TZ147" s="104"/>
      <c r="UA147" s="104"/>
      <c r="UB147" s="104"/>
      <c r="UC147" s="104"/>
      <c r="UD147" s="104"/>
      <c r="UE147" s="104"/>
      <c r="UF147" s="104"/>
      <c r="UG147" s="104"/>
      <c r="UH147" s="104"/>
      <c r="UI147" s="104"/>
      <c r="UJ147" s="104"/>
      <c r="UK147" s="104"/>
      <c r="UL147" s="104"/>
      <c r="UM147" s="104"/>
      <c r="UN147" s="104"/>
      <c r="UO147" s="104"/>
      <c r="UP147" s="104"/>
      <c r="UQ147" s="104"/>
      <c r="UR147" s="104"/>
      <c r="US147" s="104"/>
      <c r="UT147" s="104"/>
      <c r="UU147" s="104"/>
      <c r="UV147" s="104"/>
      <c r="UW147" s="104"/>
      <c r="UX147" s="104"/>
      <c r="UY147" s="104"/>
      <c r="UZ147" s="104"/>
      <c r="VA147" s="104"/>
      <c r="VB147" s="104"/>
      <c r="VC147" s="104"/>
      <c r="VD147" s="104"/>
      <c r="VE147" s="104"/>
      <c r="VF147" s="104"/>
      <c r="VG147" s="104"/>
      <c r="VH147" s="104"/>
      <c r="VI147" s="104"/>
      <c r="VJ147" s="104"/>
      <c r="VK147" s="104"/>
      <c r="VL147" s="104"/>
      <c r="VM147" s="104"/>
      <c r="VN147" s="104"/>
      <c r="VO147" s="104"/>
      <c r="VP147" s="104"/>
      <c r="VQ147" s="104"/>
      <c r="VR147" s="104"/>
      <c r="VS147" s="104"/>
      <c r="VT147" s="104"/>
      <c r="VU147" s="104"/>
      <c r="VV147" s="104"/>
      <c r="VW147" s="104"/>
      <c r="VX147" s="104"/>
      <c r="VY147" s="104"/>
      <c r="VZ147" s="104"/>
      <c r="WA147" s="104"/>
      <c r="WB147" s="104"/>
      <c r="WC147" s="104"/>
      <c r="WD147" s="104"/>
      <c r="WE147" s="104"/>
      <c r="WF147" s="104"/>
      <c r="WG147" s="104"/>
      <c r="WH147" s="104"/>
      <c r="WI147" s="104"/>
      <c r="WJ147" s="104"/>
      <c r="WK147" s="104"/>
      <c r="WL147" s="104"/>
      <c r="WM147" s="104"/>
      <c r="WN147" s="104"/>
      <c r="WO147" s="104"/>
      <c r="WP147" s="104"/>
      <c r="WQ147" s="104"/>
      <c r="WR147" s="104"/>
      <c r="WS147" s="104"/>
      <c r="WT147" s="104"/>
      <c r="WU147" s="104"/>
      <c r="WV147" s="104"/>
      <c r="WW147" s="104"/>
      <c r="WX147" s="104"/>
      <c r="WY147" s="104"/>
      <c r="WZ147" s="104"/>
      <c r="XA147" s="104"/>
      <c r="XB147" s="104"/>
      <c r="XC147" s="104"/>
      <c r="XD147" s="104"/>
      <c r="XE147" s="104"/>
      <c r="XF147" s="104"/>
      <c r="XG147" s="104"/>
      <c r="XH147" s="104"/>
      <c r="XI147" s="104"/>
      <c r="XJ147" s="104"/>
      <c r="XK147" s="104"/>
      <c r="XL147" s="104"/>
      <c r="XM147" s="104"/>
      <c r="XN147" s="104"/>
      <c r="XO147" s="104"/>
      <c r="XP147" s="104"/>
      <c r="XQ147" s="104"/>
      <c r="XR147" s="104"/>
      <c r="XS147" s="104"/>
      <c r="XT147" s="104"/>
      <c r="XU147" s="104"/>
      <c r="XV147" s="104"/>
      <c r="XW147" s="104"/>
      <c r="XX147" s="104"/>
      <c r="XY147" s="104"/>
      <c r="XZ147" s="104"/>
      <c r="YA147" s="104"/>
      <c r="YB147" s="104"/>
      <c r="YC147" s="104"/>
      <c r="YD147" s="104"/>
      <c r="YE147" s="104"/>
      <c r="YF147" s="104"/>
      <c r="YG147" s="104"/>
      <c r="YH147" s="104"/>
      <c r="YI147" s="104"/>
      <c r="YJ147" s="104"/>
      <c r="YK147" s="104"/>
      <c r="YL147" s="104"/>
      <c r="YM147" s="104"/>
      <c r="YN147" s="104"/>
      <c r="YO147" s="104"/>
      <c r="YP147" s="104"/>
      <c r="YQ147" s="104"/>
      <c r="YR147" s="104"/>
      <c r="YS147" s="104"/>
      <c r="YT147" s="104"/>
      <c r="YU147" s="104"/>
      <c r="YV147" s="104"/>
      <c r="YW147" s="104"/>
      <c r="YX147" s="104"/>
      <c r="YY147" s="104"/>
      <c r="YZ147" s="104"/>
      <c r="ZA147" s="104"/>
      <c r="ZB147" s="104"/>
      <c r="ZC147" s="104"/>
      <c r="ZD147" s="104"/>
      <c r="ZE147" s="104"/>
      <c r="ZF147" s="104"/>
      <c r="ZG147" s="104"/>
      <c r="ZH147" s="104"/>
      <c r="ZI147" s="104"/>
      <c r="ZJ147" s="104"/>
      <c r="ZK147" s="104"/>
      <c r="ZL147" s="104"/>
      <c r="ZM147" s="104"/>
      <c r="ZN147" s="104"/>
      <c r="ZO147" s="104"/>
      <c r="ZP147" s="104"/>
      <c r="ZQ147" s="104"/>
      <c r="ZR147" s="104"/>
      <c r="ZS147" s="104"/>
      <c r="ZT147" s="104"/>
      <c r="ZU147" s="104"/>
      <c r="ZV147" s="104"/>
      <c r="ZW147" s="104"/>
      <c r="ZX147" s="104"/>
      <c r="ZY147" s="104"/>
      <c r="ZZ147" s="104"/>
      <c r="AAA147" s="104"/>
      <c r="AAB147" s="104"/>
      <c r="AAC147" s="104"/>
      <c r="AAD147" s="104"/>
      <c r="AAE147" s="104"/>
      <c r="AAF147" s="104"/>
      <c r="AAG147" s="104"/>
      <c r="AAH147" s="104"/>
      <c r="AAI147" s="104"/>
      <c r="AAJ147" s="104"/>
      <c r="AAK147" s="104"/>
      <c r="AAL147" s="104"/>
      <c r="AAM147" s="104"/>
      <c r="AAN147" s="104"/>
      <c r="AAO147" s="104"/>
      <c r="AAP147" s="104"/>
      <c r="AAQ147" s="104"/>
      <c r="AAR147" s="104"/>
      <c r="AAS147" s="104"/>
      <c r="AAT147" s="104"/>
      <c r="AAU147" s="104"/>
      <c r="AAV147" s="104"/>
      <c r="AAW147" s="104"/>
      <c r="AAX147" s="104"/>
      <c r="AAY147" s="104"/>
      <c r="AAZ147" s="104"/>
      <c r="ABA147" s="104"/>
      <c r="ABB147" s="104"/>
      <c r="ABC147" s="104"/>
      <c r="ABD147" s="104"/>
      <c r="ABE147" s="104"/>
      <c r="ABF147" s="104"/>
      <c r="ABG147" s="104"/>
      <c r="ABH147" s="104"/>
      <c r="ABI147" s="104"/>
      <c r="ABJ147" s="104"/>
      <c r="ABK147" s="104"/>
      <c r="ABL147" s="104"/>
      <c r="ABM147" s="104"/>
      <c r="ABN147" s="104"/>
      <c r="ABO147" s="104"/>
      <c r="ABP147" s="104"/>
      <c r="ABQ147" s="104"/>
      <c r="ABR147" s="104"/>
      <c r="ABS147" s="104"/>
      <c r="ABT147" s="104"/>
      <c r="ABU147" s="104"/>
      <c r="ABV147" s="104"/>
      <c r="ABW147" s="104"/>
      <c r="ABX147" s="104"/>
      <c r="ABY147" s="104"/>
      <c r="ABZ147" s="104"/>
      <c r="ACA147" s="104"/>
      <c r="ACB147" s="104"/>
      <c r="ACC147" s="104"/>
      <c r="ACD147" s="104"/>
      <c r="ACE147" s="104"/>
      <c r="ACF147" s="104"/>
      <c r="ACG147" s="104"/>
      <c r="ACH147" s="104"/>
      <c r="ACI147" s="104"/>
      <c r="ACJ147" s="104"/>
      <c r="ACK147" s="104"/>
      <c r="ACL147" s="104"/>
      <c r="ACM147" s="104"/>
      <c r="ACN147" s="104"/>
      <c r="ACO147" s="104"/>
      <c r="ACP147" s="104"/>
      <c r="ACQ147" s="104"/>
      <c r="ACR147" s="104"/>
      <c r="ACS147" s="104"/>
      <c r="ACT147" s="104"/>
      <c r="ACU147" s="104"/>
      <c r="ACV147" s="104"/>
      <c r="ACW147" s="104"/>
      <c r="ACX147" s="104"/>
      <c r="ACY147" s="104"/>
      <c r="ACZ147" s="104"/>
      <c r="ADA147" s="104"/>
      <c r="ADB147" s="104"/>
      <c r="ADC147" s="104"/>
      <c r="ADD147" s="104"/>
      <c r="ADE147" s="104"/>
      <c r="ADF147" s="104"/>
      <c r="ADG147" s="104"/>
      <c r="ADH147" s="104"/>
      <c r="ADI147" s="104"/>
      <c r="ADJ147" s="104"/>
      <c r="ADK147" s="104"/>
      <c r="ADL147" s="104"/>
      <c r="ADM147" s="104"/>
      <c r="ADN147" s="104"/>
      <c r="ADO147" s="104"/>
      <c r="ADP147" s="104"/>
      <c r="ADQ147" s="104"/>
      <c r="ADR147" s="104"/>
      <c r="ADS147" s="104"/>
      <c r="ADT147" s="104"/>
      <c r="ADU147" s="104"/>
      <c r="ADV147" s="104"/>
      <c r="ADW147" s="104"/>
      <c r="ADX147" s="104"/>
      <c r="ADY147" s="104"/>
      <c r="ADZ147" s="104"/>
      <c r="AEA147" s="104"/>
      <c r="AEB147" s="104"/>
      <c r="AEC147" s="104"/>
      <c r="AED147" s="104"/>
      <c r="AEE147" s="104"/>
      <c r="AEF147" s="104"/>
      <c r="AEG147" s="104"/>
      <c r="AEH147" s="104"/>
      <c r="AEI147" s="104"/>
      <c r="AEJ147" s="104"/>
      <c r="AEK147" s="104"/>
      <c r="AEL147" s="104"/>
      <c r="AEM147" s="104"/>
      <c r="AEN147" s="104"/>
      <c r="AEO147" s="104"/>
      <c r="AEP147" s="104"/>
      <c r="AEQ147" s="104"/>
      <c r="AER147" s="104"/>
      <c r="AES147" s="104"/>
      <c r="AET147" s="104"/>
      <c r="AEU147" s="104"/>
      <c r="AEV147" s="104"/>
      <c r="AEW147" s="104"/>
      <c r="AEX147" s="104"/>
      <c r="AEY147" s="104"/>
      <c r="AEZ147" s="104"/>
      <c r="AFA147" s="104"/>
      <c r="AFB147" s="104"/>
      <c r="AFC147" s="104"/>
      <c r="AFD147" s="104"/>
      <c r="AFE147" s="104"/>
      <c r="AFF147" s="104"/>
      <c r="AFG147" s="104"/>
      <c r="AFH147" s="104"/>
      <c r="AFI147" s="104"/>
      <c r="AFJ147" s="104"/>
      <c r="AFK147" s="104"/>
      <c r="AFL147" s="104"/>
      <c r="AFM147" s="104"/>
      <c r="AFN147" s="104"/>
      <c r="AFO147" s="104"/>
      <c r="AFP147" s="104"/>
      <c r="AFQ147" s="104"/>
      <c r="AFR147" s="104"/>
      <c r="AFS147" s="104"/>
      <c r="AFT147" s="104"/>
      <c r="AFU147" s="104"/>
      <c r="AFV147" s="104"/>
      <c r="AFW147" s="104"/>
      <c r="AFX147" s="104"/>
      <c r="AFY147" s="104"/>
      <c r="AFZ147" s="104"/>
      <c r="AGA147" s="104"/>
      <c r="AGB147" s="104"/>
      <c r="AGC147" s="104"/>
      <c r="AGD147" s="104"/>
      <c r="AGE147" s="104"/>
      <c r="AGF147" s="104"/>
      <c r="AGG147" s="104"/>
      <c r="AGH147" s="104"/>
      <c r="AGI147" s="104"/>
      <c r="AGJ147" s="104"/>
      <c r="AGK147" s="104"/>
      <c r="AGL147" s="104"/>
      <c r="AGM147" s="104"/>
      <c r="AGN147" s="104"/>
      <c r="AGO147" s="104"/>
      <c r="AGP147" s="104"/>
      <c r="AGQ147" s="104"/>
      <c r="AGR147" s="104"/>
      <c r="AGS147" s="104"/>
      <c r="AGT147" s="104"/>
      <c r="AGU147" s="104"/>
      <c r="AGV147" s="104"/>
      <c r="AGW147" s="104"/>
      <c r="AGX147" s="104"/>
      <c r="AGY147" s="104"/>
      <c r="AGZ147" s="104"/>
      <c r="AHA147" s="104"/>
      <c r="AHB147" s="104"/>
      <c r="AHC147" s="104"/>
      <c r="AHD147" s="104"/>
      <c r="AHE147" s="104"/>
      <c r="AHF147" s="104"/>
      <c r="AHG147" s="104"/>
      <c r="AHH147" s="104"/>
      <c r="AHI147" s="104"/>
      <c r="AHJ147" s="104"/>
      <c r="AHK147" s="104"/>
      <c r="AHL147" s="104"/>
      <c r="AHM147" s="104"/>
      <c r="AHN147" s="104"/>
      <c r="AHO147" s="104"/>
      <c r="AHP147" s="104"/>
      <c r="AHQ147" s="104"/>
      <c r="AHR147" s="104"/>
      <c r="AHS147" s="104"/>
      <c r="AHT147" s="104"/>
      <c r="AHU147" s="104"/>
      <c r="AHV147" s="104"/>
      <c r="AHW147" s="104"/>
      <c r="AHX147" s="104"/>
      <c r="AHY147" s="104"/>
      <c r="AHZ147" s="104"/>
      <c r="AIA147" s="104"/>
      <c r="AIB147" s="104"/>
      <c r="AIC147" s="104"/>
      <c r="AID147" s="104"/>
      <c r="AIE147" s="104"/>
      <c r="AIF147" s="104"/>
      <c r="AIG147" s="104"/>
      <c r="AIH147" s="104"/>
      <c r="AII147" s="104"/>
      <c r="AIJ147" s="104"/>
      <c r="AIK147" s="104"/>
      <c r="AIL147" s="104"/>
      <c r="AIM147" s="104"/>
      <c r="AIN147" s="104"/>
      <c r="AIO147" s="104"/>
      <c r="AIP147" s="104"/>
      <c r="AIQ147" s="104"/>
      <c r="AIR147" s="104"/>
      <c r="AIS147" s="104"/>
      <c r="AIT147" s="104"/>
      <c r="AIU147" s="104"/>
      <c r="AIV147" s="104"/>
      <c r="AIW147" s="104"/>
      <c r="AIX147" s="104"/>
      <c r="AIY147" s="104"/>
      <c r="AIZ147" s="104"/>
      <c r="AJA147" s="104"/>
      <c r="AJB147" s="104"/>
      <c r="AJC147" s="104"/>
      <c r="AJD147" s="104"/>
      <c r="AJE147" s="104"/>
      <c r="AJF147" s="104"/>
      <c r="AJG147" s="104"/>
      <c r="AJH147" s="104"/>
      <c r="AJI147" s="104"/>
      <c r="AJJ147" s="104"/>
      <c r="AJK147" s="104"/>
      <c r="AJL147" s="104"/>
      <c r="AJM147" s="104"/>
      <c r="AJN147" s="104"/>
      <c r="AJO147" s="104"/>
      <c r="AJP147" s="104"/>
      <c r="AJQ147" s="104"/>
      <c r="AJR147" s="104"/>
      <c r="AJS147" s="104"/>
      <c r="AJT147" s="104"/>
      <c r="AJU147" s="104"/>
      <c r="AJV147" s="104"/>
      <c r="AJW147" s="104"/>
      <c r="AJX147" s="104"/>
      <c r="AJY147" s="104"/>
      <c r="AJZ147" s="104"/>
      <c r="AKA147" s="104"/>
      <c r="AKB147" s="104"/>
      <c r="AKC147" s="104"/>
      <c r="AKD147" s="104"/>
      <c r="AKE147" s="104"/>
      <c r="AKF147" s="104"/>
      <c r="AKG147" s="104"/>
      <c r="AKH147" s="104"/>
      <c r="AKI147" s="104"/>
      <c r="AKJ147" s="104"/>
      <c r="AKK147" s="104"/>
      <c r="AKL147" s="104"/>
      <c r="AKM147" s="104"/>
      <c r="AKN147" s="104"/>
      <c r="AKO147" s="104"/>
      <c r="AKP147" s="104"/>
      <c r="AKQ147" s="104"/>
      <c r="AKR147" s="104"/>
      <c r="AKS147" s="104"/>
      <c r="AKT147" s="104"/>
      <c r="AKU147" s="104"/>
      <c r="AKV147" s="104"/>
      <c r="AKW147" s="104"/>
      <c r="AKX147" s="104"/>
      <c r="AKY147" s="104"/>
      <c r="AKZ147" s="104"/>
      <c r="ALA147" s="104"/>
      <c r="ALB147" s="104"/>
      <c r="ALC147" s="104"/>
      <c r="ALD147" s="104"/>
      <c r="ALE147" s="104"/>
      <c r="ALF147" s="104"/>
      <c r="ALG147" s="104"/>
      <c r="ALH147" s="104"/>
      <c r="ALI147" s="104"/>
      <c r="ALJ147" s="104"/>
      <c r="ALK147" s="104"/>
      <c r="ALL147" s="104"/>
      <c r="ALM147" s="104"/>
      <c r="ALN147" s="104"/>
      <c r="ALO147" s="104"/>
      <c r="ALP147" s="104"/>
      <c r="ALQ147" s="104"/>
      <c r="ALR147" s="104"/>
      <c r="ALS147" s="104"/>
      <c r="ALT147" s="104"/>
      <c r="ALU147" s="104"/>
      <c r="ALV147" s="104"/>
      <c r="ALW147" s="104"/>
      <c r="ALX147" s="104"/>
      <c r="ALY147" s="104"/>
      <c r="ALZ147" s="104"/>
      <c r="AMA147" s="104"/>
      <c r="AMB147" s="104"/>
      <c r="AMC147" s="104"/>
      <c r="AMD147" s="104"/>
      <c r="AME147" s="104"/>
      <c r="AMF147" s="104"/>
      <c r="AMG147" s="104"/>
      <c r="AMH147" s="104"/>
      <c r="AMI147" s="104"/>
      <c r="AMJ147" s="104"/>
    </row>
    <row r="148" spans="1:1024" s="92" customFormat="1" ht="12.75" x14ac:dyDescent="0.2">
      <c r="A148" s="58" t="str">
        <f t="array" ref="A148">IF(G148=Error_checking!$A$26,_xlfn.RANK.EQ(AC148,$AC$2:$AC$601),"")</f>
        <v/>
      </c>
      <c r="B148" s="84">
        <v>344</v>
      </c>
      <c r="C148" s="59">
        <f>VLOOKUP($B148,Ludo_na!$A$2:$D$601,2,0)</f>
        <v>295</v>
      </c>
      <c r="D148" s="60" t="str">
        <f>IF(VLOOKUP($B148,Ludo_voor!$A$2:$Y$601,3,0)="","",VLOOKUP($B148,Ludo_voor!$A$2:$Y$601,3,0))</f>
        <v>Helderweirdt</v>
      </c>
      <c r="E148" s="61" t="str">
        <f>IF(VLOOKUP($B148,Ludo_voor!$A$2:$Y$601,4,0)="","",VLOOKUP($B148,Ludo_voor!$A$2:$Y$601,4,0))</f>
        <v>Bart</v>
      </c>
      <c r="F148" s="62" t="str">
        <f>IF(VLOOKUP($B148,Ludo_voor!$A$2:$Y$601,5,0)="","",VLOOKUP($B148,Ludo_voor!$A$2:$Y$601,5,0))</f>
        <v>Winning Movez</v>
      </c>
      <c r="G148" s="63"/>
      <c r="H148" s="85"/>
      <c r="I148" s="65"/>
      <c r="J148" s="87"/>
      <c r="K148" s="87"/>
      <c r="L148" s="87"/>
      <c r="M148" s="67" t="str">
        <f t="array" ref="M148">IF($G148="","",IF(L148="",0,((SUM(IF(I148=I$2:I$601,IF(J148=J$2:J$601,1,0),0))-K148)/(SUM(IF(I148=I$2:I$601,IF(J148=J$2:J$601,1,0),0))-1)*100)+(L148/(SUM(IF(I148=I$2:I$601,IF(J148=J$2:J$601,L$2:L$601,0),0))))+IF(K148&lt;2,SUM(IF(I148=I$2:I$601,IF(J148=J$2:J$601,1,0),0)),0)))</f>
        <v/>
      </c>
      <c r="N148" s="88"/>
      <c r="O148" s="72"/>
      <c r="P148" s="72"/>
      <c r="Q148" s="72"/>
      <c r="R148" s="70" t="str">
        <f t="array" ref="R148">IF($G148="","",IF(Q148="",0,((SUM(IF(N148=N$2:N$601,IF(O148=O$2:O$601,1,0),0))-P148)/(SUM(IF(N148=N$2:N$601,IF(O148=O$2:O$601,1,0),0))-1)*100)+(Q148/(SUM(IF(N148=N$2:N$601,IF(O148=O$2:O$601,Q$2:Q$601,0),0))))+IF(P148&lt;2,SUM(IF(N148=N$2:N$601,IF(O148=O$2:O$601,1,0),0)),0)))</f>
        <v/>
      </c>
      <c r="S148" s="71"/>
      <c r="T148" s="72"/>
      <c r="U148" s="72"/>
      <c r="V148" s="72"/>
      <c r="W148" s="73" t="str">
        <f t="array" ref="W148">IF($G148="","",IF(OR(S148=Error_checking!$Q$25,S148=Error_checking!$Q$26),R148-IF(P148&lt;2,SUM(IF(N148=N$2:N$601,IF(O148=O$2:O$601,1,0),0)),0),IF(V148="",0,((SUM(IF(S148=S$2:S$601,IF(T148=T$2:T$601,1,0),0))-U148)/(SUM(IF(S148=S$2:S$601,IF(T148=T$2:T$601,1,0),0))-1)*100)+(V148/(SUM(IF(S148=S$2:S$601,IF(T148=T$2:T$601,V$2:V$601,0),0))))+IF(U148&lt;2,SUM(IF(S148=S$2:S$601,IF(T148=T$2:T$601,1,0),0)),0))))</f>
        <v/>
      </c>
      <c r="X148" s="74"/>
      <c r="Y148" s="75"/>
      <c r="Z148" s="76"/>
      <c r="AA148" s="75"/>
      <c r="AB148" s="77">
        <f>0</f>
        <v>0</v>
      </c>
      <c r="AC148" s="77">
        <f t="array" ref="AC148">SUM(M148,R148,W148,AB148)</f>
        <v>0</v>
      </c>
      <c r="AD148" s="76">
        <f>IF(G148=Error_checking!$A$26,MAX(0,MIN(MaxBonus,$G$1)+1-_xlfn.RANK.EQ(AC148,$AC$2:$AC$601)),0)</f>
        <v>0</v>
      </c>
      <c r="AE148" s="73">
        <f t="shared" si="2"/>
        <v>0</v>
      </c>
      <c r="AF148" s="78" t="str">
        <f t="array" ref="AF148">IF(G148=Error_checking!$A$26,_xlfn.RANK.EQ(AC148,$AC$2:$AC$601),"")</f>
        <v/>
      </c>
      <c r="AG148" s="79"/>
      <c r="AH148" s="80"/>
      <c r="AI148" s="80"/>
      <c r="AJ148" s="80"/>
      <c r="AK148" s="81"/>
      <c r="AL148" s="81"/>
      <c r="AM148" s="81"/>
      <c r="AN148" s="82"/>
      <c r="AO148" s="81"/>
      <c r="AP148" s="81"/>
      <c r="AQ148" s="81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</row>
    <row r="149" spans="1:1024" s="104" customFormat="1" ht="12.75" x14ac:dyDescent="0.2">
      <c r="A149" s="58" t="str">
        <f t="array" ref="A149">IF(G149=Error_checking!$A$26,_xlfn.RANK.EQ(AC149,$AC$2:$AC$601),"")</f>
        <v/>
      </c>
      <c r="B149" s="84">
        <v>521</v>
      </c>
      <c r="C149" s="59">
        <f>VLOOKUP($B149,Ludo_na!$A$2:$D$601,2,0)</f>
        <v>541</v>
      </c>
      <c r="D149" s="60" t="str">
        <f>IF(VLOOKUP($B149,Ludo_voor!$A$2:$Y$601,3,0)="","",VLOOKUP($B149,Ludo_voor!$A$2:$Y$601,3,0))</f>
        <v/>
      </c>
      <c r="E149" s="61" t="str">
        <f>IF(VLOOKUP($B149,Ludo_voor!$A$2:$Y$601,4,0)="","",VLOOKUP($B149,Ludo_voor!$A$2:$Y$601,4,0))</f>
        <v/>
      </c>
      <c r="F149" s="62" t="str">
        <f>IF(VLOOKUP($B149,Ludo_voor!$A$2:$Y$601,5,0)="","",VLOOKUP($B149,Ludo_voor!$A$2:$Y$601,5,0))</f>
        <v/>
      </c>
      <c r="G149" s="63"/>
      <c r="H149" s="85"/>
      <c r="I149" s="86"/>
      <c r="J149" s="87"/>
      <c r="K149" s="87"/>
      <c r="L149" s="87"/>
      <c r="M149" s="67" t="str">
        <f t="array" ref="M149">IF($G149="","",IF(L149="",0,((SUM(IF(I149=I$2:I$601,IF(J149=J$2:J$601,1,0),0))-K149)/(SUM(IF(I149=I$2:I$601,IF(J149=J$2:J$601,1,0),0))-1)*100)+(L149/(SUM(IF(I149=I$2:I$601,IF(J149=J$2:J$601,L$2:L$601,0),0))))+IF(K149&lt;2,SUM(IF(I149=I$2:I$601,IF(J149=J$2:J$601,1,0),0)),0)))</f>
        <v/>
      </c>
      <c r="N149" s="88"/>
      <c r="O149" s="72"/>
      <c r="P149" s="72"/>
      <c r="Q149" s="72"/>
      <c r="R149" s="70" t="str">
        <f t="array" ref="R149">IF($G149="","",IF(Q149="",0,((SUM(IF(N149=N$2:N$601,IF(O149=O$2:O$601,1,0),0))-P149)/(SUM(IF(N149=N$2:N$601,IF(O149=O$2:O$601,1,0),0))-1)*100)+(Q149/(SUM(IF(N149=N$2:N$601,IF(O149=O$2:O$601,Q$2:Q$601,0),0))))+IF(P149&lt;2,SUM(IF(N149=N$2:N$601,IF(O149=O$2:O$601,1,0),0)),0)))</f>
        <v/>
      </c>
      <c r="S149" s="71"/>
      <c r="T149" s="72"/>
      <c r="U149" s="72"/>
      <c r="V149" s="72"/>
      <c r="W149" s="73" t="str">
        <f t="array" ref="W149">IF($G149="","",IF(OR(S149=Error_checking!$Q$25,S149=Error_checking!$Q$26),R149-IF(P149&lt;2,SUM(IF(N149=N$2:N$601,IF(O149=O$2:O$601,1,0),0)),0),IF(V149="",0,((SUM(IF(S149=S$2:S$601,IF(T149=T$2:T$601,1,0),0))-U149)/(SUM(IF(S149=S$2:S$601,IF(T149=T$2:T$601,1,0),0))-1)*100)+(V149/(SUM(IF(S149=S$2:S$601,IF(T149=T$2:T$601,V$2:V$601,0),0))))+IF(U149&lt;2,SUM(IF(S149=S$2:S$601,IF(T149=T$2:T$601,1,0),0)),0))))</f>
        <v/>
      </c>
      <c r="X149" s="74"/>
      <c r="Y149" s="75"/>
      <c r="Z149" s="76"/>
      <c r="AA149" s="75"/>
      <c r="AB149" s="77">
        <f>0</f>
        <v>0</v>
      </c>
      <c r="AC149" s="77">
        <f t="array" ref="AC149">SUM(M149,R149,W149,AB149)</f>
        <v>0</v>
      </c>
      <c r="AD149" s="76">
        <f>IF(G149=Error_checking!$A$26,MAX(0,MIN(MaxBonus,$G$1)+1-_xlfn.RANK.EQ(AC149,$AC$2:$AC$601)),0)</f>
        <v>0</v>
      </c>
      <c r="AE149" s="73">
        <f t="shared" si="2"/>
        <v>0</v>
      </c>
      <c r="AF149" s="78" t="str">
        <f t="array" ref="AF149">IF(G149=Error_checking!$A$26,_xlfn.RANK.EQ(AC149,$AC$2:$AC$601),"")</f>
        <v/>
      </c>
      <c r="AG149" s="79"/>
      <c r="AH149" s="80"/>
      <c r="AI149" s="80"/>
      <c r="AJ149" s="80"/>
      <c r="AK149" s="81"/>
      <c r="AL149" s="81"/>
      <c r="AM149" s="81"/>
      <c r="AN149" s="82"/>
      <c r="AO149" s="81"/>
      <c r="AP149" s="81"/>
      <c r="AQ149" s="81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</row>
    <row r="150" spans="1:1024" s="104" customFormat="1" ht="12.75" x14ac:dyDescent="0.2">
      <c r="A150" s="58" t="str">
        <f t="array" ref="A150">IF(G150=Error_checking!$A$26,_xlfn.RANK.EQ(AC150,$AC$2:$AC$601),"")</f>
        <v/>
      </c>
      <c r="B150" s="84">
        <v>522</v>
      </c>
      <c r="C150" s="59">
        <f>VLOOKUP($B150,Ludo_na!$A$2:$D$601,2,0)</f>
        <v>541</v>
      </c>
      <c r="D150" s="60" t="str">
        <f>IF(VLOOKUP($B150,Ludo_voor!$A$2:$Y$601,3,0)="","",VLOOKUP($B150,Ludo_voor!$A$2:$Y$601,3,0))</f>
        <v/>
      </c>
      <c r="E150" s="61" t="str">
        <f>IF(VLOOKUP($B150,Ludo_voor!$A$2:$Y$601,4,0)="","",VLOOKUP($B150,Ludo_voor!$A$2:$Y$601,4,0))</f>
        <v/>
      </c>
      <c r="F150" s="62" t="str">
        <f>IF(VLOOKUP($B150,Ludo_voor!$A$2:$Y$601,5,0)="","",VLOOKUP($B150,Ludo_voor!$A$2:$Y$601,5,0))</f>
        <v/>
      </c>
      <c r="G150" s="63"/>
      <c r="H150" s="85"/>
      <c r="I150" s="86"/>
      <c r="J150" s="87"/>
      <c r="K150" s="87"/>
      <c r="L150" s="87"/>
      <c r="M150" s="67" t="str">
        <f t="array" ref="M150">IF($G150="","",IF(L150="",0,((SUM(IF(I150=I$2:I$601,IF(J150=J$2:J$601,1,0),0))-K150)/(SUM(IF(I150=I$2:I$601,IF(J150=J$2:J$601,1,0),0))-1)*100)+(L150/(SUM(IF(I150=I$2:I$601,IF(J150=J$2:J$601,L$2:L$601,0),0))))+IF(K150&lt;2,SUM(IF(I150=I$2:I$601,IF(J150=J$2:J$601,1,0),0)),0)))</f>
        <v/>
      </c>
      <c r="N150" s="88"/>
      <c r="O150" s="72"/>
      <c r="P150" s="72"/>
      <c r="Q150" s="72"/>
      <c r="R150" s="70" t="str">
        <f t="array" ref="R150">IF($G150="","",IF(Q150="",0,((SUM(IF(N150=N$2:N$601,IF(O150=O$2:O$601,1,0),0))-P150)/(SUM(IF(N150=N$2:N$601,IF(O150=O$2:O$601,1,0),0))-1)*100)+(Q150/(SUM(IF(N150=N$2:N$601,IF(O150=O$2:O$601,Q$2:Q$601,0),0))))+IF(P150&lt;2,SUM(IF(N150=N$2:N$601,IF(O150=O$2:O$601,1,0),0)),0)))</f>
        <v/>
      </c>
      <c r="S150" s="71"/>
      <c r="T150" s="72"/>
      <c r="U150" s="72"/>
      <c r="V150" s="72"/>
      <c r="W150" s="73" t="str">
        <f t="array" ref="W150">IF($G150="","",IF(OR(S150=Error_checking!$Q$25,S150=Error_checking!$Q$26),R150-IF(P150&lt;2,SUM(IF(N150=N$2:N$601,IF(O150=O$2:O$601,1,0),0)),0),IF(V150="",0,((SUM(IF(S150=S$2:S$601,IF(T150=T$2:T$601,1,0),0))-U150)/(SUM(IF(S150=S$2:S$601,IF(T150=T$2:T$601,1,0),0))-1)*100)+(V150/(SUM(IF(S150=S$2:S$601,IF(T150=T$2:T$601,V$2:V$601,0),0))))+IF(U150&lt;2,SUM(IF(S150=S$2:S$601,IF(T150=T$2:T$601,1,0),0)),0))))</f>
        <v/>
      </c>
      <c r="X150" s="74"/>
      <c r="Y150" s="75"/>
      <c r="Z150" s="76"/>
      <c r="AA150" s="75"/>
      <c r="AB150" s="77">
        <f>0</f>
        <v>0</v>
      </c>
      <c r="AC150" s="77">
        <f t="array" ref="AC150">SUM(M150,R150,W150,AB150)</f>
        <v>0</v>
      </c>
      <c r="AD150" s="76">
        <f>IF(G150=Error_checking!$A$26,MAX(0,MIN(MaxBonus,$G$1)+1-_xlfn.RANK.EQ(AC150,$AC$2:$AC$601)),0)</f>
        <v>0</v>
      </c>
      <c r="AE150" s="73">
        <f t="shared" si="2"/>
        <v>0</v>
      </c>
      <c r="AF150" s="78" t="str">
        <f t="array" ref="AF150">IF(G150=Error_checking!$A$26,_xlfn.RANK.EQ(AC150,$AC$2:$AC$601),"")</f>
        <v/>
      </c>
      <c r="AG150" s="79"/>
      <c r="AH150" s="80"/>
      <c r="AI150" s="80"/>
      <c r="AJ150" s="80"/>
      <c r="AK150" s="81"/>
      <c r="AL150" s="81"/>
      <c r="AM150" s="81"/>
      <c r="AN150" s="82"/>
      <c r="AO150" s="81"/>
      <c r="AP150" s="81"/>
      <c r="AQ150" s="81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</row>
    <row r="151" spans="1:1024" s="89" customFormat="1" ht="12.75" x14ac:dyDescent="0.2">
      <c r="A151" s="58" t="str">
        <f t="array" ref="A151">IF(G151=Error_checking!$A$26,_xlfn.RANK.EQ(AC151,$AC$2:$AC$601),"")</f>
        <v/>
      </c>
      <c r="B151" s="84">
        <v>523</v>
      </c>
      <c r="C151" s="59">
        <f>VLOOKUP($B151,Ludo_na!$A$2:$D$601,2,0)</f>
        <v>541</v>
      </c>
      <c r="D151" s="60" t="str">
        <f>IF(VLOOKUP($B151,Ludo_voor!$A$2:$Y$601,3,0)="","",VLOOKUP($B151,Ludo_voor!$A$2:$Y$601,3,0))</f>
        <v/>
      </c>
      <c r="E151" s="61" t="str">
        <f>IF(VLOOKUP($B151,Ludo_voor!$A$2:$Y$601,4,0)="","",VLOOKUP($B151,Ludo_voor!$A$2:$Y$601,4,0))</f>
        <v/>
      </c>
      <c r="F151" s="62" t="str">
        <f>IF(VLOOKUP($B151,Ludo_voor!$A$2:$Y$601,5,0)="","",VLOOKUP($B151,Ludo_voor!$A$2:$Y$601,5,0))</f>
        <v/>
      </c>
      <c r="G151" s="63"/>
      <c r="H151" s="85"/>
      <c r="I151" s="86"/>
      <c r="J151" s="87"/>
      <c r="K151" s="87"/>
      <c r="L151" s="87"/>
      <c r="M151" s="67" t="str">
        <f t="array" ref="M151">IF($G151="","",IF(L151="",0,((SUM(IF(I151=I$2:I$601,IF(J151=J$2:J$601,1,0),0))-K151)/(SUM(IF(I151=I$2:I$601,IF(J151=J$2:J$601,1,0),0))-1)*100)+(L151/(SUM(IF(I151=I$2:I$601,IF(J151=J$2:J$601,L$2:L$601,0),0))))+IF(K151&lt;2,SUM(IF(I151=I$2:I$601,IF(J151=J$2:J$601,1,0),0)),0)))</f>
        <v/>
      </c>
      <c r="N151" s="88"/>
      <c r="O151" s="72"/>
      <c r="P151" s="72"/>
      <c r="Q151" s="72"/>
      <c r="R151" s="70" t="str">
        <f t="array" ref="R151">IF($G151="","",IF(Q151="",0,((SUM(IF(N151=N$2:N$601,IF(O151=O$2:O$601,1,0),0))-P151)/(SUM(IF(N151=N$2:N$601,IF(O151=O$2:O$601,1,0),0))-1)*100)+(Q151/(SUM(IF(N151=N$2:N$601,IF(O151=O$2:O$601,Q$2:Q$601,0),0))))+IF(P151&lt;2,SUM(IF(N151=N$2:N$601,IF(O151=O$2:O$601,1,0),0)),0)))</f>
        <v/>
      </c>
      <c r="S151" s="71"/>
      <c r="T151" s="72"/>
      <c r="U151" s="72"/>
      <c r="V151" s="72"/>
      <c r="W151" s="73" t="str">
        <f t="array" ref="W151">IF($G151="","",IF(OR(S151=Error_checking!$Q$25,S151=Error_checking!$Q$26),R151-IF(P151&lt;2,SUM(IF(N151=N$2:N$601,IF(O151=O$2:O$601,1,0),0)),0),IF(V151="",0,((SUM(IF(S151=S$2:S$601,IF(T151=T$2:T$601,1,0),0))-U151)/(SUM(IF(S151=S$2:S$601,IF(T151=T$2:T$601,1,0),0))-1)*100)+(V151/(SUM(IF(S151=S$2:S$601,IF(T151=T$2:T$601,V$2:V$601,0),0))))+IF(U151&lt;2,SUM(IF(S151=S$2:S$601,IF(T151=T$2:T$601,1,0),0)),0))))</f>
        <v/>
      </c>
      <c r="X151" s="74"/>
      <c r="Y151" s="75"/>
      <c r="Z151" s="76"/>
      <c r="AA151" s="75"/>
      <c r="AB151" s="77">
        <f>0</f>
        <v>0</v>
      </c>
      <c r="AC151" s="77">
        <f t="array" ref="AC151">SUM(M151,R151,W151,AB151)</f>
        <v>0</v>
      </c>
      <c r="AD151" s="76">
        <f>IF(G151=Error_checking!$A$26,MAX(0,MIN(MaxBonus,$G$1)+1-_xlfn.RANK.EQ(AC151,$AC$2:$AC$601)),0)</f>
        <v>0</v>
      </c>
      <c r="AE151" s="73">
        <f t="shared" si="2"/>
        <v>0</v>
      </c>
      <c r="AF151" s="78" t="str">
        <f t="array" ref="AF151">IF(G151=Error_checking!$A$26,_xlfn.RANK.EQ(AC151,$AC$2:$AC$601),"")</f>
        <v/>
      </c>
      <c r="AG151" s="79"/>
      <c r="AH151" s="80"/>
      <c r="AI151" s="80"/>
      <c r="AJ151" s="80"/>
      <c r="AK151" s="81"/>
      <c r="AL151" s="81"/>
      <c r="AM151" s="81"/>
      <c r="AN151" s="82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</row>
    <row r="152" spans="1:1024" s="104" customFormat="1" ht="12.75" x14ac:dyDescent="0.2">
      <c r="A152" s="58" t="str">
        <f t="array" ref="A152">IF(G152=Error_checking!$A$26,_xlfn.RANK.EQ(AC152,$AC$2:$AC$601),"")</f>
        <v/>
      </c>
      <c r="B152" s="93">
        <v>528</v>
      </c>
      <c r="C152" s="59">
        <f>VLOOKUP($B152,Ludo_na!$A$2:$D$601,2,0)</f>
        <v>541</v>
      </c>
      <c r="D152" s="60" t="str">
        <f>IF(VLOOKUP($B152,Ludo_voor!$A$2:$Y$601,3,0)="","",VLOOKUP($B152,Ludo_voor!$A$2:$Y$601,3,0))</f>
        <v/>
      </c>
      <c r="E152" s="61" t="str">
        <f>IF(VLOOKUP($B152,Ludo_voor!$A$2:$Y$601,4,0)="","",VLOOKUP($B152,Ludo_voor!$A$2:$Y$601,4,0))</f>
        <v/>
      </c>
      <c r="F152" s="62" t="str">
        <f>IF(VLOOKUP($B152,Ludo_voor!$A$2:$Y$601,5,0)="","",VLOOKUP($B152,Ludo_voor!$A$2:$Y$601,5,0))</f>
        <v/>
      </c>
      <c r="G152" s="63"/>
      <c r="H152" s="85"/>
      <c r="I152" s="86"/>
      <c r="J152" s="87"/>
      <c r="K152" s="87"/>
      <c r="L152" s="87"/>
      <c r="M152" s="67" t="str">
        <f t="array" ref="M152">IF($G152="","",IF(L152="",0,((SUM(IF(I152=I$2:I$601,IF(J152=J$2:J$601,1,0),0))-K152)/(SUM(IF(I152=I$2:I$601,IF(J152=J$2:J$601,1,0),0))-1)*100)+(L152/(SUM(IF(I152=I$2:I$601,IF(J152=J$2:J$601,L$2:L$601,0),0))))+IF(K152&lt;2,SUM(IF(I152=I$2:I$601,IF(J152=J$2:J$601,1,0),0)),0)))</f>
        <v/>
      </c>
      <c r="N152" s="88"/>
      <c r="O152" s="72"/>
      <c r="P152" s="72"/>
      <c r="Q152" s="72"/>
      <c r="R152" s="70" t="str">
        <f t="array" ref="R152">IF($G152="","",IF(Q152="",0,((SUM(IF(N152=N$2:N$601,IF(O152=O$2:O$601,1,0),0))-P152)/(SUM(IF(N152=N$2:N$601,IF(O152=O$2:O$601,1,0),0))-1)*100)+(Q152/(SUM(IF(N152=N$2:N$601,IF(O152=O$2:O$601,Q$2:Q$601,0),0))))+IF(P152&lt;2,SUM(IF(N152=N$2:N$601,IF(O152=O$2:O$601,1,0),0)),0)))</f>
        <v/>
      </c>
      <c r="S152" s="71"/>
      <c r="T152" s="72"/>
      <c r="U152" s="72"/>
      <c r="V152" s="72"/>
      <c r="W152" s="73" t="str">
        <f t="array" ref="W152">IF($G152="","",IF(OR(S152=Error_checking!$Q$25,S152=Error_checking!$Q$26),R152-IF(P152&lt;2,SUM(IF(N152=N$2:N$601,IF(O152=O$2:O$601,1,0),0)),0),IF(V152="",0,((SUM(IF(S152=S$2:S$601,IF(T152=T$2:T$601,1,0),0))-U152)/(SUM(IF(S152=S$2:S$601,IF(T152=T$2:T$601,1,0),0))-1)*100)+(V152/(SUM(IF(S152=S$2:S$601,IF(T152=T$2:T$601,V$2:V$601,0),0))))+IF(U152&lt;2,SUM(IF(S152=S$2:S$601,IF(T152=T$2:T$601,1,0),0)),0))))</f>
        <v/>
      </c>
      <c r="X152" s="74"/>
      <c r="Y152" s="75"/>
      <c r="Z152" s="76"/>
      <c r="AA152" s="75"/>
      <c r="AB152" s="77">
        <f>0</f>
        <v>0</v>
      </c>
      <c r="AC152" s="77">
        <f t="array" ref="AC152">SUM(M152,R152,W152,AB152)</f>
        <v>0</v>
      </c>
      <c r="AD152" s="76">
        <f>IF(G152=Error_checking!$A$26,MAX(0,MIN(MaxBonus,$G$1)+1-_xlfn.RANK.EQ(AC152,$AC$2:$AC$601)),0)</f>
        <v>0</v>
      </c>
      <c r="AE152" s="73">
        <f t="shared" si="2"/>
        <v>0</v>
      </c>
      <c r="AF152" s="78" t="str">
        <f t="array" ref="AF152">IF(G152=Error_checking!$A$26,_xlfn.RANK.EQ(AC152,$AC$2:$AC$601),"")</f>
        <v/>
      </c>
      <c r="AG152" s="79"/>
      <c r="AH152" s="80"/>
      <c r="AI152" s="80"/>
      <c r="AJ152" s="80"/>
      <c r="AK152" s="81"/>
      <c r="AL152" s="81"/>
      <c r="AM152" s="81"/>
      <c r="AN152" s="82"/>
      <c r="AO152" s="81"/>
      <c r="AP152" s="81"/>
      <c r="AQ152" s="81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</row>
    <row r="153" spans="1:1024" s="89" customFormat="1" ht="12.75" x14ac:dyDescent="0.2">
      <c r="A153" s="58" t="str">
        <f t="array" ref="A153">IF(G153=Error_checking!$A$26,_xlfn.RANK.EQ(AC153,$AC$2:$AC$601),"")</f>
        <v/>
      </c>
      <c r="B153" s="84">
        <v>529</v>
      </c>
      <c r="C153" s="59">
        <f>VLOOKUP($B153,Ludo_na!$A$2:$D$601,2,0)</f>
        <v>541</v>
      </c>
      <c r="D153" s="60" t="str">
        <f>IF(VLOOKUP($B153,Ludo_voor!$A$2:$Y$601,3,0)="","",VLOOKUP($B153,Ludo_voor!$A$2:$Y$601,3,0))</f>
        <v/>
      </c>
      <c r="E153" s="61" t="str">
        <f>IF(VLOOKUP($B153,Ludo_voor!$A$2:$Y$601,4,0)="","",VLOOKUP($B153,Ludo_voor!$A$2:$Y$601,4,0))</f>
        <v/>
      </c>
      <c r="F153" s="62" t="str">
        <f>IF(VLOOKUP($B153,Ludo_voor!$A$2:$Y$601,5,0)="","",VLOOKUP($B153,Ludo_voor!$A$2:$Y$601,5,0))</f>
        <v/>
      </c>
      <c r="G153" s="63"/>
      <c r="H153" s="85"/>
      <c r="I153" s="86"/>
      <c r="J153" s="87"/>
      <c r="K153" s="87"/>
      <c r="L153" s="87"/>
      <c r="M153" s="67" t="str">
        <f t="array" ref="M153">IF($G153="","",IF(L153="",0,((SUM(IF(I153=I$2:I$601,IF(J153=J$2:J$601,1,0),0))-K153)/(SUM(IF(I153=I$2:I$601,IF(J153=J$2:J$601,1,0),0))-1)*100)+(L153/(SUM(IF(I153=I$2:I$601,IF(J153=J$2:J$601,L$2:L$601,0),0))))+IF(K153&lt;2,SUM(IF(I153=I$2:I$601,IF(J153=J$2:J$601,1,0),0)),0)))</f>
        <v/>
      </c>
      <c r="N153" s="88"/>
      <c r="O153" s="72"/>
      <c r="P153" s="72"/>
      <c r="Q153" s="72"/>
      <c r="R153" s="70" t="str">
        <f t="array" ref="R153">IF($G153="","",IF(Q153="",0,((SUM(IF(N153=N$2:N$601,IF(O153=O$2:O$601,1,0),0))-P153)/(SUM(IF(N153=N$2:N$601,IF(O153=O$2:O$601,1,0),0))-1)*100)+(Q153/(SUM(IF(N153=N$2:N$601,IF(O153=O$2:O$601,Q$2:Q$601,0),0))))+IF(P153&lt;2,SUM(IF(N153=N$2:N$601,IF(O153=O$2:O$601,1,0),0)),0)))</f>
        <v/>
      </c>
      <c r="S153" s="71"/>
      <c r="T153" s="72"/>
      <c r="U153" s="72"/>
      <c r="V153" s="72"/>
      <c r="W153" s="73" t="str">
        <f t="array" ref="W153">IF($G153="","",IF(OR(S153=Error_checking!$Q$25,S153=Error_checking!$Q$26),R153-IF(P153&lt;2,SUM(IF(N153=N$2:N$601,IF(O153=O$2:O$601,1,0),0)),0),IF(V153="",0,((SUM(IF(S153=S$2:S$601,IF(T153=T$2:T$601,1,0),0))-U153)/(SUM(IF(S153=S$2:S$601,IF(T153=T$2:T$601,1,0),0))-1)*100)+(V153/(SUM(IF(S153=S$2:S$601,IF(T153=T$2:T$601,V$2:V$601,0),0))))+IF(U153&lt;2,SUM(IF(S153=S$2:S$601,IF(T153=T$2:T$601,1,0),0)),0))))</f>
        <v/>
      </c>
      <c r="X153" s="74"/>
      <c r="Y153" s="75"/>
      <c r="Z153" s="76"/>
      <c r="AA153" s="75"/>
      <c r="AB153" s="77">
        <f>0</f>
        <v>0</v>
      </c>
      <c r="AC153" s="77">
        <f t="array" ref="AC153">SUM(M153,R153,W153,AB153)</f>
        <v>0</v>
      </c>
      <c r="AD153" s="76">
        <f>IF(G153=Error_checking!$A$26,MAX(0,MIN(MaxBonus,$G$1)+1-_xlfn.RANK.EQ(AC153,$AC$2:$AC$601)),0)</f>
        <v>0</v>
      </c>
      <c r="AE153" s="73">
        <f t="shared" si="2"/>
        <v>0</v>
      </c>
      <c r="AF153" s="78" t="str">
        <f t="array" ref="AF153">IF(G153=Error_checking!$A$26,_xlfn.RANK.EQ(AC153,$AC$2:$AC$601),"")</f>
        <v/>
      </c>
      <c r="AG153" s="79"/>
      <c r="AH153" s="80"/>
      <c r="AI153" s="80"/>
      <c r="AJ153" s="80"/>
      <c r="AK153" s="90"/>
      <c r="AL153" s="90"/>
      <c r="AM153" s="90"/>
      <c r="AN153" s="91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</row>
    <row r="154" spans="1:1024" s="104" customFormat="1" ht="12.75" x14ac:dyDescent="0.2">
      <c r="A154" s="58" t="str">
        <f t="array" ref="A154">IF(G154=Error_checking!$A$26,_xlfn.RANK.EQ(AC154,$AC$2:$AC$601),"")</f>
        <v/>
      </c>
      <c r="B154" s="84">
        <v>533</v>
      </c>
      <c r="C154" s="59">
        <f>VLOOKUP($B154,Ludo_na!$A$2:$D$601,2,0)</f>
        <v>541</v>
      </c>
      <c r="D154" s="60" t="str">
        <f>IF(VLOOKUP($B154,Ludo_voor!$A$2:$Y$601,3,0)="","",VLOOKUP($B154,Ludo_voor!$A$2:$Y$601,3,0))</f>
        <v/>
      </c>
      <c r="E154" s="61" t="str">
        <f>IF(VLOOKUP($B154,Ludo_voor!$A$2:$Y$601,4,0)="","",VLOOKUP($B154,Ludo_voor!$A$2:$Y$601,4,0))</f>
        <v/>
      </c>
      <c r="F154" s="62" t="str">
        <f>IF(VLOOKUP($B154,Ludo_voor!$A$2:$Y$601,5,0)="","",VLOOKUP($B154,Ludo_voor!$A$2:$Y$601,5,0))</f>
        <v/>
      </c>
      <c r="G154" s="63"/>
      <c r="H154" s="85"/>
      <c r="I154" s="86"/>
      <c r="J154" s="87"/>
      <c r="K154" s="87"/>
      <c r="L154" s="87"/>
      <c r="M154" s="67" t="str">
        <f t="array" ref="M154">IF($G154="","",IF(L154="",0,((SUM(IF(I154=I$2:I$601,IF(J154=J$2:J$601,1,0),0))-K154)/(SUM(IF(I154=I$2:I$601,IF(J154=J$2:J$601,1,0),0))-1)*100)+(L154/(SUM(IF(I154=I$2:I$601,IF(J154=J$2:J$601,L$2:L$601,0),0))))+IF(K154&lt;2,SUM(IF(I154=I$2:I$601,IF(J154=J$2:J$601,1,0),0)),0)))</f>
        <v/>
      </c>
      <c r="N154" s="88"/>
      <c r="O154" s="72"/>
      <c r="P154" s="72"/>
      <c r="Q154" s="72"/>
      <c r="R154" s="70" t="str">
        <f t="array" ref="R154">IF($G154="","",IF(Q154="",0,((SUM(IF(N154=N$2:N$601,IF(O154=O$2:O$601,1,0),0))-P154)/(SUM(IF(N154=N$2:N$601,IF(O154=O$2:O$601,1,0),0))-1)*100)+(Q154/(SUM(IF(N154=N$2:N$601,IF(O154=O$2:O$601,Q$2:Q$601,0),0))))+IF(P154&lt;2,SUM(IF(N154=N$2:N$601,IF(O154=O$2:O$601,1,0),0)),0)))</f>
        <v/>
      </c>
      <c r="S154" s="71"/>
      <c r="T154" s="72"/>
      <c r="U154" s="72"/>
      <c r="V154" s="72"/>
      <c r="W154" s="73" t="str">
        <f t="array" ref="W154">IF($G154="","",IF(OR(S154=Error_checking!$Q$25,S154=Error_checking!$Q$26),R154-IF(P154&lt;2,SUM(IF(N154=N$2:N$601,IF(O154=O$2:O$601,1,0),0)),0),IF(V154="",0,((SUM(IF(S154=S$2:S$601,IF(T154=T$2:T$601,1,0),0))-U154)/(SUM(IF(S154=S$2:S$601,IF(T154=T$2:T$601,1,0),0))-1)*100)+(V154/(SUM(IF(S154=S$2:S$601,IF(T154=T$2:T$601,V$2:V$601,0),0))))+IF(U154&lt;2,SUM(IF(S154=S$2:S$601,IF(T154=T$2:T$601,1,0),0)),0))))</f>
        <v/>
      </c>
      <c r="X154" s="74"/>
      <c r="Y154" s="75"/>
      <c r="Z154" s="76"/>
      <c r="AA154" s="75"/>
      <c r="AB154" s="77">
        <f>0</f>
        <v>0</v>
      </c>
      <c r="AC154" s="77">
        <f t="array" ref="AC154">SUM(M154,R154,W154,AB154)</f>
        <v>0</v>
      </c>
      <c r="AD154" s="76">
        <f>IF(G154=Error_checking!$A$26,MAX(0,MIN(MaxBonus,$G$1)+1-_xlfn.RANK.EQ(AC154,$AC$2:$AC$601)),0)</f>
        <v>0</v>
      </c>
      <c r="AE154" s="73">
        <f t="shared" si="2"/>
        <v>0</v>
      </c>
      <c r="AF154" s="78" t="str">
        <f t="array" ref="AF154">IF(G154=Error_checking!$A$26,_xlfn.RANK.EQ(AC154,$AC$2:$AC$601),"")</f>
        <v/>
      </c>
      <c r="AG154" s="79"/>
      <c r="AH154" s="80"/>
      <c r="AI154" s="80"/>
      <c r="AJ154" s="80"/>
      <c r="AK154" s="90"/>
      <c r="AL154" s="81"/>
      <c r="AM154" s="81"/>
      <c r="AN154" s="82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1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</row>
    <row r="155" spans="1:1024" s="89" customFormat="1" ht="12.75" x14ac:dyDescent="0.2">
      <c r="A155" s="58" t="str">
        <f t="array" ref="A155">IF(G155=Error_checking!$A$26,_xlfn.RANK.EQ(AC155,$AC$2:$AC$601),"")</f>
        <v/>
      </c>
      <c r="B155" s="84">
        <v>537</v>
      </c>
      <c r="C155" s="59">
        <f>VLOOKUP($B155,Ludo_na!$A$2:$D$601,2,0)</f>
        <v>541</v>
      </c>
      <c r="D155" s="60" t="str">
        <f>IF(VLOOKUP($B155,Ludo_voor!$A$2:$Y$601,3,0)="","",VLOOKUP($B155,Ludo_voor!$A$2:$Y$601,3,0))</f>
        <v/>
      </c>
      <c r="E155" s="61" t="str">
        <f>IF(VLOOKUP($B155,Ludo_voor!$A$2:$Y$601,4,0)="","",VLOOKUP($B155,Ludo_voor!$A$2:$Y$601,4,0))</f>
        <v/>
      </c>
      <c r="F155" s="62" t="str">
        <f>IF(VLOOKUP($B155,Ludo_voor!$A$2:$Y$601,5,0)="","",VLOOKUP($B155,Ludo_voor!$A$2:$Y$601,5,0))</f>
        <v/>
      </c>
      <c r="G155" s="63"/>
      <c r="H155" s="85"/>
      <c r="I155" s="86"/>
      <c r="J155" s="87"/>
      <c r="K155" s="87"/>
      <c r="L155" s="87"/>
      <c r="M155" s="67" t="str">
        <f t="array" ref="M155">IF($G155="","",IF(L155="",0,((SUM(IF(I155=I$2:I$601,IF(J155=J$2:J$601,1,0),0))-K155)/(SUM(IF(I155=I$2:I$601,IF(J155=J$2:J$601,1,0),0))-1)*100)+(L155/(SUM(IF(I155=I$2:I$601,IF(J155=J$2:J$601,L$2:L$601,0),0))))+IF(K155&lt;2,SUM(IF(I155=I$2:I$601,IF(J155=J$2:J$601,1,0),0)),0)))</f>
        <v/>
      </c>
      <c r="N155" s="88"/>
      <c r="O155" s="72"/>
      <c r="P155" s="72"/>
      <c r="Q155" s="72"/>
      <c r="R155" s="70" t="str">
        <f t="array" ref="R155">IF($G155="","",IF(Q155="",0,((SUM(IF(N155=N$2:N$601,IF(O155=O$2:O$601,1,0),0))-P155)/(SUM(IF(N155=N$2:N$601,IF(O155=O$2:O$601,1,0),0))-1)*100)+(Q155/(SUM(IF(N155=N$2:N$601,IF(O155=O$2:O$601,Q$2:Q$601,0),0))))+IF(P155&lt;2,SUM(IF(N155=N$2:N$601,IF(O155=O$2:O$601,1,0),0)),0)))</f>
        <v/>
      </c>
      <c r="S155" s="103"/>
      <c r="T155" s="69"/>
      <c r="U155" s="69"/>
      <c r="V155" s="69"/>
      <c r="W155" s="73" t="str">
        <f t="array" ref="W155">IF($G155="","",IF(OR(S155=Error_checking!$Q$25,S155=Error_checking!$Q$26),R155-IF(P155&lt;2,SUM(IF(N155=N$2:N$601,IF(O155=O$2:O$601,1,0),0)),0),IF(V155="",0,((SUM(IF(S155=S$2:S$601,IF(T155=T$2:T$601,1,0),0))-U155)/(SUM(IF(S155=S$2:S$601,IF(T155=T$2:T$601,1,0),0))-1)*100)+(V155/(SUM(IF(S155=S$2:S$601,IF(T155=T$2:T$601,V$2:V$601,0),0))))+IF(U155&lt;2,SUM(IF(S155=S$2:S$601,IF(T155=T$2:T$601,1,0),0)),0))))</f>
        <v/>
      </c>
      <c r="X155" s="74"/>
      <c r="Y155" s="75"/>
      <c r="Z155" s="76"/>
      <c r="AA155" s="75"/>
      <c r="AB155" s="77">
        <f>0</f>
        <v>0</v>
      </c>
      <c r="AC155" s="99">
        <f t="array" ref="AC155">SUM(M155,R155,W155,AB155)</f>
        <v>0</v>
      </c>
      <c r="AD155" s="98">
        <f>IF(G155=Error_checking!$A$26,MAX(0,MIN(MaxBonus,$G$1)+1-_xlfn.RANK.EQ(AC155,$AC$2:$AC$601)),0)</f>
        <v>0</v>
      </c>
      <c r="AE155" s="95">
        <f t="shared" si="2"/>
        <v>0</v>
      </c>
      <c r="AF155" s="78" t="str">
        <f t="array" ref="AF155">IF(G155=Error_checking!$A$26,_xlfn.RANK.EQ(AC155,$AC$2:$AC$601),"")</f>
        <v/>
      </c>
      <c r="AG155" s="101"/>
      <c r="AH155" s="102"/>
      <c r="AI155" s="102"/>
      <c r="AJ155" s="102"/>
      <c r="AK155" s="90"/>
      <c r="AL155" s="81"/>
      <c r="AM155" s="81"/>
      <c r="AN155" s="82"/>
      <c r="AO155" s="81"/>
      <c r="AP155" s="81"/>
      <c r="AQ155" s="81"/>
    </row>
    <row r="156" spans="1:1024" s="104" customFormat="1" ht="12.75" x14ac:dyDescent="0.2">
      <c r="A156" s="58" t="str">
        <f t="array" ref="A156">IF(G156=Error_checking!$A$26,_xlfn.RANK.EQ(AC156,$AC$2:$AC$601),"")</f>
        <v/>
      </c>
      <c r="B156" s="84">
        <v>539</v>
      </c>
      <c r="C156" s="59">
        <f>VLOOKUP($B156,Ludo_na!$A$2:$D$601,2,0)</f>
        <v>541</v>
      </c>
      <c r="D156" s="60" t="str">
        <f>IF(VLOOKUP($B156,Ludo_voor!$A$2:$Y$601,3,0)="","",VLOOKUP($B156,Ludo_voor!$A$2:$Y$601,3,0))</f>
        <v/>
      </c>
      <c r="E156" s="61" t="str">
        <f>IF(VLOOKUP($B156,Ludo_voor!$A$2:$Y$601,4,0)="","",VLOOKUP($B156,Ludo_voor!$A$2:$Y$601,4,0))</f>
        <v/>
      </c>
      <c r="F156" s="62" t="str">
        <f>IF(VLOOKUP($B156,Ludo_voor!$A$2:$Y$601,5,0)="","",VLOOKUP($B156,Ludo_voor!$A$2:$Y$601,5,0))</f>
        <v/>
      </c>
      <c r="G156" s="63"/>
      <c r="H156" s="85"/>
      <c r="I156" s="86"/>
      <c r="J156" s="87"/>
      <c r="K156" s="87"/>
      <c r="L156" s="87"/>
      <c r="M156" s="67" t="str">
        <f t="array" ref="M156">IF($G156="","",IF(L156="",0,((SUM(IF(I156=I$2:I$601,IF(J156=J$2:J$601,1,0),0))-K156)/(SUM(IF(I156=I$2:I$601,IF(J156=J$2:J$601,1,0),0))-1)*100)+(L156/(SUM(IF(I156=I$2:I$601,IF(J156=J$2:J$601,L$2:L$601,0),0))))+IF(K156&lt;2,SUM(IF(I156=I$2:I$601,IF(J156=J$2:J$601,1,0),0)),0)))</f>
        <v/>
      </c>
      <c r="N156" s="88"/>
      <c r="O156" s="72"/>
      <c r="P156" s="72"/>
      <c r="Q156" s="72"/>
      <c r="R156" s="70" t="str">
        <f t="array" ref="R156">IF($G156="","",IF(Q156="",0,((SUM(IF(N156=N$2:N$601,IF(O156=O$2:O$601,1,0),0))-P156)/(SUM(IF(N156=N$2:N$601,IF(O156=O$2:O$601,1,0),0))-1)*100)+(Q156/(SUM(IF(N156=N$2:N$601,IF(O156=O$2:O$601,Q$2:Q$601,0),0))))+IF(P156&lt;2,SUM(IF(N156=N$2:N$601,IF(O156=O$2:O$601,1,0),0)),0)))</f>
        <v/>
      </c>
      <c r="S156" s="71"/>
      <c r="T156" s="72"/>
      <c r="U156" s="72"/>
      <c r="V156" s="72"/>
      <c r="W156" s="73" t="str">
        <f t="array" ref="W156">IF($G156="","",IF(OR(S156=Error_checking!$Q$25,S156=Error_checking!$Q$26),R156-IF(P156&lt;2,SUM(IF(N156=N$2:N$601,IF(O156=O$2:O$601,1,0),0)),0),IF(V156="",0,((SUM(IF(S156=S$2:S$601,IF(T156=T$2:T$601,1,0),0))-U156)/(SUM(IF(S156=S$2:S$601,IF(T156=T$2:T$601,1,0),0))-1)*100)+(V156/(SUM(IF(S156=S$2:S$601,IF(T156=T$2:T$601,V$2:V$601,0),0))))+IF(U156&lt;2,SUM(IF(S156=S$2:S$601,IF(T156=T$2:T$601,1,0),0)),0))))</f>
        <v/>
      </c>
      <c r="X156" s="74"/>
      <c r="Y156" s="75"/>
      <c r="Z156" s="76"/>
      <c r="AA156" s="75"/>
      <c r="AB156" s="77">
        <f>0</f>
        <v>0</v>
      </c>
      <c r="AC156" s="77">
        <f t="array" ref="AC156">SUM(M156,R156,W156,AB156)</f>
        <v>0</v>
      </c>
      <c r="AD156" s="76">
        <f>IF(G156=Error_checking!$A$26,MAX(0,MIN(MaxBonus,$G$1)+1-_xlfn.RANK.EQ(AC156,$AC$2:$AC$601)),0)</f>
        <v>0</v>
      </c>
      <c r="AE156" s="73">
        <f t="shared" si="2"/>
        <v>0</v>
      </c>
      <c r="AF156" s="78" t="str">
        <f t="array" ref="AF156">IF(G156=Error_checking!$A$26,_xlfn.RANK.EQ(AC156,$AC$2:$AC$601),"")</f>
        <v/>
      </c>
      <c r="AG156" s="79"/>
      <c r="AH156" s="80"/>
      <c r="AI156" s="80"/>
      <c r="AJ156" s="80"/>
      <c r="AK156" s="81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</row>
    <row r="157" spans="1:1024" s="104" customFormat="1" ht="12.75" x14ac:dyDescent="0.2">
      <c r="A157" s="58" t="str">
        <f t="array" ref="A157">IF(G157=Error_checking!$A$26,_xlfn.RANK.EQ(AC157,$AC$2:$AC$601),"")</f>
        <v/>
      </c>
      <c r="B157" s="84">
        <v>540</v>
      </c>
      <c r="C157" s="59">
        <f>VLOOKUP($B157,Ludo_na!$A$2:$D$601,2,0)</f>
        <v>541</v>
      </c>
      <c r="D157" s="60" t="str">
        <f>IF(VLOOKUP($B157,Ludo_voor!$A$2:$Y$601,3,0)="","",VLOOKUP($B157,Ludo_voor!$A$2:$Y$601,3,0))</f>
        <v/>
      </c>
      <c r="E157" s="61" t="str">
        <f>IF(VLOOKUP($B157,Ludo_voor!$A$2:$Y$601,4,0)="","",VLOOKUP($B157,Ludo_voor!$A$2:$Y$601,4,0))</f>
        <v/>
      </c>
      <c r="F157" s="62" t="str">
        <f>IF(VLOOKUP($B157,Ludo_voor!$A$2:$Y$601,5,0)="","",VLOOKUP($B157,Ludo_voor!$A$2:$Y$601,5,0))</f>
        <v/>
      </c>
      <c r="G157" s="63"/>
      <c r="H157" s="85"/>
      <c r="I157" s="86"/>
      <c r="J157" s="87"/>
      <c r="K157" s="87"/>
      <c r="L157" s="87"/>
      <c r="M157" s="67" t="str">
        <f t="array" ref="M157">IF($G157="","",IF(L157="",0,((SUM(IF(I157=I$2:I$601,IF(J157=J$2:J$601,1,0),0))-K157)/(SUM(IF(I157=I$2:I$601,IF(J157=J$2:J$601,1,0),0))-1)*100)+(L157/(SUM(IF(I157=I$2:I$601,IF(J157=J$2:J$601,L$2:L$601,0),0))))+IF(K157&lt;2,SUM(IF(I157=I$2:I$601,IF(J157=J$2:J$601,1,0),0)),0)))</f>
        <v/>
      </c>
      <c r="N157" s="88"/>
      <c r="O157" s="72"/>
      <c r="P157" s="72"/>
      <c r="Q157" s="72"/>
      <c r="R157" s="70" t="str">
        <f t="array" ref="R157">IF($G157="","",IF(Q157="",0,((SUM(IF(N157=N$2:N$601,IF(O157=O$2:O$601,1,0),0))-P157)/(SUM(IF(N157=N$2:N$601,IF(O157=O$2:O$601,1,0),0))-1)*100)+(Q157/(SUM(IF(N157=N$2:N$601,IF(O157=O$2:O$601,Q$2:Q$601,0),0))))+IF(P157&lt;2,SUM(IF(N157=N$2:N$601,IF(O157=O$2:O$601,1,0),0)),0)))</f>
        <v/>
      </c>
      <c r="S157" s="71"/>
      <c r="T157" s="72"/>
      <c r="U157" s="72"/>
      <c r="V157" s="72"/>
      <c r="W157" s="73" t="str">
        <f t="array" ref="W157">IF($G157="","",IF(OR(S157=Error_checking!$Q$25,S157=Error_checking!$Q$26),R157-IF(P157&lt;2,SUM(IF(N157=N$2:N$601,IF(O157=O$2:O$601,1,0),0)),0),IF(V157="",0,((SUM(IF(S157=S$2:S$601,IF(T157=T$2:T$601,1,0),0))-U157)/(SUM(IF(S157=S$2:S$601,IF(T157=T$2:T$601,1,0),0))-1)*100)+(V157/(SUM(IF(S157=S$2:S$601,IF(T157=T$2:T$601,V$2:V$601,0),0))))+IF(U157&lt;2,SUM(IF(S157=S$2:S$601,IF(T157=T$2:T$601,1,0),0)),0))))</f>
        <v/>
      </c>
      <c r="X157" s="74"/>
      <c r="Y157" s="75"/>
      <c r="Z157" s="76"/>
      <c r="AA157" s="75"/>
      <c r="AB157" s="77">
        <f>0</f>
        <v>0</v>
      </c>
      <c r="AC157" s="77">
        <f t="array" ref="AC157">SUM(M157,R157,W157,AB157)</f>
        <v>0</v>
      </c>
      <c r="AD157" s="76">
        <f>IF(G157=Error_checking!$A$26,MAX(0,MIN(MaxBonus,$G$1)+1-_xlfn.RANK.EQ(AC157,$AC$2:$AC$601)),0)</f>
        <v>0</v>
      </c>
      <c r="AE157" s="73">
        <f t="shared" si="2"/>
        <v>0</v>
      </c>
      <c r="AF157" s="78" t="str">
        <f t="array" ref="AF157">IF(G157=Error_checking!$A$26,_xlfn.RANK.EQ(AC157,$AC$2:$AC$601),"")</f>
        <v/>
      </c>
      <c r="AG157" s="79"/>
      <c r="AH157" s="80"/>
      <c r="AI157" s="80"/>
      <c r="AJ157" s="80"/>
      <c r="AK157" s="81"/>
      <c r="AL157" s="90"/>
      <c r="AM157" s="90"/>
      <c r="AN157" s="91"/>
      <c r="AO157" s="90"/>
      <c r="AP157" s="90"/>
      <c r="AQ157" s="90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</row>
    <row r="158" spans="1:1024" s="89" customFormat="1" ht="12.75" x14ac:dyDescent="0.2">
      <c r="A158" s="58" t="str">
        <f t="array" ref="A158">IF(G158=Error_checking!$A$26,_xlfn.RANK.EQ(AC158,$AC$2:$AC$601),"")</f>
        <v/>
      </c>
      <c r="B158" s="84">
        <v>541</v>
      </c>
      <c r="C158" s="59">
        <f>VLOOKUP($B158,Ludo_na!$A$2:$D$601,2,0)</f>
        <v>541</v>
      </c>
      <c r="D158" s="60" t="str">
        <f>IF(VLOOKUP($B158,Ludo_voor!$A$2:$Y$601,3,0)="","",VLOOKUP($B158,Ludo_voor!$A$2:$Y$601,3,0))</f>
        <v/>
      </c>
      <c r="E158" s="61" t="str">
        <f>IF(VLOOKUP($B158,Ludo_voor!$A$2:$Y$601,4,0)="","",VLOOKUP($B158,Ludo_voor!$A$2:$Y$601,4,0))</f>
        <v/>
      </c>
      <c r="F158" s="62" t="str">
        <f>IF(VLOOKUP($B158,Ludo_voor!$A$2:$Y$601,5,0)="","",VLOOKUP($B158,Ludo_voor!$A$2:$Y$601,5,0))</f>
        <v/>
      </c>
      <c r="G158" s="63"/>
      <c r="H158" s="85"/>
      <c r="I158" s="86"/>
      <c r="J158" s="87"/>
      <c r="K158" s="87"/>
      <c r="L158" s="87"/>
      <c r="M158" s="67" t="str">
        <f t="array" ref="M158">IF($G158="","",IF(L158="",0,((SUM(IF(I158=I$2:I$601,IF(J158=J$2:J$601,1,0),0))-K158)/(SUM(IF(I158=I$2:I$601,IF(J158=J$2:J$601,1,0),0))-1)*100)+(L158/(SUM(IF(I158=I$2:I$601,IF(J158=J$2:J$601,L$2:L$601,0),0))))+IF(K158&lt;2,SUM(IF(I158=I$2:I$601,IF(J158=J$2:J$601,1,0),0)),0)))</f>
        <v/>
      </c>
      <c r="N158" s="88"/>
      <c r="O158" s="72"/>
      <c r="P158" s="72"/>
      <c r="Q158" s="72"/>
      <c r="R158" s="70" t="str">
        <f t="array" ref="R158">IF($G158="","",IF(Q158="",0,((SUM(IF(N158=N$2:N$601,IF(O158=O$2:O$601,1,0),0))-P158)/(SUM(IF(N158=N$2:N$601,IF(O158=O$2:O$601,1,0),0))-1)*100)+(Q158/(SUM(IF(N158=N$2:N$601,IF(O158=O$2:O$601,Q$2:Q$601,0),0))))+IF(P158&lt;2,SUM(IF(N158=N$2:N$601,IF(O158=O$2:O$601,1,0),0)),0)))</f>
        <v/>
      </c>
      <c r="S158" s="71"/>
      <c r="T158" s="72"/>
      <c r="U158" s="72"/>
      <c r="V158" s="72"/>
      <c r="W158" s="73" t="str">
        <f t="array" ref="W158">IF($G158="","",IF(OR(S158=Error_checking!$Q$25,S158=Error_checking!$Q$26),R158-IF(P158&lt;2,SUM(IF(N158=N$2:N$601,IF(O158=O$2:O$601,1,0),0)),0),IF(V158="",0,((SUM(IF(S158=S$2:S$601,IF(T158=T$2:T$601,1,0),0))-U158)/(SUM(IF(S158=S$2:S$601,IF(T158=T$2:T$601,1,0),0))-1)*100)+(V158/(SUM(IF(S158=S$2:S$601,IF(T158=T$2:T$601,V$2:V$601,0),0))))+IF(U158&lt;2,SUM(IF(S158=S$2:S$601,IF(T158=T$2:T$601,1,0),0)),0))))</f>
        <v/>
      </c>
      <c r="X158" s="74"/>
      <c r="Y158" s="75"/>
      <c r="Z158" s="76"/>
      <c r="AA158" s="75"/>
      <c r="AB158" s="77">
        <f>0</f>
        <v>0</v>
      </c>
      <c r="AC158" s="77">
        <f t="array" ref="AC158">SUM(M158,R158,W158,AB158)</f>
        <v>0</v>
      </c>
      <c r="AD158" s="76">
        <f>IF(G158=Error_checking!$A$26,MAX(0,MIN(MaxBonus,$G$1)+1-_xlfn.RANK.EQ(AC158,$AC$2:$AC$601)),0)</f>
        <v>0</v>
      </c>
      <c r="AE158" s="73">
        <f t="shared" si="2"/>
        <v>0</v>
      </c>
      <c r="AF158" s="78" t="str">
        <f t="array" ref="AF158">IF(G158=Error_checking!$A$26,_xlfn.RANK.EQ(AC158,$AC$2:$AC$601),"")</f>
        <v/>
      </c>
      <c r="AG158" s="79"/>
      <c r="AH158" s="80"/>
      <c r="AI158" s="80"/>
      <c r="AJ158" s="80"/>
      <c r="AK158" s="81"/>
      <c r="AL158" s="81"/>
      <c r="AM158" s="81"/>
      <c r="AN158" s="82"/>
      <c r="AO158" s="81"/>
      <c r="AP158" s="81"/>
      <c r="AQ158" s="81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</row>
    <row r="159" spans="1:1024" s="89" customFormat="1" ht="12.75" x14ac:dyDescent="0.2">
      <c r="A159" s="58" t="str">
        <f t="array" ref="A159">IF(G159=Error_checking!$A$26,_xlfn.RANK.EQ(AC159,$AC$2:$AC$601),"")</f>
        <v/>
      </c>
      <c r="B159" s="84">
        <v>543</v>
      </c>
      <c r="C159" s="59">
        <f>VLOOKUP($B159,Ludo_na!$A$2:$D$601,2,0)</f>
        <v>541</v>
      </c>
      <c r="D159" s="60" t="str">
        <f>IF(VLOOKUP($B159,Ludo_voor!$A$2:$Y$601,3,0)="","",VLOOKUP($B159,Ludo_voor!$A$2:$Y$601,3,0))</f>
        <v/>
      </c>
      <c r="E159" s="61" t="str">
        <f>IF(VLOOKUP($B159,Ludo_voor!$A$2:$Y$601,4,0)="","",VLOOKUP($B159,Ludo_voor!$A$2:$Y$601,4,0))</f>
        <v/>
      </c>
      <c r="F159" s="62" t="str">
        <f>IF(VLOOKUP($B159,Ludo_voor!$A$2:$Y$601,5,0)="","",VLOOKUP($B159,Ludo_voor!$A$2:$Y$601,5,0))</f>
        <v/>
      </c>
      <c r="G159" s="63"/>
      <c r="H159" s="85"/>
      <c r="I159" s="86"/>
      <c r="J159" s="87"/>
      <c r="K159" s="87"/>
      <c r="L159" s="87"/>
      <c r="M159" s="67" t="str">
        <f t="array" ref="M159">IF($G159="","",IF(L159="",0,((SUM(IF(I159=I$2:I$601,IF(J159=J$2:J$601,1,0),0))-K159)/(SUM(IF(I159=I$2:I$601,IF(J159=J$2:J$601,1,0),0))-1)*100)+(L159/(SUM(IF(I159=I$2:I$601,IF(J159=J$2:J$601,L$2:L$601,0),0))))+IF(K159&lt;2,SUM(IF(I159=I$2:I$601,IF(J159=J$2:J$601,1,0),0)),0)))</f>
        <v/>
      </c>
      <c r="N159" s="88"/>
      <c r="O159" s="72"/>
      <c r="P159" s="72"/>
      <c r="Q159" s="72"/>
      <c r="R159" s="70" t="str">
        <f t="array" ref="R159">IF($G159="","",IF(Q159="",0,((SUM(IF(N159=N$2:N$601,IF(O159=O$2:O$601,1,0),0))-P159)/(SUM(IF(N159=N$2:N$601,IF(O159=O$2:O$601,1,0),0))-1)*100)+(Q159/(SUM(IF(N159=N$2:N$601,IF(O159=O$2:O$601,Q$2:Q$601,0),0))))+IF(P159&lt;2,SUM(IF(N159=N$2:N$601,IF(O159=O$2:O$601,1,0),0)),0)))</f>
        <v/>
      </c>
      <c r="S159" s="71"/>
      <c r="T159" s="72"/>
      <c r="U159" s="72"/>
      <c r="V159" s="72"/>
      <c r="W159" s="73" t="str">
        <f t="array" ref="W159">IF($G159="","",IF(OR(S159=Error_checking!$Q$25,S159=Error_checking!$Q$26),R159-IF(P159&lt;2,SUM(IF(N159=N$2:N$601,IF(O159=O$2:O$601,1,0),0)),0),IF(V159="",0,((SUM(IF(S159=S$2:S$601,IF(T159=T$2:T$601,1,0),0))-U159)/(SUM(IF(S159=S$2:S$601,IF(T159=T$2:T$601,1,0),0))-1)*100)+(V159/(SUM(IF(S159=S$2:S$601,IF(T159=T$2:T$601,V$2:V$601,0),0))))+IF(U159&lt;2,SUM(IF(S159=S$2:S$601,IF(T159=T$2:T$601,1,0),0)),0))))</f>
        <v/>
      </c>
      <c r="X159" s="74"/>
      <c r="Y159" s="75"/>
      <c r="Z159" s="76"/>
      <c r="AA159" s="75"/>
      <c r="AB159" s="77">
        <f>0</f>
        <v>0</v>
      </c>
      <c r="AC159" s="77">
        <f t="array" ref="AC159">SUM(M159,R159,W159,AB159)</f>
        <v>0</v>
      </c>
      <c r="AD159" s="76">
        <f>IF(G159=Error_checking!$A$26,MAX(0,MIN(MaxBonus,$G$1)+1-_xlfn.RANK.EQ(AC159,$AC$2:$AC$601)),0)</f>
        <v>0</v>
      </c>
      <c r="AE159" s="73">
        <f t="shared" si="2"/>
        <v>0</v>
      </c>
      <c r="AF159" s="78" t="str">
        <f t="array" ref="AF159">IF(G159=Error_checking!$A$26,_xlfn.RANK.EQ(AC159,$AC$2:$AC$601),"")</f>
        <v/>
      </c>
      <c r="AG159" s="79"/>
      <c r="AH159" s="80"/>
      <c r="AI159" s="80"/>
      <c r="AJ159" s="80"/>
      <c r="AK159" s="90"/>
      <c r="AL159" s="81"/>
      <c r="AM159" s="81"/>
      <c r="AN159" s="82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1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</row>
    <row r="160" spans="1:1024" ht="14.25" x14ac:dyDescent="0.2">
      <c r="A160" s="58" t="str">
        <f t="array" ref="A160">IF(G160=Error_checking!$A$26,_xlfn.RANK.EQ(AC160,$AC$2:$AC$601),"")</f>
        <v/>
      </c>
      <c r="B160" s="84">
        <v>547</v>
      </c>
      <c r="C160" s="59">
        <f>VLOOKUP($B160,Ludo_na!$A$2:$D$601,2,0)</f>
        <v>541</v>
      </c>
      <c r="D160" s="60" t="str">
        <f>IF(VLOOKUP($B160,Ludo_voor!$A$2:$Y$601,3,0)="","",VLOOKUP($B160,Ludo_voor!$A$2:$Y$601,3,0))</f>
        <v/>
      </c>
      <c r="E160" s="61" t="str">
        <f>IF(VLOOKUP($B160,Ludo_voor!$A$2:$Y$601,4,0)="","",VLOOKUP($B160,Ludo_voor!$A$2:$Y$601,4,0))</f>
        <v/>
      </c>
      <c r="F160" s="62" t="str">
        <f>IF(VLOOKUP($B160,Ludo_voor!$A$2:$Y$601,5,0)="","",VLOOKUP($B160,Ludo_voor!$A$2:$Y$601,5,0))</f>
        <v/>
      </c>
      <c r="G160" s="63"/>
      <c r="H160" s="85"/>
      <c r="I160" s="86"/>
      <c r="J160" s="87"/>
      <c r="K160" s="87"/>
      <c r="L160" s="87"/>
      <c r="M160" s="67" t="str">
        <f t="array" ref="M160">IF($G160="","",IF(L160="",0,((SUM(IF(I160=I$2:I$601,IF(J160=J$2:J$601,1,0),0))-K160)/(SUM(IF(I160=I$2:I$601,IF(J160=J$2:J$601,1,0),0))-1)*100)+(L160/(SUM(IF(I160=I$2:I$601,IF(J160=J$2:J$601,L$2:L$601,0),0))))+IF(K160&lt;2,SUM(IF(I160=I$2:I$601,IF(J160=J$2:J$601,1,0),0)),0)))</f>
        <v/>
      </c>
      <c r="N160" s="88"/>
      <c r="O160" s="72"/>
      <c r="P160" s="72"/>
      <c r="Q160" s="72"/>
      <c r="R160" s="70" t="str">
        <f t="array" ref="R160">IF($G160="","",IF(Q160="",0,((SUM(IF(N160=N$2:N$601,IF(O160=O$2:O$601,1,0),0))-P160)/(SUM(IF(N160=N$2:N$601,IF(O160=O$2:O$601,1,0),0))-1)*100)+(Q160/(SUM(IF(N160=N$2:N$601,IF(O160=O$2:O$601,Q$2:Q$601,0),0))))+IF(P160&lt;2,SUM(IF(N160=N$2:N$601,IF(O160=O$2:O$601,1,0),0)),0)))</f>
        <v/>
      </c>
      <c r="S160" s="71"/>
      <c r="T160" s="72"/>
      <c r="U160" s="72"/>
      <c r="V160" s="72"/>
      <c r="W160" s="73" t="str">
        <f t="array" ref="W160">IF($G160="","",IF(OR(S160=Error_checking!$Q$25,S160=Error_checking!$Q$26),R160-IF(P160&lt;2,SUM(IF(N160=N$2:N$601,IF(O160=O$2:O$601,1,0),0)),0),IF(V160="",0,((SUM(IF(S160=S$2:S$601,IF(T160=T$2:T$601,1,0),0))-U160)/(SUM(IF(S160=S$2:S$601,IF(T160=T$2:T$601,1,0),0))-1)*100)+(V160/(SUM(IF(S160=S$2:S$601,IF(T160=T$2:T$601,V$2:V$601,0),0))))+IF(U160&lt;2,SUM(IF(S160=S$2:S$601,IF(T160=T$2:T$601,1,0),0)),0))))</f>
        <v/>
      </c>
      <c r="X160" s="74"/>
      <c r="Y160" s="75"/>
      <c r="Z160" s="76"/>
      <c r="AA160" s="75"/>
      <c r="AB160" s="77">
        <f>0</f>
        <v>0</v>
      </c>
      <c r="AC160" s="77">
        <f t="array" ref="AC160">SUM(M160,R160,W160,AB160)</f>
        <v>0</v>
      </c>
      <c r="AD160" s="76">
        <f>IF(G160=Error_checking!$A$26,MAX(0,MIN(MaxBonus,$G$1)+1-_xlfn.RANK.EQ(AC160,$AC$2:$AC$601)),0)</f>
        <v>0</v>
      </c>
      <c r="AE160" s="73">
        <f t="shared" si="2"/>
        <v>0</v>
      </c>
      <c r="AF160" s="78" t="str">
        <f t="array" ref="AF160">IF(G160=Error_checking!$A$26,_xlfn.RANK.EQ(AC160,$AC$2:$AC$601),"")</f>
        <v/>
      </c>
      <c r="AG160" s="79"/>
      <c r="AH160" s="80"/>
      <c r="AI160" s="80"/>
      <c r="AJ160" s="80"/>
      <c r="AK160" s="81"/>
      <c r="AL160" s="81"/>
      <c r="AM160" s="81"/>
      <c r="AN160" s="82"/>
      <c r="AO160" s="81"/>
      <c r="AP160" s="81"/>
      <c r="AQ160" s="81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</row>
    <row r="161" spans="1:78" ht="14.25" x14ac:dyDescent="0.2">
      <c r="A161" s="58" t="str">
        <f t="array" ref="A161">IF(G161=Error_checking!$A$26,_xlfn.RANK.EQ(AC161,$AC$2:$AC$601),"")</f>
        <v/>
      </c>
      <c r="B161" s="84">
        <v>548</v>
      </c>
      <c r="C161" s="59">
        <f>VLOOKUP($B161,Ludo_na!$A$2:$D$601,2,0)</f>
        <v>541</v>
      </c>
      <c r="D161" s="60" t="str">
        <f>IF(VLOOKUP($B161,Ludo_voor!$A$2:$Y$601,3,0)="","",VLOOKUP($B161,Ludo_voor!$A$2:$Y$601,3,0))</f>
        <v/>
      </c>
      <c r="E161" s="61" t="str">
        <f>IF(VLOOKUP($B161,Ludo_voor!$A$2:$Y$601,4,0)="","",VLOOKUP($B161,Ludo_voor!$A$2:$Y$601,4,0))</f>
        <v/>
      </c>
      <c r="F161" s="62" t="str">
        <f>IF(VLOOKUP($B161,Ludo_voor!$A$2:$Y$601,5,0)="","",VLOOKUP($B161,Ludo_voor!$A$2:$Y$601,5,0))</f>
        <v/>
      </c>
      <c r="G161" s="63"/>
      <c r="H161" s="85"/>
      <c r="I161" s="86"/>
      <c r="J161" s="87"/>
      <c r="K161" s="87"/>
      <c r="L161" s="87"/>
      <c r="M161" s="67" t="str">
        <f t="array" ref="M161">IF($G161="","",IF(L161="",0,((SUM(IF(I161=I$2:I$601,IF(J161=J$2:J$601,1,0),0))-K161)/(SUM(IF(I161=I$2:I$601,IF(J161=J$2:J$601,1,0),0))-1)*100)+(L161/(SUM(IF(I161=I$2:I$601,IF(J161=J$2:J$601,L$2:L$601,0),0))))+IF(K161&lt;2,SUM(IF(I161=I$2:I$601,IF(J161=J$2:J$601,1,0),0)),0)))</f>
        <v/>
      </c>
      <c r="N161" s="88"/>
      <c r="O161" s="72"/>
      <c r="P161" s="72"/>
      <c r="Q161" s="72"/>
      <c r="R161" s="70" t="str">
        <f t="array" ref="R161">IF($G161="","",IF(Q161="",0,((SUM(IF(N161=N$2:N$601,IF(O161=O$2:O$601,1,0),0))-P161)/(SUM(IF(N161=N$2:N$601,IF(O161=O$2:O$601,1,0),0))-1)*100)+(Q161/(SUM(IF(N161=N$2:N$601,IF(O161=O$2:O$601,Q$2:Q$601,0),0))))+IF(P161&lt;2,SUM(IF(N161=N$2:N$601,IF(O161=O$2:O$601,1,0),0)),0)))</f>
        <v/>
      </c>
      <c r="S161" s="71"/>
      <c r="T161" s="72"/>
      <c r="U161" s="72"/>
      <c r="V161" s="72"/>
      <c r="W161" s="73" t="str">
        <f t="array" ref="W161">IF($G161="","",IF(OR(S161=Error_checking!$Q$25,S161=Error_checking!$Q$26),R161-IF(P161&lt;2,SUM(IF(N161=N$2:N$601,IF(O161=O$2:O$601,1,0),0)),0),IF(V161="",0,((SUM(IF(S161=S$2:S$601,IF(T161=T$2:T$601,1,0),0))-U161)/(SUM(IF(S161=S$2:S$601,IF(T161=T$2:T$601,1,0),0))-1)*100)+(V161/(SUM(IF(S161=S$2:S$601,IF(T161=T$2:T$601,V$2:V$601,0),0))))+IF(U161&lt;2,SUM(IF(S161=S$2:S$601,IF(T161=T$2:T$601,1,0),0)),0))))</f>
        <v/>
      </c>
      <c r="X161" s="74"/>
      <c r="Y161" s="75"/>
      <c r="Z161" s="76"/>
      <c r="AA161" s="75"/>
      <c r="AB161" s="77">
        <f>0</f>
        <v>0</v>
      </c>
      <c r="AC161" s="77">
        <f t="array" ref="AC161">SUM(M161,R161,W161,AB161)</f>
        <v>0</v>
      </c>
      <c r="AD161" s="76">
        <f>IF(G161=Error_checking!$A$26,MAX(0,MIN(MaxBonus,$G$1)+1-_xlfn.RANK.EQ(AC161,$AC$2:$AC$601)),0)</f>
        <v>0</v>
      </c>
      <c r="AE161" s="73">
        <f t="shared" si="2"/>
        <v>0</v>
      </c>
      <c r="AF161" s="78" t="str">
        <f t="array" ref="AF161">IF(G161=Error_checking!$A$26,_xlfn.RANK.EQ(AC161,$AC$2:$AC$601),"")</f>
        <v/>
      </c>
      <c r="AG161" s="79"/>
      <c r="AH161" s="80"/>
      <c r="AI161" s="80"/>
      <c r="AJ161" s="80"/>
      <c r="AK161" s="81"/>
      <c r="AL161" s="81"/>
      <c r="AM161" s="81"/>
      <c r="AN161" s="82"/>
      <c r="AO161" s="81"/>
      <c r="AP161" s="81"/>
      <c r="AQ161" s="81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</row>
    <row r="162" spans="1:78" s="89" customFormat="1" ht="12.75" x14ac:dyDescent="0.2">
      <c r="A162" s="58" t="str">
        <f t="array" ref="A162">IF(G162=Error_checking!$A$26,_xlfn.RANK.EQ(AC162,$AC$2:$AC$601),"")</f>
        <v/>
      </c>
      <c r="B162" s="93">
        <v>549</v>
      </c>
      <c r="C162" s="59">
        <f>VLOOKUP($B162,Ludo_na!$A$2:$D$601,2,0)</f>
        <v>541</v>
      </c>
      <c r="D162" s="60" t="str">
        <f>IF(VLOOKUP($B162,Ludo_voor!$A$2:$Y$601,3,0)="","",VLOOKUP($B162,Ludo_voor!$A$2:$Y$601,3,0))</f>
        <v/>
      </c>
      <c r="E162" s="61" t="str">
        <f>IF(VLOOKUP($B162,Ludo_voor!$A$2:$Y$601,4,0)="","",VLOOKUP($B162,Ludo_voor!$A$2:$Y$601,4,0))</f>
        <v/>
      </c>
      <c r="F162" s="62" t="str">
        <f>IF(VLOOKUP($B162,Ludo_voor!$A$2:$Y$601,5,0)="","",VLOOKUP($B162,Ludo_voor!$A$2:$Y$601,5,0))</f>
        <v/>
      </c>
      <c r="G162" s="63"/>
      <c r="H162" s="85"/>
      <c r="I162" s="86"/>
      <c r="J162" s="87"/>
      <c r="K162" s="87"/>
      <c r="L162" s="87"/>
      <c r="M162" s="67" t="str">
        <f t="array" ref="M162">IF($G162="","",IF(L162="",0,((SUM(IF(I162=I$2:I$601,IF(J162=J$2:J$601,1,0),0))-K162)/(SUM(IF(I162=I$2:I$601,IF(J162=J$2:J$601,1,0),0))-1)*100)+(L162/(SUM(IF(I162=I$2:I$601,IF(J162=J$2:J$601,L$2:L$601,0),0))))+IF(K162&lt;2,SUM(IF(I162=I$2:I$601,IF(J162=J$2:J$601,1,0),0)),0)))</f>
        <v/>
      </c>
      <c r="N162" s="88"/>
      <c r="O162" s="72"/>
      <c r="P162" s="72"/>
      <c r="Q162" s="72"/>
      <c r="R162" s="70" t="str">
        <f t="array" ref="R162">IF($G162="","",IF(Q162="",0,((SUM(IF(N162=N$2:N$601,IF(O162=O$2:O$601,1,0),0))-P162)/(SUM(IF(N162=N$2:N$601,IF(O162=O$2:O$601,1,0),0))-1)*100)+(Q162/(SUM(IF(N162=N$2:N$601,IF(O162=O$2:O$601,Q$2:Q$601,0),0))))+IF(P162&lt;2,SUM(IF(N162=N$2:N$601,IF(O162=O$2:O$601,1,0),0)),0)))</f>
        <v/>
      </c>
      <c r="S162" s="71"/>
      <c r="T162" s="72"/>
      <c r="U162" s="72"/>
      <c r="V162" s="72"/>
      <c r="W162" s="73" t="str">
        <f t="array" ref="W162">IF($G162="","",IF(OR(S162=Error_checking!$Q$25,S162=Error_checking!$Q$26),R162-IF(P162&lt;2,SUM(IF(N162=N$2:N$601,IF(O162=O$2:O$601,1,0),0)),0),IF(V162="",0,((SUM(IF(S162=S$2:S$601,IF(T162=T$2:T$601,1,0),0))-U162)/(SUM(IF(S162=S$2:S$601,IF(T162=T$2:T$601,1,0),0))-1)*100)+(V162/(SUM(IF(S162=S$2:S$601,IF(T162=T$2:T$601,V$2:V$601,0),0))))+IF(U162&lt;2,SUM(IF(S162=S$2:S$601,IF(T162=T$2:T$601,1,0),0)),0))))</f>
        <v/>
      </c>
      <c r="X162" s="74"/>
      <c r="Y162" s="75"/>
      <c r="Z162" s="76"/>
      <c r="AA162" s="75"/>
      <c r="AB162" s="77">
        <f>0</f>
        <v>0</v>
      </c>
      <c r="AC162" s="77">
        <f t="array" ref="AC162">SUM(M162,R162,W162,AB162)</f>
        <v>0</v>
      </c>
      <c r="AD162" s="76">
        <f>IF(G162=Error_checking!$A$26,MAX(0,MIN(MaxBonus,$G$1)+1-_xlfn.RANK.EQ(AC162,$AC$2:$AC$601)),0)</f>
        <v>0</v>
      </c>
      <c r="AE162" s="73">
        <f t="shared" si="2"/>
        <v>0</v>
      </c>
      <c r="AF162" s="78" t="str">
        <f t="array" ref="AF162">IF(G162=Error_checking!$A$26,_xlfn.RANK.EQ(AC162,$AC$2:$AC$601),"")</f>
        <v/>
      </c>
      <c r="AG162" s="79"/>
      <c r="AH162" s="80"/>
      <c r="AI162" s="80"/>
      <c r="AJ162" s="80"/>
      <c r="AK162" s="81"/>
      <c r="AL162" s="81"/>
      <c r="AM162" s="81"/>
      <c r="AN162" s="82"/>
      <c r="AO162" s="81"/>
      <c r="AP162" s="81"/>
      <c r="AQ162" s="81"/>
    </row>
    <row r="163" spans="1:78" s="104" customFormat="1" ht="12.75" x14ac:dyDescent="0.2">
      <c r="A163" s="58" t="str">
        <f t="array" ref="A163">IF(G163=Error_checking!$A$26,_xlfn.RANK.EQ(AC163,$AC$2:$AC$601),"")</f>
        <v/>
      </c>
      <c r="B163" s="84">
        <v>552</v>
      </c>
      <c r="C163" s="59">
        <f>VLOOKUP($B163,Ludo_na!$A$2:$D$601,2,0)</f>
        <v>541</v>
      </c>
      <c r="D163" s="60" t="str">
        <f>IF(VLOOKUP($B163,Ludo_voor!$A$2:$Y$601,3,0)="","",VLOOKUP($B163,Ludo_voor!$A$2:$Y$601,3,0))</f>
        <v/>
      </c>
      <c r="E163" s="61" t="str">
        <f>IF(VLOOKUP($B163,Ludo_voor!$A$2:$Y$601,4,0)="","",VLOOKUP($B163,Ludo_voor!$A$2:$Y$601,4,0))</f>
        <v/>
      </c>
      <c r="F163" s="62" t="str">
        <f>IF(VLOOKUP($B163,Ludo_voor!$A$2:$Y$601,5,0)="","",VLOOKUP($B163,Ludo_voor!$A$2:$Y$601,5,0))</f>
        <v/>
      </c>
      <c r="G163" s="63"/>
      <c r="H163" s="85"/>
      <c r="I163" s="86"/>
      <c r="J163" s="87"/>
      <c r="K163" s="87"/>
      <c r="L163" s="87"/>
      <c r="M163" s="67" t="str">
        <f t="array" ref="M163">IF($G163="","",IF(L163="",0,((SUM(IF(I163=I$2:I$601,IF(J163=J$2:J$601,1,0),0))-K163)/(SUM(IF(I163=I$2:I$601,IF(J163=J$2:J$601,1,0),0))-1)*100)+(L163/(SUM(IF(I163=I$2:I$601,IF(J163=J$2:J$601,L$2:L$601,0),0))))+IF(K163&lt;2,SUM(IF(I163=I$2:I$601,IF(J163=J$2:J$601,1,0),0)),0)))</f>
        <v/>
      </c>
      <c r="N163" s="88"/>
      <c r="O163" s="72"/>
      <c r="P163" s="72"/>
      <c r="Q163" s="72"/>
      <c r="R163" s="70" t="str">
        <f t="array" ref="R163">IF($G163="","",IF(Q163="",0,((SUM(IF(N163=N$2:N$601,IF(O163=O$2:O$601,1,0),0))-P163)/(SUM(IF(N163=N$2:N$601,IF(O163=O$2:O$601,1,0),0))-1)*100)+(Q163/(SUM(IF(N163=N$2:N$601,IF(O163=O$2:O$601,Q$2:Q$601,0),0))))+IF(P163&lt;2,SUM(IF(N163=N$2:N$601,IF(O163=O$2:O$601,1,0),0)),0)))</f>
        <v/>
      </c>
      <c r="S163" s="71"/>
      <c r="T163" s="72"/>
      <c r="U163" s="72"/>
      <c r="V163" s="72"/>
      <c r="W163" s="73" t="str">
        <f t="array" ref="W163">IF($G163="","",IF(OR(S163=Error_checking!$Q$25,S163=Error_checking!$Q$26),R163-IF(P163&lt;2,SUM(IF(N163=N$2:N$601,IF(O163=O$2:O$601,1,0),0)),0),IF(V163="",0,((SUM(IF(S163=S$2:S$601,IF(T163=T$2:T$601,1,0),0))-U163)/(SUM(IF(S163=S$2:S$601,IF(T163=T$2:T$601,1,0),0))-1)*100)+(V163/(SUM(IF(S163=S$2:S$601,IF(T163=T$2:T$601,V$2:V$601,0),0))))+IF(U163&lt;2,SUM(IF(S163=S$2:S$601,IF(T163=T$2:T$601,1,0),0)),0))))</f>
        <v/>
      </c>
      <c r="X163" s="74"/>
      <c r="Y163" s="75"/>
      <c r="Z163" s="76"/>
      <c r="AA163" s="75"/>
      <c r="AB163" s="77">
        <f>0</f>
        <v>0</v>
      </c>
      <c r="AC163" s="77">
        <f t="array" ref="AC163">SUM(M163,R163,W163,AB163)</f>
        <v>0</v>
      </c>
      <c r="AD163" s="76">
        <f>IF(G163=Error_checking!$A$26,MAX(0,MIN(MaxBonus,$G$1)+1-_xlfn.RANK.EQ(AC163,$AC$2:$AC$601)),0)</f>
        <v>0</v>
      </c>
      <c r="AE163" s="73">
        <f t="shared" si="2"/>
        <v>0</v>
      </c>
      <c r="AF163" s="78" t="str">
        <f t="array" ref="AF163">IF(G163=Error_checking!$A$26,_xlfn.RANK.EQ(AC163,$AC$2:$AC$601),"")</f>
        <v/>
      </c>
      <c r="AG163" s="79"/>
      <c r="AH163" s="80"/>
      <c r="AI163" s="80"/>
      <c r="AJ163" s="80"/>
      <c r="AK163" s="81"/>
      <c r="AL163" s="81"/>
      <c r="AM163" s="81"/>
      <c r="AN163" s="82"/>
      <c r="AO163" s="81"/>
      <c r="AP163" s="81"/>
      <c r="AQ163" s="81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</row>
    <row r="164" spans="1:78" s="89" customFormat="1" ht="12.75" x14ac:dyDescent="0.2">
      <c r="A164" s="58" t="str">
        <f t="array" ref="A164">IF(G164=Error_checking!$A$26,_xlfn.RANK.EQ(AC164,$AC$2:$AC$601),"")</f>
        <v/>
      </c>
      <c r="B164" s="84">
        <v>555</v>
      </c>
      <c r="C164" s="59">
        <f>VLOOKUP($B164,Ludo_na!$A$2:$D$601,2,0)</f>
        <v>541</v>
      </c>
      <c r="D164" s="60" t="str">
        <f>IF(VLOOKUP($B164,Ludo_voor!$A$2:$Y$601,3,0)="","",VLOOKUP($B164,Ludo_voor!$A$2:$Y$601,3,0))</f>
        <v/>
      </c>
      <c r="E164" s="61" t="str">
        <f>IF(VLOOKUP($B164,Ludo_voor!$A$2:$Y$601,4,0)="","",VLOOKUP($B164,Ludo_voor!$A$2:$Y$601,4,0))</f>
        <v/>
      </c>
      <c r="F164" s="62" t="str">
        <f>IF(VLOOKUP($B164,Ludo_voor!$A$2:$Y$601,5,0)="","",VLOOKUP($B164,Ludo_voor!$A$2:$Y$601,5,0))</f>
        <v/>
      </c>
      <c r="G164" s="63"/>
      <c r="H164" s="85"/>
      <c r="I164" s="86"/>
      <c r="J164" s="87"/>
      <c r="K164" s="87"/>
      <c r="L164" s="87"/>
      <c r="M164" s="67" t="str">
        <f t="array" ref="M164">IF($G164="","",IF(L164="",0,((SUM(IF(I164=I$2:I$601,IF(J164=J$2:J$601,1,0),0))-K164)/(SUM(IF(I164=I$2:I$601,IF(J164=J$2:J$601,1,0),0))-1)*100)+(L164/(SUM(IF(I164=I$2:I$601,IF(J164=J$2:J$601,L$2:L$601,0),0))))+IF(K164&lt;2,SUM(IF(I164=I$2:I$601,IF(J164=J$2:J$601,1,0),0)),0)))</f>
        <v/>
      </c>
      <c r="N164" s="88"/>
      <c r="O164" s="72"/>
      <c r="P164" s="72"/>
      <c r="Q164" s="72"/>
      <c r="R164" s="70" t="str">
        <f t="array" ref="R164">IF($G164="","",IF(Q164="",0,((SUM(IF(N164=N$2:N$601,IF(O164=O$2:O$601,1,0),0))-P164)/(SUM(IF(N164=N$2:N$601,IF(O164=O$2:O$601,1,0),0))-1)*100)+(Q164/(SUM(IF(N164=N$2:N$601,IF(O164=O$2:O$601,Q$2:Q$601,0),0))))+IF(P164&lt;2,SUM(IF(N164=N$2:N$601,IF(O164=O$2:O$601,1,0),0)),0)))</f>
        <v/>
      </c>
      <c r="S164" s="103"/>
      <c r="T164" s="69"/>
      <c r="U164" s="69"/>
      <c r="V164" s="69"/>
      <c r="W164" s="73" t="str">
        <f t="array" ref="W164">IF($G164="","",IF(OR(S164=Error_checking!$Q$25,S164=Error_checking!$Q$26),R164-IF(P164&lt;2,SUM(IF(N164=N$2:N$601,IF(O164=O$2:O$601,1,0),0)),0),IF(V164="",0,((SUM(IF(S164=S$2:S$601,IF(T164=T$2:T$601,1,0),0))-U164)/(SUM(IF(S164=S$2:S$601,IF(T164=T$2:T$601,1,0),0))-1)*100)+(V164/(SUM(IF(S164=S$2:S$601,IF(T164=T$2:T$601,V$2:V$601,0),0))))+IF(U164&lt;2,SUM(IF(S164=S$2:S$601,IF(T164=T$2:T$601,1,0),0)),0))))</f>
        <v/>
      </c>
      <c r="X164" s="74"/>
      <c r="Y164" s="75"/>
      <c r="Z164" s="76"/>
      <c r="AA164" s="75"/>
      <c r="AB164" s="77">
        <f>0</f>
        <v>0</v>
      </c>
      <c r="AC164" s="99">
        <f t="array" ref="AC164">SUM(M164,R164,W164,AB164)</f>
        <v>0</v>
      </c>
      <c r="AD164" s="98">
        <f>IF(G164=Error_checking!$A$26,MAX(0,MIN(MaxBonus,$G$1)+1-_xlfn.RANK.EQ(AC164,$AC$2:$AC$601)),0)</f>
        <v>0</v>
      </c>
      <c r="AE164" s="95">
        <f t="shared" si="2"/>
        <v>0</v>
      </c>
      <c r="AF164" s="78" t="str">
        <f t="array" ref="AF164">IF(G164=Error_checking!$A$26,_xlfn.RANK.EQ(AC164,$AC$2:$AC$601),"")</f>
        <v/>
      </c>
      <c r="AG164" s="101"/>
      <c r="AH164" s="102"/>
      <c r="AI164" s="102"/>
      <c r="AJ164" s="102"/>
      <c r="AK164" s="81"/>
      <c r="AL164" s="90"/>
      <c r="AM164" s="90"/>
      <c r="AN164" s="91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</row>
    <row r="165" spans="1:78" s="104" customFormat="1" ht="12.75" x14ac:dyDescent="0.2">
      <c r="A165" s="58" t="str">
        <f t="array" ref="A165">IF(G165=Error_checking!$A$26,_xlfn.RANK.EQ(AC165,$AC$2:$AC$601),"")</f>
        <v/>
      </c>
      <c r="B165" s="84">
        <v>556</v>
      </c>
      <c r="C165" s="59">
        <f>VLOOKUP($B165,Ludo_na!$A$2:$D$601,2,0)</f>
        <v>541</v>
      </c>
      <c r="D165" s="60" t="str">
        <f>IF(VLOOKUP($B165,Ludo_voor!$A$2:$Y$601,3,0)="","",VLOOKUP($B165,Ludo_voor!$A$2:$Y$601,3,0))</f>
        <v/>
      </c>
      <c r="E165" s="61" t="str">
        <f>IF(VLOOKUP($B165,Ludo_voor!$A$2:$Y$601,4,0)="","",VLOOKUP($B165,Ludo_voor!$A$2:$Y$601,4,0))</f>
        <v/>
      </c>
      <c r="F165" s="62" t="str">
        <f>IF(VLOOKUP($B165,Ludo_voor!$A$2:$Y$601,5,0)="","",VLOOKUP($B165,Ludo_voor!$A$2:$Y$601,5,0))</f>
        <v/>
      </c>
      <c r="G165" s="63"/>
      <c r="H165" s="85"/>
      <c r="I165" s="86"/>
      <c r="J165" s="87"/>
      <c r="K165" s="87"/>
      <c r="L165" s="87"/>
      <c r="M165" s="67" t="str">
        <f t="array" ref="M165">IF($G165="","",IF(L165="",0,((SUM(IF(I165=I$2:I$601,IF(J165=J$2:J$601,1,0),0))-K165)/(SUM(IF(I165=I$2:I$601,IF(J165=J$2:J$601,1,0),0))-1)*100)+(L165/(SUM(IF(I165=I$2:I$601,IF(J165=J$2:J$601,L$2:L$601,0),0))))+IF(K165&lt;2,SUM(IF(I165=I$2:I$601,IF(J165=J$2:J$601,1,0),0)),0)))</f>
        <v/>
      </c>
      <c r="N165" s="88"/>
      <c r="O165" s="72"/>
      <c r="P165" s="72"/>
      <c r="Q165" s="72"/>
      <c r="R165" s="70" t="str">
        <f t="array" ref="R165">IF($G165="","",IF(Q165="",0,((SUM(IF(N165=N$2:N$601,IF(O165=O$2:O$601,1,0),0))-P165)/(SUM(IF(N165=N$2:N$601,IF(O165=O$2:O$601,1,0),0))-1)*100)+(Q165/(SUM(IF(N165=N$2:N$601,IF(O165=O$2:O$601,Q$2:Q$601,0),0))))+IF(P165&lt;2,SUM(IF(N165=N$2:N$601,IF(O165=O$2:O$601,1,0),0)),0)))</f>
        <v/>
      </c>
      <c r="S165" s="103"/>
      <c r="T165" s="69"/>
      <c r="U165" s="69"/>
      <c r="V165" s="69"/>
      <c r="W165" s="73" t="str">
        <f t="array" ref="W165">IF($G165="","",IF(OR(S165=Error_checking!$Q$25,S165=Error_checking!$Q$26),R165-IF(P165&lt;2,SUM(IF(N165=N$2:N$601,IF(O165=O$2:O$601,1,0),0)),0),IF(V165="",0,((SUM(IF(S165=S$2:S$601,IF(T165=T$2:T$601,1,0),0))-U165)/(SUM(IF(S165=S$2:S$601,IF(T165=T$2:T$601,1,0),0))-1)*100)+(V165/(SUM(IF(S165=S$2:S$601,IF(T165=T$2:T$601,V$2:V$601,0),0))))+IF(U165&lt;2,SUM(IF(S165=S$2:S$601,IF(T165=T$2:T$601,1,0),0)),0))))</f>
        <v/>
      </c>
      <c r="X165" s="96"/>
      <c r="Y165" s="97"/>
      <c r="Z165" s="98"/>
      <c r="AA165" s="97"/>
      <c r="AB165" s="99">
        <f>0</f>
        <v>0</v>
      </c>
      <c r="AC165" s="99">
        <f t="array" ref="AC165">SUM(M165,R165,W165,AB165)</f>
        <v>0</v>
      </c>
      <c r="AD165" s="98">
        <f>IF(G165=Error_checking!$A$26,MAX(0,MIN(MaxBonus,$G$1)+1-_xlfn.RANK.EQ(AC165,$AC$2:$AC$601)),0)</f>
        <v>0</v>
      </c>
      <c r="AE165" s="95">
        <f t="shared" si="2"/>
        <v>0</v>
      </c>
      <c r="AF165" s="78" t="str">
        <f t="array" ref="AF165">IF(G165=Error_checking!$A$26,_xlfn.RANK.EQ(AC165,$AC$2:$AC$601),"")</f>
        <v/>
      </c>
      <c r="AG165" s="101"/>
      <c r="AH165" s="102"/>
      <c r="AI165" s="102"/>
      <c r="AJ165" s="102"/>
      <c r="AK165" s="81"/>
      <c r="AL165" s="81"/>
      <c r="AM165" s="81"/>
      <c r="AN165" s="82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</row>
    <row r="166" spans="1:78" s="104" customFormat="1" ht="12.75" x14ac:dyDescent="0.2">
      <c r="A166" s="58" t="str">
        <f t="array" ref="A166">IF(G166=Error_checking!$A$26,_xlfn.RANK.EQ(AC166,$AC$2:$AC$601),"")</f>
        <v/>
      </c>
      <c r="B166" s="84">
        <v>557</v>
      </c>
      <c r="C166" s="59">
        <f>VLOOKUP($B166,Ludo_na!$A$2:$D$601,2,0)</f>
        <v>541</v>
      </c>
      <c r="D166" s="60" t="str">
        <f>IF(VLOOKUP($B166,Ludo_voor!$A$2:$Y$601,3,0)="","",VLOOKUP($B166,Ludo_voor!$A$2:$Y$601,3,0))</f>
        <v/>
      </c>
      <c r="E166" s="61" t="str">
        <f>IF(VLOOKUP($B166,Ludo_voor!$A$2:$Y$601,4,0)="","",VLOOKUP($B166,Ludo_voor!$A$2:$Y$601,4,0))</f>
        <v/>
      </c>
      <c r="F166" s="62" t="str">
        <f>IF(VLOOKUP($B166,Ludo_voor!$A$2:$Y$601,5,0)="","",VLOOKUP($B166,Ludo_voor!$A$2:$Y$601,5,0))</f>
        <v/>
      </c>
      <c r="G166" s="63"/>
      <c r="H166" s="85"/>
      <c r="I166" s="86"/>
      <c r="J166" s="87"/>
      <c r="K166" s="87"/>
      <c r="L166" s="87"/>
      <c r="M166" s="67" t="str">
        <f t="array" ref="M166">IF($G166="","",IF(L166="",0,((SUM(IF(I166=I$2:I$601,IF(J166=J$2:J$601,1,0),0))-K166)/(SUM(IF(I166=I$2:I$601,IF(J166=J$2:J$601,1,0),0))-1)*100)+(L166/(SUM(IF(I166=I$2:I$601,IF(J166=J$2:J$601,L$2:L$601,0),0))))+IF(K166&lt;2,SUM(IF(I166=I$2:I$601,IF(J166=J$2:J$601,1,0),0)),0)))</f>
        <v/>
      </c>
      <c r="N166" s="88"/>
      <c r="O166" s="72"/>
      <c r="P166" s="72"/>
      <c r="Q166" s="72"/>
      <c r="R166" s="70" t="str">
        <f t="array" ref="R166">IF($G166="","",IF(Q166="",0,((SUM(IF(N166=N$2:N$601,IF(O166=O$2:O$601,1,0),0))-P166)/(SUM(IF(N166=N$2:N$601,IF(O166=O$2:O$601,1,0),0))-1)*100)+(Q166/(SUM(IF(N166=N$2:N$601,IF(O166=O$2:O$601,Q$2:Q$601,0),0))))+IF(P166&lt;2,SUM(IF(N166=N$2:N$601,IF(O166=O$2:O$601,1,0),0)),0)))</f>
        <v/>
      </c>
      <c r="S166" s="71"/>
      <c r="T166" s="72"/>
      <c r="U166" s="72"/>
      <c r="V166" s="72"/>
      <c r="W166" s="73" t="str">
        <f t="array" ref="W166">IF($G166="","",IF(OR(S166=Error_checking!$Q$25,S166=Error_checking!$Q$26),R166-IF(P166&lt;2,SUM(IF(N166=N$2:N$601,IF(O166=O$2:O$601,1,0),0)),0),IF(V166="",0,((SUM(IF(S166=S$2:S$601,IF(T166=T$2:T$601,1,0),0))-U166)/(SUM(IF(S166=S$2:S$601,IF(T166=T$2:T$601,1,0),0))-1)*100)+(V166/(SUM(IF(S166=S$2:S$601,IF(T166=T$2:T$601,V$2:V$601,0),0))))+IF(U166&lt;2,SUM(IF(S166=S$2:S$601,IF(T166=T$2:T$601,1,0),0)),0))))</f>
        <v/>
      </c>
      <c r="X166" s="74"/>
      <c r="Y166" s="75"/>
      <c r="Z166" s="76"/>
      <c r="AA166" s="75"/>
      <c r="AB166" s="77">
        <f>0</f>
        <v>0</v>
      </c>
      <c r="AC166" s="77">
        <f t="array" ref="AC166">SUM(M166,R166,W166,AB166)</f>
        <v>0</v>
      </c>
      <c r="AD166" s="76">
        <f>IF(G166=Error_checking!$A$26,MAX(0,MIN(MaxBonus,$G$1)+1-_xlfn.RANK.EQ(AC166,$AC$2:$AC$601)),0)</f>
        <v>0</v>
      </c>
      <c r="AE166" s="73">
        <f t="shared" si="2"/>
        <v>0</v>
      </c>
      <c r="AF166" s="78" t="str">
        <f t="array" ref="AF166">IF(G166=Error_checking!$A$26,_xlfn.RANK.EQ(AC166,$AC$2:$AC$601),"")</f>
        <v/>
      </c>
      <c r="AG166" s="79"/>
      <c r="AH166" s="80"/>
      <c r="AI166" s="80"/>
      <c r="AJ166" s="80"/>
      <c r="AK166" s="81"/>
      <c r="AL166" s="81"/>
      <c r="AM166" s="81"/>
      <c r="AN166" s="82"/>
      <c r="AO166" s="81"/>
      <c r="AP166" s="81"/>
      <c r="AQ166" s="81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  <c r="BK166" s="89"/>
      <c r="BL166" s="89"/>
      <c r="BM166" s="89"/>
      <c r="BN166" s="89"/>
      <c r="BO166" s="89"/>
      <c r="BP166" s="89"/>
      <c r="BQ166" s="89"/>
      <c r="BR166" s="89"/>
      <c r="BS166" s="89"/>
      <c r="BT166" s="89"/>
      <c r="BU166" s="89"/>
      <c r="BV166" s="89"/>
      <c r="BW166" s="89"/>
      <c r="BX166" s="89"/>
      <c r="BY166" s="89"/>
      <c r="BZ166" s="89"/>
    </row>
    <row r="167" spans="1:78" s="104" customFormat="1" ht="12.75" x14ac:dyDescent="0.2">
      <c r="A167" s="58" t="str">
        <f t="array" ref="A167">IF(G167=Error_checking!$A$26,_xlfn.RANK.EQ(AC167,$AC$2:$AC$601),"")</f>
        <v/>
      </c>
      <c r="B167" s="84">
        <v>559</v>
      </c>
      <c r="C167" s="59">
        <f>VLOOKUP($B167,Ludo_na!$A$2:$D$601,2,0)</f>
        <v>541</v>
      </c>
      <c r="D167" s="60" t="str">
        <f>IF(VLOOKUP($B167,Ludo_voor!$A$2:$Y$601,3,0)="","",VLOOKUP($B167,Ludo_voor!$A$2:$Y$601,3,0))</f>
        <v/>
      </c>
      <c r="E167" s="61" t="str">
        <f>IF(VLOOKUP($B167,Ludo_voor!$A$2:$Y$601,4,0)="","",VLOOKUP($B167,Ludo_voor!$A$2:$Y$601,4,0))</f>
        <v/>
      </c>
      <c r="F167" s="62" t="str">
        <f>IF(VLOOKUP($B167,Ludo_voor!$A$2:$Y$601,5,0)="","",VLOOKUP($B167,Ludo_voor!$A$2:$Y$601,5,0))</f>
        <v/>
      </c>
      <c r="G167" s="63"/>
      <c r="H167" s="85"/>
      <c r="I167" s="86"/>
      <c r="J167" s="87"/>
      <c r="K167" s="87"/>
      <c r="L167" s="87"/>
      <c r="M167" s="67" t="str">
        <f t="array" ref="M167">IF($G167="","",IF(L167="",0,((SUM(IF(I167=I$2:I$601,IF(J167=J$2:J$601,1,0),0))-K167)/(SUM(IF(I167=I$2:I$601,IF(J167=J$2:J$601,1,0),0))-1)*100)+(L167/(SUM(IF(I167=I$2:I$601,IF(J167=J$2:J$601,L$2:L$601,0),0))))+IF(K167&lt;2,SUM(IF(I167=I$2:I$601,IF(J167=J$2:J$601,1,0),0)),0)))</f>
        <v/>
      </c>
      <c r="N167" s="88"/>
      <c r="O167" s="72"/>
      <c r="P167" s="72"/>
      <c r="Q167" s="72"/>
      <c r="R167" s="70" t="str">
        <f t="array" ref="R167">IF($G167="","",IF(Q167="",0,((SUM(IF(N167=N$2:N$601,IF(O167=O$2:O$601,1,0),0))-P167)/(SUM(IF(N167=N$2:N$601,IF(O167=O$2:O$601,1,0),0))-1)*100)+(Q167/(SUM(IF(N167=N$2:N$601,IF(O167=O$2:O$601,Q$2:Q$601,0),0))))+IF(P167&lt;2,SUM(IF(N167=N$2:N$601,IF(O167=O$2:O$601,1,0),0)),0)))</f>
        <v/>
      </c>
      <c r="S167" s="71"/>
      <c r="T167" s="72"/>
      <c r="U167" s="72"/>
      <c r="V167" s="72"/>
      <c r="W167" s="73" t="str">
        <f t="array" ref="W167">IF($G167="","",IF(OR(S167=Error_checking!$Q$25,S167=Error_checking!$Q$26),R167-IF(P167&lt;2,SUM(IF(N167=N$2:N$601,IF(O167=O$2:O$601,1,0),0)),0),IF(V167="",0,((SUM(IF(S167=S$2:S$601,IF(T167=T$2:T$601,1,0),0))-U167)/(SUM(IF(S167=S$2:S$601,IF(T167=T$2:T$601,1,0),0))-1)*100)+(V167/(SUM(IF(S167=S$2:S$601,IF(T167=T$2:T$601,V$2:V$601,0),0))))+IF(U167&lt;2,SUM(IF(S167=S$2:S$601,IF(T167=T$2:T$601,1,0),0)),0))))</f>
        <v/>
      </c>
      <c r="X167" s="74"/>
      <c r="Y167" s="75"/>
      <c r="Z167" s="76"/>
      <c r="AA167" s="75"/>
      <c r="AB167" s="77">
        <f>0</f>
        <v>0</v>
      </c>
      <c r="AC167" s="77">
        <f t="array" ref="AC167">SUM(M167,R167,W167,AB167)</f>
        <v>0</v>
      </c>
      <c r="AD167" s="76">
        <f>IF(G167=Error_checking!$A$26,MAX(0,MIN(MaxBonus,$G$1)+1-_xlfn.RANK.EQ(AC167,$AC$2:$AC$601)),0)</f>
        <v>0</v>
      </c>
      <c r="AE167" s="73">
        <f t="shared" si="2"/>
        <v>0</v>
      </c>
      <c r="AF167" s="78" t="str">
        <f t="array" ref="AF167">IF(G167=Error_checking!$A$26,_xlfn.RANK.EQ(AC167,$AC$2:$AC$601),"")</f>
        <v/>
      </c>
      <c r="AG167" s="79"/>
      <c r="AH167" s="80"/>
      <c r="AI167" s="80"/>
      <c r="AJ167" s="80"/>
      <c r="AK167" s="81"/>
      <c r="AL167" s="81"/>
      <c r="AM167" s="81"/>
      <c r="AN167" s="82"/>
      <c r="AO167" s="81"/>
      <c r="AP167" s="81"/>
      <c r="AQ167" s="81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  <c r="BK167" s="89"/>
      <c r="BL167" s="89"/>
      <c r="BM167" s="89"/>
      <c r="BN167" s="89"/>
      <c r="BO167" s="89"/>
      <c r="BP167" s="89"/>
      <c r="BQ167" s="89"/>
      <c r="BR167" s="89"/>
      <c r="BS167" s="89"/>
      <c r="BT167" s="89"/>
      <c r="BU167" s="89"/>
      <c r="BV167" s="89"/>
      <c r="BW167" s="89"/>
      <c r="BX167" s="89"/>
      <c r="BY167" s="89"/>
      <c r="BZ167" s="89"/>
    </row>
    <row r="168" spans="1:78" s="104" customFormat="1" ht="12.75" x14ac:dyDescent="0.2">
      <c r="A168" s="58" t="str">
        <f t="array" ref="A168">IF(G168=Error_checking!$A$26,_xlfn.RANK.EQ(AC168,$AC$2:$AC$601),"")</f>
        <v/>
      </c>
      <c r="B168" s="84">
        <v>561</v>
      </c>
      <c r="C168" s="59">
        <f>VLOOKUP($B168,Ludo_na!$A$2:$D$601,2,0)</f>
        <v>541</v>
      </c>
      <c r="D168" s="60" t="str">
        <f>IF(VLOOKUP($B168,Ludo_voor!$A$2:$Y$601,3,0)="","",VLOOKUP($B168,Ludo_voor!$A$2:$Y$601,3,0))</f>
        <v/>
      </c>
      <c r="E168" s="61" t="str">
        <f>IF(VLOOKUP($B168,Ludo_voor!$A$2:$Y$601,4,0)="","",VLOOKUP($B168,Ludo_voor!$A$2:$Y$601,4,0))</f>
        <v/>
      </c>
      <c r="F168" s="62" t="str">
        <f>IF(VLOOKUP($B168,Ludo_voor!$A$2:$Y$601,5,0)="","",VLOOKUP($B168,Ludo_voor!$A$2:$Y$601,5,0))</f>
        <v/>
      </c>
      <c r="G168" s="63"/>
      <c r="H168" s="85"/>
      <c r="I168" s="86"/>
      <c r="J168" s="87"/>
      <c r="K168" s="87"/>
      <c r="L168" s="87"/>
      <c r="M168" s="67" t="str">
        <f t="array" ref="M168">IF($G168="","",IF(L168="",0,((SUM(IF(I168=I$2:I$601,IF(J168=J$2:J$601,1,0),0))-K168)/(SUM(IF(I168=I$2:I$601,IF(J168=J$2:J$601,1,0),0))-1)*100)+(L168/(SUM(IF(I168=I$2:I$601,IF(J168=J$2:J$601,L$2:L$601,0),0))))+IF(K168&lt;2,SUM(IF(I168=I$2:I$601,IF(J168=J$2:J$601,1,0),0)),0)))</f>
        <v/>
      </c>
      <c r="N168" s="88"/>
      <c r="O168" s="72"/>
      <c r="P168" s="72"/>
      <c r="Q168" s="72"/>
      <c r="R168" s="70" t="str">
        <f t="array" ref="R168">IF($G168="","",IF(Q168="",0,((SUM(IF(N168=N$2:N$601,IF(O168=O$2:O$601,1,0),0))-P168)/(SUM(IF(N168=N$2:N$601,IF(O168=O$2:O$601,1,0),0))-1)*100)+(Q168/(SUM(IF(N168=N$2:N$601,IF(O168=O$2:O$601,Q$2:Q$601,0),0))))+IF(P168&lt;2,SUM(IF(N168=N$2:N$601,IF(O168=O$2:O$601,1,0),0)),0)))</f>
        <v/>
      </c>
      <c r="S168" s="71"/>
      <c r="T168" s="72"/>
      <c r="U168" s="72"/>
      <c r="V168" s="72"/>
      <c r="W168" s="73" t="str">
        <f t="array" ref="W168">IF($G168="","",IF(OR(S168=Error_checking!$Q$25,S168=Error_checking!$Q$26),R168-IF(P168&lt;2,SUM(IF(N168=N$2:N$601,IF(O168=O$2:O$601,1,0),0)),0),IF(V168="",0,((SUM(IF(S168=S$2:S$601,IF(T168=T$2:T$601,1,0),0))-U168)/(SUM(IF(S168=S$2:S$601,IF(T168=T$2:T$601,1,0),0))-1)*100)+(V168/(SUM(IF(S168=S$2:S$601,IF(T168=T$2:T$601,V$2:V$601,0),0))))+IF(U168&lt;2,SUM(IF(S168=S$2:S$601,IF(T168=T$2:T$601,1,0),0)),0))))</f>
        <v/>
      </c>
      <c r="X168" s="74"/>
      <c r="Y168" s="75"/>
      <c r="Z168" s="76"/>
      <c r="AA168" s="75"/>
      <c r="AB168" s="77">
        <f>0</f>
        <v>0</v>
      </c>
      <c r="AC168" s="77">
        <f t="array" ref="AC168">SUM(M168,R168,W168,AB168)</f>
        <v>0</v>
      </c>
      <c r="AD168" s="76">
        <f>IF(G168=Error_checking!$A$26,MAX(0,MIN(MaxBonus,$G$1)+1-_xlfn.RANK.EQ(AC168,$AC$2:$AC$601)),0)</f>
        <v>0</v>
      </c>
      <c r="AE168" s="73">
        <f t="shared" si="2"/>
        <v>0</v>
      </c>
      <c r="AF168" s="78" t="str">
        <f t="array" ref="AF168">IF(G168=Error_checking!$A$26,_xlfn.RANK.EQ(AC168,$AC$2:$AC$601),"")</f>
        <v/>
      </c>
      <c r="AG168" s="79"/>
      <c r="AH168" s="80"/>
      <c r="AI168" s="80"/>
      <c r="AJ168" s="80"/>
      <c r="AK168" s="81"/>
      <c r="AL168" s="81"/>
      <c r="AM168" s="81"/>
      <c r="AN168" s="82"/>
      <c r="AO168" s="81"/>
      <c r="AP168" s="81"/>
      <c r="AQ168" s="81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  <c r="BK168" s="89"/>
      <c r="BL168" s="89"/>
      <c r="BM168" s="89"/>
      <c r="BN168" s="89"/>
      <c r="BO168" s="89"/>
      <c r="BP168" s="89"/>
      <c r="BQ168" s="89"/>
      <c r="BR168" s="89"/>
      <c r="BS168" s="89"/>
      <c r="BT168" s="89"/>
      <c r="BU168" s="89"/>
      <c r="BV168" s="89"/>
      <c r="BW168" s="89"/>
      <c r="BX168" s="89"/>
      <c r="BY168" s="89"/>
      <c r="BZ168" s="89"/>
    </row>
    <row r="169" spans="1:78" s="104" customFormat="1" ht="12.75" x14ac:dyDescent="0.2">
      <c r="A169" s="58" t="str">
        <f t="array" ref="A169">IF(G169=Error_checking!$A$26,_xlfn.RANK.EQ(AC169,$AC$2:$AC$601),"")</f>
        <v/>
      </c>
      <c r="B169" s="84">
        <v>562</v>
      </c>
      <c r="C169" s="59">
        <f>VLOOKUP($B169,Ludo_na!$A$2:$D$601,2,0)</f>
        <v>541</v>
      </c>
      <c r="D169" s="60" t="str">
        <f>IF(VLOOKUP($B169,Ludo_voor!$A$2:$Y$601,3,0)="","",VLOOKUP($B169,Ludo_voor!$A$2:$Y$601,3,0))</f>
        <v/>
      </c>
      <c r="E169" s="61" t="str">
        <f>IF(VLOOKUP($B169,Ludo_voor!$A$2:$Y$601,4,0)="","",VLOOKUP($B169,Ludo_voor!$A$2:$Y$601,4,0))</f>
        <v/>
      </c>
      <c r="F169" s="62" t="str">
        <f>IF(VLOOKUP($B169,Ludo_voor!$A$2:$Y$601,5,0)="","",VLOOKUP($B169,Ludo_voor!$A$2:$Y$601,5,0))</f>
        <v/>
      </c>
      <c r="G169" s="63"/>
      <c r="H169" s="85"/>
      <c r="I169" s="86"/>
      <c r="J169" s="87"/>
      <c r="K169" s="87"/>
      <c r="L169" s="87"/>
      <c r="M169" s="67" t="str">
        <f t="array" ref="M169">IF($G169="","",IF(L169="",0,((SUM(IF(I169=I$2:I$601,IF(J169=J$2:J$601,1,0),0))-K169)/(SUM(IF(I169=I$2:I$601,IF(J169=J$2:J$601,1,0),0))-1)*100)+(L169/(SUM(IF(I169=I$2:I$601,IF(J169=J$2:J$601,L$2:L$601,0),0))))+IF(K169&lt;2,SUM(IF(I169=I$2:I$601,IF(J169=J$2:J$601,1,0),0)),0)))</f>
        <v/>
      </c>
      <c r="N169" s="88"/>
      <c r="O169" s="72"/>
      <c r="P169" s="72"/>
      <c r="Q169" s="72"/>
      <c r="R169" s="70" t="str">
        <f t="array" ref="R169">IF($G169="","",IF(Q169="",0,((SUM(IF(N169=N$2:N$601,IF(O169=O$2:O$601,1,0),0))-P169)/(SUM(IF(N169=N$2:N$601,IF(O169=O$2:O$601,1,0),0))-1)*100)+(Q169/(SUM(IF(N169=N$2:N$601,IF(O169=O$2:O$601,Q$2:Q$601,0),0))))+IF(P169&lt;2,SUM(IF(N169=N$2:N$601,IF(O169=O$2:O$601,1,0),0)),0)))</f>
        <v/>
      </c>
      <c r="S169" s="71"/>
      <c r="T169" s="72"/>
      <c r="U169" s="72"/>
      <c r="V169" s="72"/>
      <c r="W169" s="73" t="str">
        <f t="array" ref="W169">IF($G169="","",IF(OR(S169=Error_checking!$Q$25,S169=Error_checking!$Q$26),R169-IF(P169&lt;2,SUM(IF(N169=N$2:N$601,IF(O169=O$2:O$601,1,0),0)),0),IF(V169="",0,((SUM(IF(S169=S$2:S$601,IF(T169=T$2:T$601,1,0),0))-U169)/(SUM(IF(S169=S$2:S$601,IF(T169=T$2:T$601,1,0),0))-1)*100)+(V169/(SUM(IF(S169=S$2:S$601,IF(T169=T$2:T$601,V$2:V$601,0),0))))+IF(U169&lt;2,SUM(IF(S169=S$2:S$601,IF(T169=T$2:T$601,1,0),0)),0))))</f>
        <v/>
      </c>
      <c r="X169" s="74"/>
      <c r="Y169" s="75"/>
      <c r="Z169" s="76"/>
      <c r="AA169" s="75"/>
      <c r="AB169" s="77">
        <f>0</f>
        <v>0</v>
      </c>
      <c r="AC169" s="77">
        <f t="array" ref="AC169">SUM(M169,R169,W169,AB169)</f>
        <v>0</v>
      </c>
      <c r="AD169" s="76">
        <f>IF(G169=Error_checking!$A$26,MAX(0,MIN(MaxBonus,$G$1)+1-_xlfn.RANK.EQ(AC169,$AC$2:$AC$601)),0)</f>
        <v>0</v>
      </c>
      <c r="AE169" s="73">
        <f t="shared" si="2"/>
        <v>0</v>
      </c>
      <c r="AF169" s="78" t="str">
        <f t="array" ref="AF169">IF(G169=Error_checking!$A$26,_xlfn.RANK.EQ(AC169,$AC$2:$AC$601),"")</f>
        <v/>
      </c>
      <c r="AG169" s="79"/>
      <c r="AH169" s="80"/>
      <c r="AI169" s="80"/>
      <c r="AJ169" s="8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</row>
    <row r="170" spans="1:78" s="104" customFormat="1" ht="12.75" x14ac:dyDescent="0.2">
      <c r="A170" s="58" t="str">
        <f t="array" ref="A170">IF(G170=Error_checking!$A$26,_xlfn.RANK.EQ(AC170,$AC$2:$AC$601),"")</f>
        <v/>
      </c>
      <c r="B170" s="58">
        <v>565</v>
      </c>
      <c r="C170" s="59">
        <f>VLOOKUP($B170,Ludo_na!$A$2:$D$601,2,0)</f>
        <v>541</v>
      </c>
      <c r="D170" s="60" t="str">
        <f>IF(VLOOKUP($B170,Ludo_voor!$A$2:$Y$601,3,0)="","",VLOOKUP($B170,Ludo_voor!$A$2:$Y$601,3,0))</f>
        <v/>
      </c>
      <c r="E170" s="61" t="str">
        <f>IF(VLOOKUP($B170,Ludo_voor!$A$2:$Y$601,4,0)="","",VLOOKUP($B170,Ludo_voor!$A$2:$Y$601,4,0))</f>
        <v/>
      </c>
      <c r="F170" s="62" t="str">
        <f>IF(VLOOKUP($B170,Ludo_voor!$A$2:$Y$601,5,0)="","",VLOOKUP($B170,Ludo_voor!$A$2:$Y$601,5,0))</f>
        <v/>
      </c>
      <c r="G170" s="63"/>
      <c r="H170" s="85"/>
      <c r="I170" s="86"/>
      <c r="J170" s="87"/>
      <c r="K170" s="87"/>
      <c r="L170" s="87"/>
      <c r="M170" s="67" t="str">
        <f t="array" ref="M170">IF($G170="","",IF(L170="",0,((SUM(IF(I170=I$2:I$601,IF(J170=J$2:J$601,1,0),0))-K170)/(SUM(IF(I170=I$2:I$601,IF(J170=J$2:J$601,1,0),0))-1)*100)+(L170/(SUM(IF(I170=I$2:I$601,IF(J170=J$2:J$601,L$2:L$601,0),0))))+IF(K170&lt;2,SUM(IF(I170=I$2:I$601,IF(J170=J$2:J$601,1,0),0)),0)))</f>
        <v/>
      </c>
      <c r="N170" s="88"/>
      <c r="O170" s="72"/>
      <c r="P170" s="72"/>
      <c r="Q170" s="72"/>
      <c r="R170" s="70" t="str">
        <f t="array" ref="R170">IF($G170="","",IF(Q170="",0,((SUM(IF(N170=N$2:N$601,IF(O170=O$2:O$601,1,0),0))-P170)/(SUM(IF(N170=N$2:N$601,IF(O170=O$2:O$601,1,0),0))-1)*100)+(Q170/(SUM(IF(N170=N$2:N$601,IF(O170=O$2:O$601,Q$2:Q$601,0),0))))+IF(P170&lt;2,SUM(IF(N170=N$2:N$601,IF(O170=O$2:O$601,1,0),0)),0)))</f>
        <v/>
      </c>
      <c r="S170" s="71"/>
      <c r="T170" s="72"/>
      <c r="U170" s="72"/>
      <c r="V170" s="72"/>
      <c r="W170" s="73" t="str">
        <f t="array" ref="W170">IF($G170="","",IF(OR(S170=Error_checking!$Q$25,S170=Error_checking!$Q$26),R170-IF(P170&lt;2,SUM(IF(N170=N$2:N$601,IF(O170=O$2:O$601,1,0),0)),0),IF(V170="",0,((SUM(IF(S170=S$2:S$601,IF(T170=T$2:T$601,1,0),0))-U170)/(SUM(IF(S170=S$2:S$601,IF(T170=T$2:T$601,1,0),0))-1)*100)+(V170/(SUM(IF(S170=S$2:S$601,IF(T170=T$2:T$601,V$2:V$601,0),0))))+IF(U170&lt;2,SUM(IF(S170=S$2:S$601,IF(T170=T$2:T$601,1,0),0)),0))))</f>
        <v/>
      </c>
      <c r="X170" s="74"/>
      <c r="Y170" s="75"/>
      <c r="Z170" s="76"/>
      <c r="AA170" s="75"/>
      <c r="AB170" s="77">
        <f>0</f>
        <v>0</v>
      </c>
      <c r="AC170" s="77">
        <f t="array" ref="AC170">SUM(M170,R170,W170,AB170)</f>
        <v>0</v>
      </c>
      <c r="AD170" s="76">
        <f>IF(G170=Error_checking!$A$26,MAX(0,MIN(MaxBonus,$G$1)+1-_xlfn.RANK.EQ(AC170,$AC$2:$AC$601)),0)</f>
        <v>0</v>
      </c>
      <c r="AE170" s="73">
        <f t="shared" si="2"/>
        <v>0</v>
      </c>
      <c r="AF170" s="78" t="str">
        <f t="array" ref="AF170">IF(G170=Error_checking!$A$26,_xlfn.RANK.EQ(AC170,$AC$2:$AC$601),"")</f>
        <v/>
      </c>
      <c r="AG170" s="79"/>
      <c r="AH170" s="80"/>
      <c r="AI170" s="80"/>
      <c r="AJ170" s="80"/>
      <c r="AK170" s="81"/>
      <c r="AL170" s="81"/>
      <c r="AM170" s="81"/>
      <c r="AN170" s="82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</row>
    <row r="171" spans="1:78" s="104" customFormat="1" ht="12.75" x14ac:dyDescent="0.2">
      <c r="A171" s="58" t="str">
        <f t="array" ref="A171">IF(G171=Error_checking!$A$26,_xlfn.RANK.EQ(AC171,$AC$2:$AC$601),"")</f>
        <v/>
      </c>
      <c r="B171" s="84">
        <v>572</v>
      </c>
      <c r="C171" s="59">
        <f>VLOOKUP($B171,Ludo_na!$A$2:$D$601,2,0)</f>
        <v>541</v>
      </c>
      <c r="D171" s="60" t="str">
        <f>IF(VLOOKUP($B171,Ludo_voor!$A$2:$Y$601,3,0)="","",VLOOKUP($B171,Ludo_voor!$A$2:$Y$601,3,0))</f>
        <v/>
      </c>
      <c r="E171" s="61" t="str">
        <f>IF(VLOOKUP($B171,Ludo_voor!$A$2:$Y$601,4,0)="","",VLOOKUP($B171,Ludo_voor!$A$2:$Y$601,4,0))</f>
        <v/>
      </c>
      <c r="F171" s="62" t="str">
        <f>IF(VLOOKUP($B171,Ludo_voor!$A$2:$Y$601,5,0)="","",VLOOKUP($B171,Ludo_voor!$A$2:$Y$601,5,0))</f>
        <v/>
      </c>
      <c r="G171" s="63"/>
      <c r="H171" s="85"/>
      <c r="I171" s="86"/>
      <c r="J171" s="87"/>
      <c r="K171" s="87"/>
      <c r="L171" s="87"/>
      <c r="M171" s="67" t="str">
        <f t="array" ref="M171">IF($G171="","",IF(L171="",0,((SUM(IF(I171=I$2:I$601,IF(J171=J$2:J$601,1,0),0))-K171)/(SUM(IF(I171=I$2:I$601,IF(J171=J$2:J$601,1,0),0))-1)*100)+(L171/(SUM(IF(I171=I$2:I$601,IF(J171=J$2:J$601,L$2:L$601,0),0))))+IF(K171&lt;2,SUM(IF(I171=I$2:I$601,IF(J171=J$2:J$601,1,0),0)),0)))</f>
        <v/>
      </c>
      <c r="N171" s="88"/>
      <c r="O171" s="72"/>
      <c r="P171" s="72"/>
      <c r="Q171" s="72"/>
      <c r="R171" s="70" t="str">
        <f t="array" ref="R171">IF($G171="","",IF(Q171="",0,((SUM(IF(N171=N$2:N$601,IF(O171=O$2:O$601,1,0),0))-P171)/(SUM(IF(N171=N$2:N$601,IF(O171=O$2:O$601,1,0),0))-1)*100)+(Q171/(SUM(IF(N171=N$2:N$601,IF(O171=O$2:O$601,Q$2:Q$601,0),0))))+IF(P171&lt;2,SUM(IF(N171=N$2:N$601,IF(O171=O$2:O$601,1,0),0)),0)))</f>
        <v/>
      </c>
      <c r="S171" s="103"/>
      <c r="T171" s="69"/>
      <c r="U171" s="69"/>
      <c r="V171" s="69"/>
      <c r="W171" s="73" t="str">
        <f t="array" ref="W171">IF($G171="","",IF(OR(S171=Error_checking!$Q$25,S171=Error_checking!$Q$26),R171-IF(P171&lt;2,SUM(IF(N171=N$2:N$601,IF(O171=O$2:O$601,1,0),0)),0),IF(V171="",0,((SUM(IF(S171=S$2:S$601,IF(T171=T$2:T$601,1,0),0))-U171)/(SUM(IF(S171=S$2:S$601,IF(T171=T$2:T$601,1,0),0))-1)*100)+(V171/(SUM(IF(S171=S$2:S$601,IF(T171=T$2:T$601,V$2:V$601,0),0))))+IF(U171&lt;2,SUM(IF(S171=S$2:S$601,IF(T171=T$2:T$601,1,0),0)),0))))</f>
        <v/>
      </c>
      <c r="X171" s="74"/>
      <c r="Y171" s="75"/>
      <c r="Z171" s="76"/>
      <c r="AA171" s="75"/>
      <c r="AB171" s="77">
        <f>0</f>
        <v>0</v>
      </c>
      <c r="AC171" s="99">
        <f t="array" ref="AC171">SUM(M171,R171,W171,AB171)</f>
        <v>0</v>
      </c>
      <c r="AD171" s="98">
        <f>IF(G171=Error_checking!$A$26,MAX(0,MIN(MaxBonus,$G$1)+1-_xlfn.RANK.EQ(AC171,$AC$2:$AC$601)),0)</f>
        <v>0</v>
      </c>
      <c r="AE171" s="95">
        <f t="shared" si="2"/>
        <v>0</v>
      </c>
      <c r="AF171" s="78" t="str">
        <f t="array" ref="AF171">IF(G171=Error_checking!$A$26,_xlfn.RANK.EQ(AC171,$AC$2:$AC$601),"")</f>
        <v/>
      </c>
      <c r="AG171" s="101"/>
      <c r="AH171" s="102"/>
      <c r="AI171" s="102"/>
      <c r="AJ171" s="102"/>
      <c r="AK171" s="81"/>
      <c r="AL171" s="90"/>
      <c r="AM171" s="90"/>
      <c r="AN171" s="91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</row>
    <row r="172" spans="1:78" s="104" customFormat="1" ht="12.75" x14ac:dyDescent="0.2">
      <c r="A172" s="58" t="str">
        <f t="array" ref="A172">IF(G172=Error_checking!$A$26,_xlfn.RANK.EQ(AC172,$AC$2:$AC$601),"")</f>
        <v/>
      </c>
      <c r="B172" s="84">
        <v>573</v>
      </c>
      <c r="C172" s="59">
        <f>VLOOKUP($B172,Ludo_na!$A$2:$D$601,2,0)</f>
        <v>541</v>
      </c>
      <c r="D172" s="60" t="str">
        <f>IF(VLOOKUP($B172,Ludo_voor!$A$2:$Y$601,3,0)="","",VLOOKUP($B172,Ludo_voor!$A$2:$Y$601,3,0))</f>
        <v/>
      </c>
      <c r="E172" s="61" t="str">
        <f>IF(VLOOKUP($B172,Ludo_voor!$A$2:$Y$601,4,0)="","",VLOOKUP($B172,Ludo_voor!$A$2:$Y$601,4,0))</f>
        <v/>
      </c>
      <c r="F172" s="62" t="str">
        <f>IF(VLOOKUP($B172,Ludo_voor!$A$2:$Y$601,5,0)="","",VLOOKUP($B172,Ludo_voor!$A$2:$Y$601,5,0))</f>
        <v/>
      </c>
      <c r="G172" s="63"/>
      <c r="H172" s="85"/>
      <c r="I172" s="86"/>
      <c r="J172" s="87"/>
      <c r="K172" s="87"/>
      <c r="L172" s="87"/>
      <c r="M172" s="67" t="str">
        <f t="array" ref="M172">IF($G172="","",IF(L172="",0,((SUM(IF(I172=I$2:I$601,IF(J172=J$2:J$601,1,0),0))-K172)/(SUM(IF(I172=I$2:I$601,IF(J172=J$2:J$601,1,0),0))-1)*100)+(L172/(SUM(IF(I172=I$2:I$601,IF(J172=J$2:J$601,L$2:L$601,0),0))))+IF(K172&lt;2,SUM(IF(I172=I$2:I$601,IF(J172=J$2:J$601,1,0),0)),0)))</f>
        <v/>
      </c>
      <c r="N172" s="88"/>
      <c r="O172" s="72"/>
      <c r="P172" s="72"/>
      <c r="Q172" s="72"/>
      <c r="R172" s="70" t="str">
        <f t="array" ref="R172">IF($G172="","",IF(Q172="",0,((SUM(IF(N172=N$2:N$601,IF(O172=O$2:O$601,1,0),0))-P172)/(SUM(IF(N172=N$2:N$601,IF(O172=O$2:O$601,1,0),0))-1)*100)+(Q172/(SUM(IF(N172=N$2:N$601,IF(O172=O$2:O$601,Q$2:Q$601,0),0))))+IF(P172&lt;2,SUM(IF(N172=N$2:N$601,IF(O172=O$2:O$601,1,0),0)),0)))</f>
        <v/>
      </c>
      <c r="S172" s="71"/>
      <c r="T172" s="72"/>
      <c r="U172" s="72"/>
      <c r="V172" s="72"/>
      <c r="W172" s="73" t="str">
        <f t="array" ref="W172">IF($G172="","",IF(OR(S172=Error_checking!$Q$25,S172=Error_checking!$Q$26),R172-IF(P172&lt;2,SUM(IF(N172=N$2:N$601,IF(O172=O$2:O$601,1,0),0)),0),IF(V172="",0,((SUM(IF(S172=S$2:S$601,IF(T172=T$2:T$601,1,0),0))-U172)/(SUM(IF(S172=S$2:S$601,IF(T172=T$2:T$601,1,0),0))-1)*100)+(V172/(SUM(IF(S172=S$2:S$601,IF(T172=T$2:T$601,V$2:V$601,0),0))))+IF(U172&lt;2,SUM(IF(S172=S$2:S$601,IF(T172=T$2:T$601,1,0),0)),0))))</f>
        <v/>
      </c>
      <c r="X172" s="74"/>
      <c r="Y172" s="75"/>
      <c r="Z172" s="76"/>
      <c r="AA172" s="75"/>
      <c r="AB172" s="77">
        <f>0</f>
        <v>0</v>
      </c>
      <c r="AC172" s="77">
        <f t="array" ref="AC172">SUM(M172,R172,W172,AB172)</f>
        <v>0</v>
      </c>
      <c r="AD172" s="76">
        <f>IF(G172=Error_checking!$A$26,MAX(0,MIN(MaxBonus,$G$1)+1-_xlfn.RANK.EQ(AC172,$AC$2:$AC$601)),0)</f>
        <v>0</v>
      </c>
      <c r="AE172" s="73">
        <f t="shared" si="2"/>
        <v>0</v>
      </c>
      <c r="AF172" s="78" t="str">
        <f t="array" ref="AF172">IF(G172=Error_checking!$A$26,_xlfn.RANK.EQ(AC172,$AC$2:$AC$601),"")</f>
        <v/>
      </c>
      <c r="AG172" s="79"/>
      <c r="AH172" s="80"/>
      <c r="AI172" s="80"/>
      <c r="AJ172" s="80"/>
      <c r="AK172" s="81"/>
      <c r="AL172" s="81"/>
      <c r="AM172" s="81"/>
      <c r="AN172" s="82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</row>
    <row r="173" spans="1:78" s="89" customFormat="1" ht="12.75" x14ac:dyDescent="0.2">
      <c r="A173" s="58" t="str">
        <f t="array" ref="A173">IF(G173=Error_checking!$A$26,_xlfn.RANK.EQ(AC173,$AC$2:$AC$601),"")</f>
        <v/>
      </c>
      <c r="B173" s="94">
        <v>576</v>
      </c>
      <c r="C173" s="59">
        <f>VLOOKUP($B173,Ludo_na!$A$2:$D$601,2,0)</f>
        <v>541</v>
      </c>
      <c r="D173" s="60" t="str">
        <f>IF(VLOOKUP($B173,Ludo_voor!$A$2:$Y$601,3,0)="","",VLOOKUP($B173,Ludo_voor!$A$2:$Y$601,3,0))</f>
        <v/>
      </c>
      <c r="E173" s="61" t="str">
        <f>IF(VLOOKUP($B173,Ludo_voor!$A$2:$Y$601,4,0)="","",VLOOKUP($B173,Ludo_voor!$A$2:$Y$601,4,0))</f>
        <v/>
      </c>
      <c r="F173" s="62" t="str">
        <f>IF(VLOOKUP($B173,Ludo_voor!$A$2:$Y$601,5,0)="","",VLOOKUP($B173,Ludo_voor!$A$2:$Y$601,5,0))</f>
        <v/>
      </c>
      <c r="G173" s="63"/>
      <c r="H173" s="85"/>
      <c r="I173" s="86"/>
      <c r="J173" s="87"/>
      <c r="K173" s="87"/>
      <c r="L173" s="87"/>
      <c r="M173" s="67" t="str">
        <f t="array" ref="M173">IF($G173="","",IF(L173="",0,((SUM(IF(I173=I$2:I$601,IF(J173=J$2:J$601,1,0),0))-K173)/(SUM(IF(I173=I$2:I$601,IF(J173=J$2:J$601,1,0),0))-1)*100)+(L173/(SUM(IF(I173=I$2:I$601,IF(J173=J$2:J$601,L$2:L$601,0),0))))+IF(K173&lt;2,SUM(IF(I173=I$2:I$601,IF(J173=J$2:J$601,1,0),0)),0)))</f>
        <v/>
      </c>
      <c r="N173" s="88"/>
      <c r="O173" s="72"/>
      <c r="P173" s="72"/>
      <c r="Q173" s="72"/>
      <c r="R173" s="70" t="str">
        <f t="array" ref="R173">IF($G173="","",IF(Q173="",0,((SUM(IF(N173=N$2:N$601,IF(O173=O$2:O$601,1,0),0))-P173)/(SUM(IF(N173=N$2:N$601,IF(O173=O$2:O$601,1,0),0))-1)*100)+(Q173/(SUM(IF(N173=N$2:N$601,IF(O173=O$2:O$601,Q$2:Q$601,0),0))))+IF(P173&lt;2,SUM(IF(N173=N$2:N$601,IF(O173=O$2:O$601,1,0),0)),0)))</f>
        <v/>
      </c>
      <c r="S173" s="71"/>
      <c r="T173" s="72"/>
      <c r="U173" s="72"/>
      <c r="V173" s="72"/>
      <c r="W173" s="73" t="str">
        <f t="array" ref="W173">IF($G173="","",IF(OR(S173=Error_checking!$Q$25,S173=Error_checking!$Q$26),R173-IF(P173&lt;2,SUM(IF(N173=N$2:N$601,IF(O173=O$2:O$601,1,0),0)),0),IF(V173="",0,((SUM(IF(S173=S$2:S$601,IF(T173=T$2:T$601,1,0),0))-U173)/(SUM(IF(S173=S$2:S$601,IF(T173=T$2:T$601,1,0),0))-1)*100)+(V173/(SUM(IF(S173=S$2:S$601,IF(T173=T$2:T$601,V$2:V$601,0),0))))+IF(U173&lt;2,SUM(IF(S173=S$2:S$601,IF(T173=T$2:T$601,1,0),0)),0))))</f>
        <v/>
      </c>
      <c r="X173" s="74"/>
      <c r="Y173" s="75"/>
      <c r="Z173" s="76"/>
      <c r="AA173" s="75"/>
      <c r="AB173" s="77">
        <f>0</f>
        <v>0</v>
      </c>
      <c r="AC173" s="77">
        <f t="array" ref="AC173">SUM(M173,R173,W173,AB173)</f>
        <v>0</v>
      </c>
      <c r="AD173" s="76">
        <f>IF(G173=Error_checking!$A$26,MAX(0,MIN(MaxBonus,$G$1)+1-_xlfn.RANK.EQ(AC173,$AC$2:$AC$601)),0)</f>
        <v>0</v>
      </c>
      <c r="AE173" s="73">
        <f t="shared" si="2"/>
        <v>0</v>
      </c>
      <c r="AF173" s="78" t="str">
        <f t="array" ref="AF173">IF(G173=Error_checking!$A$26,_xlfn.RANK.EQ(AC173,$AC$2:$AC$601),"")</f>
        <v/>
      </c>
      <c r="AG173" s="79"/>
      <c r="AH173" s="80"/>
      <c r="AI173" s="80"/>
      <c r="AJ173" s="80"/>
      <c r="AK173" s="81"/>
      <c r="AL173" s="81"/>
      <c r="AM173" s="81"/>
      <c r="AN173" s="82"/>
      <c r="AO173" s="81"/>
      <c r="AP173" s="81"/>
      <c r="AQ173" s="81"/>
    </row>
    <row r="174" spans="1:78" s="89" customFormat="1" ht="12.75" x14ac:dyDescent="0.2">
      <c r="A174" s="58" t="str">
        <f t="array" ref="A174">IF(G174=Error_checking!$A$26,_xlfn.RANK.EQ(AC174,$AC$2:$AC$601),"")</f>
        <v/>
      </c>
      <c r="B174" s="84">
        <v>577</v>
      </c>
      <c r="C174" s="59">
        <f>VLOOKUP($B174,Ludo_na!$A$2:$D$601,2,0)</f>
        <v>541</v>
      </c>
      <c r="D174" s="60" t="str">
        <f>IF(VLOOKUP($B174,Ludo_voor!$A$2:$Y$601,3,0)="","",VLOOKUP($B174,Ludo_voor!$A$2:$Y$601,3,0))</f>
        <v/>
      </c>
      <c r="E174" s="61" t="str">
        <f>IF(VLOOKUP($B174,Ludo_voor!$A$2:$Y$601,4,0)="","",VLOOKUP($B174,Ludo_voor!$A$2:$Y$601,4,0))</f>
        <v/>
      </c>
      <c r="F174" s="62" t="str">
        <f>IF(VLOOKUP($B174,Ludo_voor!$A$2:$Y$601,5,0)="","",VLOOKUP($B174,Ludo_voor!$A$2:$Y$601,5,0))</f>
        <v/>
      </c>
      <c r="G174" s="63"/>
      <c r="H174" s="85"/>
      <c r="I174" s="86"/>
      <c r="J174" s="87"/>
      <c r="K174" s="87"/>
      <c r="L174" s="87"/>
      <c r="M174" s="67" t="str">
        <f t="array" ref="M174">IF($G174="","",IF(L174="",0,((SUM(IF(I174=I$2:I$601,IF(J174=J$2:J$601,1,0),0))-K174)/(SUM(IF(I174=I$2:I$601,IF(J174=J$2:J$601,1,0),0))-1)*100)+(L174/(SUM(IF(I174=I$2:I$601,IF(J174=J$2:J$601,L$2:L$601,0),0))))+IF(K174&lt;2,SUM(IF(I174=I$2:I$601,IF(J174=J$2:J$601,1,0),0)),0)))</f>
        <v/>
      </c>
      <c r="N174" s="88"/>
      <c r="O174" s="72"/>
      <c r="P174" s="72"/>
      <c r="Q174" s="72"/>
      <c r="R174" s="70" t="str">
        <f t="array" ref="R174">IF($G174="","",IF(Q174="",0,((SUM(IF(N174=N$2:N$601,IF(O174=O$2:O$601,1,0),0))-P174)/(SUM(IF(N174=N$2:N$601,IF(O174=O$2:O$601,1,0),0))-1)*100)+(Q174/(SUM(IF(N174=N$2:N$601,IF(O174=O$2:O$601,Q$2:Q$601,0),0))))+IF(P174&lt;2,SUM(IF(N174=N$2:N$601,IF(O174=O$2:O$601,1,0),0)),0)))</f>
        <v/>
      </c>
      <c r="S174" s="71"/>
      <c r="T174" s="72"/>
      <c r="U174" s="72"/>
      <c r="V174" s="72"/>
      <c r="W174" s="73" t="str">
        <f t="array" ref="W174">IF($G174="","",IF(OR(S174=Error_checking!$Q$25,S174=Error_checking!$Q$26),R174-IF(P174&lt;2,SUM(IF(N174=N$2:N$601,IF(O174=O$2:O$601,1,0),0)),0),IF(V174="",0,((SUM(IF(S174=S$2:S$601,IF(T174=T$2:T$601,1,0),0))-U174)/(SUM(IF(S174=S$2:S$601,IF(T174=T$2:T$601,1,0),0))-1)*100)+(V174/(SUM(IF(S174=S$2:S$601,IF(T174=T$2:T$601,V$2:V$601,0),0))))+IF(U174&lt;2,SUM(IF(S174=S$2:S$601,IF(T174=T$2:T$601,1,0),0)),0))))</f>
        <v/>
      </c>
      <c r="X174" s="74"/>
      <c r="Y174" s="75"/>
      <c r="Z174" s="76"/>
      <c r="AA174" s="75"/>
      <c r="AB174" s="77">
        <f>0</f>
        <v>0</v>
      </c>
      <c r="AC174" s="77">
        <f t="array" ref="AC174">SUM(M174,R174,W174,AB174)</f>
        <v>0</v>
      </c>
      <c r="AD174" s="76">
        <f>IF(G174=Error_checking!$A$26,MAX(0,MIN(MaxBonus,$G$1)+1-_xlfn.RANK.EQ(AC174,$AC$2:$AC$601)),0)</f>
        <v>0</v>
      </c>
      <c r="AE174" s="73">
        <f t="shared" si="2"/>
        <v>0</v>
      </c>
      <c r="AF174" s="78" t="str">
        <f t="array" ref="AF174">IF(G174=Error_checking!$A$26,_xlfn.RANK.EQ(AC174,$AC$2:$AC$601),"")</f>
        <v/>
      </c>
      <c r="AG174" s="79"/>
      <c r="AH174" s="80"/>
      <c r="AI174" s="80"/>
      <c r="AJ174" s="80"/>
      <c r="AK174" s="90"/>
      <c r="AL174" s="81"/>
      <c r="AM174" s="81"/>
      <c r="AN174" s="82"/>
      <c r="AO174" s="81"/>
      <c r="AP174" s="81"/>
      <c r="AQ174" s="81"/>
    </row>
    <row r="175" spans="1:78" s="104" customFormat="1" ht="12.75" x14ac:dyDescent="0.2">
      <c r="A175" s="58" t="str">
        <f t="array" ref="A175">IF(G175=Error_checking!$A$26,_xlfn.RANK.EQ(AC175,$AC$2:$AC$601),"")</f>
        <v/>
      </c>
      <c r="B175" s="84">
        <v>579</v>
      </c>
      <c r="C175" s="59">
        <f>VLOOKUP($B175,Ludo_na!$A$2:$D$601,2,0)</f>
        <v>541</v>
      </c>
      <c r="D175" s="60" t="str">
        <f>IF(VLOOKUP($B175,Ludo_voor!$A$2:$Y$601,3,0)="","",VLOOKUP($B175,Ludo_voor!$A$2:$Y$601,3,0))</f>
        <v/>
      </c>
      <c r="E175" s="61" t="str">
        <f>IF(VLOOKUP($B175,Ludo_voor!$A$2:$Y$601,4,0)="","",VLOOKUP($B175,Ludo_voor!$A$2:$Y$601,4,0))</f>
        <v/>
      </c>
      <c r="F175" s="62" t="str">
        <f>IF(VLOOKUP($B175,Ludo_voor!$A$2:$Y$601,5,0)="","",VLOOKUP($B175,Ludo_voor!$A$2:$Y$601,5,0))</f>
        <v/>
      </c>
      <c r="G175" s="63"/>
      <c r="H175" s="85"/>
      <c r="I175" s="86"/>
      <c r="J175" s="87"/>
      <c r="K175" s="87"/>
      <c r="L175" s="87"/>
      <c r="M175" s="67" t="str">
        <f t="array" ref="M175">IF($G175="","",IF(L175="",0,((SUM(IF(I175=I$2:I$601,IF(J175=J$2:J$601,1,0),0))-K175)/(SUM(IF(I175=I$2:I$601,IF(J175=J$2:J$601,1,0),0))-1)*100)+(L175/(SUM(IF(I175=I$2:I$601,IF(J175=J$2:J$601,L$2:L$601,0),0))))+IF(K175&lt;2,SUM(IF(I175=I$2:I$601,IF(J175=J$2:J$601,1,0),0)),0)))</f>
        <v/>
      </c>
      <c r="N175" s="88"/>
      <c r="O175" s="72"/>
      <c r="P175" s="72"/>
      <c r="Q175" s="72"/>
      <c r="R175" s="70" t="str">
        <f t="array" ref="R175">IF($G175="","",IF(Q175="",0,((SUM(IF(N175=N$2:N$601,IF(O175=O$2:O$601,1,0),0))-P175)/(SUM(IF(N175=N$2:N$601,IF(O175=O$2:O$601,1,0),0))-1)*100)+(Q175/(SUM(IF(N175=N$2:N$601,IF(O175=O$2:O$601,Q$2:Q$601,0),0))))+IF(P175&lt;2,SUM(IF(N175=N$2:N$601,IF(O175=O$2:O$601,1,0),0)),0)))</f>
        <v/>
      </c>
      <c r="S175" s="71"/>
      <c r="T175" s="72"/>
      <c r="U175" s="72"/>
      <c r="V175" s="72"/>
      <c r="W175" s="73" t="str">
        <f t="array" ref="W175">IF($G175="","",IF(OR(S175=Error_checking!$Q$25,S175=Error_checking!$Q$26),R175-IF(P175&lt;2,SUM(IF(N175=N$2:N$601,IF(O175=O$2:O$601,1,0),0)),0),IF(V175="",0,((SUM(IF(S175=S$2:S$601,IF(T175=T$2:T$601,1,0),0))-U175)/(SUM(IF(S175=S$2:S$601,IF(T175=T$2:T$601,1,0),0))-1)*100)+(V175/(SUM(IF(S175=S$2:S$601,IF(T175=T$2:T$601,V$2:V$601,0),0))))+IF(U175&lt;2,SUM(IF(S175=S$2:S$601,IF(T175=T$2:T$601,1,0),0)),0))))</f>
        <v/>
      </c>
      <c r="X175" s="74"/>
      <c r="Y175" s="75"/>
      <c r="Z175" s="76"/>
      <c r="AA175" s="75"/>
      <c r="AB175" s="77">
        <f>0</f>
        <v>0</v>
      </c>
      <c r="AC175" s="77">
        <f t="array" ref="AC175">SUM(M175,R175,W175,AB175)</f>
        <v>0</v>
      </c>
      <c r="AD175" s="76">
        <f>IF(G175=Error_checking!$A$26,MAX(0,MIN(MaxBonus,$G$1)+1-_xlfn.RANK.EQ(AC175,$AC$2:$AC$601)),0)</f>
        <v>0</v>
      </c>
      <c r="AE175" s="73">
        <f t="shared" si="2"/>
        <v>0</v>
      </c>
      <c r="AF175" s="78" t="str">
        <f t="array" ref="AF175">IF(G175=Error_checking!$A$26,_xlfn.RANK.EQ(AC175,$AC$2:$AC$601),"")</f>
        <v/>
      </c>
      <c r="AG175" s="79"/>
      <c r="AH175" s="80"/>
      <c r="AI175" s="80"/>
      <c r="AJ175" s="80"/>
      <c r="AK175" s="90"/>
      <c r="AL175" s="81"/>
      <c r="AM175" s="81"/>
      <c r="AN175" s="82"/>
      <c r="AO175" s="81"/>
      <c r="AP175" s="81"/>
      <c r="AQ175" s="81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89"/>
      <c r="BM175" s="89"/>
      <c r="BN175" s="89"/>
      <c r="BO175" s="89"/>
      <c r="BP175" s="89"/>
      <c r="BQ175" s="89"/>
      <c r="BR175" s="89"/>
      <c r="BS175" s="89"/>
      <c r="BT175" s="89"/>
      <c r="BU175" s="89"/>
      <c r="BV175" s="89"/>
      <c r="BW175" s="89"/>
      <c r="BX175" s="89"/>
      <c r="BY175" s="89"/>
      <c r="BZ175" s="89"/>
    </row>
    <row r="176" spans="1:78" s="89" customFormat="1" ht="12.75" x14ac:dyDescent="0.2">
      <c r="A176" s="58" t="str">
        <f t="array" ref="A176">IF(G176=Error_checking!$A$26,_xlfn.RANK.EQ(AC176,$AC$2:$AC$601),"")</f>
        <v/>
      </c>
      <c r="B176" s="93">
        <v>580</v>
      </c>
      <c r="C176" s="59">
        <f>VLOOKUP($B176,Ludo_na!$A$2:$D$601,2,0)</f>
        <v>541</v>
      </c>
      <c r="D176" s="60" t="str">
        <f>IF(VLOOKUP($B176,Ludo_voor!$A$2:$Y$601,3,0)="","",VLOOKUP($B176,Ludo_voor!$A$2:$Y$601,3,0))</f>
        <v/>
      </c>
      <c r="E176" s="61" t="str">
        <f>IF(VLOOKUP($B176,Ludo_voor!$A$2:$Y$601,4,0)="","",VLOOKUP($B176,Ludo_voor!$A$2:$Y$601,4,0))</f>
        <v/>
      </c>
      <c r="F176" s="62" t="str">
        <f>IF(VLOOKUP($B176,Ludo_voor!$A$2:$Y$601,5,0)="","",VLOOKUP($B176,Ludo_voor!$A$2:$Y$601,5,0))</f>
        <v/>
      </c>
      <c r="G176" s="63"/>
      <c r="H176" s="85"/>
      <c r="I176" s="86"/>
      <c r="J176" s="87"/>
      <c r="K176" s="87"/>
      <c r="L176" s="87"/>
      <c r="M176" s="67" t="str">
        <f t="array" ref="M176">IF($G176="","",IF(L176="",0,((SUM(IF(I176=I$2:I$601,IF(J176=J$2:J$601,1,0),0))-K176)/(SUM(IF(I176=I$2:I$601,IF(J176=J$2:J$601,1,0),0))-1)*100)+(L176/(SUM(IF(I176=I$2:I$601,IF(J176=J$2:J$601,L$2:L$601,0),0))))+IF(K176&lt;2,SUM(IF(I176=I$2:I$601,IF(J176=J$2:J$601,1,0),0)),0)))</f>
        <v/>
      </c>
      <c r="N176" s="88"/>
      <c r="O176" s="72"/>
      <c r="P176" s="72"/>
      <c r="Q176" s="72"/>
      <c r="R176" s="70" t="str">
        <f t="array" ref="R176">IF($G176="","",IF(Q176="",0,((SUM(IF(N176=N$2:N$601,IF(O176=O$2:O$601,1,0),0))-P176)/(SUM(IF(N176=N$2:N$601,IF(O176=O$2:O$601,1,0),0))-1)*100)+(Q176/(SUM(IF(N176=N$2:N$601,IF(O176=O$2:O$601,Q$2:Q$601,0),0))))+IF(P176&lt;2,SUM(IF(N176=N$2:N$601,IF(O176=O$2:O$601,1,0),0)),0)))</f>
        <v/>
      </c>
      <c r="S176" s="71"/>
      <c r="T176" s="72"/>
      <c r="U176" s="72"/>
      <c r="V176" s="72"/>
      <c r="W176" s="73" t="str">
        <f t="array" ref="W176">IF($G176="","",IF(OR(S176=Error_checking!$Q$25,S176=Error_checking!$Q$26),R176-IF(P176&lt;2,SUM(IF(N176=N$2:N$601,IF(O176=O$2:O$601,1,0),0)),0),IF(V176="",0,((SUM(IF(S176=S$2:S$601,IF(T176=T$2:T$601,1,0),0))-U176)/(SUM(IF(S176=S$2:S$601,IF(T176=T$2:T$601,1,0),0))-1)*100)+(V176/(SUM(IF(S176=S$2:S$601,IF(T176=T$2:T$601,V$2:V$601,0),0))))+IF(U176&lt;2,SUM(IF(S176=S$2:S$601,IF(T176=T$2:T$601,1,0),0)),0))))</f>
        <v/>
      </c>
      <c r="X176" s="74"/>
      <c r="Y176" s="75"/>
      <c r="Z176" s="76"/>
      <c r="AA176" s="75"/>
      <c r="AB176" s="77">
        <f>0</f>
        <v>0</v>
      </c>
      <c r="AC176" s="77">
        <f t="array" ref="AC176">SUM(M176,R176,W176,AB176)</f>
        <v>0</v>
      </c>
      <c r="AD176" s="76">
        <f>IF(G176=Error_checking!$A$26,MAX(0,MIN(MaxBonus,$G$1)+1-_xlfn.RANK.EQ(AC176,$AC$2:$AC$601)),0)</f>
        <v>0</v>
      </c>
      <c r="AE176" s="73">
        <f t="shared" si="2"/>
        <v>0</v>
      </c>
      <c r="AF176" s="78" t="str">
        <f t="array" ref="AF176">IF(G176=Error_checking!$A$26,_xlfn.RANK.EQ(AC176,$AC$2:$AC$601),"")</f>
        <v/>
      </c>
      <c r="AG176" s="79"/>
      <c r="AH176" s="80"/>
      <c r="AI176" s="80"/>
      <c r="AJ176" s="80"/>
      <c r="AK176" s="81"/>
      <c r="AL176" s="81"/>
      <c r="AM176" s="81"/>
      <c r="AN176" s="82"/>
      <c r="AO176" s="81"/>
      <c r="AP176" s="81"/>
      <c r="AQ176" s="81"/>
    </row>
    <row r="177" spans="1:78" s="104" customFormat="1" ht="12.75" x14ac:dyDescent="0.2">
      <c r="A177" s="58" t="str">
        <f t="array" ref="A177">IF(G177=Error_checking!$A$26,_xlfn.RANK.EQ(AC177,$AC$2:$AC$601),"")</f>
        <v/>
      </c>
      <c r="B177" s="84">
        <v>581</v>
      </c>
      <c r="C177" s="59">
        <f>VLOOKUP($B177,Ludo_na!$A$2:$D$601,2,0)</f>
        <v>541</v>
      </c>
      <c r="D177" s="60" t="str">
        <f>IF(VLOOKUP($B177,Ludo_voor!$A$2:$Y$601,3,0)="","",VLOOKUP($B177,Ludo_voor!$A$2:$Y$601,3,0))</f>
        <v/>
      </c>
      <c r="E177" s="61" t="str">
        <f>IF(VLOOKUP($B177,Ludo_voor!$A$2:$Y$601,4,0)="","",VLOOKUP($B177,Ludo_voor!$A$2:$Y$601,4,0))</f>
        <v/>
      </c>
      <c r="F177" s="62" t="str">
        <f>IF(VLOOKUP($B177,Ludo_voor!$A$2:$Y$601,5,0)="","",VLOOKUP($B177,Ludo_voor!$A$2:$Y$601,5,0))</f>
        <v/>
      </c>
      <c r="G177" s="63"/>
      <c r="H177" s="85"/>
      <c r="I177" s="86"/>
      <c r="J177" s="87"/>
      <c r="K177" s="87"/>
      <c r="L177" s="87"/>
      <c r="M177" s="67" t="str">
        <f t="array" ref="M177">IF($G177="","",IF(L177="",0,((SUM(IF(I177=I$2:I$601,IF(J177=J$2:J$601,1,0),0))-K177)/(SUM(IF(I177=I$2:I$601,IF(J177=J$2:J$601,1,0),0))-1)*100)+(L177/(SUM(IF(I177=I$2:I$601,IF(J177=J$2:J$601,L$2:L$601,0),0))))+IF(K177&lt;2,SUM(IF(I177=I$2:I$601,IF(J177=J$2:J$601,1,0),0)),0)))</f>
        <v/>
      </c>
      <c r="N177" s="88"/>
      <c r="O177" s="72"/>
      <c r="P177" s="72"/>
      <c r="Q177" s="72"/>
      <c r="R177" s="70" t="str">
        <f t="array" ref="R177">IF($G177="","",IF(Q177="",0,((SUM(IF(N177=N$2:N$601,IF(O177=O$2:O$601,1,0),0))-P177)/(SUM(IF(N177=N$2:N$601,IF(O177=O$2:O$601,1,0),0))-1)*100)+(Q177/(SUM(IF(N177=N$2:N$601,IF(O177=O$2:O$601,Q$2:Q$601,0),0))))+IF(P177&lt;2,SUM(IF(N177=N$2:N$601,IF(O177=O$2:O$601,1,0),0)),0)))</f>
        <v/>
      </c>
      <c r="S177" s="71"/>
      <c r="T177" s="72"/>
      <c r="U177" s="72"/>
      <c r="V177" s="72"/>
      <c r="W177" s="73" t="str">
        <f t="array" ref="W177">IF($G177="","",IF(OR(S177=Error_checking!$Q$25,S177=Error_checking!$Q$26),R177-IF(P177&lt;2,SUM(IF(N177=N$2:N$601,IF(O177=O$2:O$601,1,0),0)),0),IF(V177="",0,((SUM(IF(S177=S$2:S$601,IF(T177=T$2:T$601,1,0),0))-U177)/(SUM(IF(S177=S$2:S$601,IF(T177=T$2:T$601,1,0),0))-1)*100)+(V177/(SUM(IF(S177=S$2:S$601,IF(T177=T$2:T$601,V$2:V$601,0),0))))+IF(U177&lt;2,SUM(IF(S177=S$2:S$601,IF(T177=T$2:T$601,1,0),0)),0))))</f>
        <v/>
      </c>
      <c r="X177" s="74"/>
      <c r="Y177" s="75"/>
      <c r="Z177" s="76"/>
      <c r="AA177" s="75"/>
      <c r="AB177" s="77">
        <f>0</f>
        <v>0</v>
      </c>
      <c r="AC177" s="77">
        <f t="array" ref="AC177">SUM(M177,R177,W177,AB177)</f>
        <v>0</v>
      </c>
      <c r="AD177" s="76">
        <f>IF(G177=Error_checking!$A$26,MAX(0,MIN(MaxBonus,$G$1)+1-_xlfn.RANK.EQ(AC177,$AC$2:$AC$601)),0)</f>
        <v>0</v>
      </c>
      <c r="AE177" s="73">
        <f t="shared" si="2"/>
        <v>0</v>
      </c>
      <c r="AF177" s="78" t="str">
        <f t="array" ref="AF177">IF(G177=Error_checking!$A$26,_xlfn.RANK.EQ(AC177,$AC$2:$AC$601),"")</f>
        <v/>
      </c>
      <c r="AG177" s="79"/>
      <c r="AH177" s="80"/>
      <c r="AI177" s="80"/>
      <c r="AJ177" s="80"/>
      <c r="AK177" s="90"/>
      <c r="AL177" s="90"/>
      <c r="AM177" s="90"/>
      <c r="AN177" s="91"/>
      <c r="AO177" s="90"/>
      <c r="AP177" s="90"/>
      <c r="AQ177" s="90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  <c r="BK177" s="89"/>
      <c r="BL177" s="89"/>
      <c r="BM177" s="89"/>
      <c r="BN177" s="89"/>
      <c r="BO177" s="89"/>
      <c r="BP177" s="89"/>
      <c r="BQ177" s="89"/>
      <c r="BR177" s="89"/>
      <c r="BS177" s="89"/>
      <c r="BT177" s="89"/>
      <c r="BU177" s="89"/>
      <c r="BV177" s="89"/>
      <c r="BW177" s="89"/>
      <c r="BX177" s="89"/>
      <c r="BY177" s="89"/>
      <c r="BZ177" s="89"/>
    </row>
    <row r="178" spans="1:78" s="89" customFormat="1" ht="12.75" x14ac:dyDescent="0.2">
      <c r="A178" s="58" t="str">
        <f t="array" ref="A178">IF(G178=Error_checking!$A$26,_xlfn.RANK.EQ(AC178,$AC$2:$AC$601),"")</f>
        <v/>
      </c>
      <c r="B178" s="84">
        <v>582</v>
      </c>
      <c r="C178" s="59">
        <f>VLOOKUP($B178,Ludo_na!$A$2:$D$601,2,0)</f>
        <v>541</v>
      </c>
      <c r="D178" s="60" t="str">
        <f>IF(VLOOKUP($B178,Ludo_voor!$A$2:$Y$601,3,0)="","",VLOOKUP($B178,Ludo_voor!$A$2:$Y$601,3,0))</f>
        <v/>
      </c>
      <c r="E178" s="61" t="str">
        <f>IF(VLOOKUP($B178,Ludo_voor!$A$2:$Y$601,4,0)="","",VLOOKUP($B178,Ludo_voor!$A$2:$Y$601,4,0))</f>
        <v/>
      </c>
      <c r="F178" s="62" t="str">
        <f>IF(VLOOKUP($B178,Ludo_voor!$A$2:$Y$601,5,0)="","",VLOOKUP($B178,Ludo_voor!$A$2:$Y$601,5,0))</f>
        <v/>
      </c>
      <c r="G178" s="63"/>
      <c r="H178" s="85"/>
      <c r="I178" s="86"/>
      <c r="J178" s="87"/>
      <c r="K178" s="87"/>
      <c r="L178" s="87"/>
      <c r="M178" s="67" t="str">
        <f t="array" ref="M178">IF($G178="","",IF(L178="",0,((SUM(IF(I178=I$2:I$601,IF(J178=J$2:J$601,1,0),0))-K178)/(SUM(IF(I178=I$2:I$601,IF(J178=J$2:J$601,1,0),0))-1)*100)+(L178/(SUM(IF(I178=I$2:I$601,IF(J178=J$2:J$601,L$2:L$601,0),0))))+IF(K178&lt;2,SUM(IF(I178=I$2:I$601,IF(J178=J$2:J$601,1,0),0)),0)))</f>
        <v/>
      </c>
      <c r="N178" s="88"/>
      <c r="O178" s="72"/>
      <c r="P178" s="72"/>
      <c r="Q178" s="72"/>
      <c r="R178" s="70" t="str">
        <f t="array" ref="R178">IF($G178="","",IF(Q178="",0,((SUM(IF(N178=N$2:N$601,IF(O178=O$2:O$601,1,0),0))-P178)/(SUM(IF(N178=N$2:N$601,IF(O178=O$2:O$601,1,0),0))-1)*100)+(Q178/(SUM(IF(N178=N$2:N$601,IF(O178=O$2:O$601,Q$2:Q$601,0),0))))+IF(P178&lt;2,SUM(IF(N178=N$2:N$601,IF(O178=O$2:O$601,1,0),0)),0)))</f>
        <v/>
      </c>
      <c r="S178" s="103"/>
      <c r="T178" s="69"/>
      <c r="U178" s="69"/>
      <c r="V178" s="69"/>
      <c r="W178" s="73" t="str">
        <f t="array" ref="W178">IF($G178="","",IF(OR(S178=Error_checking!$Q$25,S178=Error_checking!$Q$26),R178-IF(P178&lt;2,SUM(IF(N178=N$2:N$601,IF(O178=O$2:O$601,1,0),0)),0),IF(V178="",0,((SUM(IF(S178=S$2:S$601,IF(T178=T$2:T$601,1,0),0))-U178)/(SUM(IF(S178=S$2:S$601,IF(T178=T$2:T$601,1,0),0))-1)*100)+(V178/(SUM(IF(S178=S$2:S$601,IF(T178=T$2:T$601,V$2:V$601,0),0))))+IF(U178&lt;2,SUM(IF(S178=S$2:S$601,IF(T178=T$2:T$601,1,0),0)),0))))</f>
        <v/>
      </c>
      <c r="X178" s="74"/>
      <c r="Y178" s="75"/>
      <c r="Z178" s="76"/>
      <c r="AA178" s="75"/>
      <c r="AB178" s="77">
        <f>0</f>
        <v>0</v>
      </c>
      <c r="AC178" s="99">
        <f t="array" ref="AC178">SUM(M178,R178,W178,AB178)</f>
        <v>0</v>
      </c>
      <c r="AD178" s="98">
        <f>IF(G178=Error_checking!$A$26,MAX(0,MIN(MaxBonus,$G$1)+1-_xlfn.RANK.EQ(AC178,$AC$2:$AC$601)),0)</f>
        <v>0</v>
      </c>
      <c r="AE178" s="95">
        <f t="shared" si="2"/>
        <v>0</v>
      </c>
      <c r="AF178" s="78" t="str">
        <f t="array" ref="AF178">IF(G178=Error_checking!$A$26,_xlfn.RANK.EQ(AC178,$AC$2:$AC$601),"")</f>
        <v/>
      </c>
      <c r="AG178" s="101"/>
      <c r="AH178" s="102"/>
      <c r="AI178" s="102"/>
      <c r="AJ178" s="102"/>
      <c r="AK178" s="81"/>
      <c r="AL178" s="81"/>
      <c r="AM178" s="81"/>
      <c r="AN178" s="82"/>
      <c r="AO178" s="81"/>
      <c r="AP178" s="81"/>
      <c r="AQ178" s="81"/>
    </row>
    <row r="179" spans="1:78" s="89" customFormat="1" ht="12.75" x14ac:dyDescent="0.2">
      <c r="A179" s="58" t="str">
        <f t="array" ref="A179">IF(G179=Error_checking!$A$26,_xlfn.RANK.EQ(AC179,$AC$2:$AC$601),"")</f>
        <v/>
      </c>
      <c r="B179" s="84">
        <v>587</v>
      </c>
      <c r="C179" s="59">
        <f>VLOOKUP($B179,Ludo_na!$A$2:$D$601,2,0)</f>
        <v>541</v>
      </c>
      <c r="D179" s="60" t="str">
        <f>IF(VLOOKUP($B179,Ludo_voor!$A$2:$Y$601,3,0)="","",VLOOKUP($B179,Ludo_voor!$A$2:$Y$601,3,0))</f>
        <v/>
      </c>
      <c r="E179" s="61" t="str">
        <f>IF(VLOOKUP($B179,Ludo_voor!$A$2:$Y$601,4,0)="","",VLOOKUP($B179,Ludo_voor!$A$2:$Y$601,4,0))</f>
        <v/>
      </c>
      <c r="F179" s="62" t="str">
        <f>IF(VLOOKUP($B179,Ludo_voor!$A$2:$Y$601,5,0)="","",VLOOKUP($B179,Ludo_voor!$A$2:$Y$601,5,0))</f>
        <v/>
      </c>
      <c r="G179" s="63"/>
      <c r="H179" s="85"/>
      <c r="I179" s="86"/>
      <c r="J179" s="87"/>
      <c r="K179" s="87"/>
      <c r="L179" s="87"/>
      <c r="M179" s="67" t="str">
        <f t="array" ref="M179">IF($G179="","",IF(L179="",0,((SUM(IF(I179=I$2:I$601,IF(J179=J$2:J$601,1,0),0))-K179)/(SUM(IF(I179=I$2:I$601,IF(J179=J$2:J$601,1,0),0))-1)*100)+(L179/(SUM(IF(I179=I$2:I$601,IF(J179=J$2:J$601,L$2:L$601,0),0))))+IF(K179&lt;2,SUM(IF(I179=I$2:I$601,IF(J179=J$2:J$601,1,0),0)),0)))</f>
        <v/>
      </c>
      <c r="N179" s="88"/>
      <c r="O179" s="72"/>
      <c r="P179" s="72"/>
      <c r="Q179" s="72"/>
      <c r="R179" s="70" t="str">
        <f t="array" ref="R179">IF($G179="","",IF(Q179="",0,((SUM(IF(N179=N$2:N$601,IF(O179=O$2:O$601,1,0),0))-P179)/(SUM(IF(N179=N$2:N$601,IF(O179=O$2:O$601,1,0),0))-1)*100)+(Q179/(SUM(IF(N179=N$2:N$601,IF(O179=O$2:O$601,Q$2:Q$601,0),0))))+IF(P179&lt;2,SUM(IF(N179=N$2:N$601,IF(O179=O$2:O$601,1,0),0)),0)))</f>
        <v/>
      </c>
      <c r="S179" s="103"/>
      <c r="T179" s="69"/>
      <c r="U179" s="69"/>
      <c r="V179" s="69"/>
      <c r="W179" s="73" t="str">
        <f t="array" ref="W179">IF($G179="","",IF(OR(S179=Error_checking!$Q$25,S179=Error_checking!$Q$26),R179-IF(P179&lt;2,SUM(IF(N179=N$2:N$601,IF(O179=O$2:O$601,1,0),0)),0),IF(V179="",0,((SUM(IF(S179=S$2:S$601,IF(T179=T$2:T$601,1,0),0))-U179)/(SUM(IF(S179=S$2:S$601,IF(T179=T$2:T$601,1,0),0))-1)*100)+(V179/(SUM(IF(S179=S$2:S$601,IF(T179=T$2:T$601,V$2:V$601,0),0))))+IF(U179&lt;2,SUM(IF(S179=S$2:S$601,IF(T179=T$2:T$601,1,0),0)),0))))</f>
        <v/>
      </c>
      <c r="X179" s="96"/>
      <c r="Y179" s="97"/>
      <c r="Z179" s="98"/>
      <c r="AA179" s="97"/>
      <c r="AB179" s="99">
        <f>0</f>
        <v>0</v>
      </c>
      <c r="AC179" s="99">
        <f t="array" ref="AC179">SUM(M179,R179,W179,AB179)</f>
        <v>0</v>
      </c>
      <c r="AD179" s="98">
        <f>IF(G179=Error_checking!$A$26,MAX(0,MIN(MaxBonus,$G$1)+1-_xlfn.RANK.EQ(AC179,$AC$2:$AC$601)),0)</f>
        <v>0</v>
      </c>
      <c r="AE179" s="95">
        <f t="shared" si="2"/>
        <v>0</v>
      </c>
      <c r="AF179" s="78" t="str">
        <f t="array" ref="AF179">IF(G179=Error_checking!$A$26,_xlfn.RANK.EQ(AC179,$AC$2:$AC$601),"")</f>
        <v/>
      </c>
      <c r="AG179" s="101"/>
      <c r="AH179" s="102"/>
      <c r="AI179" s="102"/>
      <c r="AJ179" s="102"/>
      <c r="AK179" s="90"/>
      <c r="AL179" s="81"/>
      <c r="AM179" s="81"/>
      <c r="AN179" s="82"/>
      <c r="AO179" s="81"/>
      <c r="AP179" s="81"/>
      <c r="AQ179" s="81"/>
    </row>
    <row r="180" spans="1:78" s="104" customFormat="1" ht="12.75" x14ac:dyDescent="0.2">
      <c r="A180" s="58" t="str">
        <f t="array" ref="A180">IF(G180=Error_checking!$A$26,_xlfn.RANK.EQ(AC180,$AC$2:$AC$601),"")</f>
        <v/>
      </c>
      <c r="B180" s="94">
        <v>589</v>
      </c>
      <c r="C180" s="59">
        <f>VLOOKUP($B180,Ludo_na!$A$2:$D$601,2,0)</f>
        <v>541</v>
      </c>
      <c r="D180" s="60" t="str">
        <f>IF(VLOOKUP($B180,Ludo_voor!$A$2:$Y$601,3,0)="","",VLOOKUP($B180,Ludo_voor!$A$2:$Y$601,3,0))</f>
        <v/>
      </c>
      <c r="E180" s="61" t="str">
        <f>IF(VLOOKUP($B180,Ludo_voor!$A$2:$Y$601,4,0)="","",VLOOKUP($B180,Ludo_voor!$A$2:$Y$601,4,0))</f>
        <v/>
      </c>
      <c r="F180" s="62" t="str">
        <f>IF(VLOOKUP($B180,Ludo_voor!$A$2:$Y$601,5,0)="","",VLOOKUP($B180,Ludo_voor!$A$2:$Y$601,5,0))</f>
        <v/>
      </c>
      <c r="G180" s="63"/>
      <c r="H180" s="64"/>
      <c r="I180" s="65"/>
      <c r="J180" s="66"/>
      <c r="K180" s="66"/>
      <c r="L180" s="66"/>
      <c r="M180" s="67" t="str">
        <f t="array" ref="M180">IF($G180="","",IF(L180="",0,((SUM(IF(I180=I$2:I$601,IF(J180=J$2:J$601,1,0),0))-K180)/(SUM(IF(I180=I$2:I$601,IF(J180=J$2:J$601,1,0),0))-1)*100)+(L180/(SUM(IF(I180=I$2:I$601,IF(J180=J$2:J$601,L$2:L$601,0),0))))+IF(K180&lt;2,SUM(IF(I180=I$2:I$601,IF(J180=J$2:J$601,1,0),0)),0)))</f>
        <v/>
      </c>
      <c r="N180" s="68"/>
      <c r="O180" s="69"/>
      <c r="P180" s="69"/>
      <c r="Q180" s="69"/>
      <c r="R180" s="70" t="str">
        <f t="array" ref="R180">IF($G180="","",IF(Q180="",0,((SUM(IF(N180=N$2:N$601,IF(O180=O$2:O$601,1,0),0))-P180)/(SUM(IF(N180=N$2:N$601,IF(O180=O$2:O$601,1,0),0))-1)*100)+(Q180/(SUM(IF(N180=N$2:N$601,IF(O180=O$2:O$601,Q$2:Q$601,0),0))))+IF(P180&lt;2,SUM(IF(N180=N$2:N$601,IF(O180=O$2:O$601,1,0),0)),0)))</f>
        <v/>
      </c>
      <c r="S180" s="71"/>
      <c r="T180" s="72"/>
      <c r="U180" s="72"/>
      <c r="V180" s="72"/>
      <c r="W180" s="73" t="str">
        <f t="array" ref="W180">IF($G180="","",IF(OR(S180=Error_checking!$Q$25,S180=Error_checking!$Q$26),R180-IF(P180&lt;2,SUM(IF(N180=N$2:N$601,IF(O180=O$2:O$601,1,0),0)),0),IF(V180="",0,((SUM(IF(S180=S$2:S$601,IF(T180=T$2:T$601,1,0),0))-U180)/(SUM(IF(S180=S$2:S$601,IF(T180=T$2:T$601,1,0),0))-1)*100)+(V180/(SUM(IF(S180=S$2:S$601,IF(T180=T$2:T$601,V$2:V$601,0),0))))+IF(U180&lt;2,SUM(IF(S180=S$2:S$601,IF(T180=T$2:T$601,1,0),0)),0))))</f>
        <v/>
      </c>
      <c r="X180" s="74"/>
      <c r="Y180" s="75"/>
      <c r="Z180" s="76"/>
      <c r="AA180" s="75"/>
      <c r="AB180" s="77">
        <f>0</f>
        <v>0</v>
      </c>
      <c r="AC180" s="77">
        <f t="array" ref="AC180">SUM(M180,R180,W180,AB180)</f>
        <v>0</v>
      </c>
      <c r="AD180" s="76">
        <f>IF(G180=Error_checking!$A$26,MAX(0,MIN(MaxBonus,$G$1)+1-_xlfn.RANK.EQ(AC180,$AC$2:$AC$601)),0)</f>
        <v>0</v>
      </c>
      <c r="AE180" s="73">
        <f t="shared" si="2"/>
        <v>0</v>
      </c>
      <c r="AF180" s="78" t="str">
        <f t="array" ref="AF180">IF(G180=Error_checking!$A$26,_xlfn.RANK.EQ(AC180,$AC$2:$AC$601),"")</f>
        <v/>
      </c>
      <c r="AG180" s="79"/>
      <c r="AH180" s="80"/>
      <c r="AI180" s="80"/>
      <c r="AJ180" s="8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</row>
    <row r="181" spans="1:78" s="104" customFormat="1" ht="12.75" x14ac:dyDescent="0.2">
      <c r="A181" s="58" t="str">
        <f t="array" ref="A181">IF(G181=Error_checking!$A$26,_xlfn.RANK.EQ(AC181,$AC$2:$AC$601),"")</f>
        <v/>
      </c>
      <c r="B181" s="58">
        <v>590</v>
      </c>
      <c r="C181" s="59">
        <f>VLOOKUP($B181,Ludo_na!$A$2:$D$601,2,0)</f>
        <v>541</v>
      </c>
      <c r="D181" s="60" t="str">
        <f>IF(VLOOKUP($B181,Ludo_voor!$A$2:$Y$601,3,0)="","",VLOOKUP($B181,Ludo_voor!$A$2:$Y$601,3,0))</f>
        <v/>
      </c>
      <c r="E181" s="61" t="str">
        <f>IF(VLOOKUP($B181,Ludo_voor!$A$2:$Y$601,4,0)="","",VLOOKUP($B181,Ludo_voor!$A$2:$Y$601,4,0))</f>
        <v/>
      </c>
      <c r="F181" s="62" t="str">
        <f>IF(VLOOKUP($B181,Ludo_voor!$A$2:$Y$601,5,0)="","",VLOOKUP($B181,Ludo_voor!$A$2:$Y$601,5,0))</f>
        <v/>
      </c>
      <c r="G181" s="63"/>
      <c r="H181" s="85"/>
      <c r="I181" s="86"/>
      <c r="J181" s="87"/>
      <c r="K181" s="87"/>
      <c r="L181" s="87"/>
      <c r="M181" s="67" t="str">
        <f t="array" ref="M181">IF($G181="","",IF(L181="",0,((SUM(IF(I181=I$2:I$601,IF(J181=J$2:J$601,1,0),0))-K181)/(SUM(IF(I181=I$2:I$601,IF(J181=J$2:J$601,1,0),0))-1)*100)+(L181/(SUM(IF(I181=I$2:I$601,IF(J181=J$2:J$601,L$2:L$601,0),0))))+IF(K181&lt;2,SUM(IF(I181=I$2:I$601,IF(J181=J$2:J$601,1,0),0)),0)))</f>
        <v/>
      </c>
      <c r="N181" s="88"/>
      <c r="O181" s="72"/>
      <c r="P181" s="72"/>
      <c r="Q181" s="72"/>
      <c r="R181" s="70" t="str">
        <f t="array" ref="R181">IF($G181="","",IF(Q181="",0,((SUM(IF(N181=N$2:N$601,IF(O181=O$2:O$601,1,0),0))-P181)/(SUM(IF(N181=N$2:N$601,IF(O181=O$2:O$601,1,0),0))-1)*100)+(Q181/(SUM(IF(N181=N$2:N$601,IF(O181=O$2:O$601,Q$2:Q$601,0),0))))+IF(P181&lt;2,SUM(IF(N181=N$2:N$601,IF(O181=O$2:O$601,1,0),0)),0)))</f>
        <v/>
      </c>
      <c r="S181" s="71"/>
      <c r="T181" s="72"/>
      <c r="U181" s="72"/>
      <c r="V181" s="72"/>
      <c r="W181" s="73" t="str">
        <f t="array" ref="W181">IF($G181="","",IF(OR(S181=Error_checking!$Q$25,S181=Error_checking!$Q$26),R181-IF(P181&lt;2,SUM(IF(N181=N$2:N$601,IF(O181=O$2:O$601,1,0),0)),0),IF(V181="",0,((SUM(IF(S181=S$2:S$601,IF(T181=T$2:T$601,1,0),0))-U181)/(SUM(IF(S181=S$2:S$601,IF(T181=T$2:T$601,1,0),0))-1)*100)+(V181/(SUM(IF(S181=S$2:S$601,IF(T181=T$2:T$601,V$2:V$601,0),0))))+IF(U181&lt;2,SUM(IF(S181=S$2:S$601,IF(T181=T$2:T$601,1,0),0)),0))))</f>
        <v/>
      </c>
      <c r="X181" s="74"/>
      <c r="Y181" s="75"/>
      <c r="Z181" s="76"/>
      <c r="AA181" s="75"/>
      <c r="AB181" s="77">
        <f>0</f>
        <v>0</v>
      </c>
      <c r="AC181" s="77">
        <f t="array" ref="AC181">SUM(M181,R181,W181,AB181)</f>
        <v>0</v>
      </c>
      <c r="AD181" s="76">
        <f>IF(G181=Error_checking!$A$26,MAX(0,MIN(MaxBonus,$G$1)+1-_xlfn.RANK.EQ(AC181,$AC$2:$AC$601)),0)</f>
        <v>0</v>
      </c>
      <c r="AE181" s="73">
        <f t="shared" si="2"/>
        <v>0</v>
      </c>
      <c r="AF181" s="78" t="str">
        <f t="array" ref="AF181">IF(G181=Error_checking!$A$26,_xlfn.RANK.EQ(AC181,$AC$2:$AC$601),"")</f>
        <v/>
      </c>
      <c r="AG181" s="79"/>
      <c r="AH181" s="80"/>
      <c r="AI181" s="80"/>
      <c r="AJ181" s="80"/>
      <c r="AK181" s="81"/>
      <c r="AL181" s="81"/>
      <c r="AM181" s="81"/>
      <c r="AN181" s="82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</row>
    <row r="182" spans="1:78" s="104" customFormat="1" ht="12.75" x14ac:dyDescent="0.2">
      <c r="A182" s="58" t="str">
        <f t="array" ref="A182">IF(G182=Error_checking!$A$26,_xlfn.RANK.EQ(AC182,$AC$2:$AC$601),"")</f>
        <v/>
      </c>
      <c r="B182" s="58">
        <v>591</v>
      </c>
      <c r="C182" s="59">
        <f>VLOOKUP($B182,Ludo_na!$A$2:$D$601,2,0)</f>
        <v>541</v>
      </c>
      <c r="D182" s="60" t="str">
        <f>IF(VLOOKUP($B182,Ludo_voor!$A$2:$Y$601,3,0)="","",VLOOKUP($B182,Ludo_voor!$A$2:$Y$601,3,0))</f>
        <v/>
      </c>
      <c r="E182" s="61" t="str">
        <f>IF(VLOOKUP($B182,Ludo_voor!$A$2:$Y$601,4,0)="","",VLOOKUP($B182,Ludo_voor!$A$2:$Y$601,4,0))</f>
        <v/>
      </c>
      <c r="F182" s="62" t="str">
        <f>IF(VLOOKUP($B182,Ludo_voor!$A$2:$Y$601,5,0)="","",VLOOKUP($B182,Ludo_voor!$A$2:$Y$601,5,0))</f>
        <v/>
      </c>
      <c r="G182" s="63"/>
      <c r="H182" s="85"/>
      <c r="I182" s="86"/>
      <c r="J182" s="87"/>
      <c r="K182" s="87"/>
      <c r="L182" s="87"/>
      <c r="M182" s="67" t="str">
        <f t="array" ref="M182">IF($G182="","",IF(L182="",0,((SUM(IF(I182=I$2:I$601,IF(J182=J$2:J$601,1,0),0))-K182)/(SUM(IF(I182=I$2:I$601,IF(J182=J$2:J$601,1,0),0))-1)*100)+(L182/(SUM(IF(I182=I$2:I$601,IF(J182=J$2:J$601,L$2:L$601,0),0))))+IF(K182&lt;2,SUM(IF(I182=I$2:I$601,IF(J182=J$2:J$601,1,0),0)),0)))</f>
        <v/>
      </c>
      <c r="N182" s="88"/>
      <c r="O182" s="72"/>
      <c r="P182" s="72"/>
      <c r="Q182" s="72"/>
      <c r="R182" s="70" t="str">
        <f t="array" ref="R182">IF($G182="","",IF(Q182="",0,((SUM(IF(N182=N$2:N$601,IF(O182=O$2:O$601,1,0),0))-P182)/(SUM(IF(N182=N$2:N$601,IF(O182=O$2:O$601,1,0),0))-1)*100)+(Q182/(SUM(IF(N182=N$2:N$601,IF(O182=O$2:O$601,Q$2:Q$601,0),0))))+IF(P182&lt;2,SUM(IF(N182=N$2:N$601,IF(O182=O$2:O$601,1,0),0)),0)))</f>
        <v/>
      </c>
      <c r="S182" s="71"/>
      <c r="T182" s="72"/>
      <c r="U182" s="72"/>
      <c r="V182" s="72"/>
      <c r="W182" s="73" t="str">
        <f t="array" ref="W182">IF($G182="","",IF(OR(S182=Error_checking!$Q$25,S182=Error_checking!$Q$26),R182-IF(P182&lt;2,SUM(IF(N182=N$2:N$601,IF(O182=O$2:O$601,1,0),0)),0),IF(V182="",0,((SUM(IF(S182=S$2:S$601,IF(T182=T$2:T$601,1,0),0))-U182)/(SUM(IF(S182=S$2:S$601,IF(T182=T$2:T$601,1,0),0))-1)*100)+(V182/(SUM(IF(S182=S$2:S$601,IF(T182=T$2:T$601,V$2:V$601,0),0))))+IF(U182&lt;2,SUM(IF(S182=S$2:S$601,IF(T182=T$2:T$601,1,0),0)),0))))</f>
        <v/>
      </c>
      <c r="X182" s="74"/>
      <c r="Y182" s="75"/>
      <c r="Z182" s="76"/>
      <c r="AA182" s="75"/>
      <c r="AB182" s="77">
        <f>0</f>
        <v>0</v>
      </c>
      <c r="AC182" s="77">
        <f t="array" ref="AC182">SUM(M182,R182,W182,AB182)</f>
        <v>0</v>
      </c>
      <c r="AD182" s="76">
        <f>IF(G182=Error_checking!$A$26,MAX(0,MIN(MaxBonus,$G$1)+1-_xlfn.RANK.EQ(AC182,$AC$2:$AC$601)),0)</f>
        <v>0</v>
      </c>
      <c r="AE182" s="73">
        <f t="shared" si="2"/>
        <v>0</v>
      </c>
      <c r="AF182" s="78" t="str">
        <f t="array" ref="AF182">IF(G182=Error_checking!$A$26,_xlfn.RANK.EQ(AC182,$AC$2:$AC$601),"")</f>
        <v/>
      </c>
      <c r="AG182" s="79"/>
      <c r="AH182" s="80"/>
      <c r="AI182" s="80"/>
      <c r="AJ182" s="80"/>
      <c r="AK182" s="90"/>
      <c r="AL182" s="81"/>
      <c r="AM182" s="81"/>
      <c r="AN182" s="82"/>
      <c r="AO182" s="81"/>
      <c r="AP182" s="81"/>
      <c r="AQ182" s="81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  <c r="BK182" s="89"/>
      <c r="BL182" s="89"/>
      <c r="BM182" s="89"/>
      <c r="BN182" s="89"/>
      <c r="BO182" s="89"/>
      <c r="BP182" s="89"/>
      <c r="BQ182" s="89"/>
      <c r="BR182" s="89"/>
      <c r="BS182" s="89"/>
      <c r="BT182" s="89"/>
      <c r="BU182" s="89"/>
      <c r="BV182" s="89"/>
      <c r="BW182" s="89"/>
      <c r="BX182" s="89"/>
      <c r="BY182" s="89"/>
      <c r="BZ182" s="89"/>
    </row>
    <row r="183" spans="1:78" s="104" customFormat="1" ht="12.75" x14ac:dyDescent="0.2">
      <c r="A183" s="58" t="str">
        <f t="array" ref="A183">IF(G183=Error_checking!$A$26,_xlfn.RANK.EQ(AC183,$AC$2:$AC$601),"")</f>
        <v/>
      </c>
      <c r="B183" s="58">
        <v>592</v>
      </c>
      <c r="C183" s="59">
        <f>VLOOKUP($B183,Ludo_na!$A$2:$D$601,2,0)</f>
        <v>541</v>
      </c>
      <c r="D183" s="60" t="str">
        <f>IF(VLOOKUP($B183,Ludo_voor!$A$2:$Y$601,3,0)="","",VLOOKUP($B183,Ludo_voor!$A$2:$Y$601,3,0))</f>
        <v/>
      </c>
      <c r="E183" s="61" t="str">
        <f>IF(VLOOKUP($B183,Ludo_voor!$A$2:$Y$601,4,0)="","",VLOOKUP($B183,Ludo_voor!$A$2:$Y$601,4,0))</f>
        <v/>
      </c>
      <c r="F183" s="62" t="str">
        <f>IF(VLOOKUP($B183,Ludo_voor!$A$2:$Y$601,5,0)="","",VLOOKUP($B183,Ludo_voor!$A$2:$Y$601,5,0))</f>
        <v/>
      </c>
      <c r="G183" s="63"/>
      <c r="H183" s="85"/>
      <c r="I183" s="86"/>
      <c r="J183" s="87"/>
      <c r="K183" s="87"/>
      <c r="L183" s="87"/>
      <c r="M183" s="67" t="str">
        <f t="array" ref="M183">IF($G183="","",IF(L183="",0,((SUM(IF(I183=I$2:I$601,IF(J183=J$2:J$601,1,0),0))-K183)/(SUM(IF(I183=I$2:I$601,IF(J183=J$2:J$601,1,0),0))-1)*100)+(L183/(SUM(IF(I183=I$2:I$601,IF(J183=J$2:J$601,L$2:L$601,0),0))))+IF(K183&lt;2,SUM(IF(I183=I$2:I$601,IF(J183=J$2:J$601,1,0),0)),0)))</f>
        <v/>
      </c>
      <c r="N183" s="88"/>
      <c r="O183" s="72"/>
      <c r="P183" s="72"/>
      <c r="Q183" s="72"/>
      <c r="R183" s="70" t="str">
        <f t="array" ref="R183">IF($G183="","",IF(Q183="",0,((SUM(IF(N183=N$2:N$601,IF(O183=O$2:O$601,1,0),0))-P183)/(SUM(IF(N183=N$2:N$601,IF(O183=O$2:O$601,1,0),0))-1)*100)+(Q183/(SUM(IF(N183=N$2:N$601,IF(O183=O$2:O$601,Q$2:Q$601,0),0))))+IF(P183&lt;2,SUM(IF(N183=N$2:N$601,IF(O183=O$2:O$601,1,0),0)),0)))</f>
        <v/>
      </c>
      <c r="S183" s="71"/>
      <c r="T183" s="72"/>
      <c r="U183" s="72"/>
      <c r="V183" s="72"/>
      <c r="W183" s="73" t="str">
        <f t="array" ref="W183">IF($G183="","",IF(OR(S183=Error_checking!$Q$25,S183=Error_checking!$Q$26),R183-IF(P183&lt;2,SUM(IF(N183=N$2:N$601,IF(O183=O$2:O$601,1,0),0)),0),IF(V183="",0,((SUM(IF(S183=S$2:S$601,IF(T183=T$2:T$601,1,0),0))-U183)/(SUM(IF(S183=S$2:S$601,IF(T183=T$2:T$601,1,0),0))-1)*100)+(V183/(SUM(IF(S183=S$2:S$601,IF(T183=T$2:T$601,V$2:V$601,0),0))))+IF(U183&lt;2,SUM(IF(S183=S$2:S$601,IF(T183=T$2:T$601,1,0),0)),0))))</f>
        <v/>
      </c>
      <c r="X183" s="74"/>
      <c r="Y183" s="75"/>
      <c r="Z183" s="76"/>
      <c r="AA183" s="75"/>
      <c r="AB183" s="77">
        <f>0</f>
        <v>0</v>
      </c>
      <c r="AC183" s="77">
        <f t="array" ref="AC183">SUM(M183,R183,W183,AB183)</f>
        <v>0</v>
      </c>
      <c r="AD183" s="76">
        <f>IF(G183=Error_checking!$A$26,MAX(0,MIN(MaxBonus,$G$1)+1-_xlfn.RANK.EQ(AC183,$AC$2:$AC$601)),0)</f>
        <v>0</v>
      </c>
      <c r="AE183" s="73">
        <f t="shared" si="2"/>
        <v>0</v>
      </c>
      <c r="AF183" s="78" t="str">
        <f t="array" ref="AF183">IF(G183=Error_checking!$A$26,_xlfn.RANK.EQ(AC183,$AC$2:$AC$601),"")</f>
        <v/>
      </c>
      <c r="AG183" s="79"/>
      <c r="AH183" s="80"/>
      <c r="AI183" s="80"/>
      <c r="AJ183" s="80"/>
      <c r="AK183" s="81"/>
      <c r="AL183" s="81"/>
      <c r="AM183" s="81"/>
      <c r="AN183" s="82"/>
      <c r="AO183" s="81"/>
      <c r="AP183" s="81"/>
      <c r="AQ183" s="81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</row>
    <row r="184" spans="1:78" s="89" customFormat="1" ht="12.75" x14ac:dyDescent="0.2">
      <c r="A184" s="58" t="str">
        <f t="array" ref="A184">IF(G184=Error_checking!$A$26,_xlfn.RANK.EQ(AC184,$AC$2:$AC$601),"")</f>
        <v/>
      </c>
      <c r="B184" s="58">
        <v>593</v>
      </c>
      <c r="C184" s="59">
        <f>VLOOKUP($B184,Ludo_na!$A$2:$D$601,2,0)</f>
        <v>541</v>
      </c>
      <c r="D184" s="60" t="str">
        <f>IF(VLOOKUP($B184,Ludo_voor!$A$2:$Y$601,3,0)="","",VLOOKUP($B184,Ludo_voor!$A$2:$Y$601,3,0))</f>
        <v/>
      </c>
      <c r="E184" s="61" t="str">
        <f>IF(VLOOKUP($B184,Ludo_voor!$A$2:$Y$601,4,0)="","",VLOOKUP($B184,Ludo_voor!$A$2:$Y$601,4,0))</f>
        <v/>
      </c>
      <c r="F184" s="62" t="str">
        <f>IF(VLOOKUP($B184,Ludo_voor!$A$2:$Y$601,5,0)="","",VLOOKUP($B184,Ludo_voor!$A$2:$Y$601,5,0))</f>
        <v/>
      </c>
      <c r="G184" s="63"/>
      <c r="H184" s="85"/>
      <c r="I184" s="86"/>
      <c r="J184" s="87"/>
      <c r="K184" s="87"/>
      <c r="L184" s="87"/>
      <c r="M184" s="67" t="str">
        <f t="array" ref="M184">IF($G184="","",IF(L184="",0,((SUM(IF(I184=I$2:I$601,IF(J184=J$2:J$601,1,0),0))-K184)/(SUM(IF(I184=I$2:I$601,IF(J184=J$2:J$601,1,0),0))-1)*100)+(L184/(SUM(IF(I184=I$2:I$601,IF(J184=J$2:J$601,L$2:L$601,0),0))))+IF(K184&lt;2,SUM(IF(I184=I$2:I$601,IF(J184=J$2:J$601,1,0),0)),0)))</f>
        <v/>
      </c>
      <c r="N184" s="88"/>
      <c r="O184" s="72"/>
      <c r="P184" s="72"/>
      <c r="Q184" s="72"/>
      <c r="R184" s="70" t="str">
        <f t="array" ref="R184">IF($G184="","",IF(Q184="",0,((SUM(IF(N184=N$2:N$601,IF(O184=O$2:O$601,1,0),0))-P184)/(SUM(IF(N184=N$2:N$601,IF(O184=O$2:O$601,1,0),0))-1)*100)+(Q184/(SUM(IF(N184=N$2:N$601,IF(O184=O$2:O$601,Q$2:Q$601,0),0))))+IF(P184&lt;2,SUM(IF(N184=N$2:N$601,IF(O184=O$2:O$601,1,0),0)),0)))</f>
        <v/>
      </c>
      <c r="S184" s="103"/>
      <c r="T184" s="69"/>
      <c r="U184" s="69"/>
      <c r="V184" s="69"/>
      <c r="W184" s="73" t="str">
        <f t="array" ref="W184">IF($G184="","",IF(OR(S184=Error_checking!$Q$25,S184=Error_checking!$Q$26),R184-IF(P184&lt;2,SUM(IF(N184=N$2:N$601,IF(O184=O$2:O$601,1,0),0)),0),IF(V184="",0,((SUM(IF(S184=S$2:S$601,IF(T184=T$2:T$601,1,0),0))-U184)/(SUM(IF(S184=S$2:S$601,IF(T184=T$2:T$601,1,0),0))-1)*100)+(V184/(SUM(IF(S184=S$2:S$601,IF(T184=T$2:T$601,V$2:V$601,0),0))))+IF(U184&lt;2,SUM(IF(S184=S$2:S$601,IF(T184=T$2:T$601,1,0),0)),0))))</f>
        <v/>
      </c>
      <c r="X184" s="96"/>
      <c r="Y184" s="97"/>
      <c r="Z184" s="98"/>
      <c r="AA184" s="97"/>
      <c r="AB184" s="99">
        <f>0</f>
        <v>0</v>
      </c>
      <c r="AC184" s="99">
        <f t="array" ref="AC184">SUM(M184,R184,W184,AB184)</f>
        <v>0</v>
      </c>
      <c r="AD184" s="98">
        <f>IF(G184=Error_checking!$A$26,MAX(0,MIN(MaxBonus,$G$1)+1-_xlfn.RANK.EQ(AC184,$AC$2:$AC$601)),0)</f>
        <v>0</v>
      </c>
      <c r="AE184" s="95">
        <f t="shared" si="2"/>
        <v>0</v>
      </c>
      <c r="AF184" s="78" t="str">
        <f t="array" ref="AF184">IF(G184=Error_checking!$A$26,_xlfn.RANK.EQ(AC184,$AC$2:$AC$601),"")</f>
        <v/>
      </c>
      <c r="AG184" s="101"/>
      <c r="AH184" s="102"/>
      <c r="AI184" s="102"/>
      <c r="AJ184" s="102"/>
      <c r="AK184" s="81"/>
      <c r="AL184" s="81"/>
      <c r="AM184" s="81"/>
      <c r="AN184" s="82"/>
      <c r="AO184" s="81"/>
      <c r="AP184" s="81"/>
      <c r="AQ184" s="81"/>
    </row>
    <row r="185" spans="1:78" s="89" customFormat="1" ht="12.75" x14ac:dyDescent="0.2">
      <c r="A185" s="58" t="str">
        <f t="array" ref="A185">IF(G185=Error_checking!$A$26,_xlfn.RANK.EQ(AC185,$AC$2:$AC$601),"")</f>
        <v/>
      </c>
      <c r="B185" s="58">
        <v>594</v>
      </c>
      <c r="C185" s="59">
        <f>VLOOKUP($B185,Ludo_na!$A$2:$D$601,2,0)</f>
        <v>541</v>
      </c>
      <c r="D185" s="60" t="str">
        <f>IF(VLOOKUP($B185,Ludo_voor!$A$2:$Y$601,3,0)="","",VLOOKUP($B185,Ludo_voor!$A$2:$Y$601,3,0))</f>
        <v/>
      </c>
      <c r="E185" s="61" t="str">
        <f>IF(VLOOKUP($B185,Ludo_voor!$A$2:$Y$601,4,0)="","",VLOOKUP($B185,Ludo_voor!$A$2:$Y$601,4,0))</f>
        <v/>
      </c>
      <c r="F185" s="62" t="str">
        <f>IF(VLOOKUP($B185,Ludo_voor!$A$2:$Y$601,5,0)="","",VLOOKUP($B185,Ludo_voor!$A$2:$Y$601,5,0))</f>
        <v/>
      </c>
      <c r="G185" s="63"/>
      <c r="H185" s="85"/>
      <c r="I185" s="86"/>
      <c r="J185" s="87"/>
      <c r="K185" s="87"/>
      <c r="L185" s="87"/>
      <c r="M185" s="67" t="str">
        <f t="array" ref="M185">IF($G185="","",IF(L185="",0,((SUM(IF(I185=I$2:I$601,IF(J185=J$2:J$601,1,0),0))-K185)/(SUM(IF(I185=I$2:I$601,IF(J185=J$2:J$601,1,0),0))-1)*100)+(L185/(SUM(IF(I185=I$2:I$601,IF(J185=J$2:J$601,L$2:L$601,0),0))))+IF(K185&lt;2,SUM(IF(I185=I$2:I$601,IF(J185=J$2:J$601,1,0),0)),0)))</f>
        <v/>
      </c>
      <c r="N185" s="88"/>
      <c r="O185" s="72"/>
      <c r="P185" s="72"/>
      <c r="Q185" s="72"/>
      <c r="R185" s="70" t="str">
        <f t="array" ref="R185">IF($G185="","",IF(Q185="",0,((SUM(IF(N185=N$2:N$601,IF(O185=O$2:O$601,1,0),0))-P185)/(SUM(IF(N185=N$2:N$601,IF(O185=O$2:O$601,1,0),0))-1)*100)+(Q185/(SUM(IF(N185=N$2:N$601,IF(O185=O$2:O$601,Q$2:Q$601,0),0))))+IF(P185&lt;2,SUM(IF(N185=N$2:N$601,IF(O185=O$2:O$601,1,0),0)),0)))</f>
        <v/>
      </c>
      <c r="S185" s="71"/>
      <c r="T185" s="72"/>
      <c r="U185" s="72"/>
      <c r="V185" s="72"/>
      <c r="W185" s="73" t="str">
        <f t="array" ref="W185">IF($G185="","",IF(OR(S185=Error_checking!$Q$25,S185=Error_checking!$Q$26),R185-IF(P185&lt;2,SUM(IF(N185=N$2:N$601,IF(O185=O$2:O$601,1,0),0)),0),IF(V185="",0,((SUM(IF(S185=S$2:S$601,IF(T185=T$2:T$601,1,0),0))-U185)/(SUM(IF(S185=S$2:S$601,IF(T185=T$2:T$601,1,0),0))-1)*100)+(V185/(SUM(IF(S185=S$2:S$601,IF(T185=T$2:T$601,V$2:V$601,0),0))))+IF(U185&lt;2,SUM(IF(S185=S$2:S$601,IF(T185=T$2:T$601,1,0),0)),0))))</f>
        <v/>
      </c>
      <c r="X185" s="74"/>
      <c r="Y185" s="75"/>
      <c r="Z185" s="76"/>
      <c r="AA185" s="75"/>
      <c r="AB185" s="77">
        <f>0</f>
        <v>0</v>
      </c>
      <c r="AC185" s="77">
        <f t="array" ref="AC185">SUM(M185,R185,W185,AB185)</f>
        <v>0</v>
      </c>
      <c r="AD185" s="76">
        <f>IF(G185=Error_checking!$A$26,MAX(0,MIN(MaxBonus,$G$1)+1-_xlfn.RANK.EQ(AC185,$AC$2:$AC$601)),0)</f>
        <v>0</v>
      </c>
      <c r="AE185" s="73">
        <f t="shared" si="2"/>
        <v>0</v>
      </c>
      <c r="AF185" s="78" t="str">
        <f t="array" ref="AF185">IF(G185=Error_checking!$A$26,_xlfn.RANK.EQ(AC185,$AC$2:$AC$601),"")</f>
        <v/>
      </c>
      <c r="AG185" s="79"/>
      <c r="AH185" s="80"/>
      <c r="AI185" s="80"/>
      <c r="AJ185" s="80"/>
      <c r="AK185" s="81"/>
      <c r="AL185" s="81"/>
      <c r="AM185" s="81"/>
      <c r="AN185" s="82"/>
      <c r="AO185" s="81"/>
      <c r="AP185" s="81"/>
      <c r="AQ185" s="81"/>
    </row>
    <row r="186" spans="1:78" s="89" customFormat="1" ht="12.75" x14ac:dyDescent="0.2">
      <c r="A186" s="58" t="str">
        <f t="array" ref="A186">IF(G186=Error_checking!$A$26,_xlfn.RANK.EQ(AC186,$AC$2:$AC$601),"")</f>
        <v/>
      </c>
      <c r="B186" s="84">
        <v>595</v>
      </c>
      <c r="C186" s="59">
        <f>VLOOKUP($B186,Ludo_na!$A$2:$D$601,2,0)</f>
        <v>541</v>
      </c>
      <c r="D186" s="60" t="str">
        <f>IF(VLOOKUP($B186,Ludo_voor!$A$2:$Y$601,3,0)="","",VLOOKUP($B186,Ludo_voor!$A$2:$Y$601,3,0))</f>
        <v/>
      </c>
      <c r="E186" s="61" t="str">
        <f>IF(VLOOKUP($B186,Ludo_voor!$A$2:$Y$601,4,0)="","",VLOOKUP($B186,Ludo_voor!$A$2:$Y$601,4,0))</f>
        <v/>
      </c>
      <c r="F186" s="62" t="str">
        <f>IF(VLOOKUP($B186,Ludo_voor!$A$2:$Y$601,5,0)="","",VLOOKUP($B186,Ludo_voor!$A$2:$Y$601,5,0))</f>
        <v/>
      </c>
      <c r="G186" s="63"/>
      <c r="H186" s="85"/>
      <c r="I186" s="86"/>
      <c r="J186" s="87"/>
      <c r="K186" s="87"/>
      <c r="L186" s="87"/>
      <c r="M186" s="67" t="str">
        <f t="array" ref="M186">IF($G186="","",IF(L186="",0,((SUM(IF(I186=I$2:I$601,IF(J186=J$2:J$601,1,0),0))-K186)/(SUM(IF(I186=I$2:I$601,IF(J186=J$2:J$601,1,0),0))-1)*100)+(L186/(SUM(IF(I186=I$2:I$601,IF(J186=J$2:J$601,L$2:L$601,0),0))))+IF(K186&lt;2,SUM(IF(I186=I$2:I$601,IF(J186=J$2:J$601,1,0),0)),0)))</f>
        <v/>
      </c>
      <c r="N186" s="88"/>
      <c r="O186" s="72"/>
      <c r="P186" s="72"/>
      <c r="Q186" s="72"/>
      <c r="R186" s="70" t="str">
        <f t="array" ref="R186">IF($G186="","",IF(Q186="",0,((SUM(IF(N186=N$2:N$601,IF(O186=O$2:O$601,1,0),0))-P186)/(SUM(IF(N186=N$2:N$601,IF(O186=O$2:O$601,1,0),0))-1)*100)+(Q186/(SUM(IF(N186=N$2:N$601,IF(O186=O$2:O$601,Q$2:Q$601,0),0))))+IF(P186&lt;2,SUM(IF(N186=N$2:N$601,IF(O186=O$2:O$601,1,0),0)),0)))</f>
        <v/>
      </c>
      <c r="S186" s="71"/>
      <c r="T186" s="72"/>
      <c r="U186" s="72"/>
      <c r="V186" s="72"/>
      <c r="W186" s="73" t="str">
        <f t="array" ref="W186">IF($G186="","",IF(OR(S186=Error_checking!$Q$25,S186=Error_checking!$Q$26),R186-IF(P186&lt;2,SUM(IF(N186=N$2:N$601,IF(O186=O$2:O$601,1,0),0)),0),IF(V186="",0,((SUM(IF(S186=S$2:S$601,IF(T186=T$2:T$601,1,0),0))-U186)/(SUM(IF(S186=S$2:S$601,IF(T186=T$2:T$601,1,0),0))-1)*100)+(V186/(SUM(IF(S186=S$2:S$601,IF(T186=T$2:T$601,V$2:V$601,0),0))))+IF(U186&lt;2,SUM(IF(S186=S$2:S$601,IF(T186=T$2:T$601,1,0),0)),0))))</f>
        <v/>
      </c>
      <c r="X186" s="74"/>
      <c r="Y186" s="75"/>
      <c r="Z186" s="76"/>
      <c r="AA186" s="75"/>
      <c r="AB186" s="77">
        <f>0</f>
        <v>0</v>
      </c>
      <c r="AC186" s="77">
        <f t="array" ref="AC186">SUM(M186,R186,W186,AB186)</f>
        <v>0</v>
      </c>
      <c r="AD186" s="76">
        <f>IF(G186=Error_checking!$A$26,MAX(0,MIN(MaxBonus,$G$1)+1-_xlfn.RANK.EQ(AC186,$AC$2:$AC$601)),0)</f>
        <v>0</v>
      </c>
      <c r="AE186" s="73">
        <f t="shared" si="2"/>
        <v>0</v>
      </c>
      <c r="AF186" s="78" t="str">
        <f t="array" ref="AF186">IF(G186=Error_checking!$A$26,_xlfn.RANK.EQ(AC186,$AC$2:$AC$601),"")</f>
        <v/>
      </c>
      <c r="AG186" s="79"/>
      <c r="AH186" s="80"/>
      <c r="AI186" s="80"/>
      <c r="AJ186" s="80"/>
      <c r="AK186" s="90"/>
      <c r="AL186" s="90"/>
      <c r="AM186" s="90"/>
      <c r="AN186" s="91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</row>
    <row r="187" spans="1:78" s="104" customFormat="1" ht="12.75" x14ac:dyDescent="0.2">
      <c r="A187" s="58" t="str">
        <f t="array" ref="A187">IF(G187=Error_checking!$A$26,_xlfn.RANK.EQ(AC187,$AC$2:$AC$601),"")</f>
        <v/>
      </c>
      <c r="B187" s="58">
        <v>596</v>
      </c>
      <c r="C187" s="59">
        <f>VLOOKUP($B187,Ludo_na!$A$2:$D$601,2,0)</f>
        <v>541</v>
      </c>
      <c r="D187" s="60" t="str">
        <f>IF(VLOOKUP($B187,Ludo_voor!$A$2:$Y$601,3,0)="","",VLOOKUP($B187,Ludo_voor!$A$2:$Y$601,3,0))</f>
        <v/>
      </c>
      <c r="E187" s="61" t="str">
        <f>IF(VLOOKUP($B187,Ludo_voor!$A$2:$Y$601,4,0)="","",VLOOKUP($B187,Ludo_voor!$A$2:$Y$601,4,0))</f>
        <v/>
      </c>
      <c r="F187" s="62" t="str">
        <f>IF(VLOOKUP($B187,Ludo_voor!$A$2:$Y$601,5,0)="","",VLOOKUP($B187,Ludo_voor!$A$2:$Y$601,5,0))</f>
        <v/>
      </c>
      <c r="G187" s="63"/>
      <c r="H187" s="85"/>
      <c r="I187" s="86"/>
      <c r="J187" s="87"/>
      <c r="K187" s="87"/>
      <c r="L187" s="87"/>
      <c r="M187" s="67" t="str">
        <f t="array" ref="M187">IF($G187="","",IF(L187="",0,((SUM(IF(I187=I$2:I$601,IF(J187=J$2:J$601,1,0),0))-K187)/(SUM(IF(I187=I$2:I$601,IF(J187=J$2:J$601,1,0),0))-1)*100)+(L187/(SUM(IF(I187=I$2:I$601,IF(J187=J$2:J$601,L$2:L$601,0),0))))+IF(K187&lt;2,SUM(IF(I187=I$2:I$601,IF(J187=J$2:J$601,1,0),0)),0)))</f>
        <v/>
      </c>
      <c r="N187" s="88"/>
      <c r="O187" s="72"/>
      <c r="P187" s="72"/>
      <c r="Q187" s="72"/>
      <c r="R187" s="70" t="str">
        <f t="array" ref="R187">IF($G187="","",IF(Q187="",0,((SUM(IF(N187=N$2:N$601,IF(O187=O$2:O$601,1,0),0))-P187)/(SUM(IF(N187=N$2:N$601,IF(O187=O$2:O$601,1,0),0))-1)*100)+(Q187/(SUM(IF(N187=N$2:N$601,IF(O187=O$2:O$601,Q$2:Q$601,0),0))))+IF(P187&lt;2,SUM(IF(N187=N$2:N$601,IF(O187=O$2:O$601,1,0),0)),0)))</f>
        <v/>
      </c>
      <c r="S187" s="71"/>
      <c r="T187" s="72"/>
      <c r="U187" s="72"/>
      <c r="V187" s="72"/>
      <c r="W187" s="73" t="str">
        <f t="array" ref="W187">IF($G187="","",IF(OR(S187=Error_checking!$Q$25,S187=Error_checking!$Q$26),R187-IF(P187&lt;2,SUM(IF(N187=N$2:N$601,IF(O187=O$2:O$601,1,0),0)),0),IF(V187="",0,((SUM(IF(S187=S$2:S$601,IF(T187=T$2:T$601,1,0),0))-U187)/(SUM(IF(S187=S$2:S$601,IF(T187=T$2:T$601,1,0),0))-1)*100)+(V187/(SUM(IF(S187=S$2:S$601,IF(T187=T$2:T$601,V$2:V$601,0),0))))+IF(U187&lt;2,SUM(IF(S187=S$2:S$601,IF(T187=T$2:T$601,1,0),0)),0))))</f>
        <v/>
      </c>
      <c r="X187" s="74"/>
      <c r="Y187" s="75"/>
      <c r="Z187" s="76"/>
      <c r="AA187" s="75"/>
      <c r="AB187" s="77">
        <f>0</f>
        <v>0</v>
      </c>
      <c r="AC187" s="77">
        <f t="array" ref="AC187">SUM(M187,R187,W187,AB187)</f>
        <v>0</v>
      </c>
      <c r="AD187" s="76">
        <f>IF(G187=Error_checking!$A$26,MAX(0,MIN(MaxBonus,$G$1)+1-_xlfn.RANK.EQ(AC187,$AC$2:$AC$601)),0)</f>
        <v>0</v>
      </c>
      <c r="AE187" s="73">
        <f t="shared" si="2"/>
        <v>0</v>
      </c>
      <c r="AF187" s="78" t="str">
        <f t="array" ref="AF187">IF(G187=Error_checking!$A$26,_xlfn.RANK.EQ(AC187,$AC$2:$AC$601),"")</f>
        <v/>
      </c>
      <c r="AG187" s="79"/>
      <c r="AH187" s="80"/>
      <c r="AI187" s="80"/>
      <c r="AJ187" s="80"/>
      <c r="AK187" s="81"/>
      <c r="AL187" s="81"/>
      <c r="AM187" s="81"/>
      <c r="AN187" s="82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</row>
    <row r="188" spans="1:78" s="89" customFormat="1" ht="12.75" x14ac:dyDescent="0.2">
      <c r="A188" s="58" t="str">
        <f t="array" ref="A188">IF(G188=Error_checking!$A$26,_xlfn.RANK.EQ(AC188,$AC$2:$AC$601),"")</f>
        <v/>
      </c>
      <c r="B188" s="84">
        <v>597</v>
      </c>
      <c r="C188" s="59">
        <f>VLOOKUP($B188,Ludo_na!$A$2:$D$601,2,0)</f>
        <v>541</v>
      </c>
      <c r="D188" s="60" t="str">
        <f>IF(VLOOKUP($B188,Ludo_voor!$A$2:$Y$601,3,0)="","",VLOOKUP($B188,Ludo_voor!$A$2:$Y$601,3,0))</f>
        <v/>
      </c>
      <c r="E188" s="61" t="str">
        <f>IF(VLOOKUP($B188,Ludo_voor!$A$2:$Y$601,4,0)="","",VLOOKUP($B188,Ludo_voor!$A$2:$Y$601,4,0))</f>
        <v/>
      </c>
      <c r="F188" s="62" t="str">
        <f>IF(VLOOKUP($B188,Ludo_voor!$A$2:$Y$601,5,0)="","",VLOOKUP($B188,Ludo_voor!$A$2:$Y$601,5,0))</f>
        <v/>
      </c>
      <c r="G188" s="63"/>
      <c r="H188" s="85"/>
      <c r="I188" s="86"/>
      <c r="J188" s="87"/>
      <c r="K188" s="87"/>
      <c r="L188" s="87"/>
      <c r="M188" s="67" t="str">
        <f t="array" ref="M188">IF($G188="","",IF(L188="",0,((SUM(IF(I188=I$2:I$601,IF(J188=J$2:J$601,1,0),0))-K188)/(SUM(IF(I188=I$2:I$601,IF(J188=J$2:J$601,1,0),0))-1)*100)+(L188/(SUM(IF(I188=I$2:I$601,IF(J188=J$2:J$601,L$2:L$601,0),0))))+IF(K188&lt;2,SUM(IF(I188=I$2:I$601,IF(J188=J$2:J$601,1,0),0)),0)))</f>
        <v/>
      </c>
      <c r="N188" s="88"/>
      <c r="O188" s="72"/>
      <c r="P188" s="72"/>
      <c r="Q188" s="72"/>
      <c r="R188" s="70" t="str">
        <f t="array" ref="R188">IF($G188="","",IF(Q188="",0,((SUM(IF(N188=N$2:N$601,IF(O188=O$2:O$601,1,0),0))-P188)/(SUM(IF(N188=N$2:N$601,IF(O188=O$2:O$601,1,0),0))-1)*100)+(Q188/(SUM(IF(N188=N$2:N$601,IF(O188=O$2:O$601,Q$2:Q$601,0),0))))+IF(P188&lt;2,SUM(IF(N188=N$2:N$601,IF(O188=O$2:O$601,1,0),0)),0)))</f>
        <v/>
      </c>
      <c r="S188" s="71"/>
      <c r="T188" s="72"/>
      <c r="U188" s="72"/>
      <c r="V188" s="72"/>
      <c r="W188" s="73" t="str">
        <f t="array" ref="W188">IF($G188="","",IF(OR(S188=Error_checking!$Q$25,S188=Error_checking!$Q$26),R188-IF(P188&lt;2,SUM(IF(N188=N$2:N$601,IF(O188=O$2:O$601,1,0),0)),0),IF(V188="",0,((SUM(IF(S188=S$2:S$601,IF(T188=T$2:T$601,1,0),0))-U188)/(SUM(IF(S188=S$2:S$601,IF(T188=T$2:T$601,1,0),0))-1)*100)+(V188/(SUM(IF(S188=S$2:S$601,IF(T188=T$2:T$601,V$2:V$601,0),0))))+IF(U188&lt;2,SUM(IF(S188=S$2:S$601,IF(T188=T$2:T$601,1,0),0)),0))))</f>
        <v/>
      </c>
      <c r="X188" s="74"/>
      <c r="Y188" s="75"/>
      <c r="Z188" s="76"/>
      <c r="AA188" s="75"/>
      <c r="AB188" s="77">
        <f>0</f>
        <v>0</v>
      </c>
      <c r="AC188" s="77">
        <f t="array" ref="AC188">SUM(M188,R188,W188,AB188)</f>
        <v>0</v>
      </c>
      <c r="AD188" s="76">
        <f>IF(G188=Error_checking!$A$26,MAX(0,MIN(MaxBonus,$G$1)+1-_xlfn.RANK.EQ(AC188,$AC$2:$AC$601)),0)</f>
        <v>0</v>
      </c>
      <c r="AE188" s="73">
        <f t="shared" si="2"/>
        <v>0</v>
      </c>
      <c r="AF188" s="78" t="str">
        <f t="array" ref="AF188">IF(G188=Error_checking!$A$26,_xlfn.RANK.EQ(AC188,$AC$2:$AC$601),"")</f>
        <v/>
      </c>
      <c r="AG188" s="79"/>
      <c r="AH188" s="80"/>
      <c r="AI188" s="80"/>
      <c r="AJ188" s="80"/>
      <c r="AK188" s="81"/>
      <c r="AL188" s="81"/>
      <c r="AM188" s="81"/>
      <c r="AN188" s="82"/>
      <c r="AO188" s="81"/>
      <c r="AP188" s="81"/>
      <c r="AQ188" s="81"/>
    </row>
    <row r="189" spans="1:78" s="104" customFormat="1" ht="12.75" x14ac:dyDescent="0.2">
      <c r="A189" s="58" t="str">
        <f t="array" ref="A189">IF(G189=Error_checking!$A$26,_xlfn.RANK.EQ(AC189,$AC$2:$AC$601),"")</f>
        <v/>
      </c>
      <c r="B189" s="58">
        <v>598</v>
      </c>
      <c r="C189" s="59">
        <f>VLOOKUP($B189,Ludo_na!$A$2:$D$601,2,0)</f>
        <v>541</v>
      </c>
      <c r="D189" s="60" t="str">
        <f>IF(VLOOKUP($B189,Ludo_voor!$A$2:$Y$601,3,0)="","",VLOOKUP($B189,Ludo_voor!$A$2:$Y$601,3,0))</f>
        <v/>
      </c>
      <c r="E189" s="61" t="str">
        <f>IF(VLOOKUP($B189,Ludo_voor!$A$2:$Y$601,4,0)="","",VLOOKUP($B189,Ludo_voor!$A$2:$Y$601,4,0))</f>
        <v/>
      </c>
      <c r="F189" s="62" t="str">
        <f>IF(VLOOKUP($B189,Ludo_voor!$A$2:$Y$601,5,0)="","",VLOOKUP($B189,Ludo_voor!$A$2:$Y$601,5,0))</f>
        <v/>
      </c>
      <c r="G189" s="63"/>
      <c r="H189" s="85"/>
      <c r="I189" s="86"/>
      <c r="J189" s="87"/>
      <c r="K189" s="87"/>
      <c r="L189" s="87"/>
      <c r="M189" s="67" t="str">
        <f t="array" ref="M189">IF($G189="","",IF(L189="",0,((SUM(IF(I189=I$2:I$601,IF(J189=J$2:J$601,1,0),0))-K189)/(SUM(IF(I189=I$2:I$601,IF(J189=J$2:J$601,1,0),0))-1)*100)+(L189/(SUM(IF(I189=I$2:I$601,IF(J189=J$2:J$601,L$2:L$601,0),0))))+IF(K189&lt;2,SUM(IF(I189=I$2:I$601,IF(J189=J$2:J$601,1,0),0)),0)))</f>
        <v/>
      </c>
      <c r="N189" s="88"/>
      <c r="O189" s="72"/>
      <c r="P189" s="72"/>
      <c r="Q189" s="72"/>
      <c r="R189" s="70" t="str">
        <f t="array" ref="R189">IF($G189="","",IF(Q189="",0,((SUM(IF(N189=N$2:N$601,IF(O189=O$2:O$601,1,0),0))-P189)/(SUM(IF(N189=N$2:N$601,IF(O189=O$2:O$601,1,0),0))-1)*100)+(Q189/(SUM(IF(N189=N$2:N$601,IF(O189=O$2:O$601,Q$2:Q$601,0),0))))+IF(P189&lt;2,SUM(IF(N189=N$2:N$601,IF(O189=O$2:O$601,1,0),0)),0)))</f>
        <v/>
      </c>
      <c r="S189" s="71"/>
      <c r="T189" s="72"/>
      <c r="U189" s="72"/>
      <c r="V189" s="72"/>
      <c r="W189" s="73" t="str">
        <f t="array" ref="W189">IF($G189="","",IF(OR(S189=Error_checking!$Q$25,S189=Error_checking!$Q$26),R189-IF(P189&lt;2,SUM(IF(N189=N$2:N$601,IF(O189=O$2:O$601,1,0),0)),0),IF(V189="",0,((SUM(IF(S189=S$2:S$601,IF(T189=T$2:T$601,1,0),0))-U189)/(SUM(IF(S189=S$2:S$601,IF(T189=T$2:T$601,1,0),0))-1)*100)+(V189/(SUM(IF(S189=S$2:S$601,IF(T189=T$2:T$601,V$2:V$601,0),0))))+IF(U189&lt;2,SUM(IF(S189=S$2:S$601,IF(T189=T$2:T$601,1,0),0)),0))))</f>
        <v/>
      </c>
      <c r="X189" s="74"/>
      <c r="Y189" s="75"/>
      <c r="Z189" s="76"/>
      <c r="AA189" s="75"/>
      <c r="AB189" s="77">
        <f>0</f>
        <v>0</v>
      </c>
      <c r="AC189" s="77">
        <f t="array" ref="AC189">SUM(M189,R189,W189,AB189)</f>
        <v>0</v>
      </c>
      <c r="AD189" s="76">
        <f>IF(G189=Error_checking!$A$26,MAX(0,MIN(MaxBonus,$G$1)+1-_xlfn.RANK.EQ(AC189,$AC$2:$AC$601)),0)</f>
        <v>0</v>
      </c>
      <c r="AE189" s="73">
        <f t="shared" si="2"/>
        <v>0</v>
      </c>
      <c r="AF189" s="78" t="str">
        <f t="array" ref="AF189">IF(G189=Error_checking!$A$26,_xlfn.RANK.EQ(AC189,$AC$2:$AC$601),"")</f>
        <v/>
      </c>
      <c r="AG189" s="79"/>
      <c r="AH189" s="80"/>
      <c r="AI189" s="80"/>
      <c r="AJ189" s="80"/>
      <c r="AK189" s="81"/>
      <c r="AL189" s="81"/>
      <c r="AM189" s="81"/>
      <c r="AN189" s="82"/>
      <c r="AO189" s="81"/>
      <c r="AP189" s="81"/>
      <c r="AQ189" s="81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  <c r="BK189" s="89"/>
      <c r="BL189" s="89"/>
      <c r="BM189" s="89"/>
      <c r="BN189" s="89"/>
      <c r="BO189" s="89"/>
      <c r="BP189" s="89"/>
      <c r="BQ189" s="89"/>
      <c r="BR189" s="89"/>
      <c r="BS189" s="89"/>
      <c r="BT189" s="89"/>
      <c r="BU189" s="89"/>
      <c r="BV189" s="89"/>
      <c r="BW189" s="89"/>
      <c r="BX189" s="89"/>
      <c r="BY189" s="89"/>
      <c r="BZ189" s="89"/>
    </row>
    <row r="190" spans="1:78" s="104" customFormat="1" ht="12.75" x14ac:dyDescent="0.2">
      <c r="A190" s="58" t="str">
        <f t="array" ref="A190">IF(G190=Error_checking!$A$26,_xlfn.RANK.EQ(AC190,$AC$2:$AC$601),"")</f>
        <v/>
      </c>
      <c r="B190" s="58">
        <v>599</v>
      </c>
      <c r="C190" s="59">
        <f>VLOOKUP($B190,Ludo_na!$A$2:$D$601,2,0)</f>
        <v>541</v>
      </c>
      <c r="D190" s="60" t="str">
        <f>IF(VLOOKUP($B190,Ludo_voor!$A$2:$Y$601,3,0)="","",VLOOKUP($B190,Ludo_voor!$A$2:$Y$601,3,0))</f>
        <v/>
      </c>
      <c r="E190" s="61" t="str">
        <f>IF(VLOOKUP($B190,Ludo_voor!$A$2:$Y$601,4,0)="","",VLOOKUP($B190,Ludo_voor!$A$2:$Y$601,4,0))</f>
        <v/>
      </c>
      <c r="F190" s="62" t="str">
        <f>IF(VLOOKUP($B190,Ludo_voor!$A$2:$Y$601,5,0)="","",VLOOKUP($B190,Ludo_voor!$A$2:$Y$601,5,0))</f>
        <v/>
      </c>
      <c r="G190" s="63"/>
      <c r="H190" s="85"/>
      <c r="I190" s="86"/>
      <c r="J190" s="87"/>
      <c r="K190" s="87"/>
      <c r="L190" s="87"/>
      <c r="M190" s="67" t="str">
        <f t="array" ref="M190">IF($G190="","",IF(L190="",0,((SUM(IF(I190=I$2:I$601,IF(J190=J$2:J$601,1,0),0))-K190)/(SUM(IF(I190=I$2:I$601,IF(J190=J$2:J$601,1,0),0))-1)*100)+(L190/(SUM(IF(I190=I$2:I$601,IF(J190=J$2:J$601,L$2:L$601,0),0))))+IF(K190&lt;2,SUM(IF(I190=I$2:I$601,IF(J190=J$2:J$601,1,0),0)),0)))</f>
        <v/>
      </c>
      <c r="N190" s="88"/>
      <c r="O190" s="72"/>
      <c r="P190" s="72"/>
      <c r="Q190" s="72"/>
      <c r="R190" s="70" t="str">
        <f t="array" ref="R190">IF($G190="","",IF(Q190="",0,((SUM(IF(N190=N$2:N$601,IF(O190=O$2:O$601,1,0),0))-P190)/(SUM(IF(N190=N$2:N$601,IF(O190=O$2:O$601,1,0),0))-1)*100)+(Q190/(SUM(IF(N190=N$2:N$601,IF(O190=O$2:O$601,Q$2:Q$601,0),0))))+IF(P190&lt;2,SUM(IF(N190=N$2:N$601,IF(O190=O$2:O$601,1,0),0)),0)))</f>
        <v/>
      </c>
      <c r="S190" s="103"/>
      <c r="T190" s="69"/>
      <c r="U190" s="69"/>
      <c r="V190" s="69"/>
      <c r="W190" s="73" t="str">
        <f t="array" ref="W190">IF($G190="","",IF(OR(S190=Error_checking!$Q$25,S190=Error_checking!$Q$26),R190-IF(P190&lt;2,SUM(IF(N190=N$2:N$601,IF(O190=O$2:O$601,1,0),0)),0),IF(V190="",0,((SUM(IF(S190=S$2:S$601,IF(T190=T$2:T$601,1,0),0))-U190)/(SUM(IF(S190=S$2:S$601,IF(T190=T$2:T$601,1,0),0))-1)*100)+(V190/(SUM(IF(S190=S$2:S$601,IF(T190=T$2:T$601,V$2:V$601,0),0))))+IF(U190&lt;2,SUM(IF(S190=S$2:S$601,IF(T190=T$2:T$601,1,0),0)),0))))</f>
        <v/>
      </c>
      <c r="X190" s="74"/>
      <c r="Y190" s="75"/>
      <c r="Z190" s="76"/>
      <c r="AA190" s="75"/>
      <c r="AB190" s="77">
        <f>0</f>
        <v>0</v>
      </c>
      <c r="AC190" s="99">
        <f t="array" ref="AC190">SUM(M190,R190,W190,AB190)</f>
        <v>0</v>
      </c>
      <c r="AD190" s="98">
        <f>IF(G190=Error_checking!$A$26,MAX(0,MIN(MaxBonus,$G$1)+1-_xlfn.RANK.EQ(AC190,$AC$2:$AC$601)),0)</f>
        <v>0</v>
      </c>
      <c r="AE190" s="95">
        <f t="shared" si="2"/>
        <v>0</v>
      </c>
      <c r="AF190" s="78" t="str">
        <f t="array" ref="AF190">IF(G190=Error_checking!$A$26,_xlfn.RANK.EQ(AC190,$AC$2:$AC$601),"")</f>
        <v/>
      </c>
      <c r="AG190" s="101"/>
      <c r="AH190" s="102"/>
      <c r="AI190" s="102"/>
      <c r="AJ190" s="102"/>
      <c r="AK190" s="81"/>
      <c r="AL190" s="81"/>
      <c r="AM190" s="81"/>
      <c r="AN190" s="82"/>
      <c r="AO190" s="81"/>
      <c r="AP190" s="81"/>
      <c r="AQ190" s="81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  <c r="BK190" s="89"/>
      <c r="BL190" s="89"/>
      <c r="BM190" s="89"/>
      <c r="BN190" s="89"/>
      <c r="BO190" s="89"/>
      <c r="BP190" s="89"/>
      <c r="BQ190" s="89"/>
      <c r="BR190" s="89"/>
      <c r="BS190" s="89"/>
      <c r="BT190" s="89"/>
      <c r="BU190" s="89"/>
      <c r="BV190" s="89"/>
      <c r="BW190" s="89"/>
      <c r="BX190" s="89"/>
      <c r="BY190" s="89"/>
      <c r="BZ190" s="89"/>
    </row>
    <row r="191" spans="1:78" s="104" customFormat="1" ht="12.75" x14ac:dyDescent="0.2">
      <c r="A191" s="58" t="str">
        <f t="array" ref="A191">IF(G191=Error_checking!$A$26,_xlfn.RANK.EQ(AC191,$AC$2:$AC$601),"")</f>
        <v/>
      </c>
      <c r="B191" s="58">
        <v>600</v>
      </c>
      <c r="C191" s="59">
        <f>VLOOKUP($B191,Ludo_na!$A$2:$D$601,2,0)</f>
        <v>541</v>
      </c>
      <c r="D191" s="60" t="str">
        <f>IF(VLOOKUP($B191,Ludo_voor!$A$2:$Y$601,3,0)="","",VLOOKUP($B191,Ludo_voor!$A$2:$Y$601,3,0))</f>
        <v/>
      </c>
      <c r="E191" s="61" t="str">
        <f>IF(VLOOKUP($B191,Ludo_voor!$A$2:$Y$601,4,0)="","",VLOOKUP($B191,Ludo_voor!$A$2:$Y$601,4,0))</f>
        <v/>
      </c>
      <c r="F191" s="62" t="str">
        <f>IF(VLOOKUP($B191,Ludo_voor!$A$2:$Y$601,5,0)="","",VLOOKUP($B191,Ludo_voor!$A$2:$Y$601,5,0))</f>
        <v/>
      </c>
      <c r="G191" s="63"/>
      <c r="H191" s="85"/>
      <c r="I191" s="86"/>
      <c r="J191" s="87"/>
      <c r="K191" s="87"/>
      <c r="L191" s="87"/>
      <c r="M191" s="67" t="str">
        <f t="array" ref="M191">IF($G191="","",IF(L191="",0,((SUM(IF(I191=I$2:I$601,IF(J191=J$2:J$601,1,0),0))-K191)/(SUM(IF(I191=I$2:I$601,IF(J191=J$2:J$601,1,0),0))-1)*100)+(L191/(SUM(IF(I191=I$2:I$601,IF(J191=J$2:J$601,L$2:L$601,0),0))))+IF(K191&lt;2,SUM(IF(I191=I$2:I$601,IF(J191=J$2:J$601,1,0),0)),0)))</f>
        <v/>
      </c>
      <c r="N191" s="88"/>
      <c r="O191" s="72"/>
      <c r="P191" s="72"/>
      <c r="Q191" s="72"/>
      <c r="R191" s="70" t="str">
        <f t="array" ref="R191">IF($G191="","",IF(Q191="",0,((SUM(IF(N191=N$2:N$601,IF(O191=O$2:O$601,1,0),0))-P191)/(SUM(IF(N191=N$2:N$601,IF(O191=O$2:O$601,1,0),0))-1)*100)+(Q191/(SUM(IF(N191=N$2:N$601,IF(O191=O$2:O$601,Q$2:Q$601,0),0))))+IF(P191&lt;2,SUM(IF(N191=N$2:N$601,IF(O191=O$2:O$601,1,0),0)),0)))</f>
        <v/>
      </c>
      <c r="S191" s="71"/>
      <c r="T191" s="72"/>
      <c r="U191" s="72"/>
      <c r="V191" s="72"/>
      <c r="W191" s="73" t="str">
        <f t="array" ref="W191">IF($G191="","",IF(OR(S191=Error_checking!$Q$25,S191=Error_checking!$Q$26),R191-IF(P191&lt;2,SUM(IF(N191=N$2:N$601,IF(O191=O$2:O$601,1,0),0)),0),IF(V191="",0,((SUM(IF(S191=S$2:S$601,IF(T191=T$2:T$601,1,0),0))-U191)/(SUM(IF(S191=S$2:S$601,IF(T191=T$2:T$601,1,0),0))-1)*100)+(V191/(SUM(IF(S191=S$2:S$601,IF(T191=T$2:T$601,V$2:V$601,0),0))))+IF(U191&lt;2,SUM(IF(S191=S$2:S$601,IF(T191=T$2:T$601,1,0),0)),0))))</f>
        <v/>
      </c>
      <c r="X191" s="74"/>
      <c r="Y191" s="75"/>
      <c r="Z191" s="76"/>
      <c r="AA191" s="75"/>
      <c r="AB191" s="77">
        <f>0</f>
        <v>0</v>
      </c>
      <c r="AC191" s="77">
        <f t="array" ref="AC191">SUM(M191,R191,W191,AB191)</f>
        <v>0</v>
      </c>
      <c r="AD191" s="76">
        <f>IF(G191=Error_checking!$A$26,MAX(0,MIN(MaxBonus,$G$1)+1-_xlfn.RANK.EQ(AC191,$AC$2:$AC$601)),0)</f>
        <v>0</v>
      </c>
      <c r="AE191" s="73">
        <f t="shared" si="2"/>
        <v>0</v>
      </c>
      <c r="AF191" s="78" t="str">
        <f t="array" ref="AF191">IF(G191=Error_checking!$A$26,_xlfn.RANK.EQ(AC191,$AC$2:$AC$601),"")</f>
        <v/>
      </c>
      <c r="AG191" s="79"/>
      <c r="AH191" s="80"/>
      <c r="AI191" s="80"/>
      <c r="AJ191" s="80"/>
      <c r="AK191" s="81"/>
      <c r="AL191" s="90"/>
      <c r="AM191" s="90"/>
      <c r="AN191" s="91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</row>
    <row r="192" spans="1:78" s="92" customFormat="1" ht="12.75" x14ac:dyDescent="0.2">
      <c r="A192" s="58" t="str">
        <f t="array" ref="A192">IF(G192=Error_checking!$A$26,_xlfn.RANK.EQ(AC192,$AC$2:$AC$601),"")</f>
        <v/>
      </c>
      <c r="B192" s="84">
        <v>57</v>
      </c>
      <c r="C192" s="59">
        <f>VLOOKUP($B192,Ludo_na!$A$2:$D$601,2,0)</f>
        <v>367</v>
      </c>
      <c r="D192" s="60" t="str">
        <f>IF(VLOOKUP($B192,Ludo_voor!$A$2:$Y$601,3,0)="","",VLOOKUP($B192,Ludo_voor!$A$2:$Y$601,3,0))</f>
        <v>Albrecht</v>
      </c>
      <c r="E192" s="61" t="str">
        <f>IF(VLOOKUP($B192,Ludo_voor!$A$2:$Y$601,4,0)="","",VLOOKUP($B192,Ludo_voor!$A$2:$Y$601,4,0))</f>
        <v>Tatiana</v>
      </c>
      <c r="F192" s="62" t="str">
        <f>IF(VLOOKUP($B192,Ludo_voor!$A$2:$Y$601,5,0)="","",VLOOKUP($B192,Ludo_voor!$A$2:$Y$601,5,0))</f>
        <v/>
      </c>
      <c r="G192" s="63"/>
      <c r="H192" s="85"/>
      <c r="I192" s="86"/>
      <c r="J192" s="87"/>
      <c r="K192" s="87"/>
      <c r="L192" s="87"/>
      <c r="M192" s="67" t="str">
        <f t="array" ref="M192">IF($G192="","",IF(L192="",0,((SUM(IF(I192=I$2:I$601,IF(J192=J$2:J$601,1,0),0))-K192)/(SUM(IF(I192=I$2:I$601,IF(J192=J$2:J$601,1,0),0))-1)*100)+(L192/(SUM(IF(I192=I$2:I$601,IF(J192=J$2:J$601,L$2:L$601,0),0))))+IF(K192&lt;2,SUM(IF(I192=I$2:I$601,IF(J192=J$2:J$601,1,0),0)),0)))</f>
        <v/>
      </c>
      <c r="N192" s="88"/>
      <c r="O192" s="72"/>
      <c r="P192" s="72"/>
      <c r="Q192" s="72"/>
      <c r="R192" s="70" t="str">
        <f t="array" ref="R192">IF($G192="","",IF(Q192="",0,((SUM(IF(N192=N$2:N$601,IF(O192=O$2:O$601,1,0),0))-P192)/(SUM(IF(N192=N$2:N$601,IF(O192=O$2:O$601,1,0),0))-1)*100)+(Q192/(SUM(IF(N192=N$2:N$601,IF(O192=O$2:O$601,Q$2:Q$601,0),0))))+IF(P192&lt;2,SUM(IF(N192=N$2:N$601,IF(O192=O$2:O$601,1,0),0)),0)))</f>
        <v/>
      </c>
      <c r="S192" s="71"/>
      <c r="T192" s="72"/>
      <c r="U192" s="72"/>
      <c r="V192" s="72"/>
      <c r="W192" s="73" t="str">
        <f t="array" ref="W192">IF($G192="","",IF(OR(S192=Error_checking!$Q$25,S192=Error_checking!$Q$26),R192-IF(P192&lt;2,SUM(IF(N192=N$2:N$601,IF(O192=O$2:O$601,1,0),0)),0),IF(V192="",0,((SUM(IF(S192=S$2:S$601,IF(T192=T$2:T$601,1,0),0))-U192)/(SUM(IF(S192=S$2:S$601,IF(T192=T$2:T$601,1,0),0))-1)*100)+(V192/(SUM(IF(S192=S$2:S$601,IF(T192=T$2:T$601,V$2:V$601,0),0))))+IF(U192&lt;2,SUM(IF(S192=S$2:S$601,IF(T192=T$2:T$601,1,0),0)),0))))</f>
        <v/>
      </c>
      <c r="X192" s="74"/>
      <c r="Y192" s="75"/>
      <c r="Z192" s="76"/>
      <c r="AA192" s="75"/>
      <c r="AB192" s="77">
        <f>0</f>
        <v>0</v>
      </c>
      <c r="AC192" s="77">
        <f t="array" ref="AC192">SUM(M192,R192,W192,AB192)</f>
        <v>0</v>
      </c>
      <c r="AD192" s="76">
        <f>IF(G192=Error_checking!$A$26,MAX(0,MIN(MaxBonus,$G$1)+1-_xlfn.RANK.EQ(AC192,$AC$2:$AC$601)),0)</f>
        <v>0</v>
      </c>
      <c r="AE192" s="73">
        <f t="shared" si="2"/>
        <v>0</v>
      </c>
      <c r="AF192" s="78" t="str">
        <f t="array" ref="AF192">IF(G192=Error_checking!$A$26,_xlfn.RANK.EQ(AC192,$AC$2:$AC$601),"")</f>
        <v/>
      </c>
      <c r="AG192" s="79"/>
      <c r="AH192" s="80"/>
      <c r="AI192" s="80"/>
      <c r="AJ192" s="80"/>
      <c r="AK192" s="81"/>
      <c r="AL192" s="81"/>
      <c r="AM192" s="81"/>
      <c r="AN192" s="82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</row>
    <row r="193" spans="1:78" s="104" customFormat="1" ht="12.75" x14ac:dyDescent="0.2">
      <c r="A193" s="58" t="str">
        <f t="array" ref="A193">IF(G193=Error_checking!$A$26,_xlfn.RANK.EQ(AC193,$AC$2:$AC$601),"")</f>
        <v/>
      </c>
      <c r="B193" s="58">
        <v>216</v>
      </c>
      <c r="C193" s="59">
        <f>VLOOKUP($B193,Ludo_na!$A$2:$D$601,2,0)</f>
        <v>496</v>
      </c>
      <c r="D193" s="60" t="str">
        <f>IF(VLOOKUP($B193,Ludo_voor!$A$2:$Y$601,3,0)="","",VLOOKUP($B193,Ludo_voor!$A$2:$Y$601,3,0))</f>
        <v>Alders</v>
      </c>
      <c r="E193" s="61" t="str">
        <f>IF(VLOOKUP($B193,Ludo_voor!$A$2:$Y$601,4,0)="","",VLOOKUP($B193,Ludo_voor!$A$2:$Y$601,4,0))</f>
        <v>Sanne</v>
      </c>
      <c r="F193" s="62" t="str">
        <f>IF(VLOOKUP($B193,Ludo_voor!$A$2:$Y$601,5,0)="","",VLOOKUP($B193,Ludo_voor!$A$2:$Y$601,5,0))</f>
        <v/>
      </c>
      <c r="G193" s="63"/>
      <c r="H193" s="85"/>
      <c r="I193" s="86"/>
      <c r="J193" s="87"/>
      <c r="K193" s="87"/>
      <c r="L193" s="87"/>
      <c r="M193" s="67" t="str">
        <f t="array" ref="M193">IF($G193="","",IF(L193="",0,((SUM(IF(I193=I$2:I$601,IF(J193=J$2:J$601,1,0),0))-K193)/(SUM(IF(I193=I$2:I$601,IF(J193=J$2:J$601,1,0),0))-1)*100)+(L193/(SUM(IF(I193=I$2:I$601,IF(J193=J$2:J$601,L$2:L$601,0),0))))+IF(K193&lt;2,SUM(IF(I193=I$2:I$601,IF(J193=J$2:J$601,1,0),0)),0)))</f>
        <v/>
      </c>
      <c r="N193" s="88"/>
      <c r="O193" s="72"/>
      <c r="P193" s="72"/>
      <c r="Q193" s="72"/>
      <c r="R193" s="70" t="str">
        <f t="array" ref="R193">IF($G193="","",IF(Q193="",0,((SUM(IF(N193=N$2:N$601,IF(O193=O$2:O$601,1,0),0))-P193)/(SUM(IF(N193=N$2:N$601,IF(O193=O$2:O$601,1,0),0))-1)*100)+(Q193/(SUM(IF(N193=N$2:N$601,IF(O193=O$2:O$601,Q$2:Q$601,0),0))))+IF(P193&lt;2,SUM(IF(N193=N$2:N$601,IF(O193=O$2:O$601,1,0),0)),0)))</f>
        <v/>
      </c>
      <c r="S193" s="71"/>
      <c r="T193" s="72"/>
      <c r="U193" s="72"/>
      <c r="V193" s="72"/>
      <c r="W193" s="73" t="str">
        <f t="array" ref="W193">IF($G193="","",IF(OR(S193=Error_checking!$Q$25,S193=Error_checking!$Q$26),R193-IF(P193&lt;2,SUM(IF(N193=N$2:N$601,IF(O193=O$2:O$601,1,0),0)),0),IF(V193="",0,((SUM(IF(S193=S$2:S$601,IF(T193=T$2:T$601,1,0),0))-U193)/(SUM(IF(S193=S$2:S$601,IF(T193=T$2:T$601,1,0),0))-1)*100)+(V193/(SUM(IF(S193=S$2:S$601,IF(T193=T$2:T$601,V$2:V$601,0),0))))+IF(U193&lt;2,SUM(IF(S193=S$2:S$601,IF(T193=T$2:T$601,1,0),0)),0))))</f>
        <v/>
      </c>
      <c r="X193" s="74"/>
      <c r="Y193" s="75"/>
      <c r="Z193" s="76"/>
      <c r="AA193" s="75"/>
      <c r="AB193" s="77">
        <f>0</f>
        <v>0</v>
      </c>
      <c r="AC193" s="77">
        <f t="array" ref="AC193">SUM(M193,R193,W193,AB193)</f>
        <v>0</v>
      </c>
      <c r="AD193" s="76">
        <f>IF(G193=Error_checking!$A$26,MAX(0,MIN(MaxBonus,$G$1)+1-_xlfn.RANK.EQ(AC193,$AC$2:$AC$601)),0)</f>
        <v>0</v>
      </c>
      <c r="AE193" s="73">
        <f t="shared" si="2"/>
        <v>0</v>
      </c>
      <c r="AF193" s="78" t="str">
        <f t="array" ref="AF193">IF(G193=Error_checking!$A$26,_xlfn.RANK.EQ(AC193,$AC$2:$AC$601),"")</f>
        <v/>
      </c>
      <c r="AG193" s="79"/>
      <c r="AH193" s="80"/>
      <c r="AI193" s="80"/>
      <c r="AJ193" s="80"/>
      <c r="AK193" s="81"/>
      <c r="AL193" s="81"/>
      <c r="AM193" s="81"/>
      <c r="AN193" s="82"/>
      <c r="AO193" s="81"/>
      <c r="AP193" s="81"/>
      <c r="AQ193" s="81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  <c r="BK193" s="89"/>
      <c r="BL193" s="89"/>
      <c r="BM193" s="89"/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</row>
    <row r="194" spans="1:78" s="104" customFormat="1" ht="12.75" x14ac:dyDescent="0.2">
      <c r="A194" s="58" t="str">
        <f t="array" ref="A194">IF(G194=Error_checking!$A$26,_xlfn.RANK.EQ(AC194,$AC$2:$AC$601),"")</f>
        <v/>
      </c>
      <c r="B194" s="58">
        <v>113</v>
      </c>
      <c r="C194" s="59">
        <f>VLOOKUP($B194,Ludo_na!$A$2:$D$601,2,0)</f>
        <v>55</v>
      </c>
      <c r="D194" s="60" t="str">
        <f>IF(VLOOKUP($B194,Ludo_voor!$A$2:$Y$601,3,0)="","",VLOOKUP($B194,Ludo_voor!$A$2:$Y$601,3,0))</f>
        <v>Allard</v>
      </c>
      <c r="E194" s="61" t="str">
        <f>IF(VLOOKUP($B194,Ludo_voor!$A$2:$Y$601,4,0)="","",VLOOKUP($B194,Ludo_voor!$A$2:$Y$601,4,0))</f>
        <v>Fabienne</v>
      </c>
      <c r="F194" s="62" t="str">
        <f>IF(VLOOKUP($B194,Ludo_voor!$A$2:$Y$601,5,0)="","",VLOOKUP($B194,Ludo_voor!$A$2:$Y$601,5,0))</f>
        <v>In Ludo Veritas</v>
      </c>
      <c r="G194" s="63"/>
      <c r="H194" s="64"/>
      <c r="I194" s="65"/>
      <c r="J194" s="66"/>
      <c r="K194" s="66"/>
      <c r="L194" s="66"/>
      <c r="M194" s="67" t="str">
        <f t="array" ref="M194">IF($G194="","",IF(L194="",0,((SUM(IF(I194=I$2:I$601,IF(J194=J$2:J$601,1,0),0))-K194)/(SUM(IF(I194=I$2:I$601,IF(J194=J$2:J$601,1,0),0))-1)*100)+(L194/(SUM(IF(I194=I$2:I$601,IF(J194=J$2:J$601,L$2:L$601,0),0))))+IF(K194&lt;2,SUM(IF(I194=I$2:I$601,IF(J194=J$2:J$601,1,0),0)),0)))</f>
        <v/>
      </c>
      <c r="N194" s="68"/>
      <c r="O194" s="69"/>
      <c r="P194" s="69"/>
      <c r="Q194" s="69"/>
      <c r="R194" s="70" t="str">
        <f t="array" ref="R194">IF($G194="","",IF(Q194="",0,((SUM(IF(N194=N$2:N$601,IF(O194=O$2:O$601,1,0),0))-P194)/(SUM(IF(N194=N$2:N$601,IF(O194=O$2:O$601,1,0),0))-1)*100)+(Q194/(SUM(IF(N194=N$2:N$601,IF(O194=O$2:O$601,Q$2:Q$601,0),0))))+IF(P194&lt;2,SUM(IF(N194=N$2:N$601,IF(O194=O$2:O$601,1,0),0)),0)))</f>
        <v/>
      </c>
      <c r="S194" s="71"/>
      <c r="T194" s="72"/>
      <c r="U194" s="72"/>
      <c r="V194" s="72"/>
      <c r="W194" s="73" t="str">
        <f t="array" ref="W194">IF($G194="","",IF(OR(S194=Error_checking!$Q$25,S194=Error_checking!$Q$26),R194-IF(P194&lt;2,SUM(IF(N194=N$2:N$601,IF(O194=O$2:O$601,1,0),0)),0),IF(V194="",0,((SUM(IF(S194=S$2:S$601,IF(T194=T$2:T$601,1,0),0))-U194)/(SUM(IF(S194=S$2:S$601,IF(T194=T$2:T$601,1,0),0))-1)*100)+(V194/(SUM(IF(S194=S$2:S$601,IF(T194=T$2:T$601,V$2:V$601,0),0))))+IF(U194&lt;2,SUM(IF(S194=S$2:S$601,IF(T194=T$2:T$601,1,0),0)),0))))</f>
        <v/>
      </c>
      <c r="X194" s="74"/>
      <c r="Y194" s="75"/>
      <c r="Z194" s="76"/>
      <c r="AA194" s="75"/>
      <c r="AB194" s="77">
        <f>0</f>
        <v>0</v>
      </c>
      <c r="AC194" s="77">
        <f t="array" ref="AC194">SUM(M194,R194,W194,AB194)</f>
        <v>0</v>
      </c>
      <c r="AD194" s="76">
        <f>IF(G194=Error_checking!$A$26,MAX(0,MIN(MaxBonus,$G$1)+1-_xlfn.RANK.EQ(AC194,$AC$2:$AC$601)),0)</f>
        <v>0</v>
      </c>
      <c r="AE194" s="73">
        <f t="shared" ref="AE194:AE257" si="3">AC194+AD194</f>
        <v>0</v>
      </c>
      <c r="AF194" s="78" t="str">
        <f t="array" ref="AF194">IF(G194=Error_checking!$A$26,_xlfn.RANK.EQ(AC194,$AC$2:$AC$601),"")</f>
        <v/>
      </c>
      <c r="AG194" s="79"/>
      <c r="AH194" s="80"/>
      <c r="AI194" s="80"/>
      <c r="AJ194" s="80"/>
      <c r="AK194" s="81"/>
      <c r="AL194" s="81"/>
      <c r="AM194" s="81"/>
      <c r="AN194" s="82"/>
      <c r="AO194" s="81"/>
      <c r="AP194" s="81"/>
      <c r="AQ194" s="81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  <c r="BK194" s="89"/>
      <c r="BL194" s="89"/>
      <c r="BM194" s="89"/>
      <c r="BN194" s="89"/>
      <c r="BO194" s="89"/>
      <c r="BP194" s="89"/>
      <c r="BQ194" s="89"/>
      <c r="BR194" s="89"/>
      <c r="BS194" s="89"/>
      <c r="BT194" s="89"/>
      <c r="BU194" s="89"/>
      <c r="BV194" s="89"/>
      <c r="BW194" s="89"/>
      <c r="BX194" s="89"/>
      <c r="BY194" s="89"/>
      <c r="BZ194" s="89"/>
    </row>
    <row r="195" spans="1:78" s="104" customFormat="1" ht="12.75" x14ac:dyDescent="0.2">
      <c r="A195" s="58" t="str">
        <f t="array" ref="A195">IF(G195=Error_checking!$A$26,_xlfn.RANK.EQ(AC195,$AC$2:$AC$601),"")</f>
        <v/>
      </c>
      <c r="B195" s="84">
        <v>2</v>
      </c>
      <c r="C195" s="59">
        <f>VLOOKUP($B195,Ludo_na!$A$2:$D$601,2,0)</f>
        <v>332</v>
      </c>
      <c r="D195" s="60" t="str">
        <f>IF(VLOOKUP($B195,Ludo_voor!$A$2:$Y$601,3,0)="","",VLOOKUP($B195,Ludo_voor!$A$2:$Y$601,3,0))</f>
        <v>Ameel</v>
      </c>
      <c r="E195" s="61" t="str">
        <f>IF(VLOOKUP($B195,Ludo_voor!$A$2:$Y$601,4,0)="","",VLOOKUP($B195,Ludo_voor!$A$2:$Y$601,4,0))</f>
        <v>Bart</v>
      </c>
      <c r="F195" s="62" t="str">
        <f>IF(VLOOKUP($B195,Ludo_voor!$A$2:$Y$601,5,0)="","",VLOOKUP($B195,Ludo_voor!$A$2:$Y$601,5,0))</f>
        <v>Teen en Tander</v>
      </c>
      <c r="G195" s="63"/>
      <c r="H195" s="85"/>
      <c r="I195" s="86"/>
      <c r="J195" s="87"/>
      <c r="K195" s="87"/>
      <c r="L195" s="87"/>
      <c r="M195" s="67" t="str">
        <f t="array" ref="M195">IF($G195="","",IF(L195="",0,((SUM(IF(I195=I$2:I$601,IF(J195=J$2:J$601,1,0),0))-K195)/(SUM(IF(I195=I$2:I$601,IF(J195=J$2:J$601,1,0),0))-1)*100)+(L195/(SUM(IF(I195=I$2:I$601,IF(J195=J$2:J$601,L$2:L$601,0),0))))+IF(K195&lt;2,SUM(IF(I195=I$2:I$601,IF(J195=J$2:J$601,1,0),0)),0)))</f>
        <v/>
      </c>
      <c r="N195" s="88"/>
      <c r="O195" s="72"/>
      <c r="P195" s="72"/>
      <c r="Q195" s="72"/>
      <c r="R195" s="70" t="str">
        <f t="array" ref="R195">IF($G195="","",IF(Q195="",0,((SUM(IF(N195=N$2:N$601,IF(O195=O$2:O$601,1,0),0))-P195)/(SUM(IF(N195=N$2:N$601,IF(O195=O$2:O$601,1,0),0))-1)*100)+(Q195/(SUM(IF(N195=N$2:N$601,IF(O195=O$2:O$601,Q$2:Q$601,0),0))))+IF(P195&lt;2,SUM(IF(N195=N$2:N$601,IF(O195=O$2:O$601,1,0),0)),0)))</f>
        <v/>
      </c>
      <c r="S195" s="71"/>
      <c r="T195" s="72"/>
      <c r="U195" s="72"/>
      <c r="V195" s="72"/>
      <c r="W195" s="73" t="str">
        <f t="array" ref="W195">IF($G195="","",IF(OR(S195=Error_checking!$Q$25,S195=Error_checking!$Q$26),R195-IF(P195&lt;2,SUM(IF(N195=N$2:N$601,IF(O195=O$2:O$601,1,0),0)),0),IF(V195="",0,((SUM(IF(S195=S$2:S$601,IF(T195=T$2:T$601,1,0),0))-U195)/(SUM(IF(S195=S$2:S$601,IF(T195=T$2:T$601,1,0),0))-1)*100)+(V195/(SUM(IF(S195=S$2:S$601,IF(T195=T$2:T$601,V$2:V$601,0),0))))+IF(U195&lt;2,SUM(IF(S195=S$2:S$601,IF(T195=T$2:T$601,1,0),0)),0))))</f>
        <v/>
      </c>
      <c r="X195" s="74"/>
      <c r="Y195" s="75"/>
      <c r="Z195" s="76"/>
      <c r="AA195" s="75"/>
      <c r="AB195" s="77">
        <f>0</f>
        <v>0</v>
      </c>
      <c r="AC195" s="77">
        <f t="array" ref="AC195">SUM(M195,R195,W195,AB195)</f>
        <v>0</v>
      </c>
      <c r="AD195" s="76">
        <f>IF(G195=Error_checking!$A$26,MAX(0,MIN(MaxBonus,$G$1)+1-_xlfn.RANK.EQ(AC195,$AC$2:$AC$601)),0)</f>
        <v>0</v>
      </c>
      <c r="AE195" s="73">
        <f t="shared" si="3"/>
        <v>0</v>
      </c>
      <c r="AF195" s="78" t="str">
        <f t="array" ref="AF195">IF(G195=Error_checking!$A$26,_xlfn.RANK.EQ(AC195,$AC$2:$AC$601),"")</f>
        <v/>
      </c>
      <c r="AG195" s="79"/>
      <c r="AH195" s="80"/>
      <c r="AI195" s="80"/>
      <c r="AJ195" s="80"/>
      <c r="AK195" s="81"/>
      <c r="AL195" s="81"/>
      <c r="AM195" s="81"/>
      <c r="AN195" s="82"/>
      <c r="AO195" s="81"/>
      <c r="AP195" s="81"/>
      <c r="AQ195" s="81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89"/>
      <c r="BM195" s="89"/>
      <c r="BN195" s="89"/>
      <c r="BO195" s="89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</row>
    <row r="196" spans="1:78" ht="14.25" x14ac:dyDescent="0.2">
      <c r="A196" s="58" t="str">
        <f t="array" ref="A196">IF(G196=Error_checking!$A$26,_xlfn.RANK.EQ(AC196,$AC$2:$AC$601),"")</f>
        <v/>
      </c>
      <c r="B196" s="84">
        <v>11</v>
      </c>
      <c r="C196" s="59">
        <f>VLOOKUP($B196,Ludo_na!$A$2:$D$601,2,0)</f>
        <v>379</v>
      </c>
      <c r="D196" s="60" t="str">
        <f>IF(VLOOKUP($B196,Ludo_voor!$A$2:$Y$601,3,0)="","",VLOOKUP($B196,Ludo_voor!$A$2:$Y$601,3,0))</f>
        <v>Ameel</v>
      </c>
      <c r="E196" s="61" t="str">
        <f>IF(VLOOKUP($B196,Ludo_voor!$A$2:$Y$601,4,0)="","",VLOOKUP($B196,Ludo_voor!$A$2:$Y$601,4,0))</f>
        <v>Roel</v>
      </c>
      <c r="F196" s="62" t="str">
        <f>IF(VLOOKUP($B196,Ludo_voor!$A$2:$Y$601,5,0)="","",VLOOKUP($B196,Ludo_voor!$A$2:$Y$601,5,0))</f>
        <v>Teen en Tander</v>
      </c>
      <c r="G196" s="63"/>
      <c r="H196" s="85"/>
      <c r="I196" s="86"/>
      <c r="J196" s="87"/>
      <c r="K196" s="87"/>
      <c r="L196" s="87"/>
      <c r="M196" s="67" t="str">
        <f t="array" ref="M196">IF($G196="","",IF(L196="",0,((SUM(IF(I196=I$2:I$601,IF(J196=J$2:J$601,1,0),0))-K196)/(SUM(IF(I196=I$2:I$601,IF(J196=J$2:J$601,1,0),0))-1)*100)+(L196/(SUM(IF(I196=I$2:I$601,IF(J196=J$2:J$601,L$2:L$601,0),0))))+IF(K196&lt;2,SUM(IF(I196=I$2:I$601,IF(J196=J$2:J$601,1,0),0)),0)))</f>
        <v/>
      </c>
      <c r="N196" s="88"/>
      <c r="O196" s="72"/>
      <c r="P196" s="72"/>
      <c r="Q196" s="72"/>
      <c r="R196" s="70" t="str">
        <f t="array" ref="R196">IF($G196="","",IF(Q196="",0,((SUM(IF(N196=N$2:N$601,IF(O196=O$2:O$601,1,0),0))-P196)/(SUM(IF(N196=N$2:N$601,IF(O196=O$2:O$601,1,0),0))-1)*100)+(Q196/(SUM(IF(N196=N$2:N$601,IF(O196=O$2:O$601,Q$2:Q$601,0),0))))+IF(P196&lt;2,SUM(IF(N196=N$2:N$601,IF(O196=O$2:O$601,1,0),0)),0)))</f>
        <v/>
      </c>
      <c r="S196" s="71"/>
      <c r="T196" s="72"/>
      <c r="U196" s="72"/>
      <c r="V196" s="72"/>
      <c r="W196" s="73" t="str">
        <f t="array" ref="W196">IF($G196="","",IF(OR(S196=Error_checking!$Q$25,S196=Error_checking!$Q$26),R196-IF(P196&lt;2,SUM(IF(N196=N$2:N$601,IF(O196=O$2:O$601,1,0),0)),0),IF(V196="",0,((SUM(IF(S196=S$2:S$601,IF(T196=T$2:T$601,1,0),0))-U196)/(SUM(IF(S196=S$2:S$601,IF(T196=T$2:T$601,1,0),0))-1)*100)+(V196/(SUM(IF(S196=S$2:S$601,IF(T196=T$2:T$601,V$2:V$601,0),0))))+IF(U196&lt;2,SUM(IF(S196=S$2:S$601,IF(T196=T$2:T$601,1,0),0)),0))))</f>
        <v/>
      </c>
      <c r="X196" s="74"/>
      <c r="Y196" s="75"/>
      <c r="Z196" s="76"/>
      <c r="AA196" s="75"/>
      <c r="AB196" s="77">
        <f>0</f>
        <v>0</v>
      </c>
      <c r="AC196" s="77">
        <f t="array" ref="AC196">SUM(M196,R196,W196,AB196)</f>
        <v>0</v>
      </c>
      <c r="AD196" s="76">
        <f>IF(G196=Error_checking!$A$26,MAX(0,MIN(MaxBonus,$G$1)+1-_xlfn.RANK.EQ(AC196,$AC$2:$AC$601)),0)</f>
        <v>0</v>
      </c>
      <c r="AE196" s="73">
        <f t="shared" si="3"/>
        <v>0</v>
      </c>
      <c r="AF196" s="78" t="str">
        <f t="array" ref="AF196">IF(G196=Error_checking!$A$26,_xlfn.RANK.EQ(AC196,$AC$2:$AC$601),"")</f>
        <v/>
      </c>
      <c r="AG196" s="79"/>
      <c r="AH196" s="80"/>
      <c r="AI196" s="80"/>
      <c r="AJ196" s="80"/>
      <c r="AK196" s="81"/>
      <c r="AL196" s="81"/>
      <c r="AM196" s="81"/>
      <c r="AN196" s="82"/>
      <c r="AO196" s="81"/>
      <c r="AP196" s="81"/>
      <c r="AQ196" s="81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  <c r="BK196" s="89"/>
      <c r="BL196" s="89"/>
      <c r="BM196" s="89"/>
      <c r="BN196" s="89"/>
      <c r="BO196" s="89"/>
      <c r="BP196" s="89"/>
      <c r="BQ196" s="89"/>
      <c r="BR196" s="89"/>
      <c r="BS196" s="89"/>
      <c r="BT196" s="89"/>
      <c r="BU196" s="89"/>
      <c r="BV196" s="89"/>
      <c r="BW196" s="89"/>
      <c r="BX196" s="89"/>
      <c r="BY196" s="89"/>
      <c r="BZ196" s="89"/>
    </row>
    <row r="197" spans="1:78" s="104" customFormat="1" ht="12.75" x14ac:dyDescent="0.2">
      <c r="A197" s="58" t="str">
        <f t="array" ref="A197">IF(G197=Error_checking!$A$26,_xlfn.RANK.EQ(AC197,$AC$2:$AC$601),"")</f>
        <v/>
      </c>
      <c r="B197" s="58">
        <v>124</v>
      </c>
      <c r="C197" s="59">
        <f>VLOOKUP($B197,Ludo_na!$A$2:$D$601,2,0)</f>
        <v>226</v>
      </c>
      <c r="D197" s="60" t="str">
        <f>IF(VLOOKUP($B197,Ludo_voor!$A$2:$Y$601,3,0)="","",VLOOKUP($B197,Ludo_voor!$A$2:$Y$601,3,0))</f>
        <v>Ameel</v>
      </c>
      <c r="E197" s="61" t="str">
        <f>IF(VLOOKUP($B197,Ludo_voor!$A$2:$Y$601,4,0)="","",VLOOKUP($B197,Ludo_voor!$A$2:$Y$601,4,0))</f>
        <v>Sander</v>
      </c>
      <c r="F197" s="62" t="str">
        <f>IF(VLOOKUP($B197,Ludo_voor!$A$2:$Y$601,5,0)="","",VLOOKUP($B197,Ludo_voor!$A$2:$Y$601,5,0))</f>
        <v>Teen en Tander</v>
      </c>
      <c r="G197" s="63"/>
      <c r="H197" s="85"/>
      <c r="I197" s="86"/>
      <c r="J197" s="87"/>
      <c r="K197" s="87"/>
      <c r="L197" s="87"/>
      <c r="M197" s="67" t="str">
        <f t="array" ref="M197">IF($G197="","",IF(L197="",0,((SUM(IF(I197=I$2:I$601,IF(J197=J$2:J$601,1,0),0))-K197)/(SUM(IF(I197=I$2:I$601,IF(J197=J$2:J$601,1,0),0))-1)*100)+(L197/(SUM(IF(I197=I$2:I$601,IF(J197=J$2:J$601,L$2:L$601,0),0))))+IF(K197&lt;2,SUM(IF(I197=I$2:I$601,IF(J197=J$2:J$601,1,0),0)),0)))</f>
        <v/>
      </c>
      <c r="N197" s="88"/>
      <c r="O197" s="72"/>
      <c r="P197" s="72"/>
      <c r="Q197" s="72"/>
      <c r="R197" s="70" t="str">
        <f t="array" ref="R197">IF($G197="","",IF(Q197="",0,((SUM(IF(N197=N$2:N$601,IF(O197=O$2:O$601,1,0),0))-P197)/(SUM(IF(N197=N$2:N$601,IF(O197=O$2:O$601,1,0),0))-1)*100)+(Q197/(SUM(IF(N197=N$2:N$601,IF(O197=O$2:O$601,Q$2:Q$601,0),0))))+IF(P197&lt;2,SUM(IF(N197=N$2:N$601,IF(O197=O$2:O$601,1,0),0)),0)))</f>
        <v/>
      </c>
      <c r="S197" s="71"/>
      <c r="T197" s="72"/>
      <c r="U197" s="72"/>
      <c r="V197" s="72"/>
      <c r="W197" s="73" t="str">
        <f t="array" ref="W197">IF($G197="","",IF(OR(S197=Error_checking!$Q$25,S197=Error_checking!$Q$26),R197-IF(P197&lt;2,SUM(IF(N197=N$2:N$601,IF(O197=O$2:O$601,1,0),0)),0),IF(V197="",0,((SUM(IF(S197=S$2:S$601,IF(T197=T$2:T$601,1,0),0))-U197)/(SUM(IF(S197=S$2:S$601,IF(T197=T$2:T$601,1,0),0))-1)*100)+(V197/(SUM(IF(S197=S$2:S$601,IF(T197=T$2:T$601,V$2:V$601,0),0))))+IF(U197&lt;2,SUM(IF(S197=S$2:S$601,IF(T197=T$2:T$601,1,0),0)),0))))</f>
        <v/>
      </c>
      <c r="X197" s="74"/>
      <c r="Y197" s="75"/>
      <c r="Z197" s="76"/>
      <c r="AA197" s="75"/>
      <c r="AB197" s="77">
        <f>0</f>
        <v>0</v>
      </c>
      <c r="AC197" s="77">
        <f t="array" ref="AC197">SUM(M197,R197,W197,AB197)</f>
        <v>0</v>
      </c>
      <c r="AD197" s="76">
        <f>IF(G197=Error_checking!$A$26,MAX(0,MIN(MaxBonus,$G$1)+1-_xlfn.RANK.EQ(AC197,$AC$2:$AC$601)),0)</f>
        <v>0</v>
      </c>
      <c r="AE197" s="73">
        <f t="shared" si="3"/>
        <v>0</v>
      </c>
      <c r="AF197" s="78" t="str">
        <f t="array" ref="AF197">IF(G197=Error_checking!$A$26,_xlfn.RANK.EQ(AC197,$AC$2:$AC$601),"")</f>
        <v/>
      </c>
      <c r="AG197" s="79"/>
      <c r="AH197" s="80"/>
      <c r="AI197" s="80"/>
      <c r="AJ197" s="80"/>
      <c r="AK197" s="81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</row>
    <row r="198" spans="1:78" s="89" customFormat="1" ht="12.75" x14ac:dyDescent="0.2">
      <c r="A198" s="58" t="str">
        <f t="array" ref="A198">IF(G198=Error_checking!$A$26,_xlfn.RANK.EQ(AC198,$AC$2:$AC$601),"")</f>
        <v/>
      </c>
      <c r="B198" s="84">
        <v>8</v>
      </c>
      <c r="C198" s="59">
        <f>VLOOKUP($B198,Ludo_na!$A$2:$D$601,2,0)</f>
        <v>133</v>
      </c>
      <c r="D198" s="60" t="str">
        <f>IF(VLOOKUP($B198,Ludo_voor!$A$2:$Y$601,3,0)="","",VLOOKUP($B198,Ludo_voor!$A$2:$Y$601,3,0))</f>
        <v>Andries</v>
      </c>
      <c r="E198" s="61" t="str">
        <f>IF(VLOOKUP($B198,Ludo_voor!$A$2:$Y$601,4,0)="","",VLOOKUP($B198,Ludo_voor!$A$2:$Y$601,4,0))</f>
        <v>Peggy</v>
      </c>
      <c r="F198" s="62" t="str">
        <f>IF(VLOOKUP($B198,Ludo_voor!$A$2:$Y$601,5,0)="","",VLOOKUP($B198,Ludo_voor!$A$2:$Y$601,5,0))</f>
        <v>Spelen op Zolder</v>
      </c>
      <c r="G198" s="63"/>
      <c r="H198" s="85"/>
      <c r="I198" s="86"/>
      <c r="J198" s="87"/>
      <c r="K198" s="87"/>
      <c r="L198" s="87"/>
      <c r="M198" s="67" t="str">
        <f t="array" ref="M198">IF($G198="","",IF(L198="",0,((SUM(IF(I198=I$2:I$601,IF(J198=J$2:J$601,1,0),0))-K198)/(SUM(IF(I198=I$2:I$601,IF(J198=J$2:J$601,1,0),0))-1)*100)+(L198/(SUM(IF(I198=I$2:I$601,IF(J198=J$2:J$601,L$2:L$601,0),0))))+IF(K198&lt;2,SUM(IF(I198=I$2:I$601,IF(J198=J$2:J$601,1,0),0)),0)))</f>
        <v/>
      </c>
      <c r="N198" s="88"/>
      <c r="O198" s="72"/>
      <c r="P198" s="72"/>
      <c r="Q198" s="72"/>
      <c r="R198" s="70" t="str">
        <f t="array" ref="R198">IF($G198="","",IF(Q198="",0,((SUM(IF(N198=N$2:N$601,IF(O198=O$2:O$601,1,0),0))-P198)/(SUM(IF(N198=N$2:N$601,IF(O198=O$2:O$601,1,0),0))-1)*100)+(Q198/(SUM(IF(N198=N$2:N$601,IF(O198=O$2:O$601,Q$2:Q$601,0),0))))+IF(P198&lt;2,SUM(IF(N198=N$2:N$601,IF(O198=O$2:O$601,1,0),0)),0)))</f>
        <v/>
      </c>
      <c r="S198" s="71"/>
      <c r="T198" s="72"/>
      <c r="U198" s="72"/>
      <c r="V198" s="72"/>
      <c r="W198" s="73" t="str">
        <f t="array" ref="W198">IF($G198="","",IF(OR(S198=Error_checking!$Q$25,S198=Error_checking!$Q$26),R198-IF(P198&lt;2,SUM(IF(N198=N$2:N$601,IF(O198=O$2:O$601,1,0),0)),0),IF(V198="",0,((SUM(IF(S198=S$2:S$601,IF(T198=T$2:T$601,1,0),0))-U198)/(SUM(IF(S198=S$2:S$601,IF(T198=T$2:T$601,1,0),0))-1)*100)+(V198/(SUM(IF(S198=S$2:S$601,IF(T198=T$2:T$601,V$2:V$601,0),0))))+IF(U198&lt;2,SUM(IF(S198=S$2:S$601,IF(T198=T$2:T$601,1,0),0)),0))))</f>
        <v/>
      </c>
      <c r="X198" s="74"/>
      <c r="Y198" s="75"/>
      <c r="Z198" s="76"/>
      <c r="AA198" s="75"/>
      <c r="AB198" s="77">
        <f>0</f>
        <v>0</v>
      </c>
      <c r="AC198" s="77">
        <f t="array" ref="AC198">SUM(M198,R198,W198,AB198)</f>
        <v>0</v>
      </c>
      <c r="AD198" s="76">
        <f>IF(G198=Error_checking!$A$26,MAX(0,MIN(MaxBonus,$G$1)+1-_xlfn.RANK.EQ(AC198,$AC$2:$AC$601)),0)</f>
        <v>0</v>
      </c>
      <c r="AE198" s="73">
        <f t="shared" si="3"/>
        <v>0</v>
      </c>
      <c r="AF198" s="78" t="str">
        <f t="array" ref="AF198">IF(G198=Error_checking!$A$26,_xlfn.RANK.EQ(AC198,$AC$2:$AC$601),"")</f>
        <v/>
      </c>
      <c r="AG198" s="79"/>
      <c r="AH198" s="80"/>
      <c r="AI198" s="80"/>
      <c r="AJ198" s="80"/>
      <c r="AK198" s="81"/>
      <c r="AL198" s="81"/>
      <c r="AM198" s="81"/>
      <c r="AN198" s="82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</row>
    <row r="199" spans="1:78" s="104" customFormat="1" ht="12.75" x14ac:dyDescent="0.2">
      <c r="A199" s="58" t="str">
        <f t="array" ref="A199">IF(G199=Error_checking!$A$26,_xlfn.RANK.EQ(AC199,$AC$2:$AC$601),"")</f>
        <v/>
      </c>
      <c r="B199" s="58">
        <v>263</v>
      </c>
      <c r="C199" s="59">
        <f>VLOOKUP($B199,Ludo_na!$A$2:$D$601,2,0)</f>
        <v>541</v>
      </c>
      <c r="D199" s="60" t="str">
        <f>IF(VLOOKUP($B199,Ludo_voor!$A$2:$Y$601,3,0)="","",VLOOKUP($B199,Ludo_voor!$A$2:$Y$601,3,0))</f>
        <v>Andriessens</v>
      </c>
      <c r="E199" s="61" t="str">
        <f>IF(VLOOKUP($B199,Ludo_voor!$A$2:$Y$601,4,0)="","",VLOOKUP($B199,Ludo_voor!$A$2:$Y$601,4,0))</f>
        <v>Cassandre</v>
      </c>
      <c r="F199" s="62" t="str">
        <f>IF(VLOOKUP($B199,Ludo_voor!$A$2:$Y$601,5,0)="","",VLOOKUP($B199,Ludo_voor!$A$2:$Y$601,5,0))</f>
        <v/>
      </c>
      <c r="G199" s="63"/>
      <c r="H199" s="64"/>
      <c r="I199" s="65"/>
      <c r="J199" s="66"/>
      <c r="K199" s="66"/>
      <c r="L199" s="66"/>
      <c r="M199" s="67" t="str">
        <f t="array" ref="M199">IF($G199="","",IF(L199="",0,((SUM(IF(I199=I$2:I$601,IF(J199=J$2:J$601,1,0),0))-K199)/(SUM(IF(I199=I$2:I$601,IF(J199=J$2:J$601,1,0),0))-1)*100)+(L199/(SUM(IF(I199=I$2:I$601,IF(J199=J$2:J$601,L$2:L$601,0),0))))+IF(K199&lt;2,SUM(IF(I199=I$2:I$601,IF(J199=J$2:J$601,1,0),0)),0)))</f>
        <v/>
      </c>
      <c r="N199" s="68"/>
      <c r="O199" s="69"/>
      <c r="P199" s="69"/>
      <c r="Q199" s="69"/>
      <c r="R199" s="70" t="str">
        <f t="array" ref="R199">IF($G199="","",IF(Q199="",0,((SUM(IF(N199=N$2:N$601,IF(O199=O$2:O$601,1,0),0))-P199)/(SUM(IF(N199=N$2:N$601,IF(O199=O$2:O$601,1,0),0))-1)*100)+(Q199/(SUM(IF(N199=N$2:N$601,IF(O199=O$2:O$601,Q$2:Q$601,0),0))))+IF(P199&lt;2,SUM(IF(N199=N$2:N$601,IF(O199=O$2:O$601,1,0),0)),0)))</f>
        <v/>
      </c>
      <c r="S199" s="71"/>
      <c r="T199" s="72"/>
      <c r="U199" s="72"/>
      <c r="V199" s="72"/>
      <c r="W199" s="73" t="str">
        <f t="array" ref="W199">IF($G199="","",IF(OR(S199=Error_checking!$Q$25,S199=Error_checking!$Q$26),R199-IF(P199&lt;2,SUM(IF(N199=N$2:N$601,IF(O199=O$2:O$601,1,0),0)),0),IF(V199="",0,((SUM(IF(S199=S$2:S$601,IF(T199=T$2:T$601,1,0),0))-U199)/(SUM(IF(S199=S$2:S$601,IF(T199=T$2:T$601,1,0),0))-1)*100)+(V199/(SUM(IF(S199=S$2:S$601,IF(T199=T$2:T$601,V$2:V$601,0),0))))+IF(U199&lt;2,SUM(IF(S199=S$2:S$601,IF(T199=T$2:T$601,1,0),0)),0))))</f>
        <v/>
      </c>
      <c r="X199" s="74"/>
      <c r="Y199" s="75"/>
      <c r="Z199" s="76"/>
      <c r="AA199" s="75"/>
      <c r="AB199" s="77">
        <f>0</f>
        <v>0</v>
      </c>
      <c r="AC199" s="77">
        <f t="array" ref="AC199">SUM(M199,R199,W199,AB199)</f>
        <v>0</v>
      </c>
      <c r="AD199" s="76">
        <f>IF(G199=Error_checking!$A$26,MAX(0,MIN(MaxBonus,$G$1)+1-_xlfn.RANK.EQ(AC199,$AC$2:$AC$601)),0)</f>
        <v>0</v>
      </c>
      <c r="AE199" s="73">
        <f t="shared" si="3"/>
        <v>0</v>
      </c>
      <c r="AF199" s="78" t="str">
        <f t="array" ref="AF199">IF(G199=Error_checking!$A$26,_xlfn.RANK.EQ(AC199,$AC$2:$AC$601),"")</f>
        <v/>
      </c>
      <c r="AG199" s="79"/>
      <c r="AH199" s="80"/>
      <c r="AI199" s="80"/>
      <c r="AJ199" s="80"/>
      <c r="AK199" s="81"/>
      <c r="AL199" s="81"/>
      <c r="AM199" s="81"/>
      <c r="AN199" s="82"/>
      <c r="AO199" s="81"/>
      <c r="AP199" s="81"/>
      <c r="AQ199" s="81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89"/>
      <c r="BM199" s="89"/>
      <c r="BN199" s="89"/>
      <c r="BO199" s="89"/>
      <c r="BP199" s="89"/>
      <c r="BQ199" s="89"/>
      <c r="BR199" s="89"/>
      <c r="BS199" s="89"/>
      <c r="BT199" s="89"/>
      <c r="BU199" s="89"/>
      <c r="BV199" s="89"/>
      <c r="BW199" s="89"/>
      <c r="BX199" s="89"/>
      <c r="BY199" s="89"/>
      <c r="BZ199" s="89"/>
    </row>
    <row r="200" spans="1:78" s="104" customFormat="1" ht="12.75" x14ac:dyDescent="0.2">
      <c r="A200" s="58" t="str">
        <f t="array" ref="A200">IF(G200=Error_checking!$A$26,_xlfn.RANK.EQ(AC200,$AC$2:$AC$601),"")</f>
        <v/>
      </c>
      <c r="B200" s="58">
        <v>249</v>
      </c>
      <c r="C200" s="59">
        <f>VLOOKUP($B200,Ludo_na!$A$2:$D$601,2,0)</f>
        <v>487</v>
      </c>
      <c r="D200" s="60" t="str">
        <f>IF(VLOOKUP($B200,Ludo_voor!$A$2:$Y$601,3,0)="","",VLOOKUP($B200,Ludo_voor!$A$2:$Y$601,3,0))</f>
        <v>Andriessens</v>
      </c>
      <c r="E200" s="61" t="str">
        <f>IF(VLOOKUP($B200,Ludo_voor!$A$2:$Y$601,4,0)="","",VLOOKUP($B200,Ludo_voor!$A$2:$Y$601,4,0))</f>
        <v>Didier</v>
      </c>
      <c r="F200" s="62" t="str">
        <f>IF(VLOOKUP($B200,Ludo_voor!$A$2:$Y$601,5,0)="","",VLOOKUP($B200,Ludo_voor!$A$2:$Y$601,5,0))</f>
        <v/>
      </c>
      <c r="G200" s="63"/>
      <c r="H200" s="64"/>
      <c r="I200" s="65"/>
      <c r="J200" s="66"/>
      <c r="K200" s="66"/>
      <c r="L200" s="66"/>
      <c r="M200" s="67" t="str">
        <f t="array" ref="M200">IF($G200="","",IF(L200="",0,((SUM(IF(I200=I$2:I$601,IF(J200=J$2:J$601,1,0),0))-K200)/(SUM(IF(I200=I$2:I$601,IF(J200=J$2:J$601,1,0),0))-1)*100)+(L200/(SUM(IF(I200=I$2:I$601,IF(J200=J$2:J$601,L$2:L$601,0),0))))+IF(K200&lt;2,SUM(IF(I200=I$2:I$601,IF(J200=J$2:J$601,1,0),0)),0)))</f>
        <v/>
      </c>
      <c r="N200" s="68"/>
      <c r="O200" s="69"/>
      <c r="P200" s="69"/>
      <c r="Q200" s="69"/>
      <c r="R200" s="70" t="str">
        <f t="array" ref="R200">IF($G200="","",IF(Q200="",0,((SUM(IF(N200=N$2:N$601,IF(O200=O$2:O$601,1,0),0))-P200)/(SUM(IF(N200=N$2:N$601,IF(O200=O$2:O$601,1,0),0))-1)*100)+(Q200/(SUM(IF(N200=N$2:N$601,IF(O200=O$2:O$601,Q$2:Q$601,0),0))))+IF(P200&lt;2,SUM(IF(N200=N$2:N$601,IF(O200=O$2:O$601,1,0),0)),0)))</f>
        <v/>
      </c>
      <c r="S200" s="71"/>
      <c r="T200" s="72"/>
      <c r="U200" s="72"/>
      <c r="V200" s="72"/>
      <c r="W200" s="73" t="str">
        <f t="array" ref="W200">IF($G200="","",IF(OR(S200=Error_checking!$Q$25,S200=Error_checking!$Q$26),R200-IF(P200&lt;2,SUM(IF(N200=N$2:N$601,IF(O200=O$2:O$601,1,0),0)),0),IF(V200="",0,((SUM(IF(S200=S$2:S$601,IF(T200=T$2:T$601,1,0),0))-U200)/(SUM(IF(S200=S$2:S$601,IF(T200=T$2:T$601,1,0),0))-1)*100)+(V200/(SUM(IF(S200=S$2:S$601,IF(T200=T$2:T$601,V$2:V$601,0),0))))+IF(U200&lt;2,SUM(IF(S200=S$2:S$601,IF(T200=T$2:T$601,1,0),0)),0))))</f>
        <v/>
      </c>
      <c r="X200" s="74"/>
      <c r="Y200" s="75"/>
      <c r="Z200" s="76"/>
      <c r="AA200" s="75"/>
      <c r="AB200" s="77">
        <f>0</f>
        <v>0</v>
      </c>
      <c r="AC200" s="77">
        <f t="array" ref="AC200">SUM(M200,R200,W200,AB200)</f>
        <v>0</v>
      </c>
      <c r="AD200" s="76">
        <f>IF(G200=Error_checking!$A$26,MAX(0,MIN(MaxBonus,$G$1)+1-_xlfn.RANK.EQ(AC200,$AC$2:$AC$601)),0)</f>
        <v>0</v>
      </c>
      <c r="AE200" s="73">
        <f t="shared" si="3"/>
        <v>0</v>
      </c>
      <c r="AF200" s="78" t="str">
        <f t="array" ref="AF200">IF(G200=Error_checking!$A$26,_xlfn.RANK.EQ(AC200,$AC$2:$AC$601),"")</f>
        <v/>
      </c>
      <c r="AG200" s="79"/>
      <c r="AH200" s="80"/>
      <c r="AI200" s="80"/>
      <c r="AJ200" s="80"/>
      <c r="AK200" s="81"/>
      <c r="AL200" s="81"/>
      <c r="AM200" s="81"/>
      <c r="AN200" s="82"/>
      <c r="AO200" s="81"/>
      <c r="AP200" s="81"/>
      <c r="AQ200" s="81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  <c r="BK200" s="89"/>
      <c r="BL200" s="89"/>
      <c r="BM200" s="89"/>
      <c r="BN200" s="89"/>
      <c r="BO200" s="89"/>
      <c r="BP200" s="89"/>
      <c r="BQ200" s="89"/>
      <c r="BR200" s="89"/>
      <c r="BS200" s="89"/>
      <c r="BT200" s="89"/>
      <c r="BU200" s="89"/>
      <c r="BV200" s="89"/>
      <c r="BW200" s="89"/>
      <c r="BX200" s="89"/>
      <c r="BY200" s="89"/>
      <c r="BZ200" s="89"/>
    </row>
    <row r="201" spans="1:78" s="89" customFormat="1" ht="12.75" x14ac:dyDescent="0.2">
      <c r="A201" s="58" t="str">
        <f t="array" ref="A201">IF(G201=Error_checking!$A$26,_xlfn.RANK.EQ(AC201,$AC$2:$AC$601),"")</f>
        <v/>
      </c>
      <c r="B201" s="84">
        <v>334</v>
      </c>
      <c r="C201" s="59">
        <f>VLOOKUP($B201,Ludo_na!$A$2:$D$601,2,0)</f>
        <v>129</v>
      </c>
      <c r="D201" s="60" t="str">
        <f>IF(VLOOKUP($B201,Ludo_voor!$A$2:$Y$601,3,0)="","",VLOOKUP($B201,Ludo_voor!$A$2:$Y$601,3,0))</f>
        <v>Asselman</v>
      </c>
      <c r="E201" s="61" t="str">
        <f>IF(VLOOKUP($B201,Ludo_voor!$A$2:$Y$601,4,0)="","",VLOOKUP($B201,Ludo_voor!$A$2:$Y$601,4,0))</f>
        <v>Andreas</v>
      </c>
      <c r="F201" s="62" t="str">
        <f>IF(VLOOKUP($B201,Ludo_voor!$A$2:$Y$601,5,0)="","",VLOOKUP($B201,Ludo_voor!$A$2:$Y$601,5,0))</f>
        <v>Kierewiet</v>
      </c>
      <c r="G201" s="63"/>
      <c r="H201" s="85"/>
      <c r="I201" s="86"/>
      <c r="J201" s="87"/>
      <c r="K201" s="87"/>
      <c r="L201" s="87"/>
      <c r="M201" s="67" t="str">
        <f t="array" ref="M201">IF($G201="","",IF(L201="",0,((SUM(IF(I201=I$2:I$601,IF(J201=J$2:J$601,1,0),0))-K201)/(SUM(IF(I201=I$2:I$601,IF(J201=J$2:J$601,1,0),0))-1)*100)+(L201/(SUM(IF(I201=I$2:I$601,IF(J201=J$2:J$601,L$2:L$601,0),0))))+IF(K201&lt;2,SUM(IF(I201=I$2:I$601,IF(J201=J$2:J$601,1,0),0)),0)))</f>
        <v/>
      </c>
      <c r="N201" s="88"/>
      <c r="O201" s="72"/>
      <c r="P201" s="72"/>
      <c r="Q201" s="72"/>
      <c r="R201" s="70" t="str">
        <f t="array" ref="R201">IF($G201="","",IF(Q201="",0,((SUM(IF(N201=N$2:N$601,IF(O201=O$2:O$601,1,0),0))-P201)/(SUM(IF(N201=N$2:N$601,IF(O201=O$2:O$601,1,0),0))-1)*100)+(Q201/(SUM(IF(N201=N$2:N$601,IF(O201=O$2:O$601,Q$2:Q$601,0),0))))+IF(P201&lt;2,SUM(IF(N201=N$2:N$601,IF(O201=O$2:O$601,1,0),0)),0)))</f>
        <v/>
      </c>
      <c r="S201" s="71"/>
      <c r="T201" s="72"/>
      <c r="U201" s="72"/>
      <c r="V201" s="72"/>
      <c r="W201" s="73" t="str">
        <f t="array" ref="W201">IF($G201="","",IF(OR(S201=Error_checking!$Q$25,S201=Error_checking!$Q$26),R201-IF(P201&lt;2,SUM(IF(N201=N$2:N$601,IF(O201=O$2:O$601,1,0),0)),0),IF(V201="",0,((SUM(IF(S201=S$2:S$601,IF(T201=T$2:T$601,1,0),0))-U201)/(SUM(IF(S201=S$2:S$601,IF(T201=T$2:T$601,1,0),0))-1)*100)+(V201/(SUM(IF(S201=S$2:S$601,IF(T201=T$2:T$601,V$2:V$601,0),0))))+IF(U201&lt;2,SUM(IF(S201=S$2:S$601,IF(T201=T$2:T$601,1,0),0)),0))))</f>
        <v/>
      </c>
      <c r="X201" s="74"/>
      <c r="Y201" s="75"/>
      <c r="Z201" s="76"/>
      <c r="AA201" s="75"/>
      <c r="AB201" s="77">
        <f>0</f>
        <v>0</v>
      </c>
      <c r="AC201" s="77">
        <f t="array" ref="AC201">SUM(M201,R201,W201,AB201)</f>
        <v>0</v>
      </c>
      <c r="AD201" s="76">
        <f>IF(G201=Error_checking!$A$26,MAX(0,MIN(MaxBonus,$G$1)+1-_xlfn.RANK.EQ(AC201,$AC$2:$AC$601)),0)</f>
        <v>0</v>
      </c>
      <c r="AE201" s="73">
        <f t="shared" si="3"/>
        <v>0</v>
      </c>
      <c r="AF201" s="78" t="str">
        <f t="array" ref="AF201">IF(G201=Error_checking!$A$26,_xlfn.RANK.EQ(AC201,$AC$2:$AC$601),"")</f>
        <v/>
      </c>
      <c r="AG201" s="79"/>
      <c r="AH201" s="80"/>
      <c r="AI201" s="80"/>
      <c r="AJ201" s="80"/>
      <c r="AK201" s="81"/>
      <c r="AL201" s="81"/>
      <c r="AM201" s="81"/>
      <c r="AN201" s="82"/>
      <c r="AO201" s="81"/>
      <c r="AP201" s="81"/>
      <c r="AQ201" s="81"/>
    </row>
    <row r="202" spans="1:78" s="104" customFormat="1" ht="12.75" x14ac:dyDescent="0.2">
      <c r="A202" s="58" t="str">
        <f t="array" ref="A202">IF(G202=Error_checking!$A$26,_xlfn.RANK.EQ(AC202,$AC$2:$AC$601),"")</f>
        <v/>
      </c>
      <c r="B202" s="84">
        <v>155</v>
      </c>
      <c r="C202" s="59">
        <f>VLOOKUP($B202,Ludo_na!$A$2:$D$601,2,0)</f>
        <v>236</v>
      </c>
      <c r="D202" s="60" t="str">
        <f>IF(VLOOKUP($B202,Ludo_voor!$A$2:$Y$601,3,0)="","",VLOOKUP($B202,Ludo_voor!$A$2:$Y$601,3,0))</f>
        <v>Azou</v>
      </c>
      <c r="E202" s="61" t="str">
        <f>IF(VLOOKUP($B202,Ludo_voor!$A$2:$Y$601,4,0)="","",VLOOKUP($B202,Ludo_voor!$A$2:$Y$601,4,0))</f>
        <v>Jorre</v>
      </c>
      <c r="F202" s="62" t="str">
        <f>IF(VLOOKUP($B202,Ludo_voor!$A$2:$Y$601,5,0)="","",VLOOKUP($B202,Ludo_voor!$A$2:$Y$601,5,0))</f>
        <v/>
      </c>
      <c r="G202" s="63"/>
      <c r="H202" s="85"/>
      <c r="I202" s="86"/>
      <c r="J202" s="87"/>
      <c r="K202" s="87"/>
      <c r="L202" s="87"/>
      <c r="M202" s="67" t="str">
        <f t="array" ref="M202">IF($G202="","",IF(L202="",0,((SUM(IF(I202=I$2:I$601,IF(J202=J$2:J$601,1,0),0))-K202)/(SUM(IF(I202=I$2:I$601,IF(J202=J$2:J$601,1,0),0))-1)*100)+(L202/(SUM(IF(I202=I$2:I$601,IF(J202=J$2:J$601,L$2:L$601,0),0))))+IF(K202&lt;2,SUM(IF(I202=I$2:I$601,IF(J202=J$2:J$601,1,0),0)),0)))</f>
        <v/>
      </c>
      <c r="N202" s="88"/>
      <c r="O202" s="72"/>
      <c r="P202" s="72"/>
      <c r="Q202" s="72"/>
      <c r="R202" s="70" t="str">
        <f t="array" ref="R202">IF($G202="","",IF(Q202="",0,((SUM(IF(N202=N$2:N$601,IF(O202=O$2:O$601,1,0),0))-P202)/(SUM(IF(N202=N$2:N$601,IF(O202=O$2:O$601,1,0),0))-1)*100)+(Q202/(SUM(IF(N202=N$2:N$601,IF(O202=O$2:O$601,Q$2:Q$601,0),0))))+IF(P202&lt;2,SUM(IF(N202=N$2:N$601,IF(O202=O$2:O$601,1,0),0)),0)))</f>
        <v/>
      </c>
      <c r="S202" s="71"/>
      <c r="T202" s="72"/>
      <c r="U202" s="72"/>
      <c r="V202" s="72"/>
      <c r="W202" s="73" t="str">
        <f t="array" ref="W202">IF($G202="","",IF(OR(S202=Error_checking!$Q$25,S202=Error_checking!$Q$26),R202-IF(P202&lt;2,SUM(IF(N202=N$2:N$601,IF(O202=O$2:O$601,1,0),0)),0),IF(V202="",0,((SUM(IF(S202=S$2:S$601,IF(T202=T$2:T$601,1,0),0))-U202)/(SUM(IF(S202=S$2:S$601,IF(T202=T$2:T$601,1,0),0))-1)*100)+(V202/(SUM(IF(S202=S$2:S$601,IF(T202=T$2:T$601,V$2:V$601,0),0))))+IF(U202&lt;2,SUM(IF(S202=S$2:S$601,IF(T202=T$2:T$601,1,0),0)),0))))</f>
        <v/>
      </c>
      <c r="X202" s="74"/>
      <c r="Y202" s="75"/>
      <c r="Z202" s="76"/>
      <c r="AA202" s="75"/>
      <c r="AB202" s="77">
        <f>0</f>
        <v>0</v>
      </c>
      <c r="AC202" s="77">
        <f t="array" ref="AC202">SUM(M202,R202,W202,AB202)</f>
        <v>0</v>
      </c>
      <c r="AD202" s="76">
        <f>IF(G202=Error_checking!$A$26,MAX(0,MIN(MaxBonus,$G$1)+1-_xlfn.RANK.EQ(AC202,$AC$2:$AC$601)),0)</f>
        <v>0</v>
      </c>
      <c r="AE202" s="73">
        <f t="shared" si="3"/>
        <v>0</v>
      </c>
      <c r="AF202" s="78" t="str">
        <f t="array" ref="AF202">IF(G202=Error_checking!$A$26,_xlfn.RANK.EQ(AC202,$AC$2:$AC$601),"")</f>
        <v/>
      </c>
      <c r="AG202" s="79"/>
      <c r="AH202" s="80"/>
      <c r="AI202" s="80"/>
      <c r="AJ202" s="80"/>
      <c r="AK202" s="90"/>
      <c r="AL202" s="81"/>
      <c r="AM202" s="81"/>
      <c r="AN202" s="82"/>
      <c r="AO202" s="81"/>
      <c r="AP202" s="81"/>
      <c r="AQ202" s="81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  <c r="BK202" s="89"/>
      <c r="BL202" s="89"/>
      <c r="BM202" s="89"/>
      <c r="BN202" s="89"/>
      <c r="BO202" s="89"/>
      <c r="BP202" s="89"/>
      <c r="BQ202" s="89"/>
      <c r="BR202" s="89"/>
      <c r="BS202" s="89"/>
      <c r="BT202" s="89"/>
      <c r="BU202" s="89"/>
      <c r="BV202" s="89"/>
      <c r="BW202" s="89"/>
      <c r="BX202" s="89"/>
      <c r="BY202" s="89"/>
      <c r="BZ202" s="89"/>
    </row>
    <row r="203" spans="1:78" s="104" customFormat="1" ht="12.75" x14ac:dyDescent="0.2">
      <c r="A203" s="58" t="str">
        <f t="array" ref="A203">IF(G203=Error_checking!$A$26,_xlfn.RANK.EQ(AC203,$AC$2:$AC$601),"")</f>
        <v/>
      </c>
      <c r="B203" s="84">
        <v>360</v>
      </c>
      <c r="C203" s="59">
        <f>VLOOKUP($B203,Ludo_na!$A$2:$D$601,2,0)</f>
        <v>541</v>
      </c>
      <c r="D203" s="60" t="str">
        <f>IF(VLOOKUP($B203,Ludo_voor!$A$2:$Y$601,3,0)="","",VLOOKUP($B203,Ludo_voor!$A$2:$Y$601,3,0))</f>
        <v>Baert</v>
      </c>
      <c r="E203" s="61" t="str">
        <f>IF(VLOOKUP($B203,Ludo_voor!$A$2:$Y$601,4,0)="","",VLOOKUP($B203,Ludo_voor!$A$2:$Y$601,4,0))</f>
        <v>Kyra</v>
      </c>
      <c r="F203" s="62" t="str">
        <f>IF(VLOOKUP($B203,Ludo_voor!$A$2:$Y$601,5,0)="","",VLOOKUP($B203,Ludo_voor!$A$2:$Y$601,5,0))</f>
        <v/>
      </c>
      <c r="G203" s="63" t="s">
        <v>865</v>
      </c>
      <c r="H203" s="85"/>
      <c r="I203" s="86"/>
      <c r="J203" s="87"/>
      <c r="K203" s="87"/>
      <c r="L203" s="87"/>
      <c r="M203" s="67">
        <f t="array" ref="M203">IF($G203="","",IF(L203="",0,((SUM(IF(I203=I$2:I$601,IF(J203=J$2:J$601,1,0),0))-K203)/(SUM(IF(I203=I$2:I$601,IF(J203=J$2:J$601,1,0),0))-1)*100)+(L203/(SUM(IF(I203=I$2:I$601,IF(J203=J$2:J$601,L$2:L$601,0),0))))+IF(K203&lt;2,SUM(IF(I203=I$2:I$601,IF(J203=J$2:J$601,1,0),0)),0)))</f>
        <v>0</v>
      </c>
      <c r="N203" s="88"/>
      <c r="O203" s="72"/>
      <c r="P203" s="72"/>
      <c r="Q203" s="72"/>
      <c r="R203" s="70">
        <f t="array" ref="R203">IF($G203="","",IF(Q203="",0,((SUM(IF(N203=N$2:N$601,IF(O203=O$2:O$601,1,0),0))-P203)/(SUM(IF(N203=N$2:N$601,IF(O203=O$2:O$601,1,0),0))-1)*100)+(Q203/(SUM(IF(N203=N$2:N$601,IF(O203=O$2:O$601,Q$2:Q$601,0),0))))+IF(P203&lt;2,SUM(IF(N203=N$2:N$601,IF(O203=O$2:O$601,1,0),0)),0)))</f>
        <v>0</v>
      </c>
      <c r="S203" s="103"/>
      <c r="T203" s="69"/>
      <c r="U203" s="69"/>
      <c r="V203" s="69"/>
      <c r="W203" s="73">
        <f t="array" ref="W203">IF($G203="","",IF(OR(S203=Error_checking!$Q$25,S203=Error_checking!$Q$26),R203-IF(P203&lt;2,SUM(IF(N203=N$2:N$601,IF(O203=O$2:O$601,1,0),0)),0),IF(V203="",0,((SUM(IF(S203=S$2:S$601,IF(T203=T$2:T$601,1,0),0))-U203)/(SUM(IF(S203=S$2:S$601,IF(T203=T$2:T$601,1,0),0))-1)*100)+(V203/(SUM(IF(S203=S$2:S$601,IF(T203=T$2:T$601,V$2:V$601,0),0))))+IF(U203&lt;2,SUM(IF(S203=S$2:S$601,IF(T203=T$2:T$601,1,0),0)),0))))</f>
        <v>0</v>
      </c>
      <c r="X203" s="74"/>
      <c r="Y203" s="75"/>
      <c r="Z203" s="76"/>
      <c r="AA203" s="75"/>
      <c r="AB203" s="77">
        <f>0</f>
        <v>0</v>
      </c>
      <c r="AC203" s="99">
        <f t="array" ref="AC203">SUM(M203,R203,W203,AB203)</f>
        <v>0</v>
      </c>
      <c r="AD203" s="98">
        <f>IF(G203=Error_checking!$A$26,MAX(0,MIN(MaxBonus,$G$1)+1-_xlfn.RANK.EQ(AC203,$AC$2:$AC$601)),0)</f>
        <v>0</v>
      </c>
      <c r="AE203" s="95">
        <f t="shared" si="3"/>
        <v>0</v>
      </c>
      <c r="AF203" s="78" t="str">
        <f t="array" ref="AF203">IF(G203=Error_checking!$A$26,_xlfn.RANK.EQ(AC203,$AC$2:$AC$601),"")</f>
        <v/>
      </c>
      <c r="AG203" s="101"/>
      <c r="AH203" s="102"/>
      <c r="AI203" s="102"/>
      <c r="AJ203" s="102"/>
      <c r="AK203" s="90"/>
      <c r="AL203" s="81"/>
      <c r="AM203" s="81"/>
      <c r="AN203" s="82"/>
      <c r="AO203" s="81"/>
      <c r="AP203" s="81"/>
      <c r="AQ203" s="81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</row>
    <row r="204" spans="1:78" s="89" customFormat="1" ht="12.75" x14ac:dyDescent="0.2">
      <c r="A204" s="58" t="str">
        <f t="array" ref="A204">IF(G204=Error_checking!$A$26,_xlfn.RANK.EQ(AC204,$AC$2:$AC$601),"")</f>
        <v/>
      </c>
      <c r="B204" s="58">
        <v>251</v>
      </c>
      <c r="C204" s="59">
        <f>VLOOKUP($B204,Ludo_na!$A$2:$D$601,2,0)</f>
        <v>99</v>
      </c>
      <c r="D204" s="60" t="str">
        <f>IF(VLOOKUP($B204,Ludo_voor!$A$2:$Y$601,3,0)="","",VLOOKUP($B204,Ludo_voor!$A$2:$Y$601,3,0))</f>
        <v>Baert</v>
      </c>
      <c r="E204" s="61" t="str">
        <f>IF(VLOOKUP($B204,Ludo_voor!$A$2:$Y$601,4,0)="","",VLOOKUP($B204,Ludo_voor!$A$2:$Y$601,4,0))</f>
        <v>Birger</v>
      </c>
      <c r="F204" s="62" t="str">
        <f>IF(VLOOKUP($B204,Ludo_voor!$A$2:$Y$601,5,0)="","",VLOOKUP($B204,Ludo_voor!$A$2:$Y$601,5,0))</f>
        <v>Los Loopinos</v>
      </c>
      <c r="G204" s="63"/>
      <c r="H204" s="64"/>
      <c r="I204" s="65"/>
      <c r="J204" s="66"/>
      <c r="K204" s="66"/>
      <c r="L204" s="66"/>
      <c r="M204" s="67" t="str">
        <f t="array" ref="M204">IF($G204="","",IF(L204="",0,((SUM(IF(I204=I$2:I$601,IF(J204=J$2:J$601,1,0),0))-K204)/(SUM(IF(I204=I$2:I$601,IF(J204=J$2:J$601,1,0),0))-1)*100)+(L204/(SUM(IF(I204=I$2:I$601,IF(J204=J$2:J$601,L$2:L$601,0),0))))+IF(K204&lt;2,SUM(IF(I204=I$2:I$601,IF(J204=J$2:J$601,1,0),0)),0)))</f>
        <v/>
      </c>
      <c r="N204" s="68"/>
      <c r="O204" s="69"/>
      <c r="P204" s="69"/>
      <c r="Q204" s="69"/>
      <c r="R204" s="70" t="str">
        <f t="array" ref="R204">IF($G204="","",IF(Q204="",0,((SUM(IF(N204=N$2:N$601,IF(O204=O$2:O$601,1,0),0))-P204)/(SUM(IF(N204=N$2:N$601,IF(O204=O$2:O$601,1,0),0))-1)*100)+(Q204/(SUM(IF(N204=N$2:N$601,IF(O204=O$2:O$601,Q$2:Q$601,0),0))))+IF(P204&lt;2,SUM(IF(N204=N$2:N$601,IF(O204=O$2:O$601,1,0),0)),0)))</f>
        <v/>
      </c>
      <c r="S204" s="71"/>
      <c r="T204" s="72"/>
      <c r="U204" s="72"/>
      <c r="V204" s="72"/>
      <c r="W204" s="73" t="str">
        <f t="array" ref="W204">IF($G204="","",IF(OR(S204=Error_checking!$Q$25,S204=Error_checking!$Q$26),R204-IF(P204&lt;2,SUM(IF(N204=N$2:N$601,IF(O204=O$2:O$601,1,0),0)),0),IF(V204="",0,((SUM(IF(S204=S$2:S$601,IF(T204=T$2:T$601,1,0),0))-U204)/(SUM(IF(S204=S$2:S$601,IF(T204=T$2:T$601,1,0),0))-1)*100)+(V204/(SUM(IF(S204=S$2:S$601,IF(T204=T$2:T$601,V$2:V$601,0),0))))+IF(U204&lt;2,SUM(IF(S204=S$2:S$601,IF(T204=T$2:T$601,1,0),0)),0))))</f>
        <v/>
      </c>
      <c r="X204" s="74"/>
      <c r="Y204" s="75"/>
      <c r="Z204" s="76"/>
      <c r="AA204" s="75"/>
      <c r="AB204" s="77">
        <f>0</f>
        <v>0</v>
      </c>
      <c r="AC204" s="77">
        <f t="array" ref="AC204">SUM(M204,R204,W204,AB204)</f>
        <v>0</v>
      </c>
      <c r="AD204" s="76">
        <f>IF(G204=Error_checking!$A$26,MAX(0,MIN(MaxBonus,$G$1)+1-_xlfn.RANK.EQ(AC204,$AC$2:$AC$601)),0)</f>
        <v>0</v>
      </c>
      <c r="AE204" s="73">
        <f t="shared" si="3"/>
        <v>0</v>
      </c>
      <c r="AF204" s="78" t="str">
        <f t="array" ref="AF204">IF(G204=Error_checking!$A$26,_xlfn.RANK.EQ(AC204,$AC$2:$AC$601),"")</f>
        <v/>
      </c>
      <c r="AG204" s="79"/>
      <c r="AH204" s="80"/>
      <c r="AI204" s="80"/>
      <c r="AJ204" s="80"/>
      <c r="AK204" s="81"/>
      <c r="AL204" s="81"/>
      <c r="AM204" s="81"/>
      <c r="AN204" s="82"/>
      <c r="AO204" s="81"/>
      <c r="AP204" s="81"/>
      <c r="AQ204" s="81"/>
    </row>
    <row r="205" spans="1:78" s="104" customFormat="1" ht="12.75" x14ac:dyDescent="0.2">
      <c r="A205" s="58" t="str">
        <f t="array" ref="A205">IF(G205=Error_checking!$A$26,_xlfn.RANK.EQ(AC205,$AC$2:$AC$601),"")</f>
        <v/>
      </c>
      <c r="B205" s="84">
        <v>172</v>
      </c>
      <c r="C205" s="59">
        <f>VLOOKUP($B205,Ludo_na!$A$2:$D$601,2,0)</f>
        <v>324</v>
      </c>
      <c r="D205" s="60" t="str">
        <f>IF(VLOOKUP($B205,Ludo_voor!$A$2:$Y$601,3,0)="","",VLOOKUP($B205,Ludo_voor!$A$2:$Y$601,3,0))</f>
        <v>Baeyens</v>
      </c>
      <c r="E205" s="61" t="str">
        <f>IF(VLOOKUP($B205,Ludo_voor!$A$2:$Y$601,4,0)="","",VLOOKUP($B205,Ludo_voor!$A$2:$Y$601,4,0))</f>
        <v>Marieke</v>
      </c>
      <c r="F205" s="62" t="str">
        <f>IF(VLOOKUP($B205,Ludo_voor!$A$2:$Y$601,5,0)="","",VLOOKUP($B205,Ludo_voor!$A$2:$Y$601,5,0))</f>
        <v>Spelen op Zolder</v>
      </c>
      <c r="G205" s="63"/>
      <c r="H205" s="85"/>
      <c r="I205" s="86"/>
      <c r="J205" s="87"/>
      <c r="K205" s="87"/>
      <c r="L205" s="87"/>
      <c r="M205" s="67" t="str">
        <f t="array" ref="M205">IF($G205="","",IF(L205="",0,((SUM(IF(I205=I$2:I$601,IF(J205=J$2:J$601,1,0),0))-K205)/(SUM(IF(I205=I$2:I$601,IF(J205=J$2:J$601,1,0),0))-1)*100)+(L205/(SUM(IF(I205=I$2:I$601,IF(J205=J$2:J$601,L$2:L$601,0),0))))+IF(K205&lt;2,SUM(IF(I205=I$2:I$601,IF(J205=J$2:J$601,1,0),0)),0)))</f>
        <v/>
      </c>
      <c r="N205" s="88"/>
      <c r="O205" s="72"/>
      <c r="P205" s="72"/>
      <c r="Q205" s="72"/>
      <c r="R205" s="70" t="str">
        <f t="array" ref="R205">IF($G205="","",IF(Q205="",0,((SUM(IF(N205=N$2:N$601,IF(O205=O$2:O$601,1,0),0))-P205)/(SUM(IF(N205=N$2:N$601,IF(O205=O$2:O$601,1,0),0))-1)*100)+(Q205/(SUM(IF(N205=N$2:N$601,IF(O205=O$2:O$601,Q$2:Q$601,0),0))))+IF(P205&lt;2,SUM(IF(N205=N$2:N$601,IF(O205=O$2:O$601,1,0),0)),0)))</f>
        <v/>
      </c>
      <c r="S205" s="103"/>
      <c r="T205" s="69"/>
      <c r="U205" s="69"/>
      <c r="V205" s="69"/>
      <c r="W205" s="73" t="str">
        <f t="array" ref="W205">IF($G205="","",IF(OR(S205=Error_checking!$Q$25,S205=Error_checking!$Q$26),R205-IF(P205&lt;2,SUM(IF(N205=N$2:N$601,IF(O205=O$2:O$601,1,0),0)),0),IF(V205="",0,((SUM(IF(S205=S$2:S$601,IF(T205=T$2:T$601,1,0),0))-U205)/(SUM(IF(S205=S$2:S$601,IF(T205=T$2:T$601,1,0),0))-1)*100)+(V205/(SUM(IF(S205=S$2:S$601,IF(T205=T$2:T$601,V$2:V$601,0),0))))+IF(U205&lt;2,SUM(IF(S205=S$2:S$601,IF(T205=T$2:T$601,1,0),0)),0))))</f>
        <v/>
      </c>
      <c r="X205" s="96"/>
      <c r="Y205" s="97"/>
      <c r="Z205" s="98"/>
      <c r="AA205" s="97"/>
      <c r="AB205" s="99">
        <f>0</f>
        <v>0</v>
      </c>
      <c r="AC205" s="99">
        <f t="array" ref="AC205">SUM(M205,R205,W205,AB205)</f>
        <v>0</v>
      </c>
      <c r="AD205" s="98">
        <f>IF(G205=Error_checking!$A$26,MAX(0,MIN(MaxBonus,$G$1)+1-_xlfn.RANK.EQ(AC205,$AC$2:$AC$601)),0)</f>
        <v>0</v>
      </c>
      <c r="AE205" s="95">
        <f t="shared" si="3"/>
        <v>0</v>
      </c>
      <c r="AF205" s="78" t="str">
        <f t="array" ref="AF205">IF(G205=Error_checking!$A$26,_xlfn.RANK.EQ(AC205,$AC$2:$AC$601),"")</f>
        <v/>
      </c>
      <c r="AG205" s="101"/>
      <c r="AH205" s="102"/>
      <c r="AI205" s="102"/>
      <c r="AJ205" s="102"/>
      <c r="AK205" s="81"/>
      <c r="AL205" s="81"/>
      <c r="AM205" s="81"/>
      <c r="AN205" s="82"/>
      <c r="AO205" s="81"/>
      <c r="AP205" s="81"/>
      <c r="AQ205" s="81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</row>
    <row r="206" spans="1:78" s="89" customFormat="1" ht="12.75" x14ac:dyDescent="0.2">
      <c r="A206" s="84" t="str">
        <f t="array" ref="A206">IF(G206=Error_checking!$A$26,_xlfn.RANK.EQ(AC206,$AC$2:$AC$601),"")</f>
        <v/>
      </c>
      <c r="B206" s="84">
        <v>346</v>
      </c>
      <c r="C206" s="59">
        <f>VLOOKUP($B206,Ludo_na!$A$2:$D$601,2,0)</f>
        <v>58</v>
      </c>
      <c r="D206" s="60" t="str">
        <f>IF(VLOOKUP($B206,Ludo_voor!$A$2:$Y$601,3,0)="","",VLOOKUP($B206,Ludo_voor!$A$2:$Y$601,3,0))</f>
        <v>Barbier</v>
      </c>
      <c r="E206" s="61" t="str">
        <f>IF(VLOOKUP($B206,Ludo_voor!$A$2:$Y$601,4,0)="","",VLOOKUP($B206,Ludo_voor!$A$2:$Y$601,4,0))</f>
        <v>Wiebke</v>
      </c>
      <c r="F206" s="62" t="str">
        <f>IF(VLOOKUP($B206,Ludo_voor!$A$2:$Y$601,5,0)="","",VLOOKUP($B206,Ludo_voor!$A$2:$Y$601,5,0))</f>
        <v>Spellenclub Mechelen</v>
      </c>
      <c r="G206" s="63"/>
      <c r="H206" s="85"/>
      <c r="I206" s="86"/>
      <c r="J206" s="87"/>
      <c r="K206" s="87"/>
      <c r="L206" s="87"/>
      <c r="M206" s="67" t="str">
        <f t="array" ref="M206">IF($G206="","",IF(L206="",0,((SUM(IF(I206=I$2:I$601,IF(J206=J$2:J$601,1,0),0))-K206)/(SUM(IF(I206=I$2:I$601,IF(J206=J$2:J$601,1,0),0))-1)*100)+(L206/(SUM(IF(I206=I$2:I$601,IF(J206=J$2:J$601,L$2:L$601,0),0))))+IF(K206&lt;2,SUM(IF(I206=I$2:I$601,IF(J206=J$2:J$601,1,0),0)),0)))</f>
        <v/>
      </c>
      <c r="N206" s="88"/>
      <c r="O206" s="72"/>
      <c r="P206" s="72"/>
      <c r="Q206" s="72"/>
      <c r="R206" s="70" t="str">
        <f t="array" ref="R206">IF($G206="","",IF(Q206="",0,((SUM(IF(N206=N$2:N$601,IF(O206=O$2:O$601,1,0),0))-P206)/(SUM(IF(N206=N$2:N$601,IF(O206=O$2:O$601,1,0),0))-1)*100)+(Q206/(SUM(IF(N206=N$2:N$601,IF(O206=O$2:O$601,Q$2:Q$601,0),0))))+IF(P206&lt;2,SUM(IF(N206=N$2:N$601,IF(O206=O$2:O$601,1,0),0)),0)))</f>
        <v/>
      </c>
      <c r="S206" s="71"/>
      <c r="T206" s="72"/>
      <c r="U206" s="72"/>
      <c r="V206" s="72"/>
      <c r="W206" s="73" t="str">
        <f t="array" ref="W206">IF($G206="","",IF(OR(S206=Error_checking!$Q$25,S206=Error_checking!$Q$26),R206-IF(P206&lt;2,SUM(IF(N206=N$2:N$601,IF(O206=O$2:O$601,1,0),0)),0),IF(V206="",0,((SUM(IF(S206=S$2:S$601,IF(T206=T$2:T$601,1,0),0))-U206)/(SUM(IF(S206=S$2:S$601,IF(T206=T$2:T$601,1,0),0))-1)*100)+(V206/(SUM(IF(S206=S$2:S$601,IF(T206=T$2:T$601,V$2:V$601,0),0))))+IF(U206&lt;2,SUM(IF(S206=S$2:S$601,IF(T206=T$2:T$601,1,0),0)),0))))</f>
        <v/>
      </c>
      <c r="X206" s="74"/>
      <c r="Y206" s="75"/>
      <c r="Z206" s="76"/>
      <c r="AA206" s="75"/>
      <c r="AB206" s="77">
        <f>0</f>
        <v>0</v>
      </c>
      <c r="AC206" s="77">
        <f t="array" ref="AC206">SUM(M206,R206,W206,AB206)</f>
        <v>0</v>
      </c>
      <c r="AD206" s="76">
        <f>IF(G206=Error_checking!$A$26,MAX(0,MIN(MaxBonus,$G$1)+1-_xlfn.RANK.EQ(AC206,$AC$2:$AC$601)),0)</f>
        <v>0</v>
      </c>
      <c r="AE206" s="73">
        <f t="shared" si="3"/>
        <v>0</v>
      </c>
      <c r="AF206" s="78" t="str">
        <f t="array" ref="AF206">IF(G206=Error_checking!$A$26,_xlfn.RANK.EQ(AC206,$AC$2:$AC$601),"")</f>
        <v/>
      </c>
      <c r="AG206" s="79"/>
      <c r="AH206" s="80"/>
      <c r="AI206" s="80"/>
      <c r="AJ206" s="80"/>
      <c r="AK206" s="90"/>
      <c r="AL206" s="81"/>
      <c r="AM206" s="81"/>
      <c r="AN206" s="82"/>
      <c r="AO206" s="81"/>
      <c r="AP206" s="81"/>
      <c r="AQ206" s="81"/>
    </row>
    <row r="207" spans="1:78" s="89" customFormat="1" ht="12.75" x14ac:dyDescent="0.2">
      <c r="A207" s="58" t="str">
        <f t="array" ref="A207">IF(G207=Error_checking!$A$26,_xlfn.RANK.EQ(AC207,$AC$2:$AC$601),"")</f>
        <v/>
      </c>
      <c r="B207" s="84">
        <v>200</v>
      </c>
      <c r="C207" s="59">
        <f>VLOOKUP($B207,Ludo_na!$A$2:$D$601,2,0)</f>
        <v>174</v>
      </c>
      <c r="D207" s="60" t="str">
        <f>IF(VLOOKUP($B207,Ludo_voor!$A$2:$Y$601,3,0)="","",VLOOKUP($B207,Ludo_voor!$A$2:$Y$601,3,0))</f>
        <v>Beschuyt</v>
      </c>
      <c r="E207" s="61" t="str">
        <f>IF(VLOOKUP($B207,Ludo_voor!$A$2:$Y$601,4,0)="","",VLOOKUP($B207,Ludo_voor!$A$2:$Y$601,4,0))</f>
        <v>Davy</v>
      </c>
      <c r="F207" s="62" t="str">
        <f>IF(VLOOKUP($B207,Ludo_voor!$A$2:$Y$601,5,0)="","",VLOOKUP($B207,Ludo_voor!$A$2:$Y$601,5,0))</f>
        <v>De Strateeg</v>
      </c>
      <c r="G207" s="63"/>
      <c r="H207" s="85"/>
      <c r="I207" s="86"/>
      <c r="J207" s="87"/>
      <c r="K207" s="87"/>
      <c r="L207" s="87"/>
      <c r="M207" s="67" t="str">
        <f t="array" ref="M207">IF($G207="","",IF(L207="",0,((SUM(IF(I207=I$2:I$601,IF(J207=J$2:J$601,1,0),0))-K207)/(SUM(IF(I207=I$2:I$601,IF(J207=J$2:J$601,1,0),0))-1)*100)+(L207/(SUM(IF(I207=I$2:I$601,IF(J207=J$2:J$601,L$2:L$601,0),0))))+IF(K207&lt;2,SUM(IF(I207=I$2:I$601,IF(J207=J$2:J$601,1,0),0)),0)))</f>
        <v/>
      </c>
      <c r="N207" s="88"/>
      <c r="O207" s="72"/>
      <c r="P207" s="72"/>
      <c r="Q207" s="72"/>
      <c r="R207" s="70" t="str">
        <f t="array" ref="R207">IF($G207="","",IF(Q207="",0,((SUM(IF(N207=N$2:N$601,IF(O207=O$2:O$601,1,0),0))-P207)/(SUM(IF(N207=N$2:N$601,IF(O207=O$2:O$601,1,0),0))-1)*100)+(Q207/(SUM(IF(N207=N$2:N$601,IF(O207=O$2:O$601,Q$2:Q$601,0),0))))+IF(P207&lt;2,SUM(IF(N207=N$2:N$601,IF(O207=O$2:O$601,1,0),0)),0)))</f>
        <v/>
      </c>
      <c r="S207" s="103"/>
      <c r="T207" s="69"/>
      <c r="U207" s="69"/>
      <c r="V207" s="69"/>
      <c r="W207" s="73" t="str">
        <f t="array" ref="W207">IF($G207="","",IF(OR(S207=Error_checking!$Q$25,S207=Error_checking!$Q$26),R207-IF(P207&lt;2,SUM(IF(N207=N$2:N$601,IF(O207=O$2:O$601,1,0),0)),0),IF(V207="",0,((SUM(IF(S207=S$2:S$601,IF(T207=T$2:T$601,1,0),0))-U207)/(SUM(IF(S207=S$2:S$601,IF(T207=T$2:T$601,1,0),0))-1)*100)+(V207/(SUM(IF(S207=S$2:S$601,IF(T207=T$2:T$601,V$2:V$601,0),0))))+IF(U207&lt;2,SUM(IF(S207=S$2:S$601,IF(T207=T$2:T$601,1,0),0)),0))))</f>
        <v/>
      </c>
      <c r="X207" s="74"/>
      <c r="Y207" s="75"/>
      <c r="Z207" s="76"/>
      <c r="AA207" s="75"/>
      <c r="AB207" s="77">
        <f>0</f>
        <v>0</v>
      </c>
      <c r="AC207" s="99">
        <f t="array" ref="AC207">SUM(M207,R207,W207,AB207)</f>
        <v>0</v>
      </c>
      <c r="AD207" s="98">
        <f>IF(G207=Error_checking!$A$26,MAX(0,MIN(MaxBonus,$G$1)+1-_xlfn.RANK.EQ(AC207,$AC$2:$AC$601)),0)</f>
        <v>0</v>
      </c>
      <c r="AE207" s="95">
        <f t="shared" si="3"/>
        <v>0</v>
      </c>
      <c r="AF207" s="78" t="str">
        <f t="array" ref="AF207">IF(G207=Error_checking!$A$26,_xlfn.RANK.EQ(AC207,$AC$2:$AC$601),"")</f>
        <v/>
      </c>
      <c r="AG207" s="101"/>
      <c r="AH207" s="102"/>
      <c r="AI207" s="102"/>
      <c r="AJ207" s="102"/>
      <c r="AK207" s="81"/>
      <c r="AL207" s="81"/>
      <c r="AM207" s="81"/>
      <c r="AN207" s="82"/>
      <c r="AO207" s="81"/>
      <c r="AP207" s="81"/>
      <c r="AQ207" s="81"/>
    </row>
    <row r="208" spans="1:78" s="89" customFormat="1" ht="12.75" x14ac:dyDescent="0.2">
      <c r="A208" s="58" t="str">
        <f t="array" ref="A208">IF(G208=Error_checking!$A$26,_xlfn.RANK.EQ(AC208,$AC$2:$AC$601),"")</f>
        <v/>
      </c>
      <c r="B208" s="84">
        <v>250</v>
      </c>
      <c r="C208" s="59">
        <f>VLOOKUP($B208,Ludo_na!$A$2:$D$601,2,0)</f>
        <v>228</v>
      </c>
      <c r="D208" s="60" t="str">
        <f>IF(VLOOKUP($B208,Ludo_voor!$A$2:$Y$601,3,0)="","",VLOOKUP($B208,Ludo_voor!$A$2:$Y$601,3,0))</f>
        <v>Beschuyt</v>
      </c>
      <c r="E208" s="61" t="str">
        <f>IF(VLOOKUP($B208,Ludo_voor!$A$2:$Y$601,4,0)="","",VLOOKUP($B208,Ludo_voor!$A$2:$Y$601,4,0))</f>
        <v>Jimmy</v>
      </c>
      <c r="F208" s="62" t="str">
        <f>IF(VLOOKUP($B208,Ludo_voor!$A$2:$Y$601,5,0)="","",VLOOKUP($B208,Ludo_voor!$A$2:$Y$601,5,0))</f>
        <v/>
      </c>
      <c r="G208" s="63"/>
      <c r="H208" s="85"/>
      <c r="I208" s="86"/>
      <c r="J208" s="87"/>
      <c r="K208" s="87"/>
      <c r="L208" s="87"/>
      <c r="M208" s="67" t="str">
        <f t="array" ref="M208">IF($G208="","",IF(L208="",0,((SUM(IF(I208=I$2:I$601,IF(J208=J$2:J$601,1,0),0))-K208)/(SUM(IF(I208=I$2:I$601,IF(J208=J$2:J$601,1,0),0))-1)*100)+(L208/(SUM(IF(I208=I$2:I$601,IF(J208=J$2:J$601,L$2:L$601,0),0))))+IF(K208&lt;2,SUM(IF(I208=I$2:I$601,IF(J208=J$2:J$601,1,0),0)),0)))</f>
        <v/>
      </c>
      <c r="N208" s="88"/>
      <c r="O208" s="72"/>
      <c r="P208" s="72"/>
      <c r="Q208" s="72"/>
      <c r="R208" s="70" t="str">
        <f t="array" ref="R208">IF($G208="","",IF(Q208="",0,((SUM(IF(N208=N$2:N$601,IF(O208=O$2:O$601,1,0),0))-P208)/(SUM(IF(N208=N$2:N$601,IF(O208=O$2:O$601,1,0),0))-1)*100)+(Q208/(SUM(IF(N208=N$2:N$601,IF(O208=O$2:O$601,Q$2:Q$601,0),0))))+IF(P208&lt;2,SUM(IF(N208=N$2:N$601,IF(O208=O$2:O$601,1,0),0)),0)))</f>
        <v/>
      </c>
      <c r="S208" s="103"/>
      <c r="T208" s="69"/>
      <c r="U208" s="69"/>
      <c r="V208" s="69"/>
      <c r="W208" s="73" t="str">
        <f t="array" ref="W208">IF($G208="","",IF(OR(S208=Error_checking!$Q$25,S208=Error_checking!$Q$26),R208-IF(P208&lt;2,SUM(IF(N208=N$2:N$601,IF(O208=O$2:O$601,1,0),0)),0),IF(V208="",0,((SUM(IF(S208=S$2:S$601,IF(T208=T$2:T$601,1,0),0))-U208)/(SUM(IF(S208=S$2:S$601,IF(T208=T$2:T$601,1,0),0))-1)*100)+(V208/(SUM(IF(S208=S$2:S$601,IF(T208=T$2:T$601,V$2:V$601,0),0))))+IF(U208&lt;2,SUM(IF(S208=S$2:S$601,IF(T208=T$2:T$601,1,0),0)),0))))</f>
        <v/>
      </c>
      <c r="X208" s="96"/>
      <c r="Y208" s="97"/>
      <c r="Z208" s="98"/>
      <c r="AA208" s="97"/>
      <c r="AB208" s="99">
        <f>0</f>
        <v>0</v>
      </c>
      <c r="AC208" s="99">
        <f t="array" ref="AC208">SUM(M208,R208,W208,AB208)</f>
        <v>0</v>
      </c>
      <c r="AD208" s="98">
        <f>IF(G208=Error_checking!$A$26,MAX(0,MIN(MaxBonus,$G$1)+1-_xlfn.RANK.EQ(AC208,$AC$2:$AC$601)),0)</f>
        <v>0</v>
      </c>
      <c r="AE208" s="95">
        <f t="shared" si="3"/>
        <v>0</v>
      </c>
      <c r="AF208" s="78" t="str">
        <f t="array" ref="AF208">IF(G208=Error_checking!$A$26,_xlfn.RANK.EQ(AC208,$AC$2:$AC$601),"")</f>
        <v/>
      </c>
      <c r="AG208" s="101"/>
      <c r="AH208" s="102"/>
      <c r="AI208" s="102"/>
      <c r="AJ208" s="102"/>
      <c r="AK208" s="81"/>
      <c r="AL208" s="81"/>
      <c r="AM208" s="81"/>
      <c r="AN208" s="82"/>
      <c r="AO208" s="81"/>
      <c r="AP208" s="81"/>
      <c r="AQ208" s="81"/>
    </row>
    <row r="209" spans="1:78" s="89" customFormat="1" ht="12.75" x14ac:dyDescent="0.2">
      <c r="A209" s="58" t="str">
        <f t="array" ref="A209">IF(G209=Error_checking!$A$26,_xlfn.RANK.EQ(AC209,$AC$2:$AC$601),"")</f>
        <v/>
      </c>
      <c r="B209" s="84">
        <v>252</v>
      </c>
      <c r="C209" s="59">
        <f>VLOOKUP($B209,Ludo_na!$A$2:$D$601,2,0)</f>
        <v>451</v>
      </c>
      <c r="D209" s="60" t="str">
        <f>IF(VLOOKUP($B209,Ludo_voor!$A$2:$Y$601,3,0)="","",VLOOKUP($B209,Ludo_voor!$A$2:$Y$601,3,0))</f>
        <v>Beuselinck</v>
      </c>
      <c r="E209" s="61" t="str">
        <f>IF(VLOOKUP($B209,Ludo_voor!$A$2:$Y$601,4,0)="","",VLOOKUP($B209,Ludo_voor!$A$2:$Y$601,4,0))</f>
        <v>Jelle</v>
      </c>
      <c r="F209" s="62" t="str">
        <f>IF(VLOOKUP($B209,Ludo_voor!$A$2:$Y$601,5,0)="","",VLOOKUP($B209,Ludo_voor!$A$2:$Y$601,5,0))</f>
        <v/>
      </c>
      <c r="G209" s="63"/>
      <c r="H209" s="85"/>
      <c r="I209" s="86"/>
      <c r="J209" s="87"/>
      <c r="K209" s="87"/>
      <c r="L209" s="87"/>
      <c r="M209" s="67" t="str">
        <f t="array" ref="M209">IF($G209="","",IF(L209="",0,((SUM(IF(I209=I$2:I$601,IF(J209=J$2:J$601,1,0),0))-K209)/(SUM(IF(I209=I$2:I$601,IF(J209=J$2:J$601,1,0),0))-1)*100)+(L209/(SUM(IF(I209=I$2:I$601,IF(J209=J$2:J$601,L$2:L$601,0),0))))+IF(K209&lt;2,SUM(IF(I209=I$2:I$601,IF(J209=J$2:J$601,1,0),0)),0)))</f>
        <v/>
      </c>
      <c r="N209" s="88"/>
      <c r="O209" s="72"/>
      <c r="P209" s="72"/>
      <c r="Q209" s="72"/>
      <c r="R209" s="70" t="str">
        <f t="array" ref="R209">IF($G209="","",IF(Q209="",0,((SUM(IF(N209=N$2:N$601,IF(O209=O$2:O$601,1,0),0))-P209)/(SUM(IF(N209=N$2:N$601,IF(O209=O$2:O$601,1,0),0))-1)*100)+(Q209/(SUM(IF(N209=N$2:N$601,IF(O209=O$2:O$601,Q$2:Q$601,0),0))))+IF(P209&lt;2,SUM(IF(N209=N$2:N$601,IF(O209=O$2:O$601,1,0),0)),0)))</f>
        <v/>
      </c>
      <c r="S209" s="103"/>
      <c r="T209" s="69"/>
      <c r="U209" s="69"/>
      <c r="V209" s="69"/>
      <c r="W209" s="73" t="str">
        <f t="array" ref="W209">IF($G209="","",IF(OR(S209=Error_checking!$Q$25,S209=Error_checking!$Q$26),R209-IF(P209&lt;2,SUM(IF(N209=N$2:N$601,IF(O209=O$2:O$601,1,0),0)),0),IF(V209="",0,((SUM(IF(S209=S$2:S$601,IF(T209=T$2:T$601,1,0),0))-U209)/(SUM(IF(S209=S$2:S$601,IF(T209=T$2:T$601,1,0),0))-1)*100)+(V209/(SUM(IF(S209=S$2:S$601,IF(T209=T$2:T$601,V$2:V$601,0),0))))+IF(U209&lt;2,SUM(IF(S209=S$2:S$601,IF(T209=T$2:T$601,1,0),0)),0))))</f>
        <v/>
      </c>
      <c r="X209" s="74"/>
      <c r="Y209" s="75"/>
      <c r="Z209" s="76"/>
      <c r="AA209" s="75"/>
      <c r="AB209" s="77">
        <f>0</f>
        <v>0</v>
      </c>
      <c r="AC209" s="99">
        <f t="array" ref="AC209">SUM(M209,R209,W209,AB209)</f>
        <v>0</v>
      </c>
      <c r="AD209" s="98">
        <f>IF(G209=Error_checking!$A$26,MAX(0,MIN(MaxBonus,$G$1)+1-_xlfn.RANK.EQ(AC209,$AC$2:$AC$601)),0)</f>
        <v>0</v>
      </c>
      <c r="AE209" s="95">
        <f t="shared" si="3"/>
        <v>0</v>
      </c>
      <c r="AF209" s="78" t="str">
        <f t="array" ref="AF209">IF(G209=Error_checking!$A$26,_xlfn.RANK.EQ(AC209,$AC$2:$AC$601),"")</f>
        <v/>
      </c>
      <c r="AG209" s="101"/>
      <c r="AH209" s="102"/>
      <c r="AI209" s="102"/>
      <c r="AJ209" s="102"/>
      <c r="AK209" s="81"/>
      <c r="AL209" s="90"/>
      <c r="AM209" s="90"/>
      <c r="AN209" s="91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</row>
    <row r="210" spans="1:78" s="89" customFormat="1" ht="12.75" x14ac:dyDescent="0.2">
      <c r="A210" s="58" t="str">
        <f t="array" ref="A210">IF(G210=Error_checking!$A$26,_xlfn.RANK.EQ(AC210,$AC$2:$AC$601),"")</f>
        <v/>
      </c>
      <c r="B210" s="84">
        <v>244</v>
      </c>
      <c r="C210" s="59">
        <f>VLOOKUP($B210,Ludo_na!$A$2:$D$601,2,0)</f>
        <v>315</v>
      </c>
      <c r="D210" s="60" t="str">
        <f>IF(VLOOKUP($B210,Ludo_voor!$A$2:$Y$601,3,0)="","",VLOOKUP($B210,Ludo_voor!$A$2:$Y$601,3,0))</f>
        <v>Beyen</v>
      </c>
      <c r="E210" s="61" t="str">
        <f>IF(VLOOKUP($B210,Ludo_voor!$A$2:$Y$601,4,0)="","",VLOOKUP($B210,Ludo_voor!$A$2:$Y$601,4,0))</f>
        <v>Jade</v>
      </c>
      <c r="F210" s="62" t="str">
        <f>IF(VLOOKUP($B210,Ludo_voor!$A$2:$Y$601,5,0)="","",VLOOKUP($B210,Ludo_voor!$A$2:$Y$601,5,0))</f>
        <v>De Pionne</v>
      </c>
      <c r="G210" s="63"/>
      <c r="H210" s="85"/>
      <c r="I210" s="86"/>
      <c r="J210" s="87"/>
      <c r="K210" s="87"/>
      <c r="L210" s="87"/>
      <c r="M210" s="67" t="str">
        <f t="array" ref="M210">IF($G210="","",IF(L210="",0,((SUM(IF(I210=I$2:I$601,IF(J210=J$2:J$601,1,0),0))-K210)/(SUM(IF(I210=I$2:I$601,IF(J210=J$2:J$601,1,0),0))-1)*100)+(L210/(SUM(IF(I210=I$2:I$601,IF(J210=J$2:J$601,L$2:L$601,0),0))))+IF(K210&lt;2,SUM(IF(I210=I$2:I$601,IF(J210=J$2:J$601,1,0),0)),0)))</f>
        <v/>
      </c>
      <c r="N210" s="88"/>
      <c r="O210" s="72"/>
      <c r="P210" s="72"/>
      <c r="Q210" s="72"/>
      <c r="R210" s="70" t="str">
        <f t="array" ref="R210">IF($G210="","",IF(Q210="",0,((SUM(IF(N210=N$2:N$601,IF(O210=O$2:O$601,1,0),0))-P210)/(SUM(IF(N210=N$2:N$601,IF(O210=O$2:O$601,1,0),0))-1)*100)+(Q210/(SUM(IF(N210=N$2:N$601,IF(O210=O$2:O$601,Q$2:Q$601,0),0))))+IF(P210&lt;2,SUM(IF(N210=N$2:N$601,IF(O210=O$2:O$601,1,0),0)),0)))</f>
        <v/>
      </c>
      <c r="S210" s="71"/>
      <c r="T210" s="72"/>
      <c r="U210" s="72"/>
      <c r="V210" s="72"/>
      <c r="W210" s="73" t="str">
        <f t="array" ref="W210">IF($G210="","",IF(OR(S210=Error_checking!$Q$25,S210=Error_checking!$Q$26),R210-IF(P210&lt;2,SUM(IF(N210=N$2:N$601,IF(O210=O$2:O$601,1,0),0)),0),IF(V210="",0,((SUM(IF(S210=S$2:S$601,IF(T210=T$2:T$601,1,0),0))-U210)/(SUM(IF(S210=S$2:S$601,IF(T210=T$2:T$601,1,0),0))-1)*100)+(V210/(SUM(IF(S210=S$2:S$601,IF(T210=T$2:T$601,V$2:V$601,0),0))))+IF(U210&lt;2,SUM(IF(S210=S$2:S$601,IF(T210=T$2:T$601,1,0),0)),0))))</f>
        <v/>
      </c>
      <c r="X210" s="74"/>
      <c r="Y210" s="75"/>
      <c r="Z210" s="76"/>
      <c r="AA210" s="75"/>
      <c r="AB210" s="77">
        <f>0</f>
        <v>0</v>
      </c>
      <c r="AC210" s="77">
        <f t="array" ref="AC210">SUM(M210,R210,W210,AB210)</f>
        <v>0</v>
      </c>
      <c r="AD210" s="76">
        <f>IF(G210=Error_checking!$A$26,MAX(0,MIN(MaxBonus,$G$1)+1-_xlfn.RANK.EQ(AC210,$AC$2:$AC$601)),0)</f>
        <v>0</v>
      </c>
      <c r="AE210" s="73">
        <f t="shared" si="3"/>
        <v>0</v>
      </c>
      <c r="AF210" s="78" t="str">
        <f t="array" ref="AF210">IF(G210=Error_checking!$A$26,_xlfn.RANK.EQ(AC210,$AC$2:$AC$601),"")</f>
        <v/>
      </c>
      <c r="AG210" s="79"/>
      <c r="AH210" s="80"/>
      <c r="AI210" s="80"/>
      <c r="AJ210" s="80"/>
      <c r="AK210" s="90"/>
      <c r="AL210" s="81"/>
      <c r="AM210" s="81"/>
      <c r="AN210" s="82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</row>
    <row r="211" spans="1:78" s="89" customFormat="1" ht="12.75" x14ac:dyDescent="0.2">
      <c r="A211" s="58" t="str">
        <f t="array" ref="A211">IF(G211=Error_checking!$A$26,_xlfn.RANK.EQ(AC211,$AC$2:$AC$601),"")</f>
        <v/>
      </c>
      <c r="B211" s="84">
        <v>452</v>
      </c>
      <c r="C211" s="59">
        <f>VLOOKUP($B211,Ludo_na!$A$2:$D$601,2,0)</f>
        <v>401</v>
      </c>
      <c r="D211" s="60" t="str">
        <f>IF(VLOOKUP($B211,Ludo_voor!$A$2:$Y$601,3,0)="","",VLOOKUP($B211,Ludo_voor!$A$2:$Y$601,3,0))</f>
        <v>Billiet</v>
      </c>
      <c r="E211" s="61" t="str">
        <f>IF(VLOOKUP($B211,Ludo_voor!$A$2:$Y$601,4,0)="","",VLOOKUP($B211,Ludo_voor!$A$2:$Y$601,4,0))</f>
        <v>Joost</v>
      </c>
      <c r="F211" s="62" t="str">
        <f>IF(VLOOKUP($B211,Ludo_voor!$A$2:$Y$601,5,0)="","",VLOOKUP($B211,Ludo_voor!$A$2:$Y$601,5,0))</f>
        <v/>
      </c>
      <c r="G211" s="63"/>
      <c r="H211" s="85"/>
      <c r="I211" s="86"/>
      <c r="J211" s="87"/>
      <c r="K211" s="87"/>
      <c r="L211" s="87"/>
      <c r="M211" s="67" t="str">
        <f t="array" ref="M211">IF($G211="","",IF(L211="",0,((SUM(IF(I211=I$2:I$601,IF(J211=J$2:J$601,1,0),0))-K211)/(SUM(IF(I211=I$2:I$601,IF(J211=J$2:J$601,1,0),0))-1)*100)+(L211/(SUM(IF(I211=I$2:I$601,IF(J211=J$2:J$601,L$2:L$601,0),0))))+IF(K211&lt;2,SUM(IF(I211=I$2:I$601,IF(J211=J$2:J$601,1,0),0)),0)))</f>
        <v/>
      </c>
      <c r="N211" s="88"/>
      <c r="O211" s="72"/>
      <c r="P211" s="72"/>
      <c r="Q211" s="72"/>
      <c r="R211" s="70" t="str">
        <f t="array" ref="R211">IF($G211="","",IF(Q211="",0,((SUM(IF(N211=N$2:N$601,IF(O211=O$2:O$601,1,0),0))-P211)/(SUM(IF(N211=N$2:N$601,IF(O211=O$2:O$601,1,0),0))-1)*100)+(Q211/(SUM(IF(N211=N$2:N$601,IF(O211=O$2:O$601,Q$2:Q$601,0),0))))+IF(P211&lt;2,SUM(IF(N211=N$2:N$601,IF(O211=O$2:O$601,1,0),0)),0)))</f>
        <v/>
      </c>
      <c r="S211" s="71"/>
      <c r="T211" s="72"/>
      <c r="U211" s="72"/>
      <c r="V211" s="72"/>
      <c r="W211" s="73" t="str">
        <f t="array" ref="W211">IF($G211="","",IF(OR(S211=Error_checking!$Q$25,S211=Error_checking!$Q$26),R211-IF(P211&lt;2,SUM(IF(N211=N$2:N$601,IF(O211=O$2:O$601,1,0),0)),0),IF(V211="",0,((SUM(IF(S211=S$2:S$601,IF(T211=T$2:T$601,1,0),0))-U211)/(SUM(IF(S211=S$2:S$601,IF(T211=T$2:T$601,1,0),0))-1)*100)+(V211/(SUM(IF(S211=S$2:S$601,IF(T211=T$2:T$601,V$2:V$601,0),0))))+IF(U211&lt;2,SUM(IF(S211=S$2:S$601,IF(T211=T$2:T$601,1,0),0)),0))))</f>
        <v/>
      </c>
      <c r="X211" s="74"/>
      <c r="Y211" s="75"/>
      <c r="Z211" s="76"/>
      <c r="AA211" s="75"/>
      <c r="AB211" s="77">
        <f>0</f>
        <v>0</v>
      </c>
      <c r="AC211" s="77">
        <f t="array" ref="AC211">SUM(M211,R211,W211,AB211)</f>
        <v>0</v>
      </c>
      <c r="AD211" s="76">
        <f>IF(G211=Error_checking!$A$26,MAX(0,MIN(MaxBonus,$G$1)+1-_xlfn.RANK.EQ(AC211,$AC$2:$AC$601)),0)</f>
        <v>0</v>
      </c>
      <c r="AE211" s="73">
        <f t="shared" si="3"/>
        <v>0</v>
      </c>
      <c r="AF211" s="78" t="str">
        <f t="array" ref="AF211">IF(G211=Error_checking!$A$26,_xlfn.RANK.EQ(AC211,$AC$2:$AC$601),"")</f>
        <v/>
      </c>
      <c r="AG211" s="79"/>
      <c r="AH211" s="80"/>
      <c r="AI211" s="80"/>
      <c r="AJ211" s="80"/>
      <c r="AK211" s="81"/>
      <c r="AL211" s="90"/>
      <c r="AM211" s="90"/>
      <c r="AN211" s="91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</row>
    <row r="212" spans="1:78" s="104" customFormat="1" ht="12.75" x14ac:dyDescent="0.2">
      <c r="A212" s="58" t="str">
        <f t="array" ref="A212">IF(G212=Error_checking!$A$26,_xlfn.RANK.EQ(AC212,$AC$2:$AC$601),"")</f>
        <v/>
      </c>
      <c r="B212" s="84">
        <v>29</v>
      </c>
      <c r="C212" s="59">
        <f>VLOOKUP($B212,Ludo_na!$A$2:$D$601,2,0)</f>
        <v>298</v>
      </c>
      <c r="D212" s="60" t="str">
        <f>IF(VLOOKUP($B212,Ludo_voor!$A$2:$Y$601,3,0)="","",VLOOKUP($B212,Ludo_voor!$A$2:$Y$601,3,0))</f>
        <v>Bonjé</v>
      </c>
      <c r="E212" s="61" t="str">
        <f>IF(VLOOKUP($B212,Ludo_voor!$A$2:$Y$601,4,0)="","",VLOOKUP($B212,Ludo_voor!$A$2:$Y$601,4,0))</f>
        <v>Alissa</v>
      </c>
      <c r="F212" s="62" t="str">
        <f>IF(VLOOKUP($B212,Ludo_voor!$A$2:$Y$601,5,0)="","",VLOOKUP($B212,Ludo_voor!$A$2:$Y$601,5,0))</f>
        <v>Spelen op Zolder</v>
      </c>
      <c r="G212" s="63"/>
      <c r="H212" s="85"/>
      <c r="I212" s="86"/>
      <c r="J212" s="87"/>
      <c r="K212" s="87"/>
      <c r="L212" s="87"/>
      <c r="M212" s="67" t="str">
        <f t="array" ref="M212">IF($G212="","",IF(L212="",0,((SUM(IF(I212=I$2:I$601,IF(J212=J$2:J$601,1,0),0))-K212)/(SUM(IF(I212=I$2:I$601,IF(J212=J$2:J$601,1,0),0))-1)*100)+(L212/(SUM(IF(I212=I$2:I$601,IF(J212=J$2:J$601,L$2:L$601,0),0))))+IF(K212&lt;2,SUM(IF(I212=I$2:I$601,IF(J212=J$2:J$601,1,0),0)),0)))</f>
        <v/>
      </c>
      <c r="N212" s="88"/>
      <c r="O212" s="72"/>
      <c r="P212" s="72"/>
      <c r="Q212" s="72"/>
      <c r="R212" s="70" t="str">
        <f t="array" ref="R212">IF($G212="","",IF(Q212="",0,((SUM(IF(N212=N$2:N$601,IF(O212=O$2:O$601,1,0),0))-P212)/(SUM(IF(N212=N$2:N$601,IF(O212=O$2:O$601,1,0),0))-1)*100)+(Q212/(SUM(IF(N212=N$2:N$601,IF(O212=O$2:O$601,Q$2:Q$601,0),0))))+IF(P212&lt;2,SUM(IF(N212=N$2:N$601,IF(O212=O$2:O$601,1,0),0)),0)))</f>
        <v/>
      </c>
      <c r="S212" s="103"/>
      <c r="T212" s="69"/>
      <c r="U212" s="69"/>
      <c r="V212" s="69"/>
      <c r="W212" s="73" t="str">
        <f t="array" ref="W212">IF($G212="","",IF(OR(S212=Error_checking!$Q$25,S212=Error_checking!$Q$26),R212-IF(P212&lt;2,SUM(IF(N212=N$2:N$601,IF(O212=O$2:O$601,1,0),0)),0),IF(V212="",0,((SUM(IF(S212=S$2:S$601,IF(T212=T$2:T$601,1,0),0))-U212)/(SUM(IF(S212=S$2:S$601,IF(T212=T$2:T$601,1,0),0))-1)*100)+(V212/(SUM(IF(S212=S$2:S$601,IF(T212=T$2:T$601,V$2:V$601,0),0))))+IF(U212&lt;2,SUM(IF(S212=S$2:S$601,IF(T212=T$2:T$601,1,0),0)),0))))</f>
        <v/>
      </c>
      <c r="X212" s="96"/>
      <c r="Y212" s="97"/>
      <c r="Z212" s="98"/>
      <c r="AA212" s="97"/>
      <c r="AB212" s="99">
        <f>0</f>
        <v>0</v>
      </c>
      <c r="AC212" s="99">
        <f t="array" ref="AC212">SUM(M212,R212,W212,AB212)</f>
        <v>0</v>
      </c>
      <c r="AD212" s="98">
        <f>IF(G212=Error_checking!$A$26,MAX(0,MIN(MaxBonus,$G$1)+1-_xlfn.RANK.EQ(AC212,$AC$2:$AC$601)),0)</f>
        <v>0</v>
      </c>
      <c r="AE212" s="95">
        <f t="shared" si="3"/>
        <v>0</v>
      </c>
      <c r="AF212" s="78" t="str">
        <f t="array" ref="AF212">IF(G212=Error_checking!$A$26,_xlfn.RANK.EQ(AC212,$AC$2:$AC$601),"")</f>
        <v/>
      </c>
      <c r="AG212" s="101"/>
      <c r="AH212" s="102"/>
      <c r="AI212" s="102"/>
      <c r="AJ212" s="102"/>
      <c r="AK212" s="81"/>
      <c r="AL212" s="81"/>
      <c r="AM212" s="81"/>
      <c r="AN212" s="82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</row>
    <row r="213" spans="1:78" s="104" customFormat="1" ht="12.75" x14ac:dyDescent="0.2">
      <c r="A213" s="58" t="str">
        <f t="array" ref="A213">IF(G213=Error_checking!$A$26,_xlfn.RANK.EQ(AC213,$AC$2:$AC$601),"")</f>
        <v/>
      </c>
      <c r="B213" s="84">
        <v>39</v>
      </c>
      <c r="C213" s="59">
        <f>VLOOKUP($B213,Ludo_na!$A$2:$D$601,2,0)</f>
        <v>473</v>
      </c>
      <c r="D213" s="60" t="str">
        <f>IF(VLOOKUP($B213,Ludo_voor!$A$2:$Y$601,3,0)="","",VLOOKUP($B213,Ludo_voor!$A$2:$Y$601,3,0))</f>
        <v>Bonjé</v>
      </c>
      <c r="E213" s="61" t="str">
        <f>IF(VLOOKUP($B213,Ludo_voor!$A$2:$Y$601,4,0)="","",VLOOKUP($B213,Ludo_voor!$A$2:$Y$601,4,0))</f>
        <v>Hadia</v>
      </c>
      <c r="F213" s="62" t="str">
        <f>IF(VLOOKUP($B213,Ludo_voor!$A$2:$Y$601,5,0)="","",VLOOKUP($B213,Ludo_voor!$A$2:$Y$601,5,0))</f>
        <v>Spelen op Zolder</v>
      </c>
      <c r="G213" s="63"/>
      <c r="H213" s="85"/>
      <c r="I213" s="86"/>
      <c r="J213" s="87"/>
      <c r="K213" s="87"/>
      <c r="L213" s="87"/>
      <c r="M213" s="67" t="str">
        <f t="array" ref="M213">IF($G213="","",IF(L213="",0,((SUM(IF(I213=I$2:I$601,IF(J213=J$2:J$601,1,0),0))-K213)/(SUM(IF(I213=I$2:I$601,IF(J213=J$2:J$601,1,0),0))-1)*100)+(L213/(SUM(IF(I213=I$2:I$601,IF(J213=J$2:J$601,L$2:L$601,0),0))))+IF(K213&lt;2,SUM(IF(I213=I$2:I$601,IF(J213=J$2:J$601,1,0),0)),0)))</f>
        <v/>
      </c>
      <c r="N213" s="88"/>
      <c r="O213" s="72"/>
      <c r="P213" s="72"/>
      <c r="Q213" s="72"/>
      <c r="R213" s="70" t="str">
        <f t="array" ref="R213">IF($G213="","",IF(Q213="",0,((SUM(IF(N213=N$2:N$601,IF(O213=O$2:O$601,1,0),0))-P213)/(SUM(IF(N213=N$2:N$601,IF(O213=O$2:O$601,1,0),0))-1)*100)+(Q213/(SUM(IF(N213=N$2:N$601,IF(O213=O$2:O$601,Q$2:Q$601,0),0))))+IF(P213&lt;2,SUM(IF(N213=N$2:N$601,IF(O213=O$2:O$601,1,0),0)),0)))</f>
        <v/>
      </c>
      <c r="S213" s="103"/>
      <c r="T213" s="69"/>
      <c r="U213" s="69"/>
      <c r="V213" s="69"/>
      <c r="W213" s="73" t="str">
        <f t="array" ref="W213">IF($G213="","",IF(OR(S213=Error_checking!$Q$25,S213=Error_checking!$Q$26),R213-IF(P213&lt;2,SUM(IF(N213=N$2:N$601,IF(O213=O$2:O$601,1,0),0)),0),IF(V213="",0,((SUM(IF(S213=S$2:S$601,IF(T213=T$2:T$601,1,0),0))-U213)/(SUM(IF(S213=S$2:S$601,IF(T213=T$2:T$601,1,0),0))-1)*100)+(V213/(SUM(IF(S213=S$2:S$601,IF(T213=T$2:T$601,V$2:V$601,0),0))))+IF(U213&lt;2,SUM(IF(S213=S$2:S$601,IF(T213=T$2:T$601,1,0),0)),0))))</f>
        <v/>
      </c>
      <c r="X213" s="96"/>
      <c r="Y213" s="97"/>
      <c r="Z213" s="98"/>
      <c r="AA213" s="97"/>
      <c r="AB213" s="99">
        <f>0</f>
        <v>0</v>
      </c>
      <c r="AC213" s="99">
        <f t="array" ref="AC213">SUM(M213,R213,W213,AB213)</f>
        <v>0</v>
      </c>
      <c r="AD213" s="98">
        <f>IF(G213=Error_checking!$A$26,MAX(0,MIN(MaxBonus,$G$1)+1-_xlfn.RANK.EQ(AC213,$AC$2:$AC$601)),0)</f>
        <v>0</v>
      </c>
      <c r="AE213" s="95">
        <f t="shared" si="3"/>
        <v>0</v>
      </c>
      <c r="AF213" s="78" t="str">
        <f t="array" ref="AF213">IF(G213=Error_checking!$A$26,_xlfn.RANK.EQ(AC213,$AC$2:$AC$601),"")</f>
        <v/>
      </c>
      <c r="AG213" s="101"/>
      <c r="AH213" s="102"/>
      <c r="AI213" s="102"/>
      <c r="AJ213" s="102"/>
      <c r="AK213" s="81"/>
      <c r="AL213" s="90"/>
      <c r="AM213" s="90"/>
      <c r="AN213" s="91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</row>
    <row r="214" spans="1:78" s="104" customFormat="1" ht="12.75" x14ac:dyDescent="0.2">
      <c r="A214" s="58" t="str">
        <f t="array" ref="A214">IF(G214=Error_checking!$A$26,_xlfn.RANK.EQ(AC214,$AC$2:$AC$601),"")</f>
        <v/>
      </c>
      <c r="B214" s="84">
        <v>28</v>
      </c>
      <c r="C214" s="59">
        <f>VLOOKUP($B214,Ludo_na!$A$2:$D$601,2,0)</f>
        <v>485</v>
      </c>
      <c r="D214" s="60" t="str">
        <f>IF(VLOOKUP($B214,Ludo_voor!$A$2:$Y$601,3,0)="","",VLOOKUP($B214,Ludo_voor!$A$2:$Y$601,3,0))</f>
        <v>Bonjé</v>
      </c>
      <c r="E214" s="61" t="str">
        <f>IF(VLOOKUP($B214,Ludo_voor!$A$2:$Y$601,4,0)="","",VLOOKUP($B214,Ludo_voor!$A$2:$Y$601,4,0))</f>
        <v>Patrick</v>
      </c>
      <c r="F214" s="62" t="str">
        <f>IF(VLOOKUP($B214,Ludo_voor!$A$2:$Y$601,5,0)="","",VLOOKUP($B214,Ludo_voor!$A$2:$Y$601,5,0))</f>
        <v>Spelen op Zolder</v>
      </c>
      <c r="G214" s="63"/>
      <c r="H214" s="85"/>
      <c r="I214" s="86"/>
      <c r="J214" s="87"/>
      <c r="K214" s="87"/>
      <c r="L214" s="87"/>
      <c r="M214" s="67" t="str">
        <f t="array" ref="M214">IF($G214="","",IF(L214="",0,((SUM(IF(I214=I$2:I$601,IF(J214=J$2:J$601,1,0),0))-K214)/(SUM(IF(I214=I$2:I$601,IF(J214=J$2:J$601,1,0),0))-1)*100)+(L214/(SUM(IF(I214=I$2:I$601,IF(J214=J$2:J$601,L$2:L$601,0),0))))+IF(K214&lt;2,SUM(IF(I214=I$2:I$601,IF(J214=J$2:J$601,1,0),0)),0)))</f>
        <v/>
      </c>
      <c r="N214" s="88"/>
      <c r="O214" s="72"/>
      <c r="P214" s="72"/>
      <c r="Q214" s="72"/>
      <c r="R214" s="70" t="str">
        <f t="array" ref="R214">IF($G214="","",IF(Q214="",0,((SUM(IF(N214=N$2:N$601,IF(O214=O$2:O$601,1,0),0))-P214)/(SUM(IF(N214=N$2:N$601,IF(O214=O$2:O$601,1,0),0))-1)*100)+(Q214/(SUM(IF(N214=N$2:N$601,IF(O214=O$2:O$601,Q$2:Q$601,0),0))))+IF(P214&lt;2,SUM(IF(N214=N$2:N$601,IF(O214=O$2:O$601,1,0),0)),0)))</f>
        <v/>
      </c>
      <c r="S214" s="71"/>
      <c r="T214" s="72"/>
      <c r="U214" s="72"/>
      <c r="V214" s="72"/>
      <c r="W214" s="73" t="str">
        <f t="array" ref="W214">IF($G214="","",IF(OR(S214=Error_checking!$Q$25,S214=Error_checking!$Q$26),R214-IF(P214&lt;2,SUM(IF(N214=N$2:N$601,IF(O214=O$2:O$601,1,0),0)),0),IF(V214="",0,((SUM(IF(S214=S$2:S$601,IF(T214=T$2:T$601,1,0),0))-U214)/(SUM(IF(S214=S$2:S$601,IF(T214=T$2:T$601,1,0),0))-1)*100)+(V214/(SUM(IF(S214=S$2:S$601,IF(T214=T$2:T$601,V$2:V$601,0),0))))+IF(U214&lt;2,SUM(IF(S214=S$2:S$601,IF(T214=T$2:T$601,1,0),0)),0))))</f>
        <v/>
      </c>
      <c r="X214" s="74"/>
      <c r="Y214" s="75"/>
      <c r="Z214" s="76"/>
      <c r="AA214" s="75"/>
      <c r="AB214" s="77">
        <f>0</f>
        <v>0</v>
      </c>
      <c r="AC214" s="77">
        <f t="array" ref="AC214">SUM(M214,R214,W214,AB214)</f>
        <v>0</v>
      </c>
      <c r="AD214" s="76">
        <f>IF(G214=Error_checking!$A$26,MAX(0,MIN(MaxBonus,$G$1)+1-_xlfn.RANK.EQ(AC214,$AC$2:$AC$601)),0)</f>
        <v>0</v>
      </c>
      <c r="AE214" s="73">
        <f t="shared" si="3"/>
        <v>0</v>
      </c>
      <c r="AF214" s="78" t="str">
        <f t="array" ref="AF214">IF(G214=Error_checking!$A$26,_xlfn.RANK.EQ(AC214,$AC$2:$AC$601),"")</f>
        <v/>
      </c>
      <c r="AG214" s="79"/>
      <c r="AH214" s="80"/>
      <c r="AI214" s="80"/>
      <c r="AJ214" s="80"/>
      <c r="AK214" s="90"/>
      <c r="AL214" s="81"/>
      <c r="AM214" s="81"/>
      <c r="AN214" s="82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</row>
    <row r="215" spans="1:78" s="89" customFormat="1" ht="12.75" x14ac:dyDescent="0.2">
      <c r="A215" s="58" t="str">
        <f t="array" ref="A215">IF(G215=Error_checking!$A$26,_xlfn.RANK.EQ(AC215,$AC$2:$AC$601),"")</f>
        <v/>
      </c>
      <c r="B215" s="84">
        <v>4</v>
      </c>
      <c r="C215" s="59">
        <f>VLOOKUP($B215,Ludo_na!$A$2:$D$601,2,0)</f>
        <v>283</v>
      </c>
      <c r="D215" s="60" t="str">
        <f>IF(VLOOKUP($B215,Ludo_voor!$A$2:$Y$601,3,0)="","",VLOOKUP($B215,Ludo_voor!$A$2:$Y$601,3,0))</f>
        <v>Boonen</v>
      </c>
      <c r="E215" s="61" t="str">
        <f>IF(VLOOKUP($B215,Ludo_voor!$A$2:$Y$601,4,0)="","",VLOOKUP($B215,Ludo_voor!$A$2:$Y$601,4,0))</f>
        <v>Lucas</v>
      </c>
      <c r="F215" s="62" t="str">
        <f>IF(VLOOKUP($B215,Ludo_voor!$A$2:$Y$601,5,0)="","",VLOOKUP($B215,Ludo_voor!$A$2:$Y$601,5,0))</f>
        <v/>
      </c>
      <c r="G215" s="63"/>
      <c r="H215" s="85"/>
      <c r="I215" s="86"/>
      <c r="J215" s="87"/>
      <c r="K215" s="87"/>
      <c r="L215" s="87"/>
      <c r="M215" s="67" t="str">
        <f t="array" ref="M215">IF($G215="","",IF(L215="",0,((SUM(IF(I215=I$2:I$601,IF(J215=J$2:J$601,1,0),0))-K215)/(SUM(IF(I215=I$2:I$601,IF(J215=J$2:J$601,1,0),0))-1)*100)+(L215/(SUM(IF(I215=I$2:I$601,IF(J215=J$2:J$601,L$2:L$601,0),0))))+IF(K215&lt;2,SUM(IF(I215=I$2:I$601,IF(J215=J$2:J$601,1,0),0)),0)))</f>
        <v/>
      </c>
      <c r="N215" s="88"/>
      <c r="O215" s="72"/>
      <c r="P215" s="72"/>
      <c r="Q215" s="72"/>
      <c r="R215" s="70" t="str">
        <f t="array" ref="R215">IF($G215="","",IF(Q215="",0,((SUM(IF(N215=N$2:N$601,IF(O215=O$2:O$601,1,0),0))-P215)/(SUM(IF(N215=N$2:N$601,IF(O215=O$2:O$601,1,0),0))-1)*100)+(Q215/(SUM(IF(N215=N$2:N$601,IF(O215=O$2:O$601,Q$2:Q$601,0),0))))+IF(P215&lt;2,SUM(IF(N215=N$2:N$601,IF(O215=O$2:O$601,1,0),0)),0)))</f>
        <v/>
      </c>
      <c r="S215" s="71"/>
      <c r="T215" s="72"/>
      <c r="U215" s="72"/>
      <c r="V215" s="72"/>
      <c r="W215" s="73" t="str">
        <f t="array" ref="W215">IF($G215="","",IF(OR(S215=Error_checking!$Q$25,S215=Error_checking!$Q$26),R215-IF(P215&lt;2,SUM(IF(N215=N$2:N$601,IF(O215=O$2:O$601,1,0),0)),0),IF(V215="",0,((SUM(IF(S215=S$2:S$601,IF(T215=T$2:T$601,1,0),0))-U215)/(SUM(IF(S215=S$2:S$601,IF(T215=T$2:T$601,1,0),0))-1)*100)+(V215/(SUM(IF(S215=S$2:S$601,IF(T215=T$2:T$601,V$2:V$601,0),0))))+IF(U215&lt;2,SUM(IF(S215=S$2:S$601,IF(T215=T$2:T$601,1,0),0)),0))))</f>
        <v/>
      </c>
      <c r="X215" s="74"/>
      <c r="Y215" s="75"/>
      <c r="Z215" s="76"/>
      <c r="AA215" s="75"/>
      <c r="AB215" s="77">
        <f>0</f>
        <v>0</v>
      </c>
      <c r="AC215" s="77">
        <f t="array" ref="AC215">SUM(M215,R215,W215,AB215)</f>
        <v>0</v>
      </c>
      <c r="AD215" s="76">
        <f>IF(G215=Error_checking!$A$26,MAX(0,MIN(MaxBonus,$G$1)+1-_xlfn.RANK.EQ(AC215,$AC$2:$AC$601)),0)</f>
        <v>0</v>
      </c>
      <c r="AE215" s="73">
        <f t="shared" si="3"/>
        <v>0</v>
      </c>
      <c r="AF215" s="78" t="str">
        <f t="array" ref="AF215">IF(G215=Error_checking!$A$26,_xlfn.RANK.EQ(AC215,$AC$2:$AC$601),"")</f>
        <v/>
      </c>
      <c r="AG215" s="79"/>
      <c r="AH215" s="80"/>
      <c r="AI215" s="80"/>
      <c r="AJ215" s="80"/>
      <c r="AK215" s="81"/>
      <c r="AL215" s="90"/>
      <c r="AM215" s="90"/>
      <c r="AN215" s="91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</row>
    <row r="216" spans="1:78" s="89" customFormat="1" ht="12.75" x14ac:dyDescent="0.2">
      <c r="A216" s="58" t="str">
        <f t="array" ref="A216">IF(G216=Error_checking!$A$26,_xlfn.RANK.EQ(AC216,$AC$2:$AC$601),"")</f>
        <v/>
      </c>
      <c r="B216" s="84">
        <v>281</v>
      </c>
      <c r="C216" s="59">
        <f>VLOOKUP($B216,Ludo_na!$A$2:$D$601,2,0)</f>
        <v>418</v>
      </c>
      <c r="D216" s="60" t="str">
        <f>IF(VLOOKUP($B216,Ludo_voor!$A$2:$Y$601,3,0)="","",VLOOKUP($B216,Ludo_voor!$A$2:$Y$601,3,0))</f>
        <v>Boudaer</v>
      </c>
      <c r="E216" s="61" t="str">
        <f>IF(VLOOKUP($B216,Ludo_voor!$A$2:$Y$601,4,0)="","",VLOOKUP($B216,Ludo_voor!$A$2:$Y$601,4,0))</f>
        <v>Glenn</v>
      </c>
      <c r="F216" s="62" t="str">
        <f>IF(VLOOKUP($B216,Ludo_voor!$A$2:$Y$601,5,0)="","",VLOOKUP($B216,Ludo_voor!$A$2:$Y$601,5,0))</f>
        <v/>
      </c>
      <c r="G216" s="63"/>
      <c r="H216" s="85"/>
      <c r="I216" s="86"/>
      <c r="J216" s="87"/>
      <c r="K216" s="87"/>
      <c r="L216" s="87"/>
      <c r="M216" s="67" t="str">
        <f t="array" ref="M216">IF($G216="","",IF(L216="",0,((SUM(IF(I216=I$2:I$601,IF(J216=J$2:J$601,1,0),0))-K216)/(SUM(IF(I216=I$2:I$601,IF(J216=J$2:J$601,1,0),0))-1)*100)+(L216/(SUM(IF(I216=I$2:I$601,IF(J216=J$2:J$601,L$2:L$601,0),0))))+IF(K216&lt;2,SUM(IF(I216=I$2:I$601,IF(J216=J$2:J$601,1,0),0)),0)))</f>
        <v/>
      </c>
      <c r="N216" s="88"/>
      <c r="O216" s="72"/>
      <c r="P216" s="72"/>
      <c r="Q216" s="72"/>
      <c r="R216" s="70" t="str">
        <f t="array" ref="R216">IF($G216="","",IF(Q216="",0,((SUM(IF(N216=N$2:N$601,IF(O216=O$2:O$601,1,0),0))-P216)/(SUM(IF(N216=N$2:N$601,IF(O216=O$2:O$601,1,0),0))-1)*100)+(Q216/(SUM(IF(N216=N$2:N$601,IF(O216=O$2:O$601,Q$2:Q$601,0),0))))+IF(P216&lt;2,SUM(IF(N216=N$2:N$601,IF(O216=O$2:O$601,1,0),0)),0)))</f>
        <v/>
      </c>
      <c r="S216" s="71"/>
      <c r="T216" s="72"/>
      <c r="U216" s="72"/>
      <c r="V216" s="72"/>
      <c r="W216" s="73" t="str">
        <f t="array" ref="W216">IF($G216="","",IF(OR(S216=Error_checking!$Q$25,S216=Error_checking!$Q$26),R216-IF(P216&lt;2,SUM(IF(N216=N$2:N$601,IF(O216=O$2:O$601,1,0),0)),0),IF(V216="",0,((SUM(IF(S216=S$2:S$601,IF(T216=T$2:T$601,1,0),0))-U216)/(SUM(IF(S216=S$2:S$601,IF(T216=T$2:T$601,1,0),0))-1)*100)+(V216/(SUM(IF(S216=S$2:S$601,IF(T216=T$2:T$601,V$2:V$601,0),0))))+IF(U216&lt;2,SUM(IF(S216=S$2:S$601,IF(T216=T$2:T$601,1,0),0)),0))))</f>
        <v/>
      </c>
      <c r="X216" s="74"/>
      <c r="Y216" s="75"/>
      <c r="Z216" s="76"/>
      <c r="AA216" s="75"/>
      <c r="AB216" s="77">
        <f>0</f>
        <v>0</v>
      </c>
      <c r="AC216" s="77">
        <f t="array" ref="AC216">SUM(M216,R216,W216,AB216)</f>
        <v>0</v>
      </c>
      <c r="AD216" s="76">
        <f>IF(G216=Error_checking!$A$26,MAX(0,MIN(MaxBonus,$G$1)+1-_xlfn.RANK.EQ(AC216,$AC$2:$AC$601)),0)</f>
        <v>0</v>
      </c>
      <c r="AE216" s="73">
        <f t="shared" si="3"/>
        <v>0</v>
      </c>
      <c r="AF216" s="78" t="str">
        <f t="array" ref="AF216">IF(G216=Error_checking!$A$26,_xlfn.RANK.EQ(AC216,$AC$2:$AC$601),"")</f>
        <v/>
      </c>
      <c r="AG216" s="79"/>
      <c r="AH216" s="80"/>
      <c r="AI216" s="80"/>
      <c r="AJ216" s="80"/>
      <c r="AK216" s="81"/>
      <c r="AL216" s="81"/>
      <c r="AM216" s="81"/>
      <c r="AN216" s="82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</row>
    <row r="217" spans="1:78" s="89" customFormat="1" ht="12.75" x14ac:dyDescent="0.2">
      <c r="A217" s="58" t="str">
        <f t="array" ref="A217">IF(G217=Error_checking!$A$26,_xlfn.RANK.EQ(AC217,$AC$2:$AC$601),"")</f>
        <v/>
      </c>
      <c r="B217" s="84">
        <v>278</v>
      </c>
      <c r="C217" s="59">
        <f>VLOOKUP($B217,Ludo_na!$A$2:$D$601,2,0)</f>
        <v>130</v>
      </c>
      <c r="D217" s="60" t="str">
        <f>IF(VLOOKUP($B217,Ludo_voor!$A$2:$Y$601,3,0)="","",VLOOKUP($B217,Ludo_voor!$A$2:$Y$601,3,0))</f>
        <v>Brabant</v>
      </c>
      <c r="E217" s="61" t="str">
        <f>IF(VLOOKUP($B217,Ludo_voor!$A$2:$Y$601,4,0)="","",VLOOKUP($B217,Ludo_voor!$A$2:$Y$601,4,0))</f>
        <v>Pieter</v>
      </c>
      <c r="F217" s="62" t="str">
        <f>IF(VLOOKUP($B217,Ludo_voor!$A$2:$Y$601,5,0)="","",VLOOKUP($B217,Ludo_voor!$A$2:$Y$601,5,0))</f>
        <v>Spelen op Zolder</v>
      </c>
      <c r="G217" s="63"/>
      <c r="H217" s="85"/>
      <c r="I217" s="65"/>
      <c r="J217" s="87"/>
      <c r="K217" s="87"/>
      <c r="L217" s="87"/>
      <c r="M217" s="67" t="str">
        <f t="array" ref="M217">IF($G217="","",IF(L217="",0,((SUM(IF(I217=I$2:I$601,IF(J217=J$2:J$601,1,0),0))-K217)/(SUM(IF(I217=I$2:I$601,IF(J217=J$2:J$601,1,0),0))-1)*100)+(L217/(SUM(IF(I217=I$2:I$601,IF(J217=J$2:J$601,L$2:L$601,0),0))))+IF(K217&lt;2,SUM(IF(I217=I$2:I$601,IF(J217=J$2:J$601,1,0),0)),0)))</f>
        <v/>
      </c>
      <c r="N217" s="88"/>
      <c r="O217" s="72"/>
      <c r="P217" s="72"/>
      <c r="Q217" s="72"/>
      <c r="R217" s="70" t="str">
        <f t="array" ref="R217">IF($G217="","",IF(Q217="",0,((SUM(IF(N217=N$2:N$601,IF(O217=O$2:O$601,1,0),0))-P217)/(SUM(IF(N217=N$2:N$601,IF(O217=O$2:O$601,1,0),0))-1)*100)+(Q217/(SUM(IF(N217=N$2:N$601,IF(O217=O$2:O$601,Q$2:Q$601,0),0))))+IF(P217&lt;2,SUM(IF(N217=N$2:N$601,IF(O217=O$2:O$601,1,0),0)),0)))</f>
        <v/>
      </c>
      <c r="S217" s="71"/>
      <c r="T217" s="72"/>
      <c r="U217" s="72"/>
      <c r="V217" s="72"/>
      <c r="W217" s="73" t="str">
        <f t="array" ref="W217">IF($G217="","",IF(OR(S217=Error_checking!$Q$25,S217=Error_checking!$Q$26),R217-IF(P217&lt;2,SUM(IF(N217=N$2:N$601,IF(O217=O$2:O$601,1,0),0)),0),IF(V217="",0,((SUM(IF(S217=S$2:S$601,IF(T217=T$2:T$601,1,0),0))-U217)/(SUM(IF(S217=S$2:S$601,IF(T217=T$2:T$601,1,0),0))-1)*100)+(V217/(SUM(IF(S217=S$2:S$601,IF(T217=T$2:T$601,V$2:V$601,0),0))))+IF(U217&lt;2,SUM(IF(S217=S$2:S$601,IF(T217=T$2:T$601,1,0),0)),0))))</f>
        <v/>
      </c>
      <c r="X217" s="74"/>
      <c r="Y217" s="75"/>
      <c r="Z217" s="76"/>
      <c r="AA217" s="75"/>
      <c r="AB217" s="77">
        <f>0</f>
        <v>0</v>
      </c>
      <c r="AC217" s="77">
        <f t="array" ref="AC217">SUM(M217,R217,W217,AB217)</f>
        <v>0</v>
      </c>
      <c r="AD217" s="76">
        <f>IF(G217=Error_checking!$A$26,MAX(0,MIN(MaxBonus,$G$1)+1-_xlfn.RANK.EQ(AC217,$AC$2:$AC$601)),0)</f>
        <v>0</v>
      </c>
      <c r="AE217" s="73">
        <f t="shared" si="3"/>
        <v>0</v>
      </c>
      <c r="AF217" s="78" t="str">
        <f t="array" ref="AF217">IF(G217=Error_checking!$A$26,_xlfn.RANK.EQ(AC217,$AC$2:$AC$601),"")</f>
        <v/>
      </c>
      <c r="AG217" s="79"/>
      <c r="AH217" s="80"/>
      <c r="AI217" s="80"/>
      <c r="AJ217" s="80"/>
      <c r="AK217" s="81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</row>
    <row r="218" spans="1:78" s="104" customFormat="1" ht="12.75" x14ac:dyDescent="0.2">
      <c r="A218" s="58" t="str">
        <f t="array" ref="A218">IF(G218=Error_checking!$A$26,_xlfn.RANK.EQ(AC218,$AC$2:$AC$601),"")</f>
        <v/>
      </c>
      <c r="B218" s="58">
        <v>198</v>
      </c>
      <c r="C218" s="59">
        <f>VLOOKUP($B218,Ludo_na!$A$2:$D$601,2,0)</f>
        <v>305</v>
      </c>
      <c r="D218" s="60" t="str">
        <f>IF(VLOOKUP($B218,Ludo_voor!$A$2:$Y$601,3,0)="","",VLOOKUP($B218,Ludo_voor!$A$2:$Y$601,3,0))</f>
        <v>Bracke</v>
      </c>
      <c r="E218" s="61" t="str">
        <f>IF(VLOOKUP($B218,Ludo_voor!$A$2:$Y$601,4,0)="","",VLOOKUP($B218,Ludo_voor!$A$2:$Y$601,4,0))</f>
        <v>Julio</v>
      </c>
      <c r="F218" s="62" t="str">
        <f>IF(VLOOKUP($B218,Ludo_voor!$A$2:$Y$601,5,0)="","",VLOOKUP($B218,Ludo_voor!$A$2:$Y$601,5,0))</f>
        <v/>
      </c>
      <c r="G218" s="63"/>
      <c r="H218" s="85"/>
      <c r="I218" s="86"/>
      <c r="J218" s="87"/>
      <c r="K218" s="87"/>
      <c r="L218" s="87"/>
      <c r="M218" s="67" t="str">
        <f t="array" ref="M218">IF($G218="","",IF(L218="",0,((SUM(IF(I218=I$2:I$601,IF(J218=J$2:J$601,1,0),0))-K218)/(SUM(IF(I218=I$2:I$601,IF(J218=J$2:J$601,1,0),0))-1)*100)+(L218/(SUM(IF(I218=I$2:I$601,IF(J218=J$2:J$601,L$2:L$601,0),0))))+IF(K218&lt;2,SUM(IF(I218=I$2:I$601,IF(J218=J$2:J$601,1,0),0)),0)))</f>
        <v/>
      </c>
      <c r="N218" s="88"/>
      <c r="O218" s="72"/>
      <c r="P218" s="72"/>
      <c r="Q218" s="72"/>
      <c r="R218" s="70" t="str">
        <f t="array" ref="R218">IF($G218="","",IF(Q218="",0,((SUM(IF(N218=N$2:N$601,IF(O218=O$2:O$601,1,0),0))-P218)/(SUM(IF(N218=N$2:N$601,IF(O218=O$2:O$601,1,0),0))-1)*100)+(Q218/(SUM(IF(N218=N$2:N$601,IF(O218=O$2:O$601,Q$2:Q$601,0),0))))+IF(P218&lt;2,SUM(IF(N218=N$2:N$601,IF(O218=O$2:O$601,1,0),0)),0)))</f>
        <v/>
      </c>
      <c r="S218" s="71"/>
      <c r="T218" s="72"/>
      <c r="U218" s="72"/>
      <c r="V218" s="72"/>
      <c r="W218" s="73" t="str">
        <f t="array" ref="W218">IF($G218="","",IF(OR(S218=Error_checking!$Q$25,S218=Error_checking!$Q$26),R218-IF(P218&lt;2,SUM(IF(N218=N$2:N$601,IF(O218=O$2:O$601,1,0),0)),0),IF(V218="",0,((SUM(IF(S218=S$2:S$601,IF(T218=T$2:T$601,1,0),0))-U218)/(SUM(IF(S218=S$2:S$601,IF(T218=T$2:T$601,1,0),0))-1)*100)+(V218/(SUM(IF(S218=S$2:S$601,IF(T218=T$2:T$601,V$2:V$601,0),0))))+IF(U218&lt;2,SUM(IF(S218=S$2:S$601,IF(T218=T$2:T$601,1,0),0)),0))))</f>
        <v/>
      </c>
      <c r="X218" s="74"/>
      <c r="Y218" s="75"/>
      <c r="Z218" s="76"/>
      <c r="AA218" s="75"/>
      <c r="AB218" s="77">
        <f>0</f>
        <v>0</v>
      </c>
      <c r="AC218" s="77">
        <f t="array" ref="AC218">SUM(M218,R218,W218,AB218)</f>
        <v>0</v>
      </c>
      <c r="AD218" s="76">
        <f>IF(G218=Error_checking!$A$26,MAX(0,MIN(MaxBonus,$G$1)+1-_xlfn.RANK.EQ(AC218,$AC$2:$AC$601)),0)</f>
        <v>0</v>
      </c>
      <c r="AE218" s="73">
        <f t="shared" si="3"/>
        <v>0</v>
      </c>
      <c r="AF218" s="78" t="str">
        <f t="array" ref="AF218">IF(G218=Error_checking!$A$26,_xlfn.RANK.EQ(AC218,$AC$2:$AC$601),"")</f>
        <v/>
      </c>
      <c r="AG218" s="79"/>
      <c r="AH218" s="80"/>
      <c r="AI218" s="80"/>
      <c r="AJ218" s="80"/>
      <c r="AK218" s="81"/>
      <c r="AL218" s="81"/>
      <c r="AM218" s="81"/>
      <c r="AN218" s="82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</row>
    <row r="219" spans="1:78" s="89" customFormat="1" ht="12.75" x14ac:dyDescent="0.2">
      <c r="A219" s="58" t="str">
        <f t="array" ref="A219">IF(G219=Error_checking!$A$26,_xlfn.RANK.EQ(AC219,$AC$2:$AC$601),"")</f>
        <v/>
      </c>
      <c r="B219" s="93">
        <v>319</v>
      </c>
      <c r="C219" s="59">
        <f>VLOOKUP($B219,Ludo_na!$A$2:$D$601,2,0)</f>
        <v>460</v>
      </c>
      <c r="D219" s="60" t="str">
        <f>IF(VLOOKUP($B219,Ludo_voor!$A$2:$Y$601,3,0)="","",VLOOKUP($B219,Ludo_voor!$A$2:$Y$601,3,0))</f>
        <v>Bragard</v>
      </c>
      <c r="E219" s="61" t="str">
        <f>IF(VLOOKUP($B219,Ludo_voor!$A$2:$Y$601,4,0)="","",VLOOKUP($B219,Ludo_voor!$A$2:$Y$601,4,0))</f>
        <v>Louis</v>
      </c>
      <c r="F219" s="62" t="str">
        <f>IF(VLOOKUP($B219,Ludo_voor!$A$2:$Y$601,5,0)="","",VLOOKUP($B219,Ludo_voor!$A$2:$Y$601,5,0))</f>
        <v/>
      </c>
      <c r="G219" s="63"/>
      <c r="H219" s="85"/>
      <c r="I219" s="86"/>
      <c r="J219" s="87"/>
      <c r="K219" s="87"/>
      <c r="L219" s="87"/>
      <c r="M219" s="67" t="str">
        <f t="array" ref="M219">IF($G219="","",IF(L219="",0,((SUM(IF(I219=I$2:I$601,IF(J219=J$2:J$601,1,0),0))-K219)/(SUM(IF(I219=I$2:I$601,IF(J219=J$2:J$601,1,0),0))-1)*100)+(L219/(SUM(IF(I219=I$2:I$601,IF(J219=J$2:J$601,L$2:L$601,0),0))))+IF(K219&lt;2,SUM(IF(I219=I$2:I$601,IF(J219=J$2:J$601,1,0),0)),0)))</f>
        <v/>
      </c>
      <c r="N219" s="88"/>
      <c r="O219" s="72"/>
      <c r="P219" s="72"/>
      <c r="Q219" s="72"/>
      <c r="R219" s="70" t="str">
        <f t="array" ref="R219">IF($G219="","",IF(Q219="",0,((SUM(IF(N219=N$2:N$601,IF(O219=O$2:O$601,1,0),0))-P219)/(SUM(IF(N219=N$2:N$601,IF(O219=O$2:O$601,1,0),0))-1)*100)+(Q219/(SUM(IF(N219=N$2:N$601,IF(O219=O$2:O$601,Q$2:Q$601,0),0))))+IF(P219&lt;2,SUM(IF(N219=N$2:N$601,IF(O219=O$2:O$601,1,0),0)),0)))</f>
        <v/>
      </c>
      <c r="S219" s="71"/>
      <c r="T219" s="72"/>
      <c r="U219" s="72"/>
      <c r="V219" s="72"/>
      <c r="W219" s="73" t="str">
        <f t="array" ref="W219">IF($G219="","",IF(OR(S219=Error_checking!$Q$25,S219=Error_checking!$Q$26),R219-IF(P219&lt;2,SUM(IF(N219=N$2:N$601,IF(O219=O$2:O$601,1,0),0)),0),IF(V219="",0,((SUM(IF(S219=S$2:S$601,IF(T219=T$2:T$601,1,0),0))-U219)/(SUM(IF(S219=S$2:S$601,IF(T219=T$2:T$601,1,0),0))-1)*100)+(V219/(SUM(IF(S219=S$2:S$601,IF(T219=T$2:T$601,V$2:V$601,0),0))))+IF(U219&lt;2,SUM(IF(S219=S$2:S$601,IF(T219=T$2:T$601,1,0),0)),0))))</f>
        <v/>
      </c>
      <c r="X219" s="74"/>
      <c r="Y219" s="75"/>
      <c r="Z219" s="76"/>
      <c r="AA219" s="75"/>
      <c r="AB219" s="77">
        <f>0</f>
        <v>0</v>
      </c>
      <c r="AC219" s="77">
        <f t="array" ref="AC219">SUM(M219,R219,W219,AB219)</f>
        <v>0</v>
      </c>
      <c r="AD219" s="76">
        <f>IF(G219=Error_checking!$A$26,MAX(0,MIN(MaxBonus,$G$1)+1-_xlfn.RANK.EQ(AC219,$AC$2:$AC$601)),0)</f>
        <v>0</v>
      </c>
      <c r="AE219" s="73">
        <f t="shared" si="3"/>
        <v>0</v>
      </c>
      <c r="AF219" s="78" t="str">
        <f t="array" ref="AF219">IF(G219=Error_checking!$A$26,_xlfn.RANK.EQ(AC219,$AC$2:$AC$601),"")</f>
        <v/>
      </c>
      <c r="AG219" s="79"/>
      <c r="AH219" s="80"/>
      <c r="AI219" s="80"/>
      <c r="AJ219" s="80"/>
      <c r="AK219" s="81"/>
      <c r="AL219" s="81"/>
      <c r="AM219" s="81"/>
      <c r="AN219" s="82"/>
      <c r="AO219" s="81"/>
      <c r="AP219" s="81"/>
      <c r="AQ219" s="81"/>
    </row>
    <row r="220" spans="1:78" s="89" customFormat="1" ht="12.75" x14ac:dyDescent="0.2">
      <c r="A220" s="58" t="str">
        <f t="array" ref="A220">IF(G220=Error_checking!$A$26,_xlfn.RANK.EQ(AC220,$AC$2:$AC$601),"")</f>
        <v/>
      </c>
      <c r="B220" s="84">
        <v>418</v>
      </c>
      <c r="C220" s="59">
        <f>VLOOKUP($B220,Ludo_na!$A$2:$D$601,2,0)</f>
        <v>203</v>
      </c>
      <c r="D220" s="60" t="str">
        <f>IF(VLOOKUP($B220,Ludo_voor!$A$2:$Y$601,3,0)="","",VLOOKUP($B220,Ludo_voor!$A$2:$Y$601,3,0))</f>
        <v>Bremeesch</v>
      </c>
      <c r="E220" s="61" t="str">
        <f>IF(VLOOKUP($B220,Ludo_voor!$A$2:$Y$601,4,0)="","",VLOOKUP($B220,Ludo_voor!$A$2:$Y$601,4,0))</f>
        <v>Ymke</v>
      </c>
      <c r="F220" s="62" t="str">
        <f>IF(VLOOKUP($B220,Ludo_voor!$A$2:$Y$601,5,0)="","",VLOOKUP($B220,Ludo_voor!$A$2:$Y$601,5,0))</f>
        <v/>
      </c>
      <c r="G220" s="63"/>
      <c r="H220" s="85"/>
      <c r="I220" s="86"/>
      <c r="J220" s="87"/>
      <c r="K220" s="87"/>
      <c r="L220" s="87"/>
      <c r="M220" s="67" t="str">
        <f t="array" ref="M220">IF($G220="","",IF(L220="",0,((SUM(IF(I220=I$2:I$601,IF(J220=J$2:J$601,1,0),0))-K220)/(SUM(IF(I220=I$2:I$601,IF(J220=J$2:J$601,1,0),0))-1)*100)+(L220/(SUM(IF(I220=I$2:I$601,IF(J220=J$2:J$601,L$2:L$601,0),0))))+IF(K220&lt;2,SUM(IF(I220=I$2:I$601,IF(J220=J$2:J$601,1,0),0)),0)))</f>
        <v/>
      </c>
      <c r="N220" s="88"/>
      <c r="O220" s="72"/>
      <c r="P220" s="72"/>
      <c r="Q220" s="72"/>
      <c r="R220" s="70" t="str">
        <f t="array" ref="R220">IF($G220="","",IF(Q220="",0,((SUM(IF(N220=N$2:N$601,IF(O220=O$2:O$601,1,0),0))-P220)/(SUM(IF(N220=N$2:N$601,IF(O220=O$2:O$601,1,0),0))-1)*100)+(Q220/(SUM(IF(N220=N$2:N$601,IF(O220=O$2:O$601,Q$2:Q$601,0),0))))+IF(P220&lt;2,SUM(IF(N220=N$2:N$601,IF(O220=O$2:O$601,1,0),0)),0)))</f>
        <v/>
      </c>
      <c r="S220" s="71"/>
      <c r="T220" s="72"/>
      <c r="U220" s="72"/>
      <c r="V220" s="72"/>
      <c r="W220" s="73" t="str">
        <f t="array" ref="W220">IF($G220="","",IF(OR(S220=Error_checking!$Q$25,S220=Error_checking!$Q$26),R220-IF(P220&lt;2,SUM(IF(N220=N$2:N$601,IF(O220=O$2:O$601,1,0),0)),0),IF(V220="",0,((SUM(IF(S220=S$2:S$601,IF(T220=T$2:T$601,1,0),0))-U220)/(SUM(IF(S220=S$2:S$601,IF(T220=T$2:T$601,1,0),0))-1)*100)+(V220/(SUM(IF(S220=S$2:S$601,IF(T220=T$2:T$601,V$2:V$601,0),0))))+IF(U220&lt;2,SUM(IF(S220=S$2:S$601,IF(T220=T$2:T$601,1,0),0)),0))))</f>
        <v/>
      </c>
      <c r="X220" s="74"/>
      <c r="Y220" s="75"/>
      <c r="Z220" s="76"/>
      <c r="AA220" s="75"/>
      <c r="AB220" s="77">
        <f>0</f>
        <v>0</v>
      </c>
      <c r="AC220" s="77">
        <f t="array" ref="AC220">SUM(M220,R220,W220,AB220)</f>
        <v>0</v>
      </c>
      <c r="AD220" s="76">
        <f>IF(G220=Error_checking!$A$26,MAX(0,MIN(MaxBonus,$G$1)+1-_xlfn.RANK.EQ(AC220,$AC$2:$AC$601)),0)</f>
        <v>0</v>
      </c>
      <c r="AE220" s="73">
        <f t="shared" si="3"/>
        <v>0</v>
      </c>
      <c r="AF220" s="78" t="str">
        <f t="array" ref="AF220">IF(G220=Error_checking!$A$26,_xlfn.RANK.EQ(AC220,$AC$2:$AC$601),"")</f>
        <v/>
      </c>
      <c r="AG220" s="79"/>
      <c r="AH220" s="80"/>
      <c r="AI220" s="80"/>
      <c r="AJ220" s="80"/>
      <c r="AK220" s="81"/>
      <c r="AL220" s="90"/>
      <c r="AM220" s="90"/>
      <c r="AN220" s="91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</row>
    <row r="221" spans="1:78" s="89" customFormat="1" ht="12.75" x14ac:dyDescent="0.2">
      <c r="A221" s="58" t="str">
        <f t="array" ref="A221">IF(G221=Error_checking!$A$26,_xlfn.RANK.EQ(AC221,$AC$2:$AC$601),"")</f>
        <v/>
      </c>
      <c r="B221" s="84">
        <v>81</v>
      </c>
      <c r="C221" s="59">
        <f>VLOOKUP($B221,Ludo_na!$A$2:$D$601,2,0)</f>
        <v>348</v>
      </c>
      <c r="D221" s="60" t="str">
        <f>IF(VLOOKUP($B221,Ludo_voor!$A$2:$Y$601,3,0)="","",VLOOKUP($B221,Ludo_voor!$A$2:$Y$601,3,0))</f>
        <v>Brouckmeersch</v>
      </c>
      <c r="E221" s="61" t="str">
        <f>IF(VLOOKUP($B221,Ludo_voor!$A$2:$Y$601,4,0)="","",VLOOKUP($B221,Ludo_voor!$A$2:$Y$601,4,0))</f>
        <v>Caroline</v>
      </c>
      <c r="F221" s="62" t="str">
        <f>IF(VLOOKUP($B221,Ludo_voor!$A$2:$Y$601,5,0)="","",VLOOKUP($B221,Ludo_voor!$A$2:$Y$601,5,0))</f>
        <v>Spelen op Zolder</v>
      </c>
      <c r="G221" s="63"/>
      <c r="H221" s="85"/>
      <c r="I221" s="86"/>
      <c r="J221" s="87"/>
      <c r="K221" s="87"/>
      <c r="L221" s="87"/>
      <c r="M221" s="67" t="str">
        <f t="array" ref="M221">IF($G221="","",IF(L221="",0,((SUM(IF(I221=I$2:I$601,IF(J221=J$2:J$601,1,0),0))-K221)/(SUM(IF(I221=I$2:I$601,IF(J221=J$2:J$601,1,0),0))-1)*100)+(L221/(SUM(IF(I221=I$2:I$601,IF(J221=J$2:J$601,L$2:L$601,0),0))))+IF(K221&lt;2,SUM(IF(I221=I$2:I$601,IF(J221=J$2:J$601,1,0),0)),0)))</f>
        <v/>
      </c>
      <c r="N221" s="88"/>
      <c r="O221" s="72"/>
      <c r="P221" s="72"/>
      <c r="Q221" s="72"/>
      <c r="R221" s="70" t="str">
        <f t="array" ref="R221">IF($G221="","",IF(Q221="",0,((SUM(IF(N221=N$2:N$601,IF(O221=O$2:O$601,1,0),0))-P221)/(SUM(IF(N221=N$2:N$601,IF(O221=O$2:O$601,1,0),0))-1)*100)+(Q221/(SUM(IF(N221=N$2:N$601,IF(O221=O$2:O$601,Q$2:Q$601,0),0))))+IF(P221&lt;2,SUM(IF(N221=N$2:N$601,IF(O221=O$2:O$601,1,0),0)),0)))</f>
        <v/>
      </c>
      <c r="S221" s="71"/>
      <c r="T221" s="72"/>
      <c r="U221" s="72"/>
      <c r="V221" s="72"/>
      <c r="W221" s="73" t="str">
        <f t="array" ref="W221">IF($G221="","",IF(OR(S221=Error_checking!$Q$25,S221=Error_checking!$Q$26),R221-IF(P221&lt;2,SUM(IF(N221=N$2:N$601,IF(O221=O$2:O$601,1,0),0)),0),IF(V221="",0,((SUM(IF(S221=S$2:S$601,IF(T221=T$2:T$601,1,0),0))-U221)/(SUM(IF(S221=S$2:S$601,IF(T221=T$2:T$601,1,0),0))-1)*100)+(V221/(SUM(IF(S221=S$2:S$601,IF(T221=T$2:T$601,V$2:V$601,0),0))))+IF(U221&lt;2,SUM(IF(S221=S$2:S$601,IF(T221=T$2:T$601,1,0),0)),0))))</f>
        <v/>
      </c>
      <c r="X221" s="74"/>
      <c r="Y221" s="75"/>
      <c r="Z221" s="76"/>
      <c r="AA221" s="75"/>
      <c r="AB221" s="77">
        <f>0</f>
        <v>0</v>
      </c>
      <c r="AC221" s="77">
        <f t="array" ref="AC221">SUM(M221,R221,W221,AB221)</f>
        <v>0</v>
      </c>
      <c r="AD221" s="76">
        <f>IF(G221=Error_checking!$A$26,MAX(0,MIN(MaxBonus,$G$1)+1-_xlfn.RANK.EQ(AC221,$AC$2:$AC$601)),0)</f>
        <v>0</v>
      </c>
      <c r="AE221" s="73">
        <f t="shared" si="3"/>
        <v>0</v>
      </c>
      <c r="AF221" s="78" t="str">
        <f t="array" ref="AF221">IF(G221=Error_checking!$A$26,_xlfn.RANK.EQ(AC221,$AC$2:$AC$601),"")</f>
        <v/>
      </c>
      <c r="AG221" s="79"/>
      <c r="AH221" s="80"/>
      <c r="AI221" s="80"/>
      <c r="AJ221" s="80"/>
      <c r="AK221" s="81"/>
      <c r="AL221" s="81"/>
      <c r="AM221" s="81"/>
      <c r="AN221" s="82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</row>
    <row r="222" spans="1:78" s="89" customFormat="1" ht="12.75" x14ac:dyDescent="0.2">
      <c r="A222" s="58" t="str">
        <f t="array" ref="A222">IF(G222=Error_checking!$A$26,_xlfn.RANK.EQ(AC222,$AC$2:$AC$601),"")</f>
        <v/>
      </c>
      <c r="B222" s="84">
        <v>147</v>
      </c>
      <c r="C222" s="59">
        <f>VLOOKUP($B222,Ludo_na!$A$2:$D$601,2,0)</f>
        <v>412</v>
      </c>
      <c r="D222" s="60" t="str">
        <f>IF(VLOOKUP($B222,Ludo_voor!$A$2:$Y$601,3,0)="","",VLOOKUP($B222,Ludo_voor!$A$2:$Y$601,3,0))</f>
        <v>Bruneel</v>
      </c>
      <c r="E222" s="61" t="str">
        <f>IF(VLOOKUP($B222,Ludo_voor!$A$2:$Y$601,4,0)="","",VLOOKUP($B222,Ludo_voor!$A$2:$Y$601,4,0))</f>
        <v>Mathias</v>
      </c>
      <c r="F222" s="62" t="str">
        <f>IF(VLOOKUP($B222,Ludo_voor!$A$2:$Y$601,5,0)="","",VLOOKUP($B222,Ludo_voor!$A$2:$Y$601,5,0))</f>
        <v/>
      </c>
      <c r="G222" s="63"/>
      <c r="H222" s="85"/>
      <c r="I222" s="86"/>
      <c r="J222" s="87"/>
      <c r="K222" s="87"/>
      <c r="L222" s="87"/>
      <c r="M222" s="67" t="str">
        <f t="array" ref="M222">IF($G222="","",IF(L222="",0,((SUM(IF(I222=I$2:I$601,IF(J222=J$2:J$601,1,0),0))-K222)/(SUM(IF(I222=I$2:I$601,IF(J222=J$2:J$601,1,0),0))-1)*100)+(L222/(SUM(IF(I222=I$2:I$601,IF(J222=J$2:J$601,L$2:L$601,0),0))))+IF(K222&lt;2,SUM(IF(I222=I$2:I$601,IF(J222=J$2:J$601,1,0),0)),0)))</f>
        <v/>
      </c>
      <c r="N222" s="88"/>
      <c r="O222" s="72"/>
      <c r="P222" s="72"/>
      <c r="Q222" s="72"/>
      <c r="R222" s="70" t="str">
        <f t="array" ref="R222">IF($G222="","",IF(Q222="",0,((SUM(IF(N222=N$2:N$601,IF(O222=O$2:O$601,1,0),0))-P222)/(SUM(IF(N222=N$2:N$601,IF(O222=O$2:O$601,1,0),0))-1)*100)+(Q222/(SUM(IF(N222=N$2:N$601,IF(O222=O$2:O$601,Q$2:Q$601,0),0))))+IF(P222&lt;2,SUM(IF(N222=N$2:N$601,IF(O222=O$2:O$601,1,0),0)),0)))</f>
        <v/>
      </c>
      <c r="S222" s="71"/>
      <c r="T222" s="72"/>
      <c r="U222" s="72"/>
      <c r="V222" s="72"/>
      <c r="W222" s="73" t="str">
        <f t="array" ref="W222">IF($G222="","",IF(OR(S222=Error_checking!$Q$25,S222=Error_checking!$Q$26),R222-IF(P222&lt;2,SUM(IF(N222=N$2:N$601,IF(O222=O$2:O$601,1,0),0)),0),IF(V222="",0,((SUM(IF(S222=S$2:S$601,IF(T222=T$2:T$601,1,0),0))-U222)/(SUM(IF(S222=S$2:S$601,IF(T222=T$2:T$601,1,0),0))-1)*100)+(V222/(SUM(IF(S222=S$2:S$601,IF(T222=T$2:T$601,V$2:V$601,0),0))))+IF(U222&lt;2,SUM(IF(S222=S$2:S$601,IF(T222=T$2:T$601,1,0),0)),0))))</f>
        <v/>
      </c>
      <c r="X222" s="74"/>
      <c r="Y222" s="75"/>
      <c r="Z222" s="76"/>
      <c r="AA222" s="75"/>
      <c r="AB222" s="77">
        <f>0</f>
        <v>0</v>
      </c>
      <c r="AC222" s="77">
        <f t="array" ref="AC222">SUM(M222,R222,W222,AB222)</f>
        <v>0</v>
      </c>
      <c r="AD222" s="76">
        <f>IF(G222=Error_checking!$A$26,MAX(0,MIN(MaxBonus,$G$1)+1-_xlfn.RANK.EQ(AC222,$AC$2:$AC$601)),0)</f>
        <v>0</v>
      </c>
      <c r="AE222" s="73">
        <f t="shared" si="3"/>
        <v>0</v>
      </c>
      <c r="AF222" s="78" t="str">
        <f t="array" ref="AF222">IF(G222=Error_checking!$A$26,_xlfn.RANK.EQ(AC222,$AC$2:$AC$601),"")</f>
        <v/>
      </c>
      <c r="AG222" s="79"/>
      <c r="AH222" s="80"/>
      <c r="AI222" s="80"/>
      <c r="AJ222" s="80"/>
      <c r="AK222" s="81"/>
      <c r="AL222" s="81"/>
      <c r="AM222" s="81"/>
      <c r="AN222" s="82"/>
      <c r="AO222" s="81"/>
      <c r="AP222" s="81"/>
      <c r="AQ222" s="81"/>
    </row>
    <row r="223" spans="1:78" s="89" customFormat="1" ht="12.75" x14ac:dyDescent="0.2">
      <c r="A223" s="58" t="str">
        <f t="array" ref="A223">IF(G223=Error_checking!$A$26,_xlfn.RANK.EQ(AC223,$AC$2:$AC$601),"")</f>
        <v/>
      </c>
      <c r="B223" s="84">
        <v>10</v>
      </c>
      <c r="C223" s="59">
        <f>VLOOKUP($B223,Ludo_na!$A$2:$D$601,2,0)</f>
        <v>300</v>
      </c>
      <c r="D223" s="60" t="str">
        <f>IF(VLOOKUP($B223,Ludo_voor!$A$2:$Y$601,3,0)="","",VLOOKUP($B223,Ludo_voor!$A$2:$Y$601,3,0))</f>
        <v>Brutin</v>
      </c>
      <c r="E223" s="61" t="str">
        <f>IF(VLOOKUP($B223,Ludo_voor!$A$2:$Y$601,4,0)="","",VLOOKUP($B223,Ludo_voor!$A$2:$Y$601,4,0))</f>
        <v>Franky</v>
      </c>
      <c r="F223" s="62" t="str">
        <f>IF(VLOOKUP($B223,Ludo_voor!$A$2:$Y$601,5,0)="","",VLOOKUP($B223,Ludo_voor!$A$2:$Y$601,5,0))</f>
        <v>De Nieuwe Spelling</v>
      </c>
      <c r="G223" s="63"/>
      <c r="H223" s="85"/>
      <c r="I223" s="86"/>
      <c r="J223" s="87"/>
      <c r="K223" s="87"/>
      <c r="L223" s="87"/>
      <c r="M223" s="67" t="str">
        <f t="array" ref="M223">IF($G223="","",IF(L223="",0,((SUM(IF(I223=I$2:I$601,IF(J223=J$2:J$601,1,0),0))-K223)/(SUM(IF(I223=I$2:I$601,IF(J223=J$2:J$601,1,0),0))-1)*100)+(L223/(SUM(IF(I223=I$2:I$601,IF(J223=J$2:J$601,L$2:L$601,0),0))))+IF(K223&lt;2,SUM(IF(I223=I$2:I$601,IF(J223=J$2:J$601,1,0),0)),0)))</f>
        <v/>
      </c>
      <c r="N223" s="88"/>
      <c r="O223" s="72"/>
      <c r="P223" s="72"/>
      <c r="Q223" s="72"/>
      <c r="R223" s="70" t="str">
        <f t="array" ref="R223">IF($G223="","",IF(Q223="",0,((SUM(IF(N223=N$2:N$601,IF(O223=O$2:O$601,1,0),0))-P223)/(SUM(IF(N223=N$2:N$601,IF(O223=O$2:O$601,1,0),0))-1)*100)+(Q223/(SUM(IF(N223=N$2:N$601,IF(O223=O$2:O$601,Q$2:Q$601,0),0))))+IF(P223&lt;2,SUM(IF(N223=N$2:N$601,IF(O223=O$2:O$601,1,0),0)),0)))</f>
        <v/>
      </c>
      <c r="S223" s="71"/>
      <c r="T223" s="72"/>
      <c r="U223" s="72"/>
      <c r="V223" s="72"/>
      <c r="W223" s="73" t="str">
        <f t="array" ref="W223">IF($G223="","",IF(OR(S223=Error_checking!$Q$25,S223=Error_checking!$Q$26),R223-IF(P223&lt;2,SUM(IF(N223=N$2:N$601,IF(O223=O$2:O$601,1,0),0)),0),IF(V223="",0,((SUM(IF(S223=S$2:S$601,IF(T223=T$2:T$601,1,0),0))-U223)/(SUM(IF(S223=S$2:S$601,IF(T223=T$2:T$601,1,0),0))-1)*100)+(V223/(SUM(IF(S223=S$2:S$601,IF(T223=T$2:T$601,V$2:V$601,0),0))))+IF(U223&lt;2,SUM(IF(S223=S$2:S$601,IF(T223=T$2:T$601,1,0),0)),0))))</f>
        <v/>
      </c>
      <c r="X223" s="74"/>
      <c r="Y223" s="75"/>
      <c r="Z223" s="76"/>
      <c r="AA223" s="75"/>
      <c r="AB223" s="77">
        <f>0</f>
        <v>0</v>
      </c>
      <c r="AC223" s="77">
        <f t="array" ref="AC223">SUM(M223,R223,W223,AB223)</f>
        <v>0</v>
      </c>
      <c r="AD223" s="76">
        <f>IF(G223=Error_checking!$A$26,MAX(0,MIN(MaxBonus,$G$1)+1-_xlfn.RANK.EQ(AC223,$AC$2:$AC$601)),0)</f>
        <v>0</v>
      </c>
      <c r="AE223" s="73">
        <f t="shared" si="3"/>
        <v>0</v>
      </c>
      <c r="AF223" s="78" t="str">
        <f t="array" ref="AF223">IF(G223=Error_checking!$A$26,_xlfn.RANK.EQ(AC223,$AC$2:$AC$601),"")</f>
        <v/>
      </c>
      <c r="AG223" s="79"/>
      <c r="AH223" s="80"/>
      <c r="AI223" s="80"/>
      <c r="AJ223" s="80"/>
      <c r="AK223" s="81"/>
      <c r="AL223" s="81"/>
      <c r="AM223" s="81"/>
      <c r="AN223" s="82"/>
      <c r="AO223" s="81"/>
      <c r="AP223" s="81"/>
      <c r="AQ223" s="81"/>
    </row>
    <row r="224" spans="1:78" s="89" customFormat="1" ht="12.75" x14ac:dyDescent="0.2">
      <c r="A224" s="58" t="str">
        <f t="array" ref="A224">IF(G224=Error_checking!$A$26,_xlfn.RANK.EQ(AC224,$AC$2:$AC$601),"")</f>
        <v/>
      </c>
      <c r="B224" s="84">
        <v>441</v>
      </c>
      <c r="C224" s="59">
        <f>VLOOKUP($B224,Ludo_na!$A$2:$D$601,2,0)</f>
        <v>415</v>
      </c>
      <c r="D224" s="60" t="str">
        <f>IF(VLOOKUP($B224,Ludo_voor!$A$2:$Y$601,3,0)="","",VLOOKUP($B224,Ludo_voor!$A$2:$Y$601,3,0))</f>
        <v>Brys</v>
      </c>
      <c r="E224" s="61" t="str">
        <f>IF(VLOOKUP($B224,Ludo_voor!$A$2:$Y$601,4,0)="","",VLOOKUP($B224,Ludo_voor!$A$2:$Y$601,4,0))</f>
        <v>Bart</v>
      </c>
      <c r="F224" s="62" t="str">
        <f>IF(VLOOKUP($B224,Ludo_voor!$A$2:$Y$601,5,0)="","",VLOOKUP($B224,Ludo_voor!$A$2:$Y$601,5,0))</f>
        <v/>
      </c>
      <c r="G224" s="63"/>
      <c r="H224" s="85"/>
      <c r="I224" s="86"/>
      <c r="J224" s="87"/>
      <c r="K224" s="87"/>
      <c r="L224" s="87"/>
      <c r="M224" s="67" t="str">
        <f t="array" ref="M224">IF($G224="","",IF(L224="",0,((SUM(IF(I224=I$2:I$601,IF(J224=J$2:J$601,1,0),0))-K224)/(SUM(IF(I224=I$2:I$601,IF(J224=J$2:J$601,1,0),0))-1)*100)+(L224/(SUM(IF(I224=I$2:I$601,IF(J224=J$2:J$601,L$2:L$601,0),0))))+IF(K224&lt;2,SUM(IF(I224=I$2:I$601,IF(J224=J$2:J$601,1,0),0)),0)))</f>
        <v/>
      </c>
      <c r="N224" s="88"/>
      <c r="O224" s="72"/>
      <c r="P224" s="72"/>
      <c r="Q224" s="72"/>
      <c r="R224" s="70" t="str">
        <f t="array" ref="R224">IF($G224="","",IF(Q224="",0,((SUM(IF(N224=N$2:N$601,IF(O224=O$2:O$601,1,0),0))-P224)/(SUM(IF(N224=N$2:N$601,IF(O224=O$2:O$601,1,0),0))-1)*100)+(Q224/(SUM(IF(N224=N$2:N$601,IF(O224=O$2:O$601,Q$2:Q$601,0),0))))+IF(P224&lt;2,SUM(IF(N224=N$2:N$601,IF(O224=O$2:O$601,1,0),0)),0)))</f>
        <v/>
      </c>
      <c r="S224" s="71"/>
      <c r="T224" s="72"/>
      <c r="U224" s="72"/>
      <c r="V224" s="72"/>
      <c r="W224" s="73" t="str">
        <f t="array" ref="W224">IF($G224="","",IF(OR(S224=Error_checking!$Q$25,S224=Error_checking!$Q$26),R224-IF(P224&lt;2,SUM(IF(N224=N$2:N$601,IF(O224=O$2:O$601,1,0),0)),0),IF(V224="",0,((SUM(IF(S224=S$2:S$601,IF(T224=T$2:T$601,1,0),0))-U224)/(SUM(IF(S224=S$2:S$601,IF(T224=T$2:T$601,1,0),0))-1)*100)+(V224/(SUM(IF(S224=S$2:S$601,IF(T224=T$2:T$601,V$2:V$601,0),0))))+IF(U224&lt;2,SUM(IF(S224=S$2:S$601,IF(T224=T$2:T$601,1,0),0)),0))))</f>
        <v/>
      </c>
      <c r="X224" s="74"/>
      <c r="Y224" s="75"/>
      <c r="Z224" s="76"/>
      <c r="AA224" s="75"/>
      <c r="AB224" s="77">
        <f>0</f>
        <v>0</v>
      </c>
      <c r="AC224" s="77">
        <f t="array" ref="AC224">SUM(M224,R224,W224,AB224)</f>
        <v>0</v>
      </c>
      <c r="AD224" s="76">
        <f>IF(G224=Error_checking!$A$26,MAX(0,MIN(MaxBonus,$G$1)+1-_xlfn.RANK.EQ(AC224,$AC$2:$AC$601)),0)</f>
        <v>0</v>
      </c>
      <c r="AE224" s="73">
        <f t="shared" si="3"/>
        <v>0</v>
      </c>
      <c r="AF224" s="78" t="str">
        <f t="array" ref="AF224">IF(G224=Error_checking!$A$26,_xlfn.RANK.EQ(AC224,$AC$2:$AC$601),"")</f>
        <v/>
      </c>
      <c r="AG224" s="79"/>
      <c r="AH224" s="80"/>
      <c r="AI224" s="80"/>
      <c r="AJ224" s="80"/>
      <c r="AK224" s="81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</row>
    <row r="225" spans="1:78" s="104" customFormat="1" ht="12.75" x14ac:dyDescent="0.2">
      <c r="A225" s="58" t="str">
        <f t="array" ref="A225">IF(G225=Error_checking!$A$26,_xlfn.RANK.EQ(AC225,$AC$2:$AC$601),"")</f>
        <v/>
      </c>
      <c r="B225" s="58">
        <v>399</v>
      </c>
      <c r="C225" s="59">
        <f>VLOOKUP($B225,Ludo_na!$A$2:$D$601,2,0)</f>
        <v>316</v>
      </c>
      <c r="D225" s="60" t="str">
        <f>IF(VLOOKUP($B225,Ludo_voor!$A$2:$Y$601,3,0)="","",VLOOKUP($B225,Ludo_voor!$A$2:$Y$601,3,0))</f>
        <v>Budke</v>
      </c>
      <c r="E225" s="61" t="str">
        <f>IF(VLOOKUP($B225,Ludo_voor!$A$2:$Y$601,4,0)="","",VLOOKUP($B225,Ludo_voor!$A$2:$Y$601,4,0))</f>
        <v>Sébastien</v>
      </c>
      <c r="F225" s="62" t="str">
        <f>IF(VLOOKUP($B225,Ludo_voor!$A$2:$Y$601,5,0)="","",VLOOKUP($B225,Ludo_voor!$A$2:$Y$601,5,0))</f>
        <v/>
      </c>
      <c r="G225" s="63"/>
      <c r="H225" s="64"/>
      <c r="I225" s="65"/>
      <c r="J225" s="66"/>
      <c r="K225" s="66"/>
      <c r="L225" s="66"/>
      <c r="M225" s="67" t="str">
        <f t="array" ref="M225">IF($G225="","",IF(L225="",0,((SUM(IF(I225=I$2:I$601,IF(J225=J$2:J$601,1,0),0))-K225)/(SUM(IF(I225=I$2:I$601,IF(J225=J$2:J$601,1,0),0))-1)*100)+(L225/(SUM(IF(I225=I$2:I$601,IF(J225=J$2:J$601,L$2:L$601,0),0))))+IF(K225&lt;2,SUM(IF(I225=I$2:I$601,IF(J225=J$2:J$601,1,0),0)),0)))</f>
        <v/>
      </c>
      <c r="N225" s="68"/>
      <c r="O225" s="69"/>
      <c r="P225" s="69"/>
      <c r="Q225" s="69"/>
      <c r="R225" s="70" t="str">
        <f t="array" ref="R225">IF($G225="","",IF(Q225="",0,((SUM(IF(N225=N$2:N$601,IF(O225=O$2:O$601,1,0),0))-P225)/(SUM(IF(N225=N$2:N$601,IF(O225=O$2:O$601,1,0),0))-1)*100)+(Q225/(SUM(IF(N225=N$2:N$601,IF(O225=O$2:O$601,Q$2:Q$601,0),0))))+IF(P225&lt;2,SUM(IF(N225=N$2:N$601,IF(O225=O$2:O$601,1,0),0)),0)))</f>
        <v/>
      </c>
      <c r="S225" s="71"/>
      <c r="T225" s="72"/>
      <c r="U225" s="72"/>
      <c r="V225" s="72"/>
      <c r="W225" s="73" t="str">
        <f t="array" ref="W225">IF($G225="","",IF(OR(S225=Error_checking!$Q$25,S225=Error_checking!$Q$26),R225-IF(P225&lt;2,SUM(IF(N225=N$2:N$601,IF(O225=O$2:O$601,1,0),0)),0),IF(V225="",0,((SUM(IF(S225=S$2:S$601,IF(T225=T$2:T$601,1,0),0))-U225)/(SUM(IF(S225=S$2:S$601,IF(T225=T$2:T$601,1,0),0))-1)*100)+(V225/(SUM(IF(S225=S$2:S$601,IF(T225=T$2:T$601,V$2:V$601,0),0))))+IF(U225&lt;2,SUM(IF(S225=S$2:S$601,IF(T225=T$2:T$601,1,0),0)),0))))</f>
        <v/>
      </c>
      <c r="X225" s="74"/>
      <c r="Y225" s="75"/>
      <c r="Z225" s="76"/>
      <c r="AA225" s="75"/>
      <c r="AB225" s="77">
        <f>0</f>
        <v>0</v>
      </c>
      <c r="AC225" s="77">
        <f t="array" ref="AC225">SUM(M225,R225,W225,AB225)</f>
        <v>0</v>
      </c>
      <c r="AD225" s="76">
        <f>IF(G225=Error_checking!$A$26,MAX(0,MIN(MaxBonus,$G$1)+1-_xlfn.RANK.EQ(AC225,$AC$2:$AC$601)),0)</f>
        <v>0</v>
      </c>
      <c r="AE225" s="73">
        <f t="shared" si="3"/>
        <v>0</v>
      </c>
      <c r="AF225" s="78" t="str">
        <f t="array" ref="AF225">IF(G225=Error_checking!$A$26,_xlfn.RANK.EQ(AC225,$AC$2:$AC$601),"")</f>
        <v/>
      </c>
      <c r="AG225" s="79"/>
      <c r="AH225" s="80"/>
      <c r="AI225" s="80"/>
      <c r="AJ225" s="80"/>
      <c r="AK225" s="81"/>
      <c r="AL225" s="81"/>
      <c r="AM225" s="81"/>
      <c r="AN225" s="82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</row>
    <row r="226" spans="1:78" s="92" customFormat="1" ht="12.75" x14ac:dyDescent="0.2">
      <c r="A226" s="58" t="str">
        <f t="array" ref="A226">IF(G226=Error_checking!$A$26,_xlfn.RANK.EQ(AC226,$AC$2:$AC$601),"")</f>
        <v/>
      </c>
      <c r="B226" s="58">
        <v>12</v>
      </c>
      <c r="C226" s="59">
        <f>VLOOKUP($B226,Ludo_na!$A$2:$D$601,2,0)</f>
        <v>63</v>
      </c>
      <c r="D226" s="60" t="str">
        <f>IF(VLOOKUP($B226,Ludo_voor!$A$2:$Y$601,3,0)="","",VLOOKUP($B226,Ludo_voor!$A$2:$Y$601,3,0))</f>
        <v>Bultijnck</v>
      </c>
      <c r="E226" s="61" t="str">
        <f>IF(VLOOKUP($B226,Ludo_voor!$A$2:$Y$601,4,0)="","",VLOOKUP($B226,Ludo_voor!$A$2:$Y$601,4,0))</f>
        <v>Stijn</v>
      </c>
      <c r="F226" s="62" t="str">
        <f>IF(VLOOKUP($B226,Ludo_voor!$A$2:$Y$601,5,0)="","",VLOOKUP($B226,Ludo_voor!$A$2:$Y$601,5,0))</f>
        <v/>
      </c>
      <c r="G226" s="63"/>
      <c r="H226" s="85"/>
      <c r="I226" s="86"/>
      <c r="J226" s="87"/>
      <c r="K226" s="87"/>
      <c r="L226" s="87"/>
      <c r="M226" s="67" t="str">
        <f t="array" ref="M226">IF($G226="","",IF(L226="",0,((SUM(IF(I226=I$2:I$601,IF(J226=J$2:J$601,1,0),0))-K226)/(SUM(IF(I226=I$2:I$601,IF(J226=J$2:J$601,1,0),0))-1)*100)+(L226/(SUM(IF(I226=I$2:I$601,IF(J226=J$2:J$601,L$2:L$601,0),0))))+IF(K226&lt;2,SUM(IF(I226=I$2:I$601,IF(J226=J$2:J$601,1,0),0)),0)))</f>
        <v/>
      </c>
      <c r="N226" s="88"/>
      <c r="O226" s="72"/>
      <c r="P226" s="72"/>
      <c r="Q226" s="72"/>
      <c r="R226" s="70" t="str">
        <f t="array" ref="R226">IF($G226="","",IF(Q226="",0,((SUM(IF(N226=N$2:N$601,IF(O226=O$2:O$601,1,0),0))-P226)/(SUM(IF(N226=N$2:N$601,IF(O226=O$2:O$601,1,0),0))-1)*100)+(Q226/(SUM(IF(N226=N$2:N$601,IF(O226=O$2:O$601,Q$2:Q$601,0),0))))+IF(P226&lt;2,SUM(IF(N226=N$2:N$601,IF(O226=O$2:O$601,1,0),0)),0)))</f>
        <v/>
      </c>
      <c r="S226" s="103"/>
      <c r="T226" s="69"/>
      <c r="U226" s="69"/>
      <c r="V226" s="69"/>
      <c r="W226" s="73" t="str">
        <f t="array" ref="W226">IF($G226="","",IF(OR(S226=Error_checking!$Q$25,S226=Error_checking!$Q$26),R226-IF(P226&lt;2,SUM(IF(N226=N$2:N$601,IF(O226=O$2:O$601,1,0),0)),0),IF(V226="",0,((SUM(IF(S226=S$2:S$601,IF(T226=T$2:T$601,1,0),0))-U226)/(SUM(IF(S226=S$2:S$601,IF(T226=T$2:T$601,1,0),0))-1)*100)+(V226/(SUM(IF(S226=S$2:S$601,IF(T226=T$2:T$601,V$2:V$601,0),0))))+IF(U226&lt;2,SUM(IF(S226=S$2:S$601,IF(T226=T$2:T$601,1,0),0)),0))))</f>
        <v/>
      </c>
      <c r="X226" s="96"/>
      <c r="Y226" s="97"/>
      <c r="Z226" s="98"/>
      <c r="AA226" s="97"/>
      <c r="AB226" s="99">
        <f>0</f>
        <v>0</v>
      </c>
      <c r="AC226" s="99">
        <f t="array" ref="AC226">SUM(M226,R226,W226,AB226)</f>
        <v>0</v>
      </c>
      <c r="AD226" s="98">
        <f>IF(G226=Error_checking!$A$26,MAX(0,MIN(MaxBonus,$G$1)+1-_xlfn.RANK.EQ(AC226,$AC$2:$AC$601)),0)</f>
        <v>0</v>
      </c>
      <c r="AE226" s="95">
        <f t="shared" si="3"/>
        <v>0</v>
      </c>
      <c r="AF226" s="78" t="str">
        <f t="array" ref="AF226">IF(G226=Error_checking!$A$26,_xlfn.RANK.EQ(AC226,$AC$2:$AC$601),"")</f>
        <v/>
      </c>
      <c r="AG226" s="101"/>
      <c r="AH226" s="102"/>
      <c r="AI226" s="102"/>
      <c r="AJ226" s="102"/>
      <c r="AK226" s="81"/>
      <c r="AL226" s="81"/>
      <c r="AM226" s="81"/>
      <c r="AN226" s="82"/>
      <c r="AO226" s="81"/>
      <c r="AP226" s="81"/>
      <c r="AQ226" s="81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89"/>
      <c r="BE226" s="89"/>
      <c r="BF226" s="89"/>
      <c r="BG226" s="89"/>
      <c r="BH226" s="89"/>
      <c r="BI226" s="89"/>
      <c r="BJ226" s="89"/>
      <c r="BK226" s="89"/>
      <c r="BL226" s="89"/>
      <c r="BM226" s="89"/>
      <c r="BN226" s="89"/>
      <c r="BO226" s="89"/>
      <c r="BP226" s="89"/>
      <c r="BQ226" s="89"/>
      <c r="BR226" s="89"/>
      <c r="BS226" s="89"/>
      <c r="BT226" s="89"/>
      <c r="BU226" s="89"/>
      <c r="BV226" s="89"/>
      <c r="BW226" s="89"/>
      <c r="BX226" s="89"/>
      <c r="BY226" s="89"/>
      <c r="BZ226" s="89"/>
    </row>
    <row r="227" spans="1:78" s="104" customFormat="1" ht="12.75" x14ac:dyDescent="0.2">
      <c r="A227" s="58" t="str">
        <f t="array" ref="A227">IF(G227=Error_checking!$A$26,_xlfn.RANK.EQ(AC227,$AC$2:$AC$601),"")</f>
        <v/>
      </c>
      <c r="B227" s="58">
        <v>50</v>
      </c>
      <c r="C227" s="59">
        <f>VLOOKUP($B227,Ludo_na!$A$2:$D$601,2,0)</f>
        <v>100</v>
      </c>
      <c r="D227" s="60" t="str">
        <f>IF(VLOOKUP($B227,Ludo_voor!$A$2:$Y$601,3,0)="","",VLOOKUP($B227,Ludo_voor!$A$2:$Y$601,3,0))</f>
        <v>Cadot</v>
      </c>
      <c r="E227" s="61" t="str">
        <f>IF(VLOOKUP($B227,Ludo_voor!$A$2:$Y$601,4,0)="","",VLOOKUP($B227,Ludo_voor!$A$2:$Y$601,4,0))</f>
        <v>Pascal</v>
      </c>
      <c r="F227" s="62" t="str">
        <f>IF(VLOOKUP($B227,Ludo_voor!$A$2:$Y$601,5,0)="","",VLOOKUP($B227,Ludo_voor!$A$2:$Y$601,5,0))</f>
        <v/>
      </c>
      <c r="G227" s="63"/>
      <c r="H227" s="85"/>
      <c r="I227" s="86"/>
      <c r="J227" s="87"/>
      <c r="K227" s="87"/>
      <c r="L227" s="87"/>
      <c r="M227" s="67" t="str">
        <f t="array" ref="M227">IF($G227="","",IF(L227="",0,((SUM(IF(I227=I$2:I$601,IF(J227=J$2:J$601,1,0),0))-K227)/(SUM(IF(I227=I$2:I$601,IF(J227=J$2:J$601,1,0),0))-1)*100)+(L227/(SUM(IF(I227=I$2:I$601,IF(J227=J$2:J$601,L$2:L$601,0),0))))+IF(K227&lt;2,SUM(IF(I227=I$2:I$601,IF(J227=J$2:J$601,1,0),0)),0)))</f>
        <v/>
      </c>
      <c r="N227" s="88"/>
      <c r="O227" s="72"/>
      <c r="P227" s="72"/>
      <c r="Q227" s="72"/>
      <c r="R227" s="70" t="str">
        <f t="array" ref="R227">IF($G227="","",IF(Q227="",0,((SUM(IF(N227=N$2:N$601,IF(O227=O$2:O$601,1,0),0))-P227)/(SUM(IF(N227=N$2:N$601,IF(O227=O$2:O$601,1,0),0))-1)*100)+(Q227/(SUM(IF(N227=N$2:N$601,IF(O227=O$2:O$601,Q$2:Q$601,0),0))))+IF(P227&lt;2,SUM(IF(N227=N$2:N$601,IF(O227=O$2:O$601,1,0),0)),0)))</f>
        <v/>
      </c>
      <c r="S227" s="71"/>
      <c r="T227" s="72"/>
      <c r="U227" s="72"/>
      <c r="V227" s="72"/>
      <c r="W227" s="73" t="str">
        <f t="array" ref="W227">IF($G227="","",IF(OR(S227=Error_checking!$Q$25,S227=Error_checking!$Q$26),R227-IF(P227&lt;2,SUM(IF(N227=N$2:N$601,IF(O227=O$2:O$601,1,0),0)),0),IF(V227="",0,((SUM(IF(S227=S$2:S$601,IF(T227=T$2:T$601,1,0),0))-U227)/(SUM(IF(S227=S$2:S$601,IF(T227=T$2:T$601,1,0),0))-1)*100)+(V227/(SUM(IF(S227=S$2:S$601,IF(T227=T$2:T$601,V$2:V$601,0),0))))+IF(U227&lt;2,SUM(IF(S227=S$2:S$601,IF(T227=T$2:T$601,1,0),0)),0))))</f>
        <v/>
      </c>
      <c r="X227" s="74"/>
      <c r="Y227" s="75"/>
      <c r="Z227" s="76"/>
      <c r="AA227" s="75"/>
      <c r="AB227" s="77">
        <f>0</f>
        <v>0</v>
      </c>
      <c r="AC227" s="77">
        <f t="array" ref="AC227">SUM(M227,R227,W227,AB227)</f>
        <v>0</v>
      </c>
      <c r="AD227" s="76">
        <f>IF(G227=Error_checking!$A$26,MAX(0,MIN(MaxBonus,$G$1)+1-_xlfn.RANK.EQ(AC227,$AC$2:$AC$601)),0)</f>
        <v>0</v>
      </c>
      <c r="AE227" s="73">
        <f t="shared" si="3"/>
        <v>0</v>
      </c>
      <c r="AF227" s="78" t="str">
        <f t="array" ref="AF227">IF(G227=Error_checking!$A$26,_xlfn.RANK.EQ(AC227,$AC$2:$AC$601),"")</f>
        <v/>
      </c>
      <c r="AG227" s="79"/>
      <c r="AH227" s="80"/>
      <c r="AI227" s="80"/>
      <c r="AJ227" s="80"/>
      <c r="AK227" s="81"/>
      <c r="AL227" s="81"/>
      <c r="AM227" s="81"/>
      <c r="AN227" s="82"/>
      <c r="AO227" s="81"/>
      <c r="AP227" s="81"/>
      <c r="AQ227" s="81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/>
      <c r="BI227" s="89"/>
      <c r="BJ227" s="89"/>
      <c r="BK227" s="89"/>
      <c r="BL227" s="89"/>
      <c r="BM227" s="89"/>
      <c r="BN227" s="89"/>
      <c r="BO227" s="89"/>
      <c r="BP227" s="89"/>
      <c r="BQ227" s="89"/>
      <c r="BR227" s="89"/>
      <c r="BS227" s="89"/>
      <c r="BT227" s="89"/>
      <c r="BU227" s="89"/>
      <c r="BV227" s="89"/>
      <c r="BW227" s="89"/>
      <c r="BX227" s="89"/>
      <c r="BY227" s="89"/>
      <c r="BZ227" s="89"/>
    </row>
    <row r="228" spans="1:78" s="89" customFormat="1" ht="12.75" x14ac:dyDescent="0.2">
      <c r="A228" s="58" t="str">
        <f t="array" ref="A228">IF(G228=Error_checking!$A$26,_xlfn.RANK.EQ(AC228,$AC$2:$AC$601),"")</f>
        <v/>
      </c>
      <c r="B228" s="84">
        <v>227</v>
      </c>
      <c r="C228" s="59">
        <f>VLOOKUP($B228,Ludo_na!$A$2:$D$601,2,0)</f>
        <v>80</v>
      </c>
      <c r="D228" s="60" t="str">
        <f>IF(VLOOKUP($B228,Ludo_voor!$A$2:$Y$601,3,0)="","",VLOOKUP($B228,Ludo_voor!$A$2:$Y$601,3,0))</f>
        <v>Cadot</v>
      </c>
      <c r="E228" s="61" t="str">
        <f>IF(VLOOKUP($B228,Ludo_voor!$A$2:$Y$601,4,0)="","",VLOOKUP($B228,Ludo_voor!$A$2:$Y$601,4,0))</f>
        <v>Romain</v>
      </c>
      <c r="F228" s="62" t="str">
        <f>IF(VLOOKUP($B228,Ludo_voor!$A$2:$Y$601,5,0)="","",VLOOKUP($B228,Ludo_voor!$A$2:$Y$601,5,0))</f>
        <v/>
      </c>
      <c r="G228" s="63"/>
      <c r="H228" s="85"/>
      <c r="I228" s="86"/>
      <c r="J228" s="87"/>
      <c r="K228" s="87"/>
      <c r="L228" s="87"/>
      <c r="M228" s="67" t="str">
        <f t="array" ref="M228">IF($G228="","",IF(L228="",0,((SUM(IF(I228=I$2:I$601,IF(J228=J$2:J$601,1,0),0))-K228)/(SUM(IF(I228=I$2:I$601,IF(J228=J$2:J$601,1,0),0))-1)*100)+(L228/(SUM(IF(I228=I$2:I$601,IF(J228=J$2:J$601,L$2:L$601,0),0))))+IF(K228&lt;2,SUM(IF(I228=I$2:I$601,IF(J228=J$2:J$601,1,0),0)),0)))</f>
        <v/>
      </c>
      <c r="N228" s="88"/>
      <c r="O228" s="72"/>
      <c r="P228" s="72"/>
      <c r="Q228" s="72"/>
      <c r="R228" s="70" t="str">
        <f t="array" ref="R228">IF($G228="","",IF(Q228="",0,((SUM(IF(N228=N$2:N$601,IF(O228=O$2:O$601,1,0),0))-P228)/(SUM(IF(N228=N$2:N$601,IF(O228=O$2:O$601,1,0),0))-1)*100)+(Q228/(SUM(IF(N228=N$2:N$601,IF(O228=O$2:O$601,Q$2:Q$601,0),0))))+IF(P228&lt;2,SUM(IF(N228=N$2:N$601,IF(O228=O$2:O$601,1,0),0)),0)))</f>
        <v/>
      </c>
      <c r="S228" s="71"/>
      <c r="T228" s="72"/>
      <c r="U228" s="72"/>
      <c r="V228" s="72"/>
      <c r="W228" s="73" t="str">
        <f t="array" ref="W228">IF($G228="","",IF(OR(S228=Error_checking!$Q$25,S228=Error_checking!$Q$26),R228-IF(P228&lt;2,SUM(IF(N228=N$2:N$601,IF(O228=O$2:O$601,1,0),0)),0),IF(V228="",0,((SUM(IF(S228=S$2:S$601,IF(T228=T$2:T$601,1,0),0))-U228)/(SUM(IF(S228=S$2:S$601,IF(T228=T$2:T$601,1,0),0))-1)*100)+(V228/(SUM(IF(S228=S$2:S$601,IF(T228=T$2:T$601,V$2:V$601,0),0))))+IF(U228&lt;2,SUM(IF(S228=S$2:S$601,IF(T228=T$2:T$601,1,0),0)),0))))</f>
        <v/>
      </c>
      <c r="X228" s="74"/>
      <c r="Y228" s="75"/>
      <c r="Z228" s="76"/>
      <c r="AA228" s="75"/>
      <c r="AB228" s="77">
        <f>0</f>
        <v>0</v>
      </c>
      <c r="AC228" s="77">
        <f t="array" ref="AC228">SUM(M228,R228,W228,AB228)</f>
        <v>0</v>
      </c>
      <c r="AD228" s="76">
        <f>IF(G228=Error_checking!$A$26,MAX(0,MIN(MaxBonus,$G$1)+1-_xlfn.RANK.EQ(AC228,$AC$2:$AC$601)),0)</f>
        <v>0</v>
      </c>
      <c r="AE228" s="73">
        <f t="shared" si="3"/>
        <v>0</v>
      </c>
      <c r="AF228" s="78" t="str">
        <f t="array" ref="AF228">IF(G228=Error_checking!$A$26,_xlfn.RANK.EQ(AC228,$AC$2:$AC$601),"")</f>
        <v/>
      </c>
      <c r="AG228" s="79"/>
      <c r="AH228" s="80"/>
      <c r="AI228" s="80"/>
      <c r="AJ228" s="80"/>
      <c r="AK228" s="81"/>
      <c r="AL228" s="81"/>
      <c r="AM228" s="81"/>
      <c r="AN228" s="82"/>
      <c r="AO228" s="81"/>
      <c r="AP228" s="81"/>
      <c r="AQ228" s="81"/>
    </row>
    <row r="229" spans="1:78" s="104" customFormat="1" ht="12.75" x14ac:dyDescent="0.2">
      <c r="A229" s="58" t="str">
        <f t="array" ref="A229">IF(G229=Error_checking!$A$26,_xlfn.RANK.EQ(AC229,$AC$2:$AC$601),"")</f>
        <v/>
      </c>
      <c r="B229" s="84">
        <v>21</v>
      </c>
      <c r="C229" s="59">
        <f>VLOOKUP($B229,Ludo_na!$A$2:$D$601,2,0)</f>
        <v>194</v>
      </c>
      <c r="D229" s="60" t="str">
        <f>IF(VLOOKUP($B229,Ludo_voor!$A$2:$Y$601,3,0)="","",VLOOKUP($B229,Ludo_voor!$A$2:$Y$601,3,0))</f>
        <v>Calcoen</v>
      </c>
      <c r="E229" s="61" t="str">
        <f>IF(VLOOKUP($B229,Ludo_voor!$A$2:$Y$601,4,0)="","",VLOOKUP($B229,Ludo_voor!$A$2:$Y$601,4,0))</f>
        <v>Dries</v>
      </c>
      <c r="F229" s="62" t="str">
        <f>IF(VLOOKUP($B229,Ludo_voor!$A$2:$Y$601,5,0)="","",VLOOKUP($B229,Ludo_voor!$A$2:$Y$601,5,0))</f>
        <v>De Pionne</v>
      </c>
      <c r="G229" s="63"/>
      <c r="H229" s="85"/>
      <c r="I229" s="86"/>
      <c r="J229" s="87"/>
      <c r="K229" s="87"/>
      <c r="L229" s="87"/>
      <c r="M229" s="67" t="str">
        <f t="array" ref="M229">IF($G229="","",IF(L229="",0,((SUM(IF(I229=I$2:I$601,IF(J229=J$2:J$601,1,0),0))-K229)/(SUM(IF(I229=I$2:I$601,IF(J229=J$2:J$601,1,0),0))-1)*100)+(L229/(SUM(IF(I229=I$2:I$601,IF(J229=J$2:J$601,L$2:L$601,0),0))))+IF(K229&lt;2,SUM(IF(I229=I$2:I$601,IF(J229=J$2:J$601,1,0),0)),0)))</f>
        <v/>
      </c>
      <c r="N229" s="88"/>
      <c r="O229" s="72"/>
      <c r="P229" s="72"/>
      <c r="Q229" s="72"/>
      <c r="R229" s="70" t="str">
        <f t="array" ref="R229">IF($G229="","",IF(Q229="",0,((SUM(IF(N229=N$2:N$601,IF(O229=O$2:O$601,1,0),0))-P229)/(SUM(IF(N229=N$2:N$601,IF(O229=O$2:O$601,1,0),0))-1)*100)+(Q229/(SUM(IF(N229=N$2:N$601,IF(O229=O$2:O$601,Q$2:Q$601,0),0))))+IF(P229&lt;2,SUM(IF(N229=N$2:N$601,IF(O229=O$2:O$601,1,0),0)),0)))</f>
        <v/>
      </c>
      <c r="S229" s="71"/>
      <c r="T229" s="72"/>
      <c r="U229" s="72"/>
      <c r="V229" s="72"/>
      <c r="W229" s="73" t="str">
        <f t="array" ref="W229">IF($G229="","",IF(OR(S229=Error_checking!$Q$25,S229=Error_checking!$Q$26),R229-IF(P229&lt;2,SUM(IF(N229=N$2:N$601,IF(O229=O$2:O$601,1,0),0)),0),IF(V229="",0,((SUM(IF(S229=S$2:S$601,IF(T229=T$2:T$601,1,0),0))-U229)/(SUM(IF(S229=S$2:S$601,IF(T229=T$2:T$601,1,0),0))-1)*100)+(V229/(SUM(IF(S229=S$2:S$601,IF(T229=T$2:T$601,V$2:V$601,0),0))))+IF(U229&lt;2,SUM(IF(S229=S$2:S$601,IF(T229=T$2:T$601,1,0),0)),0))))</f>
        <v/>
      </c>
      <c r="X229" s="74"/>
      <c r="Y229" s="75"/>
      <c r="Z229" s="76"/>
      <c r="AA229" s="75"/>
      <c r="AB229" s="77">
        <f>0</f>
        <v>0</v>
      </c>
      <c r="AC229" s="77">
        <f t="array" ref="AC229">SUM(M229,R229,W229,AB229)</f>
        <v>0</v>
      </c>
      <c r="AD229" s="76">
        <f>IF(G229=Error_checking!$A$26,MAX(0,MIN(MaxBonus,$G$1)+1-_xlfn.RANK.EQ(AC229,$AC$2:$AC$601)),0)</f>
        <v>0</v>
      </c>
      <c r="AE229" s="73">
        <f t="shared" si="3"/>
        <v>0</v>
      </c>
      <c r="AF229" s="78" t="str">
        <f t="array" ref="AF229">IF(G229=Error_checking!$A$26,_xlfn.RANK.EQ(AC229,$AC$2:$AC$601),"")</f>
        <v/>
      </c>
      <c r="AG229" s="79"/>
      <c r="AH229" s="80"/>
      <c r="AI229" s="80"/>
      <c r="AJ229" s="80"/>
      <c r="AK229" s="81"/>
      <c r="AL229" s="81"/>
      <c r="AM229" s="81"/>
      <c r="AN229" s="82"/>
      <c r="AO229" s="81"/>
      <c r="AP229" s="81"/>
      <c r="AQ229" s="81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/>
      <c r="BI229" s="89"/>
      <c r="BJ229" s="89"/>
      <c r="BK229" s="89"/>
      <c r="BL229" s="89"/>
      <c r="BM229" s="89"/>
      <c r="BN229" s="89"/>
      <c r="BO229" s="89"/>
      <c r="BP229" s="89"/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</row>
    <row r="230" spans="1:78" s="89" customFormat="1" ht="12.75" x14ac:dyDescent="0.2">
      <c r="A230" s="58" t="str">
        <f t="array" ref="A230">IF(G230=Error_checking!$A$26,_xlfn.RANK.EQ(AC230,$AC$2:$AC$601),"")</f>
        <v/>
      </c>
      <c r="B230" s="84">
        <v>43</v>
      </c>
      <c r="C230" s="59">
        <f>VLOOKUP($B230,Ludo_na!$A$2:$D$601,2,0)</f>
        <v>311</v>
      </c>
      <c r="D230" s="60" t="str">
        <f>IF(VLOOKUP($B230,Ludo_voor!$A$2:$Y$601,3,0)="","",VLOOKUP($B230,Ludo_voor!$A$2:$Y$601,3,0))</f>
        <v>Calcoen</v>
      </c>
      <c r="E230" s="61" t="str">
        <f>IF(VLOOKUP($B230,Ludo_voor!$A$2:$Y$601,4,0)="","",VLOOKUP($B230,Ludo_voor!$A$2:$Y$601,4,0))</f>
        <v>Thomas</v>
      </c>
      <c r="F230" s="62" t="str">
        <f>IF(VLOOKUP($B230,Ludo_voor!$A$2:$Y$601,5,0)="","",VLOOKUP($B230,Ludo_voor!$A$2:$Y$601,5,0))</f>
        <v>De Pionne</v>
      </c>
      <c r="G230" s="63"/>
      <c r="H230" s="85"/>
      <c r="I230" s="86"/>
      <c r="J230" s="87"/>
      <c r="K230" s="87"/>
      <c r="L230" s="87"/>
      <c r="M230" s="67" t="str">
        <f t="array" ref="M230">IF($G230="","",IF(L230="",0,((SUM(IF(I230=I$2:I$601,IF(J230=J$2:J$601,1,0),0))-K230)/(SUM(IF(I230=I$2:I$601,IF(J230=J$2:J$601,1,0),0))-1)*100)+(L230/(SUM(IF(I230=I$2:I$601,IF(J230=J$2:J$601,L$2:L$601,0),0))))+IF(K230&lt;2,SUM(IF(I230=I$2:I$601,IF(J230=J$2:J$601,1,0),0)),0)))</f>
        <v/>
      </c>
      <c r="N230" s="88"/>
      <c r="O230" s="72"/>
      <c r="P230" s="72"/>
      <c r="Q230" s="72"/>
      <c r="R230" s="70" t="str">
        <f t="array" ref="R230">IF($G230="","",IF(Q230="",0,((SUM(IF(N230=N$2:N$601,IF(O230=O$2:O$601,1,0),0))-P230)/(SUM(IF(N230=N$2:N$601,IF(O230=O$2:O$601,1,0),0))-1)*100)+(Q230/(SUM(IF(N230=N$2:N$601,IF(O230=O$2:O$601,Q$2:Q$601,0),0))))+IF(P230&lt;2,SUM(IF(N230=N$2:N$601,IF(O230=O$2:O$601,1,0),0)),0)))</f>
        <v/>
      </c>
      <c r="S230" s="71"/>
      <c r="T230" s="72"/>
      <c r="U230" s="72"/>
      <c r="V230" s="72"/>
      <c r="W230" s="73" t="str">
        <f t="array" ref="W230">IF($G230="","",IF(OR(S230=Error_checking!$Q$25,S230=Error_checking!$Q$26),R230-IF(P230&lt;2,SUM(IF(N230=N$2:N$601,IF(O230=O$2:O$601,1,0),0)),0),IF(V230="",0,((SUM(IF(S230=S$2:S$601,IF(T230=T$2:T$601,1,0),0))-U230)/(SUM(IF(S230=S$2:S$601,IF(T230=T$2:T$601,1,0),0))-1)*100)+(V230/(SUM(IF(S230=S$2:S$601,IF(T230=T$2:T$601,V$2:V$601,0),0))))+IF(U230&lt;2,SUM(IF(S230=S$2:S$601,IF(T230=T$2:T$601,1,0),0)),0))))</f>
        <v/>
      </c>
      <c r="X230" s="74"/>
      <c r="Y230" s="75"/>
      <c r="Z230" s="76"/>
      <c r="AA230" s="75"/>
      <c r="AB230" s="77">
        <f>0</f>
        <v>0</v>
      </c>
      <c r="AC230" s="77">
        <f t="array" ref="AC230">SUM(M230,R230,W230,AB230)</f>
        <v>0</v>
      </c>
      <c r="AD230" s="76">
        <f>IF(G230=Error_checking!$A$26,MAX(0,MIN(MaxBonus,$G$1)+1-_xlfn.RANK.EQ(AC230,$AC$2:$AC$601)),0)</f>
        <v>0</v>
      </c>
      <c r="AE230" s="73">
        <f t="shared" si="3"/>
        <v>0</v>
      </c>
      <c r="AF230" s="78" t="str">
        <f t="array" ref="AF230">IF(G230=Error_checking!$A$26,_xlfn.RANK.EQ(AC230,$AC$2:$AC$601),"")</f>
        <v/>
      </c>
      <c r="AG230" s="79"/>
      <c r="AH230" s="80"/>
      <c r="AI230" s="80"/>
      <c r="AJ230" s="80"/>
      <c r="AK230" s="90"/>
      <c r="AL230" s="81"/>
      <c r="AM230" s="81"/>
      <c r="AN230" s="82"/>
      <c r="AO230" s="81"/>
      <c r="AP230" s="81"/>
      <c r="AQ230" s="81"/>
    </row>
    <row r="231" spans="1:78" s="89" customFormat="1" ht="12.75" x14ac:dyDescent="0.2">
      <c r="A231" s="58" t="str">
        <f t="array" ref="A231">IF(G231=Error_checking!$A$26,_xlfn.RANK.EQ(AC231,$AC$2:$AC$601),"")</f>
        <v/>
      </c>
      <c r="B231" s="84">
        <v>315</v>
      </c>
      <c r="C231" s="59">
        <f>VLOOKUP($B231,Ludo_na!$A$2:$D$601,2,0)</f>
        <v>256</v>
      </c>
      <c r="D231" s="60" t="str">
        <f>IF(VLOOKUP($B231,Ludo_voor!$A$2:$Y$601,3,0)="","",VLOOKUP($B231,Ludo_voor!$A$2:$Y$601,3,0))</f>
        <v>Calingaert</v>
      </c>
      <c r="E231" s="61" t="str">
        <f>IF(VLOOKUP($B231,Ludo_voor!$A$2:$Y$601,4,0)="","",VLOOKUP($B231,Ludo_voor!$A$2:$Y$601,4,0))</f>
        <v>Axel</v>
      </c>
      <c r="F231" s="62" t="str">
        <f>IF(VLOOKUP($B231,Ludo_voor!$A$2:$Y$601,5,0)="","",VLOOKUP($B231,Ludo_voor!$A$2:$Y$601,5,0))</f>
        <v/>
      </c>
      <c r="G231" s="63"/>
      <c r="H231" s="85"/>
      <c r="I231" s="86"/>
      <c r="J231" s="87"/>
      <c r="K231" s="87"/>
      <c r="L231" s="87"/>
      <c r="M231" s="67" t="str">
        <f t="array" ref="M231">IF($G231="","",IF(L231="",0,((SUM(IF(I231=I$2:I$601,IF(J231=J$2:J$601,1,0),0))-K231)/(SUM(IF(I231=I$2:I$601,IF(J231=J$2:J$601,1,0),0))-1)*100)+(L231/(SUM(IF(I231=I$2:I$601,IF(J231=J$2:J$601,L$2:L$601,0),0))))+IF(K231&lt;2,SUM(IF(I231=I$2:I$601,IF(J231=J$2:J$601,1,0),0)),0)))</f>
        <v/>
      </c>
      <c r="N231" s="88"/>
      <c r="O231" s="72"/>
      <c r="P231" s="72"/>
      <c r="Q231" s="72"/>
      <c r="R231" s="70" t="str">
        <f t="array" ref="R231">IF($G231="","",IF(Q231="",0,((SUM(IF(N231=N$2:N$601,IF(O231=O$2:O$601,1,0),0))-P231)/(SUM(IF(N231=N$2:N$601,IF(O231=O$2:O$601,1,0),0))-1)*100)+(Q231/(SUM(IF(N231=N$2:N$601,IF(O231=O$2:O$601,Q$2:Q$601,0),0))))+IF(P231&lt;2,SUM(IF(N231=N$2:N$601,IF(O231=O$2:O$601,1,0),0)),0)))</f>
        <v/>
      </c>
      <c r="S231" s="103"/>
      <c r="T231" s="69"/>
      <c r="U231" s="69"/>
      <c r="V231" s="69"/>
      <c r="W231" s="73" t="str">
        <f t="array" ref="W231">IF($G231="","",IF(OR(S231=Error_checking!$Q$25,S231=Error_checking!$Q$26),R231-IF(P231&lt;2,SUM(IF(N231=N$2:N$601,IF(O231=O$2:O$601,1,0),0)),0),IF(V231="",0,((SUM(IF(S231=S$2:S$601,IF(T231=T$2:T$601,1,0),0))-U231)/(SUM(IF(S231=S$2:S$601,IF(T231=T$2:T$601,1,0),0))-1)*100)+(V231/(SUM(IF(S231=S$2:S$601,IF(T231=T$2:T$601,V$2:V$601,0),0))))+IF(U231&lt;2,SUM(IF(S231=S$2:S$601,IF(T231=T$2:T$601,1,0),0)),0))))</f>
        <v/>
      </c>
      <c r="X231" s="96"/>
      <c r="Y231" s="97"/>
      <c r="Z231" s="98"/>
      <c r="AA231" s="97"/>
      <c r="AB231" s="99">
        <f>0</f>
        <v>0</v>
      </c>
      <c r="AC231" s="99">
        <f t="array" ref="AC231">SUM(M231,R231,W231,AB231)</f>
        <v>0</v>
      </c>
      <c r="AD231" s="98">
        <f>IF(G231=Error_checking!$A$26,MAX(0,MIN(MaxBonus,$G$1)+1-_xlfn.RANK.EQ(AC231,$AC$2:$AC$601)),0)</f>
        <v>0</v>
      </c>
      <c r="AE231" s="95">
        <f t="shared" si="3"/>
        <v>0</v>
      </c>
      <c r="AF231" s="78" t="str">
        <f t="array" ref="AF231">IF(G231=Error_checking!$A$26,_xlfn.RANK.EQ(AC231,$AC$2:$AC$601),"")</f>
        <v/>
      </c>
      <c r="AG231" s="101"/>
      <c r="AH231" s="102"/>
      <c r="AI231" s="102"/>
      <c r="AJ231" s="102"/>
      <c r="AK231" s="81"/>
      <c r="AL231" s="81"/>
      <c r="AM231" s="81"/>
      <c r="AN231" s="82"/>
      <c r="AO231" s="81"/>
      <c r="AP231" s="81"/>
      <c r="AQ231" s="81"/>
    </row>
    <row r="232" spans="1:78" s="89" customFormat="1" ht="12.75" x14ac:dyDescent="0.2">
      <c r="A232" s="58" t="str">
        <f t="array" ref="A232">IF(G232=Error_checking!$A$26,_xlfn.RANK.EQ(AC232,$AC$2:$AC$601),"")</f>
        <v/>
      </c>
      <c r="B232" s="58">
        <v>519</v>
      </c>
      <c r="C232" s="59">
        <f>VLOOKUP($B232,Ludo_na!$A$2:$D$601,2,0)</f>
        <v>425</v>
      </c>
      <c r="D232" s="60" t="str">
        <f>IF(VLOOKUP($B232,Ludo_voor!$A$2:$Y$601,3,0)="","",VLOOKUP($B232,Ludo_voor!$A$2:$Y$601,3,0))</f>
        <v>Caljon</v>
      </c>
      <c r="E232" s="61" t="str">
        <f>IF(VLOOKUP($B232,Ludo_voor!$A$2:$Y$601,4,0)="","",VLOOKUP($B232,Ludo_voor!$A$2:$Y$601,4,0))</f>
        <v>Jan</v>
      </c>
      <c r="F232" s="62" t="str">
        <f>IF(VLOOKUP($B232,Ludo_voor!$A$2:$Y$601,5,0)="","",VLOOKUP($B232,Ludo_voor!$A$2:$Y$601,5,0))</f>
        <v/>
      </c>
      <c r="G232" s="63"/>
      <c r="H232" s="64"/>
      <c r="I232" s="65"/>
      <c r="J232" s="66"/>
      <c r="K232" s="66"/>
      <c r="L232" s="66"/>
      <c r="M232" s="67" t="str">
        <f t="array" ref="M232">IF($G232="","",IF(L232="",0,((SUM(IF(I232=I$2:I$601,IF(J232=J$2:J$601,1,0),0))-K232)/(SUM(IF(I232=I$2:I$601,IF(J232=J$2:J$601,1,0),0))-1)*100)+(L232/(SUM(IF(I232=I$2:I$601,IF(J232=J$2:J$601,L$2:L$601,0),0))))+IF(K232&lt;2,SUM(IF(I232=I$2:I$601,IF(J232=J$2:J$601,1,0),0)),0)))</f>
        <v/>
      </c>
      <c r="N232" s="68"/>
      <c r="O232" s="69"/>
      <c r="P232" s="69"/>
      <c r="Q232" s="69"/>
      <c r="R232" s="70" t="str">
        <f t="array" ref="R232">IF($G232="","",IF(Q232="",0,((SUM(IF(N232=N$2:N$601,IF(O232=O$2:O$601,1,0),0))-P232)/(SUM(IF(N232=N$2:N$601,IF(O232=O$2:O$601,1,0),0))-1)*100)+(Q232/(SUM(IF(N232=N$2:N$601,IF(O232=O$2:O$601,Q$2:Q$601,0),0))))+IF(P232&lt;2,SUM(IF(N232=N$2:N$601,IF(O232=O$2:O$601,1,0),0)),0)))</f>
        <v/>
      </c>
      <c r="S232" s="103"/>
      <c r="T232" s="69"/>
      <c r="U232" s="69"/>
      <c r="V232" s="69"/>
      <c r="W232" s="73" t="str">
        <f t="array" ref="W232">IF($G232="","",IF(OR(S232=Error_checking!$Q$25,S232=Error_checking!$Q$26),R232-IF(P232&lt;2,SUM(IF(N232=N$2:N$601,IF(O232=O$2:O$601,1,0),0)),0),IF(V232="",0,((SUM(IF(S232=S$2:S$601,IF(T232=T$2:T$601,1,0),0))-U232)/(SUM(IF(S232=S$2:S$601,IF(T232=T$2:T$601,1,0),0))-1)*100)+(V232/(SUM(IF(S232=S$2:S$601,IF(T232=T$2:T$601,V$2:V$601,0),0))))+IF(U232&lt;2,SUM(IF(S232=S$2:S$601,IF(T232=T$2:T$601,1,0),0)),0))))</f>
        <v/>
      </c>
      <c r="X232" s="96"/>
      <c r="Y232" s="97"/>
      <c r="Z232" s="98"/>
      <c r="AA232" s="97"/>
      <c r="AB232" s="99">
        <f>0</f>
        <v>0</v>
      </c>
      <c r="AC232" s="99">
        <f t="array" ref="AC232">SUM(M232,R232,W232,AB232)</f>
        <v>0</v>
      </c>
      <c r="AD232" s="98">
        <f>IF(G232=Error_checking!$A$26,MAX(0,MIN(MaxBonus,$G$1)+1-_xlfn.RANK.EQ(AC232,$AC$2:$AC$601)),0)</f>
        <v>0</v>
      </c>
      <c r="AE232" s="95">
        <f t="shared" si="3"/>
        <v>0</v>
      </c>
      <c r="AF232" s="78" t="str">
        <f t="array" ref="AF232">IF(G232=Error_checking!$A$26,_xlfn.RANK.EQ(AC232,$AC$2:$AC$601),"")</f>
        <v/>
      </c>
      <c r="AG232" s="101"/>
      <c r="AH232" s="102"/>
      <c r="AI232" s="102"/>
      <c r="AJ232" s="102"/>
      <c r="AK232" s="90"/>
      <c r="AL232" s="81"/>
      <c r="AM232" s="81"/>
      <c r="AN232" s="82"/>
      <c r="AO232" s="81"/>
      <c r="AP232" s="81"/>
      <c r="AQ232" s="81"/>
    </row>
    <row r="233" spans="1:78" s="104" customFormat="1" ht="12.75" x14ac:dyDescent="0.2">
      <c r="A233" s="58" t="str">
        <f t="array" ref="A233">IF(G233=Error_checking!$A$26,_xlfn.RANK.EQ(AC233,$AC$2:$AC$601),"")</f>
        <v/>
      </c>
      <c r="B233" s="58">
        <v>338</v>
      </c>
      <c r="C233" s="59">
        <f>VLOOKUP($B233,Ludo_na!$A$2:$D$601,2,0)</f>
        <v>378</v>
      </c>
      <c r="D233" s="60" t="str">
        <f>IF(VLOOKUP($B233,Ludo_voor!$A$2:$Y$601,3,0)="","",VLOOKUP($B233,Ludo_voor!$A$2:$Y$601,3,0))</f>
        <v>Callebaut</v>
      </c>
      <c r="E233" s="61" t="str">
        <f>IF(VLOOKUP($B233,Ludo_voor!$A$2:$Y$601,4,0)="","",VLOOKUP($B233,Ludo_voor!$A$2:$Y$601,4,0))</f>
        <v>Florence</v>
      </c>
      <c r="F233" s="62" t="str">
        <f>IF(VLOOKUP($B233,Ludo_voor!$A$2:$Y$601,5,0)="","",VLOOKUP($B233,Ludo_voor!$A$2:$Y$601,5,0))</f>
        <v/>
      </c>
      <c r="G233" s="63"/>
      <c r="H233" s="64"/>
      <c r="I233" s="65"/>
      <c r="J233" s="66"/>
      <c r="K233" s="66"/>
      <c r="L233" s="66"/>
      <c r="M233" s="67" t="str">
        <f t="array" ref="M233">IF($G233="","",IF(L233="",0,((SUM(IF(I233=I$2:I$601,IF(J233=J$2:J$601,1,0),0))-K233)/(SUM(IF(I233=I$2:I$601,IF(J233=J$2:J$601,1,0),0))-1)*100)+(L233/(SUM(IF(I233=I$2:I$601,IF(J233=J$2:J$601,L$2:L$601,0),0))))+IF(K233&lt;2,SUM(IF(I233=I$2:I$601,IF(J233=J$2:J$601,1,0),0)),0)))</f>
        <v/>
      </c>
      <c r="N233" s="68"/>
      <c r="O233" s="69"/>
      <c r="P233" s="69"/>
      <c r="Q233" s="69"/>
      <c r="R233" s="70" t="str">
        <f t="array" ref="R233">IF($G233="","",IF(Q233="",0,((SUM(IF(N233=N$2:N$601,IF(O233=O$2:O$601,1,0),0))-P233)/(SUM(IF(N233=N$2:N$601,IF(O233=O$2:O$601,1,0),0))-1)*100)+(Q233/(SUM(IF(N233=N$2:N$601,IF(O233=O$2:O$601,Q$2:Q$601,0),0))))+IF(P233&lt;2,SUM(IF(N233=N$2:N$601,IF(O233=O$2:O$601,1,0),0)),0)))</f>
        <v/>
      </c>
      <c r="S233" s="71"/>
      <c r="T233" s="72"/>
      <c r="U233" s="72"/>
      <c r="V233" s="72"/>
      <c r="W233" s="73" t="str">
        <f t="array" ref="W233">IF($G233="","",IF(OR(S233=Error_checking!$Q$25,S233=Error_checking!$Q$26),R233-IF(P233&lt;2,SUM(IF(N233=N$2:N$601,IF(O233=O$2:O$601,1,0),0)),0),IF(V233="",0,((SUM(IF(S233=S$2:S$601,IF(T233=T$2:T$601,1,0),0))-U233)/(SUM(IF(S233=S$2:S$601,IF(T233=T$2:T$601,1,0),0))-1)*100)+(V233/(SUM(IF(S233=S$2:S$601,IF(T233=T$2:T$601,V$2:V$601,0),0))))+IF(U233&lt;2,SUM(IF(S233=S$2:S$601,IF(T233=T$2:T$601,1,0),0)),0))))</f>
        <v/>
      </c>
      <c r="X233" s="74"/>
      <c r="Y233" s="75"/>
      <c r="Z233" s="76"/>
      <c r="AA233" s="75"/>
      <c r="AB233" s="77">
        <f>0</f>
        <v>0</v>
      </c>
      <c r="AC233" s="77">
        <f t="array" ref="AC233">SUM(M233,R233,W233,AB233)</f>
        <v>0</v>
      </c>
      <c r="AD233" s="76">
        <f>IF(G233=Error_checking!$A$26,MAX(0,MIN(MaxBonus,$G$1)+1-_xlfn.RANK.EQ(AC233,$AC$2:$AC$601)),0)</f>
        <v>0</v>
      </c>
      <c r="AE233" s="73">
        <f t="shared" si="3"/>
        <v>0</v>
      </c>
      <c r="AF233" s="78" t="str">
        <f t="array" ref="AF233">IF(G233=Error_checking!$A$26,_xlfn.RANK.EQ(AC233,$AC$2:$AC$601),"")</f>
        <v/>
      </c>
      <c r="AG233" s="79"/>
      <c r="AH233" s="80"/>
      <c r="AI233" s="80"/>
      <c r="AJ233" s="80"/>
      <c r="AK233" s="90"/>
      <c r="AL233" s="81"/>
      <c r="AM233" s="81"/>
      <c r="AN233" s="82"/>
      <c r="AO233" s="81"/>
      <c r="AP233" s="81"/>
      <c r="AQ233" s="81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89"/>
      <c r="BM233" s="89"/>
      <c r="BN233" s="89"/>
      <c r="BO233" s="89"/>
      <c r="BP233" s="89"/>
      <c r="BQ233" s="89"/>
      <c r="BR233" s="89"/>
      <c r="BS233" s="89"/>
      <c r="BT233" s="89"/>
      <c r="BU233" s="89"/>
      <c r="BV233" s="89"/>
      <c r="BW233" s="89"/>
      <c r="BX233" s="89"/>
      <c r="BY233" s="89"/>
      <c r="BZ233" s="89"/>
    </row>
    <row r="234" spans="1:78" s="104" customFormat="1" ht="12.75" x14ac:dyDescent="0.2">
      <c r="A234" s="58" t="str">
        <f t="array" ref="A234">IF(G234=Error_checking!$A$26,_xlfn.RANK.EQ(AC234,$AC$2:$AC$601),"")</f>
        <v/>
      </c>
      <c r="B234" s="94">
        <v>405</v>
      </c>
      <c r="C234" s="59">
        <f>VLOOKUP($B234,Ludo_na!$A$2:$D$601,2,0)</f>
        <v>339</v>
      </c>
      <c r="D234" s="60" t="str">
        <f>IF(VLOOKUP($B234,Ludo_voor!$A$2:$Y$601,3,0)="","",VLOOKUP($B234,Ludo_voor!$A$2:$Y$601,3,0))</f>
        <v>Callewaert</v>
      </c>
      <c r="E234" s="61" t="str">
        <f>IF(VLOOKUP($B234,Ludo_voor!$A$2:$Y$601,4,0)="","",VLOOKUP($B234,Ludo_voor!$A$2:$Y$601,4,0))</f>
        <v>Pia</v>
      </c>
      <c r="F234" s="62" t="str">
        <f>IF(VLOOKUP($B234,Ludo_voor!$A$2:$Y$601,5,0)="","",VLOOKUP($B234,Ludo_voor!$A$2:$Y$601,5,0))</f>
        <v/>
      </c>
      <c r="G234" s="63"/>
      <c r="H234" s="64"/>
      <c r="I234" s="65"/>
      <c r="J234" s="66"/>
      <c r="K234" s="66"/>
      <c r="L234" s="66"/>
      <c r="M234" s="67" t="str">
        <f t="array" ref="M234">IF($G234="","",IF(L234="",0,((SUM(IF(I234=I$2:I$601,IF(J234=J$2:J$601,1,0),0))-K234)/(SUM(IF(I234=I$2:I$601,IF(J234=J$2:J$601,1,0),0))-1)*100)+(L234/(SUM(IF(I234=I$2:I$601,IF(J234=J$2:J$601,L$2:L$601,0),0))))+IF(K234&lt;2,SUM(IF(I234=I$2:I$601,IF(J234=J$2:J$601,1,0),0)),0)))</f>
        <v/>
      </c>
      <c r="N234" s="68"/>
      <c r="O234" s="69"/>
      <c r="P234" s="69"/>
      <c r="Q234" s="69"/>
      <c r="R234" s="70" t="str">
        <f t="array" ref="R234">IF($G234="","",IF(Q234="",0,((SUM(IF(N234=N$2:N$601,IF(O234=O$2:O$601,1,0),0))-P234)/(SUM(IF(N234=N$2:N$601,IF(O234=O$2:O$601,1,0),0))-1)*100)+(Q234/(SUM(IF(N234=N$2:N$601,IF(O234=O$2:O$601,Q$2:Q$601,0),0))))+IF(P234&lt;2,SUM(IF(N234=N$2:N$601,IF(O234=O$2:O$601,1,0),0)),0)))</f>
        <v/>
      </c>
      <c r="S234" s="71"/>
      <c r="T234" s="72"/>
      <c r="U234" s="72"/>
      <c r="V234" s="72"/>
      <c r="W234" s="73" t="str">
        <f t="array" ref="W234">IF($G234="","",IF(OR(S234=Error_checking!$Q$25,S234=Error_checking!$Q$26),R234-IF(P234&lt;2,SUM(IF(N234=N$2:N$601,IF(O234=O$2:O$601,1,0),0)),0),IF(V234="",0,((SUM(IF(S234=S$2:S$601,IF(T234=T$2:T$601,1,0),0))-U234)/(SUM(IF(S234=S$2:S$601,IF(T234=T$2:T$601,1,0),0))-1)*100)+(V234/(SUM(IF(S234=S$2:S$601,IF(T234=T$2:T$601,V$2:V$601,0),0))))+IF(U234&lt;2,SUM(IF(S234=S$2:S$601,IF(T234=T$2:T$601,1,0),0)),0))))</f>
        <v/>
      </c>
      <c r="X234" s="74"/>
      <c r="Y234" s="75"/>
      <c r="Z234" s="76"/>
      <c r="AA234" s="75"/>
      <c r="AB234" s="77">
        <f>0</f>
        <v>0</v>
      </c>
      <c r="AC234" s="77">
        <f t="array" ref="AC234">SUM(M234,R234,W234,AB234)</f>
        <v>0</v>
      </c>
      <c r="AD234" s="76">
        <f>IF(G234=Error_checking!$A$26,MAX(0,MIN(MaxBonus,$G$1)+1-_xlfn.RANK.EQ(AC234,$AC$2:$AC$601)),0)</f>
        <v>0</v>
      </c>
      <c r="AE234" s="73">
        <f t="shared" si="3"/>
        <v>0</v>
      </c>
      <c r="AF234" s="78" t="str">
        <f t="array" ref="AF234">IF(G234=Error_checking!$A$26,_xlfn.RANK.EQ(AC234,$AC$2:$AC$601),"")</f>
        <v/>
      </c>
      <c r="AG234" s="79"/>
      <c r="AH234" s="80"/>
      <c r="AI234" s="80"/>
      <c r="AJ234" s="80"/>
      <c r="AK234" s="90"/>
      <c r="AL234" s="81"/>
      <c r="AM234" s="81"/>
      <c r="AN234" s="82"/>
      <c r="AO234" s="81"/>
      <c r="AP234" s="81"/>
      <c r="AQ234" s="81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/>
      <c r="BI234" s="89"/>
      <c r="BJ234" s="89"/>
      <c r="BK234" s="89"/>
      <c r="BL234" s="89"/>
      <c r="BM234" s="89"/>
      <c r="BN234" s="89"/>
      <c r="BO234" s="89"/>
      <c r="BP234" s="89"/>
      <c r="BQ234" s="89"/>
      <c r="BR234" s="89"/>
      <c r="BS234" s="89"/>
      <c r="BT234" s="89"/>
      <c r="BU234" s="89"/>
      <c r="BV234" s="89"/>
      <c r="BW234" s="89"/>
      <c r="BX234" s="89"/>
      <c r="BY234" s="89"/>
      <c r="BZ234" s="89"/>
    </row>
    <row r="235" spans="1:78" s="89" customFormat="1" ht="12.75" x14ac:dyDescent="0.2">
      <c r="A235" s="58" t="str">
        <f t="array" ref="A235">IF(G235=Error_checking!$A$26,_xlfn.RANK.EQ(AC235,$AC$2:$AC$601),"")</f>
        <v/>
      </c>
      <c r="B235" s="84">
        <v>167</v>
      </c>
      <c r="C235" s="59">
        <f>VLOOKUP($B235,Ludo_na!$A$2:$D$601,2,0)</f>
        <v>223</v>
      </c>
      <c r="D235" s="60" t="str">
        <f>IF(VLOOKUP($B235,Ludo_voor!$A$2:$Y$601,3,0)="","",VLOOKUP($B235,Ludo_voor!$A$2:$Y$601,3,0))</f>
        <v>Caruso</v>
      </c>
      <c r="E235" s="61" t="str">
        <f>IF(VLOOKUP($B235,Ludo_voor!$A$2:$Y$601,4,0)="","",VLOOKUP($B235,Ludo_voor!$A$2:$Y$601,4,0))</f>
        <v>Valérie</v>
      </c>
      <c r="F235" s="62" t="str">
        <f>IF(VLOOKUP($B235,Ludo_voor!$A$2:$Y$601,5,0)="","",VLOOKUP($B235,Ludo_voor!$A$2:$Y$601,5,0))</f>
        <v/>
      </c>
      <c r="G235" s="63"/>
      <c r="H235" s="85"/>
      <c r="I235" s="86"/>
      <c r="J235" s="87"/>
      <c r="K235" s="87"/>
      <c r="L235" s="87"/>
      <c r="M235" s="67" t="str">
        <f t="array" ref="M235">IF($G235="","",IF(L235="",0,((SUM(IF(I235=I$2:I$601,IF(J235=J$2:J$601,1,0),0))-K235)/(SUM(IF(I235=I$2:I$601,IF(J235=J$2:J$601,1,0),0))-1)*100)+(L235/(SUM(IF(I235=I$2:I$601,IF(J235=J$2:J$601,L$2:L$601,0),0))))+IF(K235&lt;2,SUM(IF(I235=I$2:I$601,IF(J235=J$2:J$601,1,0),0)),0)))</f>
        <v/>
      </c>
      <c r="N235" s="88"/>
      <c r="O235" s="72"/>
      <c r="P235" s="72"/>
      <c r="Q235" s="72"/>
      <c r="R235" s="70" t="str">
        <f t="array" ref="R235">IF($G235="","",IF(Q235="",0,((SUM(IF(N235=N$2:N$601,IF(O235=O$2:O$601,1,0),0))-P235)/(SUM(IF(N235=N$2:N$601,IF(O235=O$2:O$601,1,0),0))-1)*100)+(Q235/(SUM(IF(N235=N$2:N$601,IF(O235=O$2:O$601,Q$2:Q$601,0),0))))+IF(P235&lt;2,SUM(IF(N235=N$2:N$601,IF(O235=O$2:O$601,1,0),0)),0)))</f>
        <v/>
      </c>
      <c r="S235" s="71"/>
      <c r="T235" s="72"/>
      <c r="U235" s="72"/>
      <c r="V235" s="72"/>
      <c r="W235" s="73" t="str">
        <f t="array" ref="W235">IF($G235="","",IF(OR(S235=Error_checking!$Q$25,S235=Error_checking!$Q$26),R235-IF(P235&lt;2,SUM(IF(N235=N$2:N$601,IF(O235=O$2:O$601,1,0),0)),0),IF(V235="",0,((SUM(IF(S235=S$2:S$601,IF(T235=T$2:T$601,1,0),0))-U235)/(SUM(IF(S235=S$2:S$601,IF(T235=T$2:T$601,1,0),0))-1)*100)+(V235/(SUM(IF(S235=S$2:S$601,IF(T235=T$2:T$601,V$2:V$601,0),0))))+IF(U235&lt;2,SUM(IF(S235=S$2:S$601,IF(T235=T$2:T$601,1,0),0)),0))))</f>
        <v/>
      </c>
      <c r="X235" s="74"/>
      <c r="Y235" s="75"/>
      <c r="Z235" s="76"/>
      <c r="AA235" s="75"/>
      <c r="AB235" s="77">
        <f>0</f>
        <v>0</v>
      </c>
      <c r="AC235" s="77">
        <f t="array" ref="AC235">SUM(M235,R235,W235,AB235)</f>
        <v>0</v>
      </c>
      <c r="AD235" s="76">
        <f>IF(G235=Error_checking!$A$26,MAX(0,MIN(MaxBonus,$G$1)+1-_xlfn.RANK.EQ(AC235,$AC$2:$AC$601)),0)</f>
        <v>0</v>
      </c>
      <c r="AE235" s="73">
        <f t="shared" si="3"/>
        <v>0</v>
      </c>
      <c r="AF235" s="78" t="str">
        <f t="array" ref="AF235">IF(G235=Error_checking!$A$26,_xlfn.RANK.EQ(AC235,$AC$2:$AC$601),"")</f>
        <v/>
      </c>
      <c r="AG235" s="79"/>
      <c r="AH235" s="80"/>
      <c r="AI235" s="80"/>
      <c r="AJ235" s="80"/>
      <c r="AK235" s="81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</row>
    <row r="236" spans="1:78" s="104" customFormat="1" ht="12.75" x14ac:dyDescent="0.2">
      <c r="A236" s="58" t="str">
        <f t="array" ref="A236">IF(G236=Error_checking!$A$26,_xlfn.RANK.EQ(AC236,$AC$2:$AC$601),"")</f>
        <v/>
      </c>
      <c r="B236" s="93">
        <v>317</v>
      </c>
      <c r="C236" s="59">
        <f>VLOOKUP($B236,Ludo_na!$A$2:$D$601,2,0)</f>
        <v>253</v>
      </c>
      <c r="D236" s="60" t="str">
        <f>IF(VLOOKUP($B236,Ludo_voor!$A$2:$Y$601,3,0)="","",VLOOKUP($B236,Ludo_voor!$A$2:$Y$601,3,0))</f>
        <v>Chartier</v>
      </c>
      <c r="E236" s="61" t="str">
        <f>IF(VLOOKUP($B236,Ludo_voor!$A$2:$Y$601,4,0)="","",VLOOKUP($B236,Ludo_voor!$A$2:$Y$601,4,0))</f>
        <v>Dominique</v>
      </c>
      <c r="F236" s="62" t="str">
        <f>IF(VLOOKUP($B236,Ludo_voor!$A$2:$Y$601,5,0)="","",VLOOKUP($B236,Ludo_voor!$A$2:$Y$601,5,0))</f>
        <v/>
      </c>
      <c r="G236" s="63"/>
      <c r="H236" s="85"/>
      <c r="I236" s="86"/>
      <c r="J236" s="87"/>
      <c r="K236" s="87"/>
      <c r="L236" s="87"/>
      <c r="M236" s="67" t="str">
        <f t="array" ref="M236">IF($G236="","",IF(L236="",0,((SUM(IF(I236=I$2:I$601,IF(J236=J$2:J$601,1,0),0))-K236)/(SUM(IF(I236=I$2:I$601,IF(J236=J$2:J$601,1,0),0))-1)*100)+(L236/(SUM(IF(I236=I$2:I$601,IF(J236=J$2:J$601,L$2:L$601,0),0))))+IF(K236&lt;2,SUM(IF(I236=I$2:I$601,IF(J236=J$2:J$601,1,0),0)),0)))</f>
        <v/>
      </c>
      <c r="N236" s="88"/>
      <c r="O236" s="72"/>
      <c r="P236" s="72"/>
      <c r="Q236" s="72"/>
      <c r="R236" s="70" t="str">
        <f t="array" ref="R236">IF($G236="","",IF(Q236="",0,((SUM(IF(N236=N$2:N$601,IF(O236=O$2:O$601,1,0),0))-P236)/(SUM(IF(N236=N$2:N$601,IF(O236=O$2:O$601,1,0),0))-1)*100)+(Q236/(SUM(IF(N236=N$2:N$601,IF(O236=O$2:O$601,Q$2:Q$601,0),0))))+IF(P236&lt;2,SUM(IF(N236=N$2:N$601,IF(O236=O$2:O$601,1,0),0)),0)))</f>
        <v/>
      </c>
      <c r="S236" s="103"/>
      <c r="T236" s="69"/>
      <c r="U236" s="69"/>
      <c r="V236" s="69"/>
      <c r="W236" s="73" t="str">
        <f t="array" ref="W236">IF($G236="","",IF(OR(S236=Error_checking!$Q$25,S236=Error_checking!$Q$26),R236-IF(P236&lt;2,SUM(IF(N236=N$2:N$601,IF(O236=O$2:O$601,1,0),0)),0),IF(V236="",0,((SUM(IF(S236=S$2:S$601,IF(T236=T$2:T$601,1,0),0))-U236)/(SUM(IF(S236=S$2:S$601,IF(T236=T$2:T$601,1,0),0))-1)*100)+(V236/(SUM(IF(S236=S$2:S$601,IF(T236=T$2:T$601,V$2:V$601,0),0))))+IF(U236&lt;2,SUM(IF(S236=S$2:S$601,IF(T236=T$2:T$601,1,0),0)),0))))</f>
        <v/>
      </c>
      <c r="X236" s="96"/>
      <c r="Y236" s="97"/>
      <c r="Z236" s="98"/>
      <c r="AA236" s="97"/>
      <c r="AB236" s="99">
        <f>0</f>
        <v>0</v>
      </c>
      <c r="AC236" s="99">
        <f t="array" ref="AC236">SUM(M236,R236,W236,AB236)</f>
        <v>0</v>
      </c>
      <c r="AD236" s="98">
        <f>IF(G236=Error_checking!$A$26,MAX(0,MIN(MaxBonus,$G$1)+1-_xlfn.RANK.EQ(AC236,$AC$2:$AC$601)),0)</f>
        <v>0</v>
      </c>
      <c r="AE236" s="95">
        <f t="shared" si="3"/>
        <v>0</v>
      </c>
      <c r="AF236" s="78" t="str">
        <f t="array" ref="AF236">IF(G236=Error_checking!$A$26,_xlfn.RANK.EQ(AC236,$AC$2:$AC$601),"")</f>
        <v/>
      </c>
      <c r="AG236" s="101"/>
      <c r="AH236" s="102"/>
      <c r="AI236" s="102"/>
      <c r="AJ236" s="102"/>
      <c r="AK236" s="81"/>
      <c r="AL236" s="81"/>
      <c r="AM236" s="81"/>
      <c r="AN236" s="82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</row>
    <row r="237" spans="1:78" s="89" customFormat="1" ht="12.75" x14ac:dyDescent="0.2">
      <c r="A237" s="58" t="str">
        <f t="array" ref="A237">IF(G237=Error_checking!$A$26,_xlfn.RANK.EQ(AC237,$AC$2:$AC$601),"")</f>
        <v/>
      </c>
      <c r="B237" s="84">
        <v>66</v>
      </c>
      <c r="C237" s="59">
        <f>VLOOKUP($B237,Ludo_na!$A$2:$D$601,2,0)</f>
        <v>282</v>
      </c>
      <c r="D237" s="60" t="str">
        <f>IF(VLOOKUP($B237,Ludo_voor!$A$2:$Y$601,3,0)="","",VLOOKUP($B237,Ludo_voor!$A$2:$Y$601,3,0))</f>
        <v>Cheyns</v>
      </c>
      <c r="E237" s="61" t="str">
        <f>IF(VLOOKUP($B237,Ludo_voor!$A$2:$Y$601,4,0)="","",VLOOKUP($B237,Ludo_voor!$A$2:$Y$601,4,0))</f>
        <v>Jenny</v>
      </c>
      <c r="F237" s="62" t="str">
        <f>IF(VLOOKUP($B237,Ludo_voor!$A$2:$Y$601,5,0)="","",VLOOKUP($B237,Ludo_voor!$A$2:$Y$601,5,0))</f>
        <v>Spelen op Zolder</v>
      </c>
      <c r="G237" s="63"/>
      <c r="H237" s="85"/>
      <c r="I237" s="86"/>
      <c r="J237" s="87"/>
      <c r="K237" s="87"/>
      <c r="L237" s="87"/>
      <c r="M237" s="67" t="str">
        <f t="array" ref="M237">IF($G237="","",IF(L237="",0,((SUM(IF(I237=I$2:I$601,IF(J237=J$2:J$601,1,0),0))-K237)/(SUM(IF(I237=I$2:I$601,IF(J237=J$2:J$601,1,0),0))-1)*100)+(L237/(SUM(IF(I237=I$2:I$601,IF(J237=J$2:J$601,L$2:L$601,0),0))))+IF(K237&lt;2,SUM(IF(I237=I$2:I$601,IF(J237=J$2:J$601,1,0),0)),0)))</f>
        <v/>
      </c>
      <c r="N237" s="88"/>
      <c r="O237" s="72"/>
      <c r="P237" s="72"/>
      <c r="Q237" s="72"/>
      <c r="R237" s="70" t="str">
        <f t="array" ref="R237">IF($G237="","",IF(Q237="",0,((SUM(IF(N237=N$2:N$601,IF(O237=O$2:O$601,1,0),0))-P237)/(SUM(IF(N237=N$2:N$601,IF(O237=O$2:O$601,1,0),0))-1)*100)+(Q237/(SUM(IF(N237=N$2:N$601,IF(O237=O$2:O$601,Q$2:Q$601,0),0))))+IF(P237&lt;2,SUM(IF(N237=N$2:N$601,IF(O237=O$2:O$601,1,0),0)),0)))</f>
        <v/>
      </c>
      <c r="S237" s="71"/>
      <c r="T237" s="72"/>
      <c r="U237" s="72"/>
      <c r="V237" s="72"/>
      <c r="W237" s="73" t="str">
        <f t="array" ref="W237">IF($G237="","",IF(OR(S237=Error_checking!$Q$25,S237=Error_checking!$Q$26),R237-IF(P237&lt;2,SUM(IF(N237=N$2:N$601,IF(O237=O$2:O$601,1,0),0)),0),IF(V237="",0,((SUM(IF(S237=S$2:S$601,IF(T237=T$2:T$601,1,0),0))-U237)/(SUM(IF(S237=S$2:S$601,IF(T237=T$2:T$601,1,0),0))-1)*100)+(V237/(SUM(IF(S237=S$2:S$601,IF(T237=T$2:T$601,V$2:V$601,0),0))))+IF(U237&lt;2,SUM(IF(S237=S$2:S$601,IF(T237=T$2:T$601,1,0),0)),0))))</f>
        <v/>
      </c>
      <c r="X237" s="74"/>
      <c r="Y237" s="75"/>
      <c r="Z237" s="76"/>
      <c r="AA237" s="75"/>
      <c r="AB237" s="77">
        <f>0</f>
        <v>0</v>
      </c>
      <c r="AC237" s="77">
        <f t="array" ref="AC237">SUM(M237,R237,W237,AB237)</f>
        <v>0</v>
      </c>
      <c r="AD237" s="76">
        <f>IF(G237=Error_checking!$A$26,MAX(0,MIN(MaxBonus,$G$1)+1-_xlfn.RANK.EQ(AC237,$AC$2:$AC$601)),0)</f>
        <v>0</v>
      </c>
      <c r="AE237" s="73">
        <f t="shared" si="3"/>
        <v>0</v>
      </c>
      <c r="AF237" s="78" t="str">
        <f t="array" ref="AF237">IF(G237=Error_checking!$A$26,_xlfn.RANK.EQ(AC237,$AC$2:$AC$601),"")</f>
        <v/>
      </c>
      <c r="AG237" s="79"/>
      <c r="AH237" s="80"/>
      <c r="AI237" s="80"/>
      <c r="AJ237" s="80"/>
      <c r="AK237" s="81"/>
      <c r="AL237" s="81"/>
      <c r="AM237" s="81"/>
      <c r="AN237" s="82"/>
      <c r="AO237" s="81"/>
      <c r="AP237" s="81"/>
      <c r="AQ237" s="81"/>
    </row>
    <row r="238" spans="1:78" ht="14.25" x14ac:dyDescent="0.2">
      <c r="A238" s="58" t="str">
        <f t="array" ref="A238">IF(G238=Error_checking!$A$26,_xlfn.RANK.EQ(AC238,$AC$2:$AC$601),"")</f>
        <v/>
      </c>
      <c r="B238" s="84">
        <v>575</v>
      </c>
      <c r="C238" s="59">
        <f>VLOOKUP($B238,Ludo_na!$A$2:$D$601,2,0)</f>
        <v>530</v>
      </c>
      <c r="D238" s="60" t="str">
        <f>IF(VLOOKUP($B238,Ludo_voor!$A$2:$Y$601,3,0)="","",VLOOKUP($B238,Ludo_voor!$A$2:$Y$601,3,0))</f>
        <v>Christiaens</v>
      </c>
      <c r="E238" s="61" t="str">
        <f>IF(VLOOKUP($B238,Ludo_voor!$A$2:$Y$601,4,0)="","",VLOOKUP($B238,Ludo_voor!$A$2:$Y$601,4,0))</f>
        <v>Niels</v>
      </c>
      <c r="F238" s="62" t="str">
        <f>IF(VLOOKUP($B238,Ludo_voor!$A$2:$Y$601,5,0)="","",VLOOKUP($B238,Ludo_voor!$A$2:$Y$601,5,0))</f>
        <v/>
      </c>
      <c r="G238" s="63"/>
      <c r="H238" s="85"/>
      <c r="I238" s="86"/>
      <c r="J238" s="87"/>
      <c r="K238" s="87"/>
      <c r="L238" s="87"/>
      <c r="M238" s="67" t="str">
        <f t="array" ref="M238">IF($G238="","",IF(L238="",0,((SUM(IF(I238=I$2:I$601,IF(J238=J$2:J$601,1,0),0))-K238)/(SUM(IF(I238=I$2:I$601,IF(J238=J$2:J$601,1,0),0))-1)*100)+(L238/(SUM(IF(I238=I$2:I$601,IF(J238=J$2:J$601,L$2:L$601,0),0))))+IF(K238&lt;2,SUM(IF(I238=I$2:I$601,IF(J238=J$2:J$601,1,0),0)),0)))</f>
        <v/>
      </c>
      <c r="N238" s="88"/>
      <c r="O238" s="72"/>
      <c r="P238" s="72"/>
      <c r="Q238" s="72"/>
      <c r="R238" s="70" t="str">
        <f t="array" ref="R238">IF($G238="","",IF(Q238="",0,((SUM(IF(N238=N$2:N$601,IF(O238=O$2:O$601,1,0),0))-P238)/(SUM(IF(N238=N$2:N$601,IF(O238=O$2:O$601,1,0),0))-1)*100)+(Q238/(SUM(IF(N238=N$2:N$601,IF(O238=O$2:O$601,Q$2:Q$601,0),0))))+IF(P238&lt;2,SUM(IF(N238=N$2:N$601,IF(O238=O$2:O$601,1,0),0)),0)))</f>
        <v/>
      </c>
      <c r="S238" s="71"/>
      <c r="T238" s="72"/>
      <c r="U238" s="72"/>
      <c r="V238" s="72"/>
      <c r="W238" s="73" t="str">
        <f t="array" ref="W238">IF($G238="","",IF(OR(S238=Error_checking!$Q$25,S238=Error_checking!$Q$26),R238-IF(P238&lt;2,SUM(IF(N238=N$2:N$601,IF(O238=O$2:O$601,1,0),0)),0),IF(V238="",0,((SUM(IF(S238=S$2:S$601,IF(T238=T$2:T$601,1,0),0))-U238)/(SUM(IF(S238=S$2:S$601,IF(T238=T$2:T$601,1,0),0))-1)*100)+(V238/(SUM(IF(S238=S$2:S$601,IF(T238=T$2:T$601,V$2:V$601,0),0))))+IF(U238&lt;2,SUM(IF(S238=S$2:S$601,IF(T238=T$2:T$601,1,0),0)),0))))</f>
        <v/>
      </c>
      <c r="X238" s="74"/>
      <c r="Y238" s="75"/>
      <c r="Z238" s="76"/>
      <c r="AA238" s="75"/>
      <c r="AB238" s="77">
        <f>0</f>
        <v>0</v>
      </c>
      <c r="AC238" s="77">
        <f t="array" ref="AC238">SUM(M238,R238,W238,AB238)</f>
        <v>0</v>
      </c>
      <c r="AD238" s="76">
        <f>IF(G238=Error_checking!$A$26,MAX(0,MIN(MaxBonus,$G$1)+1-_xlfn.RANK.EQ(AC238,$AC$2:$AC$601)),0)</f>
        <v>0</v>
      </c>
      <c r="AE238" s="73">
        <f t="shared" si="3"/>
        <v>0</v>
      </c>
      <c r="AF238" s="78" t="str">
        <f t="array" ref="AF238">IF(G238=Error_checking!$A$26,_xlfn.RANK.EQ(AC238,$AC$2:$AC$601),"")</f>
        <v/>
      </c>
      <c r="AG238" s="79"/>
      <c r="AH238" s="80"/>
      <c r="AI238" s="80"/>
      <c r="AJ238" s="80"/>
      <c r="AK238" s="81"/>
      <c r="AL238" s="81"/>
      <c r="AM238" s="81"/>
      <c r="AN238" s="82"/>
      <c r="AO238" s="81"/>
      <c r="AP238" s="81"/>
      <c r="AQ238" s="81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/>
      <c r="BI238" s="89"/>
      <c r="BJ238" s="89"/>
      <c r="BK238" s="89"/>
      <c r="BL238" s="89"/>
      <c r="BM238" s="89"/>
      <c r="BN238" s="89"/>
      <c r="BO238" s="89"/>
      <c r="BP238" s="89"/>
      <c r="BQ238" s="89"/>
      <c r="BR238" s="89"/>
      <c r="BS238" s="89"/>
      <c r="BT238" s="89"/>
      <c r="BU238" s="89"/>
      <c r="BV238" s="89"/>
      <c r="BW238" s="89"/>
      <c r="BX238" s="89"/>
      <c r="BY238" s="89"/>
      <c r="BZ238" s="89"/>
    </row>
    <row r="239" spans="1:78" s="104" customFormat="1" ht="12.75" x14ac:dyDescent="0.2">
      <c r="A239" s="58" t="str">
        <f t="array" ref="A239">IF(G239=Error_checking!$A$26,_xlfn.RANK.EQ(AC239,$AC$2:$AC$601),"")</f>
        <v/>
      </c>
      <c r="B239" s="84">
        <v>574</v>
      </c>
      <c r="C239" s="59">
        <f>VLOOKUP($B239,Ludo_na!$A$2:$D$601,2,0)</f>
        <v>464</v>
      </c>
      <c r="D239" s="60" t="str">
        <f>IF(VLOOKUP($B239,Ludo_voor!$A$2:$Y$601,3,0)="","",VLOOKUP($B239,Ludo_voor!$A$2:$Y$601,3,0))</f>
        <v>Christiaens</v>
      </c>
      <c r="E239" s="61" t="str">
        <f>IF(VLOOKUP($B239,Ludo_voor!$A$2:$Y$601,4,0)="","",VLOOKUP($B239,Ludo_voor!$A$2:$Y$601,4,0))</f>
        <v>Werner</v>
      </c>
      <c r="F239" s="62" t="str">
        <f>IF(VLOOKUP($B239,Ludo_voor!$A$2:$Y$601,5,0)="","",VLOOKUP($B239,Ludo_voor!$A$2:$Y$601,5,0))</f>
        <v/>
      </c>
      <c r="G239" s="63"/>
      <c r="H239" s="85"/>
      <c r="I239" s="86"/>
      <c r="J239" s="87"/>
      <c r="K239" s="87"/>
      <c r="L239" s="87"/>
      <c r="M239" s="67" t="str">
        <f t="array" ref="M239">IF($G239="","",IF(L239="",0,((SUM(IF(I239=I$2:I$601,IF(J239=J$2:J$601,1,0),0))-K239)/(SUM(IF(I239=I$2:I$601,IF(J239=J$2:J$601,1,0),0))-1)*100)+(L239/(SUM(IF(I239=I$2:I$601,IF(J239=J$2:J$601,L$2:L$601,0),0))))+IF(K239&lt;2,SUM(IF(I239=I$2:I$601,IF(J239=J$2:J$601,1,0),0)),0)))</f>
        <v/>
      </c>
      <c r="N239" s="88"/>
      <c r="O239" s="72"/>
      <c r="P239" s="72"/>
      <c r="Q239" s="72"/>
      <c r="R239" s="70" t="str">
        <f t="array" ref="R239">IF($G239="","",IF(Q239="",0,((SUM(IF(N239=N$2:N$601,IF(O239=O$2:O$601,1,0),0))-P239)/(SUM(IF(N239=N$2:N$601,IF(O239=O$2:O$601,1,0),0))-1)*100)+(Q239/(SUM(IF(N239=N$2:N$601,IF(O239=O$2:O$601,Q$2:Q$601,0),0))))+IF(P239&lt;2,SUM(IF(N239=N$2:N$601,IF(O239=O$2:O$601,1,0),0)),0)))</f>
        <v/>
      </c>
      <c r="S239" s="71"/>
      <c r="T239" s="72"/>
      <c r="U239" s="72"/>
      <c r="V239" s="72"/>
      <c r="W239" s="73" t="str">
        <f t="array" ref="W239">IF($G239="","",IF(OR(S239=Error_checking!$Q$25,S239=Error_checking!$Q$26),R239-IF(P239&lt;2,SUM(IF(N239=N$2:N$601,IF(O239=O$2:O$601,1,0),0)),0),IF(V239="",0,((SUM(IF(S239=S$2:S$601,IF(T239=T$2:T$601,1,0),0))-U239)/(SUM(IF(S239=S$2:S$601,IF(T239=T$2:T$601,1,0),0))-1)*100)+(V239/(SUM(IF(S239=S$2:S$601,IF(T239=T$2:T$601,V$2:V$601,0),0))))+IF(U239&lt;2,SUM(IF(S239=S$2:S$601,IF(T239=T$2:T$601,1,0),0)),0))))</f>
        <v/>
      </c>
      <c r="X239" s="74"/>
      <c r="Y239" s="75"/>
      <c r="Z239" s="76"/>
      <c r="AA239" s="75"/>
      <c r="AB239" s="77">
        <f>0</f>
        <v>0</v>
      </c>
      <c r="AC239" s="77">
        <f t="array" ref="AC239">SUM(M239,R239,W239,AB239)</f>
        <v>0</v>
      </c>
      <c r="AD239" s="76">
        <f>IF(G239=Error_checking!$A$26,MAX(0,MIN(MaxBonus,$G$1)+1-_xlfn.RANK.EQ(AC239,$AC$2:$AC$601)),0)</f>
        <v>0</v>
      </c>
      <c r="AE239" s="73">
        <f t="shared" si="3"/>
        <v>0</v>
      </c>
      <c r="AF239" s="78" t="str">
        <f t="array" ref="AF239">IF(G239=Error_checking!$A$26,_xlfn.RANK.EQ(AC239,$AC$2:$AC$601),"")</f>
        <v/>
      </c>
      <c r="AG239" s="79"/>
      <c r="AH239" s="80"/>
      <c r="AI239" s="80"/>
      <c r="AJ239" s="80"/>
      <c r="AK239" s="81"/>
      <c r="AL239" s="81"/>
      <c r="AM239" s="81"/>
      <c r="AN239" s="82"/>
      <c r="AO239" s="81"/>
      <c r="AP239" s="81"/>
      <c r="AQ239" s="81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/>
      <c r="BI239" s="89"/>
      <c r="BJ239" s="89"/>
      <c r="BK239" s="89"/>
      <c r="BL239" s="89"/>
      <c r="BM239" s="89"/>
      <c r="BN239" s="89"/>
      <c r="BO239" s="89"/>
      <c r="BP239" s="89"/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</row>
    <row r="240" spans="1:78" s="104" customFormat="1" ht="12.75" x14ac:dyDescent="0.2">
      <c r="A240" s="58" t="str">
        <f t="array" ref="A240">IF(G240=Error_checking!$A$26,_xlfn.RANK.EQ(AC240,$AC$2:$AC$601),"")</f>
        <v/>
      </c>
      <c r="B240" s="84">
        <v>65</v>
      </c>
      <c r="C240" s="59">
        <f>VLOOKUP($B240,Ludo_na!$A$2:$D$601,2,0)</f>
        <v>318</v>
      </c>
      <c r="D240" s="60" t="str">
        <f>IF(VLOOKUP($B240,Ludo_voor!$A$2:$Y$601,3,0)="","",VLOOKUP($B240,Ludo_voor!$A$2:$Y$601,3,0))</f>
        <v>Cierkens</v>
      </c>
      <c r="E240" s="61" t="str">
        <f>IF(VLOOKUP($B240,Ludo_voor!$A$2:$Y$601,4,0)="","",VLOOKUP($B240,Ludo_voor!$A$2:$Y$601,4,0))</f>
        <v>Kim</v>
      </c>
      <c r="F240" s="62" t="str">
        <f>IF(VLOOKUP($B240,Ludo_voor!$A$2:$Y$601,5,0)="","",VLOOKUP($B240,Ludo_voor!$A$2:$Y$601,5,0))</f>
        <v>Spelen op Zolder</v>
      </c>
      <c r="G240" s="63"/>
      <c r="H240" s="85"/>
      <c r="I240" s="86"/>
      <c r="J240" s="87"/>
      <c r="K240" s="87"/>
      <c r="L240" s="87"/>
      <c r="M240" s="67" t="str">
        <f t="array" ref="M240">IF($G240="","",IF(L240="",0,((SUM(IF(I240=I$2:I$601,IF(J240=J$2:J$601,1,0),0))-K240)/(SUM(IF(I240=I$2:I$601,IF(J240=J$2:J$601,1,0),0))-1)*100)+(L240/(SUM(IF(I240=I$2:I$601,IF(J240=J$2:J$601,L$2:L$601,0),0))))+IF(K240&lt;2,SUM(IF(I240=I$2:I$601,IF(J240=J$2:J$601,1,0),0)),0)))</f>
        <v/>
      </c>
      <c r="N240" s="88"/>
      <c r="O240" s="72"/>
      <c r="P240" s="72"/>
      <c r="Q240" s="72"/>
      <c r="R240" s="70" t="str">
        <f t="array" ref="R240">IF($G240="","",IF(Q240="",0,((SUM(IF(N240=N$2:N$601,IF(O240=O$2:O$601,1,0),0))-P240)/(SUM(IF(N240=N$2:N$601,IF(O240=O$2:O$601,1,0),0))-1)*100)+(Q240/(SUM(IF(N240=N$2:N$601,IF(O240=O$2:O$601,Q$2:Q$601,0),0))))+IF(P240&lt;2,SUM(IF(N240=N$2:N$601,IF(O240=O$2:O$601,1,0),0)),0)))</f>
        <v/>
      </c>
      <c r="S240" s="71"/>
      <c r="T240" s="72"/>
      <c r="U240" s="72"/>
      <c r="V240" s="72"/>
      <c r="W240" s="73" t="str">
        <f t="array" ref="W240">IF($G240="","",IF(OR(S240=Error_checking!$Q$25,S240=Error_checking!$Q$26),R240-IF(P240&lt;2,SUM(IF(N240=N$2:N$601,IF(O240=O$2:O$601,1,0),0)),0),IF(V240="",0,((SUM(IF(S240=S$2:S$601,IF(T240=T$2:T$601,1,0),0))-U240)/(SUM(IF(S240=S$2:S$601,IF(T240=T$2:T$601,1,0),0))-1)*100)+(V240/(SUM(IF(S240=S$2:S$601,IF(T240=T$2:T$601,V$2:V$601,0),0))))+IF(U240&lt;2,SUM(IF(S240=S$2:S$601,IF(T240=T$2:T$601,1,0),0)),0))))</f>
        <v/>
      </c>
      <c r="X240" s="74"/>
      <c r="Y240" s="75"/>
      <c r="Z240" s="76"/>
      <c r="AA240" s="75"/>
      <c r="AB240" s="77">
        <f>0</f>
        <v>0</v>
      </c>
      <c r="AC240" s="77">
        <f t="array" ref="AC240">SUM(M240,R240,W240,AB240)</f>
        <v>0</v>
      </c>
      <c r="AD240" s="76">
        <f>IF(G240=Error_checking!$A$26,MAX(0,MIN(MaxBonus,$G$1)+1-_xlfn.RANK.EQ(AC240,$AC$2:$AC$601)),0)</f>
        <v>0</v>
      </c>
      <c r="AE240" s="73">
        <f t="shared" si="3"/>
        <v>0</v>
      </c>
      <c r="AF240" s="78" t="str">
        <f t="array" ref="AF240">IF(G240=Error_checking!$A$26,_xlfn.RANK.EQ(AC240,$AC$2:$AC$601),"")</f>
        <v/>
      </c>
      <c r="AG240" s="79"/>
      <c r="AH240" s="80"/>
      <c r="AI240" s="80"/>
      <c r="AJ240" s="80"/>
      <c r="AK240" s="81"/>
      <c r="AL240" s="81"/>
      <c r="AM240" s="81"/>
      <c r="AN240" s="82"/>
      <c r="AO240" s="81"/>
      <c r="AP240" s="81"/>
      <c r="AQ240" s="81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/>
      <c r="BI240" s="89"/>
      <c r="BJ240" s="89"/>
      <c r="BK240" s="89"/>
      <c r="BL240" s="89"/>
      <c r="BM240" s="89"/>
      <c r="BN240" s="89"/>
      <c r="BO240" s="89"/>
      <c r="BP240" s="89"/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</row>
    <row r="241" spans="1:78" s="89" customFormat="1" ht="12.75" x14ac:dyDescent="0.2">
      <c r="A241" s="58" t="str">
        <f t="array" ref="A241">IF(G241=Error_checking!$A$26,_xlfn.RANK.EQ(AC241,$AC$2:$AC$601),"")</f>
        <v/>
      </c>
      <c r="B241" s="84">
        <v>48</v>
      </c>
      <c r="C241" s="59">
        <f>VLOOKUP($B241,Ludo_na!$A$2:$D$601,2,0)</f>
        <v>112</v>
      </c>
      <c r="D241" s="60" t="str">
        <f>IF(VLOOKUP($B241,Ludo_voor!$A$2:$Y$601,3,0)="","",VLOOKUP($B241,Ludo_voor!$A$2:$Y$601,3,0))</f>
        <v>Claesen</v>
      </c>
      <c r="E241" s="61" t="str">
        <f>IF(VLOOKUP($B241,Ludo_voor!$A$2:$Y$601,4,0)="","",VLOOKUP($B241,Ludo_voor!$A$2:$Y$601,4,0))</f>
        <v>Jeroen</v>
      </c>
      <c r="F241" s="62" t="str">
        <f>IF(VLOOKUP($B241,Ludo_voor!$A$2:$Y$601,5,0)="","",VLOOKUP($B241,Ludo_voor!$A$2:$Y$601,5,0))</f>
        <v/>
      </c>
      <c r="G241" s="63"/>
      <c r="H241" s="85"/>
      <c r="I241" s="86"/>
      <c r="J241" s="87"/>
      <c r="K241" s="87"/>
      <c r="L241" s="87"/>
      <c r="M241" s="67" t="str">
        <f t="array" ref="M241">IF($G241="","",IF(L241="",0,((SUM(IF(I241=I$2:I$601,IF(J241=J$2:J$601,1,0),0))-K241)/(SUM(IF(I241=I$2:I$601,IF(J241=J$2:J$601,1,0),0))-1)*100)+(L241/(SUM(IF(I241=I$2:I$601,IF(J241=J$2:J$601,L$2:L$601,0),0))))+IF(K241&lt;2,SUM(IF(I241=I$2:I$601,IF(J241=J$2:J$601,1,0),0)),0)))</f>
        <v/>
      </c>
      <c r="N241" s="88"/>
      <c r="O241" s="72"/>
      <c r="P241" s="72"/>
      <c r="Q241" s="72"/>
      <c r="R241" s="70" t="str">
        <f t="array" ref="R241">IF($G241="","",IF(Q241="",0,((SUM(IF(N241=N$2:N$601,IF(O241=O$2:O$601,1,0),0))-P241)/(SUM(IF(N241=N$2:N$601,IF(O241=O$2:O$601,1,0),0))-1)*100)+(Q241/(SUM(IF(N241=N$2:N$601,IF(O241=O$2:O$601,Q$2:Q$601,0),0))))+IF(P241&lt;2,SUM(IF(N241=N$2:N$601,IF(O241=O$2:O$601,1,0),0)),0)))</f>
        <v/>
      </c>
      <c r="S241" s="71"/>
      <c r="T241" s="72"/>
      <c r="U241" s="72"/>
      <c r="V241" s="72"/>
      <c r="W241" s="73" t="str">
        <f t="array" ref="W241">IF($G241="","",IF(OR(S241=Error_checking!$Q$25,S241=Error_checking!$Q$26),R241-IF(P241&lt;2,SUM(IF(N241=N$2:N$601,IF(O241=O$2:O$601,1,0),0)),0),IF(V241="",0,((SUM(IF(S241=S$2:S$601,IF(T241=T$2:T$601,1,0),0))-U241)/(SUM(IF(S241=S$2:S$601,IF(T241=T$2:T$601,1,0),0))-1)*100)+(V241/(SUM(IF(S241=S$2:S$601,IF(T241=T$2:T$601,V$2:V$601,0),0))))+IF(U241&lt;2,SUM(IF(S241=S$2:S$601,IF(T241=T$2:T$601,1,0),0)),0))))</f>
        <v/>
      </c>
      <c r="X241" s="74"/>
      <c r="Y241" s="75"/>
      <c r="Z241" s="76"/>
      <c r="AA241" s="75"/>
      <c r="AB241" s="77">
        <f>0</f>
        <v>0</v>
      </c>
      <c r="AC241" s="77">
        <f t="array" ref="AC241">SUM(M241,R241,W241,AB241)</f>
        <v>0</v>
      </c>
      <c r="AD241" s="76">
        <f>IF(G241=Error_checking!$A$26,MAX(0,MIN(MaxBonus,$G$1)+1-_xlfn.RANK.EQ(AC241,$AC$2:$AC$601)),0)</f>
        <v>0</v>
      </c>
      <c r="AE241" s="73">
        <f t="shared" si="3"/>
        <v>0</v>
      </c>
      <c r="AF241" s="78" t="str">
        <f t="array" ref="AF241">IF(G241=Error_checking!$A$26,_xlfn.RANK.EQ(AC241,$AC$2:$AC$601),"")</f>
        <v/>
      </c>
      <c r="AG241" s="79"/>
      <c r="AH241" s="80"/>
      <c r="AI241" s="80"/>
      <c r="AJ241" s="80"/>
      <c r="AK241" s="90"/>
      <c r="AL241" s="81"/>
      <c r="AM241" s="81"/>
      <c r="AN241" s="82"/>
      <c r="AO241" s="81"/>
      <c r="AP241" s="81"/>
      <c r="AQ241" s="81"/>
    </row>
    <row r="242" spans="1:78" s="104" customFormat="1" ht="12.75" x14ac:dyDescent="0.2">
      <c r="A242" s="58" t="str">
        <f t="array" ref="A242">IF(G242=Error_checking!$A$26,_xlfn.RANK.EQ(AC242,$AC$2:$AC$601),"")</f>
        <v/>
      </c>
      <c r="B242" s="93">
        <v>524</v>
      </c>
      <c r="C242" s="59">
        <f>VLOOKUP($B242,Ludo_na!$A$2:$D$601,2,0)</f>
        <v>541</v>
      </c>
      <c r="D242" s="60" t="str">
        <f>IF(VLOOKUP($B242,Ludo_voor!$A$2:$Y$601,3,0)="","",VLOOKUP($B242,Ludo_voor!$A$2:$Y$601,3,0))</f>
        <v>Claeys</v>
      </c>
      <c r="E242" s="61" t="str">
        <f>IF(VLOOKUP($B242,Ludo_voor!$A$2:$Y$601,4,0)="","",VLOOKUP($B242,Ludo_voor!$A$2:$Y$601,4,0))</f>
        <v>Emile</v>
      </c>
      <c r="F242" s="62" t="str">
        <f>IF(VLOOKUP($B242,Ludo_voor!$A$2:$Y$601,5,0)="","",VLOOKUP($B242,Ludo_voor!$A$2:$Y$601,5,0))</f>
        <v/>
      </c>
      <c r="G242" s="63"/>
      <c r="H242" s="85"/>
      <c r="I242" s="86"/>
      <c r="J242" s="87"/>
      <c r="K242" s="87"/>
      <c r="L242" s="87"/>
      <c r="M242" s="67" t="str">
        <f t="array" ref="M242">IF($G242="","",IF(L242="",0,((SUM(IF(I242=I$2:I$601,IF(J242=J$2:J$601,1,0),0))-K242)/(SUM(IF(I242=I$2:I$601,IF(J242=J$2:J$601,1,0),0))-1)*100)+(L242/(SUM(IF(I242=I$2:I$601,IF(J242=J$2:J$601,L$2:L$601,0),0))))+IF(K242&lt;2,SUM(IF(I242=I$2:I$601,IF(J242=J$2:J$601,1,0),0)),0)))</f>
        <v/>
      </c>
      <c r="N242" s="88"/>
      <c r="O242" s="72"/>
      <c r="P242" s="72"/>
      <c r="Q242" s="72"/>
      <c r="R242" s="70" t="str">
        <f t="array" ref="R242">IF($G242="","",IF(Q242="",0,((SUM(IF(N242=N$2:N$601,IF(O242=O$2:O$601,1,0),0))-P242)/(SUM(IF(N242=N$2:N$601,IF(O242=O$2:O$601,1,0),0))-1)*100)+(Q242/(SUM(IF(N242=N$2:N$601,IF(O242=O$2:O$601,Q$2:Q$601,0),0))))+IF(P242&lt;2,SUM(IF(N242=N$2:N$601,IF(O242=O$2:O$601,1,0),0)),0)))</f>
        <v/>
      </c>
      <c r="S242" s="103"/>
      <c r="T242" s="69"/>
      <c r="U242" s="69"/>
      <c r="V242" s="69"/>
      <c r="W242" s="73" t="str">
        <f t="array" ref="W242">IF($G242="","",IF(OR(S242=Error_checking!$Q$25,S242=Error_checking!$Q$26),R242-IF(P242&lt;2,SUM(IF(N242=N$2:N$601,IF(O242=O$2:O$601,1,0),0)),0),IF(V242="",0,((SUM(IF(S242=S$2:S$601,IF(T242=T$2:T$601,1,0),0))-U242)/(SUM(IF(S242=S$2:S$601,IF(T242=T$2:T$601,1,0),0))-1)*100)+(V242/(SUM(IF(S242=S$2:S$601,IF(T242=T$2:T$601,V$2:V$601,0),0))))+IF(U242&lt;2,SUM(IF(S242=S$2:S$601,IF(T242=T$2:T$601,1,0),0)),0))))</f>
        <v/>
      </c>
      <c r="X242" s="96"/>
      <c r="Y242" s="97"/>
      <c r="Z242" s="98"/>
      <c r="AA242" s="97"/>
      <c r="AB242" s="99">
        <f>0</f>
        <v>0</v>
      </c>
      <c r="AC242" s="99">
        <f t="array" ref="AC242">SUM(M242,R242,W242,AB242)</f>
        <v>0</v>
      </c>
      <c r="AD242" s="98">
        <f>IF(G242=Error_checking!$A$26,MAX(0,MIN(MaxBonus,$G$1)+1-_xlfn.RANK.EQ(AC242,$AC$2:$AC$601)),0)</f>
        <v>0</v>
      </c>
      <c r="AE242" s="95">
        <f t="shared" si="3"/>
        <v>0</v>
      </c>
      <c r="AF242" s="78" t="str">
        <f t="array" ref="AF242">IF(G242=Error_checking!$A$26,_xlfn.RANK.EQ(AC242,$AC$2:$AC$601),"")</f>
        <v/>
      </c>
      <c r="AG242" s="101"/>
      <c r="AH242" s="102"/>
      <c r="AI242" s="102"/>
      <c r="AJ242" s="102"/>
      <c r="AK242" s="81"/>
      <c r="AL242" s="81"/>
      <c r="AM242" s="81"/>
      <c r="AN242" s="82"/>
      <c r="AO242" s="81"/>
      <c r="AP242" s="81"/>
      <c r="AQ242" s="81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/>
      <c r="BI242" s="89"/>
      <c r="BJ242" s="89"/>
      <c r="BK242" s="89"/>
      <c r="BL242" s="89"/>
      <c r="BM242" s="89"/>
      <c r="BN242" s="89"/>
      <c r="BO242" s="89"/>
      <c r="BP242" s="89"/>
      <c r="BQ242" s="89"/>
      <c r="BR242" s="89"/>
      <c r="BS242" s="89"/>
      <c r="BT242" s="89"/>
      <c r="BU242" s="89"/>
      <c r="BV242" s="89"/>
      <c r="BW242" s="89"/>
      <c r="BX242" s="89"/>
      <c r="BY242" s="89"/>
      <c r="BZ242" s="89"/>
    </row>
    <row r="243" spans="1:78" s="104" customFormat="1" ht="12.75" x14ac:dyDescent="0.2">
      <c r="A243" s="58" t="str">
        <f t="array" ref="A243">IF(G243=Error_checking!$A$26,_xlfn.RANK.EQ(AC243,$AC$2:$AC$601),"")</f>
        <v/>
      </c>
      <c r="B243" s="84">
        <v>517</v>
      </c>
      <c r="C243" s="59">
        <f>VLOOKUP($B243,Ludo_na!$A$2:$D$601,2,0)</f>
        <v>541</v>
      </c>
      <c r="D243" s="60" t="str">
        <f>IF(VLOOKUP($B243,Ludo_voor!$A$2:$Y$601,3,0)="","",VLOOKUP($B243,Ludo_voor!$A$2:$Y$601,3,0))</f>
        <v>Claeys</v>
      </c>
      <c r="E243" s="61" t="str">
        <f>IF(VLOOKUP($B243,Ludo_voor!$A$2:$Y$601,4,0)="","",VLOOKUP($B243,Ludo_voor!$A$2:$Y$601,4,0))</f>
        <v>Hans</v>
      </c>
      <c r="F243" s="62" t="str">
        <f>IF(VLOOKUP($B243,Ludo_voor!$A$2:$Y$601,5,0)="","",VLOOKUP($B243,Ludo_voor!$A$2:$Y$601,5,0))</f>
        <v/>
      </c>
      <c r="G243" s="63"/>
      <c r="H243" s="85"/>
      <c r="I243" s="86"/>
      <c r="J243" s="87"/>
      <c r="K243" s="87"/>
      <c r="L243" s="87"/>
      <c r="M243" s="67" t="str">
        <f t="array" ref="M243">IF($G243="","",IF(L243="",0,((SUM(IF(I243=I$2:I$601,IF(J243=J$2:J$601,1,0),0))-K243)/(SUM(IF(I243=I$2:I$601,IF(J243=J$2:J$601,1,0),0))-1)*100)+(L243/(SUM(IF(I243=I$2:I$601,IF(J243=J$2:J$601,L$2:L$601,0),0))))+IF(K243&lt;2,SUM(IF(I243=I$2:I$601,IF(J243=J$2:J$601,1,0),0)),0)))</f>
        <v/>
      </c>
      <c r="N243" s="88"/>
      <c r="O243" s="72"/>
      <c r="P243" s="72"/>
      <c r="Q243" s="72"/>
      <c r="R243" s="70" t="str">
        <f t="array" ref="R243">IF($G243="","",IF(Q243="",0,((SUM(IF(N243=N$2:N$601,IF(O243=O$2:O$601,1,0),0))-P243)/(SUM(IF(N243=N$2:N$601,IF(O243=O$2:O$601,1,0),0))-1)*100)+(Q243/(SUM(IF(N243=N$2:N$601,IF(O243=O$2:O$601,Q$2:Q$601,0),0))))+IF(P243&lt;2,SUM(IF(N243=N$2:N$601,IF(O243=O$2:O$601,1,0),0)),0)))</f>
        <v/>
      </c>
      <c r="S243" s="71"/>
      <c r="T243" s="72"/>
      <c r="U243" s="72"/>
      <c r="V243" s="72"/>
      <c r="W243" s="73" t="str">
        <f t="array" ref="W243">IF($G243="","",IF(OR(S243=Error_checking!$Q$25,S243=Error_checking!$Q$26),R243-IF(P243&lt;2,SUM(IF(N243=N$2:N$601,IF(O243=O$2:O$601,1,0),0)),0),IF(V243="",0,((SUM(IF(S243=S$2:S$601,IF(T243=T$2:T$601,1,0),0))-U243)/(SUM(IF(S243=S$2:S$601,IF(T243=T$2:T$601,1,0),0))-1)*100)+(V243/(SUM(IF(S243=S$2:S$601,IF(T243=T$2:T$601,V$2:V$601,0),0))))+IF(U243&lt;2,SUM(IF(S243=S$2:S$601,IF(T243=T$2:T$601,1,0),0)),0))))</f>
        <v/>
      </c>
      <c r="X243" s="74"/>
      <c r="Y243" s="75"/>
      <c r="Z243" s="76"/>
      <c r="AA243" s="75"/>
      <c r="AB243" s="77">
        <f>0</f>
        <v>0</v>
      </c>
      <c r="AC243" s="77">
        <f t="array" ref="AC243">SUM(M243,R243,W243,AB243)</f>
        <v>0</v>
      </c>
      <c r="AD243" s="76">
        <f>IF(G243=Error_checking!$A$26,MAX(0,MIN(MaxBonus,$G$1)+1-_xlfn.RANK.EQ(AC243,$AC$2:$AC$601)),0)</f>
        <v>0</v>
      </c>
      <c r="AE243" s="73">
        <f t="shared" si="3"/>
        <v>0</v>
      </c>
      <c r="AF243" s="78" t="str">
        <f t="array" ref="AF243">IF(G243=Error_checking!$A$26,_xlfn.RANK.EQ(AC243,$AC$2:$AC$601),"")</f>
        <v/>
      </c>
      <c r="AG243" s="79"/>
      <c r="AH243" s="80"/>
      <c r="AI243" s="80"/>
      <c r="AJ243" s="80"/>
      <c r="AK243" s="81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</row>
    <row r="244" spans="1:78" s="89" customFormat="1" ht="12.75" x14ac:dyDescent="0.2">
      <c r="A244" s="58" t="str">
        <f t="array" ref="A244">IF(G244=Error_checking!$A$26,_xlfn.RANK.EQ(AC244,$AC$2:$AC$601),"")</f>
        <v/>
      </c>
      <c r="B244" s="84">
        <v>397</v>
      </c>
      <c r="C244" s="59">
        <f>VLOOKUP($B244,Ludo_na!$A$2:$D$601,2,0)</f>
        <v>191</v>
      </c>
      <c r="D244" s="60" t="str">
        <f>IF(VLOOKUP($B244,Ludo_voor!$A$2:$Y$601,3,0)="","",VLOOKUP($B244,Ludo_voor!$A$2:$Y$601,3,0))</f>
        <v>Claus</v>
      </c>
      <c r="E244" s="61" t="str">
        <f>IF(VLOOKUP($B244,Ludo_voor!$A$2:$Y$601,4,0)="","",VLOOKUP($B244,Ludo_voor!$A$2:$Y$601,4,0))</f>
        <v>Peter</v>
      </c>
      <c r="F244" s="62" t="str">
        <f>IF(VLOOKUP($B244,Ludo_voor!$A$2:$Y$601,5,0)="","",VLOOKUP($B244,Ludo_voor!$A$2:$Y$601,5,0))</f>
        <v>Spelen op Zolder</v>
      </c>
      <c r="G244" s="63"/>
      <c r="H244" s="85"/>
      <c r="I244" s="86"/>
      <c r="J244" s="87"/>
      <c r="K244" s="87"/>
      <c r="L244" s="87"/>
      <c r="M244" s="67" t="str">
        <f t="array" ref="M244">IF($G244="","",IF(L244="",0,((SUM(IF(I244=I$2:I$601,IF(J244=J$2:J$601,1,0),0))-K244)/(SUM(IF(I244=I$2:I$601,IF(J244=J$2:J$601,1,0),0))-1)*100)+(L244/(SUM(IF(I244=I$2:I$601,IF(J244=J$2:J$601,L$2:L$601,0),0))))+IF(K244&lt;2,SUM(IF(I244=I$2:I$601,IF(J244=J$2:J$601,1,0),0)),0)))</f>
        <v/>
      </c>
      <c r="N244" s="88"/>
      <c r="O244" s="72"/>
      <c r="P244" s="72"/>
      <c r="Q244" s="72"/>
      <c r="R244" s="70" t="str">
        <f t="array" ref="R244">IF($G244="","",IF(Q244="",0,((SUM(IF(N244=N$2:N$601,IF(O244=O$2:O$601,1,0),0))-P244)/(SUM(IF(N244=N$2:N$601,IF(O244=O$2:O$601,1,0),0))-1)*100)+(Q244/(SUM(IF(N244=N$2:N$601,IF(O244=O$2:O$601,Q$2:Q$601,0),0))))+IF(P244&lt;2,SUM(IF(N244=N$2:N$601,IF(O244=O$2:O$601,1,0),0)),0)))</f>
        <v/>
      </c>
      <c r="S244" s="103"/>
      <c r="T244" s="69"/>
      <c r="U244" s="69"/>
      <c r="V244" s="69"/>
      <c r="W244" s="73" t="str">
        <f t="array" ref="W244">IF($G244="","",IF(OR(S244=Error_checking!$Q$25,S244=Error_checking!$Q$26),R244-IF(P244&lt;2,SUM(IF(N244=N$2:N$601,IF(O244=O$2:O$601,1,0),0)),0),IF(V244="",0,((SUM(IF(S244=S$2:S$601,IF(T244=T$2:T$601,1,0),0))-U244)/(SUM(IF(S244=S$2:S$601,IF(T244=T$2:T$601,1,0),0))-1)*100)+(V244/(SUM(IF(S244=S$2:S$601,IF(T244=T$2:T$601,V$2:V$601,0),0))))+IF(U244&lt;2,SUM(IF(S244=S$2:S$601,IF(T244=T$2:T$601,1,0),0)),0))))</f>
        <v/>
      </c>
      <c r="X244" s="74"/>
      <c r="Y244" s="75"/>
      <c r="Z244" s="76"/>
      <c r="AA244" s="75"/>
      <c r="AB244" s="77">
        <f>0</f>
        <v>0</v>
      </c>
      <c r="AC244" s="99">
        <f t="array" ref="AC244">SUM(M244,R244,W244,AB244)</f>
        <v>0</v>
      </c>
      <c r="AD244" s="98">
        <f>IF(G244=Error_checking!$A$26,MAX(0,MIN(MaxBonus,$G$1)+1-_xlfn.RANK.EQ(AC244,$AC$2:$AC$601)),0)</f>
        <v>0</v>
      </c>
      <c r="AE244" s="95">
        <f t="shared" si="3"/>
        <v>0</v>
      </c>
      <c r="AF244" s="78" t="str">
        <f t="array" ref="AF244">IF(G244=Error_checking!$A$26,_xlfn.RANK.EQ(AC244,$AC$2:$AC$601),"")</f>
        <v/>
      </c>
      <c r="AG244" s="101"/>
      <c r="AH244" s="102"/>
      <c r="AI244" s="102"/>
      <c r="AJ244" s="102"/>
      <c r="AK244" s="81"/>
      <c r="AL244" s="81"/>
      <c r="AM244" s="81"/>
      <c r="AN244" s="82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</row>
    <row r="245" spans="1:78" s="89" customFormat="1" ht="12.75" x14ac:dyDescent="0.2">
      <c r="A245" s="58" t="str">
        <f t="array" ref="A245">IF(G245=Error_checking!$A$26,_xlfn.RANK.EQ(AC245,$AC$2:$AC$601),"")</f>
        <v/>
      </c>
      <c r="B245" s="58">
        <v>93</v>
      </c>
      <c r="C245" s="59">
        <f>VLOOKUP($B245,Ludo_na!$A$2:$D$601,2,0)</f>
        <v>47</v>
      </c>
      <c r="D245" s="60" t="str">
        <f>IF(VLOOKUP($B245,Ludo_voor!$A$2:$Y$601,3,0)="","",VLOOKUP($B245,Ludo_voor!$A$2:$Y$601,3,0))</f>
        <v>Clinckemaillie</v>
      </c>
      <c r="E245" s="61" t="str">
        <f>IF(VLOOKUP($B245,Ludo_voor!$A$2:$Y$601,4,0)="","",VLOOKUP($B245,Ludo_voor!$A$2:$Y$601,4,0))</f>
        <v>Denis</v>
      </c>
      <c r="F245" s="62" t="str">
        <f>IF(VLOOKUP($B245,Ludo_voor!$A$2:$Y$601,5,0)="","",VLOOKUP($B245,Ludo_voor!$A$2:$Y$601,5,0))</f>
        <v>De Speeldoos</v>
      </c>
      <c r="G245" s="63"/>
      <c r="H245" s="64"/>
      <c r="I245" s="65"/>
      <c r="J245" s="87"/>
      <c r="K245" s="66"/>
      <c r="L245" s="66"/>
      <c r="M245" s="67" t="str">
        <f t="array" ref="M245">IF($G245="","",IF(L245="",0,((SUM(IF(I245=I$2:I$601,IF(J245=J$2:J$601,1,0),0))-K245)/(SUM(IF(I245=I$2:I$601,IF(J245=J$2:J$601,1,0),0))-1)*100)+(L245/(SUM(IF(I245=I$2:I$601,IF(J245=J$2:J$601,L$2:L$601,0),0))))+IF(K245&lt;2,SUM(IF(I245=I$2:I$601,IF(J245=J$2:J$601,1,0),0)),0)))</f>
        <v/>
      </c>
      <c r="N245" s="68"/>
      <c r="O245" s="69"/>
      <c r="P245" s="69"/>
      <c r="Q245" s="69"/>
      <c r="R245" s="70" t="str">
        <f t="array" ref="R245">IF($G245="","",IF(Q245="",0,((SUM(IF(N245=N$2:N$601,IF(O245=O$2:O$601,1,0),0))-P245)/(SUM(IF(N245=N$2:N$601,IF(O245=O$2:O$601,1,0),0))-1)*100)+(Q245/(SUM(IF(N245=N$2:N$601,IF(O245=O$2:O$601,Q$2:Q$601,0),0))))+IF(P245&lt;2,SUM(IF(N245=N$2:N$601,IF(O245=O$2:O$601,1,0),0)),0)))</f>
        <v/>
      </c>
      <c r="S245" s="71"/>
      <c r="T245" s="72"/>
      <c r="U245" s="72"/>
      <c r="V245" s="72"/>
      <c r="W245" s="73" t="str">
        <f t="array" ref="W245">IF($G245="","",IF(OR(S245=Error_checking!$Q$25,S245=Error_checking!$Q$26),R245-IF(P245&lt;2,SUM(IF(N245=N$2:N$601,IF(O245=O$2:O$601,1,0),0)),0),IF(V245="",0,((SUM(IF(S245=S$2:S$601,IF(T245=T$2:T$601,1,0),0))-U245)/(SUM(IF(S245=S$2:S$601,IF(T245=T$2:T$601,1,0),0))-1)*100)+(V245/(SUM(IF(S245=S$2:S$601,IF(T245=T$2:T$601,V$2:V$601,0),0))))+IF(U245&lt;2,SUM(IF(S245=S$2:S$601,IF(T245=T$2:T$601,1,0),0)),0))))</f>
        <v/>
      </c>
      <c r="X245" s="74"/>
      <c r="Y245" s="75"/>
      <c r="Z245" s="76"/>
      <c r="AA245" s="75"/>
      <c r="AB245" s="77">
        <f>0</f>
        <v>0</v>
      </c>
      <c r="AC245" s="77">
        <f t="array" ref="AC245">SUM(M245,R245,W245,AB245)</f>
        <v>0</v>
      </c>
      <c r="AD245" s="76">
        <f>IF(G245=Error_checking!$A$26,MAX(0,MIN(MaxBonus,$G$1)+1-_xlfn.RANK.EQ(AC245,$AC$2:$AC$601)),0)</f>
        <v>0</v>
      </c>
      <c r="AE245" s="73">
        <f t="shared" si="3"/>
        <v>0</v>
      </c>
      <c r="AF245" s="78" t="str">
        <f t="array" ref="AF245">IF(G245=Error_checking!$A$26,_xlfn.RANK.EQ(AC245,$AC$2:$AC$601),"")</f>
        <v/>
      </c>
      <c r="AG245" s="79"/>
      <c r="AH245" s="80"/>
      <c r="AI245" s="80"/>
      <c r="AJ245" s="80"/>
      <c r="AK245" s="81"/>
      <c r="AL245" s="81"/>
      <c r="AM245" s="81"/>
      <c r="AN245" s="82"/>
      <c r="AO245" s="81"/>
      <c r="AP245" s="81"/>
      <c r="AQ245" s="81"/>
    </row>
    <row r="246" spans="1:78" s="104" customFormat="1" ht="12.75" x14ac:dyDescent="0.2">
      <c r="A246" s="58" t="str">
        <f t="array" ref="A246">IF(G246=Error_checking!$A$26,_xlfn.RANK.EQ(AC246,$AC$2:$AC$601),"")</f>
        <v/>
      </c>
      <c r="B246" s="84">
        <v>110</v>
      </c>
      <c r="C246" s="59">
        <f>VLOOKUP($B246,Ludo_na!$A$2:$D$601,2,0)</f>
        <v>84</v>
      </c>
      <c r="D246" s="60" t="str">
        <f>IF(VLOOKUP($B246,Ludo_voor!$A$2:$Y$601,3,0)="","",VLOOKUP($B246,Ludo_voor!$A$2:$Y$601,3,0))</f>
        <v>Coppens</v>
      </c>
      <c r="E246" s="61" t="str">
        <f>IF(VLOOKUP($B246,Ludo_voor!$A$2:$Y$601,4,0)="","",VLOOKUP($B246,Ludo_voor!$A$2:$Y$601,4,0))</f>
        <v>Ignace</v>
      </c>
      <c r="F246" s="62" t="str">
        <f>IF(VLOOKUP($B246,Ludo_voor!$A$2:$Y$601,5,0)="","",VLOOKUP($B246,Ludo_voor!$A$2:$Y$601,5,0))</f>
        <v>Spelen op Zolder</v>
      </c>
      <c r="G246" s="63"/>
      <c r="H246" s="85"/>
      <c r="I246" s="86"/>
      <c r="J246" s="87"/>
      <c r="K246" s="87"/>
      <c r="L246" s="87"/>
      <c r="M246" s="67" t="str">
        <f t="array" ref="M246">IF($G246="","",IF(L246="",0,((SUM(IF(I246=I$2:I$601,IF(J246=J$2:J$601,1,0),0))-K246)/(SUM(IF(I246=I$2:I$601,IF(J246=J$2:J$601,1,0),0))-1)*100)+(L246/(SUM(IF(I246=I$2:I$601,IF(J246=J$2:J$601,L$2:L$601,0),0))))+IF(K246&lt;2,SUM(IF(I246=I$2:I$601,IF(J246=J$2:J$601,1,0),0)),0)))</f>
        <v/>
      </c>
      <c r="N246" s="88"/>
      <c r="O246" s="72"/>
      <c r="P246" s="72"/>
      <c r="Q246" s="72"/>
      <c r="R246" s="70" t="str">
        <f t="array" ref="R246">IF($G246="","",IF(Q246="",0,((SUM(IF(N246=N$2:N$601,IF(O246=O$2:O$601,1,0),0))-P246)/(SUM(IF(N246=N$2:N$601,IF(O246=O$2:O$601,1,0),0))-1)*100)+(Q246/(SUM(IF(N246=N$2:N$601,IF(O246=O$2:O$601,Q$2:Q$601,0),0))))+IF(P246&lt;2,SUM(IF(N246=N$2:N$601,IF(O246=O$2:O$601,1,0),0)),0)))</f>
        <v/>
      </c>
      <c r="S246" s="71"/>
      <c r="T246" s="72"/>
      <c r="U246" s="72"/>
      <c r="V246" s="72"/>
      <c r="W246" s="73" t="str">
        <f t="array" ref="W246">IF($G246="","",IF(OR(S246=Error_checking!$Q$25,S246=Error_checking!$Q$26),R246-IF(P246&lt;2,SUM(IF(N246=N$2:N$601,IF(O246=O$2:O$601,1,0),0)),0),IF(V246="",0,((SUM(IF(S246=S$2:S$601,IF(T246=T$2:T$601,1,0),0))-U246)/(SUM(IF(S246=S$2:S$601,IF(T246=T$2:T$601,1,0),0))-1)*100)+(V246/(SUM(IF(S246=S$2:S$601,IF(T246=T$2:T$601,V$2:V$601,0),0))))+IF(U246&lt;2,SUM(IF(S246=S$2:S$601,IF(T246=T$2:T$601,1,0),0)),0))))</f>
        <v/>
      </c>
      <c r="X246" s="74"/>
      <c r="Y246" s="75"/>
      <c r="Z246" s="76"/>
      <c r="AA246" s="75"/>
      <c r="AB246" s="77">
        <f>0</f>
        <v>0</v>
      </c>
      <c r="AC246" s="77">
        <f t="array" ref="AC246">SUM(M246,R246,W246,AB246)</f>
        <v>0</v>
      </c>
      <c r="AD246" s="76">
        <f>IF(G246=Error_checking!$A$26,MAX(0,MIN(MaxBonus,$G$1)+1-_xlfn.RANK.EQ(AC246,$AC$2:$AC$601)),0)</f>
        <v>0</v>
      </c>
      <c r="AE246" s="73">
        <f t="shared" si="3"/>
        <v>0</v>
      </c>
      <c r="AF246" s="78" t="str">
        <f t="array" ref="AF246">IF(G246=Error_checking!$A$26,_xlfn.RANK.EQ(AC246,$AC$2:$AC$601),"")</f>
        <v/>
      </c>
      <c r="AG246" s="79"/>
      <c r="AH246" s="80"/>
      <c r="AI246" s="80"/>
      <c r="AJ246" s="80"/>
      <c r="AK246" s="90"/>
      <c r="AL246" s="81"/>
      <c r="AM246" s="81"/>
      <c r="AN246" s="82"/>
      <c r="AO246" s="81"/>
      <c r="AP246" s="81"/>
      <c r="AQ246" s="81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  <c r="BK246" s="89"/>
      <c r="BL246" s="89"/>
      <c r="BM246" s="89"/>
      <c r="BN246" s="89"/>
      <c r="BO246" s="89"/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/>
    </row>
    <row r="247" spans="1:78" s="92" customFormat="1" ht="12.75" x14ac:dyDescent="0.2">
      <c r="A247" s="58" t="str">
        <f t="array" ref="A247">IF(G247=Error_checking!$A$26,_xlfn.RANK.EQ(AC247,$AC$2:$AC$601),"")</f>
        <v/>
      </c>
      <c r="B247" s="84">
        <v>229</v>
      </c>
      <c r="C247" s="59">
        <f>VLOOKUP($B247,Ludo_na!$A$2:$D$601,2,0)</f>
        <v>154</v>
      </c>
      <c r="D247" s="60" t="str">
        <f>IF(VLOOKUP($B247,Ludo_voor!$A$2:$Y$601,3,0)="","",VLOOKUP($B247,Ludo_voor!$A$2:$Y$601,3,0))</f>
        <v>Croene</v>
      </c>
      <c r="E247" s="61" t="str">
        <f>IF(VLOOKUP($B247,Ludo_voor!$A$2:$Y$601,4,0)="","",VLOOKUP($B247,Ludo_voor!$A$2:$Y$601,4,0))</f>
        <v>Charlotte</v>
      </c>
      <c r="F247" s="62" t="str">
        <f>IF(VLOOKUP($B247,Ludo_voor!$A$2:$Y$601,5,0)="","",VLOOKUP($B247,Ludo_voor!$A$2:$Y$601,5,0))</f>
        <v>Let's Play</v>
      </c>
      <c r="G247" s="63"/>
      <c r="H247" s="85"/>
      <c r="I247" s="86"/>
      <c r="J247" s="87"/>
      <c r="K247" s="87"/>
      <c r="L247" s="87"/>
      <c r="M247" s="67" t="str">
        <f t="array" ref="M247">IF($G247="","",IF(L247="",0,((SUM(IF(I247=I$2:I$601,IF(J247=J$2:J$601,1,0),0))-K247)/(SUM(IF(I247=I$2:I$601,IF(J247=J$2:J$601,1,0),0))-1)*100)+(L247/(SUM(IF(I247=I$2:I$601,IF(J247=J$2:J$601,L$2:L$601,0),0))))+IF(K247&lt;2,SUM(IF(I247=I$2:I$601,IF(J247=J$2:J$601,1,0),0)),0)))</f>
        <v/>
      </c>
      <c r="N247" s="88"/>
      <c r="O247" s="72"/>
      <c r="P247" s="72"/>
      <c r="Q247" s="72"/>
      <c r="R247" s="70" t="str">
        <f t="array" ref="R247">IF($G247="","",IF(Q247="",0,((SUM(IF(N247=N$2:N$601,IF(O247=O$2:O$601,1,0),0))-P247)/(SUM(IF(N247=N$2:N$601,IF(O247=O$2:O$601,1,0),0))-1)*100)+(Q247/(SUM(IF(N247=N$2:N$601,IF(O247=O$2:O$601,Q$2:Q$601,0),0))))+IF(P247&lt;2,SUM(IF(N247=N$2:N$601,IF(O247=O$2:O$601,1,0),0)),0)))</f>
        <v/>
      </c>
      <c r="S247" s="71"/>
      <c r="T247" s="72"/>
      <c r="U247" s="72"/>
      <c r="V247" s="72"/>
      <c r="W247" s="73" t="str">
        <f t="array" ref="W247">IF($G247="","",IF(OR(S247=Error_checking!$Q$25,S247=Error_checking!$Q$26),R247-IF(P247&lt;2,SUM(IF(N247=N$2:N$601,IF(O247=O$2:O$601,1,0),0)),0),IF(V247="",0,((SUM(IF(S247=S$2:S$601,IF(T247=T$2:T$601,1,0),0))-U247)/(SUM(IF(S247=S$2:S$601,IF(T247=T$2:T$601,1,0),0))-1)*100)+(V247/(SUM(IF(S247=S$2:S$601,IF(T247=T$2:T$601,V$2:V$601,0),0))))+IF(U247&lt;2,SUM(IF(S247=S$2:S$601,IF(T247=T$2:T$601,1,0),0)),0))))</f>
        <v/>
      </c>
      <c r="X247" s="74"/>
      <c r="Y247" s="75"/>
      <c r="Z247" s="76"/>
      <c r="AA247" s="75"/>
      <c r="AB247" s="77">
        <f>0</f>
        <v>0</v>
      </c>
      <c r="AC247" s="77">
        <f t="array" ref="AC247">SUM(M247,R247,W247,AB247)</f>
        <v>0</v>
      </c>
      <c r="AD247" s="76">
        <f>IF(G247=Error_checking!$A$26,MAX(0,MIN(MaxBonus,$G$1)+1-_xlfn.RANK.EQ(AC247,$AC$2:$AC$601)),0)</f>
        <v>0</v>
      </c>
      <c r="AE247" s="73">
        <f t="shared" si="3"/>
        <v>0</v>
      </c>
      <c r="AF247" s="78" t="str">
        <f t="array" ref="AF247">IF(G247=Error_checking!$A$26,_xlfn.RANK.EQ(AC247,$AC$2:$AC$601),"")</f>
        <v/>
      </c>
      <c r="AG247" s="79"/>
      <c r="AH247" s="80"/>
      <c r="AI247" s="80"/>
      <c r="AJ247" s="80"/>
      <c r="AK247" s="81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</row>
    <row r="248" spans="1:78" s="104" customFormat="1" ht="12.75" x14ac:dyDescent="0.2">
      <c r="A248" s="58" t="str">
        <f t="array" ref="A248">IF(G248=Error_checking!$A$26,_xlfn.RANK.EQ(AC248,$AC$2:$AC$601),"")</f>
        <v/>
      </c>
      <c r="B248" s="84">
        <v>190</v>
      </c>
      <c r="C248" s="59">
        <f>VLOOKUP($B248,Ludo_na!$A$2:$D$601,2,0)</f>
        <v>459</v>
      </c>
      <c r="D248" s="60" t="str">
        <f>IF(VLOOKUP($B248,Ludo_voor!$A$2:$Y$601,3,0)="","",VLOOKUP($B248,Ludo_voor!$A$2:$Y$601,3,0))</f>
        <v>Custers</v>
      </c>
      <c r="E248" s="61" t="str">
        <f>IF(VLOOKUP($B248,Ludo_voor!$A$2:$Y$601,4,0)="","",VLOOKUP($B248,Ludo_voor!$A$2:$Y$601,4,0))</f>
        <v>Sonja</v>
      </c>
      <c r="F248" s="62" t="str">
        <f>IF(VLOOKUP($B248,Ludo_voor!$A$2:$Y$601,5,0)="","",VLOOKUP($B248,Ludo_voor!$A$2:$Y$601,5,0))</f>
        <v/>
      </c>
      <c r="G248" s="63"/>
      <c r="H248" s="85"/>
      <c r="I248" s="86"/>
      <c r="J248" s="87"/>
      <c r="K248" s="87"/>
      <c r="L248" s="87"/>
      <c r="M248" s="67" t="str">
        <f t="array" ref="M248">IF($G248="","",IF(L248="",0,((SUM(IF(I248=I$2:I$601,IF(J248=J$2:J$601,1,0),0))-K248)/(SUM(IF(I248=I$2:I$601,IF(J248=J$2:J$601,1,0),0))-1)*100)+(L248/(SUM(IF(I248=I$2:I$601,IF(J248=J$2:J$601,L$2:L$601,0),0))))+IF(K248&lt;2,SUM(IF(I248=I$2:I$601,IF(J248=J$2:J$601,1,0),0)),0)))</f>
        <v/>
      </c>
      <c r="N248" s="88"/>
      <c r="O248" s="72"/>
      <c r="P248" s="72"/>
      <c r="Q248" s="72"/>
      <c r="R248" s="70" t="str">
        <f t="array" ref="R248">IF($G248="","",IF(Q248="",0,((SUM(IF(N248=N$2:N$601,IF(O248=O$2:O$601,1,0),0))-P248)/(SUM(IF(N248=N$2:N$601,IF(O248=O$2:O$601,1,0),0))-1)*100)+(Q248/(SUM(IF(N248=N$2:N$601,IF(O248=O$2:O$601,Q$2:Q$601,0),0))))+IF(P248&lt;2,SUM(IF(N248=N$2:N$601,IF(O248=O$2:O$601,1,0),0)),0)))</f>
        <v/>
      </c>
      <c r="S248" s="71"/>
      <c r="T248" s="72"/>
      <c r="U248" s="72"/>
      <c r="V248" s="72"/>
      <c r="W248" s="73" t="str">
        <f t="array" ref="W248">IF($G248="","",IF(OR(S248=Error_checking!$Q$25,S248=Error_checking!$Q$26),R248-IF(P248&lt;2,SUM(IF(N248=N$2:N$601,IF(O248=O$2:O$601,1,0),0)),0),IF(V248="",0,((SUM(IF(S248=S$2:S$601,IF(T248=T$2:T$601,1,0),0))-U248)/(SUM(IF(S248=S$2:S$601,IF(T248=T$2:T$601,1,0),0))-1)*100)+(V248/(SUM(IF(S248=S$2:S$601,IF(T248=T$2:T$601,V$2:V$601,0),0))))+IF(U248&lt;2,SUM(IF(S248=S$2:S$601,IF(T248=T$2:T$601,1,0),0)),0))))</f>
        <v/>
      </c>
      <c r="X248" s="74"/>
      <c r="Y248" s="75"/>
      <c r="Z248" s="76"/>
      <c r="AA248" s="75"/>
      <c r="AB248" s="77">
        <f>0</f>
        <v>0</v>
      </c>
      <c r="AC248" s="77">
        <f t="array" ref="AC248">SUM(M248,R248,W248,AB248)</f>
        <v>0</v>
      </c>
      <c r="AD248" s="76">
        <f>IF(G248=Error_checking!$A$26,MAX(0,MIN(MaxBonus,$G$1)+1-_xlfn.RANK.EQ(AC248,$AC$2:$AC$601)),0)</f>
        <v>0</v>
      </c>
      <c r="AE248" s="73">
        <f t="shared" si="3"/>
        <v>0</v>
      </c>
      <c r="AF248" s="78" t="str">
        <f t="array" ref="AF248">IF(G248=Error_checking!$A$26,_xlfn.RANK.EQ(AC248,$AC$2:$AC$601),"")</f>
        <v/>
      </c>
      <c r="AG248" s="79"/>
      <c r="AH248" s="80"/>
      <c r="AI248" s="80"/>
      <c r="AJ248" s="80"/>
      <c r="AK248" s="81"/>
      <c r="AL248" s="81"/>
      <c r="AM248" s="81"/>
      <c r="AN248" s="82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</row>
    <row r="249" spans="1:78" s="104" customFormat="1" ht="12.75" x14ac:dyDescent="0.2">
      <c r="A249" s="58" t="str">
        <f t="array" ref="A249">IF(G249=Error_checking!$A$26,_xlfn.RANK.EQ(AC249,$AC$2:$AC$601),"")</f>
        <v/>
      </c>
      <c r="B249" s="84">
        <v>206</v>
      </c>
      <c r="C249" s="59">
        <f>VLOOKUP($B249,Ludo_na!$A$2:$D$601,2,0)</f>
        <v>409</v>
      </c>
      <c r="D249" s="60" t="str">
        <f>IF(VLOOKUP($B249,Ludo_voor!$A$2:$Y$601,3,0)="","",VLOOKUP($B249,Ludo_voor!$A$2:$Y$601,3,0))</f>
        <v>Cuyt</v>
      </c>
      <c r="E249" s="61" t="str">
        <f>IF(VLOOKUP($B249,Ludo_voor!$A$2:$Y$601,4,0)="","",VLOOKUP($B249,Ludo_voor!$A$2:$Y$601,4,0))</f>
        <v>Sven</v>
      </c>
      <c r="F249" s="62" t="str">
        <f>IF(VLOOKUP($B249,Ludo_voor!$A$2:$Y$601,5,0)="","",VLOOKUP($B249,Ludo_voor!$A$2:$Y$601,5,0))</f>
        <v/>
      </c>
      <c r="G249" s="63"/>
      <c r="H249" s="85"/>
      <c r="I249" s="86"/>
      <c r="J249" s="87"/>
      <c r="K249" s="87"/>
      <c r="L249" s="87"/>
      <c r="M249" s="67" t="str">
        <f t="array" ref="M249">IF($G249="","",IF(L249="",0,((SUM(IF(I249=I$2:I$601,IF(J249=J$2:J$601,1,0),0))-K249)/(SUM(IF(I249=I$2:I$601,IF(J249=J$2:J$601,1,0),0))-1)*100)+(L249/(SUM(IF(I249=I$2:I$601,IF(J249=J$2:J$601,L$2:L$601,0),0))))+IF(K249&lt;2,SUM(IF(I249=I$2:I$601,IF(J249=J$2:J$601,1,0),0)),0)))</f>
        <v/>
      </c>
      <c r="N249" s="88"/>
      <c r="O249" s="72"/>
      <c r="P249" s="72"/>
      <c r="Q249" s="72"/>
      <c r="R249" s="70" t="str">
        <f t="array" ref="R249">IF($G249="","",IF(Q249="",0,((SUM(IF(N249=N$2:N$601,IF(O249=O$2:O$601,1,0),0))-P249)/(SUM(IF(N249=N$2:N$601,IF(O249=O$2:O$601,1,0),0))-1)*100)+(Q249/(SUM(IF(N249=N$2:N$601,IF(O249=O$2:O$601,Q$2:Q$601,0),0))))+IF(P249&lt;2,SUM(IF(N249=N$2:N$601,IF(O249=O$2:O$601,1,0),0)),0)))</f>
        <v/>
      </c>
      <c r="S249" s="71"/>
      <c r="T249" s="72"/>
      <c r="U249" s="72"/>
      <c r="V249" s="72"/>
      <c r="W249" s="73" t="str">
        <f t="array" ref="W249">IF($G249="","",IF(OR(S249=Error_checking!$Q$25,S249=Error_checking!$Q$26),R249-IF(P249&lt;2,SUM(IF(N249=N$2:N$601,IF(O249=O$2:O$601,1,0),0)),0),IF(V249="",0,((SUM(IF(S249=S$2:S$601,IF(T249=T$2:T$601,1,0),0))-U249)/(SUM(IF(S249=S$2:S$601,IF(T249=T$2:T$601,1,0),0))-1)*100)+(V249/(SUM(IF(S249=S$2:S$601,IF(T249=T$2:T$601,V$2:V$601,0),0))))+IF(U249&lt;2,SUM(IF(S249=S$2:S$601,IF(T249=T$2:T$601,1,0),0)),0))))</f>
        <v/>
      </c>
      <c r="X249" s="74"/>
      <c r="Y249" s="75"/>
      <c r="Z249" s="76"/>
      <c r="AA249" s="75"/>
      <c r="AB249" s="77">
        <f>0</f>
        <v>0</v>
      </c>
      <c r="AC249" s="77">
        <f t="array" ref="AC249">SUM(M249,R249,W249,AB249)</f>
        <v>0</v>
      </c>
      <c r="AD249" s="76">
        <f>IF(G249=Error_checking!$A$26,MAX(0,MIN(MaxBonus,$G$1)+1-_xlfn.RANK.EQ(AC249,$AC$2:$AC$601)),0)</f>
        <v>0</v>
      </c>
      <c r="AE249" s="73">
        <f t="shared" si="3"/>
        <v>0</v>
      </c>
      <c r="AF249" s="78" t="str">
        <f t="array" ref="AF249">IF(G249=Error_checking!$A$26,_xlfn.RANK.EQ(AC249,$AC$2:$AC$601),"")</f>
        <v/>
      </c>
      <c r="AG249" s="79"/>
      <c r="AH249" s="80"/>
      <c r="AI249" s="80"/>
      <c r="AJ249" s="80"/>
      <c r="AK249" s="81"/>
      <c r="AL249" s="81"/>
      <c r="AM249" s="81"/>
      <c r="AN249" s="82"/>
      <c r="AO249" s="81"/>
      <c r="AP249" s="81"/>
      <c r="AQ249" s="81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89"/>
      <c r="BE249" s="89"/>
      <c r="BF249" s="89"/>
      <c r="BG249" s="89"/>
      <c r="BH249" s="89"/>
      <c r="BI249" s="89"/>
      <c r="BJ249" s="89"/>
      <c r="BK249" s="89"/>
      <c r="BL249" s="89"/>
      <c r="BM249" s="89"/>
      <c r="BN249" s="89"/>
      <c r="BO249" s="89"/>
      <c r="BP249" s="89"/>
      <c r="BQ249" s="89"/>
      <c r="BR249" s="89"/>
      <c r="BS249" s="89"/>
      <c r="BT249" s="89"/>
      <c r="BU249" s="89"/>
      <c r="BV249" s="89"/>
      <c r="BW249" s="89"/>
      <c r="BX249" s="89"/>
      <c r="BY249" s="89"/>
      <c r="BZ249" s="89"/>
    </row>
    <row r="250" spans="1:78" s="92" customFormat="1" ht="12.75" x14ac:dyDescent="0.2">
      <c r="A250" s="58" t="str">
        <f t="array" ref="A250">IF(G250=Error_checking!$A$26,_xlfn.RANK.EQ(AC250,$AC$2:$AC$601),"")</f>
        <v/>
      </c>
      <c r="B250" s="58">
        <v>545</v>
      </c>
      <c r="C250" s="59">
        <f>VLOOKUP($B250,Ludo_na!$A$2:$D$601,2,0)</f>
        <v>67</v>
      </c>
      <c r="D250" s="60" t="str">
        <f>IF(VLOOKUP($B250,Ludo_voor!$A$2:$Y$601,3,0)="","",VLOOKUP($B250,Ludo_voor!$A$2:$Y$601,3,0))</f>
        <v>Dalle</v>
      </c>
      <c r="E250" s="61" t="str">
        <f>IF(VLOOKUP($B250,Ludo_voor!$A$2:$Y$601,4,0)="","",VLOOKUP($B250,Ludo_voor!$A$2:$Y$601,4,0))</f>
        <v>Marie</v>
      </c>
      <c r="F250" s="62" t="str">
        <f>IF(VLOOKUP($B250,Ludo_voor!$A$2:$Y$601,5,0)="","",VLOOKUP($B250,Ludo_voor!$A$2:$Y$601,5,0))</f>
        <v/>
      </c>
      <c r="G250" s="63"/>
      <c r="H250" s="64"/>
      <c r="I250" s="65"/>
      <c r="J250" s="66"/>
      <c r="K250" s="66"/>
      <c r="L250" s="66"/>
      <c r="M250" s="67" t="str">
        <f t="array" ref="M250">IF($G250="","",IF(L250="",0,((SUM(IF(I250=I$2:I$601,IF(J250=J$2:J$601,1,0),0))-K250)/(SUM(IF(I250=I$2:I$601,IF(J250=J$2:J$601,1,0),0))-1)*100)+(L250/(SUM(IF(I250=I$2:I$601,IF(J250=J$2:J$601,L$2:L$601,0),0))))+IF(K250&lt;2,SUM(IF(I250=I$2:I$601,IF(J250=J$2:J$601,1,0),0)),0)))</f>
        <v/>
      </c>
      <c r="N250" s="68"/>
      <c r="O250" s="69"/>
      <c r="P250" s="69"/>
      <c r="Q250" s="69"/>
      <c r="R250" s="70" t="str">
        <f t="array" ref="R250">IF($G250="","",IF(Q250="",0,((SUM(IF(N250=N$2:N$601,IF(O250=O$2:O$601,1,0),0))-P250)/(SUM(IF(N250=N$2:N$601,IF(O250=O$2:O$601,1,0),0))-1)*100)+(Q250/(SUM(IF(N250=N$2:N$601,IF(O250=O$2:O$601,Q$2:Q$601,0),0))))+IF(P250&lt;2,SUM(IF(N250=N$2:N$601,IF(O250=O$2:O$601,1,0),0)),0)))</f>
        <v/>
      </c>
      <c r="S250" s="71"/>
      <c r="T250" s="72"/>
      <c r="U250" s="72"/>
      <c r="V250" s="72"/>
      <c r="W250" s="73" t="str">
        <f t="array" ref="W250">IF($G250="","",IF(OR(S250=Error_checking!$Q$25,S250=Error_checking!$Q$26),R250-IF(P250&lt;2,SUM(IF(N250=N$2:N$601,IF(O250=O$2:O$601,1,0),0)),0),IF(V250="",0,((SUM(IF(S250=S$2:S$601,IF(T250=T$2:T$601,1,0),0))-U250)/(SUM(IF(S250=S$2:S$601,IF(T250=T$2:T$601,1,0),0))-1)*100)+(V250/(SUM(IF(S250=S$2:S$601,IF(T250=T$2:T$601,V$2:V$601,0),0))))+IF(U250&lt;2,SUM(IF(S250=S$2:S$601,IF(T250=T$2:T$601,1,0),0)),0))))</f>
        <v/>
      </c>
      <c r="X250" s="74"/>
      <c r="Y250" s="75"/>
      <c r="Z250" s="76"/>
      <c r="AA250" s="75"/>
      <c r="AB250" s="77">
        <f>0</f>
        <v>0</v>
      </c>
      <c r="AC250" s="77">
        <f t="array" ref="AC250">SUM(M250,R250,W250,AB250)</f>
        <v>0</v>
      </c>
      <c r="AD250" s="76">
        <f>IF(G250=Error_checking!$A$26,MAX(0,MIN(MaxBonus,$G$1)+1-_xlfn.RANK.EQ(AC250,$AC$2:$AC$601)),0)</f>
        <v>0</v>
      </c>
      <c r="AE250" s="73">
        <f t="shared" si="3"/>
        <v>0</v>
      </c>
      <c r="AF250" s="78" t="str">
        <f t="array" ref="AF250">IF(G250=Error_checking!$A$26,_xlfn.RANK.EQ(AC250,$AC$2:$AC$601),"")</f>
        <v/>
      </c>
      <c r="AG250" s="79"/>
      <c r="AH250" s="80"/>
      <c r="AI250" s="80"/>
      <c r="AJ250" s="80"/>
      <c r="AK250" s="90"/>
      <c r="AL250" s="81"/>
      <c r="AM250" s="81"/>
      <c r="AN250" s="82"/>
      <c r="AO250" s="81"/>
      <c r="AP250" s="81"/>
      <c r="AQ250" s="81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  <c r="BE250" s="89"/>
      <c r="BF250" s="89"/>
      <c r="BG250" s="89"/>
      <c r="BH250" s="89"/>
      <c r="BI250" s="89"/>
      <c r="BJ250" s="89"/>
      <c r="BK250" s="89"/>
      <c r="BL250" s="89"/>
      <c r="BM250" s="89"/>
      <c r="BN250" s="89"/>
      <c r="BO250" s="89"/>
      <c r="BP250" s="89"/>
      <c r="BQ250" s="89"/>
      <c r="BR250" s="89"/>
      <c r="BS250" s="89"/>
      <c r="BT250" s="89"/>
      <c r="BU250" s="89"/>
      <c r="BV250" s="89"/>
      <c r="BW250" s="89"/>
      <c r="BX250" s="89"/>
      <c r="BY250" s="89"/>
      <c r="BZ250" s="89"/>
    </row>
    <row r="251" spans="1:78" s="104" customFormat="1" ht="12.75" x14ac:dyDescent="0.2">
      <c r="A251" s="58" t="str">
        <f t="array" ref="A251">IF(G251=Error_checking!$A$26,_xlfn.RANK.EQ(AC251,$AC$2:$AC$601),"")</f>
        <v/>
      </c>
      <c r="B251" s="58">
        <v>313</v>
      </c>
      <c r="C251" s="59">
        <f>VLOOKUP($B251,Ludo_na!$A$2:$D$601,2,0)</f>
        <v>234</v>
      </c>
      <c r="D251" s="60" t="str">
        <f>IF(VLOOKUP($B251,Ludo_voor!$A$2:$Y$601,3,0)="","",VLOOKUP($B251,Ludo_voor!$A$2:$Y$601,3,0))</f>
        <v>Daniels</v>
      </c>
      <c r="E251" s="61" t="str">
        <f>IF(VLOOKUP($B251,Ludo_voor!$A$2:$Y$601,4,0)="","",VLOOKUP($B251,Ludo_voor!$A$2:$Y$601,4,0))</f>
        <v>Balthazar</v>
      </c>
      <c r="F251" s="62" t="str">
        <f>IF(VLOOKUP($B251,Ludo_voor!$A$2:$Y$601,5,0)="","",VLOOKUP($B251,Ludo_voor!$A$2:$Y$601,5,0))</f>
        <v>De Speeldoos</v>
      </c>
      <c r="G251" s="63"/>
      <c r="H251" s="64"/>
      <c r="I251" s="65"/>
      <c r="J251" s="66"/>
      <c r="K251" s="66"/>
      <c r="L251" s="66"/>
      <c r="M251" s="67" t="str">
        <f t="array" ref="M251">IF($G251="","",IF(L251="",0,((SUM(IF(I251=I$2:I$601,IF(J251=J$2:J$601,1,0),0))-K251)/(SUM(IF(I251=I$2:I$601,IF(J251=J$2:J$601,1,0),0))-1)*100)+(L251/(SUM(IF(I251=I$2:I$601,IF(J251=J$2:J$601,L$2:L$601,0),0))))+IF(K251&lt;2,SUM(IF(I251=I$2:I$601,IF(J251=J$2:J$601,1,0),0)),0)))</f>
        <v/>
      </c>
      <c r="N251" s="68"/>
      <c r="O251" s="69"/>
      <c r="P251" s="69"/>
      <c r="Q251" s="69"/>
      <c r="R251" s="70" t="str">
        <f t="array" ref="R251">IF($G251="","",IF(Q251="",0,((SUM(IF(N251=N$2:N$601,IF(O251=O$2:O$601,1,0),0))-P251)/(SUM(IF(N251=N$2:N$601,IF(O251=O$2:O$601,1,0),0))-1)*100)+(Q251/(SUM(IF(N251=N$2:N$601,IF(O251=O$2:O$601,Q$2:Q$601,0),0))))+IF(P251&lt;2,SUM(IF(N251=N$2:N$601,IF(O251=O$2:O$601,1,0),0)),0)))</f>
        <v/>
      </c>
      <c r="S251" s="71"/>
      <c r="T251" s="72"/>
      <c r="U251" s="72"/>
      <c r="V251" s="72"/>
      <c r="W251" s="73" t="str">
        <f t="array" ref="W251">IF($G251="","",IF(OR(S251=Error_checking!$Q$25,S251=Error_checking!$Q$26),R251-IF(P251&lt;2,SUM(IF(N251=N$2:N$601,IF(O251=O$2:O$601,1,0),0)),0),IF(V251="",0,((SUM(IF(S251=S$2:S$601,IF(T251=T$2:T$601,1,0),0))-U251)/(SUM(IF(S251=S$2:S$601,IF(T251=T$2:T$601,1,0),0))-1)*100)+(V251/(SUM(IF(S251=S$2:S$601,IF(T251=T$2:T$601,V$2:V$601,0),0))))+IF(U251&lt;2,SUM(IF(S251=S$2:S$601,IF(T251=T$2:T$601,1,0),0)),0))))</f>
        <v/>
      </c>
      <c r="X251" s="74"/>
      <c r="Y251" s="75"/>
      <c r="Z251" s="76"/>
      <c r="AA251" s="75"/>
      <c r="AB251" s="77">
        <f>0</f>
        <v>0</v>
      </c>
      <c r="AC251" s="77">
        <f t="array" ref="AC251">SUM(M251,R251,W251,AB251)</f>
        <v>0</v>
      </c>
      <c r="AD251" s="76">
        <f>IF(G251=Error_checking!$A$26,MAX(0,MIN(MaxBonus,$G$1)+1-_xlfn.RANK.EQ(AC251,$AC$2:$AC$601)),0)</f>
        <v>0</v>
      </c>
      <c r="AE251" s="73">
        <f t="shared" si="3"/>
        <v>0</v>
      </c>
      <c r="AF251" s="78" t="str">
        <f t="array" ref="AF251">IF(G251=Error_checking!$A$26,_xlfn.RANK.EQ(AC251,$AC$2:$AC$601),"")</f>
        <v/>
      </c>
      <c r="AG251" s="79"/>
      <c r="AH251" s="80"/>
      <c r="AI251" s="80"/>
      <c r="AJ251" s="80"/>
      <c r="AK251" s="81"/>
      <c r="AL251" s="81"/>
      <c r="AM251" s="81"/>
      <c r="AN251" s="82"/>
      <c r="AO251" s="81"/>
      <c r="AP251" s="81"/>
      <c r="AQ251" s="81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  <c r="BK251" s="89"/>
      <c r="BL251" s="89"/>
      <c r="BM251" s="89"/>
      <c r="BN251" s="89"/>
      <c r="BO251" s="89"/>
      <c r="BP251" s="89"/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</row>
    <row r="252" spans="1:78" s="104" customFormat="1" ht="12.75" x14ac:dyDescent="0.2">
      <c r="A252" s="58" t="str">
        <f t="array" ref="A252">IF(G252=Error_checking!$A$26,_xlfn.RANK.EQ(AC252,$AC$2:$AC$601),"")</f>
        <v/>
      </c>
      <c r="B252" s="84">
        <v>270</v>
      </c>
      <c r="C252" s="59">
        <f>VLOOKUP($B252,Ludo_na!$A$2:$D$601,2,0)</f>
        <v>508</v>
      </c>
      <c r="D252" s="60" t="str">
        <f>IF(VLOOKUP($B252,Ludo_voor!$A$2:$Y$601,3,0)="","",VLOOKUP($B252,Ludo_voor!$A$2:$Y$601,3,0))</f>
        <v>Danlois</v>
      </c>
      <c r="E252" s="61" t="str">
        <f>IF(VLOOKUP($B252,Ludo_voor!$A$2:$Y$601,4,0)="","",VLOOKUP($B252,Ludo_voor!$A$2:$Y$601,4,0))</f>
        <v>Sophie</v>
      </c>
      <c r="F252" s="62" t="str">
        <f>IF(VLOOKUP($B252,Ludo_voor!$A$2:$Y$601,5,0)="","",VLOOKUP($B252,Ludo_voor!$A$2:$Y$601,5,0))</f>
        <v/>
      </c>
      <c r="G252" s="63"/>
      <c r="H252" s="85"/>
      <c r="I252" s="86"/>
      <c r="J252" s="87"/>
      <c r="K252" s="87"/>
      <c r="L252" s="87"/>
      <c r="M252" s="67" t="str">
        <f t="array" ref="M252">IF($G252="","",IF(L252="",0,((SUM(IF(I252=I$2:I$601,IF(J252=J$2:J$601,1,0),0))-K252)/(SUM(IF(I252=I$2:I$601,IF(J252=J$2:J$601,1,0),0))-1)*100)+(L252/(SUM(IF(I252=I$2:I$601,IF(J252=J$2:J$601,L$2:L$601,0),0))))+IF(K252&lt;2,SUM(IF(I252=I$2:I$601,IF(J252=J$2:J$601,1,0),0)),0)))</f>
        <v/>
      </c>
      <c r="N252" s="88"/>
      <c r="O252" s="72"/>
      <c r="P252" s="72"/>
      <c r="Q252" s="72"/>
      <c r="R252" s="70" t="str">
        <f t="array" ref="R252">IF($G252="","",IF(Q252="",0,((SUM(IF(N252=N$2:N$601,IF(O252=O$2:O$601,1,0),0))-P252)/(SUM(IF(N252=N$2:N$601,IF(O252=O$2:O$601,1,0),0))-1)*100)+(Q252/(SUM(IF(N252=N$2:N$601,IF(O252=O$2:O$601,Q$2:Q$601,0),0))))+IF(P252&lt;2,SUM(IF(N252=N$2:N$601,IF(O252=O$2:O$601,1,0),0)),0)))</f>
        <v/>
      </c>
      <c r="S252" s="71"/>
      <c r="T252" s="72"/>
      <c r="U252" s="72"/>
      <c r="V252" s="72"/>
      <c r="W252" s="73" t="str">
        <f t="array" ref="W252">IF($G252="","",IF(OR(S252=Error_checking!$Q$25,S252=Error_checking!$Q$26),R252-IF(P252&lt;2,SUM(IF(N252=N$2:N$601,IF(O252=O$2:O$601,1,0),0)),0),IF(V252="",0,((SUM(IF(S252=S$2:S$601,IF(T252=T$2:T$601,1,0),0))-U252)/(SUM(IF(S252=S$2:S$601,IF(T252=T$2:T$601,1,0),0))-1)*100)+(V252/(SUM(IF(S252=S$2:S$601,IF(T252=T$2:T$601,V$2:V$601,0),0))))+IF(U252&lt;2,SUM(IF(S252=S$2:S$601,IF(T252=T$2:T$601,1,0),0)),0))))</f>
        <v/>
      </c>
      <c r="X252" s="74"/>
      <c r="Y252" s="75"/>
      <c r="Z252" s="76"/>
      <c r="AA252" s="75"/>
      <c r="AB252" s="77">
        <f>0</f>
        <v>0</v>
      </c>
      <c r="AC252" s="77">
        <f t="array" ref="AC252">SUM(M252,R252,W252,AB252)</f>
        <v>0</v>
      </c>
      <c r="AD252" s="76">
        <f>IF(G252=Error_checking!$A$26,MAX(0,MIN(MaxBonus,$G$1)+1-_xlfn.RANK.EQ(AC252,$AC$2:$AC$601)),0)</f>
        <v>0</v>
      </c>
      <c r="AE252" s="73">
        <f t="shared" si="3"/>
        <v>0</v>
      </c>
      <c r="AF252" s="78" t="str">
        <f t="array" ref="AF252">IF(G252=Error_checking!$A$26,_xlfn.RANK.EQ(AC252,$AC$2:$AC$601),"")</f>
        <v/>
      </c>
      <c r="AG252" s="79"/>
      <c r="AH252" s="80"/>
      <c r="AI252" s="80"/>
      <c r="AJ252" s="80"/>
      <c r="AK252" s="81"/>
      <c r="AL252" s="81"/>
      <c r="AM252" s="81"/>
      <c r="AN252" s="82"/>
      <c r="AO252" s="81"/>
      <c r="AP252" s="81"/>
      <c r="AQ252" s="81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/>
      <c r="BI252" s="89"/>
      <c r="BJ252" s="89"/>
      <c r="BK252" s="89"/>
      <c r="BL252" s="89"/>
      <c r="BM252" s="89"/>
      <c r="BN252" s="89"/>
      <c r="BO252" s="89"/>
      <c r="BP252" s="89"/>
      <c r="BQ252" s="89"/>
      <c r="BR252" s="89"/>
      <c r="BS252" s="89"/>
      <c r="BT252" s="89"/>
      <c r="BU252" s="89"/>
      <c r="BV252" s="89"/>
      <c r="BW252" s="89"/>
      <c r="BX252" s="89"/>
      <c r="BY252" s="89"/>
      <c r="BZ252" s="89"/>
    </row>
    <row r="253" spans="1:78" s="89" customFormat="1" ht="12.75" x14ac:dyDescent="0.2">
      <c r="A253" s="58" t="str">
        <f t="array" ref="A253">IF(G253=Error_checking!$A$26,_xlfn.RANK.EQ(AC253,$AC$2:$AC$601),"")</f>
        <v/>
      </c>
      <c r="B253" s="84">
        <v>257</v>
      </c>
      <c r="C253" s="59">
        <f>VLOOKUP($B253,Ludo_na!$A$2:$D$601,2,0)</f>
        <v>506</v>
      </c>
      <c r="D253" s="60" t="str">
        <f>IF(VLOOKUP($B253,Ludo_voor!$A$2:$Y$601,3,0)="","",VLOOKUP($B253,Ludo_voor!$A$2:$Y$601,3,0))</f>
        <v>Dauge</v>
      </c>
      <c r="E253" s="61" t="str">
        <f>IF(VLOOKUP($B253,Ludo_voor!$A$2:$Y$601,4,0)="","",VLOOKUP($B253,Ludo_voor!$A$2:$Y$601,4,0))</f>
        <v>Nicolas</v>
      </c>
      <c r="F253" s="62" t="str">
        <f>IF(VLOOKUP($B253,Ludo_voor!$A$2:$Y$601,5,0)="","",VLOOKUP($B253,Ludo_voor!$A$2:$Y$601,5,0))</f>
        <v/>
      </c>
      <c r="G253" s="63"/>
      <c r="H253" s="85"/>
      <c r="I253" s="86"/>
      <c r="J253" s="87"/>
      <c r="K253" s="87"/>
      <c r="L253" s="87"/>
      <c r="M253" s="67" t="str">
        <f t="array" ref="M253">IF($G253="","",IF(L253="",0,((SUM(IF(I253=I$2:I$601,IF(J253=J$2:J$601,1,0),0))-K253)/(SUM(IF(I253=I$2:I$601,IF(J253=J$2:J$601,1,0),0))-1)*100)+(L253/(SUM(IF(I253=I$2:I$601,IF(J253=J$2:J$601,L$2:L$601,0),0))))+IF(K253&lt;2,SUM(IF(I253=I$2:I$601,IF(J253=J$2:J$601,1,0),0)),0)))</f>
        <v/>
      </c>
      <c r="N253" s="88"/>
      <c r="O253" s="72"/>
      <c r="P253" s="72"/>
      <c r="Q253" s="72"/>
      <c r="R253" s="70" t="str">
        <f t="array" ref="R253">IF($G253="","",IF(Q253="",0,((SUM(IF(N253=N$2:N$601,IF(O253=O$2:O$601,1,0),0))-P253)/(SUM(IF(N253=N$2:N$601,IF(O253=O$2:O$601,1,0),0))-1)*100)+(Q253/(SUM(IF(N253=N$2:N$601,IF(O253=O$2:O$601,Q$2:Q$601,0),0))))+IF(P253&lt;2,SUM(IF(N253=N$2:N$601,IF(O253=O$2:O$601,1,0),0)),0)))</f>
        <v/>
      </c>
      <c r="S253" s="71"/>
      <c r="T253" s="72"/>
      <c r="U253" s="72"/>
      <c r="V253" s="72"/>
      <c r="W253" s="73" t="str">
        <f t="array" ref="W253">IF($G253="","",IF(OR(S253=Error_checking!$Q$25,S253=Error_checking!$Q$26),R253-IF(P253&lt;2,SUM(IF(N253=N$2:N$601,IF(O253=O$2:O$601,1,0),0)),0),IF(V253="",0,((SUM(IF(S253=S$2:S$601,IF(T253=T$2:T$601,1,0),0))-U253)/(SUM(IF(S253=S$2:S$601,IF(T253=T$2:T$601,1,0),0))-1)*100)+(V253/(SUM(IF(S253=S$2:S$601,IF(T253=T$2:T$601,V$2:V$601,0),0))))+IF(U253&lt;2,SUM(IF(S253=S$2:S$601,IF(T253=T$2:T$601,1,0),0)),0))))</f>
        <v/>
      </c>
      <c r="X253" s="74"/>
      <c r="Y253" s="75"/>
      <c r="Z253" s="76"/>
      <c r="AA253" s="75"/>
      <c r="AB253" s="77">
        <f>0</f>
        <v>0</v>
      </c>
      <c r="AC253" s="77">
        <f t="array" ref="AC253">SUM(M253,R253,W253,AB253)</f>
        <v>0</v>
      </c>
      <c r="AD253" s="76">
        <f>IF(G253=Error_checking!$A$26,MAX(0,MIN(MaxBonus,$G$1)+1-_xlfn.RANK.EQ(AC253,$AC$2:$AC$601)),0)</f>
        <v>0</v>
      </c>
      <c r="AE253" s="73">
        <f t="shared" si="3"/>
        <v>0</v>
      </c>
      <c r="AF253" s="78" t="str">
        <f t="array" ref="AF253">IF(G253=Error_checking!$A$26,_xlfn.RANK.EQ(AC253,$AC$2:$AC$601),"")</f>
        <v/>
      </c>
      <c r="AG253" s="79"/>
      <c r="AH253" s="80"/>
      <c r="AI253" s="80"/>
      <c r="AJ253" s="80"/>
      <c r="AK253" s="81"/>
      <c r="AL253" s="81"/>
      <c r="AM253" s="81"/>
      <c r="AN253" s="82"/>
      <c r="AO253" s="81"/>
      <c r="AP253" s="81"/>
      <c r="AQ253" s="81"/>
    </row>
    <row r="254" spans="1:78" s="89" customFormat="1" ht="12.75" x14ac:dyDescent="0.2">
      <c r="A254" s="58" t="str">
        <f t="array" ref="A254">IF(G254=Error_checking!$A$26,_xlfn.RANK.EQ(AC254,$AC$2:$AC$601),"")</f>
        <v/>
      </c>
      <c r="B254" s="84">
        <v>169</v>
      </c>
      <c r="C254" s="59">
        <f>VLOOKUP($B254,Ludo_na!$A$2:$D$601,2,0)</f>
        <v>400</v>
      </c>
      <c r="D254" s="60" t="str">
        <f>IF(VLOOKUP($B254,Ludo_voor!$A$2:$Y$601,3,0)="","",VLOOKUP($B254,Ludo_voor!$A$2:$Y$601,3,0))</f>
        <v>Dauwe</v>
      </c>
      <c r="E254" s="61" t="str">
        <f>IF(VLOOKUP($B254,Ludo_voor!$A$2:$Y$601,4,0)="","",VLOOKUP($B254,Ludo_voor!$A$2:$Y$601,4,0))</f>
        <v>Emily</v>
      </c>
      <c r="F254" s="62" t="str">
        <f>IF(VLOOKUP($B254,Ludo_voor!$A$2:$Y$601,5,0)="","",VLOOKUP($B254,Ludo_voor!$A$2:$Y$601,5,0))</f>
        <v/>
      </c>
      <c r="G254" s="63"/>
      <c r="H254" s="85"/>
      <c r="I254" s="86"/>
      <c r="J254" s="87"/>
      <c r="K254" s="87"/>
      <c r="L254" s="87"/>
      <c r="M254" s="67" t="str">
        <f t="array" ref="M254">IF($G254="","",IF(L254="",0,((SUM(IF(I254=I$2:I$601,IF(J254=J$2:J$601,1,0),0))-K254)/(SUM(IF(I254=I$2:I$601,IF(J254=J$2:J$601,1,0),0))-1)*100)+(L254/(SUM(IF(I254=I$2:I$601,IF(J254=J$2:J$601,L$2:L$601,0),0))))+IF(K254&lt;2,SUM(IF(I254=I$2:I$601,IF(J254=J$2:J$601,1,0),0)),0)))</f>
        <v/>
      </c>
      <c r="N254" s="88"/>
      <c r="O254" s="72"/>
      <c r="P254" s="72"/>
      <c r="Q254" s="72"/>
      <c r="R254" s="70" t="str">
        <f t="array" ref="R254">IF($G254="","",IF(Q254="",0,((SUM(IF(N254=N$2:N$601,IF(O254=O$2:O$601,1,0),0))-P254)/(SUM(IF(N254=N$2:N$601,IF(O254=O$2:O$601,1,0),0))-1)*100)+(Q254/(SUM(IF(N254=N$2:N$601,IF(O254=O$2:O$601,Q$2:Q$601,0),0))))+IF(P254&lt;2,SUM(IF(N254=N$2:N$601,IF(O254=O$2:O$601,1,0),0)),0)))</f>
        <v/>
      </c>
      <c r="S254" s="71"/>
      <c r="T254" s="72"/>
      <c r="U254" s="72"/>
      <c r="V254" s="72"/>
      <c r="W254" s="73" t="str">
        <f t="array" ref="W254">IF($G254="","",IF(OR(S254=Error_checking!$Q$25,S254=Error_checking!$Q$26),R254-IF(P254&lt;2,SUM(IF(N254=N$2:N$601,IF(O254=O$2:O$601,1,0),0)),0),IF(V254="",0,((SUM(IF(S254=S$2:S$601,IF(T254=T$2:T$601,1,0),0))-U254)/(SUM(IF(S254=S$2:S$601,IF(T254=T$2:T$601,1,0),0))-1)*100)+(V254/(SUM(IF(S254=S$2:S$601,IF(T254=T$2:T$601,V$2:V$601,0),0))))+IF(U254&lt;2,SUM(IF(S254=S$2:S$601,IF(T254=T$2:T$601,1,0),0)),0))))</f>
        <v/>
      </c>
      <c r="X254" s="74"/>
      <c r="Y254" s="75"/>
      <c r="Z254" s="76"/>
      <c r="AA254" s="75"/>
      <c r="AB254" s="77">
        <f>0</f>
        <v>0</v>
      </c>
      <c r="AC254" s="77">
        <f t="array" ref="AC254">SUM(M254,R254,W254,AB254)</f>
        <v>0</v>
      </c>
      <c r="AD254" s="76">
        <f>IF(G254=Error_checking!$A$26,MAX(0,MIN(MaxBonus,$G$1)+1-_xlfn.RANK.EQ(AC254,$AC$2:$AC$601)),0)</f>
        <v>0</v>
      </c>
      <c r="AE254" s="73">
        <f t="shared" si="3"/>
        <v>0</v>
      </c>
      <c r="AF254" s="78" t="str">
        <f t="array" ref="AF254">IF(G254=Error_checking!$A$26,_xlfn.RANK.EQ(AC254,$AC$2:$AC$601),"")</f>
        <v/>
      </c>
      <c r="AG254" s="79"/>
      <c r="AH254" s="80"/>
      <c r="AI254" s="80"/>
      <c r="AJ254" s="80"/>
      <c r="AK254" s="81"/>
      <c r="AL254" s="81"/>
      <c r="AM254" s="81"/>
      <c r="AN254" s="82"/>
      <c r="AO254" s="81"/>
      <c r="AP254" s="81"/>
      <c r="AQ254" s="81"/>
    </row>
    <row r="255" spans="1:78" s="89" customFormat="1" ht="12.75" x14ac:dyDescent="0.2">
      <c r="A255" s="58" t="str">
        <f t="array" ref="A255">IF(G255=Error_checking!$A$26,_xlfn.RANK.EQ(AC255,$AC$2:$AC$601),"")</f>
        <v/>
      </c>
      <c r="B255" s="84">
        <v>311</v>
      </c>
      <c r="C255" s="59">
        <f>VLOOKUP($B255,Ludo_na!$A$2:$D$601,2,0)</f>
        <v>314</v>
      </c>
      <c r="D255" s="60" t="str">
        <f>IF(VLOOKUP($B255,Ludo_voor!$A$2:$Y$601,3,0)="","",VLOOKUP($B255,Ludo_voor!$A$2:$Y$601,3,0))</f>
        <v>de Blochouse</v>
      </c>
      <c r="E255" s="61" t="str">
        <f>IF(VLOOKUP($B255,Ludo_voor!$A$2:$Y$601,4,0)="","",VLOOKUP($B255,Ludo_voor!$A$2:$Y$601,4,0))</f>
        <v>Benny</v>
      </c>
      <c r="F255" s="62" t="str">
        <f>IF(VLOOKUP($B255,Ludo_voor!$A$2:$Y$601,5,0)="","",VLOOKUP($B255,Ludo_voor!$A$2:$Y$601,5,0))</f>
        <v/>
      </c>
      <c r="G255" s="63"/>
      <c r="H255" s="85"/>
      <c r="I255" s="86"/>
      <c r="J255" s="87"/>
      <c r="K255" s="87"/>
      <c r="L255" s="87"/>
      <c r="M255" s="67" t="str">
        <f t="array" ref="M255">IF($G255="","",IF(L255="",0,((SUM(IF(I255=I$2:I$601,IF(J255=J$2:J$601,1,0),0))-K255)/(SUM(IF(I255=I$2:I$601,IF(J255=J$2:J$601,1,0),0))-1)*100)+(L255/(SUM(IF(I255=I$2:I$601,IF(J255=J$2:J$601,L$2:L$601,0),0))))+IF(K255&lt;2,SUM(IF(I255=I$2:I$601,IF(J255=J$2:J$601,1,0),0)),0)))</f>
        <v/>
      </c>
      <c r="N255" s="88"/>
      <c r="O255" s="72"/>
      <c r="P255" s="72"/>
      <c r="Q255" s="72"/>
      <c r="R255" s="70" t="str">
        <f t="array" ref="R255">IF($G255="","",IF(Q255="",0,((SUM(IF(N255=N$2:N$601,IF(O255=O$2:O$601,1,0),0))-P255)/(SUM(IF(N255=N$2:N$601,IF(O255=O$2:O$601,1,0),0))-1)*100)+(Q255/(SUM(IF(N255=N$2:N$601,IF(O255=O$2:O$601,Q$2:Q$601,0),0))))+IF(P255&lt;2,SUM(IF(N255=N$2:N$601,IF(O255=O$2:O$601,1,0),0)),0)))</f>
        <v/>
      </c>
      <c r="S255" s="71"/>
      <c r="T255" s="72"/>
      <c r="U255" s="72"/>
      <c r="V255" s="72"/>
      <c r="W255" s="73" t="str">
        <f t="array" ref="W255">IF($G255="","",IF(OR(S255=Error_checking!$Q$25,S255=Error_checking!$Q$26),R255-IF(P255&lt;2,SUM(IF(N255=N$2:N$601,IF(O255=O$2:O$601,1,0),0)),0),IF(V255="",0,((SUM(IF(S255=S$2:S$601,IF(T255=T$2:T$601,1,0),0))-U255)/(SUM(IF(S255=S$2:S$601,IF(T255=T$2:T$601,1,0),0))-1)*100)+(V255/(SUM(IF(S255=S$2:S$601,IF(T255=T$2:T$601,V$2:V$601,0),0))))+IF(U255&lt;2,SUM(IF(S255=S$2:S$601,IF(T255=T$2:T$601,1,0),0)),0))))</f>
        <v/>
      </c>
      <c r="X255" s="74"/>
      <c r="Y255" s="75"/>
      <c r="Z255" s="76"/>
      <c r="AA255" s="75"/>
      <c r="AB255" s="77">
        <f>0</f>
        <v>0</v>
      </c>
      <c r="AC255" s="77">
        <f t="array" ref="AC255">SUM(M255,R255,W255,AB255)</f>
        <v>0</v>
      </c>
      <c r="AD255" s="76">
        <f>IF(G255=Error_checking!$A$26,MAX(0,MIN(MaxBonus,$G$1)+1-_xlfn.RANK.EQ(AC255,$AC$2:$AC$601)),0)</f>
        <v>0</v>
      </c>
      <c r="AE255" s="73">
        <f t="shared" si="3"/>
        <v>0</v>
      </c>
      <c r="AF255" s="78" t="str">
        <f t="array" ref="AF255">IF(G255=Error_checking!$A$26,_xlfn.RANK.EQ(AC255,$AC$2:$AC$601),"")</f>
        <v/>
      </c>
      <c r="AG255" s="79"/>
      <c r="AH255" s="80"/>
      <c r="AI255" s="80"/>
      <c r="AJ255" s="80"/>
      <c r="AK255" s="81"/>
      <c r="AL255" s="81"/>
      <c r="AM255" s="81"/>
      <c r="AN255" s="82"/>
      <c r="AO255" s="81"/>
      <c r="AP255" s="81"/>
      <c r="AQ255" s="81"/>
    </row>
    <row r="256" spans="1:78" s="92" customFormat="1" ht="12.75" x14ac:dyDescent="0.2">
      <c r="A256" s="58" t="str">
        <f t="array" ref="A256">IF(G256=Error_checking!$A$26,_xlfn.RANK.EQ(AC256,$AC$2:$AC$601),"")</f>
        <v/>
      </c>
      <c r="B256" s="84">
        <v>485</v>
      </c>
      <c r="C256" s="59">
        <f>VLOOKUP($B256,Ludo_na!$A$2:$D$601,2,0)</f>
        <v>527</v>
      </c>
      <c r="D256" s="60" t="str">
        <f>IF(VLOOKUP($B256,Ludo_voor!$A$2:$Y$601,3,0)="","",VLOOKUP($B256,Ludo_voor!$A$2:$Y$601,3,0))</f>
        <v>De Block</v>
      </c>
      <c r="E256" s="61" t="str">
        <f>IF(VLOOKUP($B256,Ludo_voor!$A$2:$Y$601,4,0)="","",VLOOKUP($B256,Ludo_voor!$A$2:$Y$601,4,0))</f>
        <v>Maarten</v>
      </c>
      <c r="F256" s="62" t="str">
        <f>IF(VLOOKUP($B256,Ludo_voor!$A$2:$Y$601,5,0)="","",VLOOKUP($B256,Ludo_voor!$A$2:$Y$601,5,0))</f>
        <v/>
      </c>
      <c r="G256" s="63"/>
      <c r="H256" s="85"/>
      <c r="I256" s="65"/>
      <c r="J256" s="87"/>
      <c r="K256" s="87"/>
      <c r="L256" s="87"/>
      <c r="M256" s="67" t="str">
        <f t="array" ref="M256">IF($G256="","",IF(L256="",0,((SUM(IF(I256=I$2:I$601,IF(J256=J$2:J$601,1,0),0))-K256)/(SUM(IF(I256=I$2:I$601,IF(J256=J$2:J$601,1,0),0))-1)*100)+(L256/(SUM(IF(I256=I$2:I$601,IF(J256=J$2:J$601,L$2:L$601,0),0))))+IF(K256&lt;2,SUM(IF(I256=I$2:I$601,IF(J256=J$2:J$601,1,0),0)),0)))</f>
        <v/>
      </c>
      <c r="N256" s="88"/>
      <c r="O256" s="72"/>
      <c r="P256" s="72"/>
      <c r="Q256" s="72"/>
      <c r="R256" s="70" t="str">
        <f t="array" ref="R256">IF($G256="","",IF(Q256="",0,((SUM(IF(N256=N$2:N$601,IF(O256=O$2:O$601,1,0),0))-P256)/(SUM(IF(N256=N$2:N$601,IF(O256=O$2:O$601,1,0),0))-1)*100)+(Q256/(SUM(IF(N256=N$2:N$601,IF(O256=O$2:O$601,Q$2:Q$601,0),0))))+IF(P256&lt;2,SUM(IF(N256=N$2:N$601,IF(O256=O$2:O$601,1,0),0)),0)))</f>
        <v/>
      </c>
      <c r="S256" s="71"/>
      <c r="T256" s="72"/>
      <c r="U256" s="72"/>
      <c r="V256" s="72"/>
      <c r="W256" s="73" t="str">
        <f t="array" ref="W256">IF($G256="","",IF(OR(S256=Error_checking!$Q$25,S256=Error_checking!$Q$26),R256-IF(P256&lt;2,SUM(IF(N256=N$2:N$601,IF(O256=O$2:O$601,1,0),0)),0),IF(V256="",0,((SUM(IF(S256=S$2:S$601,IF(T256=T$2:T$601,1,0),0))-U256)/(SUM(IF(S256=S$2:S$601,IF(T256=T$2:T$601,1,0),0))-1)*100)+(V256/(SUM(IF(S256=S$2:S$601,IF(T256=T$2:T$601,V$2:V$601,0),0))))+IF(U256&lt;2,SUM(IF(S256=S$2:S$601,IF(T256=T$2:T$601,1,0),0)),0))))</f>
        <v/>
      </c>
      <c r="X256" s="74"/>
      <c r="Y256" s="75"/>
      <c r="Z256" s="76"/>
      <c r="AA256" s="75"/>
      <c r="AB256" s="77">
        <f>0</f>
        <v>0</v>
      </c>
      <c r="AC256" s="77">
        <f t="array" ref="AC256">SUM(M256,R256,W256,AB256)</f>
        <v>0</v>
      </c>
      <c r="AD256" s="76">
        <f>IF(G256=Error_checking!$A$26,MAX(0,MIN(MaxBonus,$G$1)+1-_xlfn.RANK.EQ(AC256,$AC$2:$AC$601)),0)</f>
        <v>0</v>
      </c>
      <c r="AE256" s="73">
        <f t="shared" si="3"/>
        <v>0</v>
      </c>
      <c r="AF256" s="78" t="str">
        <f t="array" ref="AF256">IF(G256=Error_checking!$A$26,_xlfn.RANK.EQ(AC256,$AC$2:$AC$601),"")</f>
        <v/>
      </c>
      <c r="AG256" s="79"/>
      <c r="AH256" s="80"/>
      <c r="AI256" s="80"/>
      <c r="AJ256" s="80"/>
      <c r="AK256" s="81"/>
      <c r="AL256" s="81"/>
      <c r="AM256" s="81"/>
      <c r="AN256" s="82"/>
      <c r="AO256" s="81"/>
      <c r="AP256" s="81"/>
      <c r="AQ256" s="81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/>
      <c r="BI256" s="89"/>
      <c r="BJ256" s="89"/>
      <c r="BK256" s="89"/>
      <c r="BL256" s="89"/>
      <c r="BM256" s="89"/>
      <c r="BN256" s="89"/>
      <c r="BO256" s="89"/>
      <c r="BP256" s="89"/>
      <c r="BQ256" s="89"/>
      <c r="BR256" s="89"/>
      <c r="BS256" s="89"/>
      <c r="BT256" s="89"/>
      <c r="BU256" s="89"/>
      <c r="BV256" s="89"/>
      <c r="BW256" s="89"/>
      <c r="BX256" s="89"/>
      <c r="BY256" s="89"/>
      <c r="BZ256" s="89"/>
    </row>
    <row r="257" spans="1:78" s="89" customFormat="1" ht="12.75" x14ac:dyDescent="0.2">
      <c r="A257" s="58" t="str">
        <f t="array" ref="A257">IF(G257=Error_checking!$A$26,_xlfn.RANK.EQ(AC257,$AC$2:$AC$601),"")</f>
        <v/>
      </c>
      <c r="B257" s="84">
        <v>583</v>
      </c>
      <c r="C257" s="59">
        <f>VLOOKUP($B257,Ludo_na!$A$2:$D$601,2,0)</f>
        <v>159</v>
      </c>
      <c r="D257" s="60" t="str">
        <f>IF(VLOOKUP($B257,Ludo_voor!$A$2:$Y$601,3,0)="","",VLOOKUP($B257,Ludo_voor!$A$2:$Y$601,3,0))</f>
        <v>De Breuck</v>
      </c>
      <c r="E257" s="61" t="str">
        <f>IF(VLOOKUP($B257,Ludo_voor!$A$2:$Y$601,4,0)="","",VLOOKUP($B257,Ludo_voor!$A$2:$Y$601,4,0))</f>
        <v>Didier</v>
      </c>
      <c r="F257" s="62" t="str">
        <f>IF(VLOOKUP($B257,Ludo_voor!$A$2:$Y$601,5,0)="","",VLOOKUP($B257,Ludo_voor!$A$2:$Y$601,5,0))</f>
        <v/>
      </c>
      <c r="G257" s="63"/>
      <c r="H257" s="85"/>
      <c r="I257" s="86"/>
      <c r="J257" s="87"/>
      <c r="K257" s="87"/>
      <c r="L257" s="87"/>
      <c r="M257" s="67" t="str">
        <f t="array" ref="M257">IF($G257="","",IF(L257="",0,((SUM(IF(I257=I$2:I$601,IF(J257=J$2:J$601,1,0),0))-K257)/(SUM(IF(I257=I$2:I$601,IF(J257=J$2:J$601,1,0),0))-1)*100)+(L257/(SUM(IF(I257=I$2:I$601,IF(J257=J$2:J$601,L$2:L$601,0),0))))+IF(K257&lt;2,SUM(IF(I257=I$2:I$601,IF(J257=J$2:J$601,1,0),0)),0)))</f>
        <v/>
      </c>
      <c r="N257" s="88"/>
      <c r="O257" s="72"/>
      <c r="P257" s="72"/>
      <c r="Q257" s="72"/>
      <c r="R257" s="70" t="str">
        <f t="array" ref="R257">IF($G257="","",IF(Q257="",0,((SUM(IF(N257=N$2:N$601,IF(O257=O$2:O$601,1,0),0))-P257)/(SUM(IF(N257=N$2:N$601,IF(O257=O$2:O$601,1,0),0))-1)*100)+(Q257/(SUM(IF(N257=N$2:N$601,IF(O257=O$2:O$601,Q$2:Q$601,0),0))))+IF(P257&lt;2,SUM(IF(N257=N$2:N$601,IF(O257=O$2:O$601,1,0),0)),0)))</f>
        <v/>
      </c>
      <c r="S257" s="103"/>
      <c r="T257" s="69"/>
      <c r="U257" s="69"/>
      <c r="V257" s="69"/>
      <c r="W257" s="73" t="str">
        <f t="array" ref="W257">IF($G257="","",IF(OR(S257=Error_checking!$Q$25,S257=Error_checking!$Q$26),R257-IF(P257&lt;2,SUM(IF(N257=N$2:N$601,IF(O257=O$2:O$601,1,0),0)),0),IF(V257="",0,((SUM(IF(S257=S$2:S$601,IF(T257=T$2:T$601,1,0),0))-U257)/(SUM(IF(S257=S$2:S$601,IF(T257=T$2:T$601,1,0),0))-1)*100)+(V257/(SUM(IF(S257=S$2:S$601,IF(T257=T$2:T$601,V$2:V$601,0),0))))+IF(U257&lt;2,SUM(IF(S257=S$2:S$601,IF(T257=T$2:T$601,1,0),0)),0))))</f>
        <v/>
      </c>
      <c r="X257" s="96"/>
      <c r="Y257" s="97"/>
      <c r="Z257" s="98"/>
      <c r="AA257" s="97"/>
      <c r="AB257" s="99">
        <f>0</f>
        <v>0</v>
      </c>
      <c r="AC257" s="99">
        <f t="array" ref="AC257">SUM(M257,R257,W257,AB257)</f>
        <v>0</v>
      </c>
      <c r="AD257" s="98">
        <f>IF(G257=Error_checking!$A$26,MAX(0,MIN(MaxBonus,$G$1)+1-_xlfn.RANK.EQ(AC257,$AC$2:$AC$601)),0)</f>
        <v>0</v>
      </c>
      <c r="AE257" s="95">
        <f t="shared" si="3"/>
        <v>0</v>
      </c>
      <c r="AF257" s="78" t="str">
        <f t="array" ref="AF257">IF(G257=Error_checking!$A$26,_xlfn.RANK.EQ(AC257,$AC$2:$AC$601),"")</f>
        <v/>
      </c>
      <c r="AG257" s="101"/>
      <c r="AH257" s="102"/>
      <c r="AI257" s="102"/>
      <c r="AJ257" s="102"/>
      <c r="AK257" s="81"/>
      <c r="AL257" s="81"/>
      <c r="AM257" s="81"/>
      <c r="AN257" s="82"/>
      <c r="AO257" s="81"/>
      <c r="AP257" s="81"/>
      <c r="AQ257" s="81"/>
    </row>
    <row r="258" spans="1:78" s="89" customFormat="1" ht="12.75" x14ac:dyDescent="0.2">
      <c r="A258" s="58" t="str">
        <f t="array" ref="A258">IF(G258=Error_checking!$A$26,_xlfn.RANK.EQ(AC258,$AC$2:$AC$601),"")</f>
        <v/>
      </c>
      <c r="B258" s="84">
        <v>60</v>
      </c>
      <c r="C258" s="59">
        <f>VLOOKUP($B258,Ludo_na!$A$2:$D$601,2,0)</f>
        <v>511</v>
      </c>
      <c r="D258" s="60" t="str">
        <f>IF(VLOOKUP($B258,Ludo_voor!$A$2:$Y$601,3,0)="","",VLOOKUP($B258,Ludo_voor!$A$2:$Y$601,3,0))</f>
        <v>De Clercq</v>
      </c>
      <c r="E258" s="61" t="str">
        <f>IF(VLOOKUP($B258,Ludo_voor!$A$2:$Y$601,4,0)="","",VLOOKUP($B258,Ludo_voor!$A$2:$Y$601,4,0))</f>
        <v>Bart</v>
      </c>
      <c r="F258" s="62" t="str">
        <f>IF(VLOOKUP($B258,Ludo_voor!$A$2:$Y$601,5,0)="","",VLOOKUP($B258,Ludo_voor!$A$2:$Y$601,5,0))</f>
        <v/>
      </c>
      <c r="G258" s="63"/>
      <c r="H258" s="85"/>
      <c r="I258" s="86"/>
      <c r="J258" s="87"/>
      <c r="K258" s="87"/>
      <c r="L258" s="87"/>
      <c r="M258" s="67" t="str">
        <f t="array" ref="M258">IF($G258="","",IF(L258="",0,((SUM(IF(I258=I$2:I$601,IF(J258=J$2:J$601,1,0),0))-K258)/(SUM(IF(I258=I$2:I$601,IF(J258=J$2:J$601,1,0),0))-1)*100)+(L258/(SUM(IF(I258=I$2:I$601,IF(J258=J$2:J$601,L$2:L$601,0),0))))+IF(K258&lt;2,SUM(IF(I258=I$2:I$601,IF(J258=J$2:J$601,1,0),0)),0)))</f>
        <v/>
      </c>
      <c r="N258" s="88"/>
      <c r="O258" s="72"/>
      <c r="P258" s="72"/>
      <c r="Q258" s="72"/>
      <c r="R258" s="70" t="str">
        <f t="array" ref="R258">IF($G258="","",IF(Q258="",0,((SUM(IF(N258=N$2:N$601,IF(O258=O$2:O$601,1,0),0))-P258)/(SUM(IF(N258=N$2:N$601,IF(O258=O$2:O$601,1,0),0))-1)*100)+(Q258/(SUM(IF(N258=N$2:N$601,IF(O258=O$2:O$601,Q$2:Q$601,0),0))))+IF(P258&lt;2,SUM(IF(N258=N$2:N$601,IF(O258=O$2:O$601,1,0),0)),0)))</f>
        <v/>
      </c>
      <c r="S258" s="103"/>
      <c r="T258" s="69"/>
      <c r="U258" s="69"/>
      <c r="V258" s="69"/>
      <c r="W258" s="73" t="str">
        <f t="array" ref="W258">IF($G258="","",IF(OR(S258=Error_checking!$Q$25,S258=Error_checking!$Q$26),R258-IF(P258&lt;2,SUM(IF(N258=N$2:N$601,IF(O258=O$2:O$601,1,0),0)),0),IF(V258="",0,((SUM(IF(S258=S$2:S$601,IF(T258=T$2:T$601,1,0),0))-U258)/(SUM(IF(S258=S$2:S$601,IF(T258=T$2:T$601,1,0),0))-1)*100)+(V258/(SUM(IF(S258=S$2:S$601,IF(T258=T$2:T$601,V$2:V$601,0),0))))+IF(U258&lt;2,SUM(IF(S258=S$2:S$601,IF(T258=T$2:T$601,1,0),0)),0))))</f>
        <v/>
      </c>
      <c r="X258" s="96"/>
      <c r="Y258" s="97"/>
      <c r="Z258" s="98"/>
      <c r="AA258" s="97"/>
      <c r="AB258" s="99">
        <f>0</f>
        <v>0</v>
      </c>
      <c r="AC258" s="99">
        <f t="array" ref="AC258">SUM(M258,R258,W258,AB258)</f>
        <v>0</v>
      </c>
      <c r="AD258" s="98">
        <f>IF(G258=Error_checking!$A$26,MAX(0,MIN(MaxBonus,$G$1)+1-_xlfn.RANK.EQ(AC258,$AC$2:$AC$601)),0)</f>
        <v>0</v>
      </c>
      <c r="AE258" s="95">
        <f t="shared" ref="AE258:AE321" si="4">AC258+AD258</f>
        <v>0</v>
      </c>
      <c r="AF258" s="78" t="str">
        <f t="array" ref="AF258">IF(G258=Error_checking!$A$26,_xlfn.RANK.EQ(AC258,$AC$2:$AC$601),"")</f>
        <v/>
      </c>
      <c r="AG258" s="101"/>
      <c r="AH258" s="102"/>
      <c r="AI258" s="102"/>
      <c r="AJ258" s="102"/>
      <c r="AK258" s="81"/>
      <c r="AL258" s="81"/>
      <c r="AM258" s="81"/>
      <c r="AN258" s="82"/>
      <c r="AO258" s="81"/>
      <c r="AP258" s="81"/>
      <c r="AQ258" s="81"/>
    </row>
    <row r="259" spans="1:78" s="89" customFormat="1" ht="12.75" x14ac:dyDescent="0.2">
      <c r="A259" s="58" t="str">
        <f t="array" ref="A259">IF(G259=Error_checking!$A$26,_xlfn.RANK.EQ(AC259,$AC$2:$AC$601),"")</f>
        <v/>
      </c>
      <c r="B259" s="84">
        <v>204</v>
      </c>
      <c r="C259" s="59">
        <f>VLOOKUP($B259,Ludo_na!$A$2:$D$601,2,0)</f>
        <v>312</v>
      </c>
      <c r="D259" s="60" t="str">
        <f>IF(VLOOKUP($B259,Ludo_voor!$A$2:$Y$601,3,0)="","",VLOOKUP($B259,Ludo_voor!$A$2:$Y$601,3,0))</f>
        <v>De Clercq</v>
      </c>
      <c r="E259" s="61" t="str">
        <f>IF(VLOOKUP($B259,Ludo_voor!$A$2:$Y$601,4,0)="","",VLOOKUP($B259,Ludo_voor!$A$2:$Y$601,4,0))</f>
        <v>Lien</v>
      </c>
      <c r="F259" s="62" t="str">
        <f>IF(VLOOKUP($B259,Ludo_voor!$A$2:$Y$601,5,0)="","",VLOOKUP($B259,Ludo_voor!$A$2:$Y$601,5,0))</f>
        <v/>
      </c>
      <c r="G259" s="63"/>
      <c r="H259" s="85"/>
      <c r="I259" s="86"/>
      <c r="J259" s="87"/>
      <c r="K259" s="87"/>
      <c r="L259" s="87"/>
      <c r="M259" s="67" t="str">
        <f t="array" ref="M259">IF($G259="","",IF(L259="",0,((SUM(IF(I259=I$2:I$601,IF(J259=J$2:J$601,1,0),0))-K259)/(SUM(IF(I259=I$2:I$601,IF(J259=J$2:J$601,1,0),0))-1)*100)+(L259/(SUM(IF(I259=I$2:I$601,IF(J259=J$2:J$601,L$2:L$601,0),0))))+IF(K259&lt;2,SUM(IF(I259=I$2:I$601,IF(J259=J$2:J$601,1,0),0)),0)))</f>
        <v/>
      </c>
      <c r="N259" s="88"/>
      <c r="O259" s="72"/>
      <c r="P259" s="72"/>
      <c r="Q259" s="72"/>
      <c r="R259" s="70" t="str">
        <f t="array" ref="R259">IF($G259="","",IF(Q259="",0,((SUM(IF(N259=N$2:N$601,IF(O259=O$2:O$601,1,0),0))-P259)/(SUM(IF(N259=N$2:N$601,IF(O259=O$2:O$601,1,0),0))-1)*100)+(Q259/(SUM(IF(N259=N$2:N$601,IF(O259=O$2:O$601,Q$2:Q$601,0),0))))+IF(P259&lt;2,SUM(IF(N259=N$2:N$601,IF(O259=O$2:O$601,1,0),0)),0)))</f>
        <v/>
      </c>
      <c r="S259" s="71"/>
      <c r="T259" s="72"/>
      <c r="U259" s="72"/>
      <c r="V259" s="72"/>
      <c r="W259" s="73" t="str">
        <f t="array" ref="W259">IF($G259="","",IF(OR(S259=Error_checking!$Q$25,S259=Error_checking!$Q$26),R259-IF(P259&lt;2,SUM(IF(N259=N$2:N$601,IF(O259=O$2:O$601,1,0),0)),0),IF(V259="",0,((SUM(IF(S259=S$2:S$601,IF(T259=T$2:T$601,1,0),0))-U259)/(SUM(IF(S259=S$2:S$601,IF(T259=T$2:T$601,1,0),0))-1)*100)+(V259/(SUM(IF(S259=S$2:S$601,IF(T259=T$2:T$601,V$2:V$601,0),0))))+IF(U259&lt;2,SUM(IF(S259=S$2:S$601,IF(T259=T$2:T$601,1,0),0)),0))))</f>
        <v/>
      </c>
      <c r="X259" s="74"/>
      <c r="Y259" s="75"/>
      <c r="Z259" s="76"/>
      <c r="AA259" s="75"/>
      <c r="AB259" s="77">
        <f>0</f>
        <v>0</v>
      </c>
      <c r="AC259" s="77">
        <f t="array" ref="AC259">SUM(M259,R259,W259,AB259)</f>
        <v>0</v>
      </c>
      <c r="AD259" s="76">
        <f>IF(G259=Error_checking!$A$26,MAX(0,MIN(MaxBonus,$G$1)+1-_xlfn.RANK.EQ(AC259,$AC$2:$AC$601)),0)</f>
        <v>0</v>
      </c>
      <c r="AE259" s="73">
        <f t="shared" si="4"/>
        <v>0</v>
      </c>
      <c r="AF259" s="78" t="str">
        <f t="array" ref="AF259">IF(G259=Error_checking!$A$26,_xlfn.RANK.EQ(AC259,$AC$2:$AC$601),"")</f>
        <v/>
      </c>
      <c r="AG259" s="79"/>
      <c r="AH259" s="80"/>
      <c r="AI259" s="80"/>
      <c r="AJ259" s="80"/>
      <c r="AK259" s="81"/>
      <c r="AL259" s="81"/>
      <c r="AM259" s="81"/>
      <c r="AN259" s="82"/>
      <c r="AO259" s="81"/>
      <c r="AP259" s="81"/>
      <c r="AQ259" s="81"/>
    </row>
    <row r="260" spans="1:78" s="92" customFormat="1" ht="12.75" x14ac:dyDescent="0.2">
      <c r="A260" s="58" t="str">
        <f t="array" ref="A260">IF(G260=Error_checking!$A$26,_xlfn.RANK.EQ(AC260,$AC$2:$AC$601),"")</f>
        <v/>
      </c>
      <c r="B260" s="84">
        <v>16</v>
      </c>
      <c r="C260" s="59">
        <f>VLOOKUP($B260,Ludo_na!$A$2:$D$601,2,0)</f>
        <v>408</v>
      </c>
      <c r="D260" s="60" t="str">
        <f>IF(VLOOKUP($B260,Ludo_voor!$A$2:$Y$601,3,0)="","",VLOOKUP($B260,Ludo_voor!$A$2:$Y$601,3,0))</f>
        <v>De Clippeleer</v>
      </c>
      <c r="E260" s="61" t="str">
        <f>IF(VLOOKUP($B260,Ludo_voor!$A$2:$Y$601,4,0)="","",VLOOKUP($B260,Ludo_voor!$A$2:$Y$601,4,0))</f>
        <v>Lieven</v>
      </c>
      <c r="F260" s="62" t="str">
        <f>IF(VLOOKUP($B260,Ludo_voor!$A$2:$Y$601,5,0)="","",VLOOKUP($B260,Ludo_voor!$A$2:$Y$601,5,0))</f>
        <v/>
      </c>
      <c r="G260" s="63"/>
      <c r="H260" s="85"/>
      <c r="I260" s="86"/>
      <c r="J260" s="87"/>
      <c r="K260" s="87"/>
      <c r="L260" s="87"/>
      <c r="M260" s="67" t="str">
        <f t="array" ref="M260">IF($G260="","",IF(L260="",0,((SUM(IF(I260=I$2:I$601,IF(J260=J$2:J$601,1,0),0))-K260)/(SUM(IF(I260=I$2:I$601,IF(J260=J$2:J$601,1,0),0))-1)*100)+(L260/(SUM(IF(I260=I$2:I$601,IF(J260=J$2:J$601,L$2:L$601,0),0))))+IF(K260&lt;2,SUM(IF(I260=I$2:I$601,IF(J260=J$2:J$601,1,0),0)),0)))</f>
        <v/>
      </c>
      <c r="N260" s="88"/>
      <c r="O260" s="72"/>
      <c r="P260" s="72"/>
      <c r="Q260" s="72"/>
      <c r="R260" s="70" t="str">
        <f t="array" ref="R260">IF($G260="","",IF(Q260="",0,((SUM(IF(N260=N$2:N$601,IF(O260=O$2:O$601,1,0),0))-P260)/(SUM(IF(N260=N$2:N$601,IF(O260=O$2:O$601,1,0),0))-1)*100)+(Q260/(SUM(IF(N260=N$2:N$601,IF(O260=O$2:O$601,Q$2:Q$601,0),0))))+IF(P260&lt;2,SUM(IF(N260=N$2:N$601,IF(O260=O$2:O$601,1,0),0)),0)))</f>
        <v/>
      </c>
      <c r="S260" s="71"/>
      <c r="T260" s="72"/>
      <c r="U260" s="72"/>
      <c r="V260" s="72"/>
      <c r="W260" s="73" t="str">
        <f t="array" ref="W260">IF($G260="","",IF(OR(S260=Error_checking!$Q$25,S260=Error_checking!$Q$26),R260-IF(P260&lt;2,SUM(IF(N260=N$2:N$601,IF(O260=O$2:O$601,1,0),0)),0),IF(V260="",0,((SUM(IF(S260=S$2:S$601,IF(T260=T$2:T$601,1,0),0))-U260)/(SUM(IF(S260=S$2:S$601,IF(T260=T$2:T$601,1,0),0))-1)*100)+(V260/(SUM(IF(S260=S$2:S$601,IF(T260=T$2:T$601,V$2:V$601,0),0))))+IF(U260&lt;2,SUM(IF(S260=S$2:S$601,IF(T260=T$2:T$601,1,0),0)),0))))</f>
        <v/>
      </c>
      <c r="X260" s="74"/>
      <c r="Y260" s="75"/>
      <c r="Z260" s="76"/>
      <c r="AA260" s="75"/>
      <c r="AB260" s="77">
        <f>0</f>
        <v>0</v>
      </c>
      <c r="AC260" s="77">
        <f t="array" ref="AC260">SUM(M260,R260,W260,AB260)</f>
        <v>0</v>
      </c>
      <c r="AD260" s="76">
        <f>IF(G260=Error_checking!$A$26,MAX(0,MIN(MaxBonus,$G$1)+1-_xlfn.RANK.EQ(AC260,$AC$2:$AC$601)),0)</f>
        <v>0</v>
      </c>
      <c r="AE260" s="73">
        <f t="shared" si="4"/>
        <v>0</v>
      </c>
      <c r="AF260" s="78" t="str">
        <f t="array" ref="AF260">IF(G260=Error_checking!$A$26,_xlfn.RANK.EQ(AC260,$AC$2:$AC$601),"")</f>
        <v/>
      </c>
      <c r="AG260" s="79"/>
      <c r="AH260" s="80"/>
      <c r="AI260" s="80"/>
      <c r="AJ260" s="80"/>
      <c r="AK260" s="81"/>
      <c r="AL260" s="81"/>
      <c r="AM260" s="81"/>
      <c r="AN260" s="82"/>
      <c r="AO260" s="81"/>
      <c r="AP260" s="81"/>
      <c r="AQ260" s="81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89"/>
      <c r="BM260" s="89"/>
      <c r="BN260" s="89"/>
      <c r="BO260" s="89"/>
      <c r="BP260" s="89"/>
      <c r="BQ260" s="89"/>
      <c r="BR260" s="89"/>
      <c r="BS260" s="89"/>
      <c r="BT260" s="89"/>
      <c r="BU260" s="89"/>
      <c r="BV260" s="89"/>
      <c r="BW260" s="89"/>
      <c r="BX260" s="89"/>
      <c r="BY260" s="89"/>
      <c r="BZ260" s="89"/>
    </row>
    <row r="261" spans="1:78" s="104" customFormat="1" ht="12.75" x14ac:dyDescent="0.2">
      <c r="A261" s="58" t="str">
        <f t="array" ref="A261">IF(G261=Error_checking!$A$26,_xlfn.RANK.EQ(AC261,$AC$2:$AC$601),"")</f>
        <v/>
      </c>
      <c r="B261" s="84">
        <v>79</v>
      </c>
      <c r="C261" s="59">
        <f>VLOOKUP($B261,Ludo_na!$A$2:$D$601,2,0)</f>
        <v>402</v>
      </c>
      <c r="D261" s="60" t="str">
        <f>IF(VLOOKUP($B261,Ludo_voor!$A$2:$Y$601,3,0)="","",VLOOKUP($B261,Ludo_voor!$A$2:$Y$601,3,0))</f>
        <v>De Cock</v>
      </c>
      <c r="E261" s="61" t="str">
        <f>IF(VLOOKUP($B261,Ludo_voor!$A$2:$Y$601,4,0)="","",VLOOKUP($B261,Ludo_voor!$A$2:$Y$601,4,0))</f>
        <v>Ria</v>
      </c>
      <c r="F261" s="62" t="str">
        <f>IF(VLOOKUP($B261,Ludo_voor!$A$2:$Y$601,5,0)="","",VLOOKUP($B261,Ludo_voor!$A$2:$Y$601,5,0))</f>
        <v/>
      </c>
      <c r="G261" s="63"/>
      <c r="H261" s="85"/>
      <c r="I261" s="86"/>
      <c r="J261" s="87"/>
      <c r="K261" s="87"/>
      <c r="L261" s="87"/>
      <c r="M261" s="67" t="str">
        <f t="array" ref="M261">IF($G261="","",IF(L261="",0,((SUM(IF(I261=I$2:I$601,IF(J261=J$2:J$601,1,0),0))-K261)/(SUM(IF(I261=I$2:I$601,IF(J261=J$2:J$601,1,0),0))-1)*100)+(L261/(SUM(IF(I261=I$2:I$601,IF(J261=J$2:J$601,L$2:L$601,0),0))))+IF(K261&lt;2,SUM(IF(I261=I$2:I$601,IF(J261=J$2:J$601,1,0),0)),0)))</f>
        <v/>
      </c>
      <c r="N261" s="88"/>
      <c r="O261" s="72"/>
      <c r="P261" s="72"/>
      <c r="Q261" s="72"/>
      <c r="R261" s="70" t="str">
        <f t="array" ref="R261">IF($G261="","",IF(Q261="",0,((SUM(IF(N261=N$2:N$601,IF(O261=O$2:O$601,1,0),0))-P261)/(SUM(IF(N261=N$2:N$601,IF(O261=O$2:O$601,1,0),0))-1)*100)+(Q261/(SUM(IF(N261=N$2:N$601,IF(O261=O$2:O$601,Q$2:Q$601,0),0))))+IF(P261&lt;2,SUM(IF(N261=N$2:N$601,IF(O261=O$2:O$601,1,0),0)),0)))</f>
        <v/>
      </c>
      <c r="S261" s="71"/>
      <c r="T261" s="72"/>
      <c r="U261" s="72"/>
      <c r="V261" s="72"/>
      <c r="W261" s="73" t="str">
        <f t="array" ref="W261">IF($G261="","",IF(OR(S261=Error_checking!$Q$25,S261=Error_checking!$Q$26),R261-IF(P261&lt;2,SUM(IF(N261=N$2:N$601,IF(O261=O$2:O$601,1,0),0)),0),IF(V261="",0,((SUM(IF(S261=S$2:S$601,IF(T261=T$2:T$601,1,0),0))-U261)/(SUM(IF(S261=S$2:S$601,IF(T261=T$2:T$601,1,0),0))-1)*100)+(V261/(SUM(IF(S261=S$2:S$601,IF(T261=T$2:T$601,V$2:V$601,0),0))))+IF(U261&lt;2,SUM(IF(S261=S$2:S$601,IF(T261=T$2:T$601,1,0),0)),0))))</f>
        <v/>
      </c>
      <c r="X261" s="74"/>
      <c r="Y261" s="75"/>
      <c r="Z261" s="76"/>
      <c r="AA261" s="75"/>
      <c r="AB261" s="77">
        <f>0</f>
        <v>0</v>
      </c>
      <c r="AC261" s="77">
        <f t="array" ref="AC261">SUM(M261,R261,W261,AB261)</f>
        <v>0</v>
      </c>
      <c r="AD261" s="76">
        <f>IF(G261=Error_checking!$A$26,MAX(0,MIN(MaxBonus,$G$1)+1-_xlfn.RANK.EQ(AC261,$AC$2:$AC$601)),0)</f>
        <v>0</v>
      </c>
      <c r="AE261" s="73">
        <f t="shared" si="4"/>
        <v>0</v>
      </c>
      <c r="AF261" s="78" t="str">
        <f t="array" ref="AF261">IF(G261=Error_checking!$A$26,_xlfn.RANK.EQ(AC261,$AC$2:$AC$601),"")</f>
        <v/>
      </c>
      <c r="AG261" s="79"/>
      <c r="AH261" s="80"/>
      <c r="AI261" s="80"/>
      <c r="AJ261" s="80"/>
      <c r="AK261" s="81"/>
      <c r="AL261" s="81"/>
      <c r="AM261" s="81"/>
      <c r="AN261" s="82"/>
      <c r="AO261" s="81"/>
      <c r="AP261" s="81"/>
      <c r="AQ261" s="81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</row>
    <row r="262" spans="1:78" s="89" customFormat="1" ht="12.75" x14ac:dyDescent="0.2">
      <c r="A262" s="58" t="str">
        <f t="array" ref="A262">IF(G262=Error_checking!$A$26,_xlfn.RANK.EQ(AC262,$AC$2:$AC$601),"")</f>
        <v/>
      </c>
      <c r="B262" s="84">
        <v>366</v>
      </c>
      <c r="C262" s="59">
        <f>VLOOKUP($B262,Ludo_na!$A$2:$D$601,2,0)</f>
        <v>513</v>
      </c>
      <c r="D262" s="60" t="str">
        <f>IF(VLOOKUP($B262,Ludo_voor!$A$2:$Y$601,3,0)="","",VLOOKUP($B262,Ludo_voor!$A$2:$Y$601,3,0))</f>
        <v>De Coen</v>
      </c>
      <c r="E262" s="61" t="str">
        <f>IF(VLOOKUP($B262,Ludo_voor!$A$2:$Y$601,4,0)="","",VLOOKUP($B262,Ludo_voor!$A$2:$Y$601,4,0))</f>
        <v>Ruben</v>
      </c>
      <c r="F262" s="62" t="str">
        <f>IF(VLOOKUP($B262,Ludo_voor!$A$2:$Y$601,5,0)="","",VLOOKUP($B262,Ludo_voor!$A$2:$Y$601,5,0))</f>
        <v/>
      </c>
      <c r="G262" s="63"/>
      <c r="H262" s="85"/>
      <c r="I262" s="86"/>
      <c r="J262" s="87"/>
      <c r="K262" s="87"/>
      <c r="L262" s="87"/>
      <c r="M262" s="67" t="str">
        <f t="array" ref="M262">IF($G262="","",IF(L262="",0,((SUM(IF(I262=I$2:I$601,IF(J262=J$2:J$601,1,0),0))-K262)/(SUM(IF(I262=I$2:I$601,IF(J262=J$2:J$601,1,0),0))-1)*100)+(L262/(SUM(IF(I262=I$2:I$601,IF(J262=J$2:J$601,L$2:L$601,0),0))))+IF(K262&lt;2,SUM(IF(I262=I$2:I$601,IF(J262=J$2:J$601,1,0),0)),0)))</f>
        <v/>
      </c>
      <c r="N262" s="88"/>
      <c r="O262" s="72"/>
      <c r="P262" s="72"/>
      <c r="Q262" s="72"/>
      <c r="R262" s="70" t="str">
        <f t="array" ref="R262">IF($G262="","",IF(Q262="",0,((SUM(IF(N262=N$2:N$601,IF(O262=O$2:O$601,1,0),0))-P262)/(SUM(IF(N262=N$2:N$601,IF(O262=O$2:O$601,1,0),0))-1)*100)+(Q262/(SUM(IF(N262=N$2:N$601,IF(O262=O$2:O$601,Q$2:Q$601,0),0))))+IF(P262&lt;2,SUM(IF(N262=N$2:N$601,IF(O262=O$2:O$601,1,0),0)),0)))</f>
        <v/>
      </c>
      <c r="S262" s="71"/>
      <c r="T262" s="72"/>
      <c r="U262" s="72"/>
      <c r="V262" s="72"/>
      <c r="W262" s="73" t="str">
        <f t="array" ref="W262">IF($G262="","",IF(OR(S262=Error_checking!$Q$25,S262=Error_checking!$Q$26),R262-IF(P262&lt;2,SUM(IF(N262=N$2:N$601,IF(O262=O$2:O$601,1,0),0)),0),IF(V262="",0,((SUM(IF(S262=S$2:S$601,IF(T262=T$2:T$601,1,0),0))-U262)/(SUM(IF(S262=S$2:S$601,IF(T262=T$2:T$601,1,0),0))-1)*100)+(V262/(SUM(IF(S262=S$2:S$601,IF(T262=T$2:T$601,V$2:V$601,0),0))))+IF(U262&lt;2,SUM(IF(S262=S$2:S$601,IF(T262=T$2:T$601,1,0),0)),0))))</f>
        <v/>
      </c>
      <c r="X262" s="74"/>
      <c r="Y262" s="75"/>
      <c r="Z262" s="76"/>
      <c r="AA262" s="75"/>
      <c r="AB262" s="77">
        <f>0</f>
        <v>0</v>
      </c>
      <c r="AC262" s="77">
        <f t="array" ref="AC262">SUM(M262,R262,W262,AB262)</f>
        <v>0</v>
      </c>
      <c r="AD262" s="76">
        <f>IF(G262=Error_checking!$A$26,MAX(0,MIN(MaxBonus,$G$1)+1-_xlfn.RANK.EQ(AC262,$AC$2:$AC$601)),0)</f>
        <v>0</v>
      </c>
      <c r="AE262" s="73">
        <f t="shared" si="4"/>
        <v>0</v>
      </c>
      <c r="AF262" s="78" t="str">
        <f t="array" ref="AF262">IF(G262=Error_checking!$A$26,_xlfn.RANK.EQ(AC262,$AC$2:$AC$601),"")</f>
        <v/>
      </c>
      <c r="AG262" s="79"/>
      <c r="AH262" s="80"/>
      <c r="AI262" s="80"/>
      <c r="AJ262" s="80"/>
      <c r="AK262" s="81"/>
      <c r="AL262" s="81"/>
      <c r="AM262" s="81"/>
      <c r="AN262" s="82"/>
      <c r="AO262" s="81"/>
      <c r="AP262" s="81"/>
      <c r="AQ262" s="81"/>
    </row>
    <row r="263" spans="1:78" s="89" customFormat="1" ht="12.75" x14ac:dyDescent="0.2">
      <c r="A263" s="58" t="str">
        <f t="array" ref="A263">IF(G263=Error_checking!$A$26,_xlfn.RANK.EQ(AC263,$AC$2:$AC$601),"")</f>
        <v/>
      </c>
      <c r="B263" s="84">
        <v>560</v>
      </c>
      <c r="C263" s="59">
        <f>VLOOKUP($B263,Ludo_na!$A$2:$D$601,2,0)</f>
        <v>428</v>
      </c>
      <c r="D263" s="60" t="str">
        <f>IF(VLOOKUP($B263,Ludo_voor!$A$2:$Y$601,3,0)="","",VLOOKUP($B263,Ludo_voor!$A$2:$Y$601,3,0))</f>
        <v>De Graef</v>
      </c>
      <c r="E263" s="61" t="str">
        <f>IF(VLOOKUP($B263,Ludo_voor!$A$2:$Y$601,4,0)="","",VLOOKUP($B263,Ludo_voor!$A$2:$Y$601,4,0))</f>
        <v>Maarten</v>
      </c>
      <c r="F263" s="62" t="str">
        <f>IF(VLOOKUP($B263,Ludo_voor!$A$2:$Y$601,5,0)="","",VLOOKUP($B263,Ludo_voor!$A$2:$Y$601,5,0))</f>
        <v/>
      </c>
      <c r="G263" s="63"/>
      <c r="H263" s="85"/>
      <c r="I263" s="86"/>
      <c r="J263" s="87"/>
      <c r="K263" s="87"/>
      <c r="L263" s="87"/>
      <c r="M263" s="67" t="str">
        <f t="array" ref="M263">IF($G263="","",IF(L263="",0,((SUM(IF(I263=I$2:I$601,IF(J263=J$2:J$601,1,0),0))-K263)/(SUM(IF(I263=I$2:I$601,IF(J263=J$2:J$601,1,0),0))-1)*100)+(L263/(SUM(IF(I263=I$2:I$601,IF(J263=J$2:J$601,L$2:L$601,0),0))))+IF(K263&lt;2,SUM(IF(I263=I$2:I$601,IF(J263=J$2:J$601,1,0),0)),0)))</f>
        <v/>
      </c>
      <c r="N263" s="88"/>
      <c r="O263" s="72"/>
      <c r="P263" s="72"/>
      <c r="Q263" s="72"/>
      <c r="R263" s="70" t="str">
        <f t="array" ref="R263">IF($G263="","",IF(Q263="",0,((SUM(IF(N263=N$2:N$601,IF(O263=O$2:O$601,1,0),0))-P263)/(SUM(IF(N263=N$2:N$601,IF(O263=O$2:O$601,1,0),0))-1)*100)+(Q263/(SUM(IF(N263=N$2:N$601,IF(O263=O$2:O$601,Q$2:Q$601,0),0))))+IF(P263&lt;2,SUM(IF(N263=N$2:N$601,IF(O263=O$2:O$601,1,0),0)),0)))</f>
        <v/>
      </c>
      <c r="S263" s="71"/>
      <c r="T263" s="72"/>
      <c r="U263" s="72"/>
      <c r="V263" s="72"/>
      <c r="W263" s="73" t="str">
        <f t="array" ref="W263">IF($G263="","",IF(OR(S263=Error_checking!$Q$25,S263=Error_checking!$Q$26),R263-IF(P263&lt;2,SUM(IF(N263=N$2:N$601,IF(O263=O$2:O$601,1,0),0)),0),IF(V263="",0,((SUM(IF(S263=S$2:S$601,IF(T263=T$2:T$601,1,0),0))-U263)/(SUM(IF(S263=S$2:S$601,IF(T263=T$2:T$601,1,0),0))-1)*100)+(V263/(SUM(IF(S263=S$2:S$601,IF(T263=T$2:T$601,V$2:V$601,0),0))))+IF(U263&lt;2,SUM(IF(S263=S$2:S$601,IF(T263=T$2:T$601,1,0),0)),0))))</f>
        <v/>
      </c>
      <c r="X263" s="74"/>
      <c r="Y263" s="75"/>
      <c r="Z263" s="76"/>
      <c r="AA263" s="75"/>
      <c r="AB263" s="77">
        <f>0</f>
        <v>0</v>
      </c>
      <c r="AC263" s="77">
        <f t="array" ref="AC263">SUM(M263,R263,W263,AB263)</f>
        <v>0</v>
      </c>
      <c r="AD263" s="76">
        <f>IF(G263=Error_checking!$A$26,MAX(0,MIN(MaxBonus,$G$1)+1-_xlfn.RANK.EQ(AC263,$AC$2:$AC$601)),0)</f>
        <v>0</v>
      </c>
      <c r="AE263" s="73">
        <f t="shared" si="4"/>
        <v>0</v>
      </c>
      <c r="AF263" s="78" t="str">
        <f t="array" ref="AF263">IF(G263=Error_checking!$A$26,_xlfn.RANK.EQ(AC263,$AC$2:$AC$601),"")</f>
        <v/>
      </c>
      <c r="AG263" s="79"/>
      <c r="AH263" s="80"/>
      <c r="AI263" s="80"/>
      <c r="AJ263" s="80"/>
      <c r="AK263" s="81"/>
      <c r="AL263" s="81"/>
      <c r="AM263" s="81"/>
      <c r="AN263" s="82"/>
      <c r="AO263" s="81"/>
      <c r="AP263" s="81"/>
      <c r="AQ263" s="81"/>
    </row>
    <row r="264" spans="1:78" s="104" customFormat="1" ht="12.75" x14ac:dyDescent="0.2">
      <c r="A264" s="58" t="str">
        <f t="array" ref="A264">IF(G264=Error_checking!$A$26,_xlfn.RANK.EQ(AC264,$AC$2:$AC$601),"")</f>
        <v/>
      </c>
      <c r="B264" s="84">
        <v>17</v>
      </c>
      <c r="C264" s="59">
        <f>VLOOKUP($B264,Ludo_na!$A$2:$D$601,2,0)</f>
        <v>541</v>
      </c>
      <c r="D264" s="60" t="str">
        <f>IF(VLOOKUP($B264,Ludo_voor!$A$2:$Y$601,3,0)="","",VLOOKUP($B264,Ludo_voor!$A$2:$Y$601,3,0))</f>
        <v>De Grom</v>
      </c>
      <c r="E264" s="61" t="str">
        <f>IF(VLOOKUP($B264,Ludo_voor!$A$2:$Y$601,4,0)="","",VLOOKUP($B264,Ludo_voor!$A$2:$Y$601,4,0))</f>
        <v>Wim</v>
      </c>
      <c r="F264" s="62" t="str">
        <f>IF(VLOOKUP($B264,Ludo_voor!$A$2:$Y$601,5,0)="","",VLOOKUP($B264,Ludo_voor!$A$2:$Y$601,5,0))</f>
        <v>Winning Movez</v>
      </c>
      <c r="G264" s="63"/>
      <c r="H264" s="85"/>
      <c r="I264" s="86"/>
      <c r="J264" s="87"/>
      <c r="K264" s="87"/>
      <c r="L264" s="87"/>
      <c r="M264" s="67" t="str">
        <f t="array" ref="M264">IF($G264="","",IF(L264="",0,((SUM(IF(I264=I$2:I$601,IF(J264=J$2:J$601,1,0),0))-K264)/(SUM(IF(I264=I$2:I$601,IF(J264=J$2:J$601,1,0),0))-1)*100)+(L264/(SUM(IF(I264=I$2:I$601,IF(J264=J$2:J$601,L$2:L$601,0),0))))+IF(K264&lt;2,SUM(IF(I264=I$2:I$601,IF(J264=J$2:J$601,1,0),0)),0)))</f>
        <v/>
      </c>
      <c r="N264" s="88"/>
      <c r="O264" s="72"/>
      <c r="P264" s="72"/>
      <c r="Q264" s="72"/>
      <c r="R264" s="70" t="str">
        <f t="array" ref="R264">IF($G264="","",IF(Q264="",0,((SUM(IF(N264=N$2:N$601,IF(O264=O$2:O$601,1,0),0))-P264)/(SUM(IF(N264=N$2:N$601,IF(O264=O$2:O$601,1,0),0))-1)*100)+(Q264/(SUM(IF(N264=N$2:N$601,IF(O264=O$2:O$601,Q$2:Q$601,0),0))))+IF(P264&lt;2,SUM(IF(N264=N$2:N$601,IF(O264=O$2:O$601,1,0),0)),0)))</f>
        <v/>
      </c>
      <c r="S264" s="71"/>
      <c r="T264" s="72"/>
      <c r="U264" s="72"/>
      <c r="V264" s="72"/>
      <c r="W264" s="73" t="str">
        <f t="array" ref="W264">IF($G264="","",IF(OR(S264=Error_checking!$Q$25,S264=Error_checking!$Q$26),R264-IF(P264&lt;2,SUM(IF(N264=N$2:N$601,IF(O264=O$2:O$601,1,0),0)),0),IF(V264="",0,((SUM(IF(S264=S$2:S$601,IF(T264=T$2:T$601,1,0),0))-U264)/(SUM(IF(S264=S$2:S$601,IF(T264=T$2:T$601,1,0),0))-1)*100)+(V264/(SUM(IF(S264=S$2:S$601,IF(T264=T$2:T$601,V$2:V$601,0),0))))+IF(U264&lt;2,SUM(IF(S264=S$2:S$601,IF(T264=T$2:T$601,1,0),0)),0))))</f>
        <v/>
      </c>
      <c r="X264" s="74"/>
      <c r="Y264" s="75"/>
      <c r="Z264" s="76"/>
      <c r="AA264" s="75"/>
      <c r="AB264" s="77">
        <f>0</f>
        <v>0</v>
      </c>
      <c r="AC264" s="77">
        <f t="array" ref="AC264">SUM(M264,R264,W264,AB264)</f>
        <v>0</v>
      </c>
      <c r="AD264" s="76">
        <f>IF(G264=Error_checking!$A$26,MAX(0,MIN(MaxBonus,$G$1)+1-_xlfn.RANK.EQ(AC264,$AC$2:$AC$601)),0)</f>
        <v>0</v>
      </c>
      <c r="AE264" s="73">
        <f t="shared" si="4"/>
        <v>0</v>
      </c>
      <c r="AF264" s="78" t="str">
        <f t="array" ref="AF264">IF(G264=Error_checking!$A$26,_xlfn.RANK.EQ(AC264,$AC$2:$AC$601),"")</f>
        <v/>
      </c>
      <c r="AG264" s="79"/>
      <c r="AH264" s="80"/>
      <c r="AI264" s="80"/>
      <c r="AJ264" s="80"/>
      <c r="AK264" s="81"/>
      <c r="AL264" s="81"/>
      <c r="AM264" s="81"/>
      <c r="AN264" s="82"/>
      <c r="AO264" s="81"/>
      <c r="AP264" s="81"/>
      <c r="AQ264" s="81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  <c r="BK264" s="89"/>
      <c r="BL264" s="89"/>
      <c r="BM264" s="89"/>
      <c r="BN264" s="89"/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/>
      <c r="BZ264" s="89"/>
    </row>
    <row r="265" spans="1:78" s="104" customFormat="1" ht="12.75" x14ac:dyDescent="0.2">
      <c r="A265" s="58" t="str">
        <f t="array" ref="A265">IF(G265=Error_checking!$A$26,_xlfn.RANK.EQ(AC265,$AC$2:$AC$601),"")</f>
        <v/>
      </c>
      <c r="B265" s="84">
        <v>500</v>
      </c>
      <c r="C265" s="59">
        <f>VLOOKUP($B265,Ludo_na!$A$2:$D$601,2,0)</f>
        <v>491</v>
      </c>
      <c r="D265" s="60" t="str">
        <f>IF(VLOOKUP($B265,Ludo_voor!$A$2:$Y$601,3,0)="","",VLOOKUP($B265,Ludo_voor!$A$2:$Y$601,3,0))</f>
        <v>De Lepeleire</v>
      </c>
      <c r="E265" s="61" t="str">
        <f>IF(VLOOKUP($B265,Ludo_voor!$A$2:$Y$601,4,0)="","",VLOOKUP($B265,Ludo_voor!$A$2:$Y$601,4,0))</f>
        <v>Leen</v>
      </c>
      <c r="F265" s="62" t="str">
        <f>IF(VLOOKUP($B265,Ludo_voor!$A$2:$Y$601,5,0)="","",VLOOKUP($B265,Ludo_voor!$A$2:$Y$601,5,0))</f>
        <v/>
      </c>
      <c r="G265" s="63"/>
      <c r="H265" s="85"/>
      <c r="I265" s="86"/>
      <c r="J265" s="87"/>
      <c r="K265" s="87"/>
      <c r="L265" s="87"/>
      <c r="M265" s="67" t="str">
        <f t="array" ref="M265">IF($G265="","",IF(L265="",0,((SUM(IF(I265=I$2:I$601,IF(J265=J$2:J$601,1,0),0))-K265)/(SUM(IF(I265=I$2:I$601,IF(J265=J$2:J$601,1,0),0))-1)*100)+(L265/(SUM(IF(I265=I$2:I$601,IF(J265=J$2:J$601,L$2:L$601,0),0))))+IF(K265&lt;2,SUM(IF(I265=I$2:I$601,IF(J265=J$2:J$601,1,0),0)),0)))</f>
        <v/>
      </c>
      <c r="N265" s="88"/>
      <c r="O265" s="72"/>
      <c r="P265" s="72"/>
      <c r="Q265" s="72"/>
      <c r="R265" s="70" t="str">
        <f t="array" ref="R265">IF($G265="","",IF(Q265="",0,((SUM(IF(N265=N$2:N$601,IF(O265=O$2:O$601,1,0),0))-P265)/(SUM(IF(N265=N$2:N$601,IF(O265=O$2:O$601,1,0),0))-1)*100)+(Q265/(SUM(IF(N265=N$2:N$601,IF(O265=O$2:O$601,Q$2:Q$601,0),0))))+IF(P265&lt;2,SUM(IF(N265=N$2:N$601,IF(O265=O$2:O$601,1,0),0)),0)))</f>
        <v/>
      </c>
      <c r="S265" s="71"/>
      <c r="T265" s="72"/>
      <c r="U265" s="72"/>
      <c r="V265" s="72"/>
      <c r="W265" s="73" t="str">
        <f t="array" ref="W265">IF($G265="","",IF(OR(S265=Error_checking!$Q$25,S265=Error_checking!$Q$26),R265-IF(P265&lt;2,SUM(IF(N265=N$2:N$601,IF(O265=O$2:O$601,1,0),0)),0),IF(V265="",0,((SUM(IF(S265=S$2:S$601,IF(T265=T$2:T$601,1,0),0))-U265)/(SUM(IF(S265=S$2:S$601,IF(T265=T$2:T$601,1,0),0))-1)*100)+(V265/(SUM(IF(S265=S$2:S$601,IF(T265=T$2:T$601,V$2:V$601,0),0))))+IF(U265&lt;2,SUM(IF(S265=S$2:S$601,IF(T265=T$2:T$601,1,0),0)),0))))</f>
        <v/>
      </c>
      <c r="X265" s="74"/>
      <c r="Y265" s="75"/>
      <c r="Z265" s="76"/>
      <c r="AA265" s="75"/>
      <c r="AB265" s="77">
        <f>0</f>
        <v>0</v>
      </c>
      <c r="AC265" s="77">
        <f t="array" ref="AC265">SUM(M265,R265,W265,AB265)</f>
        <v>0</v>
      </c>
      <c r="AD265" s="76">
        <f>IF(G265=Error_checking!$A$26,MAX(0,MIN(MaxBonus,$G$1)+1-_xlfn.RANK.EQ(AC265,$AC$2:$AC$601)),0)</f>
        <v>0</v>
      </c>
      <c r="AE265" s="73">
        <f t="shared" si="4"/>
        <v>0</v>
      </c>
      <c r="AF265" s="78" t="str">
        <f t="array" ref="AF265">IF(G265=Error_checking!$A$26,_xlfn.RANK.EQ(AC265,$AC$2:$AC$601),"")</f>
        <v/>
      </c>
      <c r="AG265" s="79"/>
      <c r="AH265" s="80"/>
      <c r="AI265" s="80"/>
      <c r="AJ265" s="80"/>
      <c r="AK265" s="81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</row>
    <row r="266" spans="1:78" s="104" customFormat="1" ht="12.75" x14ac:dyDescent="0.2">
      <c r="A266" s="58" t="str">
        <f t="array" ref="A266">IF(G266=Error_checking!$A$26,_xlfn.RANK.EQ(AC266,$AC$2:$AC$601),"")</f>
        <v/>
      </c>
      <c r="B266" s="84">
        <v>245</v>
      </c>
      <c r="C266" s="59">
        <f>VLOOKUP($B266,Ludo_na!$A$2:$D$601,2,0)</f>
        <v>522</v>
      </c>
      <c r="D266" s="60" t="str">
        <f>IF(VLOOKUP($B266,Ludo_voor!$A$2:$Y$601,3,0)="","",VLOOKUP($B266,Ludo_voor!$A$2:$Y$601,3,0))</f>
        <v>De Meirsman</v>
      </c>
      <c r="E266" s="61" t="str">
        <f>IF(VLOOKUP($B266,Ludo_voor!$A$2:$Y$601,4,0)="","",VLOOKUP($B266,Ludo_voor!$A$2:$Y$601,4,0))</f>
        <v>Karolien</v>
      </c>
      <c r="F266" s="62" t="str">
        <f>IF(VLOOKUP($B266,Ludo_voor!$A$2:$Y$601,5,0)="","",VLOOKUP($B266,Ludo_voor!$A$2:$Y$601,5,0))</f>
        <v/>
      </c>
      <c r="G266" s="63"/>
      <c r="H266" s="85"/>
      <c r="I266" s="86"/>
      <c r="J266" s="87"/>
      <c r="K266" s="87"/>
      <c r="L266" s="87"/>
      <c r="M266" s="67" t="str">
        <f t="array" ref="M266">IF($G266="","",IF(L266="",0,((SUM(IF(I266=I$2:I$601,IF(J266=J$2:J$601,1,0),0))-K266)/(SUM(IF(I266=I$2:I$601,IF(J266=J$2:J$601,1,0),0))-1)*100)+(L266/(SUM(IF(I266=I$2:I$601,IF(J266=J$2:J$601,L$2:L$601,0),0))))+IF(K266&lt;2,SUM(IF(I266=I$2:I$601,IF(J266=J$2:J$601,1,0),0)),0)))</f>
        <v/>
      </c>
      <c r="N266" s="88"/>
      <c r="O266" s="72"/>
      <c r="P266" s="72"/>
      <c r="Q266" s="72"/>
      <c r="R266" s="70" t="str">
        <f t="array" ref="R266">IF($G266="","",IF(Q266="",0,((SUM(IF(N266=N$2:N$601,IF(O266=O$2:O$601,1,0),0))-P266)/(SUM(IF(N266=N$2:N$601,IF(O266=O$2:O$601,1,0),0))-1)*100)+(Q266/(SUM(IF(N266=N$2:N$601,IF(O266=O$2:O$601,Q$2:Q$601,0),0))))+IF(P266&lt;2,SUM(IF(N266=N$2:N$601,IF(O266=O$2:O$601,1,0),0)),0)))</f>
        <v/>
      </c>
      <c r="S266" s="71"/>
      <c r="T266" s="72"/>
      <c r="U266" s="72"/>
      <c r="V266" s="72"/>
      <c r="W266" s="73" t="str">
        <f t="array" ref="W266">IF($G266="","",IF(OR(S266=Error_checking!$Q$25,S266=Error_checking!$Q$26),R266-IF(P266&lt;2,SUM(IF(N266=N$2:N$601,IF(O266=O$2:O$601,1,0),0)),0),IF(V266="",0,((SUM(IF(S266=S$2:S$601,IF(T266=T$2:T$601,1,0),0))-U266)/(SUM(IF(S266=S$2:S$601,IF(T266=T$2:T$601,1,0),0))-1)*100)+(V266/(SUM(IF(S266=S$2:S$601,IF(T266=T$2:T$601,V$2:V$601,0),0))))+IF(U266&lt;2,SUM(IF(S266=S$2:S$601,IF(T266=T$2:T$601,1,0),0)),0))))</f>
        <v/>
      </c>
      <c r="X266" s="74"/>
      <c r="Y266" s="75"/>
      <c r="Z266" s="76"/>
      <c r="AA266" s="75"/>
      <c r="AB266" s="77">
        <f>0</f>
        <v>0</v>
      </c>
      <c r="AC266" s="77">
        <f t="array" ref="AC266">SUM(M266,R266,W266,AB266)</f>
        <v>0</v>
      </c>
      <c r="AD266" s="76">
        <f>IF(G266=Error_checking!$A$26,MAX(0,MIN(MaxBonus,$G$1)+1-_xlfn.RANK.EQ(AC266,$AC$2:$AC$601)),0)</f>
        <v>0</v>
      </c>
      <c r="AE266" s="73">
        <f t="shared" si="4"/>
        <v>0</v>
      </c>
      <c r="AF266" s="78" t="str">
        <f t="array" ref="AF266">IF(G266=Error_checking!$A$26,_xlfn.RANK.EQ(AC266,$AC$2:$AC$601),"")</f>
        <v/>
      </c>
      <c r="AG266" s="79"/>
      <c r="AH266" s="80"/>
      <c r="AI266" s="80"/>
      <c r="AJ266" s="80"/>
      <c r="AK266" s="81"/>
      <c r="AL266" s="81"/>
      <c r="AM266" s="81"/>
      <c r="AN266" s="82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</row>
    <row r="267" spans="1:78" s="104" customFormat="1" ht="12.75" x14ac:dyDescent="0.2">
      <c r="A267" s="58" t="str">
        <f t="array" ref="A267">IF(G267=Error_checking!$A$26,_xlfn.RANK.EQ(AC267,$AC$2:$AC$601),"")</f>
        <v/>
      </c>
      <c r="B267" s="84">
        <v>498</v>
      </c>
      <c r="C267" s="59">
        <f>VLOOKUP($B267,Ludo_na!$A$2:$D$601,2,0)</f>
        <v>439</v>
      </c>
      <c r="D267" s="60" t="str">
        <f>IF(VLOOKUP($B267,Ludo_voor!$A$2:$Y$601,3,0)="","",VLOOKUP($B267,Ludo_voor!$A$2:$Y$601,3,0))</f>
        <v>De Meulder</v>
      </c>
      <c r="E267" s="61" t="str">
        <f>IF(VLOOKUP($B267,Ludo_voor!$A$2:$Y$601,4,0)="","",VLOOKUP($B267,Ludo_voor!$A$2:$Y$601,4,0))</f>
        <v>Yannick</v>
      </c>
      <c r="F267" s="62" t="str">
        <f>IF(VLOOKUP($B267,Ludo_voor!$A$2:$Y$601,5,0)="","",VLOOKUP($B267,Ludo_voor!$A$2:$Y$601,5,0))</f>
        <v/>
      </c>
      <c r="G267" s="63"/>
      <c r="H267" s="85"/>
      <c r="I267" s="86"/>
      <c r="J267" s="87"/>
      <c r="K267" s="87"/>
      <c r="L267" s="87"/>
      <c r="M267" s="67" t="str">
        <f t="array" ref="M267">IF($G267="","",IF(L267="",0,((SUM(IF(I267=I$2:I$601,IF(J267=J$2:J$601,1,0),0))-K267)/(SUM(IF(I267=I$2:I$601,IF(J267=J$2:J$601,1,0),0))-1)*100)+(L267/(SUM(IF(I267=I$2:I$601,IF(J267=J$2:J$601,L$2:L$601,0),0))))+IF(K267&lt;2,SUM(IF(I267=I$2:I$601,IF(J267=J$2:J$601,1,0),0)),0)))</f>
        <v/>
      </c>
      <c r="N267" s="88"/>
      <c r="O267" s="72"/>
      <c r="P267" s="72"/>
      <c r="Q267" s="72"/>
      <c r="R267" s="70" t="str">
        <f t="array" ref="R267">IF($G267="","",IF(Q267="",0,((SUM(IF(N267=N$2:N$601,IF(O267=O$2:O$601,1,0),0))-P267)/(SUM(IF(N267=N$2:N$601,IF(O267=O$2:O$601,1,0),0))-1)*100)+(Q267/(SUM(IF(N267=N$2:N$601,IF(O267=O$2:O$601,Q$2:Q$601,0),0))))+IF(P267&lt;2,SUM(IF(N267=N$2:N$601,IF(O267=O$2:O$601,1,0),0)),0)))</f>
        <v/>
      </c>
      <c r="S267" s="71"/>
      <c r="T267" s="72"/>
      <c r="U267" s="72"/>
      <c r="V267" s="72"/>
      <c r="W267" s="73" t="str">
        <f t="array" ref="W267">IF($G267="","",IF(OR(S267=Error_checking!$Q$25,S267=Error_checking!$Q$26),R267-IF(P267&lt;2,SUM(IF(N267=N$2:N$601,IF(O267=O$2:O$601,1,0),0)),0),IF(V267="",0,((SUM(IF(S267=S$2:S$601,IF(T267=T$2:T$601,1,0),0))-U267)/(SUM(IF(S267=S$2:S$601,IF(T267=T$2:T$601,1,0),0))-1)*100)+(V267/(SUM(IF(S267=S$2:S$601,IF(T267=T$2:T$601,V$2:V$601,0),0))))+IF(U267&lt;2,SUM(IF(S267=S$2:S$601,IF(T267=T$2:T$601,1,0),0)),0))))</f>
        <v/>
      </c>
      <c r="X267" s="74"/>
      <c r="Y267" s="75"/>
      <c r="Z267" s="76"/>
      <c r="AA267" s="75"/>
      <c r="AB267" s="77">
        <f>0</f>
        <v>0</v>
      </c>
      <c r="AC267" s="77">
        <f t="array" ref="AC267">SUM(M267,R267,W267,AB267)</f>
        <v>0</v>
      </c>
      <c r="AD267" s="76">
        <f>IF(G267=Error_checking!$A$26,MAX(0,MIN(MaxBonus,$G$1)+1-_xlfn.RANK.EQ(AC267,$AC$2:$AC$601)),0)</f>
        <v>0</v>
      </c>
      <c r="AE267" s="73">
        <f t="shared" si="4"/>
        <v>0</v>
      </c>
      <c r="AF267" s="78" t="str">
        <f t="array" ref="AF267">IF(G267=Error_checking!$A$26,_xlfn.RANK.EQ(AC267,$AC$2:$AC$601),"")</f>
        <v/>
      </c>
      <c r="AG267" s="79"/>
      <c r="AH267" s="80"/>
      <c r="AI267" s="80"/>
      <c r="AJ267" s="80"/>
      <c r="AK267" s="81"/>
      <c r="AL267" s="81"/>
      <c r="AM267" s="81"/>
      <c r="AN267" s="82"/>
      <c r="AO267" s="81"/>
      <c r="AP267" s="81"/>
      <c r="AQ267" s="81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  <c r="BK267" s="89"/>
      <c r="BL267" s="89"/>
      <c r="BM267" s="89"/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</row>
    <row r="268" spans="1:78" s="89" customFormat="1" ht="12.75" x14ac:dyDescent="0.2">
      <c r="A268" s="58" t="str">
        <f t="array" ref="A268">IF(G268=Error_checking!$A$26,_xlfn.RANK.EQ(AC268,$AC$2:$AC$601),"")</f>
        <v/>
      </c>
      <c r="B268" s="84">
        <v>277</v>
      </c>
      <c r="C268" s="59">
        <f>VLOOKUP($B268,Ludo_na!$A$2:$D$601,2,0)</f>
        <v>383</v>
      </c>
      <c r="D268" s="60" t="str">
        <f>IF(VLOOKUP($B268,Ludo_voor!$A$2:$Y$601,3,0)="","",VLOOKUP($B268,Ludo_voor!$A$2:$Y$601,3,0))</f>
        <v>De Mul</v>
      </c>
      <c r="E268" s="61" t="str">
        <f>IF(VLOOKUP($B268,Ludo_voor!$A$2:$Y$601,4,0)="","",VLOOKUP($B268,Ludo_voor!$A$2:$Y$601,4,0))</f>
        <v>Patrick</v>
      </c>
      <c r="F268" s="62" t="str">
        <f>IF(VLOOKUP($B268,Ludo_voor!$A$2:$Y$601,5,0)="","",VLOOKUP($B268,Ludo_voor!$A$2:$Y$601,5,0))</f>
        <v/>
      </c>
      <c r="G268" s="63"/>
      <c r="H268" s="85"/>
      <c r="I268" s="86"/>
      <c r="J268" s="87"/>
      <c r="K268" s="87"/>
      <c r="L268" s="87"/>
      <c r="M268" s="67" t="str">
        <f t="array" ref="M268">IF($G268="","",IF(L268="",0,((SUM(IF(I268=I$2:I$601,IF(J268=J$2:J$601,1,0),0))-K268)/(SUM(IF(I268=I$2:I$601,IF(J268=J$2:J$601,1,0),0))-1)*100)+(L268/(SUM(IF(I268=I$2:I$601,IF(J268=J$2:J$601,L$2:L$601,0),0))))+IF(K268&lt;2,SUM(IF(I268=I$2:I$601,IF(J268=J$2:J$601,1,0),0)),0)))</f>
        <v/>
      </c>
      <c r="N268" s="88"/>
      <c r="O268" s="72"/>
      <c r="P268" s="72"/>
      <c r="Q268" s="72"/>
      <c r="R268" s="70" t="str">
        <f t="array" ref="R268">IF($G268="","",IF(Q268="",0,((SUM(IF(N268=N$2:N$601,IF(O268=O$2:O$601,1,0),0))-P268)/(SUM(IF(N268=N$2:N$601,IF(O268=O$2:O$601,1,0),0))-1)*100)+(Q268/(SUM(IF(N268=N$2:N$601,IF(O268=O$2:O$601,Q$2:Q$601,0),0))))+IF(P268&lt;2,SUM(IF(N268=N$2:N$601,IF(O268=O$2:O$601,1,0),0)),0)))</f>
        <v/>
      </c>
      <c r="S268" s="71"/>
      <c r="T268" s="72"/>
      <c r="U268" s="72"/>
      <c r="V268" s="72"/>
      <c r="W268" s="73" t="str">
        <f t="array" ref="W268">IF($G268="","",IF(OR(S268=Error_checking!$Q$25,S268=Error_checking!$Q$26),R268-IF(P268&lt;2,SUM(IF(N268=N$2:N$601,IF(O268=O$2:O$601,1,0),0)),0),IF(V268="",0,((SUM(IF(S268=S$2:S$601,IF(T268=T$2:T$601,1,0),0))-U268)/(SUM(IF(S268=S$2:S$601,IF(T268=T$2:T$601,1,0),0))-1)*100)+(V268/(SUM(IF(S268=S$2:S$601,IF(T268=T$2:T$601,V$2:V$601,0),0))))+IF(U268&lt;2,SUM(IF(S268=S$2:S$601,IF(T268=T$2:T$601,1,0),0)),0))))</f>
        <v/>
      </c>
      <c r="X268" s="74"/>
      <c r="Y268" s="75"/>
      <c r="Z268" s="76"/>
      <c r="AA268" s="75"/>
      <c r="AB268" s="77">
        <f>0</f>
        <v>0</v>
      </c>
      <c r="AC268" s="77">
        <f t="array" ref="AC268">SUM(M268,R268,W268,AB268)</f>
        <v>0</v>
      </c>
      <c r="AD268" s="76">
        <f>IF(G268=Error_checking!$A$26,MAX(0,MIN(MaxBonus,$G$1)+1-_xlfn.RANK.EQ(AC268,$AC$2:$AC$601)),0)</f>
        <v>0</v>
      </c>
      <c r="AE268" s="73">
        <f t="shared" si="4"/>
        <v>0</v>
      </c>
      <c r="AF268" s="78" t="str">
        <f t="array" ref="AF268">IF(G268=Error_checking!$A$26,_xlfn.RANK.EQ(AC268,$AC$2:$AC$601),"")</f>
        <v/>
      </c>
      <c r="AG268" s="79"/>
      <c r="AH268" s="80"/>
      <c r="AI268" s="80"/>
      <c r="AJ268" s="80"/>
      <c r="AK268" s="81"/>
      <c r="AL268" s="81"/>
      <c r="AM268" s="81"/>
      <c r="AN268" s="82"/>
      <c r="AO268" s="81"/>
      <c r="AP268" s="81"/>
      <c r="AQ268" s="81"/>
    </row>
    <row r="269" spans="1:78" ht="14.25" x14ac:dyDescent="0.2">
      <c r="A269" s="58" t="str">
        <f t="array" ref="A269">IF(G269=Error_checking!$A$26,_xlfn.RANK.EQ(AC269,$AC$2:$AC$601),"")</f>
        <v/>
      </c>
      <c r="B269" s="93">
        <v>210</v>
      </c>
      <c r="C269" s="59">
        <f>VLOOKUP($B269,Ludo_na!$A$2:$D$601,2,0)</f>
        <v>503</v>
      </c>
      <c r="D269" s="60" t="str">
        <f>IF(VLOOKUP($B269,Ludo_voor!$A$2:$Y$601,3,0)="","",VLOOKUP($B269,Ludo_voor!$A$2:$Y$601,3,0))</f>
        <v>De Munck</v>
      </c>
      <c r="E269" s="61" t="str">
        <f>IF(VLOOKUP($B269,Ludo_voor!$A$2:$Y$601,4,0)="","",VLOOKUP($B269,Ludo_voor!$A$2:$Y$601,4,0))</f>
        <v>Eline</v>
      </c>
      <c r="F269" s="62" t="str">
        <f>IF(VLOOKUP($B269,Ludo_voor!$A$2:$Y$601,5,0)="","",VLOOKUP($B269,Ludo_voor!$A$2:$Y$601,5,0))</f>
        <v/>
      </c>
      <c r="G269" s="63"/>
      <c r="H269" s="85"/>
      <c r="I269" s="86"/>
      <c r="J269" s="87"/>
      <c r="K269" s="87"/>
      <c r="L269" s="87"/>
      <c r="M269" s="67" t="str">
        <f t="array" ref="M269">IF($G269="","",IF(L269="",0,((SUM(IF(I269=I$2:I$601,IF(J269=J$2:J$601,1,0),0))-K269)/(SUM(IF(I269=I$2:I$601,IF(J269=J$2:J$601,1,0),0))-1)*100)+(L269/(SUM(IF(I269=I$2:I$601,IF(J269=J$2:J$601,L$2:L$601,0),0))))+IF(K269&lt;2,SUM(IF(I269=I$2:I$601,IF(J269=J$2:J$601,1,0),0)),0)))</f>
        <v/>
      </c>
      <c r="N269" s="88"/>
      <c r="O269" s="72"/>
      <c r="P269" s="72"/>
      <c r="Q269" s="72"/>
      <c r="R269" s="70" t="str">
        <f t="array" ref="R269">IF($G269="","",IF(Q269="",0,((SUM(IF(N269=N$2:N$601,IF(O269=O$2:O$601,1,0),0))-P269)/(SUM(IF(N269=N$2:N$601,IF(O269=O$2:O$601,1,0),0))-1)*100)+(Q269/(SUM(IF(N269=N$2:N$601,IF(O269=O$2:O$601,Q$2:Q$601,0),0))))+IF(P269&lt;2,SUM(IF(N269=N$2:N$601,IF(O269=O$2:O$601,1,0),0)),0)))</f>
        <v/>
      </c>
      <c r="S269" s="103"/>
      <c r="T269" s="69"/>
      <c r="U269" s="69"/>
      <c r="V269" s="69"/>
      <c r="W269" s="73" t="str">
        <f t="array" ref="W269">IF($G269="","",IF(OR(S269=Error_checking!$Q$25,S269=Error_checking!$Q$26),R269-IF(P269&lt;2,SUM(IF(N269=N$2:N$601,IF(O269=O$2:O$601,1,0),0)),0),IF(V269="",0,((SUM(IF(S269=S$2:S$601,IF(T269=T$2:T$601,1,0),0))-U269)/(SUM(IF(S269=S$2:S$601,IF(T269=T$2:T$601,1,0),0))-1)*100)+(V269/(SUM(IF(S269=S$2:S$601,IF(T269=T$2:T$601,V$2:V$601,0),0))))+IF(U269&lt;2,SUM(IF(S269=S$2:S$601,IF(T269=T$2:T$601,1,0),0)),0))))</f>
        <v/>
      </c>
      <c r="X269" s="74"/>
      <c r="Y269" s="75"/>
      <c r="Z269" s="76"/>
      <c r="AA269" s="75"/>
      <c r="AB269" s="77">
        <f>0</f>
        <v>0</v>
      </c>
      <c r="AC269" s="99">
        <f t="array" ref="AC269">SUM(M269,R269,W269,AB269)</f>
        <v>0</v>
      </c>
      <c r="AD269" s="98">
        <f>IF(G269=Error_checking!$A$26,MAX(0,MIN(MaxBonus,$G$1)+1-_xlfn.RANK.EQ(AC269,$AC$2:$AC$601)),0)</f>
        <v>0</v>
      </c>
      <c r="AE269" s="95">
        <f t="shared" si="4"/>
        <v>0</v>
      </c>
      <c r="AF269" s="78" t="str">
        <f t="array" ref="AF269">IF(G269=Error_checking!$A$26,_xlfn.RANK.EQ(AC269,$AC$2:$AC$601),"")</f>
        <v/>
      </c>
      <c r="AG269" s="101"/>
      <c r="AH269" s="102"/>
      <c r="AI269" s="102"/>
      <c r="AJ269" s="102"/>
      <c r="AK269" s="81"/>
      <c r="AL269" s="81"/>
      <c r="AM269" s="81"/>
      <c r="AN269" s="82"/>
      <c r="AO269" s="81"/>
      <c r="AP269" s="81"/>
      <c r="AQ269" s="81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  <c r="BK269" s="89"/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/>
      <c r="BW269" s="89"/>
      <c r="BX269" s="89"/>
      <c r="BY269" s="89"/>
      <c r="BZ269" s="89"/>
    </row>
    <row r="270" spans="1:78" s="104" customFormat="1" ht="12.75" x14ac:dyDescent="0.2">
      <c r="A270" s="58" t="str">
        <f t="array" ref="A270">IF(G270=Error_checking!$A$26,_xlfn.RANK.EQ(AC270,$AC$2:$AC$601),"")</f>
        <v/>
      </c>
      <c r="B270" s="84">
        <v>23</v>
      </c>
      <c r="C270" s="59">
        <f>VLOOKUP($B270,Ludo_na!$A$2:$D$601,2,0)</f>
        <v>405</v>
      </c>
      <c r="D270" s="60" t="str">
        <f>IF(VLOOKUP($B270,Ludo_voor!$A$2:$Y$601,3,0)="","",VLOOKUP($B270,Ludo_voor!$A$2:$Y$601,3,0))</f>
        <v>De Paepe</v>
      </c>
      <c r="E270" s="61" t="str">
        <f>IF(VLOOKUP($B270,Ludo_voor!$A$2:$Y$601,4,0)="","",VLOOKUP($B270,Ludo_voor!$A$2:$Y$601,4,0))</f>
        <v>Xandra</v>
      </c>
      <c r="F270" s="62" t="str">
        <f>IF(VLOOKUP($B270,Ludo_voor!$A$2:$Y$601,5,0)="","",VLOOKUP($B270,Ludo_voor!$A$2:$Y$601,5,0))</f>
        <v>Woodland Mages</v>
      </c>
      <c r="G270" s="63"/>
      <c r="H270" s="85"/>
      <c r="I270" s="86"/>
      <c r="J270" s="87"/>
      <c r="K270" s="87"/>
      <c r="L270" s="87"/>
      <c r="M270" s="67" t="str">
        <f t="array" ref="M270">IF($G270="","",IF(L270="",0,((SUM(IF(I270=I$2:I$601,IF(J270=J$2:J$601,1,0),0))-K270)/(SUM(IF(I270=I$2:I$601,IF(J270=J$2:J$601,1,0),0))-1)*100)+(L270/(SUM(IF(I270=I$2:I$601,IF(J270=J$2:J$601,L$2:L$601,0),0))))+IF(K270&lt;2,SUM(IF(I270=I$2:I$601,IF(J270=J$2:J$601,1,0),0)),0)))</f>
        <v/>
      </c>
      <c r="N270" s="88"/>
      <c r="O270" s="72"/>
      <c r="P270" s="72"/>
      <c r="Q270" s="72"/>
      <c r="R270" s="70" t="str">
        <f t="array" ref="R270">IF($G270="","",IF(Q270="",0,((SUM(IF(N270=N$2:N$601,IF(O270=O$2:O$601,1,0),0))-P270)/(SUM(IF(N270=N$2:N$601,IF(O270=O$2:O$601,1,0),0))-1)*100)+(Q270/(SUM(IF(N270=N$2:N$601,IF(O270=O$2:O$601,Q$2:Q$601,0),0))))+IF(P270&lt;2,SUM(IF(N270=N$2:N$601,IF(O270=O$2:O$601,1,0),0)),0)))</f>
        <v/>
      </c>
      <c r="S270" s="71"/>
      <c r="T270" s="72"/>
      <c r="U270" s="72"/>
      <c r="V270" s="72"/>
      <c r="W270" s="73" t="str">
        <f t="array" ref="W270">IF($G270="","",IF(OR(S270=Error_checking!$Q$25,S270=Error_checking!$Q$26),R270-IF(P270&lt;2,SUM(IF(N270=N$2:N$601,IF(O270=O$2:O$601,1,0),0)),0),IF(V270="",0,((SUM(IF(S270=S$2:S$601,IF(T270=T$2:T$601,1,0),0))-U270)/(SUM(IF(S270=S$2:S$601,IF(T270=T$2:T$601,1,0),0))-1)*100)+(V270/(SUM(IF(S270=S$2:S$601,IF(T270=T$2:T$601,V$2:V$601,0),0))))+IF(U270&lt;2,SUM(IF(S270=S$2:S$601,IF(T270=T$2:T$601,1,0),0)),0))))</f>
        <v/>
      </c>
      <c r="X270" s="74"/>
      <c r="Y270" s="75"/>
      <c r="Z270" s="76"/>
      <c r="AA270" s="75"/>
      <c r="AB270" s="77">
        <f>0</f>
        <v>0</v>
      </c>
      <c r="AC270" s="77">
        <f t="array" ref="AC270">SUM(M270,R270,W270,AB270)</f>
        <v>0</v>
      </c>
      <c r="AD270" s="76">
        <f>IF(G270=Error_checking!$A$26,MAX(0,MIN(MaxBonus,$G$1)+1-_xlfn.RANK.EQ(AC270,$AC$2:$AC$601)),0)</f>
        <v>0</v>
      </c>
      <c r="AE270" s="73">
        <f t="shared" si="4"/>
        <v>0</v>
      </c>
      <c r="AF270" s="78" t="str">
        <f t="array" ref="AF270">IF(G270=Error_checking!$A$26,_xlfn.RANK.EQ(AC270,$AC$2:$AC$601),"")</f>
        <v/>
      </c>
      <c r="AG270" s="79"/>
      <c r="AH270" s="80"/>
      <c r="AI270" s="80"/>
      <c r="AJ270" s="80"/>
      <c r="AK270" s="81"/>
      <c r="AL270" s="81"/>
      <c r="AM270" s="81"/>
      <c r="AN270" s="82"/>
      <c r="AO270" s="81"/>
      <c r="AP270" s="81"/>
      <c r="AQ270" s="81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/>
      <c r="BI270" s="89"/>
      <c r="BJ270" s="89"/>
      <c r="BK270" s="89"/>
      <c r="BL270" s="89"/>
      <c r="BM270" s="89"/>
      <c r="BN270" s="89"/>
      <c r="BO270" s="89"/>
      <c r="BP270" s="89"/>
      <c r="BQ270" s="89"/>
      <c r="BR270" s="89"/>
      <c r="BS270" s="89"/>
      <c r="BT270" s="89"/>
      <c r="BU270" s="89"/>
      <c r="BV270" s="89"/>
      <c r="BW270" s="89"/>
      <c r="BX270" s="89"/>
      <c r="BY270" s="89"/>
      <c r="BZ270" s="89"/>
    </row>
    <row r="271" spans="1:78" s="104" customFormat="1" ht="12.75" x14ac:dyDescent="0.2">
      <c r="A271" s="58" t="str">
        <f t="array" ref="A271">IF(G271=Error_checking!$A$26,_xlfn.RANK.EQ(AC271,$AC$2:$AC$601),"")</f>
        <v/>
      </c>
      <c r="B271" s="93">
        <v>92</v>
      </c>
      <c r="C271" s="59">
        <f>VLOOKUP($B271,Ludo_na!$A$2:$D$601,2,0)</f>
        <v>347</v>
      </c>
      <c r="D271" s="60" t="str">
        <f>IF(VLOOKUP($B271,Ludo_voor!$A$2:$Y$601,3,0)="","",VLOOKUP($B271,Ludo_voor!$A$2:$Y$601,3,0))</f>
        <v>De Schrijver</v>
      </c>
      <c r="E271" s="61" t="str">
        <f>IF(VLOOKUP($B271,Ludo_voor!$A$2:$Y$601,4,0)="","",VLOOKUP($B271,Ludo_voor!$A$2:$Y$601,4,0))</f>
        <v>Kim</v>
      </c>
      <c r="F271" s="62" t="str">
        <f>IF(VLOOKUP($B271,Ludo_voor!$A$2:$Y$601,5,0)="","",VLOOKUP($B271,Ludo_voor!$A$2:$Y$601,5,0))</f>
        <v/>
      </c>
      <c r="G271" s="63"/>
      <c r="H271" s="85"/>
      <c r="I271" s="86"/>
      <c r="J271" s="87"/>
      <c r="K271" s="87"/>
      <c r="L271" s="87"/>
      <c r="M271" s="67" t="str">
        <f t="array" ref="M271">IF($G271="","",IF(L271="",0,((SUM(IF(I271=I$2:I$601,IF(J271=J$2:J$601,1,0),0))-K271)/(SUM(IF(I271=I$2:I$601,IF(J271=J$2:J$601,1,0),0))-1)*100)+(L271/(SUM(IF(I271=I$2:I$601,IF(J271=J$2:J$601,L$2:L$601,0),0))))+IF(K271&lt;2,SUM(IF(I271=I$2:I$601,IF(J271=J$2:J$601,1,0),0)),0)))</f>
        <v/>
      </c>
      <c r="N271" s="88"/>
      <c r="O271" s="72"/>
      <c r="P271" s="72"/>
      <c r="Q271" s="72"/>
      <c r="R271" s="70" t="str">
        <f t="array" ref="R271">IF($G271="","",IF(Q271="",0,((SUM(IF(N271=N$2:N$601,IF(O271=O$2:O$601,1,0),0))-P271)/(SUM(IF(N271=N$2:N$601,IF(O271=O$2:O$601,1,0),0))-1)*100)+(Q271/(SUM(IF(N271=N$2:N$601,IF(O271=O$2:O$601,Q$2:Q$601,0),0))))+IF(P271&lt;2,SUM(IF(N271=N$2:N$601,IF(O271=O$2:O$601,1,0),0)),0)))</f>
        <v/>
      </c>
      <c r="S271" s="71"/>
      <c r="T271" s="72"/>
      <c r="U271" s="72"/>
      <c r="V271" s="72"/>
      <c r="W271" s="73" t="str">
        <f t="array" ref="W271">IF($G271="","",IF(OR(S271=Error_checking!$Q$25,S271=Error_checking!$Q$26),R271-IF(P271&lt;2,SUM(IF(N271=N$2:N$601,IF(O271=O$2:O$601,1,0),0)),0),IF(V271="",0,((SUM(IF(S271=S$2:S$601,IF(T271=T$2:T$601,1,0),0))-U271)/(SUM(IF(S271=S$2:S$601,IF(T271=T$2:T$601,1,0),0))-1)*100)+(V271/(SUM(IF(S271=S$2:S$601,IF(T271=T$2:T$601,V$2:V$601,0),0))))+IF(U271&lt;2,SUM(IF(S271=S$2:S$601,IF(T271=T$2:T$601,1,0),0)),0))))</f>
        <v/>
      </c>
      <c r="X271" s="74"/>
      <c r="Y271" s="75"/>
      <c r="Z271" s="76"/>
      <c r="AA271" s="75"/>
      <c r="AB271" s="77">
        <f>0</f>
        <v>0</v>
      </c>
      <c r="AC271" s="77">
        <f t="array" ref="AC271">SUM(M271,R271,W271,AB271)</f>
        <v>0</v>
      </c>
      <c r="AD271" s="76">
        <f>IF(G271=Error_checking!$A$26,MAX(0,MIN(MaxBonus,$G$1)+1-_xlfn.RANK.EQ(AC271,$AC$2:$AC$601)),0)</f>
        <v>0</v>
      </c>
      <c r="AE271" s="73">
        <f t="shared" si="4"/>
        <v>0</v>
      </c>
      <c r="AF271" s="78" t="str">
        <f t="array" ref="AF271">IF(G271=Error_checking!$A$26,_xlfn.RANK.EQ(AC271,$AC$2:$AC$601),"")</f>
        <v/>
      </c>
      <c r="AG271" s="79"/>
      <c r="AH271" s="80"/>
      <c r="AI271" s="80"/>
      <c r="AJ271" s="80"/>
      <c r="AK271" s="81"/>
      <c r="AL271" s="81"/>
      <c r="AM271" s="81"/>
      <c r="AN271" s="82"/>
      <c r="AO271" s="81"/>
      <c r="AP271" s="81"/>
      <c r="AQ271" s="81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</row>
    <row r="272" spans="1:78" s="89" customFormat="1" ht="12.75" x14ac:dyDescent="0.2">
      <c r="A272" s="58" t="str">
        <f t="array" ref="A272">IF(G272=Error_checking!$A$26,_xlfn.RANK.EQ(AC272,$AC$2:$AC$601),"")</f>
        <v/>
      </c>
      <c r="B272" s="84">
        <v>35</v>
      </c>
      <c r="C272" s="59">
        <f>VLOOKUP($B272,Ludo_na!$A$2:$D$601,2,0)</f>
        <v>138</v>
      </c>
      <c r="D272" s="60" t="str">
        <f>IF(VLOOKUP($B272,Ludo_voor!$A$2:$Y$601,3,0)="","",VLOOKUP($B272,Ludo_voor!$A$2:$Y$601,3,0))</f>
        <v>De Sloover</v>
      </c>
      <c r="E272" s="61" t="str">
        <f>IF(VLOOKUP($B272,Ludo_voor!$A$2:$Y$601,4,0)="","",VLOOKUP($B272,Ludo_voor!$A$2:$Y$601,4,0))</f>
        <v>Andy</v>
      </c>
      <c r="F272" s="62" t="str">
        <f>IF(VLOOKUP($B272,Ludo_voor!$A$2:$Y$601,5,0)="","",VLOOKUP($B272,Ludo_voor!$A$2:$Y$601,5,0))</f>
        <v>Twenty-Four</v>
      </c>
      <c r="G272" s="63"/>
      <c r="H272" s="85"/>
      <c r="I272" s="86"/>
      <c r="J272" s="87"/>
      <c r="K272" s="87"/>
      <c r="L272" s="87"/>
      <c r="M272" s="67" t="str">
        <f t="array" ref="M272">IF($G272="","",IF(L272="",0,((SUM(IF(I272=I$2:I$601,IF(J272=J$2:J$601,1,0),0))-K272)/(SUM(IF(I272=I$2:I$601,IF(J272=J$2:J$601,1,0),0))-1)*100)+(L272/(SUM(IF(I272=I$2:I$601,IF(J272=J$2:J$601,L$2:L$601,0),0))))+IF(K272&lt;2,SUM(IF(I272=I$2:I$601,IF(J272=J$2:J$601,1,0),0)),0)))</f>
        <v/>
      </c>
      <c r="N272" s="88"/>
      <c r="O272" s="72"/>
      <c r="P272" s="72"/>
      <c r="Q272" s="72"/>
      <c r="R272" s="70" t="str">
        <f t="array" ref="R272">IF($G272="","",IF(Q272="",0,((SUM(IF(N272=N$2:N$601,IF(O272=O$2:O$601,1,0),0))-P272)/(SUM(IF(N272=N$2:N$601,IF(O272=O$2:O$601,1,0),0))-1)*100)+(Q272/(SUM(IF(N272=N$2:N$601,IF(O272=O$2:O$601,Q$2:Q$601,0),0))))+IF(P272&lt;2,SUM(IF(N272=N$2:N$601,IF(O272=O$2:O$601,1,0),0)),0)))</f>
        <v/>
      </c>
      <c r="S272" s="103"/>
      <c r="T272" s="69"/>
      <c r="U272" s="69"/>
      <c r="V272" s="69"/>
      <c r="W272" s="73" t="str">
        <f t="array" ref="W272">IF($G272="","",IF(OR(S272=Error_checking!$Q$25,S272=Error_checking!$Q$26),R272-IF(P272&lt;2,SUM(IF(N272=N$2:N$601,IF(O272=O$2:O$601,1,0),0)),0),IF(V272="",0,((SUM(IF(S272=S$2:S$601,IF(T272=T$2:T$601,1,0),0))-U272)/(SUM(IF(S272=S$2:S$601,IF(T272=T$2:T$601,1,0),0))-1)*100)+(V272/(SUM(IF(S272=S$2:S$601,IF(T272=T$2:T$601,V$2:V$601,0),0))))+IF(U272&lt;2,SUM(IF(S272=S$2:S$601,IF(T272=T$2:T$601,1,0),0)),0))))</f>
        <v/>
      </c>
      <c r="X272" s="74"/>
      <c r="Y272" s="75"/>
      <c r="Z272" s="76"/>
      <c r="AA272" s="75"/>
      <c r="AB272" s="77">
        <f>0</f>
        <v>0</v>
      </c>
      <c r="AC272" s="99">
        <f t="array" ref="AC272">SUM(M272,R272,W272,AB272)</f>
        <v>0</v>
      </c>
      <c r="AD272" s="98">
        <f>IF(G272=Error_checking!$A$26,MAX(0,MIN(MaxBonus,$G$1)+1-_xlfn.RANK.EQ(AC272,$AC$2:$AC$601)),0)</f>
        <v>0</v>
      </c>
      <c r="AE272" s="95">
        <f t="shared" si="4"/>
        <v>0</v>
      </c>
      <c r="AF272" s="78" t="str">
        <f t="array" ref="AF272">IF(G272=Error_checking!$A$26,_xlfn.RANK.EQ(AC272,$AC$2:$AC$601),"")</f>
        <v/>
      </c>
      <c r="AG272" s="101"/>
      <c r="AH272" s="102"/>
      <c r="AI272" s="102"/>
      <c r="AJ272" s="102"/>
      <c r="AK272" s="90"/>
      <c r="AL272" s="81"/>
      <c r="AM272" s="81"/>
      <c r="AN272" s="82"/>
      <c r="AO272" s="81"/>
      <c r="AP272" s="81"/>
      <c r="AQ272" s="81"/>
    </row>
    <row r="273" spans="1:78" ht="14.25" x14ac:dyDescent="0.2">
      <c r="A273" s="58" t="str">
        <f t="array" ref="A273">IF(G273=Error_checking!$A$26,_xlfn.RANK.EQ(AC273,$AC$2:$AC$601),"")</f>
        <v/>
      </c>
      <c r="B273" s="84">
        <v>56</v>
      </c>
      <c r="C273" s="59">
        <f>VLOOKUP($B273,Ludo_na!$A$2:$D$601,2,0)</f>
        <v>306</v>
      </c>
      <c r="D273" s="60" t="str">
        <f>IF(VLOOKUP($B273,Ludo_voor!$A$2:$Y$601,3,0)="","",VLOOKUP($B273,Ludo_voor!$A$2:$Y$601,3,0))</f>
        <v>De Vlaeminck</v>
      </c>
      <c r="E273" s="61" t="str">
        <f>IF(VLOOKUP($B273,Ludo_voor!$A$2:$Y$601,4,0)="","",VLOOKUP($B273,Ludo_voor!$A$2:$Y$601,4,0))</f>
        <v>Heidi</v>
      </c>
      <c r="F273" s="62" t="str">
        <f>IF(VLOOKUP($B273,Ludo_voor!$A$2:$Y$601,5,0)="","",VLOOKUP($B273,Ludo_voor!$A$2:$Y$601,5,0))</f>
        <v/>
      </c>
      <c r="G273" s="63"/>
      <c r="H273" s="85"/>
      <c r="I273" s="86"/>
      <c r="J273" s="87"/>
      <c r="K273" s="87"/>
      <c r="L273" s="87"/>
      <c r="M273" s="67" t="str">
        <f t="array" ref="M273">IF($G273="","",IF(L273="",0,((SUM(IF(I273=I$2:I$601,IF(J273=J$2:J$601,1,0),0))-K273)/(SUM(IF(I273=I$2:I$601,IF(J273=J$2:J$601,1,0),0))-1)*100)+(L273/(SUM(IF(I273=I$2:I$601,IF(J273=J$2:J$601,L$2:L$601,0),0))))+IF(K273&lt;2,SUM(IF(I273=I$2:I$601,IF(J273=J$2:J$601,1,0),0)),0)))</f>
        <v/>
      </c>
      <c r="N273" s="88"/>
      <c r="O273" s="72"/>
      <c r="P273" s="72"/>
      <c r="Q273" s="72"/>
      <c r="R273" s="70" t="str">
        <f t="array" ref="R273">IF($G273="","",IF(Q273="",0,((SUM(IF(N273=N$2:N$601,IF(O273=O$2:O$601,1,0),0))-P273)/(SUM(IF(N273=N$2:N$601,IF(O273=O$2:O$601,1,0),0))-1)*100)+(Q273/(SUM(IF(N273=N$2:N$601,IF(O273=O$2:O$601,Q$2:Q$601,0),0))))+IF(P273&lt;2,SUM(IF(N273=N$2:N$601,IF(O273=O$2:O$601,1,0),0)),0)))</f>
        <v/>
      </c>
      <c r="S273" s="71"/>
      <c r="T273" s="72"/>
      <c r="U273" s="72"/>
      <c r="V273" s="72"/>
      <c r="W273" s="73" t="str">
        <f t="array" ref="W273">IF($G273="","",IF(OR(S273=Error_checking!$Q$25,S273=Error_checking!$Q$26),R273-IF(P273&lt;2,SUM(IF(N273=N$2:N$601,IF(O273=O$2:O$601,1,0),0)),0),IF(V273="",0,((SUM(IF(S273=S$2:S$601,IF(T273=T$2:T$601,1,0),0))-U273)/(SUM(IF(S273=S$2:S$601,IF(T273=T$2:T$601,1,0),0))-1)*100)+(V273/(SUM(IF(S273=S$2:S$601,IF(T273=T$2:T$601,V$2:V$601,0),0))))+IF(U273&lt;2,SUM(IF(S273=S$2:S$601,IF(T273=T$2:T$601,1,0),0)),0))))</f>
        <v/>
      </c>
      <c r="X273" s="74"/>
      <c r="Y273" s="75"/>
      <c r="Z273" s="76"/>
      <c r="AA273" s="75"/>
      <c r="AB273" s="77">
        <f>0</f>
        <v>0</v>
      </c>
      <c r="AC273" s="77">
        <f t="array" ref="AC273">SUM(M273,R273,W273,AB273)</f>
        <v>0</v>
      </c>
      <c r="AD273" s="76">
        <f>IF(G273=Error_checking!$A$26,MAX(0,MIN(MaxBonus,$G$1)+1-_xlfn.RANK.EQ(AC273,$AC$2:$AC$601)),0)</f>
        <v>0</v>
      </c>
      <c r="AE273" s="73">
        <f t="shared" si="4"/>
        <v>0</v>
      </c>
      <c r="AF273" s="78" t="str">
        <f t="array" ref="AF273">IF(G273=Error_checking!$A$26,_xlfn.RANK.EQ(AC273,$AC$2:$AC$601),"")</f>
        <v/>
      </c>
      <c r="AG273" s="79"/>
      <c r="AH273" s="80"/>
      <c r="AI273" s="80"/>
      <c r="AJ273" s="80"/>
      <c r="AK273" s="81"/>
      <c r="AL273" s="81"/>
      <c r="AM273" s="81"/>
      <c r="AN273" s="82"/>
      <c r="AO273" s="81"/>
      <c r="AP273" s="81"/>
      <c r="AQ273" s="81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</row>
    <row r="274" spans="1:78" s="89" customFormat="1" ht="12.75" x14ac:dyDescent="0.2">
      <c r="A274" s="58" t="str">
        <f t="array" ref="A274">IF(G274=Error_checking!$A$26,_xlfn.RANK.EQ(AC274,$AC$2:$AC$601),"")</f>
        <v/>
      </c>
      <c r="B274" s="84">
        <v>330</v>
      </c>
      <c r="C274" s="59">
        <f>VLOOKUP($B274,Ludo_na!$A$2:$D$601,2,0)</f>
        <v>287</v>
      </c>
      <c r="D274" s="60" t="str">
        <f>IF(VLOOKUP($B274,Ludo_voor!$A$2:$Y$601,3,0)="","",VLOOKUP($B274,Ludo_voor!$A$2:$Y$601,3,0))</f>
        <v>De Vogelaere</v>
      </c>
      <c r="E274" s="61" t="str">
        <f>IF(VLOOKUP($B274,Ludo_voor!$A$2:$Y$601,4,0)="","",VLOOKUP($B274,Ludo_voor!$A$2:$Y$601,4,0))</f>
        <v>Robin</v>
      </c>
      <c r="F274" s="62" t="str">
        <f>IF(VLOOKUP($B274,Ludo_voor!$A$2:$Y$601,5,0)="","",VLOOKUP($B274,Ludo_voor!$A$2:$Y$601,5,0))</f>
        <v>Spellenclub Mechelen</v>
      </c>
      <c r="G274" s="63"/>
      <c r="H274" s="85"/>
      <c r="I274" s="65"/>
      <c r="J274" s="66"/>
      <c r="K274" s="87"/>
      <c r="L274" s="87"/>
      <c r="M274" s="67" t="str">
        <f t="array" ref="M274">IF($G274="","",IF(L274="",0,((SUM(IF(I274=I$2:I$601,IF(J274=J$2:J$601,1,0),0))-K274)/(SUM(IF(I274=I$2:I$601,IF(J274=J$2:J$601,1,0),0))-1)*100)+(L274/(SUM(IF(I274=I$2:I$601,IF(J274=J$2:J$601,L$2:L$601,0),0))))+IF(K274&lt;2,SUM(IF(I274=I$2:I$601,IF(J274=J$2:J$601,1,0),0)),0)))</f>
        <v/>
      </c>
      <c r="N274" s="68"/>
      <c r="O274" s="69"/>
      <c r="P274" s="72"/>
      <c r="Q274" s="72"/>
      <c r="R274" s="70" t="str">
        <f t="array" ref="R274">IF($G274="","",IF(Q274="",0,((SUM(IF(N274=N$2:N$601,IF(O274=O$2:O$601,1,0),0))-P274)/(SUM(IF(N274=N$2:N$601,IF(O274=O$2:O$601,1,0),0))-1)*100)+(Q274/(SUM(IF(N274=N$2:N$601,IF(O274=O$2:O$601,Q$2:Q$601,0),0))))+IF(P274&lt;2,SUM(IF(N274=N$2:N$601,IF(O274=O$2:O$601,1,0),0)),0)))</f>
        <v/>
      </c>
      <c r="S274" s="71"/>
      <c r="T274" s="72"/>
      <c r="U274" s="72"/>
      <c r="V274" s="72"/>
      <c r="W274" s="73" t="str">
        <f t="array" ref="W274">IF($G274="","",IF(OR(S274=Error_checking!$Q$25,S274=Error_checking!$Q$26),R274-IF(P274&lt;2,SUM(IF(N274=N$2:N$601,IF(O274=O$2:O$601,1,0),0)),0),IF(V274="",0,((SUM(IF(S274=S$2:S$601,IF(T274=T$2:T$601,1,0),0))-U274)/(SUM(IF(S274=S$2:S$601,IF(T274=T$2:T$601,1,0),0))-1)*100)+(V274/(SUM(IF(S274=S$2:S$601,IF(T274=T$2:T$601,V$2:V$601,0),0))))+IF(U274&lt;2,SUM(IF(S274=S$2:S$601,IF(T274=T$2:T$601,1,0),0)),0))))</f>
        <v/>
      </c>
      <c r="X274" s="74"/>
      <c r="Y274" s="75"/>
      <c r="Z274" s="76"/>
      <c r="AA274" s="75"/>
      <c r="AB274" s="77">
        <f>0</f>
        <v>0</v>
      </c>
      <c r="AC274" s="77">
        <f t="array" ref="AC274">SUM(M274,R274,W274,AB274)</f>
        <v>0</v>
      </c>
      <c r="AD274" s="76">
        <f>IF(G274=Error_checking!$A$26,MAX(0,MIN(MaxBonus,$G$1)+1-_xlfn.RANK.EQ(AC274,$AC$2:$AC$601)),0)</f>
        <v>0</v>
      </c>
      <c r="AE274" s="73">
        <f t="shared" si="4"/>
        <v>0</v>
      </c>
      <c r="AF274" s="78" t="str">
        <f t="array" ref="AF274">IF(G274=Error_checking!$A$26,_xlfn.RANK.EQ(AC274,$AC$2:$AC$601),"")</f>
        <v/>
      </c>
      <c r="AG274" s="79"/>
      <c r="AH274" s="80"/>
      <c r="AI274" s="80"/>
      <c r="AJ274" s="80"/>
      <c r="AK274" s="81"/>
      <c r="AL274" s="81"/>
      <c r="AM274" s="81"/>
      <c r="AN274" s="82"/>
      <c r="AO274" s="81"/>
      <c r="AP274" s="81"/>
      <c r="AQ274" s="81"/>
    </row>
    <row r="275" spans="1:78" s="89" customFormat="1" ht="12.75" x14ac:dyDescent="0.2">
      <c r="A275" s="58" t="str">
        <f t="array" ref="A275">IF(G275=Error_checking!$A$26,_xlfn.RANK.EQ(AC275,$AC$2:$AC$601),"")</f>
        <v/>
      </c>
      <c r="B275" s="58">
        <v>209</v>
      </c>
      <c r="C275" s="59">
        <f>VLOOKUP($B275,Ludo_na!$A$2:$D$601,2,0)</f>
        <v>79</v>
      </c>
      <c r="D275" s="60" t="str">
        <f>IF(VLOOKUP($B275,Ludo_voor!$A$2:$Y$601,3,0)="","",VLOOKUP($B275,Ludo_voor!$A$2:$Y$601,3,0))</f>
        <v>De Vos</v>
      </c>
      <c r="E275" s="61" t="str">
        <f>IF(VLOOKUP($B275,Ludo_voor!$A$2:$Y$601,4,0)="","",VLOOKUP($B275,Ludo_voor!$A$2:$Y$601,4,0))</f>
        <v>Julien</v>
      </c>
      <c r="F275" s="62" t="str">
        <f>IF(VLOOKUP($B275,Ludo_voor!$A$2:$Y$601,5,0)="","",VLOOKUP($B275,Ludo_voor!$A$2:$Y$601,5,0))</f>
        <v>Imagimonde</v>
      </c>
      <c r="G275" s="63"/>
      <c r="H275" s="64"/>
      <c r="I275" s="65"/>
      <c r="J275" s="66"/>
      <c r="K275" s="66"/>
      <c r="L275" s="66"/>
      <c r="M275" s="67" t="str">
        <f t="array" ref="M275">IF($G275="","",IF(L275="",0,((SUM(IF(I275=I$2:I$601,IF(J275=J$2:J$601,1,0),0))-K275)/(SUM(IF(I275=I$2:I$601,IF(J275=J$2:J$601,1,0),0))-1)*100)+(L275/(SUM(IF(I275=I$2:I$601,IF(J275=J$2:J$601,L$2:L$601,0),0))))+IF(K275&lt;2,SUM(IF(I275=I$2:I$601,IF(J275=J$2:J$601,1,0),0)),0)))</f>
        <v/>
      </c>
      <c r="N275" s="68"/>
      <c r="O275" s="69"/>
      <c r="P275" s="69"/>
      <c r="Q275" s="69"/>
      <c r="R275" s="70" t="str">
        <f t="array" ref="R275">IF($G275="","",IF(Q275="",0,((SUM(IF(N275=N$2:N$601,IF(O275=O$2:O$601,1,0),0))-P275)/(SUM(IF(N275=N$2:N$601,IF(O275=O$2:O$601,1,0),0))-1)*100)+(Q275/(SUM(IF(N275=N$2:N$601,IF(O275=O$2:O$601,Q$2:Q$601,0),0))))+IF(P275&lt;2,SUM(IF(N275=N$2:N$601,IF(O275=O$2:O$601,1,0),0)),0)))</f>
        <v/>
      </c>
      <c r="S275" s="71"/>
      <c r="T275" s="72"/>
      <c r="U275" s="72"/>
      <c r="V275" s="72"/>
      <c r="W275" s="73" t="str">
        <f t="array" ref="W275">IF($G275="","",IF(OR(S275=Error_checking!$Q$25,S275=Error_checking!$Q$26),R275-IF(P275&lt;2,SUM(IF(N275=N$2:N$601,IF(O275=O$2:O$601,1,0),0)),0),IF(V275="",0,((SUM(IF(S275=S$2:S$601,IF(T275=T$2:T$601,1,0),0))-U275)/(SUM(IF(S275=S$2:S$601,IF(T275=T$2:T$601,1,0),0))-1)*100)+(V275/(SUM(IF(S275=S$2:S$601,IF(T275=T$2:T$601,V$2:V$601,0),0))))+IF(U275&lt;2,SUM(IF(S275=S$2:S$601,IF(T275=T$2:T$601,1,0),0)),0))))</f>
        <v/>
      </c>
      <c r="X275" s="74"/>
      <c r="Y275" s="75"/>
      <c r="Z275" s="76"/>
      <c r="AA275" s="75"/>
      <c r="AB275" s="77">
        <f>0</f>
        <v>0</v>
      </c>
      <c r="AC275" s="77">
        <f t="array" ref="AC275">SUM(M275,R275,W275,AB275)</f>
        <v>0</v>
      </c>
      <c r="AD275" s="76">
        <f>IF(G275=Error_checking!$A$26,MAX(0,MIN(MaxBonus,$G$1)+1-_xlfn.RANK.EQ(AC275,$AC$2:$AC$601)),0)</f>
        <v>0</v>
      </c>
      <c r="AE275" s="73">
        <f t="shared" si="4"/>
        <v>0</v>
      </c>
      <c r="AF275" s="78" t="str">
        <f t="array" ref="AF275">IF(G275=Error_checking!$A$26,_xlfn.RANK.EQ(AC275,$AC$2:$AC$601),"")</f>
        <v/>
      </c>
      <c r="AG275" s="79"/>
      <c r="AH275" s="80"/>
      <c r="AI275" s="80"/>
      <c r="AJ275" s="80"/>
      <c r="AK275" s="81"/>
      <c r="AL275" s="81"/>
      <c r="AM275" s="81"/>
      <c r="AN275" s="82"/>
      <c r="AO275" s="81"/>
      <c r="AP275" s="81"/>
      <c r="AQ275" s="81"/>
    </row>
    <row r="276" spans="1:78" s="104" customFormat="1" ht="12.75" x14ac:dyDescent="0.2">
      <c r="A276" s="58" t="str">
        <f t="array" ref="A276">IF(G276=Error_checking!$A$26,_xlfn.RANK.EQ(AC276,$AC$2:$AC$601),"")</f>
        <v/>
      </c>
      <c r="B276" s="93">
        <v>463</v>
      </c>
      <c r="C276" s="59">
        <f>VLOOKUP($B276,Ludo_na!$A$2:$D$601,2,0)</f>
        <v>450</v>
      </c>
      <c r="D276" s="60" t="str">
        <f>IF(VLOOKUP($B276,Ludo_voor!$A$2:$Y$601,3,0)="","",VLOOKUP($B276,Ludo_voor!$A$2:$Y$601,3,0))</f>
        <v>De Witte</v>
      </c>
      <c r="E276" s="61" t="str">
        <f>IF(VLOOKUP($B276,Ludo_voor!$A$2:$Y$601,4,0)="","",VLOOKUP($B276,Ludo_voor!$A$2:$Y$601,4,0))</f>
        <v>Niek</v>
      </c>
      <c r="F276" s="62" t="str">
        <f>IF(VLOOKUP($B276,Ludo_voor!$A$2:$Y$601,5,0)="","",VLOOKUP($B276,Ludo_voor!$A$2:$Y$601,5,0))</f>
        <v/>
      </c>
      <c r="G276" s="63"/>
      <c r="H276" s="85"/>
      <c r="I276" s="65"/>
      <c r="J276" s="87"/>
      <c r="K276" s="87"/>
      <c r="L276" s="87"/>
      <c r="M276" s="67" t="str">
        <f t="array" ref="M276">IF($G276="","",IF(L276="",0,((SUM(IF(I276=I$2:I$601,IF(J276=J$2:J$601,1,0),0))-K276)/(SUM(IF(I276=I$2:I$601,IF(J276=J$2:J$601,1,0),0))-1)*100)+(L276/(SUM(IF(I276=I$2:I$601,IF(J276=J$2:J$601,L$2:L$601,0),0))))+IF(K276&lt;2,SUM(IF(I276=I$2:I$601,IF(J276=J$2:J$601,1,0),0)),0)))</f>
        <v/>
      </c>
      <c r="N276" s="88"/>
      <c r="O276" s="72"/>
      <c r="P276" s="72"/>
      <c r="Q276" s="72"/>
      <c r="R276" s="70" t="str">
        <f t="array" ref="R276">IF($G276="","",IF(Q276="",0,((SUM(IF(N276=N$2:N$601,IF(O276=O$2:O$601,1,0),0))-P276)/(SUM(IF(N276=N$2:N$601,IF(O276=O$2:O$601,1,0),0))-1)*100)+(Q276/(SUM(IF(N276=N$2:N$601,IF(O276=O$2:O$601,Q$2:Q$601,0),0))))+IF(P276&lt;2,SUM(IF(N276=N$2:N$601,IF(O276=O$2:O$601,1,0),0)),0)))</f>
        <v/>
      </c>
      <c r="S276" s="71"/>
      <c r="T276" s="72"/>
      <c r="U276" s="72"/>
      <c r="V276" s="72"/>
      <c r="W276" s="73" t="str">
        <f t="array" ref="W276">IF($G276="","",IF(OR(S276=Error_checking!$Q$25,S276=Error_checking!$Q$26),R276-IF(P276&lt;2,SUM(IF(N276=N$2:N$601,IF(O276=O$2:O$601,1,0),0)),0),IF(V276="",0,((SUM(IF(S276=S$2:S$601,IF(T276=T$2:T$601,1,0),0))-U276)/(SUM(IF(S276=S$2:S$601,IF(T276=T$2:T$601,1,0),0))-1)*100)+(V276/(SUM(IF(S276=S$2:S$601,IF(T276=T$2:T$601,V$2:V$601,0),0))))+IF(U276&lt;2,SUM(IF(S276=S$2:S$601,IF(T276=T$2:T$601,1,0),0)),0))))</f>
        <v/>
      </c>
      <c r="X276" s="74"/>
      <c r="Y276" s="75"/>
      <c r="Z276" s="76"/>
      <c r="AA276" s="75"/>
      <c r="AB276" s="77">
        <f>0</f>
        <v>0</v>
      </c>
      <c r="AC276" s="77">
        <f t="array" ref="AC276">SUM(M276,R276,W276,AB276)</f>
        <v>0</v>
      </c>
      <c r="AD276" s="76">
        <f>IF(G276=Error_checking!$A$26,MAX(0,MIN(MaxBonus,$G$1)+1-_xlfn.RANK.EQ(AC276,$AC$2:$AC$601)),0)</f>
        <v>0</v>
      </c>
      <c r="AE276" s="73">
        <f t="shared" si="4"/>
        <v>0</v>
      </c>
      <c r="AF276" s="78" t="str">
        <f t="array" ref="AF276">IF(G276=Error_checking!$A$26,_xlfn.RANK.EQ(AC276,$AC$2:$AC$601),"")</f>
        <v/>
      </c>
      <c r="AG276" s="79"/>
      <c r="AH276" s="80"/>
      <c r="AI276" s="80"/>
      <c r="AJ276" s="80"/>
      <c r="AK276" s="81"/>
      <c r="AL276" s="81"/>
      <c r="AM276" s="81"/>
      <c r="AN276" s="82"/>
      <c r="AO276" s="81"/>
      <c r="AP276" s="81"/>
      <c r="AQ276" s="81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  <c r="BK276" s="89"/>
      <c r="BL276" s="89"/>
      <c r="BM276" s="89"/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</row>
    <row r="277" spans="1:78" s="89" customFormat="1" ht="12.75" x14ac:dyDescent="0.2">
      <c r="A277" s="58" t="str">
        <f t="array" ref="A277">IF(G277=Error_checking!$A$26,_xlfn.RANK.EQ(AC277,$AC$2:$AC$601),"")</f>
        <v/>
      </c>
      <c r="B277" s="84">
        <v>51</v>
      </c>
      <c r="C277" s="59">
        <f>VLOOKUP($B277,Ludo_na!$A$2:$D$601,2,0)</f>
        <v>221</v>
      </c>
      <c r="D277" s="60" t="str">
        <f>IF(VLOOKUP($B277,Ludo_voor!$A$2:$Y$601,3,0)="","",VLOOKUP($B277,Ludo_voor!$A$2:$Y$601,3,0))</f>
        <v>Debaere</v>
      </c>
      <c r="E277" s="61" t="str">
        <f>IF(VLOOKUP($B277,Ludo_voor!$A$2:$Y$601,4,0)="","",VLOOKUP($B277,Ludo_voor!$A$2:$Y$601,4,0))</f>
        <v>Brenda</v>
      </c>
      <c r="F277" s="62" t="str">
        <f>IF(VLOOKUP($B277,Ludo_voor!$A$2:$Y$601,5,0)="","",VLOOKUP($B277,Ludo_voor!$A$2:$Y$601,5,0))</f>
        <v>Teen en Tander</v>
      </c>
      <c r="G277" s="63"/>
      <c r="H277" s="85"/>
      <c r="I277" s="86"/>
      <c r="J277" s="87"/>
      <c r="K277" s="87"/>
      <c r="L277" s="87"/>
      <c r="M277" s="67" t="str">
        <f t="array" ref="M277">IF($G277="","",IF(L277="",0,((SUM(IF(I277=I$2:I$601,IF(J277=J$2:J$601,1,0),0))-K277)/(SUM(IF(I277=I$2:I$601,IF(J277=J$2:J$601,1,0),0))-1)*100)+(L277/(SUM(IF(I277=I$2:I$601,IF(J277=J$2:J$601,L$2:L$601,0),0))))+IF(K277&lt;2,SUM(IF(I277=I$2:I$601,IF(J277=J$2:J$601,1,0),0)),0)))</f>
        <v/>
      </c>
      <c r="N277" s="88"/>
      <c r="O277" s="72"/>
      <c r="P277" s="72"/>
      <c r="Q277" s="72"/>
      <c r="R277" s="70" t="str">
        <f t="array" ref="R277">IF($G277="","",IF(Q277="",0,((SUM(IF(N277=N$2:N$601,IF(O277=O$2:O$601,1,0),0))-P277)/(SUM(IF(N277=N$2:N$601,IF(O277=O$2:O$601,1,0),0))-1)*100)+(Q277/(SUM(IF(N277=N$2:N$601,IF(O277=O$2:O$601,Q$2:Q$601,0),0))))+IF(P277&lt;2,SUM(IF(N277=N$2:N$601,IF(O277=O$2:O$601,1,0),0)),0)))</f>
        <v/>
      </c>
      <c r="S277" s="71"/>
      <c r="T277" s="72"/>
      <c r="U277" s="72"/>
      <c r="V277" s="72"/>
      <c r="W277" s="73" t="str">
        <f t="array" ref="W277">IF($G277="","",IF(OR(S277=Error_checking!$Q$25,S277=Error_checking!$Q$26),R277-IF(P277&lt;2,SUM(IF(N277=N$2:N$601,IF(O277=O$2:O$601,1,0),0)),0),IF(V277="",0,((SUM(IF(S277=S$2:S$601,IF(T277=T$2:T$601,1,0),0))-U277)/(SUM(IF(S277=S$2:S$601,IF(T277=T$2:T$601,1,0),0))-1)*100)+(V277/(SUM(IF(S277=S$2:S$601,IF(T277=T$2:T$601,V$2:V$601,0),0))))+IF(U277&lt;2,SUM(IF(S277=S$2:S$601,IF(T277=T$2:T$601,1,0),0)),0))))</f>
        <v/>
      </c>
      <c r="X277" s="74"/>
      <c r="Y277" s="75"/>
      <c r="Z277" s="76"/>
      <c r="AA277" s="75"/>
      <c r="AB277" s="77">
        <f>0</f>
        <v>0</v>
      </c>
      <c r="AC277" s="77">
        <f t="array" ref="AC277">SUM(M277,R277,W277,AB277)</f>
        <v>0</v>
      </c>
      <c r="AD277" s="76">
        <f>IF(G277=Error_checking!$A$26,MAX(0,MIN(MaxBonus,$G$1)+1-_xlfn.RANK.EQ(AC277,$AC$2:$AC$601)),0)</f>
        <v>0</v>
      </c>
      <c r="AE277" s="73">
        <f t="shared" si="4"/>
        <v>0</v>
      </c>
      <c r="AF277" s="78" t="str">
        <f t="array" ref="AF277">IF(G277=Error_checking!$A$26,_xlfn.RANK.EQ(AC277,$AC$2:$AC$601),"")</f>
        <v/>
      </c>
      <c r="AG277" s="79"/>
      <c r="AH277" s="80"/>
      <c r="AI277" s="80"/>
      <c r="AJ277" s="80"/>
      <c r="AK277" s="81"/>
      <c r="AL277" s="81"/>
      <c r="AM277" s="81"/>
      <c r="AN277" s="82"/>
      <c r="AO277" s="81"/>
      <c r="AP277" s="81"/>
      <c r="AQ277" s="81"/>
    </row>
    <row r="278" spans="1:78" s="89" customFormat="1" ht="12.75" x14ac:dyDescent="0.2">
      <c r="A278" s="58" t="str">
        <f t="array" ref="A278">IF(G278=Error_checking!$A$26,_xlfn.RANK.EQ(AC278,$AC$2:$AC$601),"")</f>
        <v/>
      </c>
      <c r="B278" s="84">
        <v>425</v>
      </c>
      <c r="C278" s="59">
        <f>VLOOKUP($B278,Ludo_na!$A$2:$D$601,2,0)</f>
        <v>526</v>
      </c>
      <c r="D278" s="60" t="str">
        <f>IF(VLOOKUP($B278,Ludo_voor!$A$2:$Y$601,3,0)="","",VLOOKUP($B278,Ludo_voor!$A$2:$Y$601,3,0))</f>
        <v>Debisschop</v>
      </c>
      <c r="E278" s="61" t="str">
        <f>IF(VLOOKUP($B278,Ludo_voor!$A$2:$Y$601,4,0)="","",VLOOKUP($B278,Ludo_voor!$A$2:$Y$601,4,0))</f>
        <v>Tibe</v>
      </c>
      <c r="F278" s="62" t="str">
        <f>IF(VLOOKUP($B278,Ludo_voor!$A$2:$Y$601,5,0)="","",VLOOKUP($B278,Ludo_voor!$A$2:$Y$601,5,0))</f>
        <v/>
      </c>
      <c r="G278" s="63"/>
      <c r="H278" s="85"/>
      <c r="I278" s="86"/>
      <c r="J278" s="87"/>
      <c r="K278" s="87"/>
      <c r="L278" s="87"/>
      <c r="M278" s="67" t="str">
        <f t="array" ref="M278">IF($G278="","",IF(L278="",0,((SUM(IF(I278=I$2:I$601,IF(J278=J$2:J$601,1,0),0))-K278)/(SUM(IF(I278=I$2:I$601,IF(J278=J$2:J$601,1,0),0))-1)*100)+(L278/(SUM(IF(I278=I$2:I$601,IF(J278=J$2:J$601,L$2:L$601,0),0))))+IF(K278&lt;2,SUM(IF(I278=I$2:I$601,IF(J278=J$2:J$601,1,0),0)),0)))</f>
        <v/>
      </c>
      <c r="N278" s="88"/>
      <c r="O278" s="72"/>
      <c r="P278" s="72"/>
      <c r="Q278" s="72"/>
      <c r="R278" s="70" t="str">
        <f t="array" ref="R278">IF($G278="","",IF(Q278="",0,((SUM(IF(N278=N$2:N$601,IF(O278=O$2:O$601,1,0),0))-P278)/(SUM(IF(N278=N$2:N$601,IF(O278=O$2:O$601,1,0),0))-1)*100)+(Q278/(SUM(IF(N278=N$2:N$601,IF(O278=O$2:O$601,Q$2:Q$601,0),0))))+IF(P278&lt;2,SUM(IF(N278=N$2:N$601,IF(O278=O$2:O$601,1,0),0)),0)))</f>
        <v/>
      </c>
      <c r="S278" s="71"/>
      <c r="T278" s="72"/>
      <c r="U278" s="72"/>
      <c r="V278" s="72"/>
      <c r="W278" s="73" t="str">
        <f t="array" ref="W278">IF($G278="","",IF(OR(S278=Error_checking!$Q$25,S278=Error_checking!$Q$26),R278-IF(P278&lt;2,SUM(IF(N278=N$2:N$601,IF(O278=O$2:O$601,1,0),0)),0),IF(V278="",0,((SUM(IF(S278=S$2:S$601,IF(T278=T$2:T$601,1,0),0))-U278)/(SUM(IF(S278=S$2:S$601,IF(T278=T$2:T$601,1,0),0))-1)*100)+(V278/(SUM(IF(S278=S$2:S$601,IF(T278=T$2:T$601,V$2:V$601,0),0))))+IF(U278&lt;2,SUM(IF(S278=S$2:S$601,IF(T278=T$2:T$601,1,0),0)),0))))</f>
        <v/>
      </c>
      <c r="X278" s="74"/>
      <c r="Y278" s="75"/>
      <c r="Z278" s="76"/>
      <c r="AA278" s="75"/>
      <c r="AB278" s="77">
        <f>0</f>
        <v>0</v>
      </c>
      <c r="AC278" s="77">
        <f t="array" ref="AC278">SUM(M278,R278,W278,AB278)</f>
        <v>0</v>
      </c>
      <c r="AD278" s="76">
        <f>IF(G278=Error_checking!$A$26,MAX(0,MIN(MaxBonus,$G$1)+1-_xlfn.RANK.EQ(AC278,$AC$2:$AC$601)),0)</f>
        <v>0</v>
      </c>
      <c r="AE278" s="73">
        <f t="shared" si="4"/>
        <v>0</v>
      </c>
      <c r="AF278" s="78" t="str">
        <f t="array" ref="AF278">IF(G278=Error_checking!$A$26,_xlfn.RANK.EQ(AC278,$AC$2:$AC$601),"")</f>
        <v/>
      </c>
      <c r="AG278" s="79"/>
      <c r="AH278" s="80"/>
      <c r="AI278" s="80"/>
      <c r="AJ278" s="80"/>
      <c r="AK278" s="81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</row>
    <row r="279" spans="1:78" s="104" customFormat="1" ht="12.75" x14ac:dyDescent="0.2">
      <c r="A279" s="58" t="str">
        <f t="array" ref="A279">IF(G279=Error_checking!$A$26,_xlfn.RANK.EQ(AC279,$AC$2:$AC$601),"")</f>
        <v/>
      </c>
      <c r="B279" s="84">
        <v>538</v>
      </c>
      <c r="C279" s="59">
        <f>VLOOKUP($B279,Ludo_na!$A$2:$D$601,2,0)</f>
        <v>69</v>
      </c>
      <c r="D279" s="60" t="str">
        <f>IF(VLOOKUP($B279,Ludo_voor!$A$2:$Y$601,3,0)="","",VLOOKUP($B279,Ludo_voor!$A$2:$Y$601,3,0))</f>
        <v>Debisschop</v>
      </c>
      <c r="E279" s="61" t="str">
        <f>IF(VLOOKUP($B279,Ludo_voor!$A$2:$Y$601,4,0)="","",VLOOKUP($B279,Ludo_voor!$A$2:$Y$601,4,0))</f>
        <v>Wouter</v>
      </c>
      <c r="F279" s="62" t="str">
        <f>IF(VLOOKUP($B279,Ludo_voor!$A$2:$Y$601,5,0)="","",VLOOKUP($B279,Ludo_voor!$A$2:$Y$601,5,0))</f>
        <v/>
      </c>
      <c r="G279" s="63"/>
      <c r="H279" s="85"/>
      <c r="I279" s="86"/>
      <c r="J279" s="87"/>
      <c r="K279" s="87"/>
      <c r="L279" s="87"/>
      <c r="M279" s="67" t="str">
        <f t="array" ref="M279">IF($G279="","",IF(L279="",0,((SUM(IF(I279=I$2:I$601,IF(J279=J$2:J$601,1,0),0))-K279)/(SUM(IF(I279=I$2:I$601,IF(J279=J$2:J$601,1,0),0))-1)*100)+(L279/(SUM(IF(I279=I$2:I$601,IF(J279=J$2:J$601,L$2:L$601,0),0))))+IF(K279&lt;2,SUM(IF(I279=I$2:I$601,IF(J279=J$2:J$601,1,0),0)),0)))</f>
        <v/>
      </c>
      <c r="N279" s="88"/>
      <c r="O279" s="72"/>
      <c r="P279" s="72"/>
      <c r="Q279" s="72"/>
      <c r="R279" s="70" t="str">
        <f t="array" ref="R279">IF($G279="","",IF(Q279="",0,((SUM(IF(N279=N$2:N$601,IF(O279=O$2:O$601,1,0),0))-P279)/(SUM(IF(N279=N$2:N$601,IF(O279=O$2:O$601,1,0),0))-1)*100)+(Q279/(SUM(IF(N279=N$2:N$601,IF(O279=O$2:O$601,Q$2:Q$601,0),0))))+IF(P279&lt;2,SUM(IF(N279=N$2:N$601,IF(O279=O$2:O$601,1,0),0)),0)))</f>
        <v/>
      </c>
      <c r="S279" s="71"/>
      <c r="T279" s="72"/>
      <c r="U279" s="72"/>
      <c r="V279" s="72"/>
      <c r="W279" s="73" t="str">
        <f t="array" ref="W279">IF($G279="","",IF(OR(S279=Error_checking!$Q$25,S279=Error_checking!$Q$26),R279-IF(P279&lt;2,SUM(IF(N279=N$2:N$601,IF(O279=O$2:O$601,1,0),0)),0),IF(V279="",0,((SUM(IF(S279=S$2:S$601,IF(T279=T$2:T$601,1,0),0))-U279)/(SUM(IF(S279=S$2:S$601,IF(T279=T$2:T$601,1,0),0))-1)*100)+(V279/(SUM(IF(S279=S$2:S$601,IF(T279=T$2:T$601,V$2:V$601,0),0))))+IF(U279&lt;2,SUM(IF(S279=S$2:S$601,IF(T279=T$2:T$601,1,0),0)),0))))</f>
        <v/>
      </c>
      <c r="X279" s="74"/>
      <c r="Y279" s="75"/>
      <c r="Z279" s="76"/>
      <c r="AA279" s="75"/>
      <c r="AB279" s="77">
        <f>0</f>
        <v>0</v>
      </c>
      <c r="AC279" s="77">
        <f t="array" ref="AC279">SUM(M279,R279,W279,AB279)</f>
        <v>0</v>
      </c>
      <c r="AD279" s="76">
        <f>IF(G279=Error_checking!$A$26,MAX(0,MIN(MaxBonus,$G$1)+1-_xlfn.RANK.EQ(AC279,$AC$2:$AC$601)),0)</f>
        <v>0</v>
      </c>
      <c r="AE279" s="73">
        <f t="shared" si="4"/>
        <v>0</v>
      </c>
      <c r="AF279" s="78" t="str">
        <f t="array" ref="AF279">IF(G279=Error_checking!$A$26,_xlfn.RANK.EQ(AC279,$AC$2:$AC$601),"")</f>
        <v/>
      </c>
      <c r="AG279" s="79"/>
      <c r="AH279" s="80"/>
      <c r="AI279" s="80"/>
      <c r="AJ279" s="80"/>
      <c r="AK279" s="81"/>
      <c r="AL279" s="81"/>
      <c r="AM279" s="81"/>
      <c r="AN279" s="82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</row>
    <row r="280" spans="1:78" s="89" customFormat="1" ht="12.75" x14ac:dyDescent="0.2">
      <c r="A280" s="58" t="str">
        <f t="array" ref="A280">IF(G280=Error_checking!$A$26,_xlfn.RANK.EQ(AC280,$AC$2:$AC$601),"")</f>
        <v/>
      </c>
      <c r="B280" s="84">
        <v>292</v>
      </c>
      <c r="C280" s="59">
        <f>VLOOKUP($B280,Ludo_na!$A$2:$D$601,2,0)</f>
        <v>471</v>
      </c>
      <c r="D280" s="60" t="str">
        <f>IF(VLOOKUP($B280,Ludo_voor!$A$2:$Y$601,3,0)="","",VLOOKUP($B280,Ludo_voor!$A$2:$Y$601,3,0))</f>
        <v>Debosschere</v>
      </c>
      <c r="E280" s="61" t="str">
        <f>IF(VLOOKUP($B280,Ludo_voor!$A$2:$Y$601,4,0)="","",VLOOKUP($B280,Ludo_voor!$A$2:$Y$601,4,0))</f>
        <v>Peter</v>
      </c>
      <c r="F280" s="62" t="str">
        <f>IF(VLOOKUP($B280,Ludo_voor!$A$2:$Y$601,5,0)="","",VLOOKUP($B280,Ludo_voor!$A$2:$Y$601,5,0))</f>
        <v>Incognito</v>
      </c>
      <c r="G280" s="63"/>
      <c r="H280" s="85"/>
      <c r="I280" s="86"/>
      <c r="J280" s="87"/>
      <c r="K280" s="87"/>
      <c r="L280" s="87"/>
      <c r="M280" s="67" t="str">
        <f t="array" ref="M280">IF($G280="","",IF(L280="",0,((SUM(IF(I280=I$2:I$601,IF(J280=J$2:J$601,1,0),0))-K280)/(SUM(IF(I280=I$2:I$601,IF(J280=J$2:J$601,1,0),0))-1)*100)+(L280/(SUM(IF(I280=I$2:I$601,IF(J280=J$2:J$601,L$2:L$601,0),0))))+IF(K280&lt;2,SUM(IF(I280=I$2:I$601,IF(J280=J$2:J$601,1,0),0)),0)))</f>
        <v/>
      </c>
      <c r="N280" s="88"/>
      <c r="O280" s="72"/>
      <c r="P280" s="72"/>
      <c r="Q280" s="72"/>
      <c r="R280" s="70" t="str">
        <f t="array" ref="R280">IF($G280="","",IF(Q280="",0,((SUM(IF(N280=N$2:N$601,IF(O280=O$2:O$601,1,0),0))-P280)/(SUM(IF(N280=N$2:N$601,IF(O280=O$2:O$601,1,0),0))-1)*100)+(Q280/(SUM(IF(N280=N$2:N$601,IF(O280=O$2:O$601,Q$2:Q$601,0),0))))+IF(P280&lt;2,SUM(IF(N280=N$2:N$601,IF(O280=O$2:O$601,1,0),0)),0)))</f>
        <v/>
      </c>
      <c r="S280" s="71"/>
      <c r="T280" s="72"/>
      <c r="U280" s="72"/>
      <c r="V280" s="72"/>
      <c r="W280" s="73" t="str">
        <f t="array" ref="W280">IF($G280="","",IF(OR(S280=Error_checking!$Q$25,S280=Error_checking!$Q$26),R280-IF(P280&lt;2,SUM(IF(N280=N$2:N$601,IF(O280=O$2:O$601,1,0),0)),0),IF(V280="",0,((SUM(IF(S280=S$2:S$601,IF(T280=T$2:T$601,1,0),0))-U280)/(SUM(IF(S280=S$2:S$601,IF(T280=T$2:T$601,1,0),0))-1)*100)+(V280/(SUM(IF(S280=S$2:S$601,IF(T280=T$2:T$601,V$2:V$601,0),0))))+IF(U280&lt;2,SUM(IF(S280=S$2:S$601,IF(T280=T$2:T$601,1,0),0)),0))))</f>
        <v/>
      </c>
      <c r="X280" s="74"/>
      <c r="Y280" s="75"/>
      <c r="Z280" s="76"/>
      <c r="AA280" s="75"/>
      <c r="AB280" s="77">
        <f>0</f>
        <v>0</v>
      </c>
      <c r="AC280" s="77">
        <f t="array" ref="AC280">SUM(M280,R280,W280,AB280)</f>
        <v>0</v>
      </c>
      <c r="AD280" s="76">
        <f>IF(G280=Error_checking!$A$26,MAX(0,MIN(MaxBonus,$G$1)+1-_xlfn.RANK.EQ(AC280,$AC$2:$AC$601)),0)</f>
        <v>0</v>
      </c>
      <c r="AE280" s="73">
        <f t="shared" si="4"/>
        <v>0</v>
      </c>
      <c r="AF280" s="78" t="str">
        <f t="array" ref="AF280">IF(G280=Error_checking!$A$26,_xlfn.RANK.EQ(AC280,$AC$2:$AC$601),"")</f>
        <v/>
      </c>
      <c r="AG280" s="79"/>
      <c r="AH280" s="80"/>
      <c r="AI280" s="80"/>
      <c r="AJ280" s="80"/>
      <c r="AK280" s="90"/>
      <c r="AL280" s="81"/>
      <c r="AM280" s="81"/>
      <c r="AN280" s="82"/>
      <c r="AO280" s="81"/>
      <c r="AP280" s="81"/>
      <c r="AQ280" s="81"/>
    </row>
    <row r="281" spans="1:78" s="89" customFormat="1" ht="12.75" x14ac:dyDescent="0.2">
      <c r="A281" s="58" t="str">
        <f t="array" ref="A281">IF(G281=Error_checking!$A$26,_xlfn.RANK.EQ(AC281,$AC$2:$AC$601),"")</f>
        <v/>
      </c>
      <c r="B281" s="84">
        <v>63</v>
      </c>
      <c r="C281" s="59">
        <f>VLOOKUP($B281,Ludo_na!$A$2:$D$601,2,0)</f>
        <v>319</v>
      </c>
      <c r="D281" s="60" t="str">
        <f>IF(VLOOKUP($B281,Ludo_voor!$A$2:$Y$601,3,0)="","",VLOOKUP($B281,Ludo_voor!$A$2:$Y$601,3,0))</f>
        <v>Debourgh</v>
      </c>
      <c r="E281" s="61" t="str">
        <f>IF(VLOOKUP($B281,Ludo_voor!$A$2:$Y$601,4,0)="","",VLOOKUP($B281,Ludo_voor!$A$2:$Y$601,4,0))</f>
        <v>Dries</v>
      </c>
      <c r="F281" s="62" t="str">
        <f>IF(VLOOKUP($B281,Ludo_voor!$A$2:$Y$601,5,0)="","",VLOOKUP($B281,Ludo_voor!$A$2:$Y$601,5,0))</f>
        <v>Spelen op Zolder</v>
      </c>
      <c r="G281" s="63"/>
      <c r="H281" s="85"/>
      <c r="I281" s="86"/>
      <c r="J281" s="87"/>
      <c r="K281" s="87"/>
      <c r="L281" s="87"/>
      <c r="M281" s="67" t="str">
        <f t="array" ref="M281">IF($G281="","",IF(L281="",0,((SUM(IF(I281=I$2:I$601,IF(J281=J$2:J$601,1,0),0))-K281)/(SUM(IF(I281=I$2:I$601,IF(J281=J$2:J$601,1,0),0))-1)*100)+(L281/(SUM(IF(I281=I$2:I$601,IF(J281=J$2:J$601,L$2:L$601,0),0))))+IF(K281&lt;2,SUM(IF(I281=I$2:I$601,IF(J281=J$2:J$601,1,0),0)),0)))</f>
        <v/>
      </c>
      <c r="N281" s="88"/>
      <c r="O281" s="72"/>
      <c r="P281" s="72"/>
      <c r="Q281" s="72"/>
      <c r="R281" s="70" t="str">
        <f t="array" ref="R281">IF($G281="","",IF(Q281="",0,((SUM(IF(N281=N$2:N$601,IF(O281=O$2:O$601,1,0),0))-P281)/(SUM(IF(N281=N$2:N$601,IF(O281=O$2:O$601,1,0),0))-1)*100)+(Q281/(SUM(IF(N281=N$2:N$601,IF(O281=O$2:O$601,Q$2:Q$601,0),0))))+IF(P281&lt;2,SUM(IF(N281=N$2:N$601,IF(O281=O$2:O$601,1,0),0)),0)))</f>
        <v/>
      </c>
      <c r="S281" s="71"/>
      <c r="T281" s="72"/>
      <c r="U281" s="72"/>
      <c r="V281" s="72"/>
      <c r="W281" s="73" t="str">
        <f t="array" ref="W281">IF($G281="","",IF(OR(S281=Error_checking!$Q$25,S281=Error_checking!$Q$26),R281-IF(P281&lt;2,SUM(IF(N281=N$2:N$601,IF(O281=O$2:O$601,1,0),0)),0),IF(V281="",0,((SUM(IF(S281=S$2:S$601,IF(T281=T$2:T$601,1,0),0))-U281)/(SUM(IF(S281=S$2:S$601,IF(T281=T$2:T$601,1,0),0))-1)*100)+(V281/(SUM(IF(S281=S$2:S$601,IF(T281=T$2:T$601,V$2:V$601,0),0))))+IF(U281&lt;2,SUM(IF(S281=S$2:S$601,IF(T281=T$2:T$601,1,0),0)),0))))</f>
        <v/>
      </c>
      <c r="X281" s="74"/>
      <c r="Y281" s="75"/>
      <c r="Z281" s="76"/>
      <c r="AA281" s="75"/>
      <c r="AB281" s="77">
        <f>0</f>
        <v>0</v>
      </c>
      <c r="AC281" s="77">
        <f t="array" ref="AC281">SUM(M281,R281,W281,AB281)</f>
        <v>0</v>
      </c>
      <c r="AD281" s="76">
        <f>IF(G281=Error_checking!$A$26,MAX(0,MIN(MaxBonus,$G$1)+1-_xlfn.RANK.EQ(AC281,$AC$2:$AC$601)),0)</f>
        <v>0</v>
      </c>
      <c r="AE281" s="73">
        <f t="shared" si="4"/>
        <v>0</v>
      </c>
      <c r="AF281" s="78" t="str">
        <f t="array" ref="AF281">IF(G281=Error_checking!$A$26,_xlfn.RANK.EQ(AC281,$AC$2:$AC$601),"")</f>
        <v/>
      </c>
      <c r="AG281" s="79"/>
      <c r="AH281" s="80"/>
      <c r="AI281" s="80"/>
      <c r="AJ281" s="80"/>
      <c r="AK281" s="81"/>
      <c r="AL281" s="81"/>
      <c r="AM281" s="81"/>
      <c r="AN281" s="82"/>
      <c r="AO281" s="81"/>
      <c r="AP281" s="81"/>
      <c r="AQ281" s="81"/>
    </row>
    <row r="282" spans="1:78" s="104" customFormat="1" ht="12.75" x14ac:dyDescent="0.2">
      <c r="A282" s="58" t="str">
        <f t="array" ref="A282">IF(G282=Error_checking!$A$26,_xlfn.RANK.EQ(AC282,$AC$2:$AC$601),"")</f>
        <v/>
      </c>
      <c r="B282" s="84">
        <v>205</v>
      </c>
      <c r="C282" s="59">
        <f>VLOOKUP($B282,Ludo_na!$A$2:$D$601,2,0)</f>
        <v>357</v>
      </c>
      <c r="D282" s="60" t="str">
        <f>IF(VLOOKUP($B282,Ludo_voor!$A$2:$Y$601,3,0)="","",VLOOKUP($B282,Ludo_voor!$A$2:$Y$601,3,0))</f>
        <v>Debrule</v>
      </c>
      <c r="E282" s="61" t="str">
        <f>IF(VLOOKUP($B282,Ludo_voor!$A$2:$Y$601,4,0)="","",VLOOKUP($B282,Ludo_voor!$A$2:$Y$601,4,0))</f>
        <v>Patrick</v>
      </c>
      <c r="F282" s="62" t="str">
        <f>IF(VLOOKUP($B282,Ludo_voor!$A$2:$Y$601,5,0)="","",VLOOKUP($B282,Ludo_voor!$A$2:$Y$601,5,0))</f>
        <v/>
      </c>
      <c r="G282" s="63"/>
      <c r="H282" s="85"/>
      <c r="I282" s="86"/>
      <c r="J282" s="87"/>
      <c r="K282" s="87"/>
      <c r="L282" s="87"/>
      <c r="M282" s="67" t="str">
        <f t="array" ref="M282">IF($G282="","",IF(L282="",0,((SUM(IF(I282=I$2:I$601,IF(J282=J$2:J$601,1,0),0))-K282)/(SUM(IF(I282=I$2:I$601,IF(J282=J$2:J$601,1,0),0))-1)*100)+(L282/(SUM(IF(I282=I$2:I$601,IF(J282=J$2:J$601,L$2:L$601,0),0))))+IF(K282&lt;2,SUM(IF(I282=I$2:I$601,IF(J282=J$2:J$601,1,0),0)),0)))</f>
        <v/>
      </c>
      <c r="N282" s="88"/>
      <c r="O282" s="72"/>
      <c r="P282" s="72"/>
      <c r="Q282" s="72"/>
      <c r="R282" s="70" t="str">
        <f t="array" ref="R282">IF($G282="","",IF(Q282="",0,((SUM(IF(N282=N$2:N$601,IF(O282=O$2:O$601,1,0),0))-P282)/(SUM(IF(N282=N$2:N$601,IF(O282=O$2:O$601,1,0),0))-1)*100)+(Q282/(SUM(IF(N282=N$2:N$601,IF(O282=O$2:O$601,Q$2:Q$601,0),0))))+IF(P282&lt;2,SUM(IF(N282=N$2:N$601,IF(O282=O$2:O$601,1,0),0)),0)))</f>
        <v/>
      </c>
      <c r="S282" s="71"/>
      <c r="T282" s="72"/>
      <c r="U282" s="72"/>
      <c r="V282" s="72"/>
      <c r="W282" s="73" t="str">
        <f t="array" ref="W282">IF($G282="","",IF(OR(S282=Error_checking!$Q$25,S282=Error_checking!$Q$26),R282-IF(P282&lt;2,SUM(IF(N282=N$2:N$601,IF(O282=O$2:O$601,1,0),0)),0),IF(V282="",0,((SUM(IF(S282=S$2:S$601,IF(T282=T$2:T$601,1,0),0))-U282)/(SUM(IF(S282=S$2:S$601,IF(T282=T$2:T$601,1,0),0))-1)*100)+(V282/(SUM(IF(S282=S$2:S$601,IF(T282=T$2:T$601,V$2:V$601,0),0))))+IF(U282&lt;2,SUM(IF(S282=S$2:S$601,IF(T282=T$2:T$601,1,0),0)),0))))</f>
        <v/>
      </c>
      <c r="X282" s="74"/>
      <c r="Y282" s="75"/>
      <c r="Z282" s="76"/>
      <c r="AA282" s="75"/>
      <c r="AB282" s="77">
        <f>0</f>
        <v>0</v>
      </c>
      <c r="AC282" s="77">
        <f t="array" ref="AC282">SUM(M282,R282,W282,AB282)</f>
        <v>0</v>
      </c>
      <c r="AD282" s="76">
        <f>IF(G282=Error_checking!$A$26,MAX(0,MIN(MaxBonus,$G$1)+1-_xlfn.RANK.EQ(AC282,$AC$2:$AC$601)),0)</f>
        <v>0</v>
      </c>
      <c r="AE282" s="73">
        <f t="shared" si="4"/>
        <v>0</v>
      </c>
      <c r="AF282" s="78" t="str">
        <f t="array" ref="AF282">IF(G282=Error_checking!$A$26,_xlfn.RANK.EQ(AC282,$AC$2:$AC$601),"")</f>
        <v/>
      </c>
      <c r="AG282" s="79"/>
      <c r="AH282" s="80"/>
      <c r="AI282" s="80"/>
      <c r="AJ282" s="80"/>
      <c r="AK282" s="81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</row>
    <row r="283" spans="1:78" s="89" customFormat="1" ht="12.75" x14ac:dyDescent="0.2">
      <c r="A283" s="58" t="str">
        <f t="array" ref="A283">IF(G283=Error_checking!$A$26,_xlfn.RANK.EQ(AC283,$AC$2:$AC$601),"")</f>
        <v/>
      </c>
      <c r="B283" s="84">
        <v>126</v>
      </c>
      <c r="C283" s="59">
        <f>VLOOKUP($B283,Ludo_na!$A$2:$D$601,2,0)</f>
        <v>116</v>
      </c>
      <c r="D283" s="60" t="str">
        <f>IF(VLOOKUP($B283,Ludo_voor!$A$2:$Y$601,3,0)="","",VLOOKUP($B283,Ludo_voor!$A$2:$Y$601,3,0))</f>
        <v>Debyser</v>
      </c>
      <c r="E283" s="61" t="str">
        <f>IF(VLOOKUP($B283,Ludo_voor!$A$2:$Y$601,4,0)="","",VLOOKUP($B283,Ludo_voor!$A$2:$Y$601,4,0))</f>
        <v>Koert</v>
      </c>
      <c r="F283" s="62" t="str">
        <f>IF(VLOOKUP($B283,Ludo_voor!$A$2:$Y$601,5,0)="","",VLOOKUP($B283,Ludo_voor!$A$2:$Y$601,5,0))</f>
        <v>Spelen op Zolder</v>
      </c>
      <c r="G283" s="63"/>
      <c r="H283" s="85"/>
      <c r="I283" s="86"/>
      <c r="J283" s="87"/>
      <c r="K283" s="87"/>
      <c r="L283" s="87"/>
      <c r="M283" s="67" t="str">
        <f t="array" ref="M283">IF($G283="","",IF(L283="",0,((SUM(IF(I283=I$2:I$601,IF(J283=J$2:J$601,1,0),0))-K283)/(SUM(IF(I283=I$2:I$601,IF(J283=J$2:J$601,1,0),0))-1)*100)+(L283/(SUM(IF(I283=I$2:I$601,IF(J283=J$2:J$601,L$2:L$601,0),0))))+IF(K283&lt;2,SUM(IF(I283=I$2:I$601,IF(J283=J$2:J$601,1,0),0)),0)))</f>
        <v/>
      </c>
      <c r="N283" s="88"/>
      <c r="O283" s="72"/>
      <c r="P283" s="72"/>
      <c r="Q283" s="72"/>
      <c r="R283" s="70" t="str">
        <f t="array" ref="R283">IF($G283="","",IF(Q283="",0,((SUM(IF(N283=N$2:N$601,IF(O283=O$2:O$601,1,0),0))-P283)/(SUM(IF(N283=N$2:N$601,IF(O283=O$2:O$601,1,0),0))-1)*100)+(Q283/(SUM(IF(N283=N$2:N$601,IF(O283=O$2:O$601,Q$2:Q$601,0),0))))+IF(P283&lt;2,SUM(IF(N283=N$2:N$601,IF(O283=O$2:O$601,1,0),0)),0)))</f>
        <v/>
      </c>
      <c r="S283" s="71"/>
      <c r="T283" s="72"/>
      <c r="U283" s="72"/>
      <c r="V283" s="72"/>
      <c r="W283" s="73" t="str">
        <f t="array" ref="W283">IF($G283="","",IF(OR(S283=Error_checking!$Q$25,S283=Error_checking!$Q$26),R283-IF(P283&lt;2,SUM(IF(N283=N$2:N$601,IF(O283=O$2:O$601,1,0),0)),0),IF(V283="",0,((SUM(IF(S283=S$2:S$601,IF(T283=T$2:T$601,1,0),0))-U283)/(SUM(IF(S283=S$2:S$601,IF(T283=T$2:T$601,1,0),0))-1)*100)+(V283/(SUM(IF(S283=S$2:S$601,IF(T283=T$2:T$601,V$2:V$601,0),0))))+IF(U283&lt;2,SUM(IF(S283=S$2:S$601,IF(T283=T$2:T$601,1,0),0)),0))))</f>
        <v/>
      </c>
      <c r="X283" s="74"/>
      <c r="Y283" s="75"/>
      <c r="Z283" s="76"/>
      <c r="AA283" s="75"/>
      <c r="AB283" s="77">
        <f>0</f>
        <v>0</v>
      </c>
      <c r="AC283" s="77">
        <f t="array" ref="AC283">SUM(M283,R283,W283,AB283)</f>
        <v>0</v>
      </c>
      <c r="AD283" s="76">
        <f>IF(G283=Error_checking!$A$26,MAX(0,MIN(MaxBonus,$G$1)+1-_xlfn.RANK.EQ(AC283,$AC$2:$AC$601)),0)</f>
        <v>0</v>
      </c>
      <c r="AE283" s="73">
        <f t="shared" si="4"/>
        <v>0</v>
      </c>
      <c r="AF283" s="78" t="str">
        <f t="array" ref="AF283">IF(G283=Error_checking!$A$26,_xlfn.RANK.EQ(AC283,$AC$2:$AC$601),"")</f>
        <v/>
      </c>
      <c r="AG283" s="79"/>
      <c r="AH283" s="80"/>
      <c r="AI283" s="80"/>
      <c r="AJ283" s="80"/>
      <c r="AK283" s="81"/>
      <c r="AL283" s="81"/>
      <c r="AM283" s="81"/>
      <c r="AN283" s="82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1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</row>
    <row r="284" spans="1:78" s="89" customFormat="1" ht="12.75" x14ac:dyDescent="0.2">
      <c r="A284" s="58" t="str">
        <f t="array" ref="A284">IF(G284=Error_checking!$A$26,_xlfn.RANK.EQ(AC284,$AC$2:$AC$601),"")</f>
        <v/>
      </c>
      <c r="B284" s="84">
        <v>246</v>
      </c>
      <c r="C284" s="59">
        <f>VLOOKUP($B284,Ludo_na!$A$2:$D$601,2,0)</f>
        <v>172</v>
      </c>
      <c r="D284" s="60" t="str">
        <f>IF(VLOOKUP($B284,Ludo_voor!$A$2:$Y$601,3,0)="","",VLOOKUP($B284,Ludo_voor!$A$2:$Y$601,3,0))</f>
        <v>Deconinck</v>
      </c>
      <c r="E284" s="61" t="str">
        <f>IF(VLOOKUP($B284,Ludo_voor!$A$2:$Y$601,4,0)="","",VLOOKUP($B284,Ludo_voor!$A$2:$Y$601,4,0))</f>
        <v>Melanie</v>
      </c>
      <c r="F284" s="62" t="str">
        <f>IF(VLOOKUP($B284,Ludo_voor!$A$2:$Y$601,5,0)="","",VLOOKUP($B284,Ludo_voor!$A$2:$Y$601,5,0))</f>
        <v>Incognito</v>
      </c>
      <c r="G284" s="63"/>
      <c r="H284" s="85"/>
      <c r="I284" s="86"/>
      <c r="J284" s="87"/>
      <c r="K284" s="87"/>
      <c r="L284" s="87"/>
      <c r="M284" s="67" t="str">
        <f t="array" ref="M284">IF($G284="","",IF(L284="",0,((SUM(IF(I284=I$2:I$601,IF(J284=J$2:J$601,1,0),0))-K284)/(SUM(IF(I284=I$2:I$601,IF(J284=J$2:J$601,1,0),0))-1)*100)+(L284/(SUM(IF(I284=I$2:I$601,IF(J284=J$2:J$601,L$2:L$601,0),0))))+IF(K284&lt;2,SUM(IF(I284=I$2:I$601,IF(J284=J$2:J$601,1,0),0)),0)))</f>
        <v/>
      </c>
      <c r="N284" s="88"/>
      <c r="O284" s="72"/>
      <c r="P284" s="72"/>
      <c r="Q284" s="72"/>
      <c r="R284" s="70" t="str">
        <f t="array" ref="R284">IF($G284="","",IF(Q284="",0,((SUM(IF(N284=N$2:N$601,IF(O284=O$2:O$601,1,0),0))-P284)/(SUM(IF(N284=N$2:N$601,IF(O284=O$2:O$601,1,0),0))-1)*100)+(Q284/(SUM(IF(N284=N$2:N$601,IF(O284=O$2:O$601,Q$2:Q$601,0),0))))+IF(P284&lt;2,SUM(IF(N284=N$2:N$601,IF(O284=O$2:O$601,1,0),0)),0)))</f>
        <v/>
      </c>
      <c r="S284" s="71"/>
      <c r="T284" s="72"/>
      <c r="U284" s="72"/>
      <c r="V284" s="72"/>
      <c r="W284" s="73" t="str">
        <f t="array" ref="W284">IF($G284="","",IF(OR(S284=Error_checking!$Q$25,S284=Error_checking!$Q$26),R284-IF(P284&lt;2,SUM(IF(N284=N$2:N$601,IF(O284=O$2:O$601,1,0),0)),0),IF(V284="",0,((SUM(IF(S284=S$2:S$601,IF(T284=T$2:T$601,1,0),0))-U284)/(SUM(IF(S284=S$2:S$601,IF(T284=T$2:T$601,1,0),0))-1)*100)+(V284/(SUM(IF(S284=S$2:S$601,IF(T284=T$2:T$601,V$2:V$601,0),0))))+IF(U284&lt;2,SUM(IF(S284=S$2:S$601,IF(T284=T$2:T$601,1,0),0)),0))))</f>
        <v/>
      </c>
      <c r="X284" s="74"/>
      <c r="Y284" s="75"/>
      <c r="Z284" s="76"/>
      <c r="AA284" s="75"/>
      <c r="AB284" s="77">
        <f>0</f>
        <v>0</v>
      </c>
      <c r="AC284" s="77">
        <f t="array" ref="AC284">SUM(M284,R284,W284,AB284)</f>
        <v>0</v>
      </c>
      <c r="AD284" s="76">
        <f>IF(G284=Error_checking!$A$26,MAX(0,MIN(MaxBonus,$G$1)+1-_xlfn.RANK.EQ(AC284,$AC$2:$AC$601)),0)</f>
        <v>0</v>
      </c>
      <c r="AE284" s="73">
        <f t="shared" si="4"/>
        <v>0</v>
      </c>
      <c r="AF284" s="78" t="str">
        <f t="array" ref="AF284">IF(G284=Error_checking!$A$26,_xlfn.RANK.EQ(AC284,$AC$2:$AC$601),"")</f>
        <v/>
      </c>
      <c r="AG284" s="79"/>
      <c r="AH284" s="80"/>
      <c r="AI284" s="80"/>
      <c r="AJ284" s="80"/>
      <c r="AK284" s="81"/>
      <c r="AL284" s="81"/>
      <c r="AM284" s="81"/>
      <c r="AN284" s="82"/>
      <c r="AO284" s="81"/>
      <c r="AP284" s="81"/>
      <c r="AQ284" s="81"/>
    </row>
    <row r="285" spans="1:78" s="104" customFormat="1" ht="12.75" x14ac:dyDescent="0.2">
      <c r="A285" s="58" t="str">
        <f t="array" ref="A285">IF(G285=Error_checking!$A$26,_xlfn.RANK.EQ(AC285,$AC$2:$AC$601),"")</f>
        <v/>
      </c>
      <c r="B285" s="84">
        <v>94</v>
      </c>
      <c r="C285" s="59">
        <f>VLOOKUP($B285,Ludo_na!$A$2:$D$601,2,0)</f>
        <v>454</v>
      </c>
      <c r="D285" s="60" t="str">
        <f>IF(VLOOKUP($B285,Ludo_voor!$A$2:$Y$601,3,0)="","",VLOOKUP($B285,Ludo_voor!$A$2:$Y$601,3,0))</f>
        <v>Degrieck</v>
      </c>
      <c r="E285" s="61" t="str">
        <f>IF(VLOOKUP($B285,Ludo_voor!$A$2:$Y$601,4,0)="","",VLOOKUP($B285,Ludo_voor!$A$2:$Y$601,4,0))</f>
        <v>Els</v>
      </c>
      <c r="F285" s="62" t="str">
        <f>IF(VLOOKUP($B285,Ludo_voor!$A$2:$Y$601,5,0)="","",VLOOKUP($B285,Ludo_voor!$A$2:$Y$601,5,0))</f>
        <v/>
      </c>
      <c r="G285" s="63"/>
      <c r="H285" s="85"/>
      <c r="I285" s="86"/>
      <c r="J285" s="87"/>
      <c r="K285" s="87"/>
      <c r="L285" s="87"/>
      <c r="M285" s="67" t="str">
        <f t="array" ref="M285">IF($G285="","",IF(L285="",0,((SUM(IF(I285=I$2:I$601,IF(J285=J$2:J$601,1,0),0))-K285)/(SUM(IF(I285=I$2:I$601,IF(J285=J$2:J$601,1,0),0))-1)*100)+(L285/(SUM(IF(I285=I$2:I$601,IF(J285=J$2:J$601,L$2:L$601,0),0))))+IF(K285&lt;2,SUM(IF(I285=I$2:I$601,IF(J285=J$2:J$601,1,0),0)),0)))</f>
        <v/>
      </c>
      <c r="N285" s="88"/>
      <c r="O285" s="72"/>
      <c r="P285" s="72"/>
      <c r="Q285" s="72"/>
      <c r="R285" s="70" t="str">
        <f t="array" ref="R285">IF($G285="","",IF(Q285="",0,((SUM(IF(N285=N$2:N$601,IF(O285=O$2:O$601,1,0),0))-P285)/(SUM(IF(N285=N$2:N$601,IF(O285=O$2:O$601,1,0),0))-1)*100)+(Q285/(SUM(IF(N285=N$2:N$601,IF(O285=O$2:O$601,Q$2:Q$601,0),0))))+IF(P285&lt;2,SUM(IF(N285=N$2:N$601,IF(O285=O$2:O$601,1,0),0)),0)))</f>
        <v/>
      </c>
      <c r="S285" s="71"/>
      <c r="T285" s="72"/>
      <c r="U285" s="72"/>
      <c r="V285" s="72"/>
      <c r="W285" s="73" t="str">
        <f t="array" ref="W285">IF($G285="","",IF(OR(S285=Error_checking!$Q$25,S285=Error_checking!$Q$26),R285-IF(P285&lt;2,SUM(IF(N285=N$2:N$601,IF(O285=O$2:O$601,1,0),0)),0),IF(V285="",0,((SUM(IF(S285=S$2:S$601,IF(T285=T$2:T$601,1,0),0))-U285)/(SUM(IF(S285=S$2:S$601,IF(T285=T$2:T$601,1,0),0))-1)*100)+(V285/(SUM(IF(S285=S$2:S$601,IF(T285=T$2:T$601,V$2:V$601,0),0))))+IF(U285&lt;2,SUM(IF(S285=S$2:S$601,IF(T285=T$2:T$601,1,0),0)),0))))</f>
        <v/>
      </c>
      <c r="X285" s="74"/>
      <c r="Y285" s="75"/>
      <c r="Z285" s="76"/>
      <c r="AA285" s="75"/>
      <c r="AB285" s="77">
        <f>0</f>
        <v>0</v>
      </c>
      <c r="AC285" s="77">
        <f t="array" ref="AC285">SUM(M285,R285,W285,AB285)</f>
        <v>0</v>
      </c>
      <c r="AD285" s="76">
        <f>IF(G285=Error_checking!$A$26,MAX(0,MIN(MaxBonus,$G$1)+1-_xlfn.RANK.EQ(AC285,$AC$2:$AC$601)),0)</f>
        <v>0</v>
      </c>
      <c r="AE285" s="73">
        <f t="shared" si="4"/>
        <v>0</v>
      </c>
      <c r="AF285" s="78" t="str">
        <f t="array" ref="AF285">IF(G285=Error_checking!$A$26,_xlfn.RANK.EQ(AC285,$AC$2:$AC$601),"")</f>
        <v/>
      </c>
      <c r="AG285" s="79"/>
      <c r="AH285" s="80"/>
      <c r="AI285" s="80"/>
      <c r="AJ285" s="80"/>
      <c r="AK285" s="81"/>
      <c r="AL285" s="81"/>
      <c r="AM285" s="81"/>
      <c r="AN285" s="82"/>
      <c r="AO285" s="81"/>
      <c r="AP285" s="81"/>
      <c r="AQ285" s="81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/>
      <c r="BI285" s="89"/>
      <c r="BJ285" s="89"/>
      <c r="BK285" s="89"/>
      <c r="BL285" s="89"/>
      <c r="BM285" s="89"/>
      <c r="BN285" s="89"/>
      <c r="BO285" s="89"/>
      <c r="BP285" s="89"/>
      <c r="BQ285" s="89"/>
      <c r="BR285" s="89"/>
      <c r="BS285" s="89"/>
      <c r="BT285" s="89"/>
      <c r="BU285" s="89"/>
      <c r="BV285" s="89"/>
      <c r="BW285" s="89"/>
      <c r="BX285" s="89"/>
      <c r="BY285" s="89"/>
      <c r="BZ285" s="89"/>
    </row>
    <row r="286" spans="1:78" s="104" customFormat="1" ht="12.75" x14ac:dyDescent="0.2">
      <c r="A286" s="58" t="str">
        <f t="array" ref="A286">IF(G286=Error_checking!$A$26,_xlfn.RANK.EQ(AC286,$AC$2:$AC$601),"")</f>
        <v/>
      </c>
      <c r="B286" s="93">
        <v>284</v>
      </c>
      <c r="C286" s="59">
        <f>VLOOKUP($B286,Ludo_na!$A$2:$D$601,2,0)</f>
        <v>186</v>
      </c>
      <c r="D286" s="60" t="str">
        <f>IF(VLOOKUP($B286,Ludo_voor!$A$2:$Y$601,3,0)="","",VLOOKUP($B286,Ludo_voor!$A$2:$Y$601,3,0))</f>
        <v>Dejonghe</v>
      </c>
      <c r="E286" s="61" t="str">
        <f>IF(VLOOKUP($B286,Ludo_voor!$A$2:$Y$601,4,0)="","",VLOOKUP($B286,Ludo_voor!$A$2:$Y$601,4,0))</f>
        <v>Ben</v>
      </c>
      <c r="F286" s="62" t="str">
        <f>IF(VLOOKUP($B286,Ludo_voor!$A$2:$Y$601,5,0)="","",VLOOKUP($B286,Ludo_voor!$A$2:$Y$601,5,0))</f>
        <v>Spelen op Zolder</v>
      </c>
      <c r="G286" s="63"/>
      <c r="H286" s="85"/>
      <c r="I286" s="86"/>
      <c r="J286" s="87"/>
      <c r="K286" s="87"/>
      <c r="L286" s="87"/>
      <c r="M286" s="67" t="str">
        <f t="array" ref="M286">IF($G286="","",IF(L286="",0,((SUM(IF(I286=I$2:I$601,IF(J286=J$2:J$601,1,0),0))-K286)/(SUM(IF(I286=I$2:I$601,IF(J286=J$2:J$601,1,0),0))-1)*100)+(L286/(SUM(IF(I286=I$2:I$601,IF(J286=J$2:J$601,L$2:L$601,0),0))))+IF(K286&lt;2,SUM(IF(I286=I$2:I$601,IF(J286=J$2:J$601,1,0),0)),0)))</f>
        <v/>
      </c>
      <c r="N286" s="88"/>
      <c r="O286" s="72"/>
      <c r="P286" s="72"/>
      <c r="Q286" s="72"/>
      <c r="R286" s="70" t="str">
        <f t="array" ref="R286">IF($G286="","",IF(Q286="",0,((SUM(IF(N286=N$2:N$601,IF(O286=O$2:O$601,1,0),0))-P286)/(SUM(IF(N286=N$2:N$601,IF(O286=O$2:O$601,1,0),0))-1)*100)+(Q286/(SUM(IF(N286=N$2:N$601,IF(O286=O$2:O$601,Q$2:Q$601,0),0))))+IF(P286&lt;2,SUM(IF(N286=N$2:N$601,IF(O286=O$2:O$601,1,0),0)),0)))</f>
        <v/>
      </c>
      <c r="S286" s="103"/>
      <c r="T286" s="69"/>
      <c r="U286" s="69"/>
      <c r="V286" s="69"/>
      <c r="W286" s="73" t="str">
        <f t="array" ref="W286">IF($G286="","",IF(OR(S286=Error_checking!$Q$25,S286=Error_checking!$Q$26),R286-IF(P286&lt;2,SUM(IF(N286=N$2:N$601,IF(O286=O$2:O$601,1,0),0)),0),IF(V286="",0,((SUM(IF(S286=S$2:S$601,IF(T286=T$2:T$601,1,0),0))-U286)/(SUM(IF(S286=S$2:S$601,IF(T286=T$2:T$601,1,0),0))-1)*100)+(V286/(SUM(IF(S286=S$2:S$601,IF(T286=T$2:T$601,V$2:V$601,0),0))))+IF(U286&lt;2,SUM(IF(S286=S$2:S$601,IF(T286=T$2:T$601,1,0),0)),0))))</f>
        <v/>
      </c>
      <c r="X286" s="74"/>
      <c r="Y286" s="75"/>
      <c r="Z286" s="76"/>
      <c r="AA286" s="75"/>
      <c r="AB286" s="77">
        <f>0</f>
        <v>0</v>
      </c>
      <c r="AC286" s="99">
        <f t="array" ref="AC286">SUM(M286,R286,W286,AB286)</f>
        <v>0</v>
      </c>
      <c r="AD286" s="98">
        <f>IF(G286=Error_checking!$A$26,MAX(0,MIN(MaxBonus,$G$1)+1-_xlfn.RANK.EQ(AC286,$AC$2:$AC$601)),0)</f>
        <v>0</v>
      </c>
      <c r="AE286" s="95">
        <f t="shared" si="4"/>
        <v>0</v>
      </c>
      <c r="AF286" s="78" t="str">
        <f t="array" ref="AF286">IF(G286=Error_checking!$A$26,_xlfn.RANK.EQ(AC286,$AC$2:$AC$601),"")</f>
        <v/>
      </c>
      <c r="AG286" s="101"/>
      <c r="AH286" s="102"/>
      <c r="AI286" s="102"/>
      <c r="AJ286" s="102"/>
      <c r="AK286" s="90"/>
      <c r="AL286" s="81"/>
      <c r="AM286" s="81"/>
      <c r="AN286" s="82"/>
      <c r="AO286" s="81"/>
      <c r="AP286" s="81"/>
      <c r="AQ286" s="81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</row>
    <row r="287" spans="1:78" s="89" customFormat="1" ht="12.75" x14ac:dyDescent="0.2">
      <c r="A287" s="58" t="str">
        <f t="array" ref="A287">IF(G287=Error_checking!$A$26,_xlfn.RANK.EQ(AC287,$AC$2:$AC$601),"")</f>
        <v/>
      </c>
      <c r="B287" s="84">
        <v>27</v>
      </c>
      <c r="C287" s="59">
        <f>VLOOKUP($B287,Ludo_na!$A$2:$D$601,2,0)</f>
        <v>470</v>
      </c>
      <c r="D287" s="60" t="str">
        <f>IF(VLOOKUP($B287,Ludo_voor!$A$2:$Y$601,3,0)="","",VLOOKUP($B287,Ludo_voor!$A$2:$Y$601,3,0))</f>
        <v>Dejonghe</v>
      </c>
      <c r="E287" s="61" t="str">
        <f>IF(VLOOKUP($B287,Ludo_voor!$A$2:$Y$601,4,0)="","",VLOOKUP($B287,Ludo_voor!$A$2:$Y$601,4,0))</f>
        <v>Mattijs</v>
      </c>
      <c r="F287" s="62" t="str">
        <f>IF(VLOOKUP($B287,Ludo_voor!$A$2:$Y$601,5,0)="","",VLOOKUP($B287,Ludo_voor!$A$2:$Y$601,5,0))</f>
        <v>Spelen op Zolder</v>
      </c>
      <c r="G287" s="63"/>
      <c r="H287" s="85"/>
      <c r="I287" s="86"/>
      <c r="J287" s="87"/>
      <c r="K287" s="87"/>
      <c r="L287" s="87"/>
      <c r="M287" s="67" t="str">
        <f t="array" ref="M287">IF($G287="","",IF(L287="",0,((SUM(IF(I287=I$2:I$601,IF(J287=J$2:J$601,1,0),0))-K287)/(SUM(IF(I287=I$2:I$601,IF(J287=J$2:J$601,1,0),0))-1)*100)+(L287/(SUM(IF(I287=I$2:I$601,IF(J287=J$2:J$601,L$2:L$601,0),0))))+IF(K287&lt;2,SUM(IF(I287=I$2:I$601,IF(J287=J$2:J$601,1,0),0)),0)))</f>
        <v/>
      </c>
      <c r="N287" s="88"/>
      <c r="O287" s="72"/>
      <c r="P287" s="72"/>
      <c r="Q287" s="72"/>
      <c r="R287" s="70" t="str">
        <f t="array" ref="R287">IF($G287="","",IF(Q287="",0,((SUM(IF(N287=N$2:N$601,IF(O287=O$2:O$601,1,0),0))-P287)/(SUM(IF(N287=N$2:N$601,IF(O287=O$2:O$601,1,0),0))-1)*100)+(Q287/(SUM(IF(N287=N$2:N$601,IF(O287=O$2:O$601,Q$2:Q$601,0),0))))+IF(P287&lt;2,SUM(IF(N287=N$2:N$601,IF(O287=O$2:O$601,1,0),0)),0)))</f>
        <v/>
      </c>
      <c r="S287" s="71"/>
      <c r="T287" s="72"/>
      <c r="U287" s="72"/>
      <c r="V287" s="72"/>
      <c r="W287" s="73" t="str">
        <f t="array" ref="W287">IF($G287="","",IF(OR(S287=Error_checking!$Q$25,S287=Error_checking!$Q$26),R287-IF(P287&lt;2,SUM(IF(N287=N$2:N$601,IF(O287=O$2:O$601,1,0),0)),0),IF(V287="",0,((SUM(IF(S287=S$2:S$601,IF(T287=T$2:T$601,1,0),0))-U287)/(SUM(IF(S287=S$2:S$601,IF(T287=T$2:T$601,1,0),0))-1)*100)+(V287/(SUM(IF(S287=S$2:S$601,IF(T287=T$2:T$601,V$2:V$601,0),0))))+IF(U287&lt;2,SUM(IF(S287=S$2:S$601,IF(T287=T$2:T$601,1,0),0)),0))))</f>
        <v/>
      </c>
      <c r="X287" s="74"/>
      <c r="Y287" s="75"/>
      <c r="Z287" s="76"/>
      <c r="AA287" s="75"/>
      <c r="AB287" s="77">
        <f>0</f>
        <v>0</v>
      </c>
      <c r="AC287" s="77">
        <f t="array" ref="AC287">SUM(M287,R287,W287,AB287)</f>
        <v>0</v>
      </c>
      <c r="AD287" s="76">
        <f>IF(G287=Error_checking!$A$26,MAX(0,MIN(MaxBonus,$G$1)+1-_xlfn.RANK.EQ(AC287,$AC$2:$AC$601)),0)</f>
        <v>0</v>
      </c>
      <c r="AE287" s="73">
        <f t="shared" si="4"/>
        <v>0</v>
      </c>
      <c r="AF287" s="78" t="str">
        <f t="array" ref="AF287">IF(G287=Error_checking!$A$26,_xlfn.RANK.EQ(AC287,$AC$2:$AC$601),"")</f>
        <v/>
      </c>
      <c r="AG287" s="79"/>
      <c r="AH287" s="80"/>
      <c r="AI287" s="80"/>
      <c r="AJ287" s="80"/>
      <c r="AK287" s="81"/>
      <c r="AL287" s="81"/>
      <c r="AM287" s="81"/>
      <c r="AN287" s="82"/>
      <c r="AO287" s="81"/>
      <c r="AP287" s="81"/>
      <c r="AQ287" s="81"/>
    </row>
    <row r="288" spans="1:78" s="89" customFormat="1" ht="12.75" x14ac:dyDescent="0.2">
      <c r="A288" s="58" t="str">
        <f t="array" ref="A288">IF(G288=Error_checking!$A$26,_xlfn.RANK.EQ(AC288,$AC$2:$AC$601),"")</f>
        <v/>
      </c>
      <c r="B288" s="84">
        <v>232</v>
      </c>
      <c r="C288" s="59">
        <f>VLOOKUP($B288,Ludo_na!$A$2:$D$601,2,0)</f>
        <v>490</v>
      </c>
      <c r="D288" s="60" t="str">
        <f>IF(VLOOKUP($B288,Ludo_voor!$A$2:$Y$601,3,0)="","",VLOOKUP($B288,Ludo_voor!$A$2:$Y$601,3,0))</f>
        <v>Deketelaere</v>
      </c>
      <c r="E288" s="61" t="str">
        <f>IF(VLOOKUP($B288,Ludo_voor!$A$2:$Y$601,4,0)="","",VLOOKUP($B288,Ludo_voor!$A$2:$Y$601,4,0))</f>
        <v>Kimberley</v>
      </c>
      <c r="F288" s="62" t="str">
        <f>IF(VLOOKUP($B288,Ludo_voor!$A$2:$Y$601,5,0)="","",VLOOKUP($B288,Ludo_voor!$A$2:$Y$601,5,0))</f>
        <v/>
      </c>
      <c r="G288" s="63"/>
      <c r="H288" s="85"/>
      <c r="I288" s="86"/>
      <c r="J288" s="87"/>
      <c r="K288" s="87"/>
      <c r="L288" s="87"/>
      <c r="M288" s="67" t="str">
        <f t="array" ref="M288">IF($G288="","",IF(L288="",0,((SUM(IF(I288=I$2:I$601,IF(J288=J$2:J$601,1,0),0))-K288)/(SUM(IF(I288=I$2:I$601,IF(J288=J$2:J$601,1,0),0))-1)*100)+(L288/(SUM(IF(I288=I$2:I$601,IF(J288=J$2:J$601,L$2:L$601,0),0))))+IF(K288&lt;2,SUM(IF(I288=I$2:I$601,IF(J288=J$2:J$601,1,0),0)),0)))</f>
        <v/>
      </c>
      <c r="N288" s="88"/>
      <c r="O288" s="72"/>
      <c r="P288" s="72"/>
      <c r="Q288" s="72"/>
      <c r="R288" s="70" t="str">
        <f t="array" ref="R288">IF($G288="","",IF(Q288="",0,((SUM(IF(N288=N$2:N$601,IF(O288=O$2:O$601,1,0),0))-P288)/(SUM(IF(N288=N$2:N$601,IF(O288=O$2:O$601,1,0),0))-1)*100)+(Q288/(SUM(IF(N288=N$2:N$601,IF(O288=O$2:O$601,Q$2:Q$601,0),0))))+IF(P288&lt;2,SUM(IF(N288=N$2:N$601,IF(O288=O$2:O$601,1,0),0)),0)))</f>
        <v/>
      </c>
      <c r="S288" s="71"/>
      <c r="T288" s="72"/>
      <c r="U288" s="72"/>
      <c r="V288" s="72"/>
      <c r="W288" s="73" t="str">
        <f t="array" ref="W288">IF($G288="","",IF(OR(S288=Error_checking!$Q$25,S288=Error_checking!$Q$26),R288-IF(P288&lt;2,SUM(IF(N288=N$2:N$601,IF(O288=O$2:O$601,1,0),0)),0),IF(V288="",0,((SUM(IF(S288=S$2:S$601,IF(T288=T$2:T$601,1,0),0))-U288)/(SUM(IF(S288=S$2:S$601,IF(T288=T$2:T$601,1,0),0))-1)*100)+(V288/(SUM(IF(S288=S$2:S$601,IF(T288=T$2:T$601,V$2:V$601,0),0))))+IF(U288&lt;2,SUM(IF(S288=S$2:S$601,IF(T288=T$2:T$601,1,0),0)),0))))</f>
        <v/>
      </c>
      <c r="X288" s="74"/>
      <c r="Y288" s="75"/>
      <c r="Z288" s="76"/>
      <c r="AA288" s="75"/>
      <c r="AB288" s="77">
        <f>0</f>
        <v>0</v>
      </c>
      <c r="AC288" s="77">
        <f t="array" ref="AC288">SUM(M288,R288,W288,AB288)</f>
        <v>0</v>
      </c>
      <c r="AD288" s="76">
        <f>IF(G288=Error_checking!$A$26,MAX(0,MIN(MaxBonus,$G$1)+1-_xlfn.RANK.EQ(AC288,$AC$2:$AC$601)),0)</f>
        <v>0</v>
      </c>
      <c r="AE288" s="73">
        <f t="shared" si="4"/>
        <v>0</v>
      </c>
      <c r="AF288" s="78" t="str">
        <f t="array" ref="AF288">IF(G288=Error_checking!$A$26,_xlfn.RANK.EQ(AC288,$AC$2:$AC$601),"")</f>
        <v/>
      </c>
      <c r="AG288" s="79"/>
      <c r="AH288" s="80"/>
      <c r="AI288" s="80"/>
      <c r="AJ288" s="80"/>
      <c r="AK288" s="90"/>
      <c r="AL288" s="81"/>
      <c r="AM288" s="81"/>
      <c r="AN288" s="82"/>
      <c r="AO288" s="81"/>
      <c r="AP288" s="81"/>
      <c r="AQ288" s="81"/>
    </row>
    <row r="289" spans="1:78" s="104" customFormat="1" ht="12.75" x14ac:dyDescent="0.2">
      <c r="A289" s="58" t="str">
        <f t="array" ref="A289">IF(G289=Error_checking!$A$26,_xlfn.RANK.EQ(AC289,$AC$2:$AC$601),"")</f>
        <v/>
      </c>
      <c r="B289" s="84">
        <v>73</v>
      </c>
      <c r="C289" s="59">
        <f>VLOOKUP($B289,Ludo_na!$A$2:$D$601,2,0)</f>
        <v>210</v>
      </c>
      <c r="D289" s="60" t="str">
        <f>IF(VLOOKUP($B289,Ludo_voor!$A$2:$Y$601,3,0)="","",VLOOKUP($B289,Ludo_voor!$A$2:$Y$601,3,0))</f>
        <v>Delafontaine</v>
      </c>
      <c r="E289" s="61" t="str">
        <f>IF(VLOOKUP($B289,Ludo_voor!$A$2:$Y$601,4,0)="","",VLOOKUP($B289,Ludo_voor!$A$2:$Y$601,4,0))</f>
        <v>Jolien</v>
      </c>
      <c r="F289" s="62" t="str">
        <f>IF(VLOOKUP($B289,Ludo_voor!$A$2:$Y$601,5,0)="","",VLOOKUP($B289,Ludo_voor!$A$2:$Y$601,5,0))</f>
        <v>Spelen op Zolder</v>
      </c>
      <c r="G289" s="63"/>
      <c r="H289" s="85"/>
      <c r="I289" s="86"/>
      <c r="J289" s="87"/>
      <c r="K289" s="87"/>
      <c r="L289" s="87"/>
      <c r="M289" s="67" t="str">
        <f t="array" ref="M289">IF($G289="","",IF(L289="",0,((SUM(IF(I289=I$2:I$601,IF(J289=J$2:J$601,1,0),0))-K289)/(SUM(IF(I289=I$2:I$601,IF(J289=J$2:J$601,1,0),0))-1)*100)+(L289/(SUM(IF(I289=I$2:I$601,IF(J289=J$2:J$601,L$2:L$601,0),0))))+IF(K289&lt;2,SUM(IF(I289=I$2:I$601,IF(J289=J$2:J$601,1,0),0)),0)))</f>
        <v/>
      </c>
      <c r="N289" s="88"/>
      <c r="O289" s="72"/>
      <c r="P289" s="72"/>
      <c r="Q289" s="72"/>
      <c r="R289" s="70" t="str">
        <f t="array" ref="R289">IF($G289="","",IF(Q289="",0,((SUM(IF(N289=N$2:N$601,IF(O289=O$2:O$601,1,0),0))-P289)/(SUM(IF(N289=N$2:N$601,IF(O289=O$2:O$601,1,0),0))-1)*100)+(Q289/(SUM(IF(N289=N$2:N$601,IF(O289=O$2:O$601,Q$2:Q$601,0),0))))+IF(P289&lt;2,SUM(IF(N289=N$2:N$601,IF(O289=O$2:O$601,1,0),0)),0)))</f>
        <v/>
      </c>
      <c r="S289" s="71"/>
      <c r="T289" s="72"/>
      <c r="U289" s="72"/>
      <c r="V289" s="72"/>
      <c r="W289" s="73" t="str">
        <f t="array" ref="W289">IF($G289="","",IF(OR(S289=Error_checking!$Q$25,S289=Error_checking!$Q$26),R289-IF(P289&lt;2,SUM(IF(N289=N$2:N$601,IF(O289=O$2:O$601,1,0),0)),0),IF(V289="",0,((SUM(IF(S289=S$2:S$601,IF(T289=T$2:T$601,1,0),0))-U289)/(SUM(IF(S289=S$2:S$601,IF(T289=T$2:T$601,1,0),0))-1)*100)+(V289/(SUM(IF(S289=S$2:S$601,IF(T289=T$2:T$601,V$2:V$601,0),0))))+IF(U289&lt;2,SUM(IF(S289=S$2:S$601,IF(T289=T$2:T$601,1,0),0)),0))))</f>
        <v/>
      </c>
      <c r="X289" s="74"/>
      <c r="Y289" s="75"/>
      <c r="Z289" s="76"/>
      <c r="AA289" s="75"/>
      <c r="AB289" s="77">
        <f>0</f>
        <v>0</v>
      </c>
      <c r="AC289" s="77">
        <f t="array" ref="AC289">SUM(M289,R289,W289,AB289)</f>
        <v>0</v>
      </c>
      <c r="AD289" s="76">
        <f>IF(G289=Error_checking!$A$26,MAX(0,MIN(MaxBonus,$G$1)+1-_xlfn.RANK.EQ(AC289,$AC$2:$AC$601)),0)</f>
        <v>0</v>
      </c>
      <c r="AE289" s="73">
        <f t="shared" si="4"/>
        <v>0</v>
      </c>
      <c r="AF289" s="78" t="str">
        <f t="array" ref="AF289">IF(G289=Error_checking!$A$26,_xlfn.RANK.EQ(AC289,$AC$2:$AC$601),"")</f>
        <v/>
      </c>
      <c r="AG289" s="79"/>
      <c r="AH289" s="80"/>
      <c r="AI289" s="80"/>
      <c r="AJ289" s="8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</row>
    <row r="290" spans="1:78" s="89" customFormat="1" ht="12.75" x14ac:dyDescent="0.2">
      <c r="A290" s="58" t="str">
        <f t="array" ref="A290">IF(G290=Error_checking!$A$26,_xlfn.RANK.EQ(AC290,$AC$2:$AC$601),"")</f>
        <v/>
      </c>
      <c r="B290" s="84">
        <v>184</v>
      </c>
      <c r="C290" s="59">
        <f>VLOOKUP($B290,Ludo_na!$A$2:$D$601,2,0)</f>
        <v>354</v>
      </c>
      <c r="D290" s="60" t="str">
        <f>IF(VLOOKUP($B290,Ludo_voor!$A$2:$Y$601,3,0)="","",VLOOKUP($B290,Ludo_voor!$A$2:$Y$601,3,0))</f>
        <v>Delafontaine</v>
      </c>
      <c r="E290" s="61" t="str">
        <f>IF(VLOOKUP($B290,Ludo_voor!$A$2:$Y$601,4,0)="","",VLOOKUP($B290,Ludo_voor!$A$2:$Y$601,4,0))</f>
        <v>Oswald</v>
      </c>
      <c r="F290" s="62" t="str">
        <f>IF(VLOOKUP($B290,Ludo_voor!$A$2:$Y$601,5,0)="","",VLOOKUP($B290,Ludo_voor!$A$2:$Y$601,5,0))</f>
        <v>Spelen op Zolder</v>
      </c>
      <c r="G290" s="63"/>
      <c r="H290" s="85"/>
      <c r="I290" s="86"/>
      <c r="J290" s="87"/>
      <c r="K290" s="87"/>
      <c r="L290" s="87"/>
      <c r="M290" s="67" t="str">
        <f t="array" ref="M290">IF($G290="","",IF(L290="",0,((SUM(IF(I290=I$2:I$601,IF(J290=J$2:J$601,1,0),0))-K290)/(SUM(IF(I290=I$2:I$601,IF(J290=J$2:J$601,1,0),0))-1)*100)+(L290/(SUM(IF(I290=I$2:I$601,IF(J290=J$2:J$601,L$2:L$601,0),0))))+IF(K290&lt;2,SUM(IF(I290=I$2:I$601,IF(J290=J$2:J$601,1,0),0)),0)))</f>
        <v/>
      </c>
      <c r="N290" s="88"/>
      <c r="O290" s="72"/>
      <c r="P290" s="72"/>
      <c r="Q290" s="72"/>
      <c r="R290" s="70" t="str">
        <f t="array" ref="R290">IF($G290="","",IF(Q290="",0,((SUM(IF(N290=N$2:N$601,IF(O290=O$2:O$601,1,0),0))-P290)/(SUM(IF(N290=N$2:N$601,IF(O290=O$2:O$601,1,0),0))-1)*100)+(Q290/(SUM(IF(N290=N$2:N$601,IF(O290=O$2:O$601,Q$2:Q$601,0),0))))+IF(P290&lt;2,SUM(IF(N290=N$2:N$601,IF(O290=O$2:O$601,1,0),0)),0)))</f>
        <v/>
      </c>
      <c r="S290" s="71"/>
      <c r="T290" s="72"/>
      <c r="U290" s="72"/>
      <c r="V290" s="72"/>
      <c r="W290" s="73" t="str">
        <f t="array" ref="W290">IF($G290="","",IF(OR(S290=Error_checking!$Q$25,S290=Error_checking!$Q$26),R290-IF(P290&lt;2,SUM(IF(N290=N$2:N$601,IF(O290=O$2:O$601,1,0),0)),0),IF(V290="",0,((SUM(IF(S290=S$2:S$601,IF(T290=T$2:T$601,1,0),0))-U290)/(SUM(IF(S290=S$2:S$601,IF(T290=T$2:T$601,1,0),0))-1)*100)+(V290/(SUM(IF(S290=S$2:S$601,IF(T290=T$2:T$601,V$2:V$601,0),0))))+IF(U290&lt;2,SUM(IF(S290=S$2:S$601,IF(T290=T$2:T$601,1,0),0)),0))))</f>
        <v/>
      </c>
      <c r="X290" s="74"/>
      <c r="Y290" s="75"/>
      <c r="Z290" s="76"/>
      <c r="AA290" s="75"/>
      <c r="AB290" s="77">
        <f>0</f>
        <v>0</v>
      </c>
      <c r="AC290" s="77">
        <f t="array" ref="AC290">SUM(M290,R290,W290,AB290)</f>
        <v>0</v>
      </c>
      <c r="AD290" s="76">
        <f>IF(G290=Error_checking!$A$26,MAX(0,MIN(MaxBonus,$G$1)+1-_xlfn.RANK.EQ(AC290,$AC$2:$AC$601)),0)</f>
        <v>0</v>
      </c>
      <c r="AE290" s="73">
        <f t="shared" si="4"/>
        <v>0</v>
      </c>
      <c r="AF290" s="78" t="str">
        <f t="array" ref="AF290">IF(G290=Error_checking!$A$26,_xlfn.RANK.EQ(AC290,$AC$2:$AC$601),"")</f>
        <v/>
      </c>
      <c r="AG290" s="79"/>
      <c r="AH290" s="80"/>
      <c r="AI290" s="80"/>
      <c r="AJ290" s="80"/>
      <c r="AK290" s="90"/>
      <c r="AL290" s="81"/>
      <c r="AM290" s="81"/>
      <c r="AN290" s="82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1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</row>
    <row r="291" spans="1:78" s="104" customFormat="1" ht="12.75" x14ac:dyDescent="0.2">
      <c r="A291" s="58" t="str">
        <f t="array" ref="A291">IF(G291=Error_checking!$A$26,_xlfn.RANK.EQ(AC291,$AC$2:$AC$601),"")</f>
        <v/>
      </c>
      <c r="B291" s="84">
        <v>114</v>
      </c>
      <c r="C291" s="59">
        <f>VLOOKUP($B291,Ludo_na!$A$2:$D$601,2,0)</f>
        <v>153</v>
      </c>
      <c r="D291" s="60" t="str">
        <f>IF(VLOOKUP($B291,Ludo_voor!$A$2:$Y$601,3,0)="","",VLOOKUP($B291,Ludo_voor!$A$2:$Y$601,3,0))</f>
        <v>Delafontaine</v>
      </c>
      <c r="E291" s="61" t="str">
        <f>IF(VLOOKUP($B291,Ludo_voor!$A$2:$Y$601,4,0)="","",VLOOKUP($B291,Ludo_voor!$A$2:$Y$601,4,0))</f>
        <v>Peter</v>
      </c>
      <c r="F291" s="62" t="str">
        <f>IF(VLOOKUP($B291,Ludo_voor!$A$2:$Y$601,5,0)="","",VLOOKUP($B291,Ludo_voor!$A$2:$Y$601,5,0))</f>
        <v>Spelen op Zolder</v>
      </c>
      <c r="G291" s="63"/>
      <c r="H291" s="85"/>
      <c r="I291" s="86"/>
      <c r="J291" s="87"/>
      <c r="K291" s="87"/>
      <c r="L291" s="87"/>
      <c r="M291" s="67" t="str">
        <f t="array" ref="M291">IF($G291="","",IF(L291="",0,((SUM(IF(I291=I$2:I$601,IF(J291=J$2:J$601,1,0),0))-K291)/(SUM(IF(I291=I$2:I$601,IF(J291=J$2:J$601,1,0),0))-1)*100)+(L291/(SUM(IF(I291=I$2:I$601,IF(J291=J$2:J$601,L$2:L$601,0),0))))+IF(K291&lt;2,SUM(IF(I291=I$2:I$601,IF(J291=J$2:J$601,1,0),0)),0)))</f>
        <v/>
      </c>
      <c r="N291" s="88"/>
      <c r="O291" s="72"/>
      <c r="P291" s="72"/>
      <c r="Q291" s="72"/>
      <c r="R291" s="70" t="str">
        <f t="array" ref="R291">IF($G291="","",IF(Q291="",0,((SUM(IF(N291=N$2:N$601,IF(O291=O$2:O$601,1,0),0))-P291)/(SUM(IF(N291=N$2:N$601,IF(O291=O$2:O$601,1,0),0))-1)*100)+(Q291/(SUM(IF(N291=N$2:N$601,IF(O291=O$2:O$601,Q$2:Q$601,0),0))))+IF(P291&lt;2,SUM(IF(N291=N$2:N$601,IF(O291=O$2:O$601,1,0),0)),0)))</f>
        <v/>
      </c>
      <c r="S291" s="71"/>
      <c r="T291" s="72"/>
      <c r="U291" s="72"/>
      <c r="V291" s="72"/>
      <c r="W291" s="73" t="str">
        <f t="array" ref="W291">IF($G291="","",IF(OR(S291=Error_checking!$Q$25,S291=Error_checking!$Q$26),R291-IF(P291&lt;2,SUM(IF(N291=N$2:N$601,IF(O291=O$2:O$601,1,0),0)),0),IF(V291="",0,((SUM(IF(S291=S$2:S$601,IF(T291=T$2:T$601,1,0),0))-U291)/(SUM(IF(S291=S$2:S$601,IF(T291=T$2:T$601,1,0),0))-1)*100)+(V291/(SUM(IF(S291=S$2:S$601,IF(T291=T$2:T$601,V$2:V$601,0),0))))+IF(U291&lt;2,SUM(IF(S291=S$2:S$601,IF(T291=T$2:T$601,1,0),0)),0))))</f>
        <v/>
      </c>
      <c r="X291" s="74"/>
      <c r="Y291" s="75"/>
      <c r="Z291" s="76"/>
      <c r="AA291" s="75"/>
      <c r="AB291" s="77">
        <f>0</f>
        <v>0</v>
      </c>
      <c r="AC291" s="77">
        <f t="array" ref="AC291">SUM(M291,R291,W291,AB291)</f>
        <v>0</v>
      </c>
      <c r="AD291" s="76">
        <f>IF(G291=Error_checking!$A$26,MAX(0,MIN(MaxBonus,$G$1)+1-_xlfn.RANK.EQ(AC291,$AC$2:$AC$601)),0)</f>
        <v>0</v>
      </c>
      <c r="AE291" s="73">
        <f t="shared" si="4"/>
        <v>0</v>
      </c>
      <c r="AF291" s="78" t="str">
        <f t="array" ref="AF291">IF(G291=Error_checking!$A$26,_xlfn.RANK.EQ(AC291,$AC$2:$AC$601),"")</f>
        <v/>
      </c>
      <c r="AG291" s="79"/>
      <c r="AH291" s="80"/>
      <c r="AI291" s="80"/>
      <c r="AJ291" s="80"/>
      <c r="AK291" s="81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</row>
    <row r="292" spans="1:78" s="104" customFormat="1" ht="12.75" x14ac:dyDescent="0.2">
      <c r="A292" s="58" t="str">
        <f t="array" ref="A292">IF(G292=Error_checking!$A$26,_xlfn.RANK.EQ(AC292,$AC$2:$AC$601),"")</f>
        <v/>
      </c>
      <c r="B292" s="93">
        <v>271</v>
      </c>
      <c r="C292" s="59">
        <f>VLOOKUP($B292,Ludo_na!$A$2:$D$601,2,0)</f>
        <v>515</v>
      </c>
      <c r="D292" s="60" t="str">
        <f>IF(VLOOKUP($B292,Ludo_voor!$A$2:$Y$601,3,0)="","",VLOOKUP($B292,Ludo_voor!$A$2:$Y$601,3,0))</f>
        <v>Delaunoy</v>
      </c>
      <c r="E292" s="61" t="str">
        <f>IF(VLOOKUP($B292,Ludo_voor!$A$2:$Y$601,4,0)="","",VLOOKUP($B292,Ludo_voor!$A$2:$Y$601,4,0))</f>
        <v>Emmanuel</v>
      </c>
      <c r="F292" s="62" t="str">
        <f>IF(VLOOKUP($B292,Ludo_voor!$A$2:$Y$601,5,0)="","",VLOOKUP($B292,Ludo_voor!$A$2:$Y$601,5,0))</f>
        <v/>
      </c>
      <c r="G292" s="63"/>
      <c r="H292" s="85"/>
      <c r="I292" s="86"/>
      <c r="J292" s="87"/>
      <c r="K292" s="87"/>
      <c r="L292" s="87"/>
      <c r="M292" s="67" t="str">
        <f t="array" ref="M292">IF($G292="","",IF(L292="",0,((SUM(IF(I292=I$2:I$601,IF(J292=J$2:J$601,1,0),0))-K292)/(SUM(IF(I292=I$2:I$601,IF(J292=J$2:J$601,1,0),0))-1)*100)+(L292/(SUM(IF(I292=I$2:I$601,IF(J292=J$2:J$601,L$2:L$601,0),0))))+IF(K292&lt;2,SUM(IF(I292=I$2:I$601,IF(J292=J$2:J$601,1,0),0)),0)))</f>
        <v/>
      </c>
      <c r="N292" s="88"/>
      <c r="O292" s="72"/>
      <c r="P292" s="72"/>
      <c r="Q292" s="72"/>
      <c r="R292" s="70" t="str">
        <f t="array" ref="R292">IF($G292="","",IF(Q292="",0,((SUM(IF(N292=N$2:N$601,IF(O292=O$2:O$601,1,0),0))-P292)/(SUM(IF(N292=N$2:N$601,IF(O292=O$2:O$601,1,0),0))-1)*100)+(Q292/(SUM(IF(N292=N$2:N$601,IF(O292=O$2:O$601,Q$2:Q$601,0),0))))+IF(P292&lt;2,SUM(IF(N292=N$2:N$601,IF(O292=O$2:O$601,1,0),0)),0)))</f>
        <v/>
      </c>
      <c r="S292" s="71"/>
      <c r="T292" s="72"/>
      <c r="U292" s="72"/>
      <c r="V292" s="72"/>
      <c r="W292" s="73" t="str">
        <f t="array" ref="W292">IF($G292="","",IF(OR(S292=Error_checking!$Q$25,S292=Error_checking!$Q$26),R292-IF(P292&lt;2,SUM(IF(N292=N$2:N$601,IF(O292=O$2:O$601,1,0),0)),0),IF(V292="",0,((SUM(IF(S292=S$2:S$601,IF(T292=T$2:T$601,1,0),0))-U292)/(SUM(IF(S292=S$2:S$601,IF(T292=T$2:T$601,1,0),0))-1)*100)+(V292/(SUM(IF(S292=S$2:S$601,IF(T292=T$2:T$601,V$2:V$601,0),0))))+IF(U292&lt;2,SUM(IF(S292=S$2:S$601,IF(T292=T$2:T$601,1,0),0)),0))))</f>
        <v/>
      </c>
      <c r="X292" s="74"/>
      <c r="Y292" s="75"/>
      <c r="Z292" s="76"/>
      <c r="AA292" s="75"/>
      <c r="AB292" s="77">
        <f>0</f>
        <v>0</v>
      </c>
      <c r="AC292" s="77">
        <f t="array" ref="AC292">SUM(M292,R292,W292,AB292)</f>
        <v>0</v>
      </c>
      <c r="AD292" s="76">
        <f>IF(G292=Error_checking!$A$26,MAX(0,MIN(MaxBonus,$G$1)+1-_xlfn.RANK.EQ(AC292,$AC$2:$AC$601)),0)</f>
        <v>0</v>
      </c>
      <c r="AE292" s="73">
        <f t="shared" si="4"/>
        <v>0</v>
      </c>
      <c r="AF292" s="78" t="str">
        <f t="array" ref="AF292">IF(G292=Error_checking!$A$26,_xlfn.RANK.EQ(AC292,$AC$2:$AC$601),"")</f>
        <v/>
      </c>
      <c r="AG292" s="79"/>
      <c r="AH292" s="80"/>
      <c r="AI292" s="80"/>
      <c r="AJ292" s="80"/>
      <c r="AK292" s="81"/>
      <c r="AL292" s="81"/>
      <c r="AM292" s="81"/>
      <c r="AN292" s="82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1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</row>
    <row r="293" spans="1:78" s="104" customFormat="1" ht="12.75" x14ac:dyDescent="0.2">
      <c r="A293" s="58" t="str">
        <f t="array" ref="A293">IF(G293=Error_checking!$A$26,_xlfn.RANK.EQ(AC293,$AC$2:$AC$601),"")</f>
        <v/>
      </c>
      <c r="B293" s="84">
        <v>312</v>
      </c>
      <c r="C293" s="59">
        <f>VLOOKUP($B293,Ludo_na!$A$2:$D$601,2,0)</f>
        <v>476</v>
      </c>
      <c r="D293" s="60" t="str">
        <f>IF(VLOOKUP($B293,Ludo_voor!$A$2:$Y$601,3,0)="","",VLOOKUP($B293,Ludo_voor!$A$2:$Y$601,3,0))</f>
        <v>Deleu</v>
      </c>
      <c r="E293" s="61" t="str">
        <f>IF(VLOOKUP($B293,Ludo_voor!$A$2:$Y$601,4,0)="","",VLOOKUP($B293,Ludo_voor!$A$2:$Y$601,4,0))</f>
        <v>Lien</v>
      </c>
      <c r="F293" s="62" t="str">
        <f>IF(VLOOKUP($B293,Ludo_voor!$A$2:$Y$601,5,0)="","",VLOOKUP($B293,Ludo_voor!$A$2:$Y$601,5,0))</f>
        <v/>
      </c>
      <c r="G293" s="63"/>
      <c r="H293" s="85"/>
      <c r="I293" s="86"/>
      <c r="J293" s="87"/>
      <c r="K293" s="87"/>
      <c r="L293" s="87"/>
      <c r="M293" s="67" t="str">
        <f t="array" ref="M293">IF($G293="","",IF(L293="",0,((SUM(IF(I293=I$2:I$601,IF(J293=J$2:J$601,1,0),0))-K293)/(SUM(IF(I293=I$2:I$601,IF(J293=J$2:J$601,1,0),0))-1)*100)+(L293/(SUM(IF(I293=I$2:I$601,IF(J293=J$2:J$601,L$2:L$601,0),0))))+IF(K293&lt;2,SUM(IF(I293=I$2:I$601,IF(J293=J$2:J$601,1,0),0)),0)))</f>
        <v/>
      </c>
      <c r="N293" s="88"/>
      <c r="O293" s="72"/>
      <c r="P293" s="72"/>
      <c r="Q293" s="72"/>
      <c r="R293" s="70" t="str">
        <f t="array" ref="R293">IF($G293="","",IF(Q293="",0,((SUM(IF(N293=N$2:N$601,IF(O293=O$2:O$601,1,0),0))-P293)/(SUM(IF(N293=N$2:N$601,IF(O293=O$2:O$601,1,0),0))-1)*100)+(Q293/(SUM(IF(N293=N$2:N$601,IF(O293=O$2:O$601,Q$2:Q$601,0),0))))+IF(P293&lt;2,SUM(IF(N293=N$2:N$601,IF(O293=O$2:O$601,1,0),0)),0)))</f>
        <v/>
      </c>
      <c r="S293" s="71"/>
      <c r="T293" s="72"/>
      <c r="U293" s="72"/>
      <c r="V293" s="72"/>
      <c r="W293" s="73" t="str">
        <f t="array" ref="W293">IF($G293="","",IF(OR(S293=Error_checking!$Q$25,S293=Error_checking!$Q$26),R293-IF(P293&lt;2,SUM(IF(N293=N$2:N$601,IF(O293=O$2:O$601,1,0),0)),0),IF(V293="",0,((SUM(IF(S293=S$2:S$601,IF(T293=T$2:T$601,1,0),0))-U293)/(SUM(IF(S293=S$2:S$601,IF(T293=T$2:T$601,1,0),0))-1)*100)+(V293/(SUM(IF(S293=S$2:S$601,IF(T293=T$2:T$601,V$2:V$601,0),0))))+IF(U293&lt;2,SUM(IF(S293=S$2:S$601,IF(T293=T$2:T$601,1,0),0)),0))))</f>
        <v/>
      </c>
      <c r="X293" s="74"/>
      <c r="Y293" s="75"/>
      <c r="Z293" s="76"/>
      <c r="AA293" s="75"/>
      <c r="AB293" s="77">
        <f>0</f>
        <v>0</v>
      </c>
      <c r="AC293" s="77">
        <f t="array" ref="AC293">SUM(M293,R293,W293,AB293)</f>
        <v>0</v>
      </c>
      <c r="AD293" s="76">
        <f>IF(G293=Error_checking!$A$26,MAX(0,MIN(MaxBonus,$G$1)+1-_xlfn.RANK.EQ(AC293,$AC$2:$AC$601)),0)</f>
        <v>0</v>
      </c>
      <c r="AE293" s="73">
        <f t="shared" si="4"/>
        <v>0</v>
      </c>
      <c r="AF293" s="78" t="str">
        <f t="array" ref="AF293">IF(G293=Error_checking!$A$26,_xlfn.RANK.EQ(AC293,$AC$2:$AC$601),"")</f>
        <v/>
      </c>
      <c r="AG293" s="79"/>
      <c r="AH293" s="80"/>
      <c r="AI293" s="80"/>
      <c r="AJ293" s="80"/>
      <c r="AK293" s="81"/>
      <c r="AL293" s="81"/>
      <c r="AM293" s="81"/>
      <c r="AN293" s="82"/>
      <c r="AO293" s="81"/>
      <c r="AP293" s="81"/>
      <c r="AQ293" s="81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/>
      <c r="BI293" s="89"/>
      <c r="BJ293" s="89"/>
      <c r="BK293" s="89"/>
      <c r="BL293" s="89"/>
      <c r="BM293" s="89"/>
      <c r="BN293" s="89"/>
      <c r="BO293" s="89"/>
      <c r="BP293" s="89"/>
      <c r="BQ293" s="89"/>
      <c r="BR293" s="89"/>
      <c r="BS293" s="89"/>
      <c r="BT293" s="89"/>
      <c r="BU293" s="89"/>
      <c r="BV293" s="89"/>
      <c r="BW293" s="89"/>
      <c r="BX293" s="89"/>
      <c r="BY293" s="89"/>
      <c r="BZ293" s="89"/>
    </row>
    <row r="294" spans="1:78" s="104" customFormat="1" ht="12.75" x14ac:dyDescent="0.2">
      <c r="A294" s="58" t="str">
        <f t="array" ref="A294">IF(G294=Error_checking!$A$26,_xlfn.RANK.EQ(AC294,$AC$2:$AC$601),"")</f>
        <v/>
      </c>
      <c r="B294" s="84">
        <v>26</v>
      </c>
      <c r="C294" s="59">
        <f>VLOOKUP($B294,Ludo_na!$A$2:$D$601,2,0)</f>
        <v>281</v>
      </c>
      <c r="D294" s="60" t="str">
        <f>IF(VLOOKUP($B294,Ludo_voor!$A$2:$Y$601,3,0)="","",VLOOKUP($B294,Ludo_voor!$A$2:$Y$601,3,0))</f>
        <v>Delhaye</v>
      </c>
      <c r="E294" s="61" t="str">
        <f>IF(VLOOKUP($B294,Ludo_voor!$A$2:$Y$601,4,0)="","",VLOOKUP($B294,Ludo_voor!$A$2:$Y$601,4,0))</f>
        <v>Renaat</v>
      </c>
      <c r="F294" s="62" t="str">
        <f>IF(VLOOKUP($B294,Ludo_voor!$A$2:$Y$601,5,0)="","",VLOOKUP($B294,Ludo_voor!$A$2:$Y$601,5,0))</f>
        <v/>
      </c>
      <c r="G294" s="63"/>
      <c r="H294" s="85"/>
      <c r="I294" s="86"/>
      <c r="J294" s="87"/>
      <c r="K294" s="87"/>
      <c r="L294" s="87"/>
      <c r="M294" s="67" t="str">
        <f t="array" ref="M294">IF($G294="","",IF(L294="",0,((SUM(IF(I294=I$2:I$601,IF(J294=J$2:J$601,1,0),0))-K294)/(SUM(IF(I294=I$2:I$601,IF(J294=J$2:J$601,1,0),0))-1)*100)+(L294/(SUM(IF(I294=I$2:I$601,IF(J294=J$2:J$601,L$2:L$601,0),0))))+IF(K294&lt;2,SUM(IF(I294=I$2:I$601,IF(J294=J$2:J$601,1,0),0)),0)))</f>
        <v/>
      </c>
      <c r="N294" s="88"/>
      <c r="O294" s="72"/>
      <c r="P294" s="72"/>
      <c r="Q294" s="72"/>
      <c r="R294" s="70" t="str">
        <f t="array" ref="R294">IF($G294="","",IF(Q294="",0,((SUM(IF(N294=N$2:N$601,IF(O294=O$2:O$601,1,0),0))-P294)/(SUM(IF(N294=N$2:N$601,IF(O294=O$2:O$601,1,0),0))-1)*100)+(Q294/(SUM(IF(N294=N$2:N$601,IF(O294=O$2:O$601,Q$2:Q$601,0),0))))+IF(P294&lt;2,SUM(IF(N294=N$2:N$601,IF(O294=O$2:O$601,1,0),0)),0)))</f>
        <v/>
      </c>
      <c r="S294" s="71"/>
      <c r="T294" s="72"/>
      <c r="U294" s="72"/>
      <c r="V294" s="72"/>
      <c r="W294" s="73" t="str">
        <f t="array" ref="W294">IF($G294="","",IF(OR(S294=Error_checking!$Q$25,S294=Error_checking!$Q$26),R294-IF(P294&lt;2,SUM(IF(N294=N$2:N$601,IF(O294=O$2:O$601,1,0),0)),0),IF(V294="",0,((SUM(IF(S294=S$2:S$601,IF(T294=T$2:T$601,1,0),0))-U294)/(SUM(IF(S294=S$2:S$601,IF(T294=T$2:T$601,1,0),0))-1)*100)+(V294/(SUM(IF(S294=S$2:S$601,IF(T294=T$2:T$601,V$2:V$601,0),0))))+IF(U294&lt;2,SUM(IF(S294=S$2:S$601,IF(T294=T$2:T$601,1,0),0)),0))))</f>
        <v/>
      </c>
      <c r="X294" s="74"/>
      <c r="Y294" s="75"/>
      <c r="Z294" s="76"/>
      <c r="AA294" s="75"/>
      <c r="AB294" s="77">
        <f>0</f>
        <v>0</v>
      </c>
      <c r="AC294" s="77">
        <f t="array" ref="AC294">SUM(M294,R294,W294,AB294)</f>
        <v>0</v>
      </c>
      <c r="AD294" s="76">
        <f>IF(G294=Error_checking!$A$26,MAX(0,MIN(MaxBonus,$G$1)+1-_xlfn.RANK.EQ(AC294,$AC$2:$AC$601)),0)</f>
        <v>0</v>
      </c>
      <c r="AE294" s="73">
        <f t="shared" si="4"/>
        <v>0</v>
      </c>
      <c r="AF294" s="78" t="str">
        <f t="array" ref="AF294">IF(G294=Error_checking!$A$26,_xlfn.RANK.EQ(AC294,$AC$2:$AC$601),"")</f>
        <v/>
      </c>
      <c r="AG294" s="79"/>
      <c r="AH294" s="80"/>
      <c r="AI294" s="80"/>
      <c r="AJ294" s="80"/>
      <c r="AK294" s="81"/>
      <c r="AL294" s="81"/>
      <c r="AM294" s="81"/>
      <c r="AN294" s="82"/>
      <c r="AO294" s="81"/>
      <c r="AP294" s="81"/>
      <c r="AQ294" s="81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  <c r="BK294" s="89"/>
      <c r="BL294" s="89"/>
      <c r="BM294" s="89"/>
      <c r="BN294" s="89"/>
      <c r="BO294" s="89"/>
      <c r="BP294" s="89"/>
      <c r="BQ294" s="89"/>
      <c r="BR294" s="89"/>
      <c r="BS294" s="89"/>
      <c r="BT294" s="89"/>
      <c r="BU294" s="89"/>
      <c r="BV294" s="89"/>
      <c r="BW294" s="89"/>
      <c r="BX294" s="89"/>
      <c r="BY294" s="89"/>
      <c r="BZ294" s="89"/>
    </row>
    <row r="295" spans="1:78" s="89" customFormat="1" ht="12.75" x14ac:dyDescent="0.2">
      <c r="A295" s="58" t="str">
        <f t="array" ref="A295">IF(G295=Error_checking!$A$26,_xlfn.RANK.EQ(AC295,$AC$2:$AC$601),"")</f>
        <v/>
      </c>
      <c r="B295" s="58">
        <v>352</v>
      </c>
      <c r="C295" s="59">
        <f>VLOOKUP($B295,Ludo_na!$A$2:$D$601,2,0)</f>
        <v>279</v>
      </c>
      <c r="D295" s="60" t="str">
        <f>IF(VLOOKUP($B295,Ludo_voor!$A$2:$Y$601,3,0)="","",VLOOKUP($B295,Ludo_voor!$A$2:$Y$601,3,0))</f>
        <v>Deliège</v>
      </c>
      <c r="E295" s="61" t="str">
        <f>IF(VLOOKUP($B295,Ludo_voor!$A$2:$Y$601,4,0)="","",VLOOKUP($B295,Ludo_voor!$A$2:$Y$601,4,0))</f>
        <v>Lenora</v>
      </c>
      <c r="F295" s="62" t="str">
        <f>IF(VLOOKUP($B295,Ludo_voor!$A$2:$Y$601,5,0)="","",VLOOKUP($B295,Ludo_voor!$A$2:$Y$601,5,0))</f>
        <v>Imagimonde</v>
      </c>
      <c r="G295" s="63"/>
      <c r="H295" s="64"/>
      <c r="I295" s="65"/>
      <c r="J295" s="66"/>
      <c r="K295" s="66"/>
      <c r="L295" s="66"/>
      <c r="M295" s="67" t="str">
        <f t="array" ref="M295">IF($G295="","",IF(L295="",0,((SUM(IF(I295=I$2:I$601,IF(J295=J$2:J$601,1,0),0))-K295)/(SUM(IF(I295=I$2:I$601,IF(J295=J$2:J$601,1,0),0))-1)*100)+(L295/(SUM(IF(I295=I$2:I$601,IF(J295=J$2:J$601,L$2:L$601,0),0))))+IF(K295&lt;2,SUM(IF(I295=I$2:I$601,IF(J295=J$2:J$601,1,0),0)),0)))</f>
        <v/>
      </c>
      <c r="N295" s="68"/>
      <c r="O295" s="69"/>
      <c r="P295" s="69"/>
      <c r="Q295" s="69"/>
      <c r="R295" s="70" t="str">
        <f t="array" ref="R295">IF($G295="","",IF(Q295="",0,((SUM(IF(N295=N$2:N$601,IF(O295=O$2:O$601,1,0),0))-P295)/(SUM(IF(N295=N$2:N$601,IF(O295=O$2:O$601,1,0),0))-1)*100)+(Q295/(SUM(IF(N295=N$2:N$601,IF(O295=O$2:O$601,Q$2:Q$601,0),0))))+IF(P295&lt;2,SUM(IF(N295=N$2:N$601,IF(O295=O$2:O$601,1,0),0)),0)))</f>
        <v/>
      </c>
      <c r="S295" s="71"/>
      <c r="T295" s="72"/>
      <c r="U295" s="72"/>
      <c r="V295" s="72"/>
      <c r="W295" s="73" t="str">
        <f t="array" ref="W295">IF($G295="","",IF(OR(S295=Error_checking!$Q$25,S295=Error_checking!$Q$26),R295-IF(P295&lt;2,SUM(IF(N295=N$2:N$601,IF(O295=O$2:O$601,1,0),0)),0),IF(V295="",0,((SUM(IF(S295=S$2:S$601,IF(T295=T$2:T$601,1,0),0))-U295)/(SUM(IF(S295=S$2:S$601,IF(T295=T$2:T$601,1,0),0))-1)*100)+(V295/(SUM(IF(S295=S$2:S$601,IF(T295=T$2:T$601,V$2:V$601,0),0))))+IF(U295&lt;2,SUM(IF(S295=S$2:S$601,IF(T295=T$2:T$601,1,0),0)),0))))</f>
        <v/>
      </c>
      <c r="X295" s="74"/>
      <c r="Y295" s="75"/>
      <c r="Z295" s="76"/>
      <c r="AA295" s="75"/>
      <c r="AB295" s="77">
        <f>0</f>
        <v>0</v>
      </c>
      <c r="AC295" s="77">
        <f t="array" ref="AC295">SUM(M295,R295,W295,AB295)</f>
        <v>0</v>
      </c>
      <c r="AD295" s="76">
        <f>IF(G295=Error_checking!$A$26,MAX(0,MIN(MaxBonus,$G$1)+1-_xlfn.RANK.EQ(AC295,$AC$2:$AC$601)),0)</f>
        <v>0</v>
      </c>
      <c r="AE295" s="73">
        <f t="shared" si="4"/>
        <v>0</v>
      </c>
      <c r="AF295" s="78" t="str">
        <f t="array" ref="AF295">IF(G295=Error_checking!$A$26,_xlfn.RANK.EQ(AC295,$AC$2:$AC$601),"")</f>
        <v/>
      </c>
      <c r="AG295" s="79"/>
      <c r="AH295" s="80"/>
      <c r="AI295" s="80"/>
      <c r="AJ295" s="80"/>
      <c r="AK295" s="81"/>
      <c r="AL295" s="81"/>
      <c r="AM295" s="81"/>
      <c r="AN295" s="82"/>
      <c r="AO295" s="81"/>
      <c r="AP295" s="81"/>
      <c r="AQ295" s="81"/>
    </row>
    <row r="296" spans="1:78" s="104" customFormat="1" ht="12.75" x14ac:dyDescent="0.2">
      <c r="A296" s="58" t="str">
        <f t="array" ref="A296">IF(G296=Error_checking!$A$26,_xlfn.RANK.EQ(AC296,$AC$2:$AC$601),"")</f>
        <v/>
      </c>
      <c r="B296" s="84">
        <v>131</v>
      </c>
      <c r="C296" s="59">
        <f>VLOOKUP($B296,Ludo_na!$A$2:$D$601,2,0)</f>
        <v>539</v>
      </c>
      <c r="D296" s="60" t="str">
        <f>IF(VLOOKUP($B296,Ludo_voor!$A$2:$Y$601,3,0)="","",VLOOKUP($B296,Ludo_voor!$A$2:$Y$601,3,0))</f>
        <v>Delva</v>
      </c>
      <c r="E296" s="61" t="str">
        <f>IF(VLOOKUP($B296,Ludo_voor!$A$2:$Y$601,4,0)="","",VLOOKUP($B296,Ludo_voor!$A$2:$Y$601,4,0))</f>
        <v>Melissa</v>
      </c>
      <c r="F296" s="62" t="str">
        <f>IF(VLOOKUP($B296,Ludo_voor!$A$2:$Y$601,5,0)="","",VLOOKUP($B296,Ludo_voor!$A$2:$Y$601,5,0))</f>
        <v/>
      </c>
      <c r="G296" s="63"/>
      <c r="H296" s="85"/>
      <c r="I296" s="86"/>
      <c r="J296" s="87"/>
      <c r="K296" s="87"/>
      <c r="L296" s="87"/>
      <c r="M296" s="67" t="str">
        <f t="array" ref="M296">IF($G296="","",IF(L296="",0,((SUM(IF(I296=I$2:I$601,IF(J296=J$2:J$601,1,0),0))-K296)/(SUM(IF(I296=I$2:I$601,IF(J296=J$2:J$601,1,0),0))-1)*100)+(L296/(SUM(IF(I296=I$2:I$601,IF(J296=J$2:J$601,L$2:L$601,0),0))))+IF(K296&lt;2,SUM(IF(I296=I$2:I$601,IF(J296=J$2:J$601,1,0),0)),0)))</f>
        <v/>
      </c>
      <c r="N296" s="88"/>
      <c r="O296" s="72"/>
      <c r="P296" s="72"/>
      <c r="Q296" s="72"/>
      <c r="R296" s="70" t="str">
        <f t="array" ref="R296">IF($G296="","",IF(Q296="",0,((SUM(IF(N296=N$2:N$601,IF(O296=O$2:O$601,1,0),0))-P296)/(SUM(IF(N296=N$2:N$601,IF(O296=O$2:O$601,1,0),0))-1)*100)+(Q296/(SUM(IF(N296=N$2:N$601,IF(O296=O$2:O$601,Q$2:Q$601,0),0))))+IF(P296&lt;2,SUM(IF(N296=N$2:N$601,IF(O296=O$2:O$601,1,0),0)),0)))</f>
        <v/>
      </c>
      <c r="S296" s="71"/>
      <c r="T296" s="72"/>
      <c r="U296" s="72"/>
      <c r="V296" s="72"/>
      <c r="W296" s="73" t="str">
        <f t="array" ref="W296">IF($G296="","",IF(OR(S296=Error_checking!$Q$25,S296=Error_checking!$Q$26),R296-IF(P296&lt;2,SUM(IF(N296=N$2:N$601,IF(O296=O$2:O$601,1,0),0)),0),IF(V296="",0,((SUM(IF(S296=S$2:S$601,IF(T296=T$2:T$601,1,0),0))-U296)/(SUM(IF(S296=S$2:S$601,IF(T296=T$2:T$601,1,0),0))-1)*100)+(V296/(SUM(IF(S296=S$2:S$601,IF(T296=T$2:T$601,V$2:V$601,0),0))))+IF(U296&lt;2,SUM(IF(S296=S$2:S$601,IF(T296=T$2:T$601,1,0),0)),0))))</f>
        <v/>
      </c>
      <c r="X296" s="74"/>
      <c r="Y296" s="75"/>
      <c r="Z296" s="76"/>
      <c r="AA296" s="75"/>
      <c r="AB296" s="77">
        <f>0</f>
        <v>0</v>
      </c>
      <c r="AC296" s="77">
        <f t="array" ref="AC296">SUM(M296,R296,W296,AB296)</f>
        <v>0</v>
      </c>
      <c r="AD296" s="76">
        <f>IF(G296=Error_checking!$A$26,MAX(0,MIN(MaxBonus,$G$1)+1-_xlfn.RANK.EQ(AC296,$AC$2:$AC$601)),0)</f>
        <v>0</v>
      </c>
      <c r="AE296" s="73">
        <f t="shared" si="4"/>
        <v>0</v>
      </c>
      <c r="AF296" s="78" t="str">
        <f t="array" ref="AF296">IF(G296=Error_checking!$A$26,_xlfn.RANK.EQ(AC296,$AC$2:$AC$601),"")</f>
        <v/>
      </c>
      <c r="AG296" s="79"/>
      <c r="AH296" s="80"/>
      <c r="AI296" s="80"/>
      <c r="AJ296" s="80"/>
      <c r="AK296" s="81"/>
      <c r="AL296" s="81"/>
      <c r="AM296" s="81"/>
      <c r="AN296" s="82"/>
      <c r="AO296" s="81"/>
      <c r="AP296" s="81"/>
      <c r="AQ296" s="81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  <c r="BE296" s="89"/>
      <c r="BF296" s="89"/>
      <c r="BG296" s="89"/>
      <c r="BH296" s="89"/>
      <c r="BI296" s="89"/>
      <c r="BJ296" s="89"/>
      <c r="BK296" s="89"/>
      <c r="BL296" s="89"/>
      <c r="BM296" s="89"/>
      <c r="BN296" s="89"/>
      <c r="BO296" s="89"/>
      <c r="BP296" s="89"/>
      <c r="BQ296" s="89"/>
      <c r="BR296" s="89"/>
      <c r="BS296" s="89"/>
      <c r="BT296" s="89"/>
      <c r="BU296" s="89"/>
      <c r="BV296" s="89"/>
      <c r="BW296" s="89"/>
      <c r="BX296" s="89"/>
      <c r="BY296" s="89"/>
      <c r="BZ296" s="89"/>
    </row>
    <row r="297" spans="1:78" s="104" customFormat="1" ht="12.75" x14ac:dyDescent="0.2">
      <c r="A297" s="58" t="str">
        <f t="array" ref="A297">IF(G297=Error_checking!$A$26,_xlfn.RANK.EQ(AC297,$AC$2:$AC$601),"")</f>
        <v/>
      </c>
      <c r="B297" s="84">
        <v>323</v>
      </c>
      <c r="C297" s="59">
        <f>VLOOKUP($B297,Ludo_na!$A$2:$D$601,2,0)</f>
        <v>468</v>
      </c>
      <c r="D297" s="60" t="str">
        <f>IF(VLOOKUP($B297,Ludo_voor!$A$2:$Y$601,3,0)="","",VLOOKUP($B297,Ludo_voor!$A$2:$Y$601,3,0))</f>
        <v>Demanet</v>
      </c>
      <c r="E297" s="61" t="str">
        <f>IF(VLOOKUP($B297,Ludo_voor!$A$2:$Y$601,4,0)="","",VLOOKUP($B297,Ludo_voor!$A$2:$Y$601,4,0))</f>
        <v>Fabienne</v>
      </c>
      <c r="F297" s="62" t="str">
        <f>IF(VLOOKUP($B297,Ludo_voor!$A$2:$Y$601,5,0)="","",VLOOKUP($B297,Ludo_voor!$A$2:$Y$601,5,0))</f>
        <v/>
      </c>
      <c r="G297" s="63"/>
      <c r="H297" s="85"/>
      <c r="I297" s="86"/>
      <c r="J297" s="87"/>
      <c r="K297" s="87"/>
      <c r="L297" s="87"/>
      <c r="M297" s="67" t="str">
        <f t="array" ref="M297">IF($G297="","",IF(L297="",0,((SUM(IF(I297=I$2:I$601,IF(J297=J$2:J$601,1,0),0))-K297)/(SUM(IF(I297=I$2:I$601,IF(J297=J$2:J$601,1,0),0))-1)*100)+(L297/(SUM(IF(I297=I$2:I$601,IF(J297=J$2:J$601,L$2:L$601,0),0))))+IF(K297&lt;2,SUM(IF(I297=I$2:I$601,IF(J297=J$2:J$601,1,0),0)),0)))</f>
        <v/>
      </c>
      <c r="N297" s="88"/>
      <c r="O297" s="72"/>
      <c r="P297" s="72"/>
      <c r="Q297" s="72"/>
      <c r="R297" s="70" t="str">
        <f t="array" ref="R297">IF($G297="","",IF(Q297="",0,((SUM(IF(N297=N$2:N$601,IF(O297=O$2:O$601,1,0),0))-P297)/(SUM(IF(N297=N$2:N$601,IF(O297=O$2:O$601,1,0),0))-1)*100)+(Q297/(SUM(IF(N297=N$2:N$601,IF(O297=O$2:O$601,Q$2:Q$601,0),0))))+IF(P297&lt;2,SUM(IF(N297=N$2:N$601,IF(O297=O$2:O$601,1,0),0)),0)))</f>
        <v/>
      </c>
      <c r="S297" s="71"/>
      <c r="T297" s="72"/>
      <c r="U297" s="72"/>
      <c r="V297" s="72"/>
      <c r="W297" s="73" t="str">
        <f t="array" ref="W297">IF($G297="","",IF(OR(S297=Error_checking!$Q$25,S297=Error_checking!$Q$26),R297-IF(P297&lt;2,SUM(IF(N297=N$2:N$601,IF(O297=O$2:O$601,1,0),0)),0),IF(V297="",0,((SUM(IF(S297=S$2:S$601,IF(T297=T$2:T$601,1,0),0))-U297)/(SUM(IF(S297=S$2:S$601,IF(T297=T$2:T$601,1,0),0))-1)*100)+(V297/(SUM(IF(S297=S$2:S$601,IF(T297=T$2:T$601,V$2:V$601,0),0))))+IF(U297&lt;2,SUM(IF(S297=S$2:S$601,IF(T297=T$2:T$601,1,0),0)),0))))</f>
        <v/>
      </c>
      <c r="X297" s="74"/>
      <c r="Y297" s="75"/>
      <c r="Z297" s="76"/>
      <c r="AA297" s="75"/>
      <c r="AB297" s="77">
        <f>0</f>
        <v>0</v>
      </c>
      <c r="AC297" s="77">
        <f t="array" ref="AC297">SUM(M297,R297,W297,AB297)</f>
        <v>0</v>
      </c>
      <c r="AD297" s="76">
        <f>IF(G297=Error_checking!$A$26,MAX(0,MIN(MaxBonus,$G$1)+1-_xlfn.RANK.EQ(AC297,$AC$2:$AC$601)),0)</f>
        <v>0</v>
      </c>
      <c r="AE297" s="73">
        <f t="shared" si="4"/>
        <v>0</v>
      </c>
      <c r="AF297" s="78" t="str">
        <f t="array" ref="AF297">IF(G297=Error_checking!$A$26,_xlfn.RANK.EQ(AC297,$AC$2:$AC$601),"")</f>
        <v/>
      </c>
      <c r="AG297" s="79"/>
      <c r="AH297" s="80"/>
      <c r="AI297" s="80"/>
      <c r="AJ297" s="80"/>
      <c r="AK297" s="81"/>
      <c r="AL297" s="81"/>
      <c r="AM297" s="81"/>
      <c r="AN297" s="82"/>
      <c r="AO297" s="81"/>
      <c r="AP297" s="81"/>
      <c r="AQ297" s="81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/>
      <c r="BI297" s="89"/>
      <c r="BJ297" s="89"/>
      <c r="BK297" s="89"/>
      <c r="BL297" s="89"/>
      <c r="BM297" s="89"/>
      <c r="BN297" s="89"/>
      <c r="BO297" s="89"/>
      <c r="BP297" s="89"/>
      <c r="BQ297" s="89"/>
      <c r="BR297" s="89"/>
      <c r="BS297" s="89"/>
      <c r="BT297" s="89"/>
      <c r="BU297" s="89"/>
      <c r="BV297" s="89"/>
      <c r="BW297" s="89"/>
      <c r="BX297" s="89"/>
      <c r="BY297" s="89"/>
      <c r="BZ297" s="89"/>
    </row>
    <row r="298" spans="1:78" s="89" customFormat="1" ht="12.75" x14ac:dyDescent="0.2">
      <c r="A298" s="58" t="str">
        <f t="array" ref="A298">IF(G298=Error_checking!$A$26,_xlfn.RANK.EQ(AC298,$AC$2:$AC$601),"")</f>
        <v/>
      </c>
      <c r="B298" s="84">
        <v>13</v>
      </c>
      <c r="C298" s="59">
        <f>VLOOKUP($B298,Ludo_na!$A$2:$D$601,2,0)</f>
        <v>512</v>
      </c>
      <c r="D298" s="60" t="str">
        <f>IF(VLOOKUP($B298,Ludo_voor!$A$2:$Y$601,3,0)="","",VLOOKUP($B298,Ludo_voor!$A$2:$Y$601,3,0))</f>
        <v>Demeulenaere</v>
      </c>
      <c r="E298" s="61" t="str">
        <f>IF(VLOOKUP($B298,Ludo_voor!$A$2:$Y$601,4,0)="","",VLOOKUP($B298,Ludo_voor!$A$2:$Y$601,4,0))</f>
        <v>Pieter</v>
      </c>
      <c r="F298" s="62" t="str">
        <f>IF(VLOOKUP($B298,Ludo_voor!$A$2:$Y$601,5,0)="","",VLOOKUP($B298,Ludo_voor!$A$2:$Y$601,5,0))</f>
        <v/>
      </c>
      <c r="G298" s="63"/>
      <c r="H298" s="85"/>
      <c r="I298" s="86"/>
      <c r="J298" s="87"/>
      <c r="K298" s="87"/>
      <c r="L298" s="87"/>
      <c r="M298" s="67" t="str">
        <f t="array" ref="M298">IF($G298="","",IF(L298="",0,((SUM(IF(I298=I$2:I$601,IF(J298=J$2:J$601,1,0),0))-K298)/(SUM(IF(I298=I$2:I$601,IF(J298=J$2:J$601,1,0),0))-1)*100)+(L298/(SUM(IF(I298=I$2:I$601,IF(J298=J$2:J$601,L$2:L$601,0),0))))+IF(K298&lt;2,SUM(IF(I298=I$2:I$601,IF(J298=J$2:J$601,1,0),0)),0)))</f>
        <v/>
      </c>
      <c r="N298" s="88"/>
      <c r="O298" s="72"/>
      <c r="P298" s="72"/>
      <c r="Q298" s="72"/>
      <c r="R298" s="70" t="str">
        <f t="array" ref="R298">IF($G298="","",IF(Q298="",0,((SUM(IF(N298=N$2:N$601,IF(O298=O$2:O$601,1,0),0))-P298)/(SUM(IF(N298=N$2:N$601,IF(O298=O$2:O$601,1,0),0))-1)*100)+(Q298/(SUM(IF(N298=N$2:N$601,IF(O298=O$2:O$601,Q$2:Q$601,0),0))))+IF(P298&lt;2,SUM(IF(N298=N$2:N$601,IF(O298=O$2:O$601,1,0),0)),0)))</f>
        <v/>
      </c>
      <c r="S298" s="71"/>
      <c r="T298" s="72"/>
      <c r="U298" s="72"/>
      <c r="V298" s="72"/>
      <c r="W298" s="73" t="str">
        <f t="array" ref="W298">IF($G298="","",IF(OR(S298=Error_checking!$Q$25,S298=Error_checking!$Q$26),R298-IF(P298&lt;2,SUM(IF(N298=N$2:N$601,IF(O298=O$2:O$601,1,0),0)),0),IF(V298="",0,((SUM(IF(S298=S$2:S$601,IF(T298=T$2:T$601,1,0),0))-U298)/(SUM(IF(S298=S$2:S$601,IF(T298=T$2:T$601,1,0),0))-1)*100)+(V298/(SUM(IF(S298=S$2:S$601,IF(T298=T$2:T$601,V$2:V$601,0),0))))+IF(U298&lt;2,SUM(IF(S298=S$2:S$601,IF(T298=T$2:T$601,1,0),0)),0))))</f>
        <v/>
      </c>
      <c r="X298" s="74"/>
      <c r="Y298" s="75"/>
      <c r="Z298" s="76"/>
      <c r="AA298" s="75"/>
      <c r="AB298" s="77">
        <f>0</f>
        <v>0</v>
      </c>
      <c r="AC298" s="77">
        <f t="array" ref="AC298">SUM(M298,R298,W298,AB298)</f>
        <v>0</v>
      </c>
      <c r="AD298" s="76">
        <f>IF(G298=Error_checking!$A$26,MAX(0,MIN(MaxBonus,$G$1)+1-_xlfn.RANK.EQ(AC298,$AC$2:$AC$601)),0)</f>
        <v>0</v>
      </c>
      <c r="AE298" s="73">
        <f t="shared" si="4"/>
        <v>0</v>
      </c>
      <c r="AF298" s="78" t="str">
        <f t="array" ref="AF298">IF(G298=Error_checking!$A$26,_xlfn.RANK.EQ(AC298,$AC$2:$AC$601),"")</f>
        <v/>
      </c>
      <c r="AG298" s="79"/>
      <c r="AH298" s="80"/>
      <c r="AI298" s="80"/>
      <c r="AJ298" s="80"/>
      <c r="AK298" s="81"/>
      <c r="AL298" s="81"/>
      <c r="AM298" s="81"/>
      <c r="AN298" s="82"/>
      <c r="AO298" s="81"/>
      <c r="AP298" s="81"/>
      <c r="AQ298" s="81"/>
    </row>
    <row r="299" spans="1:78" s="92" customFormat="1" ht="12.75" x14ac:dyDescent="0.2">
      <c r="A299" s="58" t="str">
        <f t="array" ref="A299">IF(G299=Error_checking!$A$26,_xlfn.RANK.EQ(AC299,$AC$2:$AC$601),"")</f>
        <v/>
      </c>
      <c r="B299" s="84">
        <v>97</v>
      </c>
      <c r="C299" s="59">
        <f>VLOOKUP($B299,Ludo_na!$A$2:$D$601,2,0)</f>
        <v>342</v>
      </c>
      <c r="D299" s="60" t="str">
        <f>IF(VLOOKUP($B299,Ludo_voor!$A$2:$Y$601,3,0)="","",VLOOKUP($B299,Ludo_voor!$A$2:$Y$601,3,0))</f>
        <v>Demey</v>
      </c>
      <c r="E299" s="61" t="str">
        <f>IF(VLOOKUP($B299,Ludo_voor!$A$2:$Y$601,4,0)="","",VLOOKUP($B299,Ludo_voor!$A$2:$Y$601,4,0))</f>
        <v>Griet</v>
      </c>
      <c r="F299" s="62" t="str">
        <f>IF(VLOOKUP($B299,Ludo_voor!$A$2:$Y$601,5,0)="","",VLOOKUP($B299,Ludo_voor!$A$2:$Y$601,5,0))</f>
        <v/>
      </c>
      <c r="G299" s="63"/>
      <c r="H299" s="85"/>
      <c r="I299" s="86"/>
      <c r="J299" s="87"/>
      <c r="K299" s="87"/>
      <c r="L299" s="87"/>
      <c r="M299" s="67" t="str">
        <f t="array" ref="M299">IF($G299="","",IF(L299="",0,((SUM(IF(I299=I$2:I$601,IF(J299=J$2:J$601,1,0),0))-K299)/(SUM(IF(I299=I$2:I$601,IF(J299=J$2:J$601,1,0),0))-1)*100)+(L299/(SUM(IF(I299=I$2:I$601,IF(J299=J$2:J$601,L$2:L$601,0),0))))+IF(K299&lt;2,SUM(IF(I299=I$2:I$601,IF(J299=J$2:J$601,1,0),0)),0)))</f>
        <v/>
      </c>
      <c r="N299" s="88"/>
      <c r="O299" s="72"/>
      <c r="P299" s="72"/>
      <c r="Q299" s="72"/>
      <c r="R299" s="70" t="str">
        <f t="array" ref="R299">IF($G299="","",IF(Q299="",0,((SUM(IF(N299=N$2:N$601,IF(O299=O$2:O$601,1,0),0))-P299)/(SUM(IF(N299=N$2:N$601,IF(O299=O$2:O$601,1,0),0))-1)*100)+(Q299/(SUM(IF(N299=N$2:N$601,IF(O299=O$2:O$601,Q$2:Q$601,0),0))))+IF(P299&lt;2,SUM(IF(N299=N$2:N$601,IF(O299=O$2:O$601,1,0),0)),0)))</f>
        <v/>
      </c>
      <c r="S299" s="71"/>
      <c r="T299" s="72"/>
      <c r="U299" s="72"/>
      <c r="V299" s="72"/>
      <c r="W299" s="73" t="str">
        <f t="array" ref="W299">IF($G299="","",IF(OR(S299=Error_checking!$Q$25,S299=Error_checking!$Q$26),R299-IF(P299&lt;2,SUM(IF(N299=N$2:N$601,IF(O299=O$2:O$601,1,0),0)),0),IF(V299="",0,((SUM(IF(S299=S$2:S$601,IF(T299=T$2:T$601,1,0),0))-U299)/(SUM(IF(S299=S$2:S$601,IF(T299=T$2:T$601,1,0),0))-1)*100)+(V299/(SUM(IF(S299=S$2:S$601,IF(T299=T$2:T$601,V$2:V$601,0),0))))+IF(U299&lt;2,SUM(IF(S299=S$2:S$601,IF(T299=T$2:T$601,1,0),0)),0))))</f>
        <v/>
      </c>
      <c r="X299" s="74"/>
      <c r="Y299" s="75"/>
      <c r="Z299" s="76"/>
      <c r="AA299" s="75"/>
      <c r="AB299" s="77">
        <f>0</f>
        <v>0</v>
      </c>
      <c r="AC299" s="77">
        <f t="array" ref="AC299">SUM(M299,R299,W299,AB299)</f>
        <v>0</v>
      </c>
      <c r="AD299" s="76">
        <f>IF(G299=Error_checking!$A$26,MAX(0,MIN(MaxBonus,$G$1)+1-_xlfn.RANK.EQ(AC299,$AC$2:$AC$601)),0)</f>
        <v>0</v>
      </c>
      <c r="AE299" s="73">
        <f t="shared" si="4"/>
        <v>0</v>
      </c>
      <c r="AF299" s="78" t="str">
        <f t="array" ref="AF299">IF(G299=Error_checking!$A$26,_xlfn.RANK.EQ(AC299,$AC$2:$AC$601),"")</f>
        <v/>
      </c>
      <c r="AG299" s="79"/>
      <c r="AH299" s="80"/>
      <c r="AI299" s="80"/>
      <c r="AJ299" s="80"/>
      <c r="AK299" s="81"/>
      <c r="AL299" s="81"/>
      <c r="AM299" s="81"/>
      <c r="AN299" s="82"/>
      <c r="AO299" s="81"/>
      <c r="AP299" s="81"/>
      <c r="AQ299" s="81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  <c r="BK299" s="89"/>
      <c r="BL299" s="89"/>
      <c r="BM299" s="89"/>
      <c r="BN299" s="89"/>
      <c r="BO299" s="89"/>
      <c r="BP299" s="89"/>
      <c r="BQ299" s="89"/>
      <c r="BR299" s="89"/>
      <c r="BS299" s="89"/>
      <c r="BT299" s="89"/>
      <c r="BU299" s="89"/>
      <c r="BV299" s="89"/>
      <c r="BW299" s="89"/>
      <c r="BX299" s="89"/>
      <c r="BY299" s="89"/>
      <c r="BZ299" s="89"/>
    </row>
    <row r="300" spans="1:78" s="104" customFormat="1" ht="12.75" x14ac:dyDescent="0.2">
      <c r="A300" s="58" t="str">
        <f t="array" ref="A300">IF(G300=Error_checking!$A$26,_xlfn.RANK.EQ(AC300,$AC$2:$AC$601),"")</f>
        <v/>
      </c>
      <c r="B300" s="93">
        <v>149</v>
      </c>
      <c r="C300" s="59">
        <f>VLOOKUP($B300,Ludo_na!$A$2:$D$601,2,0)</f>
        <v>421</v>
      </c>
      <c r="D300" s="60" t="str">
        <f>IF(VLOOKUP($B300,Ludo_voor!$A$2:$Y$601,3,0)="","",VLOOKUP($B300,Ludo_voor!$A$2:$Y$601,3,0))</f>
        <v>Demilie</v>
      </c>
      <c r="E300" s="61" t="str">
        <f>IF(VLOOKUP($B300,Ludo_voor!$A$2:$Y$601,4,0)="","",VLOOKUP($B300,Ludo_voor!$A$2:$Y$601,4,0))</f>
        <v>Laurent</v>
      </c>
      <c r="F300" s="62" t="str">
        <f>IF(VLOOKUP($B300,Ludo_voor!$A$2:$Y$601,5,0)="","",VLOOKUP($B300,Ludo_voor!$A$2:$Y$601,5,0))</f>
        <v/>
      </c>
      <c r="G300" s="63"/>
      <c r="H300" s="85"/>
      <c r="I300" s="86"/>
      <c r="J300" s="87"/>
      <c r="K300" s="87"/>
      <c r="L300" s="87"/>
      <c r="M300" s="67" t="str">
        <f t="array" ref="M300">IF($G300="","",IF(L300="",0,((SUM(IF(I300=I$2:I$601,IF(J300=J$2:J$601,1,0),0))-K300)/(SUM(IF(I300=I$2:I$601,IF(J300=J$2:J$601,1,0),0))-1)*100)+(L300/(SUM(IF(I300=I$2:I$601,IF(J300=J$2:J$601,L$2:L$601,0),0))))+IF(K300&lt;2,SUM(IF(I300=I$2:I$601,IF(J300=J$2:J$601,1,0),0)),0)))</f>
        <v/>
      </c>
      <c r="N300" s="88"/>
      <c r="O300" s="72"/>
      <c r="P300" s="72"/>
      <c r="Q300" s="72"/>
      <c r="R300" s="70" t="str">
        <f t="array" ref="R300">IF($G300="","",IF(Q300="",0,((SUM(IF(N300=N$2:N$601,IF(O300=O$2:O$601,1,0),0))-P300)/(SUM(IF(N300=N$2:N$601,IF(O300=O$2:O$601,1,0),0))-1)*100)+(Q300/(SUM(IF(N300=N$2:N$601,IF(O300=O$2:O$601,Q$2:Q$601,0),0))))+IF(P300&lt;2,SUM(IF(N300=N$2:N$601,IF(O300=O$2:O$601,1,0),0)),0)))</f>
        <v/>
      </c>
      <c r="S300" s="71"/>
      <c r="T300" s="72"/>
      <c r="U300" s="72"/>
      <c r="V300" s="72"/>
      <c r="W300" s="73" t="str">
        <f t="array" ref="W300">IF($G300="","",IF(OR(S300=Error_checking!$Q$25,S300=Error_checking!$Q$26),R300-IF(P300&lt;2,SUM(IF(N300=N$2:N$601,IF(O300=O$2:O$601,1,0),0)),0),IF(V300="",0,((SUM(IF(S300=S$2:S$601,IF(T300=T$2:T$601,1,0),0))-U300)/(SUM(IF(S300=S$2:S$601,IF(T300=T$2:T$601,1,0),0))-1)*100)+(V300/(SUM(IF(S300=S$2:S$601,IF(T300=T$2:T$601,V$2:V$601,0),0))))+IF(U300&lt;2,SUM(IF(S300=S$2:S$601,IF(T300=T$2:T$601,1,0),0)),0))))</f>
        <v/>
      </c>
      <c r="X300" s="74"/>
      <c r="Y300" s="75"/>
      <c r="Z300" s="76"/>
      <c r="AA300" s="75"/>
      <c r="AB300" s="77">
        <f>0</f>
        <v>0</v>
      </c>
      <c r="AC300" s="77">
        <f t="array" ref="AC300">SUM(M300,R300,W300,AB300)</f>
        <v>0</v>
      </c>
      <c r="AD300" s="76">
        <f>IF(G300=Error_checking!$A$26,MAX(0,MIN(MaxBonus,$G$1)+1-_xlfn.RANK.EQ(AC300,$AC$2:$AC$601)),0)</f>
        <v>0</v>
      </c>
      <c r="AE300" s="73">
        <f t="shared" si="4"/>
        <v>0</v>
      </c>
      <c r="AF300" s="78" t="str">
        <f t="array" ref="AF300">IF(G300=Error_checking!$A$26,_xlfn.RANK.EQ(AC300,$AC$2:$AC$601),"")</f>
        <v/>
      </c>
      <c r="AG300" s="79"/>
      <c r="AH300" s="80"/>
      <c r="AI300" s="80"/>
      <c r="AJ300" s="80"/>
      <c r="AK300" s="81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</row>
    <row r="301" spans="1:78" s="104" customFormat="1" ht="12.75" x14ac:dyDescent="0.2">
      <c r="A301" s="58" t="str">
        <f t="array" ref="A301">IF(G301=Error_checking!$A$26,_xlfn.RANK.EQ(AC301,$AC$2:$AC$601),"")</f>
        <v/>
      </c>
      <c r="B301" s="84">
        <v>98</v>
      </c>
      <c r="C301" s="59">
        <f>VLOOKUP($B301,Ludo_na!$A$2:$D$601,2,0)</f>
        <v>117</v>
      </c>
      <c r="D301" s="60" t="str">
        <f>IF(VLOOKUP($B301,Ludo_voor!$A$2:$Y$601,3,0)="","",VLOOKUP($B301,Ludo_voor!$A$2:$Y$601,3,0))</f>
        <v>Denblijden</v>
      </c>
      <c r="E301" s="61" t="str">
        <f>IF(VLOOKUP($B301,Ludo_voor!$A$2:$Y$601,4,0)="","",VLOOKUP($B301,Ludo_voor!$A$2:$Y$601,4,0))</f>
        <v>Frederik</v>
      </c>
      <c r="F301" s="62" t="str">
        <f>IF(VLOOKUP($B301,Ludo_voor!$A$2:$Y$601,5,0)="","",VLOOKUP($B301,Ludo_voor!$A$2:$Y$601,5,0))</f>
        <v/>
      </c>
      <c r="G301" s="63"/>
      <c r="H301" s="85"/>
      <c r="I301" s="86"/>
      <c r="J301" s="87"/>
      <c r="K301" s="87"/>
      <c r="L301" s="87"/>
      <c r="M301" s="67" t="str">
        <f t="array" ref="M301">IF($G301="","",IF(L301="",0,((SUM(IF(I301=I$2:I$601,IF(J301=J$2:J$601,1,0),0))-K301)/(SUM(IF(I301=I$2:I$601,IF(J301=J$2:J$601,1,0),0))-1)*100)+(L301/(SUM(IF(I301=I$2:I$601,IF(J301=J$2:J$601,L$2:L$601,0),0))))+IF(K301&lt;2,SUM(IF(I301=I$2:I$601,IF(J301=J$2:J$601,1,0),0)),0)))</f>
        <v/>
      </c>
      <c r="N301" s="88"/>
      <c r="O301" s="72"/>
      <c r="P301" s="72"/>
      <c r="Q301" s="72"/>
      <c r="R301" s="70" t="str">
        <f t="array" ref="R301">IF($G301="","",IF(Q301="",0,((SUM(IF(N301=N$2:N$601,IF(O301=O$2:O$601,1,0),0))-P301)/(SUM(IF(N301=N$2:N$601,IF(O301=O$2:O$601,1,0),0))-1)*100)+(Q301/(SUM(IF(N301=N$2:N$601,IF(O301=O$2:O$601,Q$2:Q$601,0),0))))+IF(P301&lt;2,SUM(IF(N301=N$2:N$601,IF(O301=O$2:O$601,1,0),0)),0)))</f>
        <v/>
      </c>
      <c r="S301" s="71"/>
      <c r="T301" s="72"/>
      <c r="U301" s="72"/>
      <c r="V301" s="72"/>
      <c r="W301" s="73" t="str">
        <f t="array" ref="W301">IF($G301="","",IF(OR(S301=Error_checking!$Q$25,S301=Error_checking!$Q$26),R301-IF(P301&lt;2,SUM(IF(N301=N$2:N$601,IF(O301=O$2:O$601,1,0),0)),0),IF(V301="",0,((SUM(IF(S301=S$2:S$601,IF(T301=T$2:T$601,1,0),0))-U301)/(SUM(IF(S301=S$2:S$601,IF(T301=T$2:T$601,1,0),0))-1)*100)+(V301/(SUM(IF(S301=S$2:S$601,IF(T301=T$2:T$601,V$2:V$601,0),0))))+IF(U301&lt;2,SUM(IF(S301=S$2:S$601,IF(T301=T$2:T$601,1,0),0)),0))))</f>
        <v/>
      </c>
      <c r="X301" s="74"/>
      <c r="Y301" s="75"/>
      <c r="Z301" s="76"/>
      <c r="AA301" s="75"/>
      <c r="AB301" s="77">
        <f>0</f>
        <v>0</v>
      </c>
      <c r="AC301" s="77">
        <f t="array" ref="AC301">SUM(M301,R301,W301,AB301)</f>
        <v>0</v>
      </c>
      <c r="AD301" s="76">
        <f>IF(G301=Error_checking!$A$26,MAX(0,MIN(MaxBonus,$G$1)+1-_xlfn.RANK.EQ(AC301,$AC$2:$AC$601)),0)</f>
        <v>0</v>
      </c>
      <c r="AE301" s="73">
        <f t="shared" si="4"/>
        <v>0</v>
      </c>
      <c r="AF301" s="78" t="str">
        <f t="array" ref="AF301">IF(G301=Error_checking!$A$26,_xlfn.RANK.EQ(AC301,$AC$2:$AC$601),"")</f>
        <v/>
      </c>
      <c r="AG301" s="79"/>
      <c r="AH301" s="80"/>
      <c r="AI301" s="80"/>
      <c r="AJ301" s="80"/>
      <c r="AK301" s="81"/>
      <c r="AL301" s="81"/>
      <c r="AM301" s="81"/>
      <c r="AN301" s="82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</row>
    <row r="302" spans="1:78" s="89" customFormat="1" ht="12.75" x14ac:dyDescent="0.2">
      <c r="A302" s="58" t="str">
        <f t="array" ref="A302">IF(G302=Error_checking!$A$26,_xlfn.RANK.EQ(AC302,$AC$2:$AC$601),"")</f>
        <v/>
      </c>
      <c r="B302" s="84">
        <v>154</v>
      </c>
      <c r="C302" s="59">
        <f>VLOOKUP($B302,Ludo_na!$A$2:$D$601,2,0)</f>
        <v>263</v>
      </c>
      <c r="D302" s="60" t="str">
        <f>IF(VLOOKUP($B302,Ludo_voor!$A$2:$Y$601,3,0)="","",VLOOKUP($B302,Ludo_voor!$A$2:$Y$601,3,0))</f>
        <v>Denecker</v>
      </c>
      <c r="E302" s="61" t="str">
        <f>IF(VLOOKUP($B302,Ludo_voor!$A$2:$Y$601,4,0)="","",VLOOKUP($B302,Ludo_voor!$A$2:$Y$601,4,0))</f>
        <v>Annemie</v>
      </c>
      <c r="F302" s="62" t="str">
        <f>IF(VLOOKUP($B302,Ludo_voor!$A$2:$Y$601,5,0)="","",VLOOKUP($B302,Ludo_voor!$A$2:$Y$601,5,0))</f>
        <v>Spelen op Zolder</v>
      </c>
      <c r="G302" s="63"/>
      <c r="H302" s="85"/>
      <c r="I302" s="86"/>
      <c r="J302" s="87"/>
      <c r="K302" s="87"/>
      <c r="L302" s="87"/>
      <c r="M302" s="67" t="str">
        <f t="array" ref="M302">IF($G302="","",IF(L302="",0,((SUM(IF(I302=I$2:I$601,IF(J302=J$2:J$601,1,0),0))-K302)/(SUM(IF(I302=I$2:I$601,IF(J302=J$2:J$601,1,0),0))-1)*100)+(L302/(SUM(IF(I302=I$2:I$601,IF(J302=J$2:J$601,L$2:L$601,0),0))))+IF(K302&lt;2,SUM(IF(I302=I$2:I$601,IF(J302=J$2:J$601,1,0),0)),0)))</f>
        <v/>
      </c>
      <c r="N302" s="88"/>
      <c r="O302" s="72"/>
      <c r="P302" s="72"/>
      <c r="Q302" s="72"/>
      <c r="R302" s="70" t="str">
        <f t="array" ref="R302">IF($G302="","",IF(Q302="",0,((SUM(IF(N302=N$2:N$601,IF(O302=O$2:O$601,1,0),0))-P302)/(SUM(IF(N302=N$2:N$601,IF(O302=O$2:O$601,1,0),0))-1)*100)+(Q302/(SUM(IF(N302=N$2:N$601,IF(O302=O$2:O$601,Q$2:Q$601,0),0))))+IF(P302&lt;2,SUM(IF(N302=N$2:N$601,IF(O302=O$2:O$601,1,0),0)),0)))</f>
        <v/>
      </c>
      <c r="S302" s="71"/>
      <c r="T302" s="72"/>
      <c r="U302" s="72"/>
      <c r="V302" s="72"/>
      <c r="W302" s="73" t="str">
        <f t="array" ref="W302">IF($G302="","",IF(OR(S302=Error_checking!$Q$25,S302=Error_checking!$Q$26),R302-IF(P302&lt;2,SUM(IF(N302=N$2:N$601,IF(O302=O$2:O$601,1,0),0)),0),IF(V302="",0,((SUM(IF(S302=S$2:S$601,IF(T302=T$2:T$601,1,0),0))-U302)/(SUM(IF(S302=S$2:S$601,IF(T302=T$2:T$601,1,0),0))-1)*100)+(V302/(SUM(IF(S302=S$2:S$601,IF(T302=T$2:T$601,V$2:V$601,0),0))))+IF(U302&lt;2,SUM(IF(S302=S$2:S$601,IF(T302=T$2:T$601,1,0),0)),0))))</f>
        <v/>
      </c>
      <c r="X302" s="74"/>
      <c r="Y302" s="75"/>
      <c r="Z302" s="76"/>
      <c r="AA302" s="75"/>
      <c r="AB302" s="77">
        <f>0</f>
        <v>0</v>
      </c>
      <c r="AC302" s="77">
        <f t="array" ref="AC302">SUM(M302,R302,W302,AB302)</f>
        <v>0</v>
      </c>
      <c r="AD302" s="76">
        <f>IF(G302=Error_checking!$A$26,MAX(0,MIN(MaxBonus,$G$1)+1-_xlfn.RANK.EQ(AC302,$AC$2:$AC$601)),0)</f>
        <v>0</v>
      </c>
      <c r="AE302" s="73">
        <f t="shared" si="4"/>
        <v>0</v>
      </c>
      <c r="AF302" s="78" t="str">
        <f t="array" ref="AF302">IF(G302=Error_checking!$A$26,_xlfn.RANK.EQ(AC302,$AC$2:$AC$601),"")</f>
        <v/>
      </c>
      <c r="AG302" s="79"/>
      <c r="AH302" s="80"/>
      <c r="AI302" s="80"/>
      <c r="AJ302" s="80"/>
      <c r="AK302" s="81"/>
      <c r="AL302" s="81"/>
      <c r="AM302" s="81"/>
      <c r="AN302" s="82"/>
      <c r="AO302" s="81"/>
      <c r="AP302" s="81"/>
      <c r="AQ302" s="81"/>
    </row>
    <row r="303" spans="1:78" s="104" customFormat="1" ht="12.75" x14ac:dyDescent="0.2">
      <c r="A303" s="58" t="str">
        <f t="array" ref="A303">IF(G303=Error_checking!$A$26,_xlfn.RANK.EQ(AC303,$AC$2:$AC$601),"")</f>
        <v/>
      </c>
      <c r="B303" s="84">
        <v>40</v>
      </c>
      <c r="C303" s="59">
        <f>VLOOKUP($B303,Ludo_na!$A$2:$D$601,2,0)</f>
        <v>224</v>
      </c>
      <c r="D303" s="60" t="str">
        <f>IF(VLOOKUP($B303,Ludo_voor!$A$2:$Y$601,3,0)="","",VLOOKUP($B303,Ludo_voor!$A$2:$Y$601,3,0))</f>
        <v>Denoulet</v>
      </c>
      <c r="E303" s="61" t="str">
        <f>IF(VLOOKUP($B303,Ludo_voor!$A$2:$Y$601,4,0)="","",VLOOKUP($B303,Ludo_voor!$A$2:$Y$601,4,0))</f>
        <v>Flora</v>
      </c>
      <c r="F303" s="62" t="str">
        <f>IF(VLOOKUP($B303,Ludo_voor!$A$2:$Y$601,5,0)="","",VLOOKUP($B303,Ludo_voor!$A$2:$Y$601,5,0))</f>
        <v>Incognito</v>
      </c>
      <c r="G303" s="63"/>
      <c r="H303" s="85"/>
      <c r="I303" s="86"/>
      <c r="J303" s="87"/>
      <c r="K303" s="87"/>
      <c r="L303" s="87"/>
      <c r="M303" s="67" t="str">
        <f t="array" ref="M303">IF($G303="","",IF(L303="",0,((SUM(IF(I303=I$2:I$601,IF(J303=J$2:J$601,1,0),0))-K303)/(SUM(IF(I303=I$2:I$601,IF(J303=J$2:J$601,1,0),0))-1)*100)+(L303/(SUM(IF(I303=I$2:I$601,IF(J303=J$2:J$601,L$2:L$601,0),0))))+IF(K303&lt;2,SUM(IF(I303=I$2:I$601,IF(J303=J$2:J$601,1,0),0)),0)))</f>
        <v/>
      </c>
      <c r="N303" s="88"/>
      <c r="O303" s="72"/>
      <c r="P303" s="72"/>
      <c r="Q303" s="72"/>
      <c r="R303" s="70" t="str">
        <f t="array" ref="R303">IF($G303="","",IF(Q303="",0,((SUM(IF(N303=N$2:N$601,IF(O303=O$2:O$601,1,0),0))-P303)/(SUM(IF(N303=N$2:N$601,IF(O303=O$2:O$601,1,0),0))-1)*100)+(Q303/(SUM(IF(N303=N$2:N$601,IF(O303=O$2:O$601,Q$2:Q$601,0),0))))+IF(P303&lt;2,SUM(IF(N303=N$2:N$601,IF(O303=O$2:O$601,1,0),0)),0)))</f>
        <v/>
      </c>
      <c r="S303" s="71"/>
      <c r="T303" s="72"/>
      <c r="U303" s="72"/>
      <c r="V303" s="72"/>
      <c r="W303" s="73" t="str">
        <f t="array" ref="W303">IF($G303="","",IF(OR(S303=Error_checking!$Q$25,S303=Error_checking!$Q$26),R303-IF(P303&lt;2,SUM(IF(N303=N$2:N$601,IF(O303=O$2:O$601,1,0),0)),0),IF(V303="",0,((SUM(IF(S303=S$2:S$601,IF(T303=T$2:T$601,1,0),0))-U303)/(SUM(IF(S303=S$2:S$601,IF(T303=T$2:T$601,1,0),0))-1)*100)+(V303/(SUM(IF(S303=S$2:S$601,IF(T303=T$2:T$601,V$2:V$601,0),0))))+IF(U303&lt;2,SUM(IF(S303=S$2:S$601,IF(T303=T$2:T$601,1,0),0)),0))))</f>
        <v/>
      </c>
      <c r="X303" s="74"/>
      <c r="Y303" s="75"/>
      <c r="Z303" s="76"/>
      <c r="AA303" s="75"/>
      <c r="AB303" s="77">
        <f>0</f>
        <v>0</v>
      </c>
      <c r="AC303" s="77">
        <f t="array" ref="AC303">SUM(M303,R303,W303,AB303)</f>
        <v>0</v>
      </c>
      <c r="AD303" s="76">
        <f>IF(G303=Error_checking!$A$26,MAX(0,MIN(MaxBonus,$G$1)+1-_xlfn.RANK.EQ(AC303,$AC$2:$AC$601)),0)</f>
        <v>0</v>
      </c>
      <c r="AE303" s="73">
        <f t="shared" si="4"/>
        <v>0</v>
      </c>
      <c r="AF303" s="78" t="str">
        <f t="array" ref="AF303">IF(G303=Error_checking!$A$26,_xlfn.RANK.EQ(AC303,$AC$2:$AC$601),"")</f>
        <v/>
      </c>
      <c r="AG303" s="79"/>
      <c r="AH303" s="80"/>
      <c r="AI303" s="80"/>
      <c r="AJ303" s="80"/>
      <c r="AK303" s="90"/>
      <c r="AL303" s="81"/>
      <c r="AM303" s="81"/>
      <c r="AN303" s="82"/>
      <c r="AO303" s="81"/>
      <c r="AP303" s="81"/>
      <c r="AQ303" s="81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/>
      <c r="BI303" s="89"/>
      <c r="BJ303" s="89"/>
      <c r="BK303" s="89"/>
      <c r="BL303" s="89"/>
      <c r="BM303" s="89"/>
      <c r="BN303" s="89"/>
      <c r="BO303" s="89"/>
      <c r="BP303" s="89"/>
      <c r="BQ303" s="89"/>
      <c r="BR303" s="89"/>
      <c r="BS303" s="89"/>
      <c r="BT303" s="89"/>
      <c r="BU303" s="89"/>
      <c r="BV303" s="89"/>
      <c r="BW303" s="89"/>
      <c r="BX303" s="89"/>
      <c r="BY303" s="89"/>
      <c r="BZ303" s="89"/>
    </row>
    <row r="304" spans="1:78" s="89" customFormat="1" ht="12.75" x14ac:dyDescent="0.2">
      <c r="A304" s="58" t="str">
        <f t="array" ref="A304">IF(G304=Error_checking!$A$26,_xlfn.RANK.EQ(AC304,$AC$2:$AC$601),"")</f>
        <v/>
      </c>
      <c r="B304" s="84">
        <v>134</v>
      </c>
      <c r="C304" s="59">
        <f>VLOOKUP($B304,Ludo_na!$A$2:$D$601,2,0)</f>
        <v>146</v>
      </c>
      <c r="D304" s="60" t="str">
        <f>IF(VLOOKUP($B304,Ludo_voor!$A$2:$Y$601,3,0)="","",VLOOKUP($B304,Ludo_voor!$A$2:$Y$601,3,0))</f>
        <v>Denoulet</v>
      </c>
      <c r="E304" s="61" t="str">
        <f>IF(VLOOKUP($B304,Ludo_voor!$A$2:$Y$601,4,0)="","",VLOOKUP($B304,Ludo_voor!$A$2:$Y$601,4,0))</f>
        <v>Stijn</v>
      </c>
      <c r="F304" s="62" t="str">
        <f>IF(VLOOKUP($B304,Ludo_voor!$A$2:$Y$601,5,0)="","",VLOOKUP($B304,Ludo_voor!$A$2:$Y$601,5,0))</f>
        <v>Incognito</v>
      </c>
      <c r="G304" s="63"/>
      <c r="H304" s="85"/>
      <c r="I304" s="86"/>
      <c r="J304" s="87"/>
      <c r="K304" s="87"/>
      <c r="L304" s="87"/>
      <c r="M304" s="67" t="str">
        <f t="array" ref="M304">IF($G304="","",IF(L304="",0,((SUM(IF(I304=I$2:I$601,IF(J304=J$2:J$601,1,0),0))-K304)/(SUM(IF(I304=I$2:I$601,IF(J304=J$2:J$601,1,0),0))-1)*100)+(L304/(SUM(IF(I304=I$2:I$601,IF(J304=J$2:J$601,L$2:L$601,0),0))))+IF(K304&lt;2,SUM(IF(I304=I$2:I$601,IF(J304=J$2:J$601,1,0),0)),0)))</f>
        <v/>
      </c>
      <c r="N304" s="88"/>
      <c r="O304" s="72"/>
      <c r="P304" s="72"/>
      <c r="Q304" s="72"/>
      <c r="R304" s="70" t="str">
        <f t="array" ref="R304">IF($G304="","",IF(Q304="",0,((SUM(IF(N304=N$2:N$601,IF(O304=O$2:O$601,1,0),0))-P304)/(SUM(IF(N304=N$2:N$601,IF(O304=O$2:O$601,1,0),0))-1)*100)+(Q304/(SUM(IF(N304=N$2:N$601,IF(O304=O$2:O$601,Q$2:Q$601,0),0))))+IF(P304&lt;2,SUM(IF(N304=N$2:N$601,IF(O304=O$2:O$601,1,0),0)),0)))</f>
        <v/>
      </c>
      <c r="S304" s="71"/>
      <c r="T304" s="72"/>
      <c r="U304" s="72"/>
      <c r="V304" s="72"/>
      <c r="W304" s="73" t="str">
        <f t="array" ref="W304">IF($G304="","",IF(OR(S304=Error_checking!$Q$25,S304=Error_checking!$Q$26),R304-IF(P304&lt;2,SUM(IF(N304=N$2:N$601,IF(O304=O$2:O$601,1,0),0)),0),IF(V304="",0,((SUM(IF(S304=S$2:S$601,IF(T304=T$2:T$601,1,0),0))-U304)/(SUM(IF(S304=S$2:S$601,IF(T304=T$2:T$601,1,0),0))-1)*100)+(V304/(SUM(IF(S304=S$2:S$601,IF(T304=T$2:T$601,V$2:V$601,0),0))))+IF(U304&lt;2,SUM(IF(S304=S$2:S$601,IF(T304=T$2:T$601,1,0),0)),0))))</f>
        <v/>
      </c>
      <c r="X304" s="74"/>
      <c r="Y304" s="75"/>
      <c r="Z304" s="76"/>
      <c r="AA304" s="75"/>
      <c r="AB304" s="77">
        <f>0</f>
        <v>0</v>
      </c>
      <c r="AC304" s="77">
        <f t="array" ref="AC304">SUM(M304,R304,W304,AB304)</f>
        <v>0</v>
      </c>
      <c r="AD304" s="76">
        <f>IF(G304=Error_checking!$A$26,MAX(0,MIN(MaxBonus,$G$1)+1-_xlfn.RANK.EQ(AC304,$AC$2:$AC$601)),0)</f>
        <v>0</v>
      </c>
      <c r="AE304" s="73">
        <f t="shared" si="4"/>
        <v>0</v>
      </c>
      <c r="AF304" s="78" t="str">
        <f t="array" ref="AF304">IF(G304=Error_checking!$A$26,_xlfn.RANK.EQ(AC304,$AC$2:$AC$601),"")</f>
        <v/>
      </c>
      <c r="AG304" s="79"/>
      <c r="AH304" s="80"/>
      <c r="AI304" s="80"/>
      <c r="AJ304" s="80"/>
      <c r="AK304" s="81"/>
      <c r="AL304" s="81"/>
      <c r="AM304" s="81"/>
      <c r="AN304" s="82"/>
      <c r="AO304" s="81"/>
      <c r="AP304" s="81"/>
      <c r="AQ304" s="81"/>
    </row>
    <row r="305" spans="1:78" s="89" customFormat="1" ht="12.75" x14ac:dyDescent="0.2">
      <c r="A305" s="58" t="str">
        <f t="array" ref="A305">IF(G305=Error_checking!$A$26,_xlfn.RANK.EQ(AC305,$AC$2:$AC$601),"")</f>
        <v/>
      </c>
      <c r="B305" s="84">
        <v>164</v>
      </c>
      <c r="C305" s="59">
        <f>VLOOKUP($B305,Ludo_na!$A$2:$D$601,2,0)</f>
        <v>540</v>
      </c>
      <c r="D305" s="60" t="str">
        <f>IF(VLOOKUP($B305,Ludo_voor!$A$2:$Y$601,3,0)="","",VLOOKUP($B305,Ludo_voor!$A$2:$Y$601,3,0))</f>
        <v>Denys</v>
      </c>
      <c r="E305" s="61" t="str">
        <f>IF(VLOOKUP($B305,Ludo_voor!$A$2:$Y$601,4,0)="","",VLOOKUP($B305,Ludo_voor!$A$2:$Y$601,4,0))</f>
        <v>Eva</v>
      </c>
      <c r="F305" s="62" t="str">
        <f>IF(VLOOKUP($B305,Ludo_voor!$A$2:$Y$601,5,0)="","",VLOOKUP($B305,Ludo_voor!$A$2:$Y$601,5,0))</f>
        <v/>
      </c>
      <c r="G305" s="63"/>
      <c r="H305" s="85"/>
      <c r="I305" s="86"/>
      <c r="J305" s="87"/>
      <c r="K305" s="87"/>
      <c r="L305" s="87"/>
      <c r="M305" s="67" t="str">
        <f t="array" ref="M305">IF($G305="","",IF(L305="",0,((SUM(IF(I305=I$2:I$601,IF(J305=J$2:J$601,1,0),0))-K305)/(SUM(IF(I305=I$2:I$601,IF(J305=J$2:J$601,1,0),0))-1)*100)+(L305/(SUM(IF(I305=I$2:I$601,IF(J305=J$2:J$601,L$2:L$601,0),0))))+IF(K305&lt;2,SUM(IF(I305=I$2:I$601,IF(J305=J$2:J$601,1,0),0)),0)))</f>
        <v/>
      </c>
      <c r="N305" s="88"/>
      <c r="O305" s="72"/>
      <c r="P305" s="72"/>
      <c r="Q305" s="72"/>
      <c r="R305" s="70" t="str">
        <f t="array" ref="R305">IF($G305="","",IF(Q305="",0,((SUM(IF(N305=N$2:N$601,IF(O305=O$2:O$601,1,0),0))-P305)/(SUM(IF(N305=N$2:N$601,IF(O305=O$2:O$601,1,0),0))-1)*100)+(Q305/(SUM(IF(N305=N$2:N$601,IF(O305=O$2:O$601,Q$2:Q$601,0),0))))+IF(P305&lt;2,SUM(IF(N305=N$2:N$601,IF(O305=O$2:O$601,1,0),0)),0)))</f>
        <v/>
      </c>
      <c r="S305" s="71"/>
      <c r="T305" s="72"/>
      <c r="U305" s="72"/>
      <c r="V305" s="72"/>
      <c r="W305" s="73" t="str">
        <f t="array" ref="W305">IF($G305="","",IF(OR(S305=Error_checking!$Q$25,S305=Error_checking!$Q$26),R305-IF(P305&lt;2,SUM(IF(N305=N$2:N$601,IF(O305=O$2:O$601,1,0),0)),0),IF(V305="",0,((SUM(IF(S305=S$2:S$601,IF(T305=T$2:T$601,1,0),0))-U305)/(SUM(IF(S305=S$2:S$601,IF(T305=T$2:T$601,1,0),0))-1)*100)+(V305/(SUM(IF(S305=S$2:S$601,IF(T305=T$2:T$601,V$2:V$601,0),0))))+IF(U305&lt;2,SUM(IF(S305=S$2:S$601,IF(T305=T$2:T$601,1,0),0)),0))))</f>
        <v/>
      </c>
      <c r="X305" s="74"/>
      <c r="Y305" s="75"/>
      <c r="Z305" s="76"/>
      <c r="AA305" s="75"/>
      <c r="AB305" s="77">
        <f>0</f>
        <v>0</v>
      </c>
      <c r="AC305" s="77">
        <f t="array" ref="AC305">SUM(M305,R305,W305,AB305)</f>
        <v>0</v>
      </c>
      <c r="AD305" s="76">
        <f>IF(G305=Error_checking!$A$26,MAX(0,MIN(MaxBonus,$G$1)+1-_xlfn.RANK.EQ(AC305,$AC$2:$AC$601)),0)</f>
        <v>0</v>
      </c>
      <c r="AE305" s="73">
        <f t="shared" si="4"/>
        <v>0</v>
      </c>
      <c r="AF305" s="78" t="str">
        <f t="array" ref="AF305">IF(G305=Error_checking!$A$26,_xlfn.RANK.EQ(AC305,$AC$2:$AC$601),"")</f>
        <v/>
      </c>
      <c r="AG305" s="79"/>
      <c r="AH305" s="80"/>
      <c r="AI305" s="80"/>
      <c r="AJ305" s="80"/>
      <c r="AK305" s="90"/>
      <c r="AL305" s="81"/>
      <c r="AM305" s="81"/>
      <c r="AN305" s="82"/>
      <c r="AO305" s="81"/>
      <c r="AP305" s="81"/>
      <c r="AQ305" s="81"/>
    </row>
    <row r="306" spans="1:78" s="104" customFormat="1" ht="12.75" x14ac:dyDescent="0.2">
      <c r="A306" s="58" t="str">
        <f t="array" ref="A306">IF(G306=Error_checking!$A$26,_xlfn.RANK.EQ(AC306,$AC$2:$AC$601),"")</f>
        <v/>
      </c>
      <c r="B306" s="84">
        <v>151</v>
      </c>
      <c r="C306" s="59">
        <f>VLOOKUP($B306,Ludo_na!$A$2:$D$601,2,0)</f>
        <v>385</v>
      </c>
      <c r="D306" s="60" t="str">
        <f>IF(VLOOKUP($B306,Ludo_voor!$A$2:$Y$601,3,0)="","",VLOOKUP($B306,Ludo_voor!$A$2:$Y$601,3,0))</f>
        <v>Denys</v>
      </c>
      <c r="E306" s="61" t="str">
        <f>IF(VLOOKUP($B306,Ludo_voor!$A$2:$Y$601,4,0)="","",VLOOKUP($B306,Ludo_voor!$A$2:$Y$601,4,0))</f>
        <v>Vincent</v>
      </c>
      <c r="F306" s="62" t="str">
        <f>IF(VLOOKUP($B306,Ludo_voor!$A$2:$Y$601,5,0)="","",VLOOKUP($B306,Ludo_voor!$A$2:$Y$601,5,0))</f>
        <v/>
      </c>
      <c r="G306" s="63"/>
      <c r="H306" s="85"/>
      <c r="I306" s="86"/>
      <c r="J306" s="87"/>
      <c r="K306" s="87"/>
      <c r="L306" s="87"/>
      <c r="M306" s="67" t="str">
        <f t="array" ref="M306">IF($G306="","",IF(L306="",0,((SUM(IF(I306=I$2:I$601,IF(J306=J$2:J$601,1,0),0))-K306)/(SUM(IF(I306=I$2:I$601,IF(J306=J$2:J$601,1,0),0))-1)*100)+(L306/(SUM(IF(I306=I$2:I$601,IF(J306=J$2:J$601,L$2:L$601,0),0))))+IF(K306&lt;2,SUM(IF(I306=I$2:I$601,IF(J306=J$2:J$601,1,0),0)),0)))</f>
        <v/>
      </c>
      <c r="N306" s="88"/>
      <c r="O306" s="72"/>
      <c r="P306" s="72"/>
      <c r="Q306" s="72"/>
      <c r="R306" s="70" t="str">
        <f t="array" ref="R306">IF($G306="","",IF(Q306="",0,((SUM(IF(N306=N$2:N$601,IF(O306=O$2:O$601,1,0),0))-P306)/(SUM(IF(N306=N$2:N$601,IF(O306=O$2:O$601,1,0),0))-1)*100)+(Q306/(SUM(IF(N306=N$2:N$601,IF(O306=O$2:O$601,Q$2:Q$601,0),0))))+IF(P306&lt;2,SUM(IF(N306=N$2:N$601,IF(O306=O$2:O$601,1,0),0)),0)))</f>
        <v/>
      </c>
      <c r="S306" s="71"/>
      <c r="T306" s="72"/>
      <c r="U306" s="72"/>
      <c r="V306" s="72"/>
      <c r="W306" s="73" t="str">
        <f t="array" ref="W306">IF($G306="","",IF(OR(S306=Error_checking!$Q$25,S306=Error_checking!$Q$26),R306-IF(P306&lt;2,SUM(IF(N306=N$2:N$601,IF(O306=O$2:O$601,1,0),0)),0),IF(V306="",0,((SUM(IF(S306=S$2:S$601,IF(T306=T$2:T$601,1,0),0))-U306)/(SUM(IF(S306=S$2:S$601,IF(T306=T$2:T$601,1,0),0))-1)*100)+(V306/(SUM(IF(S306=S$2:S$601,IF(T306=T$2:T$601,V$2:V$601,0),0))))+IF(U306&lt;2,SUM(IF(S306=S$2:S$601,IF(T306=T$2:T$601,1,0),0)),0))))</f>
        <v/>
      </c>
      <c r="X306" s="74"/>
      <c r="Y306" s="75"/>
      <c r="Z306" s="76"/>
      <c r="AA306" s="75"/>
      <c r="AB306" s="77">
        <f>0</f>
        <v>0</v>
      </c>
      <c r="AC306" s="77">
        <f t="array" ref="AC306">SUM(M306,R306,W306,AB306)</f>
        <v>0</v>
      </c>
      <c r="AD306" s="76">
        <f>IF(G306=Error_checking!$A$26,MAX(0,MIN(MaxBonus,$G$1)+1-_xlfn.RANK.EQ(AC306,$AC$2:$AC$601)),0)</f>
        <v>0</v>
      </c>
      <c r="AE306" s="73">
        <f t="shared" si="4"/>
        <v>0</v>
      </c>
      <c r="AF306" s="78" t="str">
        <f t="array" ref="AF306">IF(G306=Error_checking!$A$26,_xlfn.RANK.EQ(AC306,$AC$2:$AC$601),"")</f>
        <v/>
      </c>
      <c r="AG306" s="79"/>
      <c r="AH306" s="80"/>
      <c r="AI306" s="80"/>
      <c r="AJ306" s="80"/>
      <c r="AK306" s="81"/>
      <c r="AL306" s="81"/>
      <c r="AM306" s="81"/>
      <c r="AN306" s="82"/>
      <c r="AO306" s="81"/>
      <c r="AP306" s="81"/>
      <c r="AQ306" s="81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  <c r="BK306" s="89"/>
      <c r="BL306" s="89"/>
      <c r="BM306" s="89"/>
      <c r="BN306" s="89"/>
      <c r="BO306" s="89"/>
      <c r="BP306" s="89"/>
      <c r="BQ306" s="89"/>
      <c r="BR306" s="89"/>
      <c r="BS306" s="89"/>
      <c r="BT306" s="89"/>
      <c r="BU306" s="89"/>
      <c r="BV306" s="89"/>
      <c r="BW306" s="89"/>
      <c r="BX306" s="89"/>
      <c r="BY306" s="89"/>
      <c r="BZ306" s="89"/>
    </row>
    <row r="307" spans="1:78" s="89" customFormat="1" ht="12.75" x14ac:dyDescent="0.2">
      <c r="A307" s="58" t="str">
        <f t="array" ref="A307">IF(G307=Error_checking!$A$26,_xlfn.RANK.EQ(AC307,$AC$2:$AC$601),"")</f>
        <v/>
      </c>
      <c r="B307" s="84">
        <v>31</v>
      </c>
      <c r="C307" s="59">
        <f>VLOOKUP($B307,Ludo_na!$A$2:$D$601,2,0)</f>
        <v>269</v>
      </c>
      <c r="D307" s="60" t="str">
        <f>IF(VLOOKUP($B307,Ludo_voor!$A$2:$Y$601,3,0)="","",VLOOKUP($B307,Ludo_voor!$A$2:$Y$601,3,0))</f>
        <v>Derycke</v>
      </c>
      <c r="E307" s="61" t="str">
        <f>IF(VLOOKUP($B307,Ludo_voor!$A$2:$Y$601,4,0)="","",VLOOKUP($B307,Ludo_voor!$A$2:$Y$601,4,0))</f>
        <v>Elke</v>
      </c>
      <c r="F307" s="62" t="str">
        <f>IF(VLOOKUP($B307,Ludo_voor!$A$2:$Y$601,5,0)="","",VLOOKUP($B307,Ludo_voor!$A$2:$Y$601,5,0))</f>
        <v>Spelen op Zolder</v>
      </c>
      <c r="G307" s="63"/>
      <c r="H307" s="85"/>
      <c r="I307" s="86"/>
      <c r="J307" s="87"/>
      <c r="K307" s="87"/>
      <c r="L307" s="87"/>
      <c r="M307" s="67" t="str">
        <f t="array" ref="M307">IF($G307="","",IF(L307="",0,((SUM(IF(I307=I$2:I$601,IF(J307=J$2:J$601,1,0),0))-K307)/(SUM(IF(I307=I$2:I$601,IF(J307=J$2:J$601,1,0),0))-1)*100)+(L307/(SUM(IF(I307=I$2:I$601,IF(J307=J$2:J$601,L$2:L$601,0),0))))+IF(K307&lt;2,SUM(IF(I307=I$2:I$601,IF(J307=J$2:J$601,1,0),0)),0)))</f>
        <v/>
      </c>
      <c r="N307" s="88"/>
      <c r="O307" s="72"/>
      <c r="P307" s="72"/>
      <c r="Q307" s="72"/>
      <c r="R307" s="70" t="str">
        <f t="array" ref="R307">IF($G307="","",IF(Q307="",0,((SUM(IF(N307=N$2:N$601,IF(O307=O$2:O$601,1,0),0))-P307)/(SUM(IF(N307=N$2:N$601,IF(O307=O$2:O$601,1,0),0))-1)*100)+(Q307/(SUM(IF(N307=N$2:N$601,IF(O307=O$2:O$601,Q$2:Q$601,0),0))))+IF(P307&lt;2,SUM(IF(N307=N$2:N$601,IF(O307=O$2:O$601,1,0),0)),0)))</f>
        <v/>
      </c>
      <c r="S307" s="103"/>
      <c r="T307" s="69"/>
      <c r="U307" s="69"/>
      <c r="V307" s="69"/>
      <c r="W307" s="73" t="str">
        <f t="array" ref="W307">IF($G307="","",IF(OR(S307=Error_checking!$Q$25,S307=Error_checking!$Q$26),R307-IF(P307&lt;2,SUM(IF(N307=N$2:N$601,IF(O307=O$2:O$601,1,0),0)),0),IF(V307="",0,((SUM(IF(S307=S$2:S$601,IF(T307=T$2:T$601,1,0),0))-U307)/(SUM(IF(S307=S$2:S$601,IF(T307=T$2:T$601,1,0),0))-1)*100)+(V307/(SUM(IF(S307=S$2:S$601,IF(T307=T$2:T$601,V$2:V$601,0),0))))+IF(U307&lt;2,SUM(IF(S307=S$2:S$601,IF(T307=T$2:T$601,1,0),0)),0))))</f>
        <v/>
      </c>
      <c r="X307" s="96"/>
      <c r="Y307" s="97"/>
      <c r="Z307" s="98"/>
      <c r="AA307" s="97"/>
      <c r="AB307" s="99">
        <f>0</f>
        <v>0</v>
      </c>
      <c r="AC307" s="99">
        <f t="array" ref="AC307">SUM(M307,R307,W307,AB307)</f>
        <v>0</v>
      </c>
      <c r="AD307" s="98">
        <f>IF(G307=Error_checking!$A$26,MAX(0,MIN(MaxBonus,$G$1)+1-_xlfn.RANK.EQ(AC307,$AC$2:$AC$601)),0)</f>
        <v>0</v>
      </c>
      <c r="AE307" s="95">
        <f t="shared" si="4"/>
        <v>0</v>
      </c>
      <c r="AF307" s="78" t="str">
        <f t="array" ref="AF307">IF(G307=Error_checking!$A$26,_xlfn.RANK.EQ(AC307,$AC$2:$AC$601),"")</f>
        <v/>
      </c>
      <c r="AG307" s="101"/>
      <c r="AH307" s="102"/>
      <c r="AI307" s="102"/>
      <c r="AJ307" s="102"/>
      <c r="AK307" s="81"/>
      <c r="AL307" s="81"/>
      <c r="AM307" s="81"/>
      <c r="AN307" s="82"/>
      <c r="AO307" s="81"/>
      <c r="AP307" s="81"/>
      <c r="AQ307" s="81"/>
    </row>
    <row r="308" spans="1:78" s="104" customFormat="1" ht="12.75" x14ac:dyDescent="0.2">
      <c r="A308" s="58" t="str">
        <f t="array" ref="A308">IF(G308=Error_checking!$A$26,_xlfn.RANK.EQ(AC308,$AC$2:$AC$601),"")</f>
        <v/>
      </c>
      <c r="B308" s="84">
        <v>34</v>
      </c>
      <c r="C308" s="59">
        <f>VLOOKUP($B308,Ludo_na!$A$2:$D$601,2,0)</f>
        <v>364</v>
      </c>
      <c r="D308" s="60" t="str">
        <f>IF(VLOOKUP($B308,Ludo_voor!$A$2:$Y$601,3,0)="","",VLOOKUP($B308,Ludo_voor!$A$2:$Y$601,3,0))</f>
        <v>Deschaght</v>
      </c>
      <c r="E308" s="61" t="str">
        <f>IF(VLOOKUP($B308,Ludo_voor!$A$2:$Y$601,4,0)="","",VLOOKUP($B308,Ludo_voor!$A$2:$Y$601,4,0))</f>
        <v>Joeri</v>
      </c>
      <c r="F308" s="62" t="str">
        <f>IF(VLOOKUP($B308,Ludo_voor!$A$2:$Y$601,5,0)="","",VLOOKUP($B308,Ludo_voor!$A$2:$Y$601,5,0))</f>
        <v>Spelen op Zolder</v>
      </c>
      <c r="G308" s="63"/>
      <c r="H308" s="85"/>
      <c r="I308" s="86"/>
      <c r="J308" s="87"/>
      <c r="K308" s="87"/>
      <c r="L308" s="87"/>
      <c r="M308" s="67" t="str">
        <f t="array" ref="M308">IF($G308="","",IF(L308="",0,((SUM(IF(I308=I$2:I$601,IF(J308=J$2:J$601,1,0),0))-K308)/(SUM(IF(I308=I$2:I$601,IF(J308=J$2:J$601,1,0),0))-1)*100)+(L308/(SUM(IF(I308=I$2:I$601,IF(J308=J$2:J$601,L$2:L$601,0),0))))+IF(K308&lt;2,SUM(IF(I308=I$2:I$601,IF(J308=J$2:J$601,1,0),0)),0)))</f>
        <v/>
      </c>
      <c r="N308" s="88"/>
      <c r="O308" s="72"/>
      <c r="P308" s="72"/>
      <c r="Q308" s="72"/>
      <c r="R308" s="70" t="str">
        <f t="array" ref="R308">IF($G308="","",IF(Q308="",0,((SUM(IF(N308=N$2:N$601,IF(O308=O$2:O$601,1,0),0))-P308)/(SUM(IF(N308=N$2:N$601,IF(O308=O$2:O$601,1,0),0))-1)*100)+(Q308/(SUM(IF(N308=N$2:N$601,IF(O308=O$2:O$601,Q$2:Q$601,0),0))))+IF(P308&lt;2,SUM(IF(N308=N$2:N$601,IF(O308=O$2:O$601,1,0),0)),0)))</f>
        <v/>
      </c>
      <c r="S308" s="71"/>
      <c r="T308" s="72"/>
      <c r="U308" s="72"/>
      <c r="V308" s="72"/>
      <c r="W308" s="73" t="str">
        <f t="array" ref="W308">IF($G308="","",IF(OR(S308=Error_checking!$Q$25,S308=Error_checking!$Q$26),R308-IF(P308&lt;2,SUM(IF(N308=N$2:N$601,IF(O308=O$2:O$601,1,0),0)),0),IF(V308="",0,((SUM(IF(S308=S$2:S$601,IF(T308=T$2:T$601,1,0),0))-U308)/(SUM(IF(S308=S$2:S$601,IF(T308=T$2:T$601,1,0),0))-1)*100)+(V308/(SUM(IF(S308=S$2:S$601,IF(T308=T$2:T$601,V$2:V$601,0),0))))+IF(U308&lt;2,SUM(IF(S308=S$2:S$601,IF(T308=T$2:T$601,1,0),0)),0))))</f>
        <v/>
      </c>
      <c r="X308" s="74"/>
      <c r="Y308" s="75"/>
      <c r="Z308" s="76"/>
      <c r="AA308" s="75"/>
      <c r="AB308" s="77">
        <f>0</f>
        <v>0</v>
      </c>
      <c r="AC308" s="77">
        <f t="array" ref="AC308">SUM(M308,R308,W308,AB308)</f>
        <v>0</v>
      </c>
      <c r="AD308" s="76">
        <f>IF(G308=Error_checking!$A$26,MAX(0,MIN(MaxBonus,$G$1)+1-_xlfn.RANK.EQ(AC308,$AC$2:$AC$601)),0)</f>
        <v>0</v>
      </c>
      <c r="AE308" s="73">
        <f t="shared" si="4"/>
        <v>0</v>
      </c>
      <c r="AF308" s="78" t="str">
        <f t="array" ref="AF308">IF(G308=Error_checking!$A$26,_xlfn.RANK.EQ(AC308,$AC$2:$AC$601),"")</f>
        <v/>
      </c>
      <c r="AG308" s="79"/>
      <c r="AH308" s="80"/>
      <c r="AI308" s="80"/>
      <c r="AJ308" s="80"/>
      <c r="AK308" s="81"/>
      <c r="AL308" s="81"/>
      <c r="AM308" s="81"/>
      <c r="AN308" s="82"/>
      <c r="AO308" s="81"/>
      <c r="AP308" s="81"/>
      <c r="AQ308" s="81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  <c r="BK308" s="89"/>
      <c r="BL308" s="89"/>
      <c r="BM308" s="89"/>
      <c r="BN308" s="89"/>
      <c r="BO308" s="89"/>
      <c r="BP308" s="89"/>
      <c r="BQ308" s="89"/>
      <c r="BR308" s="89"/>
      <c r="BS308" s="89"/>
      <c r="BT308" s="89"/>
      <c r="BU308" s="89"/>
      <c r="BV308" s="89"/>
      <c r="BW308" s="89"/>
      <c r="BX308" s="89"/>
      <c r="BY308" s="89"/>
      <c r="BZ308" s="89"/>
    </row>
    <row r="309" spans="1:78" s="89" customFormat="1" ht="12.75" x14ac:dyDescent="0.2">
      <c r="A309" s="58" t="str">
        <f t="array" ref="A309">IF(G309=Error_checking!$A$26,_xlfn.RANK.EQ(AC309,$AC$2:$AC$601),"")</f>
        <v/>
      </c>
      <c r="B309" s="93">
        <v>42</v>
      </c>
      <c r="C309" s="59">
        <f>VLOOKUP($B309,Ludo_na!$A$2:$D$601,2,0)</f>
        <v>341</v>
      </c>
      <c r="D309" s="60" t="str">
        <f>IF(VLOOKUP($B309,Ludo_voor!$A$2:$Y$601,3,0)="","",VLOOKUP($B309,Ludo_voor!$A$2:$Y$601,3,0))</f>
        <v>Deschaght</v>
      </c>
      <c r="E309" s="61" t="str">
        <f>IF(VLOOKUP($B309,Ludo_voor!$A$2:$Y$601,4,0)="","",VLOOKUP($B309,Ludo_voor!$A$2:$Y$601,4,0))</f>
        <v>Joke</v>
      </c>
      <c r="F309" s="62" t="str">
        <f>IF(VLOOKUP($B309,Ludo_voor!$A$2:$Y$601,5,0)="","",VLOOKUP($B309,Ludo_voor!$A$2:$Y$601,5,0))</f>
        <v/>
      </c>
      <c r="G309" s="63"/>
      <c r="H309" s="85"/>
      <c r="I309" s="86"/>
      <c r="J309" s="87"/>
      <c r="K309" s="87"/>
      <c r="L309" s="87"/>
      <c r="M309" s="67" t="str">
        <f t="array" ref="M309">IF($G309="","",IF(L309="",0,((SUM(IF(I309=I$2:I$601,IF(J309=J$2:J$601,1,0),0))-K309)/(SUM(IF(I309=I$2:I$601,IF(J309=J$2:J$601,1,0),0))-1)*100)+(L309/(SUM(IF(I309=I$2:I$601,IF(J309=J$2:J$601,L$2:L$601,0),0))))+IF(K309&lt;2,SUM(IF(I309=I$2:I$601,IF(J309=J$2:J$601,1,0),0)),0)))</f>
        <v/>
      </c>
      <c r="N309" s="88"/>
      <c r="O309" s="72"/>
      <c r="P309" s="72"/>
      <c r="Q309" s="72"/>
      <c r="R309" s="70" t="str">
        <f t="array" ref="R309">IF($G309="","",IF(Q309="",0,((SUM(IF(N309=N$2:N$601,IF(O309=O$2:O$601,1,0),0))-P309)/(SUM(IF(N309=N$2:N$601,IF(O309=O$2:O$601,1,0),0))-1)*100)+(Q309/(SUM(IF(N309=N$2:N$601,IF(O309=O$2:O$601,Q$2:Q$601,0),0))))+IF(P309&lt;2,SUM(IF(N309=N$2:N$601,IF(O309=O$2:O$601,1,0),0)),0)))</f>
        <v/>
      </c>
      <c r="S309" s="71"/>
      <c r="T309" s="72"/>
      <c r="U309" s="72"/>
      <c r="V309" s="72"/>
      <c r="W309" s="73" t="str">
        <f t="array" ref="W309">IF($G309="","",IF(OR(S309=Error_checking!$Q$25,S309=Error_checking!$Q$26),R309-IF(P309&lt;2,SUM(IF(N309=N$2:N$601,IF(O309=O$2:O$601,1,0),0)),0),IF(V309="",0,((SUM(IF(S309=S$2:S$601,IF(T309=T$2:T$601,1,0),0))-U309)/(SUM(IF(S309=S$2:S$601,IF(T309=T$2:T$601,1,0),0))-1)*100)+(V309/(SUM(IF(S309=S$2:S$601,IF(T309=T$2:T$601,V$2:V$601,0),0))))+IF(U309&lt;2,SUM(IF(S309=S$2:S$601,IF(T309=T$2:T$601,1,0),0)),0))))</f>
        <v/>
      </c>
      <c r="X309" s="74"/>
      <c r="Y309" s="75"/>
      <c r="Z309" s="76"/>
      <c r="AA309" s="75"/>
      <c r="AB309" s="77">
        <f>0</f>
        <v>0</v>
      </c>
      <c r="AC309" s="77">
        <f t="array" ref="AC309">SUM(M309,R309,W309,AB309)</f>
        <v>0</v>
      </c>
      <c r="AD309" s="76">
        <f>IF(G309=Error_checking!$A$26,MAX(0,MIN(MaxBonus,$G$1)+1-_xlfn.RANK.EQ(AC309,$AC$2:$AC$601)),0)</f>
        <v>0</v>
      </c>
      <c r="AE309" s="73">
        <f t="shared" si="4"/>
        <v>0</v>
      </c>
      <c r="AF309" s="78" t="str">
        <f t="array" ref="AF309">IF(G309=Error_checking!$A$26,_xlfn.RANK.EQ(AC309,$AC$2:$AC$601),"")</f>
        <v/>
      </c>
      <c r="AG309" s="79"/>
      <c r="AH309" s="80"/>
      <c r="AI309" s="80"/>
      <c r="AJ309" s="80"/>
      <c r="AK309" s="81"/>
      <c r="AL309" s="81"/>
      <c r="AM309" s="81"/>
      <c r="AN309" s="82"/>
      <c r="AO309" s="81"/>
      <c r="AP309" s="81"/>
      <c r="AQ309" s="81"/>
    </row>
    <row r="310" spans="1:78" s="104" customFormat="1" ht="12.75" x14ac:dyDescent="0.2">
      <c r="A310" s="58" t="str">
        <f t="array" ref="A310">IF(G310=Error_checking!$A$26,_xlfn.RANK.EQ(AC310,$AC$2:$AC$601),"")</f>
        <v/>
      </c>
      <c r="B310" s="84">
        <v>88</v>
      </c>
      <c r="C310" s="59">
        <f>VLOOKUP($B310,Ludo_na!$A$2:$D$601,2,0)</f>
        <v>360</v>
      </c>
      <c r="D310" s="60" t="str">
        <f>IF(VLOOKUP($B310,Ludo_voor!$A$2:$Y$601,3,0)="","",VLOOKUP($B310,Ludo_voor!$A$2:$Y$601,3,0))</f>
        <v>Deseck</v>
      </c>
      <c r="E310" s="61" t="str">
        <f>IF(VLOOKUP($B310,Ludo_voor!$A$2:$Y$601,4,0)="","",VLOOKUP($B310,Ludo_voor!$A$2:$Y$601,4,0))</f>
        <v>Maarten</v>
      </c>
      <c r="F310" s="62" t="str">
        <f>IF(VLOOKUP($B310,Ludo_voor!$A$2:$Y$601,5,0)="","",VLOOKUP($B310,Ludo_voor!$A$2:$Y$601,5,0))</f>
        <v/>
      </c>
      <c r="G310" s="63"/>
      <c r="H310" s="85"/>
      <c r="I310" s="86"/>
      <c r="J310" s="87"/>
      <c r="K310" s="87"/>
      <c r="L310" s="87"/>
      <c r="M310" s="67" t="str">
        <f t="array" ref="M310">IF($G310="","",IF(L310="",0,((SUM(IF(I310=I$2:I$601,IF(J310=J$2:J$601,1,0),0))-K310)/(SUM(IF(I310=I$2:I$601,IF(J310=J$2:J$601,1,0),0))-1)*100)+(L310/(SUM(IF(I310=I$2:I$601,IF(J310=J$2:J$601,L$2:L$601,0),0))))+IF(K310&lt;2,SUM(IF(I310=I$2:I$601,IF(J310=J$2:J$601,1,0),0)),0)))</f>
        <v/>
      </c>
      <c r="N310" s="88"/>
      <c r="O310" s="72"/>
      <c r="P310" s="72"/>
      <c r="Q310" s="72"/>
      <c r="R310" s="70" t="str">
        <f t="array" ref="R310">IF($G310="","",IF(Q310="",0,((SUM(IF(N310=N$2:N$601,IF(O310=O$2:O$601,1,0),0))-P310)/(SUM(IF(N310=N$2:N$601,IF(O310=O$2:O$601,1,0),0))-1)*100)+(Q310/(SUM(IF(N310=N$2:N$601,IF(O310=O$2:O$601,Q$2:Q$601,0),0))))+IF(P310&lt;2,SUM(IF(N310=N$2:N$601,IF(O310=O$2:O$601,1,0),0)),0)))</f>
        <v/>
      </c>
      <c r="S310" s="71"/>
      <c r="T310" s="72"/>
      <c r="U310" s="72"/>
      <c r="V310" s="72"/>
      <c r="W310" s="73" t="str">
        <f t="array" ref="W310">IF($G310="","",IF(OR(S310=Error_checking!$Q$25,S310=Error_checking!$Q$26),R310-IF(P310&lt;2,SUM(IF(N310=N$2:N$601,IF(O310=O$2:O$601,1,0),0)),0),IF(V310="",0,((SUM(IF(S310=S$2:S$601,IF(T310=T$2:T$601,1,0),0))-U310)/(SUM(IF(S310=S$2:S$601,IF(T310=T$2:T$601,1,0),0))-1)*100)+(V310/(SUM(IF(S310=S$2:S$601,IF(T310=T$2:T$601,V$2:V$601,0),0))))+IF(U310&lt;2,SUM(IF(S310=S$2:S$601,IF(T310=T$2:T$601,1,0),0)),0))))</f>
        <v/>
      </c>
      <c r="X310" s="74"/>
      <c r="Y310" s="75"/>
      <c r="Z310" s="76"/>
      <c r="AA310" s="75"/>
      <c r="AB310" s="77">
        <f>0</f>
        <v>0</v>
      </c>
      <c r="AC310" s="77">
        <f t="array" ref="AC310">SUM(M310,R310,W310,AB310)</f>
        <v>0</v>
      </c>
      <c r="AD310" s="76">
        <f>IF(G310=Error_checking!$A$26,MAX(0,MIN(MaxBonus,$G$1)+1-_xlfn.RANK.EQ(AC310,$AC$2:$AC$601)),0)</f>
        <v>0</v>
      </c>
      <c r="AE310" s="73">
        <f t="shared" si="4"/>
        <v>0</v>
      </c>
      <c r="AF310" s="78" t="str">
        <f t="array" ref="AF310">IF(G310=Error_checking!$A$26,_xlfn.RANK.EQ(AC310,$AC$2:$AC$601),"")</f>
        <v/>
      </c>
      <c r="AG310" s="79"/>
      <c r="AH310" s="80"/>
      <c r="AI310" s="80"/>
      <c r="AJ310" s="80"/>
      <c r="AK310" s="90"/>
      <c r="AL310" s="81"/>
      <c r="AM310" s="81"/>
      <c r="AN310" s="82"/>
      <c r="AO310" s="81"/>
      <c r="AP310" s="81"/>
      <c r="AQ310" s="81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  <c r="BK310" s="89"/>
      <c r="BL310" s="89"/>
      <c r="BM310" s="89"/>
      <c r="BN310" s="89"/>
      <c r="BO310" s="89"/>
      <c r="BP310" s="89"/>
      <c r="BQ310" s="89"/>
      <c r="BR310" s="89"/>
      <c r="BS310" s="89"/>
      <c r="BT310" s="89"/>
      <c r="BU310" s="89"/>
      <c r="BV310" s="89"/>
      <c r="BW310" s="89"/>
      <c r="BX310" s="89"/>
      <c r="BY310" s="89"/>
      <c r="BZ310" s="89"/>
    </row>
    <row r="311" spans="1:78" s="89" customFormat="1" ht="12.75" x14ac:dyDescent="0.2">
      <c r="A311" s="58" t="str">
        <f t="array" ref="A311">IF(G311=Error_checking!$A$26,_xlfn.RANK.EQ(AC311,$AC$2:$AC$601),"")</f>
        <v/>
      </c>
      <c r="B311" s="84">
        <v>107</v>
      </c>
      <c r="C311" s="59">
        <f>VLOOKUP($B311,Ludo_na!$A$2:$D$601,2,0)</f>
        <v>368</v>
      </c>
      <c r="D311" s="60" t="str">
        <f>IF(VLOOKUP($B311,Ludo_voor!$A$2:$Y$601,3,0)="","",VLOOKUP($B311,Ludo_voor!$A$2:$Y$601,3,0))</f>
        <v>Desmedt</v>
      </c>
      <c r="E311" s="61" t="str">
        <f>IF(VLOOKUP($B311,Ludo_voor!$A$2:$Y$601,4,0)="","",VLOOKUP($B311,Ludo_voor!$A$2:$Y$601,4,0))</f>
        <v>Lars</v>
      </c>
      <c r="F311" s="62" t="str">
        <f>IF(VLOOKUP($B311,Ludo_voor!$A$2:$Y$601,5,0)="","",VLOOKUP($B311,Ludo_voor!$A$2:$Y$601,5,0))</f>
        <v/>
      </c>
      <c r="G311" s="63"/>
      <c r="H311" s="85"/>
      <c r="I311" s="86"/>
      <c r="J311" s="87"/>
      <c r="K311" s="87"/>
      <c r="L311" s="87"/>
      <c r="M311" s="67" t="str">
        <f t="array" ref="M311">IF($G311="","",IF(L311="",0,((SUM(IF(I311=I$2:I$601,IF(J311=J$2:J$601,1,0),0))-K311)/(SUM(IF(I311=I$2:I$601,IF(J311=J$2:J$601,1,0),0))-1)*100)+(L311/(SUM(IF(I311=I$2:I$601,IF(J311=J$2:J$601,L$2:L$601,0),0))))+IF(K311&lt;2,SUM(IF(I311=I$2:I$601,IF(J311=J$2:J$601,1,0),0)),0)))</f>
        <v/>
      </c>
      <c r="N311" s="88"/>
      <c r="O311" s="72"/>
      <c r="P311" s="72"/>
      <c r="Q311" s="72"/>
      <c r="R311" s="70" t="str">
        <f t="array" ref="R311">IF($G311="","",IF(Q311="",0,((SUM(IF(N311=N$2:N$601,IF(O311=O$2:O$601,1,0),0))-P311)/(SUM(IF(N311=N$2:N$601,IF(O311=O$2:O$601,1,0),0))-1)*100)+(Q311/(SUM(IF(N311=N$2:N$601,IF(O311=O$2:O$601,Q$2:Q$601,0),0))))+IF(P311&lt;2,SUM(IF(N311=N$2:N$601,IF(O311=O$2:O$601,1,0),0)),0)))</f>
        <v/>
      </c>
      <c r="S311" s="71"/>
      <c r="T311" s="72"/>
      <c r="U311" s="72"/>
      <c r="V311" s="72"/>
      <c r="W311" s="73" t="str">
        <f t="array" ref="W311">IF($G311="","",IF(OR(S311=Error_checking!$Q$25,S311=Error_checking!$Q$26),R311-IF(P311&lt;2,SUM(IF(N311=N$2:N$601,IF(O311=O$2:O$601,1,0),0)),0),IF(V311="",0,((SUM(IF(S311=S$2:S$601,IF(T311=T$2:T$601,1,0),0))-U311)/(SUM(IF(S311=S$2:S$601,IF(T311=T$2:T$601,1,0),0))-1)*100)+(V311/(SUM(IF(S311=S$2:S$601,IF(T311=T$2:T$601,V$2:V$601,0),0))))+IF(U311&lt;2,SUM(IF(S311=S$2:S$601,IF(T311=T$2:T$601,1,0),0)),0))))</f>
        <v/>
      </c>
      <c r="X311" s="74"/>
      <c r="Y311" s="75"/>
      <c r="Z311" s="76"/>
      <c r="AA311" s="75"/>
      <c r="AB311" s="77">
        <f>0</f>
        <v>0</v>
      </c>
      <c r="AC311" s="77">
        <f t="array" ref="AC311">SUM(M311,R311,W311,AB311)</f>
        <v>0</v>
      </c>
      <c r="AD311" s="76">
        <f>IF(G311=Error_checking!$A$26,MAX(0,MIN(MaxBonus,$G$1)+1-_xlfn.RANK.EQ(AC311,$AC$2:$AC$601)),0)</f>
        <v>0</v>
      </c>
      <c r="AE311" s="73">
        <f t="shared" si="4"/>
        <v>0</v>
      </c>
      <c r="AF311" s="78" t="str">
        <f t="array" ref="AF311">IF(G311=Error_checking!$A$26,_xlfn.RANK.EQ(AC311,$AC$2:$AC$601),"")</f>
        <v/>
      </c>
      <c r="AG311" s="79"/>
      <c r="AH311" s="80"/>
      <c r="AI311" s="80"/>
      <c r="AJ311" s="80"/>
      <c r="AK311" s="81"/>
      <c r="AL311" s="81"/>
      <c r="AM311" s="81"/>
      <c r="AN311" s="82"/>
      <c r="AO311" s="81"/>
      <c r="AP311" s="81"/>
      <c r="AQ311" s="81"/>
    </row>
    <row r="312" spans="1:78" s="89" customFormat="1" ht="12.75" x14ac:dyDescent="0.2">
      <c r="A312" s="58" t="str">
        <f t="array" ref="A312">IF(G312=Error_checking!$A$26,_xlfn.RANK.EQ(AC312,$AC$2:$AC$601),"")</f>
        <v/>
      </c>
      <c r="B312" s="93">
        <v>240</v>
      </c>
      <c r="C312" s="59">
        <f>VLOOKUP($B312,Ludo_na!$A$2:$D$601,2,0)</f>
        <v>249</v>
      </c>
      <c r="D312" s="60" t="str">
        <f>IF(VLOOKUP($B312,Ludo_voor!$A$2:$Y$601,3,0)="","",VLOOKUP($B312,Ludo_voor!$A$2:$Y$601,3,0))</f>
        <v>Desmidt</v>
      </c>
      <c r="E312" s="61" t="str">
        <f>IF(VLOOKUP($B312,Ludo_voor!$A$2:$Y$601,4,0)="","",VLOOKUP($B312,Ludo_voor!$A$2:$Y$601,4,0))</f>
        <v>Griet</v>
      </c>
      <c r="F312" s="62" t="str">
        <f>IF(VLOOKUP($B312,Ludo_voor!$A$2:$Y$601,5,0)="","",VLOOKUP($B312,Ludo_voor!$A$2:$Y$601,5,0))</f>
        <v>Teen en Tander</v>
      </c>
      <c r="G312" s="63"/>
      <c r="H312" s="85"/>
      <c r="I312" s="86"/>
      <c r="J312" s="87"/>
      <c r="K312" s="87"/>
      <c r="L312" s="87"/>
      <c r="M312" s="67" t="str">
        <f t="array" ref="M312">IF($G312="","",IF(L312="",0,((SUM(IF(I312=I$2:I$601,IF(J312=J$2:J$601,1,0),0))-K312)/(SUM(IF(I312=I$2:I$601,IF(J312=J$2:J$601,1,0),0))-1)*100)+(L312/(SUM(IF(I312=I$2:I$601,IF(J312=J$2:J$601,L$2:L$601,0),0))))+IF(K312&lt;2,SUM(IF(I312=I$2:I$601,IF(J312=J$2:J$601,1,0),0)),0)))</f>
        <v/>
      </c>
      <c r="N312" s="88"/>
      <c r="O312" s="72"/>
      <c r="P312" s="72"/>
      <c r="Q312" s="72"/>
      <c r="R312" s="70" t="str">
        <f t="array" ref="R312">IF($G312="","",IF(Q312="",0,((SUM(IF(N312=N$2:N$601,IF(O312=O$2:O$601,1,0),0))-P312)/(SUM(IF(N312=N$2:N$601,IF(O312=O$2:O$601,1,0),0))-1)*100)+(Q312/(SUM(IF(N312=N$2:N$601,IF(O312=O$2:O$601,Q$2:Q$601,0),0))))+IF(P312&lt;2,SUM(IF(N312=N$2:N$601,IF(O312=O$2:O$601,1,0),0)),0)))</f>
        <v/>
      </c>
      <c r="S312" s="71"/>
      <c r="T312" s="72"/>
      <c r="U312" s="72"/>
      <c r="V312" s="72"/>
      <c r="W312" s="73" t="str">
        <f t="array" ref="W312">IF($G312="","",IF(OR(S312=Error_checking!$Q$25,S312=Error_checking!$Q$26),R312-IF(P312&lt;2,SUM(IF(N312=N$2:N$601,IF(O312=O$2:O$601,1,0),0)),0),IF(V312="",0,((SUM(IF(S312=S$2:S$601,IF(T312=T$2:T$601,1,0),0))-U312)/(SUM(IF(S312=S$2:S$601,IF(T312=T$2:T$601,1,0),0))-1)*100)+(V312/(SUM(IF(S312=S$2:S$601,IF(T312=T$2:T$601,V$2:V$601,0),0))))+IF(U312&lt;2,SUM(IF(S312=S$2:S$601,IF(T312=T$2:T$601,1,0),0)),0))))</f>
        <v/>
      </c>
      <c r="X312" s="74"/>
      <c r="Y312" s="75"/>
      <c r="Z312" s="76"/>
      <c r="AA312" s="75"/>
      <c r="AB312" s="77">
        <f>0</f>
        <v>0</v>
      </c>
      <c r="AC312" s="77">
        <f t="array" ref="AC312">SUM(M312,R312,W312,AB312)</f>
        <v>0</v>
      </c>
      <c r="AD312" s="76">
        <f>IF(G312=Error_checking!$A$26,MAX(0,MIN(MaxBonus,$G$1)+1-_xlfn.RANK.EQ(AC312,$AC$2:$AC$601)),0)</f>
        <v>0</v>
      </c>
      <c r="AE312" s="73">
        <f t="shared" si="4"/>
        <v>0</v>
      </c>
      <c r="AF312" s="78" t="str">
        <f t="array" ref="AF312">IF(G312=Error_checking!$A$26,_xlfn.RANK.EQ(AC312,$AC$2:$AC$601),"")</f>
        <v/>
      </c>
      <c r="AG312" s="79"/>
      <c r="AH312" s="80"/>
      <c r="AI312" s="80"/>
      <c r="AJ312" s="80"/>
      <c r="AK312" s="81"/>
      <c r="AL312" s="81"/>
      <c r="AM312" s="81"/>
      <c r="AN312" s="82"/>
      <c r="AO312" s="81"/>
      <c r="AP312" s="81"/>
      <c r="AQ312" s="81"/>
    </row>
    <row r="313" spans="1:78" s="89" customFormat="1" ht="12.75" x14ac:dyDescent="0.2">
      <c r="A313" s="58" t="str">
        <f t="array" ref="A313">IF(G313=Error_checking!$A$26,_xlfn.RANK.EQ(AC313,$AC$2:$AC$601),"")</f>
        <v/>
      </c>
      <c r="B313" s="84">
        <v>196</v>
      </c>
      <c r="C313" s="59">
        <f>VLOOKUP($B313,Ludo_na!$A$2:$D$601,2,0)</f>
        <v>206</v>
      </c>
      <c r="D313" s="60" t="str">
        <f>IF(VLOOKUP($B313,Ludo_voor!$A$2:$Y$601,3,0)="","",VLOOKUP($B313,Ludo_voor!$A$2:$Y$601,3,0))</f>
        <v>Devlaminck</v>
      </c>
      <c r="E313" s="61" t="str">
        <f>IF(VLOOKUP($B313,Ludo_voor!$A$2:$Y$601,4,0)="","",VLOOKUP($B313,Ludo_voor!$A$2:$Y$601,4,0))</f>
        <v>Stephan</v>
      </c>
      <c r="F313" s="62" t="str">
        <f>IF(VLOOKUP($B313,Ludo_voor!$A$2:$Y$601,5,0)="","",VLOOKUP($B313,Ludo_voor!$A$2:$Y$601,5,0))</f>
        <v>Teen en Tander</v>
      </c>
      <c r="G313" s="63"/>
      <c r="H313" s="85"/>
      <c r="I313" s="86"/>
      <c r="J313" s="87"/>
      <c r="K313" s="87"/>
      <c r="L313" s="87"/>
      <c r="M313" s="67" t="str">
        <f t="array" ref="M313">IF($G313="","",IF(L313="",0,((SUM(IF(I313=I$2:I$601,IF(J313=J$2:J$601,1,0),0))-K313)/(SUM(IF(I313=I$2:I$601,IF(J313=J$2:J$601,1,0),0))-1)*100)+(L313/(SUM(IF(I313=I$2:I$601,IF(J313=J$2:J$601,L$2:L$601,0),0))))+IF(K313&lt;2,SUM(IF(I313=I$2:I$601,IF(J313=J$2:J$601,1,0),0)),0)))</f>
        <v/>
      </c>
      <c r="N313" s="88"/>
      <c r="O313" s="72"/>
      <c r="P313" s="72"/>
      <c r="Q313" s="72"/>
      <c r="R313" s="70" t="str">
        <f t="array" ref="R313">IF($G313="","",IF(Q313="",0,((SUM(IF(N313=N$2:N$601,IF(O313=O$2:O$601,1,0),0))-P313)/(SUM(IF(N313=N$2:N$601,IF(O313=O$2:O$601,1,0),0))-1)*100)+(Q313/(SUM(IF(N313=N$2:N$601,IF(O313=O$2:O$601,Q$2:Q$601,0),0))))+IF(P313&lt;2,SUM(IF(N313=N$2:N$601,IF(O313=O$2:O$601,1,0),0)),0)))</f>
        <v/>
      </c>
      <c r="S313" s="71"/>
      <c r="T313" s="72"/>
      <c r="U313" s="72"/>
      <c r="V313" s="72"/>
      <c r="W313" s="73" t="str">
        <f t="array" ref="W313">IF($G313="","",IF(OR(S313=Error_checking!$Q$25,S313=Error_checking!$Q$26),R313-IF(P313&lt;2,SUM(IF(N313=N$2:N$601,IF(O313=O$2:O$601,1,0),0)),0),IF(V313="",0,((SUM(IF(S313=S$2:S$601,IF(T313=T$2:T$601,1,0),0))-U313)/(SUM(IF(S313=S$2:S$601,IF(T313=T$2:T$601,1,0),0))-1)*100)+(V313/(SUM(IF(S313=S$2:S$601,IF(T313=T$2:T$601,V$2:V$601,0),0))))+IF(U313&lt;2,SUM(IF(S313=S$2:S$601,IF(T313=T$2:T$601,1,0),0)),0))))</f>
        <v/>
      </c>
      <c r="X313" s="74"/>
      <c r="Y313" s="75"/>
      <c r="Z313" s="76"/>
      <c r="AA313" s="75"/>
      <c r="AB313" s="77">
        <f>0</f>
        <v>0</v>
      </c>
      <c r="AC313" s="77">
        <f t="array" ref="AC313">SUM(M313,R313,W313,AB313)</f>
        <v>0</v>
      </c>
      <c r="AD313" s="76">
        <f>IF(G313=Error_checking!$A$26,MAX(0,MIN(MaxBonus,$G$1)+1-_xlfn.RANK.EQ(AC313,$AC$2:$AC$601)),0)</f>
        <v>0</v>
      </c>
      <c r="AE313" s="73">
        <f t="shared" si="4"/>
        <v>0</v>
      </c>
      <c r="AF313" s="78" t="str">
        <f t="array" ref="AF313">IF(G313=Error_checking!$A$26,_xlfn.RANK.EQ(AC313,$AC$2:$AC$601),"")</f>
        <v/>
      </c>
      <c r="AG313" s="79"/>
      <c r="AH313" s="80"/>
      <c r="AI313" s="80"/>
      <c r="AJ313" s="80"/>
      <c r="AK313" s="81"/>
      <c r="AL313" s="81"/>
      <c r="AM313" s="81"/>
      <c r="AN313" s="82"/>
      <c r="AO313" s="81"/>
      <c r="AP313" s="81"/>
      <c r="AQ313" s="81"/>
    </row>
    <row r="314" spans="1:78" ht="14.25" x14ac:dyDescent="0.2">
      <c r="A314" s="84" t="str">
        <f t="array" ref="A314">IF(G314=Error_checking!$A$26,_xlfn.RANK.EQ(AC314,$AC$2:$AC$601),"")</f>
        <v/>
      </c>
      <c r="B314" s="84">
        <v>348</v>
      </c>
      <c r="C314" s="59">
        <f>VLOOKUP($B314,Ludo_na!$A$2:$D$601,2,0)</f>
        <v>243</v>
      </c>
      <c r="D314" s="60" t="str">
        <f>IF(VLOOKUP($B314,Ludo_voor!$A$2:$Y$601,3,0)="","",VLOOKUP($B314,Ludo_voor!$A$2:$Y$601,3,0))</f>
        <v>Devos</v>
      </c>
      <c r="E314" s="61" t="str">
        <f>IF(VLOOKUP($B314,Ludo_voor!$A$2:$Y$601,4,0)="","",VLOOKUP($B314,Ludo_voor!$A$2:$Y$601,4,0))</f>
        <v>Diego</v>
      </c>
      <c r="F314" s="62" t="str">
        <f>IF(VLOOKUP($B314,Ludo_voor!$A$2:$Y$601,5,0)="","",VLOOKUP($B314,Ludo_voor!$A$2:$Y$601,5,0))</f>
        <v>Imagimonde</v>
      </c>
      <c r="G314" s="63"/>
      <c r="H314" s="85"/>
      <c r="I314" s="86"/>
      <c r="J314" s="87"/>
      <c r="K314" s="87"/>
      <c r="L314" s="87"/>
      <c r="M314" s="67" t="str">
        <f t="array" ref="M314">IF($G314="","",IF(L314="",0,((SUM(IF(I314=I$2:I$601,IF(J314=J$2:J$601,1,0),0))-K314)/(SUM(IF(I314=I$2:I$601,IF(J314=J$2:J$601,1,0),0))-1)*100)+(L314/(SUM(IF(I314=I$2:I$601,IF(J314=J$2:J$601,L$2:L$601,0),0))))+IF(K314&lt;2,SUM(IF(I314=I$2:I$601,IF(J314=J$2:J$601,1,0),0)),0)))</f>
        <v/>
      </c>
      <c r="N314" s="88"/>
      <c r="O314" s="72"/>
      <c r="P314" s="72"/>
      <c r="Q314" s="72"/>
      <c r="R314" s="70" t="str">
        <f t="array" ref="R314">IF($G314="","",IF(Q314="",0,((SUM(IF(N314=N$2:N$601,IF(O314=O$2:O$601,1,0),0))-P314)/(SUM(IF(N314=N$2:N$601,IF(O314=O$2:O$601,1,0),0))-1)*100)+(Q314/(SUM(IF(N314=N$2:N$601,IF(O314=O$2:O$601,Q$2:Q$601,0),0))))+IF(P314&lt;2,SUM(IF(N314=N$2:N$601,IF(O314=O$2:O$601,1,0),0)),0)))</f>
        <v/>
      </c>
      <c r="S314" s="71"/>
      <c r="T314" s="72"/>
      <c r="U314" s="72"/>
      <c r="V314" s="72"/>
      <c r="W314" s="73" t="str">
        <f t="array" ref="W314">IF($G314="","",IF(OR(S314=Error_checking!$Q$25,S314=Error_checking!$Q$26),R314-IF(P314&lt;2,SUM(IF(N314=N$2:N$601,IF(O314=O$2:O$601,1,0),0)),0),IF(V314="",0,((SUM(IF(S314=S$2:S$601,IF(T314=T$2:T$601,1,0),0))-U314)/(SUM(IF(S314=S$2:S$601,IF(T314=T$2:T$601,1,0),0))-1)*100)+(V314/(SUM(IF(S314=S$2:S$601,IF(T314=T$2:T$601,V$2:V$601,0),0))))+IF(U314&lt;2,SUM(IF(S314=S$2:S$601,IF(T314=T$2:T$601,1,0),0)),0))))</f>
        <v/>
      </c>
      <c r="X314" s="74"/>
      <c r="Y314" s="75"/>
      <c r="Z314" s="76"/>
      <c r="AA314" s="75"/>
      <c r="AB314" s="77">
        <f>0</f>
        <v>0</v>
      </c>
      <c r="AC314" s="77">
        <f t="array" ref="AC314">SUM(M314,R314,W314,AB314)</f>
        <v>0</v>
      </c>
      <c r="AD314" s="76">
        <f>IF(G314=Error_checking!$A$26,MAX(0,MIN(MaxBonus,$G$1)+1-_xlfn.RANK.EQ(AC314,$AC$2:$AC$601)),0)</f>
        <v>0</v>
      </c>
      <c r="AE314" s="73">
        <f t="shared" si="4"/>
        <v>0</v>
      </c>
      <c r="AF314" s="78" t="str">
        <f t="array" ref="AF314">IF(G314=Error_checking!$A$26,_xlfn.RANK.EQ(AC314,$AC$2:$AC$601),"")</f>
        <v/>
      </c>
      <c r="AG314" s="79"/>
      <c r="AH314" s="80"/>
      <c r="AI314" s="80"/>
      <c r="AJ314" s="80"/>
      <c r="AK314" s="81"/>
      <c r="AL314" s="81"/>
      <c r="AM314" s="81"/>
      <c r="AN314" s="82"/>
      <c r="AO314" s="81"/>
      <c r="AP314" s="81"/>
      <c r="AQ314" s="81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  <c r="BK314" s="89"/>
      <c r="BL314" s="89"/>
      <c r="BM314" s="89"/>
      <c r="BN314" s="89"/>
      <c r="BO314" s="89"/>
      <c r="BP314" s="89"/>
      <c r="BQ314" s="89"/>
      <c r="BR314" s="89"/>
      <c r="BS314" s="89"/>
      <c r="BT314" s="89"/>
      <c r="BU314" s="89"/>
      <c r="BV314" s="89"/>
      <c r="BW314" s="89"/>
      <c r="BX314" s="89"/>
      <c r="BY314" s="89"/>
      <c r="BZ314" s="89"/>
    </row>
    <row r="315" spans="1:78" s="89" customFormat="1" ht="12.75" x14ac:dyDescent="0.2">
      <c r="A315" s="58" t="str">
        <f t="array" ref="A315">IF(G315=Error_checking!$A$26,_xlfn.RANK.EQ(AC315,$AC$2:$AC$601),"")</f>
        <v/>
      </c>
      <c r="B315" s="84">
        <v>25</v>
      </c>
      <c r="C315" s="59">
        <f>VLOOKUP($B315,Ludo_na!$A$2:$D$601,2,0)</f>
        <v>145</v>
      </c>
      <c r="D315" s="60" t="str">
        <f>IF(VLOOKUP($B315,Ludo_voor!$A$2:$Y$601,3,0)="","",VLOOKUP($B315,Ludo_voor!$A$2:$Y$601,3,0))</f>
        <v>Devreker</v>
      </c>
      <c r="E315" s="61" t="str">
        <f>IF(VLOOKUP($B315,Ludo_voor!$A$2:$Y$601,4,0)="","",VLOOKUP($B315,Ludo_voor!$A$2:$Y$601,4,0))</f>
        <v>Bart</v>
      </c>
      <c r="F315" s="62" t="str">
        <f>IF(VLOOKUP($B315,Ludo_voor!$A$2:$Y$601,5,0)="","",VLOOKUP($B315,Ludo_voor!$A$2:$Y$601,5,0))</f>
        <v/>
      </c>
      <c r="G315" s="63"/>
      <c r="H315" s="85"/>
      <c r="I315" s="86"/>
      <c r="J315" s="87"/>
      <c r="K315" s="87"/>
      <c r="L315" s="87"/>
      <c r="M315" s="67" t="str">
        <f t="array" ref="M315">IF($G315="","",IF(L315="",0,((SUM(IF(I315=I$2:I$601,IF(J315=J$2:J$601,1,0),0))-K315)/(SUM(IF(I315=I$2:I$601,IF(J315=J$2:J$601,1,0),0))-1)*100)+(L315/(SUM(IF(I315=I$2:I$601,IF(J315=J$2:J$601,L$2:L$601,0),0))))+IF(K315&lt;2,SUM(IF(I315=I$2:I$601,IF(J315=J$2:J$601,1,0),0)),0)))</f>
        <v/>
      </c>
      <c r="N315" s="88"/>
      <c r="O315" s="72"/>
      <c r="P315" s="72"/>
      <c r="Q315" s="72"/>
      <c r="R315" s="70" t="str">
        <f t="array" ref="R315">IF($G315="","",IF(Q315="",0,((SUM(IF(N315=N$2:N$601,IF(O315=O$2:O$601,1,0),0))-P315)/(SUM(IF(N315=N$2:N$601,IF(O315=O$2:O$601,1,0),0))-1)*100)+(Q315/(SUM(IF(N315=N$2:N$601,IF(O315=O$2:O$601,Q$2:Q$601,0),0))))+IF(P315&lt;2,SUM(IF(N315=N$2:N$601,IF(O315=O$2:O$601,1,0),0)),0)))</f>
        <v/>
      </c>
      <c r="S315" s="71"/>
      <c r="T315" s="72"/>
      <c r="U315" s="72"/>
      <c r="V315" s="72"/>
      <c r="W315" s="73" t="str">
        <f t="array" ref="W315">IF($G315="","",IF(OR(S315=Error_checking!$Q$25,S315=Error_checking!$Q$26),R315-IF(P315&lt;2,SUM(IF(N315=N$2:N$601,IF(O315=O$2:O$601,1,0),0)),0),IF(V315="",0,((SUM(IF(S315=S$2:S$601,IF(T315=T$2:T$601,1,0),0))-U315)/(SUM(IF(S315=S$2:S$601,IF(T315=T$2:T$601,1,0),0))-1)*100)+(V315/(SUM(IF(S315=S$2:S$601,IF(T315=T$2:T$601,V$2:V$601,0),0))))+IF(U315&lt;2,SUM(IF(S315=S$2:S$601,IF(T315=T$2:T$601,1,0),0)),0))))</f>
        <v/>
      </c>
      <c r="X315" s="74"/>
      <c r="Y315" s="75"/>
      <c r="Z315" s="76"/>
      <c r="AA315" s="75"/>
      <c r="AB315" s="77">
        <f>0</f>
        <v>0</v>
      </c>
      <c r="AC315" s="77">
        <f t="array" ref="AC315">SUM(M315,R315,W315,AB315)</f>
        <v>0</v>
      </c>
      <c r="AD315" s="76">
        <f>IF(G315=Error_checking!$A$26,MAX(0,MIN(MaxBonus,$G$1)+1-_xlfn.RANK.EQ(AC315,$AC$2:$AC$601)),0)</f>
        <v>0</v>
      </c>
      <c r="AE315" s="73">
        <f t="shared" si="4"/>
        <v>0</v>
      </c>
      <c r="AF315" s="78" t="str">
        <f t="array" ref="AF315">IF(G315=Error_checking!$A$26,_xlfn.RANK.EQ(AC315,$AC$2:$AC$601),"")</f>
        <v/>
      </c>
      <c r="AG315" s="79"/>
      <c r="AH315" s="80"/>
      <c r="AI315" s="80"/>
      <c r="AJ315" s="80"/>
      <c r="AK315" s="81"/>
      <c r="AL315" s="81"/>
      <c r="AM315" s="81"/>
      <c r="AN315" s="82"/>
      <c r="AO315" s="81"/>
      <c r="AP315" s="81"/>
      <c r="AQ315" s="81"/>
    </row>
    <row r="316" spans="1:78" s="104" customFormat="1" ht="12.75" x14ac:dyDescent="0.2">
      <c r="A316" s="58" t="str">
        <f t="array" ref="A316">IF(G316=Error_checking!$A$26,_xlfn.RANK.EQ(AC316,$AC$2:$AC$601),"")</f>
        <v/>
      </c>
      <c r="B316" s="84">
        <v>211</v>
      </c>
      <c r="C316" s="59">
        <f>VLOOKUP($B316,Ludo_na!$A$2:$D$601,2,0)</f>
        <v>326</v>
      </c>
      <c r="D316" s="60" t="str">
        <f>IF(VLOOKUP($B316,Ludo_voor!$A$2:$Y$601,3,0)="","",VLOOKUP($B316,Ludo_voor!$A$2:$Y$601,3,0))</f>
        <v>Dewit</v>
      </c>
      <c r="E316" s="61" t="str">
        <f>IF(VLOOKUP($B316,Ludo_voor!$A$2:$Y$601,4,0)="","",VLOOKUP($B316,Ludo_voor!$A$2:$Y$601,4,0))</f>
        <v>Jonas</v>
      </c>
      <c r="F316" s="62" t="str">
        <f>IF(VLOOKUP($B316,Ludo_voor!$A$2:$Y$601,5,0)="","",VLOOKUP($B316,Ludo_voor!$A$2:$Y$601,5,0))</f>
        <v/>
      </c>
      <c r="G316" s="63"/>
      <c r="H316" s="85"/>
      <c r="I316" s="86"/>
      <c r="J316" s="87"/>
      <c r="K316" s="87"/>
      <c r="L316" s="87"/>
      <c r="M316" s="67" t="str">
        <f t="array" ref="M316">IF($G316="","",IF(L316="",0,((SUM(IF(I316=I$2:I$601,IF(J316=J$2:J$601,1,0),0))-K316)/(SUM(IF(I316=I$2:I$601,IF(J316=J$2:J$601,1,0),0))-1)*100)+(L316/(SUM(IF(I316=I$2:I$601,IF(J316=J$2:J$601,L$2:L$601,0),0))))+IF(K316&lt;2,SUM(IF(I316=I$2:I$601,IF(J316=J$2:J$601,1,0),0)),0)))</f>
        <v/>
      </c>
      <c r="N316" s="88"/>
      <c r="O316" s="72"/>
      <c r="P316" s="72"/>
      <c r="Q316" s="72"/>
      <c r="R316" s="70" t="str">
        <f t="array" ref="R316">IF($G316="","",IF(Q316="",0,((SUM(IF(N316=N$2:N$601,IF(O316=O$2:O$601,1,0),0))-P316)/(SUM(IF(N316=N$2:N$601,IF(O316=O$2:O$601,1,0),0))-1)*100)+(Q316/(SUM(IF(N316=N$2:N$601,IF(O316=O$2:O$601,Q$2:Q$601,0),0))))+IF(P316&lt;2,SUM(IF(N316=N$2:N$601,IF(O316=O$2:O$601,1,0),0)),0)))</f>
        <v/>
      </c>
      <c r="S316" s="71"/>
      <c r="T316" s="72"/>
      <c r="U316" s="72"/>
      <c r="V316" s="72"/>
      <c r="W316" s="73" t="str">
        <f t="array" ref="W316">IF($G316="","",IF(OR(S316=Error_checking!$Q$25,S316=Error_checking!$Q$26),R316-IF(P316&lt;2,SUM(IF(N316=N$2:N$601,IF(O316=O$2:O$601,1,0),0)),0),IF(V316="",0,((SUM(IF(S316=S$2:S$601,IF(T316=T$2:T$601,1,0),0))-U316)/(SUM(IF(S316=S$2:S$601,IF(T316=T$2:T$601,1,0),0))-1)*100)+(V316/(SUM(IF(S316=S$2:S$601,IF(T316=T$2:T$601,V$2:V$601,0),0))))+IF(U316&lt;2,SUM(IF(S316=S$2:S$601,IF(T316=T$2:T$601,1,0),0)),0))))</f>
        <v/>
      </c>
      <c r="X316" s="74"/>
      <c r="Y316" s="75"/>
      <c r="Z316" s="76"/>
      <c r="AA316" s="75"/>
      <c r="AB316" s="77">
        <f>0</f>
        <v>0</v>
      </c>
      <c r="AC316" s="77">
        <f t="array" ref="AC316">SUM(M316,R316,W316,AB316)</f>
        <v>0</v>
      </c>
      <c r="AD316" s="76">
        <f>IF(G316=Error_checking!$A$26,MAX(0,MIN(MaxBonus,$G$1)+1-_xlfn.RANK.EQ(AC316,$AC$2:$AC$601)),0)</f>
        <v>0</v>
      </c>
      <c r="AE316" s="73">
        <f t="shared" si="4"/>
        <v>0</v>
      </c>
      <c r="AF316" s="78" t="str">
        <f t="array" ref="AF316">IF(G316=Error_checking!$A$26,_xlfn.RANK.EQ(AC316,$AC$2:$AC$601),"")</f>
        <v/>
      </c>
      <c r="AG316" s="79"/>
      <c r="AH316" s="80"/>
      <c r="AI316" s="80"/>
      <c r="AJ316" s="80"/>
      <c r="AK316" s="81"/>
      <c r="AL316" s="81"/>
      <c r="AM316" s="81"/>
      <c r="AN316" s="82"/>
      <c r="AO316" s="81"/>
      <c r="AP316" s="81"/>
      <c r="AQ316" s="81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/>
      <c r="BI316" s="89"/>
      <c r="BJ316" s="89"/>
      <c r="BK316" s="89"/>
      <c r="BL316" s="89"/>
      <c r="BM316" s="89"/>
      <c r="BN316" s="89"/>
      <c r="BO316" s="89"/>
      <c r="BP316" s="89"/>
      <c r="BQ316" s="89"/>
      <c r="BR316" s="89"/>
      <c r="BS316" s="89"/>
      <c r="BT316" s="89"/>
      <c r="BU316" s="89"/>
      <c r="BV316" s="89"/>
      <c r="BW316" s="89"/>
      <c r="BX316" s="89"/>
      <c r="BY316" s="89"/>
      <c r="BZ316" s="89"/>
    </row>
    <row r="317" spans="1:78" s="104" customFormat="1" ht="12.75" x14ac:dyDescent="0.2">
      <c r="A317" s="58" t="str">
        <f t="array" ref="A317">IF(G317=Error_checking!$A$26,_xlfn.RANK.EQ(AC317,$AC$2:$AC$601),"")</f>
        <v/>
      </c>
      <c r="B317" s="84">
        <v>186</v>
      </c>
      <c r="C317" s="59">
        <f>VLOOKUP($B317,Ludo_na!$A$2:$D$601,2,0)</f>
        <v>304</v>
      </c>
      <c r="D317" s="60" t="str">
        <f>IF(VLOOKUP($B317,Ludo_voor!$A$2:$Y$601,3,0)="","",VLOOKUP($B317,Ludo_voor!$A$2:$Y$601,3,0))</f>
        <v>D'haene</v>
      </c>
      <c r="E317" s="61" t="str">
        <f>IF(VLOOKUP($B317,Ludo_voor!$A$2:$Y$601,4,0)="","",VLOOKUP($B317,Ludo_voor!$A$2:$Y$601,4,0))</f>
        <v>Lotte</v>
      </c>
      <c r="F317" s="62" t="str">
        <f>IF(VLOOKUP($B317,Ludo_voor!$A$2:$Y$601,5,0)="","",VLOOKUP($B317,Ludo_voor!$A$2:$Y$601,5,0))</f>
        <v>Spelen op Zolder</v>
      </c>
      <c r="G317" s="63"/>
      <c r="H317" s="85"/>
      <c r="I317" s="86"/>
      <c r="J317" s="87"/>
      <c r="K317" s="87"/>
      <c r="L317" s="87"/>
      <c r="M317" s="67" t="str">
        <f t="array" ref="M317">IF($G317="","",IF(L317="",0,((SUM(IF(I317=I$2:I$601,IF(J317=J$2:J$601,1,0),0))-K317)/(SUM(IF(I317=I$2:I$601,IF(J317=J$2:J$601,1,0),0))-1)*100)+(L317/(SUM(IF(I317=I$2:I$601,IF(J317=J$2:J$601,L$2:L$601,0),0))))+IF(K317&lt;2,SUM(IF(I317=I$2:I$601,IF(J317=J$2:J$601,1,0),0)),0)))</f>
        <v/>
      </c>
      <c r="N317" s="88"/>
      <c r="O317" s="72"/>
      <c r="P317" s="72"/>
      <c r="Q317" s="72"/>
      <c r="R317" s="70" t="str">
        <f t="array" ref="R317">IF($G317="","",IF(Q317="",0,((SUM(IF(N317=N$2:N$601,IF(O317=O$2:O$601,1,0),0))-P317)/(SUM(IF(N317=N$2:N$601,IF(O317=O$2:O$601,1,0),0))-1)*100)+(Q317/(SUM(IF(N317=N$2:N$601,IF(O317=O$2:O$601,Q$2:Q$601,0),0))))+IF(P317&lt;2,SUM(IF(N317=N$2:N$601,IF(O317=O$2:O$601,1,0),0)),0)))</f>
        <v/>
      </c>
      <c r="S317" s="71"/>
      <c r="T317" s="72"/>
      <c r="U317" s="72"/>
      <c r="V317" s="72"/>
      <c r="W317" s="73" t="str">
        <f t="array" ref="W317">IF($G317="","",IF(OR(S317=Error_checking!$Q$25,S317=Error_checking!$Q$26),R317-IF(P317&lt;2,SUM(IF(N317=N$2:N$601,IF(O317=O$2:O$601,1,0),0)),0),IF(V317="",0,((SUM(IF(S317=S$2:S$601,IF(T317=T$2:T$601,1,0),0))-U317)/(SUM(IF(S317=S$2:S$601,IF(T317=T$2:T$601,1,0),0))-1)*100)+(V317/(SUM(IF(S317=S$2:S$601,IF(T317=T$2:T$601,V$2:V$601,0),0))))+IF(U317&lt;2,SUM(IF(S317=S$2:S$601,IF(T317=T$2:T$601,1,0),0)),0))))</f>
        <v/>
      </c>
      <c r="X317" s="74"/>
      <c r="Y317" s="75"/>
      <c r="Z317" s="76"/>
      <c r="AA317" s="75"/>
      <c r="AB317" s="77">
        <f>0</f>
        <v>0</v>
      </c>
      <c r="AC317" s="77">
        <f t="array" ref="AC317">SUM(M317,R317,W317,AB317)</f>
        <v>0</v>
      </c>
      <c r="AD317" s="76">
        <f>IF(G317=Error_checking!$A$26,MAX(0,MIN(MaxBonus,$G$1)+1-_xlfn.RANK.EQ(AC317,$AC$2:$AC$601)),0)</f>
        <v>0</v>
      </c>
      <c r="AE317" s="73">
        <f t="shared" si="4"/>
        <v>0</v>
      </c>
      <c r="AF317" s="78" t="str">
        <f t="array" ref="AF317">IF(G317=Error_checking!$A$26,_xlfn.RANK.EQ(AC317,$AC$2:$AC$601),"")</f>
        <v/>
      </c>
      <c r="AG317" s="79"/>
      <c r="AH317" s="80"/>
      <c r="AI317" s="80"/>
      <c r="AJ317" s="80"/>
      <c r="AK317" s="81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</row>
    <row r="318" spans="1:78" s="89" customFormat="1" ht="12.75" x14ac:dyDescent="0.2">
      <c r="A318" s="58" t="str">
        <f t="array" ref="A318">IF(G318=Error_checking!$A$26,_xlfn.RANK.EQ(AC318,$AC$2:$AC$601),"")</f>
        <v/>
      </c>
      <c r="B318" s="84">
        <v>438</v>
      </c>
      <c r="C318" s="59">
        <f>VLOOKUP($B318,Ludo_na!$A$2:$D$601,2,0)</f>
        <v>328</v>
      </c>
      <c r="D318" s="60" t="str">
        <f>IF(VLOOKUP($B318,Ludo_voor!$A$2:$Y$601,3,0)="","",VLOOKUP($B318,Ludo_voor!$A$2:$Y$601,3,0))</f>
        <v>D'Hondt</v>
      </c>
      <c r="E318" s="61" t="str">
        <f>IF(VLOOKUP($B318,Ludo_voor!$A$2:$Y$601,4,0)="","",VLOOKUP($B318,Ludo_voor!$A$2:$Y$601,4,0))</f>
        <v>Ellen</v>
      </c>
      <c r="F318" s="62" t="str">
        <f>IF(VLOOKUP($B318,Ludo_voor!$A$2:$Y$601,5,0)="","",VLOOKUP($B318,Ludo_voor!$A$2:$Y$601,5,0))</f>
        <v/>
      </c>
      <c r="G318" s="63"/>
      <c r="H318" s="85"/>
      <c r="I318" s="86"/>
      <c r="J318" s="87"/>
      <c r="K318" s="87"/>
      <c r="L318" s="87"/>
      <c r="M318" s="67" t="str">
        <f t="array" ref="M318">IF($G318="","",IF(L318="",0,((SUM(IF(I318=I$2:I$601,IF(J318=J$2:J$601,1,0),0))-K318)/(SUM(IF(I318=I$2:I$601,IF(J318=J$2:J$601,1,0),0))-1)*100)+(L318/(SUM(IF(I318=I$2:I$601,IF(J318=J$2:J$601,L$2:L$601,0),0))))+IF(K318&lt;2,SUM(IF(I318=I$2:I$601,IF(J318=J$2:J$601,1,0),0)),0)))</f>
        <v/>
      </c>
      <c r="N318" s="88"/>
      <c r="O318" s="72"/>
      <c r="P318" s="72"/>
      <c r="Q318" s="72"/>
      <c r="R318" s="70" t="str">
        <f t="array" ref="R318">IF($G318="","",IF(Q318="",0,((SUM(IF(N318=N$2:N$601,IF(O318=O$2:O$601,1,0),0))-P318)/(SUM(IF(N318=N$2:N$601,IF(O318=O$2:O$601,1,0),0))-1)*100)+(Q318/(SUM(IF(N318=N$2:N$601,IF(O318=O$2:O$601,Q$2:Q$601,0),0))))+IF(P318&lt;2,SUM(IF(N318=N$2:N$601,IF(O318=O$2:O$601,1,0),0)),0)))</f>
        <v/>
      </c>
      <c r="S318" s="71"/>
      <c r="T318" s="72"/>
      <c r="U318" s="72"/>
      <c r="V318" s="72"/>
      <c r="W318" s="73" t="str">
        <f t="array" ref="W318">IF($G318="","",IF(OR(S318=Error_checking!$Q$25,S318=Error_checking!$Q$26),R318-IF(P318&lt;2,SUM(IF(N318=N$2:N$601,IF(O318=O$2:O$601,1,0),0)),0),IF(V318="",0,((SUM(IF(S318=S$2:S$601,IF(T318=T$2:T$601,1,0),0))-U318)/(SUM(IF(S318=S$2:S$601,IF(T318=T$2:T$601,1,0),0))-1)*100)+(V318/(SUM(IF(S318=S$2:S$601,IF(T318=T$2:T$601,V$2:V$601,0),0))))+IF(U318&lt;2,SUM(IF(S318=S$2:S$601,IF(T318=T$2:T$601,1,0),0)),0))))</f>
        <v/>
      </c>
      <c r="X318" s="74"/>
      <c r="Y318" s="75"/>
      <c r="Z318" s="76"/>
      <c r="AA318" s="75"/>
      <c r="AB318" s="77">
        <f>0</f>
        <v>0</v>
      </c>
      <c r="AC318" s="77">
        <f t="array" ref="AC318">SUM(M318,R318,W318,AB318)</f>
        <v>0</v>
      </c>
      <c r="AD318" s="76">
        <f>IF(G318=Error_checking!$A$26,MAX(0,MIN(MaxBonus,$G$1)+1-_xlfn.RANK.EQ(AC318,$AC$2:$AC$601)),0)</f>
        <v>0</v>
      </c>
      <c r="AE318" s="73">
        <f t="shared" si="4"/>
        <v>0</v>
      </c>
      <c r="AF318" s="78" t="str">
        <f t="array" ref="AF318">IF(G318=Error_checking!$A$26,_xlfn.RANK.EQ(AC318,$AC$2:$AC$601),"")</f>
        <v/>
      </c>
      <c r="AG318" s="79"/>
      <c r="AH318" s="80"/>
      <c r="AI318" s="80"/>
      <c r="AJ318" s="80"/>
      <c r="AK318" s="81"/>
      <c r="AL318" s="81"/>
      <c r="AM318" s="81"/>
      <c r="AN318" s="82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1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</row>
    <row r="319" spans="1:78" s="89" customFormat="1" ht="12.75" x14ac:dyDescent="0.2">
      <c r="A319" s="58" t="str">
        <f t="array" ref="A319">IF(G319=Error_checking!$A$26,_xlfn.RANK.EQ(AC319,$AC$2:$AC$601),"")</f>
        <v/>
      </c>
      <c r="B319" s="84">
        <v>310</v>
      </c>
      <c r="C319" s="59">
        <f>VLOOKUP($B319,Ludo_na!$A$2:$D$601,2,0)</f>
        <v>541</v>
      </c>
      <c r="D319" s="60" t="str">
        <f>IF(VLOOKUP($B319,Ludo_voor!$A$2:$Y$601,3,0)="","",VLOOKUP($B319,Ludo_voor!$A$2:$Y$601,3,0))</f>
        <v>Dhont</v>
      </c>
      <c r="E319" s="61" t="str">
        <f>IF(VLOOKUP($B319,Ludo_voor!$A$2:$Y$601,4,0)="","",VLOOKUP($B319,Ludo_voor!$A$2:$Y$601,4,0))</f>
        <v>Arthur</v>
      </c>
      <c r="F319" s="62" t="str">
        <f>IF(VLOOKUP($B319,Ludo_voor!$A$2:$Y$601,5,0)="","",VLOOKUP($B319,Ludo_voor!$A$2:$Y$601,5,0))</f>
        <v/>
      </c>
      <c r="G319" s="63"/>
      <c r="H319" s="85"/>
      <c r="I319" s="86"/>
      <c r="J319" s="87"/>
      <c r="K319" s="87"/>
      <c r="L319" s="87"/>
      <c r="M319" s="67" t="str">
        <f t="array" ref="M319">IF($G319="","",IF(L319="",0,((SUM(IF(I319=I$2:I$601,IF(J319=J$2:J$601,1,0),0))-K319)/(SUM(IF(I319=I$2:I$601,IF(J319=J$2:J$601,1,0),0))-1)*100)+(L319/(SUM(IF(I319=I$2:I$601,IF(J319=J$2:J$601,L$2:L$601,0),0))))+IF(K319&lt;2,SUM(IF(I319=I$2:I$601,IF(J319=J$2:J$601,1,0),0)),0)))</f>
        <v/>
      </c>
      <c r="N319" s="88"/>
      <c r="O319" s="72"/>
      <c r="P319" s="72"/>
      <c r="Q319" s="72"/>
      <c r="R319" s="70" t="str">
        <f t="array" ref="R319">IF($G319="","",IF(Q319="",0,((SUM(IF(N319=N$2:N$601,IF(O319=O$2:O$601,1,0),0))-P319)/(SUM(IF(N319=N$2:N$601,IF(O319=O$2:O$601,1,0),0))-1)*100)+(Q319/(SUM(IF(N319=N$2:N$601,IF(O319=O$2:O$601,Q$2:Q$601,0),0))))+IF(P319&lt;2,SUM(IF(N319=N$2:N$601,IF(O319=O$2:O$601,1,0),0)),0)))</f>
        <v/>
      </c>
      <c r="S319" s="71"/>
      <c r="T319" s="72"/>
      <c r="U319" s="72"/>
      <c r="V319" s="72"/>
      <c r="W319" s="73" t="str">
        <f t="array" ref="W319">IF($G319="","",IF(OR(S319=Error_checking!$Q$25,S319=Error_checking!$Q$26),R319-IF(P319&lt;2,SUM(IF(N319=N$2:N$601,IF(O319=O$2:O$601,1,0),0)),0),IF(V319="",0,((SUM(IF(S319=S$2:S$601,IF(T319=T$2:T$601,1,0),0))-U319)/(SUM(IF(S319=S$2:S$601,IF(T319=T$2:T$601,1,0),0))-1)*100)+(V319/(SUM(IF(S319=S$2:S$601,IF(T319=T$2:T$601,V$2:V$601,0),0))))+IF(U319&lt;2,SUM(IF(S319=S$2:S$601,IF(T319=T$2:T$601,1,0),0)),0))))</f>
        <v/>
      </c>
      <c r="X319" s="74"/>
      <c r="Y319" s="75"/>
      <c r="Z319" s="76"/>
      <c r="AA319" s="75"/>
      <c r="AB319" s="77">
        <f>0</f>
        <v>0</v>
      </c>
      <c r="AC319" s="77">
        <f t="array" ref="AC319">SUM(M319,R319,W319,AB319)</f>
        <v>0</v>
      </c>
      <c r="AD319" s="76">
        <f>IF(G319=Error_checking!$A$26,MAX(0,MIN(MaxBonus,$G$1)+1-_xlfn.RANK.EQ(AC319,$AC$2:$AC$601)),0)</f>
        <v>0</v>
      </c>
      <c r="AE319" s="73">
        <f t="shared" si="4"/>
        <v>0</v>
      </c>
      <c r="AF319" s="78" t="str">
        <f t="array" ref="AF319">IF(G319=Error_checking!$A$26,_xlfn.RANK.EQ(AC319,$AC$2:$AC$601),"")</f>
        <v/>
      </c>
      <c r="AG319" s="79"/>
      <c r="AH319" s="80"/>
      <c r="AI319" s="80"/>
      <c r="AJ319" s="80"/>
      <c r="AK319" s="90"/>
      <c r="AL319" s="81"/>
      <c r="AM319" s="81"/>
      <c r="AN319" s="82"/>
      <c r="AO319" s="81"/>
      <c r="AP319" s="81"/>
      <c r="AQ319" s="81"/>
    </row>
    <row r="320" spans="1:78" s="104" customFormat="1" ht="12.75" x14ac:dyDescent="0.2">
      <c r="A320" s="58" t="str">
        <f t="array" ref="A320">IF(G320=Error_checking!$A$26,_xlfn.RANK.EQ(AC320,$AC$2:$AC$601),"")</f>
        <v/>
      </c>
      <c r="B320" s="84">
        <v>303</v>
      </c>
      <c r="C320" s="59">
        <f>VLOOKUP($B320,Ludo_na!$A$2:$D$601,2,0)</f>
        <v>437</v>
      </c>
      <c r="D320" s="60" t="str">
        <f>IF(VLOOKUP($B320,Ludo_voor!$A$2:$Y$601,3,0)="","",VLOOKUP($B320,Ludo_voor!$A$2:$Y$601,3,0))</f>
        <v>Dhont</v>
      </c>
      <c r="E320" s="61" t="str">
        <f>IF(VLOOKUP($B320,Ludo_voor!$A$2:$Y$601,4,0)="","",VLOOKUP($B320,Ludo_voor!$A$2:$Y$601,4,0))</f>
        <v>Steven</v>
      </c>
      <c r="F320" s="62" t="str">
        <f>IF(VLOOKUP($B320,Ludo_voor!$A$2:$Y$601,5,0)="","",VLOOKUP($B320,Ludo_voor!$A$2:$Y$601,5,0))</f>
        <v/>
      </c>
      <c r="G320" s="63"/>
      <c r="H320" s="85"/>
      <c r="I320" s="86"/>
      <c r="J320" s="87"/>
      <c r="K320" s="87"/>
      <c r="L320" s="87"/>
      <c r="M320" s="67" t="str">
        <f t="array" ref="M320">IF($G320="","",IF(L320="",0,((SUM(IF(I320=I$2:I$601,IF(J320=J$2:J$601,1,0),0))-K320)/(SUM(IF(I320=I$2:I$601,IF(J320=J$2:J$601,1,0),0))-1)*100)+(L320/(SUM(IF(I320=I$2:I$601,IF(J320=J$2:J$601,L$2:L$601,0),0))))+IF(K320&lt;2,SUM(IF(I320=I$2:I$601,IF(J320=J$2:J$601,1,0),0)),0)))</f>
        <v/>
      </c>
      <c r="N320" s="88"/>
      <c r="O320" s="72"/>
      <c r="P320" s="72"/>
      <c r="Q320" s="72"/>
      <c r="R320" s="70" t="str">
        <f t="array" ref="R320">IF($G320="","",IF(Q320="",0,((SUM(IF(N320=N$2:N$601,IF(O320=O$2:O$601,1,0),0))-P320)/(SUM(IF(N320=N$2:N$601,IF(O320=O$2:O$601,1,0),0))-1)*100)+(Q320/(SUM(IF(N320=N$2:N$601,IF(O320=O$2:O$601,Q$2:Q$601,0),0))))+IF(P320&lt;2,SUM(IF(N320=N$2:N$601,IF(O320=O$2:O$601,1,0),0)),0)))</f>
        <v/>
      </c>
      <c r="S320" s="103"/>
      <c r="T320" s="69"/>
      <c r="U320" s="69"/>
      <c r="V320" s="69"/>
      <c r="W320" s="73" t="str">
        <f t="array" ref="W320">IF($G320="","",IF(OR(S320=Error_checking!$Q$25,S320=Error_checking!$Q$26),R320-IF(P320&lt;2,SUM(IF(N320=N$2:N$601,IF(O320=O$2:O$601,1,0),0)),0),IF(V320="",0,((SUM(IF(S320=S$2:S$601,IF(T320=T$2:T$601,1,0),0))-U320)/(SUM(IF(S320=S$2:S$601,IF(T320=T$2:T$601,1,0),0))-1)*100)+(V320/(SUM(IF(S320=S$2:S$601,IF(T320=T$2:T$601,V$2:V$601,0),0))))+IF(U320&lt;2,SUM(IF(S320=S$2:S$601,IF(T320=T$2:T$601,1,0),0)),0))))</f>
        <v/>
      </c>
      <c r="X320" s="96"/>
      <c r="Y320" s="97"/>
      <c r="Z320" s="98"/>
      <c r="AA320" s="97"/>
      <c r="AB320" s="99">
        <f>0</f>
        <v>0</v>
      </c>
      <c r="AC320" s="99">
        <f t="array" ref="AC320">SUM(M320,R320,W320,AB320)</f>
        <v>0</v>
      </c>
      <c r="AD320" s="98">
        <f>IF(G320=Error_checking!$A$26,MAX(0,MIN(MaxBonus,$G$1)+1-_xlfn.RANK.EQ(AC320,$AC$2:$AC$601)),0)</f>
        <v>0</v>
      </c>
      <c r="AE320" s="95">
        <f t="shared" si="4"/>
        <v>0</v>
      </c>
      <c r="AF320" s="78" t="str">
        <f t="array" ref="AF320">IF(G320=Error_checking!$A$26,_xlfn.RANK.EQ(AC320,$AC$2:$AC$601),"")</f>
        <v/>
      </c>
      <c r="AG320" s="101"/>
      <c r="AH320" s="102"/>
      <c r="AI320" s="102"/>
      <c r="AJ320" s="102"/>
      <c r="AK320" s="90"/>
      <c r="AL320" s="81"/>
      <c r="AM320" s="81"/>
      <c r="AN320" s="82"/>
      <c r="AO320" s="81"/>
      <c r="AP320" s="81"/>
      <c r="AQ320" s="81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  <c r="BE320" s="89"/>
      <c r="BF320" s="89"/>
      <c r="BG320" s="89"/>
      <c r="BH320" s="89"/>
      <c r="BI320" s="89"/>
      <c r="BJ320" s="89"/>
      <c r="BK320" s="89"/>
      <c r="BL320" s="89"/>
      <c r="BM320" s="89"/>
      <c r="BN320" s="89"/>
      <c r="BO320" s="89"/>
      <c r="BP320" s="89"/>
      <c r="BQ320" s="89"/>
      <c r="BR320" s="89"/>
      <c r="BS320" s="89"/>
      <c r="BT320" s="89"/>
      <c r="BU320" s="89"/>
      <c r="BV320" s="89"/>
      <c r="BW320" s="89"/>
      <c r="BX320" s="89"/>
      <c r="BY320" s="89"/>
      <c r="BZ320" s="89"/>
    </row>
    <row r="321" spans="1:78" s="92" customFormat="1" ht="12.75" x14ac:dyDescent="0.2">
      <c r="A321" s="58" t="str">
        <f t="array" ref="A321">IF(G321=Error_checking!$A$26,_xlfn.RANK.EQ(AC321,$AC$2:$AC$601),"")</f>
        <v/>
      </c>
      <c r="B321" s="84">
        <v>353</v>
      </c>
      <c r="C321" s="59">
        <f>VLOOKUP($B321,Ludo_na!$A$2:$D$601,2,0)</f>
        <v>489</v>
      </c>
      <c r="D321" s="60" t="str">
        <f>IF(VLOOKUP($B321,Ludo_voor!$A$2:$Y$601,3,0)="","",VLOOKUP($B321,Ludo_voor!$A$2:$Y$601,3,0))</f>
        <v>Di Bennardo</v>
      </c>
      <c r="E321" s="61" t="str">
        <f>IF(VLOOKUP($B321,Ludo_voor!$A$2:$Y$601,4,0)="","",VLOOKUP($B321,Ludo_voor!$A$2:$Y$601,4,0))</f>
        <v>Thomas</v>
      </c>
      <c r="F321" s="62" t="str">
        <f>IF(VLOOKUP($B321,Ludo_voor!$A$2:$Y$601,5,0)="","",VLOOKUP($B321,Ludo_voor!$A$2:$Y$601,5,0))</f>
        <v/>
      </c>
      <c r="G321" s="63"/>
      <c r="H321" s="85"/>
      <c r="I321" s="86"/>
      <c r="J321" s="87"/>
      <c r="K321" s="87"/>
      <c r="L321" s="87"/>
      <c r="M321" s="67" t="str">
        <f t="array" ref="M321">IF($G321="","",IF(L321="",0,((SUM(IF(I321=I$2:I$601,IF(J321=J$2:J$601,1,0),0))-K321)/(SUM(IF(I321=I$2:I$601,IF(J321=J$2:J$601,1,0),0))-1)*100)+(L321/(SUM(IF(I321=I$2:I$601,IF(J321=J$2:J$601,L$2:L$601,0),0))))+IF(K321&lt;2,SUM(IF(I321=I$2:I$601,IF(J321=J$2:J$601,1,0),0)),0)))</f>
        <v/>
      </c>
      <c r="N321" s="88"/>
      <c r="O321" s="72"/>
      <c r="P321" s="72"/>
      <c r="Q321" s="72"/>
      <c r="R321" s="70" t="str">
        <f t="array" ref="R321">IF($G321="","",IF(Q321="",0,((SUM(IF(N321=N$2:N$601,IF(O321=O$2:O$601,1,0),0))-P321)/(SUM(IF(N321=N$2:N$601,IF(O321=O$2:O$601,1,0),0))-1)*100)+(Q321/(SUM(IF(N321=N$2:N$601,IF(O321=O$2:O$601,Q$2:Q$601,0),0))))+IF(P321&lt;2,SUM(IF(N321=N$2:N$601,IF(O321=O$2:O$601,1,0),0)),0)))</f>
        <v/>
      </c>
      <c r="S321" s="71"/>
      <c r="T321" s="72"/>
      <c r="U321" s="72"/>
      <c r="V321" s="72"/>
      <c r="W321" s="73" t="str">
        <f t="array" ref="W321">IF($G321="","",IF(OR(S321=Error_checking!$Q$25,S321=Error_checking!$Q$26),R321-IF(P321&lt;2,SUM(IF(N321=N$2:N$601,IF(O321=O$2:O$601,1,0),0)),0),IF(V321="",0,((SUM(IF(S321=S$2:S$601,IF(T321=T$2:T$601,1,0),0))-U321)/(SUM(IF(S321=S$2:S$601,IF(T321=T$2:T$601,1,0),0))-1)*100)+(V321/(SUM(IF(S321=S$2:S$601,IF(T321=T$2:T$601,V$2:V$601,0),0))))+IF(U321&lt;2,SUM(IF(S321=S$2:S$601,IF(T321=T$2:T$601,1,0),0)),0))))</f>
        <v/>
      </c>
      <c r="X321" s="74"/>
      <c r="Y321" s="75"/>
      <c r="Z321" s="76"/>
      <c r="AA321" s="75"/>
      <c r="AB321" s="77">
        <f>0</f>
        <v>0</v>
      </c>
      <c r="AC321" s="77">
        <f t="array" ref="AC321">SUM(M321,R321,W321,AB321)</f>
        <v>0</v>
      </c>
      <c r="AD321" s="76">
        <f>IF(G321=Error_checking!$A$26,MAX(0,MIN(MaxBonus,$G$1)+1-_xlfn.RANK.EQ(AC321,$AC$2:$AC$601)),0)</f>
        <v>0</v>
      </c>
      <c r="AE321" s="73">
        <f t="shared" si="4"/>
        <v>0</v>
      </c>
      <c r="AF321" s="78" t="str">
        <f t="array" ref="AF321">IF(G321=Error_checking!$A$26,_xlfn.RANK.EQ(AC321,$AC$2:$AC$601),"")</f>
        <v/>
      </c>
      <c r="AG321" s="79"/>
      <c r="AH321" s="80"/>
      <c r="AI321" s="80"/>
      <c r="AJ321" s="80"/>
      <c r="AK321" s="81"/>
      <c r="AL321" s="81"/>
      <c r="AM321" s="81"/>
      <c r="AN321" s="82"/>
      <c r="AO321" s="81"/>
      <c r="AP321" s="81"/>
      <c r="AQ321" s="81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89"/>
      <c r="BE321" s="89"/>
      <c r="BF321" s="89"/>
      <c r="BG321" s="89"/>
      <c r="BH321" s="89"/>
      <c r="BI321" s="89"/>
      <c r="BJ321" s="89"/>
      <c r="BK321" s="89"/>
      <c r="BL321" s="89"/>
      <c r="BM321" s="89"/>
      <c r="BN321" s="89"/>
      <c r="BO321" s="89"/>
      <c r="BP321" s="89"/>
      <c r="BQ321" s="89"/>
      <c r="BR321" s="89"/>
      <c r="BS321" s="89"/>
      <c r="BT321" s="89"/>
      <c r="BU321" s="89"/>
      <c r="BV321" s="89"/>
      <c r="BW321" s="89"/>
      <c r="BX321" s="89"/>
      <c r="BY321" s="89"/>
      <c r="BZ321" s="89"/>
    </row>
    <row r="322" spans="1:78" s="104" customFormat="1" ht="12.75" x14ac:dyDescent="0.2">
      <c r="A322" s="58" t="str">
        <f t="array" ref="A322">IF(G322=Error_checking!$A$26,_xlfn.RANK.EQ(AC322,$AC$2:$AC$601),"")</f>
        <v/>
      </c>
      <c r="B322" s="84">
        <v>156</v>
      </c>
      <c r="C322" s="59">
        <f>VLOOKUP($B322,Ludo_na!$A$2:$D$601,2,0)</f>
        <v>477</v>
      </c>
      <c r="D322" s="60" t="str">
        <f>IF(VLOOKUP($B322,Ludo_voor!$A$2:$Y$601,3,0)="","",VLOOKUP($B322,Ludo_voor!$A$2:$Y$601,3,0))</f>
        <v>Dierick</v>
      </c>
      <c r="E322" s="61" t="str">
        <f>IF(VLOOKUP($B322,Ludo_voor!$A$2:$Y$601,4,0)="","",VLOOKUP($B322,Ludo_voor!$A$2:$Y$601,4,0))</f>
        <v>Jarne</v>
      </c>
      <c r="F322" s="62" t="str">
        <f>IF(VLOOKUP($B322,Ludo_voor!$A$2:$Y$601,5,0)="","",VLOOKUP($B322,Ludo_voor!$A$2:$Y$601,5,0))</f>
        <v>Spelen op Zolder</v>
      </c>
      <c r="G322" s="63"/>
      <c r="H322" s="85"/>
      <c r="I322" s="86"/>
      <c r="J322" s="87"/>
      <c r="K322" s="87"/>
      <c r="L322" s="87"/>
      <c r="M322" s="67" t="str">
        <f t="array" ref="M322">IF($G322="","",IF(L322="",0,((SUM(IF(I322=I$2:I$601,IF(J322=J$2:J$601,1,0),0))-K322)/(SUM(IF(I322=I$2:I$601,IF(J322=J$2:J$601,1,0),0))-1)*100)+(L322/(SUM(IF(I322=I$2:I$601,IF(J322=J$2:J$601,L$2:L$601,0),0))))+IF(K322&lt;2,SUM(IF(I322=I$2:I$601,IF(J322=J$2:J$601,1,0),0)),0)))</f>
        <v/>
      </c>
      <c r="N322" s="88"/>
      <c r="O322" s="72"/>
      <c r="P322" s="72"/>
      <c r="Q322" s="72"/>
      <c r="R322" s="70" t="str">
        <f t="array" ref="R322">IF($G322="","",IF(Q322="",0,((SUM(IF(N322=N$2:N$601,IF(O322=O$2:O$601,1,0),0))-P322)/(SUM(IF(N322=N$2:N$601,IF(O322=O$2:O$601,1,0),0))-1)*100)+(Q322/(SUM(IF(N322=N$2:N$601,IF(O322=O$2:O$601,Q$2:Q$601,0),0))))+IF(P322&lt;2,SUM(IF(N322=N$2:N$601,IF(O322=O$2:O$601,1,0),0)),0)))</f>
        <v/>
      </c>
      <c r="S322" s="71"/>
      <c r="T322" s="72"/>
      <c r="U322" s="72"/>
      <c r="V322" s="72"/>
      <c r="W322" s="73" t="str">
        <f t="array" ref="W322">IF($G322="","",IF(OR(S322=Error_checking!$Q$25,S322=Error_checking!$Q$26),R322-IF(P322&lt;2,SUM(IF(N322=N$2:N$601,IF(O322=O$2:O$601,1,0),0)),0),IF(V322="",0,((SUM(IF(S322=S$2:S$601,IF(T322=T$2:T$601,1,0),0))-U322)/(SUM(IF(S322=S$2:S$601,IF(T322=T$2:T$601,1,0),0))-1)*100)+(V322/(SUM(IF(S322=S$2:S$601,IF(T322=T$2:T$601,V$2:V$601,0),0))))+IF(U322&lt;2,SUM(IF(S322=S$2:S$601,IF(T322=T$2:T$601,1,0),0)),0))))</f>
        <v/>
      </c>
      <c r="X322" s="74"/>
      <c r="Y322" s="75"/>
      <c r="Z322" s="76"/>
      <c r="AA322" s="75"/>
      <c r="AB322" s="77">
        <f>0</f>
        <v>0</v>
      </c>
      <c r="AC322" s="77">
        <f t="array" ref="AC322">SUM(M322,R322,W322,AB322)</f>
        <v>0</v>
      </c>
      <c r="AD322" s="76">
        <f>IF(G322=Error_checking!$A$26,MAX(0,MIN(MaxBonus,$G$1)+1-_xlfn.RANK.EQ(AC322,$AC$2:$AC$601)),0)</f>
        <v>0</v>
      </c>
      <c r="AE322" s="73">
        <f t="shared" ref="AE322:AE385" si="5">AC322+AD322</f>
        <v>0</v>
      </c>
      <c r="AF322" s="78" t="str">
        <f t="array" ref="AF322">IF(G322=Error_checking!$A$26,_xlfn.RANK.EQ(AC322,$AC$2:$AC$601),"")</f>
        <v/>
      </c>
      <c r="AG322" s="79"/>
      <c r="AH322" s="80"/>
      <c r="AI322" s="80"/>
      <c r="AJ322" s="80"/>
      <c r="AK322" s="81"/>
      <c r="AL322" s="81"/>
      <c r="AM322" s="81"/>
      <c r="AN322" s="82"/>
      <c r="AO322" s="81"/>
      <c r="AP322" s="81"/>
      <c r="AQ322" s="81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  <c r="BE322" s="89"/>
      <c r="BF322" s="89"/>
      <c r="BG322" s="89"/>
      <c r="BH322" s="89"/>
      <c r="BI322" s="89"/>
      <c r="BJ322" s="89"/>
      <c r="BK322" s="89"/>
      <c r="BL322" s="89"/>
      <c r="BM322" s="89"/>
      <c r="BN322" s="89"/>
      <c r="BO322" s="89"/>
      <c r="BP322" s="89"/>
      <c r="BQ322" s="89"/>
      <c r="BR322" s="89"/>
      <c r="BS322" s="89"/>
      <c r="BT322" s="89"/>
      <c r="BU322" s="89"/>
      <c r="BV322" s="89"/>
      <c r="BW322" s="89"/>
      <c r="BX322" s="89"/>
      <c r="BY322" s="89"/>
      <c r="BZ322" s="89"/>
    </row>
    <row r="323" spans="1:78" s="104" customFormat="1" ht="12.75" x14ac:dyDescent="0.2">
      <c r="A323" s="58" t="str">
        <f t="array" ref="A323">IF(G323=Error_checking!$A$26,_xlfn.RANK.EQ(AC323,$AC$2:$AC$601),"")</f>
        <v/>
      </c>
      <c r="B323" s="93">
        <v>241</v>
      </c>
      <c r="C323" s="59">
        <f>VLOOKUP($B323,Ludo_na!$A$2:$D$601,2,0)</f>
        <v>380</v>
      </c>
      <c r="D323" s="60" t="str">
        <f>IF(VLOOKUP($B323,Ludo_voor!$A$2:$Y$601,3,0)="","",VLOOKUP($B323,Ludo_voor!$A$2:$Y$601,3,0))</f>
        <v>Dierickx</v>
      </c>
      <c r="E323" s="61" t="str">
        <f>IF(VLOOKUP($B323,Ludo_voor!$A$2:$Y$601,4,0)="","",VLOOKUP($B323,Ludo_voor!$A$2:$Y$601,4,0))</f>
        <v>Chantal</v>
      </c>
      <c r="F323" s="62" t="str">
        <f>IF(VLOOKUP($B323,Ludo_voor!$A$2:$Y$601,5,0)="","",VLOOKUP($B323,Ludo_voor!$A$2:$Y$601,5,0))</f>
        <v>Spelen op Zolder</v>
      </c>
      <c r="G323" s="63"/>
      <c r="H323" s="85"/>
      <c r="I323" s="86"/>
      <c r="J323" s="87"/>
      <c r="K323" s="87"/>
      <c r="L323" s="87"/>
      <c r="M323" s="67" t="str">
        <f t="array" ref="M323">IF($G323="","",IF(L323="",0,((SUM(IF(I323=I$2:I$601,IF(J323=J$2:J$601,1,0),0))-K323)/(SUM(IF(I323=I$2:I$601,IF(J323=J$2:J$601,1,0),0))-1)*100)+(L323/(SUM(IF(I323=I$2:I$601,IF(J323=J$2:J$601,L$2:L$601,0),0))))+IF(K323&lt;2,SUM(IF(I323=I$2:I$601,IF(J323=J$2:J$601,1,0),0)),0)))</f>
        <v/>
      </c>
      <c r="N323" s="88"/>
      <c r="O323" s="72"/>
      <c r="P323" s="72"/>
      <c r="Q323" s="72"/>
      <c r="R323" s="70" t="str">
        <f t="array" ref="R323">IF($G323="","",IF(Q323="",0,((SUM(IF(N323=N$2:N$601,IF(O323=O$2:O$601,1,0),0))-P323)/(SUM(IF(N323=N$2:N$601,IF(O323=O$2:O$601,1,0),0))-1)*100)+(Q323/(SUM(IF(N323=N$2:N$601,IF(O323=O$2:O$601,Q$2:Q$601,0),0))))+IF(P323&lt;2,SUM(IF(N323=N$2:N$601,IF(O323=O$2:O$601,1,0),0)),0)))</f>
        <v/>
      </c>
      <c r="S323" s="71"/>
      <c r="T323" s="72"/>
      <c r="U323" s="72"/>
      <c r="V323" s="72"/>
      <c r="W323" s="73" t="str">
        <f t="array" ref="W323">IF($G323="","",IF(OR(S323=Error_checking!$Q$25,S323=Error_checking!$Q$26),R323-IF(P323&lt;2,SUM(IF(N323=N$2:N$601,IF(O323=O$2:O$601,1,0),0)),0),IF(V323="",0,((SUM(IF(S323=S$2:S$601,IF(T323=T$2:T$601,1,0),0))-U323)/(SUM(IF(S323=S$2:S$601,IF(T323=T$2:T$601,1,0),0))-1)*100)+(V323/(SUM(IF(S323=S$2:S$601,IF(T323=T$2:T$601,V$2:V$601,0),0))))+IF(U323&lt;2,SUM(IF(S323=S$2:S$601,IF(T323=T$2:T$601,1,0),0)),0))))</f>
        <v/>
      </c>
      <c r="X323" s="74"/>
      <c r="Y323" s="75"/>
      <c r="Z323" s="76"/>
      <c r="AA323" s="75"/>
      <c r="AB323" s="77">
        <f>0</f>
        <v>0</v>
      </c>
      <c r="AC323" s="77">
        <f t="array" ref="AC323">SUM(M323,R323,W323,AB323)</f>
        <v>0</v>
      </c>
      <c r="AD323" s="76">
        <f>IF(G323=Error_checking!$A$26,MAX(0,MIN(MaxBonus,$G$1)+1-_xlfn.RANK.EQ(AC323,$AC$2:$AC$601)),0)</f>
        <v>0</v>
      </c>
      <c r="AE323" s="73">
        <f t="shared" si="5"/>
        <v>0</v>
      </c>
      <c r="AF323" s="78" t="str">
        <f t="array" ref="AF323">IF(G323=Error_checking!$A$26,_xlfn.RANK.EQ(AC323,$AC$2:$AC$601),"")</f>
        <v/>
      </c>
      <c r="AG323" s="79"/>
      <c r="AH323" s="80"/>
      <c r="AI323" s="80"/>
      <c r="AJ323" s="80"/>
      <c r="AK323" s="81"/>
      <c r="AL323" s="81"/>
      <c r="AM323" s="81"/>
      <c r="AN323" s="82"/>
      <c r="AO323" s="81"/>
      <c r="AP323" s="81"/>
      <c r="AQ323" s="81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89"/>
      <c r="BH323" s="89"/>
      <c r="BI323" s="89"/>
      <c r="BJ323" s="89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89"/>
      <c r="BX323" s="89"/>
      <c r="BY323" s="89"/>
      <c r="BZ323" s="89"/>
    </row>
    <row r="324" spans="1:78" s="104" customFormat="1" ht="12.75" x14ac:dyDescent="0.2">
      <c r="A324" s="58" t="str">
        <f t="array" ref="A324">IF(G324=Error_checking!$A$26,_xlfn.RANK.EQ(AC324,$AC$2:$AC$601),"")</f>
        <v/>
      </c>
      <c r="B324" s="84">
        <v>174</v>
      </c>
      <c r="C324" s="59">
        <f>VLOOKUP($B324,Ludo_na!$A$2:$D$601,2,0)</f>
        <v>422</v>
      </c>
      <c r="D324" s="60" t="str">
        <f>IF(VLOOKUP($B324,Ludo_voor!$A$2:$Y$601,3,0)="","",VLOOKUP($B324,Ludo_voor!$A$2:$Y$601,3,0))</f>
        <v>Dockx</v>
      </c>
      <c r="E324" s="61" t="str">
        <f>IF(VLOOKUP($B324,Ludo_voor!$A$2:$Y$601,4,0)="","",VLOOKUP($B324,Ludo_voor!$A$2:$Y$601,4,0))</f>
        <v>Dennis</v>
      </c>
      <c r="F324" s="62" t="str">
        <f>IF(VLOOKUP($B324,Ludo_voor!$A$2:$Y$601,5,0)="","",VLOOKUP($B324,Ludo_voor!$A$2:$Y$601,5,0))</f>
        <v/>
      </c>
      <c r="G324" s="63"/>
      <c r="H324" s="85"/>
      <c r="I324" s="86"/>
      <c r="J324" s="87"/>
      <c r="K324" s="87"/>
      <c r="L324" s="87"/>
      <c r="M324" s="67" t="str">
        <f t="array" ref="M324">IF($G324="","",IF(L324="",0,((SUM(IF(I324=I$2:I$601,IF(J324=J$2:J$601,1,0),0))-K324)/(SUM(IF(I324=I$2:I$601,IF(J324=J$2:J$601,1,0),0))-1)*100)+(L324/(SUM(IF(I324=I$2:I$601,IF(J324=J$2:J$601,L$2:L$601,0),0))))+IF(K324&lt;2,SUM(IF(I324=I$2:I$601,IF(J324=J$2:J$601,1,0),0)),0)))</f>
        <v/>
      </c>
      <c r="N324" s="88"/>
      <c r="O324" s="72"/>
      <c r="P324" s="72"/>
      <c r="Q324" s="72"/>
      <c r="R324" s="70" t="str">
        <f t="array" ref="R324">IF($G324="","",IF(Q324="",0,((SUM(IF(N324=N$2:N$601,IF(O324=O$2:O$601,1,0),0))-P324)/(SUM(IF(N324=N$2:N$601,IF(O324=O$2:O$601,1,0),0))-1)*100)+(Q324/(SUM(IF(N324=N$2:N$601,IF(O324=O$2:O$601,Q$2:Q$601,0),0))))+IF(P324&lt;2,SUM(IF(N324=N$2:N$601,IF(O324=O$2:O$601,1,0),0)),0)))</f>
        <v/>
      </c>
      <c r="S324" s="71"/>
      <c r="T324" s="72"/>
      <c r="U324" s="72"/>
      <c r="V324" s="72"/>
      <c r="W324" s="73" t="str">
        <f t="array" ref="W324">IF($G324="","",IF(OR(S324=Error_checking!$Q$25,S324=Error_checking!$Q$26),R324-IF(P324&lt;2,SUM(IF(N324=N$2:N$601,IF(O324=O$2:O$601,1,0),0)),0),IF(V324="",0,((SUM(IF(S324=S$2:S$601,IF(T324=T$2:T$601,1,0),0))-U324)/(SUM(IF(S324=S$2:S$601,IF(T324=T$2:T$601,1,0),0))-1)*100)+(V324/(SUM(IF(S324=S$2:S$601,IF(T324=T$2:T$601,V$2:V$601,0),0))))+IF(U324&lt;2,SUM(IF(S324=S$2:S$601,IF(T324=T$2:T$601,1,0),0)),0))))</f>
        <v/>
      </c>
      <c r="X324" s="74"/>
      <c r="Y324" s="75"/>
      <c r="Z324" s="76"/>
      <c r="AA324" s="75"/>
      <c r="AB324" s="77">
        <f>0</f>
        <v>0</v>
      </c>
      <c r="AC324" s="77">
        <f t="array" ref="AC324">SUM(M324,R324,W324,AB324)</f>
        <v>0</v>
      </c>
      <c r="AD324" s="76">
        <f>IF(G324=Error_checking!$A$26,MAX(0,MIN(MaxBonus,$G$1)+1-_xlfn.RANK.EQ(AC324,$AC$2:$AC$601)),0)</f>
        <v>0</v>
      </c>
      <c r="AE324" s="73">
        <f t="shared" si="5"/>
        <v>0</v>
      </c>
      <c r="AF324" s="78" t="str">
        <f t="array" ref="AF324">IF(G324=Error_checking!$A$26,_xlfn.RANK.EQ(AC324,$AC$2:$AC$601),"")</f>
        <v/>
      </c>
      <c r="AG324" s="79"/>
      <c r="AH324" s="80"/>
      <c r="AI324" s="80"/>
      <c r="AJ324" s="80"/>
      <c r="AK324" s="81"/>
      <c r="AL324" s="81"/>
      <c r="AM324" s="81"/>
      <c r="AN324" s="82"/>
      <c r="AO324" s="81"/>
      <c r="AP324" s="81"/>
      <c r="AQ324" s="81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89"/>
      <c r="BM324" s="89"/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</row>
    <row r="325" spans="1:78" s="89" customFormat="1" ht="12.75" x14ac:dyDescent="0.2">
      <c r="A325" s="58" t="str">
        <f t="array" ref="A325">IF(G325=Error_checking!$A$26,_xlfn.RANK.EQ(AC325,$AC$2:$AC$601),"")</f>
        <v/>
      </c>
      <c r="B325" s="84">
        <v>253</v>
      </c>
      <c r="C325" s="59">
        <f>VLOOKUP($B325,Ludo_na!$A$2:$D$601,2,0)</f>
        <v>462</v>
      </c>
      <c r="D325" s="60" t="str">
        <f>IF(VLOOKUP($B325,Ludo_voor!$A$2:$Y$601,3,0)="","",VLOOKUP($B325,Ludo_voor!$A$2:$Y$601,3,0))</f>
        <v>Dohogne</v>
      </c>
      <c r="E325" s="61" t="str">
        <f>IF(VLOOKUP($B325,Ludo_voor!$A$2:$Y$601,4,0)="","",VLOOKUP($B325,Ludo_voor!$A$2:$Y$601,4,0))</f>
        <v>Anne</v>
      </c>
      <c r="F325" s="62" t="str">
        <f>IF(VLOOKUP($B325,Ludo_voor!$A$2:$Y$601,5,0)="","",VLOOKUP($B325,Ludo_voor!$A$2:$Y$601,5,0))</f>
        <v/>
      </c>
      <c r="G325" s="63"/>
      <c r="H325" s="85"/>
      <c r="I325" s="86"/>
      <c r="J325" s="87"/>
      <c r="K325" s="87"/>
      <c r="L325" s="87"/>
      <c r="M325" s="67" t="str">
        <f t="array" ref="M325">IF($G325="","",IF(L325="",0,((SUM(IF(I325=I$2:I$601,IF(J325=J$2:J$601,1,0),0))-K325)/(SUM(IF(I325=I$2:I$601,IF(J325=J$2:J$601,1,0),0))-1)*100)+(L325/(SUM(IF(I325=I$2:I$601,IF(J325=J$2:J$601,L$2:L$601,0),0))))+IF(K325&lt;2,SUM(IF(I325=I$2:I$601,IF(J325=J$2:J$601,1,0),0)),0)))</f>
        <v/>
      </c>
      <c r="N325" s="88"/>
      <c r="O325" s="72"/>
      <c r="P325" s="72"/>
      <c r="Q325" s="72"/>
      <c r="R325" s="70" t="str">
        <f t="array" ref="R325">IF($G325="","",IF(Q325="",0,((SUM(IF(N325=N$2:N$601,IF(O325=O$2:O$601,1,0),0))-P325)/(SUM(IF(N325=N$2:N$601,IF(O325=O$2:O$601,1,0),0))-1)*100)+(Q325/(SUM(IF(N325=N$2:N$601,IF(O325=O$2:O$601,Q$2:Q$601,0),0))))+IF(P325&lt;2,SUM(IF(N325=N$2:N$601,IF(O325=O$2:O$601,1,0),0)),0)))</f>
        <v/>
      </c>
      <c r="S325" s="103"/>
      <c r="T325" s="69"/>
      <c r="U325" s="69"/>
      <c r="V325" s="69"/>
      <c r="W325" s="73" t="str">
        <f t="array" ref="W325">IF($G325="","",IF(OR(S325=Error_checking!$Q$25,S325=Error_checking!$Q$26),R325-IF(P325&lt;2,SUM(IF(N325=N$2:N$601,IF(O325=O$2:O$601,1,0),0)),0),IF(V325="",0,((SUM(IF(S325=S$2:S$601,IF(T325=T$2:T$601,1,0),0))-U325)/(SUM(IF(S325=S$2:S$601,IF(T325=T$2:T$601,1,0),0))-1)*100)+(V325/(SUM(IF(S325=S$2:S$601,IF(T325=T$2:T$601,V$2:V$601,0),0))))+IF(U325&lt;2,SUM(IF(S325=S$2:S$601,IF(T325=T$2:T$601,1,0),0)),0))))</f>
        <v/>
      </c>
      <c r="X325" s="74"/>
      <c r="Y325" s="75"/>
      <c r="Z325" s="76"/>
      <c r="AA325" s="75"/>
      <c r="AB325" s="77">
        <f>0</f>
        <v>0</v>
      </c>
      <c r="AC325" s="99">
        <f t="array" ref="AC325">SUM(M325,R325,W325,AB325)</f>
        <v>0</v>
      </c>
      <c r="AD325" s="98">
        <f>IF(G325=Error_checking!$A$26,MAX(0,MIN(MaxBonus,$G$1)+1-_xlfn.RANK.EQ(AC325,$AC$2:$AC$601)),0)</f>
        <v>0</v>
      </c>
      <c r="AE325" s="95">
        <f t="shared" si="5"/>
        <v>0</v>
      </c>
      <c r="AF325" s="78" t="str">
        <f t="array" ref="AF325">IF(G325=Error_checking!$A$26,_xlfn.RANK.EQ(AC325,$AC$2:$AC$601),"")</f>
        <v/>
      </c>
      <c r="AG325" s="101"/>
      <c r="AH325" s="102"/>
      <c r="AI325" s="102"/>
      <c r="AJ325" s="102"/>
      <c r="AK325" s="81"/>
      <c r="AL325" s="81"/>
      <c r="AM325" s="81"/>
      <c r="AN325" s="82"/>
      <c r="AO325" s="81"/>
      <c r="AP325" s="81"/>
      <c r="AQ325" s="81"/>
    </row>
    <row r="326" spans="1:78" s="104" customFormat="1" ht="12.75" x14ac:dyDescent="0.2">
      <c r="A326" s="58" t="str">
        <f t="array" ref="A326">IF(G326=Error_checking!$A$26,_xlfn.RANK.EQ(AC326,$AC$2:$AC$601),"")</f>
        <v/>
      </c>
      <c r="B326" s="84">
        <v>99</v>
      </c>
      <c r="C326" s="59">
        <f>VLOOKUP($B326,Ludo_na!$A$2:$D$601,2,0)</f>
        <v>260</v>
      </c>
      <c r="D326" s="60" t="str">
        <f>IF(VLOOKUP($B326,Ludo_voor!$A$2:$Y$601,3,0)="","",VLOOKUP($B326,Ludo_voor!$A$2:$Y$601,3,0))</f>
        <v>Dolmans</v>
      </c>
      <c r="E326" s="61" t="str">
        <f>IF(VLOOKUP($B326,Ludo_voor!$A$2:$Y$601,4,0)="","",VLOOKUP($B326,Ludo_voor!$A$2:$Y$601,4,0))</f>
        <v>Laura</v>
      </c>
      <c r="F326" s="62" t="str">
        <f>IF(VLOOKUP($B326,Ludo_voor!$A$2:$Y$601,5,0)="","",VLOOKUP($B326,Ludo_voor!$A$2:$Y$601,5,0))</f>
        <v/>
      </c>
      <c r="G326" s="63"/>
      <c r="H326" s="85"/>
      <c r="I326" s="86"/>
      <c r="J326" s="87"/>
      <c r="K326" s="87"/>
      <c r="L326" s="87"/>
      <c r="M326" s="67" t="str">
        <f t="array" ref="M326">IF($G326="","",IF(L326="",0,((SUM(IF(I326=I$2:I$601,IF(J326=J$2:J$601,1,0),0))-K326)/(SUM(IF(I326=I$2:I$601,IF(J326=J$2:J$601,1,0),0))-1)*100)+(L326/(SUM(IF(I326=I$2:I$601,IF(J326=J$2:J$601,L$2:L$601,0),0))))+IF(K326&lt;2,SUM(IF(I326=I$2:I$601,IF(J326=J$2:J$601,1,0),0)),0)))</f>
        <v/>
      </c>
      <c r="N326" s="88"/>
      <c r="O326" s="72"/>
      <c r="P326" s="72"/>
      <c r="Q326" s="72"/>
      <c r="R326" s="70" t="str">
        <f t="array" ref="R326">IF($G326="","",IF(Q326="",0,((SUM(IF(N326=N$2:N$601,IF(O326=O$2:O$601,1,0),0))-P326)/(SUM(IF(N326=N$2:N$601,IF(O326=O$2:O$601,1,0),0))-1)*100)+(Q326/(SUM(IF(N326=N$2:N$601,IF(O326=O$2:O$601,Q$2:Q$601,0),0))))+IF(P326&lt;2,SUM(IF(N326=N$2:N$601,IF(O326=O$2:O$601,1,0),0)),0)))</f>
        <v/>
      </c>
      <c r="S326" s="71"/>
      <c r="T326" s="72"/>
      <c r="U326" s="72"/>
      <c r="V326" s="72"/>
      <c r="W326" s="73" t="str">
        <f t="array" ref="W326">IF($G326="","",IF(OR(S326=Error_checking!$Q$25,S326=Error_checking!$Q$26),R326-IF(P326&lt;2,SUM(IF(N326=N$2:N$601,IF(O326=O$2:O$601,1,0),0)),0),IF(V326="",0,((SUM(IF(S326=S$2:S$601,IF(T326=T$2:T$601,1,0),0))-U326)/(SUM(IF(S326=S$2:S$601,IF(T326=T$2:T$601,1,0),0))-1)*100)+(V326/(SUM(IF(S326=S$2:S$601,IF(T326=T$2:T$601,V$2:V$601,0),0))))+IF(U326&lt;2,SUM(IF(S326=S$2:S$601,IF(T326=T$2:T$601,1,0),0)),0))))</f>
        <v/>
      </c>
      <c r="X326" s="74"/>
      <c r="Y326" s="75"/>
      <c r="Z326" s="76"/>
      <c r="AA326" s="75"/>
      <c r="AB326" s="77">
        <f>0</f>
        <v>0</v>
      </c>
      <c r="AC326" s="77">
        <f t="array" ref="AC326">SUM(M326,R326,W326,AB326)</f>
        <v>0</v>
      </c>
      <c r="AD326" s="76">
        <f>IF(G326=Error_checking!$A$26,MAX(0,MIN(MaxBonus,$G$1)+1-_xlfn.RANK.EQ(AC326,$AC$2:$AC$601)),0)</f>
        <v>0</v>
      </c>
      <c r="AE326" s="73">
        <f t="shared" si="5"/>
        <v>0</v>
      </c>
      <c r="AF326" s="78" t="str">
        <f t="array" ref="AF326">IF(G326=Error_checking!$A$26,_xlfn.RANK.EQ(AC326,$AC$2:$AC$601),"")</f>
        <v/>
      </c>
      <c r="AG326" s="79"/>
      <c r="AH326" s="80"/>
      <c r="AI326" s="80"/>
      <c r="AJ326" s="80"/>
      <c r="AK326" s="81"/>
      <c r="AL326" s="81"/>
      <c r="AM326" s="81"/>
      <c r="AN326" s="82"/>
      <c r="AO326" s="81"/>
      <c r="AP326" s="81"/>
      <c r="AQ326" s="81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  <c r="BK326" s="89"/>
      <c r="BL326" s="89"/>
      <c r="BM326" s="89"/>
      <c r="BN326" s="89"/>
      <c r="BO326" s="89"/>
      <c r="BP326" s="89"/>
      <c r="BQ326" s="89"/>
      <c r="BR326" s="89"/>
      <c r="BS326" s="89"/>
      <c r="BT326" s="89"/>
      <c r="BU326" s="89"/>
      <c r="BV326" s="89"/>
      <c r="BW326" s="89"/>
      <c r="BX326" s="89"/>
      <c r="BY326" s="89"/>
      <c r="BZ326" s="89"/>
    </row>
    <row r="327" spans="1:78" s="92" customFormat="1" ht="12.75" x14ac:dyDescent="0.2">
      <c r="A327" s="58" t="str">
        <f t="array" ref="A327">IF(G327=Error_checking!$A$26,_xlfn.RANK.EQ(AC327,$AC$2:$AC$601),"")</f>
        <v/>
      </c>
      <c r="B327" s="84">
        <v>445</v>
      </c>
      <c r="C327" s="59">
        <f>VLOOKUP($B327,Ludo_na!$A$2:$D$601,2,0)</f>
        <v>185</v>
      </c>
      <c r="D327" s="60" t="str">
        <f>IF(VLOOKUP($B327,Ludo_voor!$A$2:$Y$601,3,0)="","",VLOOKUP($B327,Ludo_voor!$A$2:$Y$601,3,0))</f>
        <v>Dom</v>
      </c>
      <c r="E327" s="61" t="str">
        <f>IF(VLOOKUP($B327,Ludo_voor!$A$2:$Y$601,4,0)="","",VLOOKUP($B327,Ludo_voor!$A$2:$Y$601,4,0))</f>
        <v>Stein</v>
      </c>
      <c r="F327" s="62" t="str">
        <f>IF(VLOOKUP($B327,Ludo_voor!$A$2:$Y$601,5,0)="","",VLOOKUP($B327,Ludo_voor!$A$2:$Y$601,5,0))</f>
        <v/>
      </c>
      <c r="G327" s="63"/>
      <c r="H327" s="85"/>
      <c r="I327" s="86"/>
      <c r="J327" s="87"/>
      <c r="K327" s="87"/>
      <c r="L327" s="87"/>
      <c r="M327" s="67" t="str">
        <f t="array" ref="M327">IF($G327="","",IF(L327="",0,((SUM(IF(I327=I$2:I$601,IF(J327=J$2:J$601,1,0),0))-K327)/(SUM(IF(I327=I$2:I$601,IF(J327=J$2:J$601,1,0),0))-1)*100)+(L327/(SUM(IF(I327=I$2:I$601,IF(J327=J$2:J$601,L$2:L$601,0),0))))+IF(K327&lt;2,SUM(IF(I327=I$2:I$601,IF(J327=J$2:J$601,1,0),0)),0)))</f>
        <v/>
      </c>
      <c r="N327" s="88"/>
      <c r="O327" s="72"/>
      <c r="P327" s="72"/>
      <c r="Q327" s="72"/>
      <c r="R327" s="70" t="str">
        <f t="array" ref="R327">IF($G327="","",IF(Q327="",0,((SUM(IF(N327=N$2:N$601,IF(O327=O$2:O$601,1,0),0))-P327)/(SUM(IF(N327=N$2:N$601,IF(O327=O$2:O$601,1,0),0))-1)*100)+(Q327/(SUM(IF(N327=N$2:N$601,IF(O327=O$2:O$601,Q$2:Q$601,0),0))))+IF(P327&lt;2,SUM(IF(N327=N$2:N$601,IF(O327=O$2:O$601,1,0),0)),0)))</f>
        <v/>
      </c>
      <c r="S327" s="71"/>
      <c r="T327" s="72"/>
      <c r="U327" s="72"/>
      <c r="V327" s="72"/>
      <c r="W327" s="73" t="str">
        <f t="array" ref="W327">IF($G327="","",IF(OR(S327=Error_checking!$Q$25,S327=Error_checking!$Q$26),R327-IF(P327&lt;2,SUM(IF(N327=N$2:N$601,IF(O327=O$2:O$601,1,0),0)),0),IF(V327="",0,((SUM(IF(S327=S$2:S$601,IF(T327=T$2:T$601,1,0),0))-U327)/(SUM(IF(S327=S$2:S$601,IF(T327=T$2:T$601,1,0),0))-1)*100)+(V327/(SUM(IF(S327=S$2:S$601,IF(T327=T$2:T$601,V$2:V$601,0),0))))+IF(U327&lt;2,SUM(IF(S327=S$2:S$601,IF(T327=T$2:T$601,1,0),0)),0))))</f>
        <v/>
      </c>
      <c r="X327" s="74"/>
      <c r="Y327" s="75"/>
      <c r="Z327" s="76"/>
      <c r="AA327" s="75"/>
      <c r="AB327" s="77">
        <f>0</f>
        <v>0</v>
      </c>
      <c r="AC327" s="77">
        <f t="array" ref="AC327">SUM(M327,R327,W327,AB327)</f>
        <v>0</v>
      </c>
      <c r="AD327" s="76">
        <f>IF(G327=Error_checking!$A$26,MAX(0,MIN(MaxBonus,$G$1)+1-_xlfn.RANK.EQ(AC327,$AC$2:$AC$601)),0)</f>
        <v>0</v>
      </c>
      <c r="AE327" s="73">
        <f t="shared" si="5"/>
        <v>0</v>
      </c>
      <c r="AF327" s="78" t="str">
        <f t="array" ref="AF327">IF(G327=Error_checking!$A$26,_xlfn.RANK.EQ(AC327,$AC$2:$AC$601),"")</f>
        <v/>
      </c>
      <c r="AG327" s="79"/>
      <c r="AH327" s="80"/>
      <c r="AI327" s="80"/>
      <c r="AJ327" s="80"/>
      <c r="AK327" s="81"/>
      <c r="AL327" s="81"/>
      <c r="AM327" s="81"/>
      <c r="AN327" s="82"/>
      <c r="AO327" s="81"/>
      <c r="AP327" s="81"/>
      <c r="AQ327" s="81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  <c r="BK327" s="89"/>
      <c r="BL327" s="89"/>
      <c r="BM327" s="89"/>
      <c r="BN327" s="89"/>
      <c r="BO327" s="89"/>
      <c r="BP327" s="89"/>
      <c r="BQ327" s="89"/>
      <c r="BR327" s="89"/>
      <c r="BS327" s="89"/>
      <c r="BT327" s="89"/>
      <c r="BU327" s="89"/>
      <c r="BV327" s="89"/>
      <c r="BW327" s="89"/>
      <c r="BX327" s="89"/>
      <c r="BY327" s="89"/>
      <c r="BZ327" s="89"/>
    </row>
    <row r="328" spans="1:78" s="89" customFormat="1" ht="12.75" x14ac:dyDescent="0.2">
      <c r="A328" s="58" t="str">
        <f t="array" ref="A328">IF(G328=Error_checking!$A$26,_xlfn.RANK.EQ(AC328,$AC$2:$AC$601),"")</f>
        <v/>
      </c>
      <c r="B328" s="58">
        <v>392</v>
      </c>
      <c r="C328" s="59">
        <f>VLOOKUP($B328,Ludo_na!$A$2:$D$601,2,0)</f>
        <v>504</v>
      </c>
      <c r="D328" s="60" t="str">
        <f>IF(VLOOKUP($B328,Ludo_voor!$A$2:$Y$601,3,0)="","",VLOOKUP($B328,Ludo_voor!$A$2:$Y$601,3,0))</f>
        <v>Dumortier</v>
      </c>
      <c r="E328" s="61" t="str">
        <f>IF(VLOOKUP($B328,Ludo_voor!$A$2:$Y$601,4,0)="","",VLOOKUP($B328,Ludo_voor!$A$2:$Y$601,4,0))</f>
        <v>Michel</v>
      </c>
      <c r="F328" s="62" t="str">
        <f>IF(VLOOKUP($B328,Ludo_voor!$A$2:$Y$601,5,0)="","",VLOOKUP($B328,Ludo_voor!$A$2:$Y$601,5,0))</f>
        <v/>
      </c>
      <c r="G328" s="63"/>
      <c r="H328" s="64"/>
      <c r="I328" s="65"/>
      <c r="J328" s="66"/>
      <c r="K328" s="66"/>
      <c r="L328" s="66"/>
      <c r="M328" s="67" t="str">
        <f t="array" ref="M328">IF($G328="","",IF(L328="",0,((SUM(IF(I328=I$2:I$601,IF(J328=J$2:J$601,1,0),0))-K328)/(SUM(IF(I328=I$2:I$601,IF(J328=J$2:J$601,1,0),0))-1)*100)+(L328/(SUM(IF(I328=I$2:I$601,IF(J328=J$2:J$601,L$2:L$601,0),0))))+IF(K328&lt;2,SUM(IF(I328=I$2:I$601,IF(J328=J$2:J$601,1,0),0)),0)))</f>
        <v/>
      </c>
      <c r="N328" s="68"/>
      <c r="O328" s="69"/>
      <c r="P328" s="69"/>
      <c r="Q328" s="69"/>
      <c r="R328" s="70" t="str">
        <f t="array" ref="R328">IF($G328="","",IF(Q328="",0,((SUM(IF(N328=N$2:N$601,IF(O328=O$2:O$601,1,0),0))-P328)/(SUM(IF(N328=N$2:N$601,IF(O328=O$2:O$601,1,0),0))-1)*100)+(Q328/(SUM(IF(N328=N$2:N$601,IF(O328=O$2:O$601,Q$2:Q$601,0),0))))+IF(P328&lt;2,SUM(IF(N328=N$2:N$601,IF(O328=O$2:O$601,1,0),0)),0)))</f>
        <v/>
      </c>
      <c r="S328" s="71"/>
      <c r="T328" s="72"/>
      <c r="U328" s="72"/>
      <c r="V328" s="72"/>
      <c r="W328" s="73" t="str">
        <f t="array" ref="W328">IF($G328="","",IF(OR(S328=Error_checking!$Q$25,S328=Error_checking!$Q$26),R328-IF(P328&lt;2,SUM(IF(N328=N$2:N$601,IF(O328=O$2:O$601,1,0),0)),0),IF(V328="",0,((SUM(IF(S328=S$2:S$601,IF(T328=T$2:T$601,1,0),0))-U328)/(SUM(IF(S328=S$2:S$601,IF(T328=T$2:T$601,1,0),0))-1)*100)+(V328/(SUM(IF(S328=S$2:S$601,IF(T328=T$2:T$601,V$2:V$601,0),0))))+IF(U328&lt;2,SUM(IF(S328=S$2:S$601,IF(T328=T$2:T$601,1,0),0)),0))))</f>
        <v/>
      </c>
      <c r="X328" s="74"/>
      <c r="Y328" s="75"/>
      <c r="Z328" s="76"/>
      <c r="AA328" s="75"/>
      <c r="AB328" s="77">
        <f>0</f>
        <v>0</v>
      </c>
      <c r="AC328" s="77">
        <f t="array" ref="AC328">SUM(M328,R328,W328,AB328)</f>
        <v>0</v>
      </c>
      <c r="AD328" s="76">
        <f>IF(G328=Error_checking!$A$26,MAX(0,MIN(MaxBonus,$G$1)+1-_xlfn.RANK.EQ(AC328,$AC$2:$AC$601)),0)</f>
        <v>0</v>
      </c>
      <c r="AE328" s="73">
        <f t="shared" si="5"/>
        <v>0</v>
      </c>
      <c r="AF328" s="78" t="str">
        <f t="array" ref="AF328">IF(G328=Error_checking!$A$26,_xlfn.RANK.EQ(AC328,$AC$2:$AC$601),"")</f>
        <v/>
      </c>
      <c r="AG328" s="79"/>
      <c r="AH328" s="80"/>
      <c r="AI328" s="80"/>
      <c r="AJ328" s="80"/>
      <c r="AK328" s="81"/>
      <c r="AL328" s="81"/>
      <c r="AM328" s="81"/>
      <c r="AN328" s="82"/>
      <c r="AO328" s="81"/>
      <c r="AP328" s="81"/>
      <c r="AQ328" s="81"/>
    </row>
    <row r="329" spans="1:78" s="89" customFormat="1" ht="12.75" x14ac:dyDescent="0.2">
      <c r="A329" s="58" t="str">
        <f t="array" ref="A329">IF(G329=Error_checking!$A$26,_xlfn.RANK.EQ(AC329,$AC$2:$AC$601),"")</f>
        <v/>
      </c>
      <c r="B329" s="84">
        <v>100</v>
      </c>
      <c r="C329" s="59">
        <f>VLOOKUP($B329,Ludo_na!$A$2:$D$601,2,0)</f>
        <v>500</v>
      </c>
      <c r="D329" s="60" t="str">
        <f>IF(VLOOKUP($B329,Ludo_voor!$A$2:$Y$601,3,0)="","",VLOOKUP($B329,Ludo_voor!$A$2:$Y$601,3,0))</f>
        <v>Dyzers</v>
      </c>
      <c r="E329" s="61" t="str">
        <f>IF(VLOOKUP($B329,Ludo_voor!$A$2:$Y$601,4,0)="","",VLOOKUP($B329,Ludo_voor!$A$2:$Y$601,4,0))</f>
        <v>Anna</v>
      </c>
      <c r="F329" s="62" t="str">
        <f>IF(VLOOKUP($B329,Ludo_voor!$A$2:$Y$601,5,0)="","",VLOOKUP($B329,Ludo_voor!$A$2:$Y$601,5,0))</f>
        <v/>
      </c>
      <c r="G329" s="63"/>
      <c r="H329" s="85"/>
      <c r="I329" s="86"/>
      <c r="J329" s="87"/>
      <c r="K329" s="87"/>
      <c r="L329" s="87"/>
      <c r="M329" s="67" t="str">
        <f t="array" ref="M329">IF($G329="","",IF(L329="",0,((SUM(IF(I329=I$2:I$601,IF(J329=J$2:J$601,1,0),0))-K329)/(SUM(IF(I329=I$2:I$601,IF(J329=J$2:J$601,1,0),0))-1)*100)+(L329/(SUM(IF(I329=I$2:I$601,IF(J329=J$2:J$601,L$2:L$601,0),0))))+IF(K329&lt;2,SUM(IF(I329=I$2:I$601,IF(J329=J$2:J$601,1,0),0)),0)))</f>
        <v/>
      </c>
      <c r="N329" s="88"/>
      <c r="O329" s="72"/>
      <c r="P329" s="72"/>
      <c r="Q329" s="72"/>
      <c r="R329" s="70" t="str">
        <f t="array" ref="R329">IF($G329="","",IF(Q329="",0,((SUM(IF(N329=N$2:N$601,IF(O329=O$2:O$601,1,0),0))-P329)/(SUM(IF(N329=N$2:N$601,IF(O329=O$2:O$601,1,0),0))-1)*100)+(Q329/(SUM(IF(N329=N$2:N$601,IF(O329=O$2:O$601,Q$2:Q$601,0),0))))+IF(P329&lt;2,SUM(IF(N329=N$2:N$601,IF(O329=O$2:O$601,1,0),0)),0)))</f>
        <v/>
      </c>
      <c r="S329" s="71"/>
      <c r="T329" s="72"/>
      <c r="U329" s="72"/>
      <c r="V329" s="72"/>
      <c r="W329" s="73" t="str">
        <f t="array" ref="W329">IF($G329="","",IF(OR(S329=Error_checking!$Q$25,S329=Error_checking!$Q$26),R329-IF(P329&lt;2,SUM(IF(N329=N$2:N$601,IF(O329=O$2:O$601,1,0),0)),0),IF(V329="",0,((SUM(IF(S329=S$2:S$601,IF(T329=T$2:T$601,1,0),0))-U329)/(SUM(IF(S329=S$2:S$601,IF(T329=T$2:T$601,1,0),0))-1)*100)+(V329/(SUM(IF(S329=S$2:S$601,IF(T329=T$2:T$601,V$2:V$601,0),0))))+IF(U329&lt;2,SUM(IF(S329=S$2:S$601,IF(T329=T$2:T$601,1,0),0)),0))))</f>
        <v/>
      </c>
      <c r="X329" s="74"/>
      <c r="Y329" s="75"/>
      <c r="Z329" s="76"/>
      <c r="AA329" s="75"/>
      <c r="AB329" s="77">
        <f>0</f>
        <v>0</v>
      </c>
      <c r="AC329" s="77">
        <f t="array" ref="AC329">SUM(M329,R329,W329,AB329)</f>
        <v>0</v>
      </c>
      <c r="AD329" s="76">
        <f>IF(G329=Error_checking!$A$26,MAX(0,MIN(MaxBonus,$G$1)+1-_xlfn.RANK.EQ(AC329,$AC$2:$AC$601)),0)</f>
        <v>0</v>
      </c>
      <c r="AE329" s="73">
        <f t="shared" si="5"/>
        <v>0</v>
      </c>
      <c r="AF329" s="78" t="str">
        <f t="array" ref="AF329">IF(G329=Error_checking!$A$26,_xlfn.RANK.EQ(AC329,$AC$2:$AC$601),"")</f>
        <v/>
      </c>
      <c r="AG329" s="79"/>
      <c r="AH329" s="80"/>
      <c r="AI329" s="80"/>
      <c r="AJ329" s="80"/>
      <c r="AK329" s="81"/>
      <c r="AL329" s="81"/>
      <c r="AM329" s="81"/>
      <c r="AN329" s="82"/>
      <c r="AO329" s="81"/>
      <c r="AP329" s="81"/>
      <c r="AQ329" s="81"/>
    </row>
    <row r="330" spans="1:78" s="104" customFormat="1" ht="12.75" x14ac:dyDescent="0.2">
      <c r="A330" s="58" t="str">
        <f t="array" ref="A330">IF(G330=Error_checking!$A$26,_xlfn.RANK.EQ(AC330,$AC$2:$AC$601),"")</f>
        <v/>
      </c>
      <c r="B330" s="84">
        <v>140</v>
      </c>
      <c r="C330" s="59">
        <f>VLOOKUP($B330,Ludo_na!$A$2:$D$601,2,0)</f>
        <v>167</v>
      </c>
      <c r="D330" s="60" t="str">
        <f>IF(VLOOKUP($B330,Ludo_voor!$A$2:$Y$601,3,0)="","",VLOOKUP($B330,Ludo_voor!$A$2:$Y$601,3,0))</f>
        <v>Dyzers</v>
      </c>
      <c r="E330" s="61" t="str">
        <f>IF(VLOOKUP($B330,Ludo_voor!$A$2:$Y$601,4,0)="","",VLOOKUP($B330,Ludo_voor!$A$2:$Y$601,4,0))</f>
        <v>Christophe</v>
      </c>
      <c r="F330" s="62" t="str">
        <f>IF(VLOOKUP($B330,Ludo_voor!$A$2:$Y$601,5,0)="","",VLOOKUP($B330,Ludo_voor!$A$2:$Y$601,5,0))</f>
        <v/>
      </c>
      <c r="G330" s="63"/>
      <c r="H330" s="85"/>
      <c r="I330" s="86"/>
      <c r="J330" s="87"/>
      <c r="K330" s="87"/>
      <c r="L330" s="87"/>
      <c r="M330" s="67" t="str">
        <f t="array" ref="M330">IF($G330="","",IF(L330="",0,((SUM(IF(I330=I$2:I$601,IF(J330=J$2:J$601,1,0),0))-K330)/(SUM(IF(I330=I$2:I$601,IF(J330=J$2:J$601,1,0),0))-1)*100)+(L330/(SUM(IF(I330=I$2:I$601,IF(J330=J$2:J$601,L$2:L$601,0),0))))+IF(K330&lt;2,SUM(IF(I330=I$2:I$601,IF(J330=J$2:J$601,1,0),0)),0)))</f>
        <v/>
      </c>
      <c r="N330" s="88"/>
      <c r="O330" s="72"/>
      <c r="P330" s="72"/>
      <c r="Q330" s="72"/>
      <c r="R330" s="70" t="str">
        <f t="array" ref="R330">IF($G330="","",IF(Q330="",0,((SUM(IF(N330=N$2:N$601,IF(O330=O$2:O$601,1,0),0))-P330)/(SUM(IF(N330=N$2:N$601,IF(O330=O$2:O$601,1,0),0))-1)*100)+(Q330/(SUM(IF(N330=N$2:N$601,IF(O330=O$2:O$601,Q$2:Q$601,0),0))))+IF(P330&lt;2,SUM(IF(N330=N$2:N$601,IF(O330=O$2:O$601,1,0),0)),0)))</f>
        <v/>
      </c>
      <c r="S330" s="71"/>
      <c r="T330" s="72"/>
      <c r="U330" s="72"/>
      <c r="V330" s="72"/>
      <c r="W330" s="73" t="str">
        <f t="array" ref="W330">IF($G330="","",IF(OR(S330=Error_checking!$Q$25,S330=Error_checking!$Q$26),R330-IF(P330&lt;2,SUM(IF(N330=N$2:N$601,IF(O330=O$2:O$601,1,0),0)),0),IF(V330="",0,((SUM(IF(S330=S$2:S$601,IF(T330=T$2:T$601,1,0),0))-U330)/(SUM(IF(S330=S$2:S$601,IF(T330=T$2:T$601,1,0),0))-1)*100)+(V330/(SUM(IF(S330=S$2:S$601,IF(T330=T$2:T$601,V$2:V$601,0),0))))+IF(U330&lt;2,SUM(IF(S330=S$2:S$601,IF(T330=T$2:T$601,1,0),0)),0))))</f>
        <v/>
      </c>
      <c r="X330" s="74"/>
      <c r="Y330" s="75"/>
      <c r="Z330" s="76"/>
      <c r="AA330" s="75"/>
      <c r="AB330" s="77">
        <f>0</f>
        <v>0</v>
      </c>
      <c r="AC330" s="77">
        <f t="array" ref="AC330">SUM(M330,R330,W330,AB330)</f>
        <v>0</v>
      </c>
      <c r="AD330" s="76">
        <f>IF(G330=Error_checking!$A$26,MAX(0,MIN(MaxBonus,$G$1)+1-_xlfn.RANK.EQ(AC330,$AC$2:$AC$601)),0)</f>
        <v>0</v>
      </c>
      <c r="AE330" s="73">
        <f t="shared" si="5"/>
        <v>0</v>
      </c>
      <c r="AF330" s="78" t="str">
        <f t="array" ref="AF330">IF(G330=Error_checking!$A$26,_xlfn.RANK.EQ(AC330,$AC$2:$AC$601),"")</f>
        <v/>
      </c>
      <c r="AG330" s="79"/>
      <c r="AH330" s="80"/>
      <c r="AI330" s="80"/>
      <c r="AJ330" s="80"/>
      <c r="AK330" s="81"/>
      <c r="AL330" s="81"/>
      <c r="AM330" s="81"/>
      <c r="AN330" s="82"/>
      <c r="AO330" s="81"/>
      <c r="AP330" s="81"/>
      <c r="AQ330" s="81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89"/>
      <c r="BM330" s="89"/>
      <c r="BN330" s="89"/>
      <c r="BO330" s="89"/>
      <c r="BP330" s="89"/>
      <c r="BQ330" s="89"/>
      <c r="BR330" s="89"/>
      <c r="BS330" s="89"/>
      <c r="BT330" s="89"/>
      <c r="BU330" s="89"/>
      <c r="BV330" s="89"/>
      <c r="BW330" s="89"/>
      <c r="BX330" s="89"/>
      <c r="BY330" s="89"/>
      <c r="BZ330" s="89"/>
    </row>
    <row r="331" spans="1:78" s="104" customFormat="1" ht="12.75" x14ac:dyDescent="0.2">
      <c r="A331" s="58" t="str">
        <f t="array" ref="A331">IF(G331=Error_checking!$A$26,_xlfn.RANK.EQ(AC331,$AC$2:$AC$601),"")</f>
        <v/>
      </c>
      <c r="B331" s="84">
        <v>44</v>
      </c>
      <c r="C331" s="59">
        <f>VLOOKUP($B331,Ludo_na!$A$2:$D$601,2,0)</f>
        <v>340</v>
      </c>
      <c r="D331" s="60" t="str">
        <f>IF(VLOOKUP($B331,Ludo_voor!$A$2:$Y$601,3,0)="","",VLOOKUP($B331,Ludo_voor!$A$2:$Y$601,3,0))</f>
        <v>Eneman</v>
      </c>
      <c r="E331" s="61" t="str">
        <f>IF(VLOOKUP($B331,Ludo_voor!$A$2:$Y$601,4,0)="","",VLOOKUP($B331,Ludo_voor!$A$2:$Y$601,4,0))</f>
        <v>Karen</v>
      </c>
      <c r="F331" s="62" t="str">
        <f>IF(VLOOKUP($B331,Ludo_voor!$A$2:$Y$601,5,0)="","",VLOOKUP($B331,Ludo_voor!$A$2:$Y$601,5,0))</f>
        <v>Spelen op Zolder</v>
      </c>
      <c r="G331" s="63"/>
      <c r="H331" s="85"/>
      <c r="I331" s="86"/>
      <c r="J331" s="87"/>
      <c r="K331" s="87"/>
      <c r="L331" s="87"/>
      <c r="M331" s="67" t="str">
        <f t="array" ref="M331">IF($G331="","",IF(L331="",0,((SUM(IF(I331=I$2:I$601,IF(J331=J$2:J$601,1,0),0))-K331)/(SUM(IF(I331=I$2:I$601,IF(J331=J$2:J$601,1,0),0))-1)*100)+(L331/(SUM(IF(I331=I$2:I$601,IF(J331=J$2:J$601,L$2:L$601,0),0))))+IF(K331&lt;2,SUM(IF(I331=I$2:I$601,IF(J331=J$2:J$601,1,0),0)),0)))</f>
        <v/>
      </c>
      <c r="N331" s="88"/>
      <c r="O331" s="72"/>
      <c r="P331" s="72"/>
      <c r="Q331" s="72"/>
      <c r="R331" s="70" t="str">
        <f t="array" ref="R331">IF($G331="","",IF(Q331="",0,((SUM(IF(N331=N$2:N$601,IF(O331=O$2:O$601,1,0),0))-P331)/(SUM(IF(N331=N$2:N$601,IF(O331=O$2:O$601,1,0),0))-1)*100)+(Q331/(SUM(IF(N331=N$2:N$601,IF(O331=O$2:O$601,Q$2:Q$601,0),0))))+IF(P331&lt;2,SUM(IF(N331=N$2:N$601,IF(O331=O$2:O$601,1,0),0)),0)))</f>
        <v/>
      </c>
      <c r="S331" s="71"/>
      <c r="T331" s="72"/>
      <c r="U331" s="72"/>
      <c r="V331" s="72"/>
      <c r="W331" s="73" t="str">
        <f t="array" ref="W331">IF($G331="","",IF(OR(S331=Error_checking!$Q$25,S331=Error_checking!$Q$26),R331-IF(P331&lt;2,SUM(IF(N331=N$2:N$601,IF(O331=O$2:O$601,1,0),0)),0),IF(V331="",0,((SUM(IF(S331=S$2:S$601,IF(T331=T$2:T$601,1,0),0))-U331)/(SUM(IF(S331=S$2:S$601,IF(T331=T$2:T$601,1,0),0))-1)*100)+(V331/(SUM(IF(S331=S$2:S$601,IF(T331=T$2:T$601,V$2:V$601,0),0))))+IF(U331&lt;2,SUM(IF(S331=S$2:S$601,IF(T331=T$2:T$601,1,0),0)),0))))</f>
        <v/>
      </c>
      <c r="X331" s="74"/>
      <c r="Y331" s="75"/>
      <c r="Z331" s="76"/>
      <c r="AA331" s="75"/>
      <c r="AB331" s="77">
        <f>0</f>
        <v>0</v>
      </c>
      <c r="AC331" s="77">
        <f t="array" ref="AC331">SUM(M331,R331,W331,AB331)</f>
        <v>0</v>
      </c>
      <c r="AD331" s="76">
        <f>IF(G331=Error_checking!$A$26,MAX(0,MIN(MaxBonus,$G$1)+1-_xlfn.RANK.EQ(AC331,$AC$2:$AC$601)),0)</f>
        <v>0</v>
      </c>
      <c r="AE331" s="73">
        <f t="shared" si="5"/>
        <v>0</v>
      </c>
      <c r="AF331" s="78" t="str">
        <f t="array" ref="AF331">IF(G331=Error_checking!$A$26,_xlfn.RANK.EQ(AC331,$AC$2:$AC$601),"")</f>
        <v/>
      </c>
      <c r="AG331" s="79"/>
      <c r="AH331" s="80"/>
      <c r="AI331" s="80"/>
      <c r="AJ331" s="80"/>
      <c r="AK331" s="81"/>
      <c r="AL331" s="81"/>
      <c r="AM331" s="81"/>
      <c r="AN331" s="82"/>
      <c r="AO331" s="81"/>
      <c r="AP331" s="81"/>
      <c r="AQ331" s="81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  <c r="BK331" s="89"/>
      <c r="BL331" s="89"/>
      <c r="BM331" s="89"/>
      <c r="BN331" s="89"/>
      <c r="BO331" s="89"/>
      <c r="BP331" s="89"/>
      <c r="BQ331" s="89"/>
      <c r="BR331" s="89"/>
      <c r="BS331" s="89"/>
      <c r="BT331" s="89"/>
      <c r="BU331" s="89"/>
      <c r="BV331" s="89"/>
      <c r="BW331" s="89"/>
      <c r="BX331" s="89"/>
      <c r="BY331" s="89"/>
      <c r="BZ331" s="89"/>
    </row>
    <row r="332" spans="1:78" s="89" customFormat="1" ht="12.75" x14ac:dyDescent="0.2">
      <c r="A332" s="58" t="str">
        <f t="array" ref="A332">IF(G332=Error_checking!$A$26,_xlfn.RANK.EQ(AC332,$AC$2:$AC$601),"")</f>
        <v/>
      </c>
      <c r="B332" s="94">
        <v>443</v>
      </c>
      <c r="C332" s="59">
        <f>VLOOKUP($B332,Ludo_na!$A$2:$D$601,2,0)</f>
        <v>218</v>
      </c>
      <c r="D332" s="60" t="str">
        <f>IF(VLOOKUP($B332,Ludo_voor!$A$2:$Y$601,3,0)="","",VLOOKUP($B332,Ludo_voor!$A$2:$Y$601,3,0))</f>
        <v>Everaert</v>
      </c>
      <c r="E332" s="61" t="str">
        <f>IF(VLOOKUP($B332,Ludo_voor!$A$2:$Y$601,4,0)="","",VLOOKUP($B332,Ludo_voor!$A$2:$Y$601,4,0))</f>
        <v>Sebastiaan</v>
      </c>
      <c r="F332" s="62" t="str">
        <f>IF(VLOOKUP($B332,Ludo_voor!$A$2:$Y$601,5,0)="","",VLOOKUP($B332,Ludo_voor!$A$2:$Y$601,5,0))</f>
        <v/>
      </c>
      <c r="G332" s="63"/>
      <c r="H332" s="64"/>
      <c r="I332" s="65"/>
      <c r="J332" s="66"/>
      <c r="K332" s="66"/>
      <c r="L332" s="66"/>
      <c r="M332" s="67" t="str">
        <f t="array" ref="M332">IF($G332="","",IF(L332="",0,((SUM(IF(I332=I$2:I$601,IF(J332=J$2:J$601,1,0),0))-K332)/(SUM(IF(I332=I$2:I$601,IF(J332=J$2:J$601,1,0),0))-1)*100)+(L332/(SUM(IF(I332=I$2:I$601,IF(J332=J$2:J$601,L$2:L$601,0),0))))+IF(K332&lt;2,SUM(IF(I332=I$2:I$601,IF(J332=J$2:J$601,1,0),0)),0)))</f>
        <v/>
      </c>
      <c r="N332" s="68"/>
      <c r="O332" s="69"/>
      <c r="P332" s="69"/>
      <c r="Q332" s="69"/>
      <c r="R332" s="70" t="str">
        <f t="array" ref="R332">IF($G332="","",IF(Q332="",0,((SUM(IF(N332=N$2:N$601,IF(O332=O$2:O$601,1,0),0))-P332)/(SUM(IF(N332=N$2:N$601,IF(O332=O$2:O$601,1,0),0))-1)*100)+(Q332/(SUM(IF(N332=N$2:N$601,IF(O332=O$2:O$601,Q$2:Q$601,0),0))))+IF(P332&lt;2,SUM(IF(N332=N$2:N$601,IF(O332=O$2:O$601,1,0),0)),0)))</f>
        <v/>
      </c>
      <c r="S332" s="71"/>
      <c r="T332" s="72"/>
      <c r="U332" s="72"/>
      <c r="V332" s="72"/>
      <c r="W332" s="73" t="str">
        <f t="array" ref="W332">IF($G332="","",IF(OR(S332=Error_checking!$Q$25,S332=Error_checking!$Q$26),R332-IF(P332&lt;2,SUM(IF(N332=N$2:N$601,IF(O332=O$2:O$601,1,0),0)),0),IF(V332="",0,((SUM(IF(S332=S$2:S$601,IF(T332=T$2:T$601,1,0),0))-U332)/(SUM(IF(S332=S$2:S$601,IF(T332=T$2:T$601,1,0),0))-1)*100)+(V332/(SUM(IF(S332=S$2:S$601,IF(T332=T$2:T$601,V$2:V$601,0),0))))+IF(U332&lt;2,SUM(IF(S332=S$2:S$601,IF(T332=T$2:T$601,1,0),0)),0))))</f>
        <v/>
      </c>
      <c r="X332" s="74"/>
      <c r="Y332" s="75"/>
      <c r="Z332" s="76"/>
      <c r="AA332" s="75"/>
      <c r="AB332" s="77">
        <f>0</f>
        <v>0</v>
      </c>
      <c r="AC332" s="77">
        <f t="array" ref="AC332">SUM(M332,R332,W332,AB332)</f>
        <v>0</v>
      </c>
      <c r="AD332" s="76">
        <f>IF(G332=Error_checking!$A$26,MAX(0,MIN(MaxBonus,$G$1)+1-_xlfn.RANK.EQ(AC332,$AC$2:$AC$601)),0)</f>
        <v>0</v>
      </c>
      <c r="AE332" s="73">
        <f t="shared" si="5"/>
        <v>0</v>
      </c>
      <c r="AF332" s="78" t="str">
        <f t="array" ref="AF332">IF(G332=Error_checking!$A$26,_xlfn.RANK.EQ(AC332,$AC$2:$AC$601),"")</f>
        <v/>
      </c>
      <c r="AG332" s="79"/>
      <c r="AH332" s="80"/>
      <c r="AI332" s="80"/>
      <c r="AJ332" s="80"/>
      <c r="AK332" s="81"/>
      <c r="AL332" s="81"/>
      <c r="AM332" s="81"/>
      <c r="AN332" s="82"/>
      <c r="AO332" s="81"/>
      <c r="AP332" s="81"/>
      <c r="AQ332" s="81"/>
    </row>
    <row r="333" spans="1:78" s="104" customFormat="1" ht="12.75" x14ac:dyDescent="0.2">
      <c r="A333" s="58" t="str">
        <f t="array" ref="A333">IF(G333=Error_checking!$A$26,_xlfn.RANK.EQ(AC333,$AC$2:$AC$601),"")</f>
        <v/>
      </c>
      <c r="B333" s="58">
        <v>357</v>
      </c>
      <c r="C333" s="59">
        <f>VLOOKUP($B333,Ludo_na!$A$2:$D$601,2,0)</f>
        <v>251</v>
      </c>
      <c r="D333" s="60" t="str">
        <f>IF(VLOOKUP($B333,Ludo_voor!$A$2:$Y$601,3,0)="","",VLOOKUP($B333,Ludo_voor!$A$2:$Y$601,3,0))</f>
        <v>Evras</v>
      </c>
      <c r="E333" s="61" t="str">
        <f>IF(VLOOKUP($B333,Ludo_voor!$A$2:$Y$601,4,0)="","",VLOOKUP($B333,Ludo_voor!$A$2:$Y$601,4,0))</f>
        <v>Julie</v>
      </c>
      <c r="F333" s="62" t="str">
        <f>IF(VLOOKUP($B333,Ludo_voor!$A$2:$Y$601,5,0)="","",VLOOKUP($B333,Ludo_voor!$A$2:$Y$601,5,0))</f>
        <v/>
      </c>
      <c r="G333" s="63"/>
      <c r="H333" s="64"/>
      <c r="I333" s="65"/>
      <c r="J333" s="66"/>
      <c r="K333" s="66"/>
      <c r="L333" s="66"/>
      <c r="M333" s="67" t="str">
        <f t="array" ref="M333">IF($G333="","",IF(L333="",0,((SUM(IF(I333=I$2:I$601,IF(J333=J$2:J$601,1,0),0))-K333)/(SUM(IF(I333=I$2:I$601,IF(J333=J$2:J$601,1,0),0))-1)*100)+(L333/(SUM(IF(I333=I$2:I$601,IF(J333=J$2:J$601,L$2:L$601,0),0))))+IF(K333&lt;2,SUM(IF(I333=I$2:I$601,IF(J333=J$2:J$601,1,0),0)),0)))</f>
        <v/>
      </c>
      <c r="N333" s="68"/>
      <c r="O333" s="69"/>
      <c r="P333" s="69"/>
      <c r="Q333" s="69"/>
      <c r="R333" s="70" t="str">
        <f t="array" ref="R333">IF($G333="","",IF(Q333="",0,((SUM(IF(N333=N$2:N$601,IF(O333=O$2:O$601,1,0),0))-P333)/(SUM(IF(N333=N$2:N$601,IF(O333=O$2:O$601,1,0),0))-1)*100)+(Q333/(SUM(IF(N333=N$2:N$601,IF(O333=O$2:O$601,Q$2:Q$601,0),0))))+IF(P333&lt;2,SUM(IF(N333=N$2:N$601,IF(O333=O$2:O$601,1,0),0)),0)))</f>
        <v/>
      </c>
      <c r="S333" s="71"/>
      <c r="T333" s="72"/>
      <c r="U333" s="72"/>
      <c r="V333" s="72"/>
      <c r="W333" s="73" t="str">
        <f t="array" ref="W333">IF($G333="","",IF(OR(S333=Error_checking!$Q$25,S333=Error_checking!$Q$26),R333-IF(P333&lt;2,SUM(IF(N333=N$2:N$601,IF(O333=O$2:O$601,1,0),0)),0),IF(V333="",0,((SUM(IF(S333=S$2:S$601,IF(T333=T$2:T$601,1,0),0))-U333)/(SUM(IF(S333=S$2:S$601,IF(T333=T$2:T$601,1,0),0))-1)*100)+(V333/(SUM(IF(S333=S$2:S$601,IF(T333=T$2:T$601,V$2:V$601,0),0))))+IF(U333&lt;2,SUM(IF(S333=S$2:S$601,IF(T333=T$2:T$601,1,0),0)),0))))</f>
        <v/>
      </c>
      <c r="X333" s="74"/>
      <c r="Y333" s="75"/>
      <c r="Z333" s="76"/>
      <c r="AA333" s="75"/>
      <c r="AB333" s="77">
        <f>0</f>
        <v>0</v>
      </c>
      <c r="AC333" s="77">
        <f t="array" ref="AC333">SUM(M333,R333,W333,AB333)</f>
        <v>0</v>
      </c>
      <c r="AD333" s="76">
        <f>IF(G333=Error_checking!$A$26,MAX(0,MIN(MaxBonus,$G$1)+1-_xlfn.RANK.EQ(AC333,$AC$2:$AC$601)),0)</f>
        <v>0</v>
      </c>
      <c r="AE333" s="73">
        <f t="shared" si="5"/>
        <v>0</v>
      </c>
      <c r="AF333" s="78" t="str">
        <f t="array" ref="AF333">IF(G333=Error_checking!$A$26,_xlfn.RANK.EQ(AC333,$AC$2:$AC$601),"")</f>
        <v/>
      </c>
      <c r="AG333" s="79"/>
      <c r="AH333" s="80"/>
      <c r="AI333" s="80"/>
      <c r="AJ333" s="80"/>
      <c r="AK333" s="81"/>
      <c r="AL333" s="81"/>
      <c r="AM333" s="81"/>
      <c r="AN333" s="82"/>
      <c r="AO333" s="81"/>
      <c r="AP333" s="81"/>
      <c r="AQ333" s="81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</row>
    <row r="334" spans="1:78" s="89" customFormat="1" ht="12.75" x14ac:dyDescent="0.2">
      <c r="A334" s="58" t="str">
        <f t="array" ref="A334">IF(G334=Error_checking!$A$26,_xlfn.RANK.EQ(AC334,$AC$2:$AC$601),"")</f>
        <v/>
      </c>
      <c r="B334" s="84">
        <v>231</v>
      </c>
      <c r="C334" s="59">
        <f>VLOOKUP($B334,Ludo_na!$A$2:$D$601,2,0)</f>
        <v>523</v>
      </c>
      <c r="D334" s="60" t="str">
        <f>IF(VLOOKUP($B334,Ludo_voor!$A$2:$Y$601,3,0)="","",VLOOKUP($B334,Ludo_voor!$A$2:$Y$601,3,0))</f>
        <v>Expeels</v>
      </c>
      <c r="E334" s="61" t="str">
        <f>IF(VLOOKUP($B334,Ludo_voor!$A$2:$Y$601,4,0)="","",VLOOKUP($B334,Ludo_voor!$A$2:$Y$601,4,0))</f>
        <v>Laerke</v>
      </c>
      <c r="F334" s="62" t="str">
        <f>IF(VLOOKUP($B334,Ludo_voor!$A$2:$Y$601,5,0)="","",VLOOKUP($B334,Ludo_voor!$A$2:$Y$601,5,0))</f>
        <v>Spelen op Zolder</v>
      </c>
      <c r="G334" s="63"/>
      <c r="H334" s="85"/>
      <c r="I334" s="86"/>
      <c r="J334" s="87"/>
      <c r="K334" s="87"/>
      <c r="L334" s="87"/>
      <c r="M334" s="67" t="str">
        <f t="array" ref="M334">IF($G334="","",IF(L334="",0,((SUM(IF(I334=I$2:I$601,IF(J334=J$2:J$601,1,0),0))-K334)/(SUM(IF(I334=I$2:I$601,IF(J334=J$2:J$601,1,0),0))-1)*100)+(L334/(SUM(IF(I334=I$2:I$601,IF(J334=J$2:J$601,L$2:L$601,0),0))))+IF(K334&lt;2,SUM(IF(I334=I$2:I$601,IF(J334=J$2:J$601,1,0),0)),0)))</f>
        <v/>
      </c>
      <c r="N334" s="88"/>
      <c r="O334" s="72"/>
      <c r="P334" s="72"/>
      <c r="Q334" s="72"/>
      <c r="R334" s="70" t="str">
        <f t="array" ref="R334">IF($G334="","",IF(Q334="",0,((SUM(IF(N334=N$2:N$601,IF(O334=O$2:O$601,1,0),0))-P334)/(SUM(IF(N334=N$2:N$601,IF(O334=O$2:O$601,1,0),0))-1)*100)+(Q334/(SUM(IF(N334=N$2:N$601,IF(O334=O$2:O$601,Q$2:Q$601,0),0))))+IF(P334&lt;2,SUM(IF(N334=N$2:N$601,IF(O334=O$2:O$601,1,0),0)),0)))</f>
        <v/>
      </c>
      <c r="S334" s="71"/>
      <c r="T334" s="72"/>
      <c r="U334" s="72"/>
      <c r="V334" s="72"/>
      <c r="W334" s="73" t="str">
        <f t="array" ref="W334">IF($G334="","",IF(OR(S334=Error_checking!$Q$25,S334=Error_checking!$Q$26),R334-IF(P334&lt;2,SUM(IF(N334=N$2:N$601,IF(O334=O$2:O$601,1,0),0)),0),IF(V334="",0,((SUM(IF(S334=S$2:S$601,IF(T334=T$2:T$601,1,0),0))-U334)/(SUM(IF(S334=S$2:S$601,IF(T334=T$2:T$601,1,0),0))-1)*100)+(V334/(SUM(IF(S334=S$2:S$601,IF(T334=T$2:T$601,V$2:V$601,0),0))))+IF(U334&lt;2,SUM(IF(S334=S$2:S$601,IF(T334=T$2:T$601,1,0),0)),0))))</f>
        <v/>
      </c>
      <c r="X334" s="74"/>
      <c r="Y334" s="75"/>
      <c r="Z334" s="76"/>
      <c r="AA334" s="75"/>
      <c r="AB334" s="77">
        <f>0</f>
        <v>0</v>
      </c>
      <c r="AC334" s="77">
        <f t="array" ref="AC334">SUM(M334,R334,W334,AB334)</f>
        <v>0</v>
      </c>
      <c r="AD334" s="76">
        <f>IF(G334=Error_checking!$A$26,MAX(0,MIN(MaxBonus,$G$1)+1-_xlfn.RANK.EQ(AC334,$AC$2:$AC$601)),0)</f>
        <v>0</v>
      </c>
      <c r="AE334" s="73">
        <f t="shared" si="5"/>
        <v>0</v>
      </c>
      <c r="AF334" s="78" t="str">
        <f t="array" ref="AF334">IF(G334=Error_checking!$A$26,_xlfn.RANK.EQ(AC334,$AC$2:$AC$601),"")</f>
        <v/>
      </c>
      <c r="AG334" s="79"/>
      <c r="AH334" s="80"/>
      <c r="AI334" s="80"/>
      <c r="AJ334" s="80"/>
      <c r="AK334" s="81"/>
      <c r="AL334" s="81"/>
      <c r="AM334" s="81"/>
      <c r="AN334" s="82"/>
      <c r="AO334" s="81"/>
      <c r="AP334" s="81"/>
      <c r="AQ334" s="81"/>
    </row>
    <row r="335" spans="1:78" s="104" customFormat="1" ht="12.75" x14ac:dyDescent="0.2">
      <c r="A335" s="58" t="str">
        <f t="array" ref="A335">IF(G335=Error_checking!$A$26,_xlfn.RANK.EQ(AC335,$AC$2:$AC$601),"")</f>
        <v/>
      </c>
      <c r="B335" s="84">
        <v>83</v>
      </c>
      <c r="C335" s="59">
        <f>VLOOKUP($B335,Ludo_na!$A$2:$D$601,2,0)</f>
        <v>152</v>
      </c>
      <c r="D335" s="60" t="str">
        <f>IF(VLOOKUP($B335,Ludo_voor!$A$2:$Y$601,3,0)="","",VLOOKUP($B335,Ludo_voor!$A$2:$Y$601,3,0))</f>
        <v>Expeels</v>
      </c>
      <c r="E335" s="61" t="str">
        <f>IF(VLOOKUP($B335,Ludo_voor!$A$2:$Y$601,4,0)="","",VLOOKUP($B335,Ludo_voor!$A$2:$Y$601,4,0))</f>
        <v>Lieven</v>
      </c>
      <c r="F335" s="62" t="str">
        <f>IF(VLOOKUP($B335,Ludo_voor!$A$2:$Y$601,5,0)="","",VLOOKUP($B335,Ludo_voor!$A$2:$Y$601,5,0))</f>
        <v>Spelen op Zolder</v>
      </c>
      <c r="G335" s="63"/>
      <c r="H335" s="85"/>
      <c r="I335" s="86"/>
      <c r="J335" s="87"/>
      <c r="K335" s="87"/>
      <c r="L335" s="87"/>
      <c r="M335" s="67" t="str">
        <f t="array" ref="M335">IF($G335="","",IF(L335="",0,((SUM(IF(I335=I$2:I$601,IF(J335=J$2:J$601,1,0),0))-K335)/(SUM(IF(I335=I$2:I$601,IF(J335=J$2:J$601,1,0),0))-1)*100)+(L335/(SUM(IF(I335=I$2:I$601,IF(J335=J$2:J$601,L$2:L$601,0),0))))+IF(K335&lt;2,SUM(IF(I335=I$2:I$601,IF(J335=J$2:J$601,1,0),0)),0)))</f>
        <v/>
      </c>
      <c r="N335" s="88"/>
      <c r="O335" s="72"/>
      <c r="P335" s="72"/>
      <c r="Q335" s="72"/>
      <c r="R335" s="70" t="str">
        <f t="array" ref="R335">IF($G335="","",IF(Q335="",0,((SUM(IF(N335=N$2:N$601,IF(O335=O$2:O$601,1,0),0))-P335)/(SUM(IF(N335=N$2:N$601,IF(O335=O$2:O$601,1,0),0))-1)*100)+(Q335/(SUM(IF(N335=N$2:N$601,IF(O335=O$2:O$601,Q$2:Q$601,0),0))))+IF(P335&lt;2,SUM(IF(N335=N$2:N$601,IF(O335=O$2:O$601,1,0),0)),0)))</f>
        <v/>
      </c>
      <c r="S335" s="71"/>
      <c r="T335" s="72"/>
      <c r="U335" s="72"/>
      <c r="V335" s="72"/>
      <c r="W335" s="73" t="str">
        <f t="array" ref="W335">IF($G335="","",IF(OR(S335=Error_checking!$Q$25,S335=Error_checking!$Q$26),R335-IF(P335&lt;2,SUM(IF(N335=N$2:N$601,IF(O335=O$2:O$601,1,0),0)),0),IF(V335="",0,((SUM(IF(S335=S$2:S$601,IF(T335=T$2:T$601,1,0),0))-U335)/(SUM(IF(S335=S$2:S$601,IF(T335=T$2:T$601,1,0),0))-1)*100)+(V335/(SUM(IF(S335=S$2:S$601,IF(T335=T$2:T$601,V$2:V$601,0),0))))+IF(U335&lt;2,SUM(IF(S335=S$2:S$601,IF(T335=T$2:T$601,1,0),0)),0))))</f>
        <v/>
      </c>
      <c r="X335" s="74"/>
      <c r="Y335" s="75"/>
      <c r="Z335" s="76"/>
      <c r="AA335" s="75"/>
      <c r="AB335" s="77">
        <f>0</f>
        <v>0</v>
      </c>
      <c r="AC335" s="77">
        <f t="array" ref="AC335">SUM(M335,R335,W335,AB335)</f>
        <v>0</v>
      </c>
      <c r="AD335" s="76">
        <f>IF(G335=Error_checking!$A$26,MAX(0,MIN(MaxBonus,$G$1)+1-_xlfn.RANK.EQ(AC335,$AC$2:$AC$601)),0)</f>
        <v>0</v>
      </c>
      <c r="AE335" s="73">
        <f t="shared" si="5"/>
        <v>0</v>
      </c>
      <c r="AF335" s="78" t="str">
        <f t="array" ref="AF335">IF(G335=Error_checking!$A$26,_xlfn.RANK.EQ(AC335,$AC$2:$AC$601),"")</f>
        <v/>
      </c>
      <c r="AG335" s="79"/>
      <c r="AH335" s="80"/>
      <c r="AI335" s="80"/>
      <c r="AJ335" s="80"/>
      <c r="AK335" s="81"/>
      <c r="AL335" s="81"/>
      <c r="AM335" s="81"/>
      <c r="AN335" s="82"/>
      <c r="AO335" s="81"/>
      <c r="AP335" s="81"/>
      <c r="AQ335" s="81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89"/>
      <c r="BM335" s="89"/>
      <c r="BN335" s="89"/>
      <c r="BO335" s="89"/>
      <c r="BP335" s="89"/>
      <c r="BQ335" s="89"/>
      <c r="BR335" s="89"/>
      <c r="BS335" s="89"/>
      <c r="BT335" s="89"/>
      <c r="BU335" s="89"/>
      <c r="BV335" s="89"/>
      <c r="BW335" s="89"/>
      <c r="BX335" s="89"/>
      <c r="BY335" s="89"/>
      <c r="BZ335" s="89"/>
    </row>
    <row r="336" spans="1:78" s="92" customFormat="1" ht="12.75" x14ac:dyDescent="0.2">
      <c r="A336" s="58" t="str">
        <f t="array" ref="A336">IF(G336=Error_checking!$A$26,_xlfn.RANK.EQ(AC336,$AC$2:$AC$601),"")</f>
        <v/>
      </c>
      <c r="B336" s="84">
        <v>95</v>
      </c>
      <c r="C336" s="59">
        <f>VLOOKUP($B336,Ludo_na!$A$2:$D$601,2,0)</f>
        <v>338</v>
      </c>
      <c r="D336" s="60" t="str">
        <f>IF(VLOOKUP($B336,Ludo_voor!$A$2:$Y$601,3,0)="","",VLOOKUP($B336,Ludo_voor!$A$2:$Y$601,3,0))</f>
        <v>Expeels</v>
      </c>
      <c r="E336" s="61" t="str">
        <f>IF(VLOOKUP($B336,Ludo_voor!$A$2:$Y$601,4,0)="","",VLOOKUP($B336,Ludo_voor!$A$2:$Y$601,4,0))</f>
        <v>Tjorven</v>
      </c>
      <c r="F336" s="62" t="str">
        <f>IF(VLOOKUP($B336,Ludo_voor!$A$2:$Y$601,5,0)="","",VLOOKUP($B336,Ludo_voor!$A$2:$Y$601,5,0))</f>
        <v>Spelen op Zolder</v>
      </c>
      <c r="G336" s="63"/>
      <c r="H336" s="85"/>
      <c r="I336" s="86"/>
      <c r="J336" s="87"/>
      <c r="K336" s="87"/>
      <c r="L336" s="87"/>
      <c r="M336" s="67" t="str">
        <f t="array" ref="M336">IF($G336="","",IF(L336="",0,((SUM(IF(I336=I$2:I$601,IF(J336=J$2:J$601,1,0),0))-K336)/(SUM(IF(I336=I$2:I$601,IF(J336=J$2:J$601,1,0),0))-1)*100)+(L336/(SUM(IF(I336=I$2:I$601,IF(J336=J$2:J$601,L$2:L$601,0),0))))+IF(K336&lt;2,SUM(IF(I336=I$2:I$601,IF(J336=J$2:J$601,1,0),0)),0)))</f>
        <v/>
      </c>
      <c r="N336" s="88"/>
      <c r="O336" s="72"/>
      <c r="P336" s="72"/>
      <c r="Q336" s="72"/>
      <c r="R336" s="70" t="str">
        <f t="array" ref="R336">IF($G336="","",IF(Q336="",0,((SUM(IF(N336=N$2:N$601,IF(O336=O$2:O$601,1,0),0))-P336)/(SUM(IF(N336=N$2:N$601,IF(O336=O$2:O$601,1,0),0))-1)*100)+(Q336/(SUM(IF(N336=N$2:N$601,IF(O336=O$2:O$601,Q$2:Q$601,0),0))))+IF(P336&lt;2,SUM(IF(N336=N$2:N$601,IF(O336=O$2:O$601,1,0),0)),0)))</f>
        <v/>
      </c>
      <c r="S336" s="71"/>
      <c r="T336" s="72"/>
      <c r="U336" s="72"/>
      <c r="V336" s="72"/>
      <c r="W336" s="73" t="str">
        <f t="array" ref="W336">IF($G336="","",IF(OR(S336=Error_checking!$Q$25,S336=Error_checking!$Q$26),R336-IF(P336&lt;2,SUM(IF(N336=N$2:N$601,IF(O336=O$2:O$601,1,0),0)),0),IF(V336="",0,((SUM(IF(S336=S$2:S$601,IF(T336=T$2:T$601,1,0),0))-U336)/(SUM(IF(S336=S$2:S$601,IF(T336=T$2:T$601,1,0),0))-1)*100)+(V336/(SUM(IF(S336=S$2:S$601,IF(T336=T$2:T$601,V$2:V$601,0),0))))+IF(U336&lt;2,SUM(IF(S336=S$2:S$601,IF(T336=T$2:T$601,1,0),0)),0))))</f>
        <v/>
      </c>
      <c r="X336" s="74"/>
      <c r="Y336" s="75"/>
      <c r="Z336" s="76"/>
      <c r="AA336" s="75"/>
      <c r="AB336" s="77">
        <f>0</f>
        <v>0</v>
      </c>
      <c r="AC336" s="77">
        <f t="array" ref="AC336">SUM(M336,R336,W336,AB336)</f>
        <v>0</v>
      </c>
      <c r="AD336" s="76">
        <f>IF(G336=Error_checking!$A$26,MAX(0,MIN(MaxBonus,$G$1)+1-_xlfn.RANK.EQ(AC336,$AC$2:$AC$601)),0)</f>
        <v>0</v>
      </c>
      <c r="AE336" s="73">
        <f t="shared" si="5"/>
        <v>0</v>
      </c>
      <c r="AF336" s="78" t="str">
        <f t="array" ref="AF336">IF(G336=Error_checking!$A$26,_xlfn.RANK.EQ(AC336,$AC$2:$AC$601),"")</f>
        <v/>
      </c>
      <c r="AG336" s="79"/>
      <c r="AH336" s="80"/>
      <c r="AI336" s="80"/>
      <c r="AJ336" s="80"/>
      <c r="AK336" s="81"/>
      <c r="AL336" s="81"/>
      <c r="AM336" s="81"/>
      <c r="AN336" s="82"/>
      <c r="AO336" s="81"/>
      <c r="AP336" s="81"/>
      <c r="AQ336" s="81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  <c r="BK336" s="89"/>
      <c r="BL336" s="89"/>
      <c r="BM336" s="89"/>
      <c r="BN336" s="89"/>
      <c r="BO336" s="89"/>
      <c r="BP336" s="89"/>
      <c r="BQ336" s="89"/>
      <c r="BR336" s="89"/>
      <c r="BS336" s="89"/>
      <c r="BT336" s="89"/>
      <c r="BU336" s="89"/>
      <c r="BV336" s="89"/>
      <c r="BW336" s="89"/>
      <c r="BX336" s="89"/>
      <c r="BY336" s="89"/>
      <c r="BZ336" s="89"/>
    </row>
    <row r="337" spans="1:78" s="104" customFormat="1" ht="12.75" x14ac:dyDescent="0.2">
      <c r="A337" s="58" t="str">
        <f t="array" ref="A337">IF(G337=Error_checking!$A$26,_xlfn.RANK.EQ(AC337,$AC$2:$AC$601),"")</f>
        <v/>
      </c>
      <c r="B337" s="84">
        <v>45</v>
      </c>
      <c r="C337" s="59">
        <f>VLOOKUP($B337,Ludo_na!$A$2:$D$601,2,0)</f>
        <v>541</v>
      </c>
      <c r="D337" s="60" t="str">
        <f>IF(VLOOKUP($B337,Ludo_voor!$A$2:$Y$601,3,0)="","",VLOOKUP($B337,Ludo_voor!$A$2:$Y$601,3,0))</f>
        <v>Favoreel</v>
      </c>
      <c r="E337" s="61" t="str">
        <f>IF(VLOOKUP($B337,Ludo_voor!$A$2:$Y$601,4,0)="","",VLOOKUP($B337,Ludo_voor!$A$2:$Y$601,4,0))</f>
        <v>Henk</v>
      </c>
      <c r="F337" s="62" t="str">
        <f>IF(VLOOKUP($B337,Ludo_voor!$A$2:$Y$601,5,0)="","",VLOOKUP($B337,Ludo_voor!$A$2:$Y$601,5,0))</f>
        <v>Incognito</v>
      </c>
      <c r="G337" s="63"/>
      <c r="H337" s="85"/>
      <c r="I337" s="86"/>
      <c r="J337" s="87"/>
      <c r="K337" s="87"/>
      <c r="L337" s="87"/>
      <c r="M337" s="67" t="str">
        <f t="array" ref="M337">IF($G337="","",IF(L337="",0,((SUM(IF(I337=I$2:I$601,IF(J337=J$2:J$601,1,0),0))-K337)/(SUM(IF(I337=I$2:I$601,IF(J337=J$2:J$601,1,0),0))-1)*100)+(L337/(SUM(IF(I337=I$2:I$601,IF(J337=J$2:J$601,L$2:L$601,0),0))))+IF(K337&lt;2,SUM(IF(I337=I$2:I$601,IF(J337=J$2:J$601,1,0),0)),0)))</f>
        <v/>
      </c>
      <c r="N337" s="88"/>
      <c r="O337" s="72"/>
      <c r="P337" s="72"/>
      <c r="Q337" s="72"/>
      <c r="R337" s="70" t="str">
        <f t="array" ref="R337">IF($G337="","",IF(Q337="",0,((SUM(IF(N337=N$2:N$601,IF(O337=O$2:O$601,1,0),0))-P337)/(SUM(IF(N337=N$2:N$601,IF(O337=O$2:O$601,1,0),0))-1)*100)+(Q337/(SUM(IF(N337=N$2:N$601,IF(O337=O$2:O$601,Q$2:Q$601,0),0))))+IF(P337&lt;2,SUM(IF(N337=N$2:N$601,IF(O337=O$2:O$601,1,0),0)),0)))</f>
        <v/>
      </c>
      <c r="S337" s="71"/>
      <c r="T337" s="72"/>
      <c r="U337" s="72"/>
      <c r="V337" s="72"/>
      <c r="W337" s="73" t="str">
        <f t="array" ref="W337">IF($G337="","",IF(OR(S337=Error_checking!$Q$25,S337=Error_checking!$Q$26),R337-IF(P337&lt;2,SUM(IF(N337=N$2:N$601,IF(O337=O$2:O$601,1,0),0)),0),IF(V337="",0,((SUM(IF(S337=S$2:S$601,IF(T337=T$2:T$601,1,0),0))-U337)/(SUM(IF(S337=S$2:S$601,IF(T337=T$2:T$601,1,0),0))-1)*100)+(V337/(SUM(IF(S337=S$2:S$601,IF(T337=T$2:T$601,V$2:V$601,0),0))))+IF(U337&lt;2,SUM(IF(S337=S$2:S$601,IF(T337=T$2:T$601,1,0),0)),0))))</f>
        <v/>
      </c>
      <c r="X337" s="74"/>
      <c r="Y337" s="75"/>
      <c r="Z337" s="76"/>
      <c r="AA337" s="75"/>
      <c r="AB337" s="77">
        <f>0</f>
        <v>0</v>
      </c>
      <c r="AC337" s="77">
        <f t="array" ref="AC337">SUM(M337,R337,W337,AB337)</f>
        <v>0</v>
      </c>
      <c r="AD337" s="76">
        <f>IF(G337=Error_checking!$A$26,MAX(0,MIN(MaxBonus,$G$1)+1-_xlfn.RANK.EQ(AC337,$AC$2:$AC$601)),0)</f>
        <v>0</v>
      </c>
      <c r="AE337" s="73">
        <f t="shared" si="5"/>
        <v>0</v>
      </c>
      <c r="AF337" s="78" t="str">
        <f t="array" ref="AF337">IF(G337=Error_checking!$A$26,_xlfn.RANK.EQ(AC337,$AC$2:$AC$601),"")</f>
        <v/>
      </c>
      <c r="AG337" s="79"/>
      <c r="AH337" s="80"/>
      <c r="AI337" s="80"/>
      <c r="AJ337" s="80"/>
      <c r="AK337" s="81"/>
      <c r="AL337" s="81"/>
      <c r="AM337" s="81"/>
      <c r="AN337" s="82"/>
      <c r="AO337" s="81"/>
      <c r="AP337" s="81"/>
      <c r="AQ337" s="81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</row>
    <row r="338" spans="1:78" s="104" customFormat="1" ht="12.75" x14ac:dyDescent="0.2">
      <c r="A338" s="58" t="str">
        <f t="array" ref="A338">IF(G338=Error_checking!$A$26,_xlfn.RANK.EQ(AC338,$AC$2:$AC$601),"")</f>
        <v/>
      </c>
      <c r="B338" s="84">
        <v>473</v>
      </c>
      <c r="C338" s="59">
        <f>VLOOKUP($B338,Ludo_na!$A$2:$D$601,2,0)</f>
        <v>479</v>
      </c>
      <c r="D338" s="60" t="str">
        <f>IF(VLOOKUP($B338,Ludo_voor!$A$2:$Y$601,3,0)="","",VLOOKUP($B338,Ludo_voor!$A$2:$Y$601,3,0))</f>
        <v>Feyen</v>
      </c>
      <c r="E338" s="61" t="str">
        <f>IF(VLOOKUP($B338,Ludo_voor!$A$2:$Y$601,4,0)="","",VLOOKUP($B338,Ludo_voor!$A$2:$Y$601,4,0))</f>
        <v>Kjell</v>
      </c>
      <c r="F338" s="62" t="str">
        <f>IF(VLOOKUP($B338,Ludo_voor!$A$2:$Y$601,5,0)="","",VLOOKUP($B338,Ludo_voor!$A$2:$Y$601,5,0))</f>
        <v/>
      </c>
      <c r="G338" s="63"/>
      <c r="H338" s="85"/>
      <c r="I338" s="86"/>
      <c r="J338" s="87"/>
      <c r="K338" s="87"/>
      <c r="L338" s="87"/>
      <c r="M338" s="67" t="str">
        <f t="array" ref="M338">IF($G338="","",IF(L338="",0,((SUM(IF(I338=I$2:I$601,IF(J338=J$2:J$601,1,0),0))-K338)/(SUM(IF(I338=I$2:I$601,IF(J338=J$2:J$601,1,0),0))-1)*100)+(L338/(SUM(IF(I338=I$2:I$601,IF(J338=J$2:J$601,L$2:L$601,0),0))))+IF(K338&lt;2,SUM(IF(I338=I$2:I$601,IF(J338=J$2:J$601,1,0),0)),0)))</f>
        <v/>
      </c>
      <c r="N338" s="88"/>
      <c r="O338" s="72"/>
      <c r="P338" s="72"/>
      <c r="Q338" s="72"/>
      <c r="R338" s="70" t="str">
        <f t="array" ref="R338">IF($G338="","",IF(Q338="",0,((SUM(IF(N338=N$2:N$601,IF(O338=O$2:O$601,1,0),0))-P338)/(SUM(IF(N338=N$2:N$601,IF(O338=O$2:O$601,1,0),0))-1)*100)+(Q338/(SUM(IF(N338=N$2:N$601,IF(O338=O$2:O$601,Q$2:Q$601,0),0))))+IF(P338&lt;2,SUM(IF(N338=N$2:N$601,IF(O338=O$2:O$601,1,0),0)),0)))</f>
        <v/>
      </c>
      <c r="S338" s="71"/>
      <c r="T338" s="72"/>
      <c r="U338" s="72"/>
      <c r="V338" s="72"/>
      <c r="W338" s="73" t="str">
        <f t="array" ref="W338">IF($G338="","",IF(OR(S338=Error_checking!$Q$25,S338=Error_checking!$Q$26),R338-IF(P338&lt;2,SUM(IF(N338=N$2:N$601,IF(O338=O$2:O$601,1,0),0)),0),IF(V338="",0,((SUM(IF(S338=S$2:S$601,IF(T338=T$2:T$601,1,0),0))-U338)/(SUM(IF(S338=S$2:S$601,IF(T338=T$2:T$601,1,0),0))-1)*100)+(V338/(SUM(IF(S338=S$2:S$601,IF(T338=T$2:T$601,V$2:V$601,0),0))))+IF(U338&lt;2,SUM(IF(S338=S$2:S$601,IF(T338=T$2:T$601,1,0),0)),0))))</f>
        <v/>
      </c>
      <c r="X338" s="74"/>
      <c r="Y338" s="75"/>
      <c r="Z338" s="76"/>
      <c r="AA338" s="75"/>
      <c r="AB338" s="77">
        <f>0</f>
        <v>0</v>
      </c>
      <c r="AC338" s="77">
        <f t="array" ref="AC338">SUM(M338,R338,W338,AB338)</f>
        <v>0</v>
      </c>
      <c r="AD338" s="76">
        <f>IF(G338=Error_checking!$A$26,MAX(0,MIN(MaxBonus,$G$1)+1-_xlfn.RANK.EQ(AC338,$AC$2:$AC$601)),0)</f>
        <v>0</v>
      </c>
      <c r="AE338" s="73">
        <f t="shared" si="5"/>
        <v>0</v>
      </c>
      <c r="AF338" s="78" t="str">
        <f t="array" ref="AF338">IF(G338=Error_checking!$A$26,_xlfn.RANK.EQ(AC338,$AC$2:$AC$601),"")</f>
        <v/>
      </c>
      <c r="AG338" s="79"/>
      <c r="AH338" s="80"/>
      <c r="AI338" s="80"/>
      <c r="AJ338" s="80"/>
      <c r="AK338" s="81"/>
      <c r="AL338" s="81"/>
      <c r="AM338" s="81"/>
      <c r="AN338" s="82"/>
      <c r="AO338" s="81"/>
      <c r="AP338" s="81"/>
      <c r="AQ338" s="81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89"/>
      <c r="BM338" s="89"/>
      <c r="BN338" s="89"/>
      <c r="BO338" s="89"/>
      <c r="BP338" s="89"/>
      <c r="BQ338" s="89"/>
      <c r="BR338" s="89"/>
      <c r="BS338" s="89"/>
      <c r="BT338" s="89"/>
      <c r="BU338" s="89"/>
      <c r="BV338" s="89"/>
      <c r="BW338" s="89"/>
      <c r="BX338" s="89"/>
      <c r="BY338" s="89"/>
      <c r="BZ338" s="89"/>
    </row>
    <row r="339" spans="1:78" s="104" customFormat="1" ht="12.75" x14ac:dyDescent="0.2">
      <c r="A339" s="58" t="str">
        <f t="array" ref="A339">IF(G339=Error_checking!$A$26,_xlfn.RANK.EQ(AC339,$AC$2:$AC$601),"")</f>
        <v/>
      </c>
      <c r="B339" s="84">
        <v>320</v>
      </c>
      <c r="C339" s="59">
        <f>VLOOKUP($B339,Ludo_na!$A$2:$D$601,2,0)</f>
        <v>231</v>
      </c>
      <c r="D339" s="60" t="str">
        <f>IF(VLOOKUP($B339,Ludo_voor!$A$2:$Y$601,3,0)="","",VLOOKUP($B339,Ludo_voor!$A$2:$Y$601,3,0))</f>
        <v>Filippi</v>
      </c>
      <c r="E339" s="61" t="str">
        <f>IF(VLOOKUP($B339,Ludo_voor!$A$2:$Y$601,4,0)="","",VLOOKUP($B339,Ludo_voor!$A$2:$Y$601,4,0))</f>
        <v>Luca</v>
      </c>
      <c r="F339" s="62" t="str">
        <f>IF(VLOOKUP($B339,Ludo_voor!$A$2:$Y$601,5,0)="","",VLOOKUP($B339,Ludo_voor!$A$2:$Y$601,5,0))</f>
        <v/>
      </c>
      <c r="G339" s="63"/>
      <c r="H339" s="85"/>
      <c r="I339" s="86"/>
      <c r="J339" s="87"/>
      <c r="K339" s="87"/>
      <c r="L339" s="87"/>
      <c r="M339" s="67" t="str">
        <f t="array" ref="M339">IF($G339="","",IF(L339="",0,((SUM(IF(I339=I$2:I$601,IF(J339=J$2:J$601,1,0),0))-K339)/(SUM(IF(I339=I$2:I$601,IF(J339=J$2:J$601,1,0),0))-1)*100)+(L339/(SUM(IF(I339=I$2:I$601,IF(J339=J$2:J$601,L$2:L$601,0),0))))+IF(K339&lt;2,SUM(IF(I339=I$2:I$601,IF(J339=J$2:J$601,1,0),0)),0)))</f>
        <v/>
      </c>
      <c r="N339" s="88"/>
      <c r="O339" s="72"/>
      <c r="P339" s="72"/>
      <c r="Q339" s="72"/>
      <c r="R339" s="70" t="str">
        <f t="array" ref="R339">IF($G339="","",IF(Q339="",0,((SUM(IF(N339=N$2:N$601,IF(O339=O$2:O$601,1,0),0))-P339)/(SUM(IF(N339=N$2:N$601,IF(O339=O$2:O$601,1,0),0))-1)*100)+(Q339/(SUM(IF(N339=N$2:N$601,IF(O339=O$2:O$601,Q$2:Q$601,0),0))))+IF(P339&lt;2,SUM(IF(N339=N$2:N$601,IF(O339=O$2:O$601,1,0),0)),0)))</f>
        <v/>
      </c>
      <c r="S339" s="71"/>
      <c r="T339" s="72"/>
      <c r="U339" s="72"/>
      <c r="V339" s="72"/>
      <c r="W339" s="73" t="str">
        <f t="array" ref="W339">IF($G339="","",IF(OR(S339=Error_checking!$Q$25,S339=Error_checking!$Q$26),R339-IF(P339&lt;2,SUM(IF(N339=N$2:N$601,IF(O339=O$2:O$601,1,0),0)),0),IF(V339="",0,((SUM(IF(S339=S$2:S$601,IF(T339=T$2:T$601,1,0),0))-U339)/(SUM(IF(S339=S$2:S$601,IF(T339=T$2:T$601,1,0),0))-1)*100)+(V339/(SUM(IF(S339=S$2:S$601,IF(T339=T$2:T$601,V$2:V$601,0),0))))+IF(U339&lt;2,SUM(IF(S339=S$2:S$601,IF(T339=T$2:T$601,1,0),0)),0))))</f>
        <v/>
      </c>
      <c r="X339" s="74"/>
      <c r="Y339" s="75"/>
      <c r="Z339" s="76"/>
      <c r="AA339" s="75"/>
      <c r="AB339" s="77">
        <f>0</f>
        <v>0</v>
      </c>
      <c r="AC339" s="77">
        <f t="array" ref="AC339">SUM(M339,R339,W339,AB339)</f>
        <v>0</v>
      </c>
      <c r="AD339" s="76">
        <f>IF(G339=Error_checking!$A$26,MAX(0,MIN(MaxBonus,$G$1)+1-_xlfn.RANK.EQ(AC339,$AC$2:$AC$601)),0)</f>
        <v>0</v>
      </c>
      <c r="AE339" s="73">
        <f t="shared" si="5"/>
        <v>0</v>
      </c>
      <c r="AF339" s="78" t="str">
        <f t="array" ref="AF339">IF(G339=Error_checking!$A$26,_xlfn.RANK.EQ(AC339,$AC$2:$AC$601),"")</f>
        <v/>
      </c>
      <c r="AG339" s="79"/>
      <c r="AH339" s="80"/>
      <c r="AI339" s="80"/>
      <c r="AJ339" s="80"/>
      <c r="AK339" s="81"/>
      <c r="AL339" s="81"/>
      <c r="AM339" s="81"/>
      <c r="AN339" s="82"/>
      <c r="AO339" s="81"/>
      <c r="AP339" s="81"/>
      <c r="AQ339" s="81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/>
      <c r="BI339" s="89"/>
      <c r="BJ339" s="89"/>
      <c r="BK339" s="89"/>
      <c r="BL339" s="89"/>
      <c r="BM339" s="89"/>
      <c r="BN339" s="89"/>
      <c r="BO339" s="89"/>
      <c r="BP339" s="89"/>
      <c r="BQ339" s="89"/>
      <c r="BR339" s="89"/>
      <c r="BS339" s="89"/>
      <c r="BT339" s="89"/>
      <c r="BU339" s="89"/>
      <c r="BV339" s="89"/>
      <c r="BW339" s="89"/>
      <c r="BX339" s="89"/>
      <c r="BY339" s="89"/>
      <c r="BZ339" s="89"/>
    </row>
    <row r="340" spans="1:78" s="89" customFormat="1" ht="12.75" x14ac:dyDescent="0.2">
      <c r="A340" s="58" t="str">
        <f t="array" ref="A340">IF(G340=Error_checking!$A$26,_xlfn.RANK.EQ(AC340,$AC$2:$AC$601),"")</f>
        <v/>
      </c>
      <c r="B340" s="84">
        <v>364</v>
      </c>
      <c r="C340" s="59">
        <f>VLOOKUP($B340,Ludo_na!$A$2:$D$601,2,0)</f>
        <v>431</v>
      </c>
      <c r="D340" s="60" t="str">
        <f>IF(VLOOKUP($B340,Ludo_voor!$A$2:$Y$601,3,0)="","",VLOOKUP($B340,Ludo_voor!$A$2:$Y$601,3,0))</f>
        <v>Florin</v>
      </c>
      <c r="E340" s="61" t="str">
        <f>IF(VLOOKUP($B340,Ludo_voor!$A$2:$Y$601,4,0)="","",VLOOKUP($B340,Ludo_voor!$A$2:$Y$601,4,0))</f>
        <v>Natacha</v>
      </c>
      <c r="F340" s="62" t="str">
        <f>IF(VLOOKUP($B340,Ludo_voor!$A$2:$Y$601,5,0)="","",VLOOKUP($B340,Ludo_voor!$A$2:$Y$601,5,0))</f>
        <v/>
      </c>
      <c r="G340" s="63"/>
      <c r="H340" s="85"/>
      <c r="I340" s="86"/>
      <c r="J340" s="87"/>
      <c r="K340" s="87"/>
      <c r="L340" s="87"/>
      <c r="M340" s="67" t="str">
        <f t="array" ref="M340">IF($G340="","",IF(L340="",0,((SUM(IF(I340=I$2:I$601,IF(J340=J$2:J$601,1,0),0))-K340)/(SUM(IF(I340=I$2:I$601,IF(J340=J$2:J$601,1,0),0))-1)*100)+(L340/(SUM(IF(I340=I$2:I$601,IF(J340=J$2:J$601,L$2:L$601,0),0))))+IF(K340&lt;2,SUM(IF(I340=I$2:I$601,IF(J340=J$2:J$601,1,0),0)),0)))</f>
        <v/>
      </c>
      <c r="N340" s="88"/>
      <c r="O340" s="72"/>
      <c r="P340" s="72"/>
      <c r="Q340" s="72"/>
      <c r="R340" s="70" t="str">
        <f t="array" ref="R340">IF($G340="","",IF(Q340="",0,((SUM(IF(N340=N$2:N$601,IF(O340=O$2:O$601,1,0),0))-P340)/(SUM(IF(N340=N$2:N$601,IF(O340=O$2:O$601,1,0),0))-1)*100)+(Q340/(SUM(IF(N340=N$2:N$601,IF(O340=O$2:O$601,Q$2:Q$601,0),0))))+IF(P340&lt;2,SUM(IF(N340=N$2:N$601,IF(O340=O$2:O$601,1,0),0)),0)))</f>
        <v/>
      </c>
      <c r="S340" s="71"/>
      <c r="T340" s="72"/>
      <c r="U340" s="72"/>
      <c r="V340" s="72"/>
      <c r="W340" s="73" t="str">
        <f t="array" ref="W340">IF($G340="","",IF(OR(S340=Error_checking!$Q$25,S340=Error_checking!$Q$26),R340-IF(P340&lt;2,SUM(IF(N340=N$2:N$601,IF(O340=O$2:O$601,1,0),0)),0),IF(V340="",0,((SUM(IF(S340=S$2:S$601,IF(T340=T$2:T$601,1,0),0))-U340)/(SUM(IF(S340=S$2:S$601,IF(T340=T$2:T$601,1,0),0))-1)*100)+(V340/(SUM(IF(S340=S$2:S$601,IF(T340=T$2:T$601,V$2:V$601,0),0))))+IF(U340&lt;2,SUM(IF(S340=S$2:S$601,IF(T340=T$2:T$601,1,0),0)),0))))</f>
        <v/>
      </c>
      <c r="X340" s="74"/>
      <c r="Y340" s="75"/>
      <c r="Z340" s="76"/>
      <c r="AA340" s="75"/>
      <c r="AB340" s="77">
        <f>0</f>
        <v>0</v>
      </c>
      <c r="AC340" s="77">
        <f t="array" ref="AC340">SUM(M340,R340,W340,AB340)</f>
        <v>0</v>
      </c>
      <c r="AD340" s="76">
        <f>IF(G340=Error_checking!$A$26,MAX(0,MIN(MaxBonus,$G$1)+1-_xlfn.RANK.EQ(AC340,$AC$2:$AC$601)),0)</f>
        <v>0</v>
      </c>
      <c r="AE340" s="73">
        <f t="shared" si="5"/>
        <v>0</v>
      </c>
      <c r="AF340" s="78" t="str">
        <f t="array" ref="AF340">IF(G340=Error_checking!$A$26,_xlfn.RANK.EQ(AC340,$AC$2:$AC$601),"")</f>
        <v/>
      </c>
      <c r="AG340" s="79"/>
      <c r="AH340" s="80"/>
      <c r="AI340" s="80"/>
      <c r="AJ340" s="80"/>
      <c r="AK340" s="81"/>
      <c r="AL340" s="81"/>
      <c r="AM340" s="81"/>
      <c r="AN340" s="82"/>
      <c r="AO340" s="81"/>
      <c r="AP340" s="81"/>
      <c r="AQ340" s="81"/>
    </row>
    <row r="341" spans="1:78" s="104" customFormat="1" ht="12.75" x14ac:dyDescent="0.2">
      <c r="A341" s="58" t="str">
        <f t="array" ref="A341">IF(G341=Error_checking!$A$26,_xlfn.RANK.EQ(AC341,$AC$2:$AC$601),"")</f>
        <v/>
      </c>
      <c r="B341" s="93">
        <v>329</v>
      </c>
      <c r="C341" s="59">
        <f>VLOOKUP($B341,Ludo_na!$A$2:$D$601,2,0)</f>
        <v>417</v>
      </c>
      <c r="D341" s="60" t="str">
        <f>IF(VLOOKUP($B341,Ludo_voor!$A$2:$Y$601,3,0)="","",VLOOKUP($B341,Ludo_voor!$A$2:$Y$601,3,0))</f>
        <v>Florizoone</v>
      </c>
      <c r="E341" s="61" t="str">
        <f>IF(VLOOKUP($B341,Ludo_voor!$A$2:$Y$601,4,0)="","",VLOOKUP($B341,Ludo_voor!$A$2:$Y$601,4,0))</f>
        <v>Arto</v>
      </c>
      <c r="F341" s="62" t="str">
        <f>IF(VLOOKUP($B341,Ludo_voor!$A$2:$Y$601,5,0)="","",VLOOKUP($B341,Ludo_voor!$A$2:$Y$601,5,0))</f>
        <v>Spelen op Zolder</v>
      </c>
      <c r="G341" s="63"/>
      <c r="H341" s="85"/>
      <c r="I341" s="86"/>
      <c r="J341" s="87"/>
      <c r="K341" s="87"/>
      <c r="L341" s="87"/>
      <c r="M341" s="67" t="str">
        <f t="array" ref="M341">IF($G341="","",IF(L341="",0,((SUM(IF(I341=I$2:I$601,IF(J341=J$2:J$601,1,0),0))-K341)/(SUM(IF(I341=I$2:I$601,IF(J341=J$2:J$601,1,0),0))-1)*100)+(L341/(SUM(IF(I341=I$2:I$601,IF(J341=J$2:J$601,L$2:L$601,0),0))))+IF(K341&lt;2,SUM(IF(I341=I$2:I$601,IF(J341=J$2:J$601,1,0),0)),0)))</f>
        <v/>
      </c>
      <c r="N341" s="88"/>
      <c r="O341" s="72"/>
      <c r="P341" s="72"/>
      <c r="Q341" s="72"/>
      <c r="R341" s="70" t="str">
        <f t="array" ref="R341">IF($G341="","",IF(Q341="",0,((SUM(IF(N341=N$2:N$601,IF(O341=O$2:O$601,1,0),0))-P341)/(SUM(IF(N341=N$2:N$601,IF(O341=O$2:O$601,1,0),0))-1)*100)+(Q341/(SUM(IF(N341=N$2:N$601,IF(O341=O$2:O$601,Q$2:Q$601,0),0))))+IF(P341&lt;2,SUM(IF(N341=N$2:N$601,IF(O341=O$2:O$601,1,0),0)),0)))</f>
        <v/>
      </c>
      <c r="S341" s="71"/>
      <c r="T341" s="72"/>
      <c r="U341" s="72"/>
      <c r="V341" s="72"/>
      <c r="W341" s="73" t="str">
        <f t="array" ref="W341">IF($G341="","",IF(OR(S341=Error_checking!$Q$25,S341=Error_checking!$Q$26),R341-IF(P341&lt;2,SUM(IF(N341=N$2:N$601,IF(O341=O$2:O$601,1,0),0)),0),IF(V341="",0,((SUM(IF(S341=S$2:S$601,IF(T341=T$2:T$601,1,0),0))-U341)/(SUM(IF(S341=S$2:S$601,IF(T341=T$2:T$601,1,0),0))-1)*100)+(V341/(SUM(IF(S341=S$2:S$601,IF(T341=T$2:T$601,V$2:V$601,0),0))))+IF(U341&lt;2,SUM(IF(S341=S$2:S$601,IF(T341=T$2:T$601,1,0),0)),0))))</f>
        <v/>
      </c>
      <c r="X341" s="74"/>
      <c r="Y341" s="75"/>
      <c r="Z341" s="76"/>
      <c r="AA341" s="75"/>
      <c r="AB341" s="77">
        <f>0</f>
        <v>0</v>
      </c>
      <c r="AC341" s="77">
        <f t="array" ref="AC341">SUM(M341,R341,W341,AB341)</f>
        <v>0</v>
      </c>
      <c r="AD341" s="76">
        <f>IF(G341=Error_checking!$A$26,MAX(0,MIN(MaxBonus,$G$1)+1-_xlfn.RANK.EQ(AC341,$AC$2:$AC$601)),0)</f>
        <v>0</v>
      </c>
      <c r="AE341" s="73">
        <f t="shared" si="5"/>
        <v>0</v>
      </c>
      <c r="AF341" s="78" t="str">
        <f t="array" ref="AF341">IF(G341=Error_checking!$A$26,_xlfn.RANK.EQ(AC341,$AC$2:$AC$601),"")</f>
        <v/>
      </c>
      <c r="AG341" s="79"/>
      <c r="AH341" s="80"/>
      <c r="AI341" s="80"/>
      <c r="AJ341" s="80"/>
      <c r="AK341" s="81"/>
      <c r="AL341" s="81"/>
      <c r="AM341" s="81"/>
      <c r="AN341" s="82"/>
      <c r="AO341" s="81"/>
      <c r="AP341" s="81"/>
      <c r="AQ341" s="81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</row>
    <row r="342" spans="1:78" s="89" customFormat="1" ht="12.75" x14ac:dyDescent="0.2">
      <c r="A342" s="58" t="str">
        <f t="array" ref="A342">IF(G342=Error_checking!$A$26,_xlfn.RANK.EQ(AC342,$AC$2:$AC$601),"")</f>
        <v/>
      </c>
      <c r="B342" s="84">
        <v>153</v>
      </c>
      <c r="C342" s="59">
        <f>VLOOKUP($B342,Ludo_na!$A$2:$D$601,2,0)</f>
        <v>118</v>
      </c>
      <c r="D342" s="60" t="str">
        <f>IF(VLOOKUP($B342,Ludo_voor!$A$2:$Y$601,3,0)="","",VLOOKUP($B342,Ludo_voor!$A$2:$Y$601,3,0))</f>
        <v>Florizoone</v>
      </c>
      <c r="E342" s="61" t="str">
        <f>IF(VLOOKUP($B342,Ludo_voor!$A$2:$Y$601,4,0)="","",VLOOKUP($B342,Ludo_voor!$A$2:$Y$601,4,0))</f>
        <v>Michael</v>
      </c>
      <c r="F342" s="62" t="str">
        <f>IF(VLOOKUP($B342,Ludo_voor!$A$2:$Y$601,5,0)="","",VLOOKUP($B342,Ludo_voor!$A$2:$Y$601,5,0))</f>
        <v>Spelen op Zolder</v>
      </c>
      <c r="G342" s="63"/>
      <c r="H342" s="85"/>
      <c r="I342" s="86"/>
      <c r="J342" s="87"/>
      <c r="K342" s="87"/>
      <c r="L342" s="87"/>
      <c r="M342" s="67" t="str">
        <f t="array" ref="M342">IF($G342="","",IF(L342="",0,((SUM(IF(I342=I$2:I$601,IF(J342=J$2:J$601,1,0),0))-K342)/(SUM(IF(I342=I$2:I$601,IF(J342=J$2:J$601,1,0),0))-1)*100)+(L342/(SUM(IF(I342=I$2:I$601,IF(J342=J$2:J$601,L$2:L$601,0),0))))+IF(K342&lt;2,SUM(IF(I342=I$2:I$601,IF(J342=J$2:J$601,1,0),0)),0)))</f>
        <v/>
      </c>
      <c r="N342" s="88"/>
      <c r="O342" s="72"/>
      <c r="P342" s="72"/>
      <c r="Q342" s="72"/>
      <c r="R342" s="70" t="str">
        <f t="array" ref="R342">IF($G342="","",IF(Q342="",0,((SUM(IF(N342=N$2:N$601,IF(O342=O$2:O$601,1,0),0))-P342)/(SUM(IF(N342=N$2:N$601,IF(O342=O$2:O$601,1,0),0))-1)*100)+(Q342/(SUM(IF(N342=N$2:N$601,IF(O342=O$2:O$601,Q$2:Q$601,0),0))))+IF(P342&lt;2,SUM(IF(N342=N$2:N$601,IF(O342=O$2:O$601,1,0),0)),0)))</f>
        <v/>
      </c>
      <c r="S342" s="71"/>
      <c r="T342" s="72"/>
      <c r="U342" s="72"/>
      <c r="V342" s="72"/>
      <c r="W342" s="73" t="str">
        <f t="array" ref="W342">IF($G342="","",IF(OR(S342=Error_checking!$Q$25,S342=Error_checking!$Q$26),R342-IF(P342&lt;2,SUM(IF(N342=N$2:N$601,IF(O342=O$2:O$601,1,0),0)),0),IF(V342="",0,((SUM(IF(S342=S$2:S$601,IF(T342=T$2:T$601,1,0),0))-U342)/(SUM(IF(S342=S$2:S$601,IF(T342=T$2:T$601,1,0),0))-1)*100)+(V342/(SUM(IF(S342=S$2:S$601,IF(T342=T$2:T$601,V$2:V$601,0),0))))+IF(U342&lt;2,SUM(IF(S342=S$2:S$601,IF(T342=T$2:T$601,1,0),0)),0))))</f>
        <v/>
      </c>
      <c r="X342" s="74"/>
      <c r="Y342" s="75"/>
      <c r="Z342" s="76"/>
      <c r="AA342" s="75"/>
      <c r="AB342" s="77">
        <f>0</f>
        <v>0</v>
      </c>
      <c r="AC342" s="77">
        <f t="array" ref="AC342">SUM(M342,R342,W342,AB342)</f>
        <v>0</v>
      </c>
      <c r="AD342" s="76">
        <f>IF(G342=Error_checking!$A$26,MAX(0,MIN(MaxBonus,$G$1)+1-_xlfn.RANK.EQ(AC342,$AC$2:$AC$601)),0)</f>
        <v>0</v>
      </c>
      <c r="AE342" s="73">
        <f t="shared" si="5"/>
        <v>0</v>
      </c>
      <c r="AF342" s="78" t="str">
        <f t="array" ref="AF342">IF(G342=Error_checking!$A$26,_xlfn.RANK.EQ(AC342,$AC$2:$AC$601),"")</f>
        <v/>
      </c>
      <c r="AG342" s="79"/>
      <c r="AH342" s="80"/>
      <c r="AI342" s="80"/>
      <c r="AJ342" s="80"/>
      <c r="AK342" s="81"/>
      <c r="AL342" s="81"/>
      <c r="AM342" s="81"/>
      <c r="AN342" s="82"/>
      <c r="AO342" s="81"/>
      <c r="AP342" s="81"/>
      <c r="AQ342" s="81"/>
    </row>
    <row r="343" spans="1:78" s="104" customFormat="1" ht="12.75" x14ac:dyDescent="0.2">
      <c r="A343" s="58" t="str">
        <f t="array" ref="A343">IF(G343=Error_checking!$A$26,_xlfn.RANK.EQ(AC343,$AC$2:$AC$601),"")</f>
        <v/>
      </c>
      <c r="B343" s="58">
        <v>199</v>
      </c>
      <c r="C343" s="59">
        <f>VLOOKUP($B343,Ludo_na!$A$2:$D$601,2,0)</f>
        <v>136</v>
      </c>
      <c r="D343" s="60" t="str">
        <f>IF(VLOOKUP($B343,Ludo_voor!$A$2:$Y$601,3,0)="","",VLOOKUP($B343,Ludo_voor!$A$2:$Y$601,3,0))</f>
        <v>Fournier</v>
      </c>
      <c r="E343" s="61" t="str">
        <f>IF(VLOOKUP($B343,Ludo_voor!$A$2:$Y$601,4,0)="","",VLOOKUP($B343,Ludo_voor!$A$2:$Y$601,4,0))</f>
        <v>Mickaël</v>
      </c>
      <c r="F343" s="62" t="str">
        <f>IF(VLOOKUP($B343,Ludo_voor!$A$2:$Y$601,5,0)="","",VLOOKUP($B343,Ludo_voor!$A$2:$Y$601,5,0))</f>
        <v/>
      </c>
      <c r="G343" s="63"/>
      <c r="H343" s="85"/>
      <c r="I343" s="86"/>
      <c r="J343" s="87"/>
      <c r="K343" s="87"/>
      <c r="L343" s="87"/>
      <c r="M343" s="67" t="str">
        <f t="array" ref="M343">IF($G343="","",IF(L343="",0,((SUM(IF(I343=I$2:I$601,IF(J343=J$2:J$601,1,0),0))-K343)/(SUM(IF(I343=I$2:I$601,IF(J343=J$2:J$601,1,0),0))-1)*100)+(L343/(SUM(IF(I343=I$2:I$601,IF(J343=J$2:J$601,L$2:L$601,0),0))))+IF(K343&lt;2,SUM(IF(I343=I$2:I$601,IF(J343=J$2:J$601,1,0),0)),0)))</f>
        <v/>
      </c>
      <c r="N343" s="88"/>
      <c r="O343" s="72"/>
      <c r="P343" s="72"/>
      <c r="Q343" s="72"/>
      <c r="R343" s="70" t="str">
        <f t="array" ref="R343">IF($G343="","",IF(Q343="",0,((SUM(IF(N343=N$2:N$601,IF(O343=O$2:O$601,1,0),0))-P343)/(SUM(IF(N343=N$2:N$601,IF(O343=O$2:O$601,1,0),0))-1)*100)+(Q343/(SUM(IF(N343=N$2:N$601,IF(O343=O$2:O$601,Q$2:Q$601,0),0))))+IF(P343&lt;2,SUM(IF(N343=N$2:N$601,IF(O343=O$2:O$601,1,0),0)),0)))</f>
        <v/>
      </c>
      <c r="S343" s="103"/>
      <c r="T343" s="69"/>
      <c r="U343" s="69"/>
      <c r="V343" s="69"/>
      <c r="W343" s="73" t="str">
        <f t="array" ref="W343">IF($G343="","",IF(OR(S343=Error_checking!$Q$25,S343=Error_checking!$Q$26),R343-IF(P343&lt;2,SUM(IF(N343=N$2:N$601,IF(O343=O$2:O$601,1,0),0)),0),IF(V343="",0,((SUM(IF(S343=S$2:S$601,IF(T343=T$2:T$601,1,0),0))-U343)/(SUM(IF(S343=S$2:S$601,IF(T343=T$2:T$601,1,0),0))-1)*100)+(V343/(SUM(IF(S343=S$2:S$601,IF(T343=T$2:T$601,V$2:V$601,0),0))))+IF(U343&lt;2,SUM(IF(S343=S$2:S$601,IF(T343=T$2:T$601,1,0),0)),0))))</f>
        <v/>
      </c>
      <c r="X343" s="96"/>
      <c r="Y343" s="97"/>
      <c r="Z343" s="98"/>
      <c r="AA343" s="97"/>
      <c r="AB343" s="99">
        <f>0</f>
        <v>0</v>
      </c>
      <c r="AC343" s="99">
        <f t="array" ref="AC343">SUM(M343,R343,W343,AB343)</f>
        <v>0</v>
      </c>
      <c r="AD343" s="98">
        <f>IF(G343=Error_checking!$A$26,MAX(0,MIN(MaxBonus,$G$1)+1-_xlfn.RANK.EQ(AC343,$AC$2:$AC$601)),0)</f>
        <v>0</v>
      </c>
      <c r="AE343" s="95">
        <f t="shared" si="5"/>
        <v>0</v>
      </c>
      <c r="AF343" s="78" t="str">
        <f t="array" ref="AF343">IF(G343=Error_checking!$A$26,_xlfn.RANK.EQ(AC343,$AC$2:$AC$601),"")</f>
        <v/>
      </c>
      <c r="AG343" s="101"/>
      <c r="AH343" s="102"/>
      <c r="AI343" s="102"/>
      <c r="AJ343" s="102"/>
      <c r="AK343" s="81"/>
      <c r="AL343" s="81"/>
      <c r="AM343" s="81"/>
      <c r="AN343" s="82"/>
      <c r="AO343" s="81"/>
      <c r="AP343" s="81"/>
      <c r="AQ343" s="81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/>
      <c r="BI343" s="89"/>
      <c r="BJ343" s="89"/>
      <c r="BK343" s="89"/>
      <c r="BL343" s="89"/>
      <c r="BM343" s="89"/>
      <c r="BN343" s="89"/>
      <c r="BO343" s="89"/>
      <c r="BP343" s="89"/>
      <c r="BQ343" s="89"/>
      <c r="BR343" s="89"/>
      <c r="BS343" s="89"/>
      <c r="BT343" s="89"/>
      <c r="BU343" s="89"/>
      <c r="BV343" s="89"/>
      <c r="BW343" s="89"/>
      <c r="BX343" s="89"/>
      <c r="BY343" s="89"/>
      <c r="BZ343" s="89"/>
    </row>
    <row r="344" spans="1:78" s="104" customFormat="1" ht="12.75" x14ac:dyDescent="0.2">
      <c r="A344" s="58" t="str">
        <f t="array" ref="A344">IF(G344=Error_checking!$A$26,_xlfn.RANK.EQ(AC344,$AC$2:$AC$601),"")</f>
        <v/>
      </c>
      <c r="B344" s="84">
        <v>340</v>
      </c>
      <c r="C344" s="59">
        <f>VLOOKUP($B344,Ludo_na!$A$2:$D$601,2,0)</f>
        <v>509</v>
      </c>
      <c r="D344" s="60" t="str">
        <f>IF(VLOOKUP($B344,Ludo_voor!$A$2:$Y$601,3,0)="","",VLOOKUP($B344,Ludo_voor!$A$2:$Y$601,3,0))</f>
        <v>Fraiteur</v>
      </c>
      <c r="E344" s="61" t="str">
        <f>IF(VLOOKUP($B344,Ludo_voor!$A$2:$Y$601,4,0)="","",VLOOKUP($B344,Ludo_voor!$A$2:$Y$601,4,0))</f>
        <v>Stéphanie</v>
      </c>
      <c r="F344" s="62" t="str">
        <f>IF(VLOOKUP($B344,Ludo_voor!$A$2:$Y$601,5,0)="","",VLOOKUP($B344,Ludo_voor!$A$2:$Y$601,5,0))</f>
        <v/>
      </c>
      <c r="G344" s="63"/>
      <c r="H344" s="85"/>
      <c r="I344" s="86"/>
      <c r="J344" s="87"/>
      <c r="K344" s="87"/>
      <c r="L344" s="87"/>
      <c r="M344" s="67" t="str">
        <f t="array" ref="M344">IF($G344="","",IF(L344="",0,((SUM(IF(I344=I$2:I$601,IF(J344=J$2:J$601,1,0),0))-K344)/(SUM(IF(I344=I$2:I$601,IF(J344=J$2:J$601,1,0),0))-1)*100)+(L344/(SUM(IF(I344=I$2:I$601,IF(J344=J$2:J$601,L$2:L$601,0),0))))+IF(K344&lt;2,SUM(IF(I344=I$2:I$601,IF(J344=J$2:J$601,1,0),0)),0)))</f>
        <v/>
      </c>
      <c r="N344" s="88"/>
      <c r="O344" s="72"/>
      <c r="P344" s="72"/>
      <c r="Q344" s="72"/>
      <c r="R344" s="70" t="str">
        <f t="array" ref="R344">IF($G344="","",IF(Q344="",0,((SUM(IF(N344=N$2:N$601,IF(O344=O$2:O$601,1,0),0))-P344)/(SUM(IF(N344=N$2:N$601,IF(O344=O$2:O$601,1,0),0))-1)*100)+(Q344/(SUM(IF(N344=N$2:N$601,IF(O344=O$2:O$601,Q$2:Q$601,0),0))))+IF(P344&lt;2,SUM(IF(N344=N$2:N$601,IF(O344=O$2:O$601,1,0),0)),0)))</f>
        <v/>
      </c>
      <c r="S344" s="103"/>
      <c r="T344" s="69"/>
      <c r="U344" s="69"/>
      <c r="V344" s="69"/>
      <c r="W344" s="73" t="str">
        <f t="array" ref="W344">IF($G344="","",IF(OR(S344=Error_checking!$Q$25,S344=Error_checking!$Q$26),R344-IF(P344&lt;2,SUM(IF(N344=N$2:N$601,IF(O344=O$2:O$601,1,0),0)),0),IF(V344="",0,((SUM(IF(S344=S$2:S$601,IF(T344=T$2:T$601,1,0),0))-U344)/(SUM(IF(S344=S$2:S$601,IF(T344=T$2:T$601,1,0),0))-1)*100)+(V344/(SUM(IF(S344=S$2:S$601,IF(T344=T$2:T$601,V$2:V$601,0),0))))+IF(U344&lt;2,SUM(IF(S344=S$2:S$601,IF(T344=T$2:T$601,1,0),0)),0))))</f>
        <v/>
      </c>
      <c r="X344" s="74"/>
      <c r="Y344" s="75"/>
      <c r="Z344" s="76"/>
      <c r="AA344" s="75"/>
      <c r="AB344" s="77">
        <f>0</f>
        <v>0</v>
      </c>
      <c r="AC344" s="99">
        <f t="array" ref="AC344">SUM(M344,R344,W344,AB344)</f>
        <v>0</v>
      </c>
      <c r="AD344" s="98">
        <f>IF(G344=Error_checking!$A$26,MAX(0,MIN(MaxBonus,$G$1)+1-_xlfn.RANK.EQ(AC344,$AC$2:$AC$601)),0)</f>
        <v>0</v>
      </c>
      <c r="AE344" s="95">
        <f t="shared" si="5"/>
        <v>0</v>
      </c>
      <c r="AF344" s="78" t="str">
        <f t="array" ref="AF344">IF(G344=Error_checking!$A$26,_xlfn.RANK.EQ(AC344,$AC$2:$AC$601),"")</f>
        <v/>
      </c>
      <c r="AG344" s="101"/>
      <c r="AH344" s="102"/>
      <c r="AI344" s="102"/>
      <c r="AJ344" s="102"/>
      <c r="AK344" s="81"/>
      <c r="AL344" s="81"/>
      <c r="AM344" s="81"/>
      <c r="AN344" s="82"/>
      <c r="AO344" s="81"/>
      <c r="AP344" s="81"/>
      <c r="AQ344" s="81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  <c r="BK344" s="89"/>
      <c r="BL344" s="89"/>
      <c r="BM344" s="89"/>
      <c r="BN344" s="89"/>
      <c r="BO344" s="89"/>
      <c r="BP344" s="89"/>
      <c r="BQ344" s="89"/>
      <c r="BR344" s="89"/>
      <c r="BS344" s="89"/>
      <c r="BT344" s="89"/>
      <c r="BU344" s="89"/>
      <c r="BV344" s="89"/>
      <c r="BW344" s="89"/>
      <c r="BX344" s="89"/>
      <c r="BY344" s="89"/>
      <c r="BZ344" s="89"/>
    </row>
    <row r="345" spans="1:78" s="92" customFormat="1" ht="12.75" x14ac:dyDescent="0.2">
      <c r="A345" s="58" t="str">
        <f t="array" ref="A345">IF(G345=Error_checking!$A$26,_xlfn.RANK.EQ(AC345,$AC$2:$AC$601),"")</f>
        <v/>
      </c>
      <c r="B345" s="58">
        <v>82</v>
      </c>
      <c r="C345" s="59">
        <f>VLOOKUP($B345,Ludo_na!$A$2:$D$601,2,0)</f>
        <v>157</v>
      </c>
      <c r="D345" s="60" t="str">
        <f>IF(VLOOKUP($B345,Ludo_voor!$A$2:$Y$601,3,0)="","",VLOOKUP($B345,Ludo_voor!$A$2:$Y$601,3,0))</f>
        <v>Franken</v>
      </c>
      <c r="E345" s="61" t="str">
        <f>IF(VLOOKUP($B345,Ludo_voor!$A$2:$Y$601,4,0)="","",VLOOKUP($B345,Ludo_voor!$A$2:$Y$601,4,0))</f>
        <v>Pieter</v>
      </c>
      <c r="F345" s="62" t="str">
        <f>IF(VLOOKUP($B345,Ludo_voor!$A$2:$Y$601,5,0)="","",VLOOKUP($B345,Ludo_voor!$A$2:$Y$601,5,0))</f>
        <v/>
      </c>
      <c r="G345" s="63"/>
      <c r="H345" s="85"/>
      <c r="I345" s="65"/>
      <c r="J345" s="87"/>
      <c r="K345" s="87"/>
      <c r="L345" s="87"/>
      <c r="M345" s="67" t="str">
        <f t="array" ref="M345">IF($G345="","",IF(L345="",0,((SUM(IF(I345=I$2:I$601,IF(J345=J$2:J$601,1,0),0))-K345)/(SUM(IF(I345=I$2:I$601,IF(J345=J$2:J$601,1,0),0))-1)*100)+(L345/(SUM(IF(I345=I$2:I$601,IF(J345=J$2:J$601,L$2:L$601,0),0))))+IF(K345&lt;2,SUM(IF(I345=I$2:I$601,IF(J345=J$2:J$601,1,0),0)),0)))</f>
        <v/>
      </c>
      <c r="N345" s="88"/>
      <c r="O345" s="72"/>
      <c r="P345" s="72"/>
      <c r="Q345" s="72"/>
      <c r="R345" s="70" t="str">
        <f t="array" ref="R345">IF($G345="","",IF(Q345="",0,((SUM(IF(N345=N$2:N$601,IF(O345=O$2:O$601,1,0),0))-P345)/(SUM(IF(N345=N$2:N$601,IF(O345=O$2:O$601,1,0),0))-1)*100)+(Q345/(SUM(IF(N345=N$2:N$601,IF(O345=O$2:O$601,Q$2:Q$601,0),0))))+IF(P345&lt;2,SUM(IF(N345=N$2:N$601,IF(O345=O$2:O$601,1,0),0)),0)))</f>
        <v/>
      </c>
      <c r="S345" s="103"/>
      <c r="T345" s="69"/>
      <c r="U345" s="69"/>
      <c r="V345" s="69"/>
      <c r="W345" s="73" t="str">
        <f t="array" ref="W345">IF($G345="","",IF(OR(S345=Error_checking!$Q$25,S345=Error_checking!$Q$26),R345-IF(P345&lt;2,SUM(IF(N345=N$2:N$601,IF(O345=O$2:O$601,1,0),0)),0),IF(V345="",0,((SUM(IF(S345=S$2:S$601,IF(T345=T$2:T$601,1,0),0))-U345)/(SUM(IF(S345=S$2:S$601,IF(T345=T$2:T$601,1,0),0))-1)*100)+(V345/(SUM(IF(S345=S$2:S$601,IF(T345=T$2:T$601,V$2:V$601,0),0))))+IF(U345&lt;2,SUM(IF(S345=S$2:S$601,IF(T345=T$2:T$601,1,0),0)),0))))</f>
        <v/>
      </c>
      <c r="X345" s="74"/>
      <c r="Y345" s="75"/>
      <c r="Z345" s="76"/>
      <c r="AA345" s="75"/>
      <c r="AB345" s="77">
        <f>0</f>
        <v>0</v>
      </c>
      <c r="AC345" s="99">
        <f t="array" ref="AC345">SUM(M345,R345,W345,AB345)</f>
        <v>0</v>
      </c>
      <c r="AD345" s="98">
        <f>IF(G345=Error_checking!$A$26,MAX(0,MIN(MaxBonus,$G$1)+1-_xlfn.RANK.EQ(AC345,$AC$2:$AC$601)),0)</f>
        <v>0</v>
      </c>
      <c r="AE345" s="95">
        <f t="shared" si="5"/>
        <v>0</v>
      </c>
      <c r="AF345" s="78" t="str">
        <f t="array" ref="AF345">IF(G345=Error_checking!$A$26,_xlfn.RANK.EQ(AC345,$AC$2:$AC$601),"")</f>
        <v/>
      </c>
      <c r="AG345" s="101"/>
      <c r="AH345" s="102"/>
      <c r="AI345" s="102"/>
      <c r="AJ345" s="102"/>
      <c r="AK345" s="81"/>
      <c r="AL345" s="81"/>
      <c r="AM345" s="81"/>
      <c r="AN345" s="82"/>
      <c r="AO345" s="81"/>
      <c r="AP345" s="81"/>
      <c r="AQ345" s="81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89"/>
      <c r="BM345" s="89"/>
      <c r="BN345" s="89"/>
      <c r="BO345" s="89"/>
      <c r="BP345" s="89"/>
      <c r="BQ345" s="89"/>
      <c r="BR345" s="89"/>
      <c r="BS345" s="89"/>
      <c r="BT345" s="89"/>
      <c r="BU345" s="89"/>
      <c r="BV345" s="89"/>
      <c r="BW345" s="89"/>
      <c r="BX345" s="89"/>
      <c r="BY345" s="89"/>
      <c r="BZ345" s="89"/>
    </row>
    <row r="346" spans="1:78" s="89" customFormat="1" ht="12.75" x14ac:dyDescent="0.2">
      <c r="A346" s="58" t="str">
        <f t="array" ref="A346">IF(G346=Error_checking!$A$26,_xlfn.RANK.EQ(AC346,$AC$2:$AC$601),"")</f>
        <v/>
      </c>
      <c r="B346" s="58">
        <v>406</v>
      </c>
      <c r="C346" s="59">
        <f>VLOOKUP($B346,Ludo_na!$A$2:$D$601,2,0)</f>
        <v>229</v>
      </c>
      <c r="D346" s="60" t="str">
        <f>IF(VLOOKUP($B346,Ludo_voor!$A$2:$Y$601,3,0)="","",VLOOKUP($B346,Ludo_voor!$A$2:$Y$601,3,0))</f>
        <v>Gabrielli</v>
      </c>
      <c r="E346" s="61" t="str">
        <f>IF(VLOOKUP($B346,Ludo_voor!$A$2:$Y$601,4,0)="","",VLOOKUP($B346,Ludo_voor!$A$2:$Y$601,4,0))</f>
        <v>Pierre</v>
      </c>
      <c r="F346" s="62" t="str">
        <f>IF(VLOOKUP($B346,Ludo_voor!$A$2:$Y$601,5,0)="","",VLOOKUP($B346,Ludo_voor!$A$2:$Y$601,5,0))</f>
        <v/>
      </c>
      <c r="G346" s="63"/>
      <c r="H346" s="64"/>
      <c r="I346" s="65"/>
      <c r="J346" s="66"/>
      <c r="K346" s="66"/>
      <c r="L346" s="66"/>
      <c r="M346" s="67" t="str">
        <f t="array" ref="M346">IF($G346="","",IF(L346="",0,((SUM(IF(I346=I$2:I$601,IF(J346=J$2:J$601,1,0),0))-K346)/(SUM(IF(I346=I$2:I$601,IF(J346=J$2:J$601,1,0),0))-1)*100)+(L346/(SUM(IF(I346=I$2:I$601,IF(J346=J$2:J$601,L$2:L$601,0),0))))+IF(K346&lt;2,SUM(IF(I346=I$2:I$601,IF(J346=J$2:J$601,1,0),0)),0)))</f>
        <v/>
      </c>
      <c r="N346" s="68"/>
      <c r="O346" s="69"/>
      <c r="P346" s="69"/>
      <c r="Q346" s="69"/>
      <c r="R346" s="70" t="str">
        <f t="array" ref="R346">IF($G346="","",IF(Q346="",0,((SUM(IF(N346=N$2:N$601,IF(O346=O$2:O$601,1,0),0))-P346)/(SUM(IF(N346=N$2:N$601,IF(O346=O$2:O$601,1,0),0))-1)*100)+(Q346/(SUM(IF(N346=N$2:N$601,IF(O346=O$2:O$601,Q$2:Q$601,0),0))))+IF(P346&lt;2,SUM(IF(N346=N$2:N$601,IF(O346=O$2:O$601,1,0),0)),0)))</f>
        <v/>
      </c>
      <c r="S346" s="71"/>
      <c r="T346" s="72"/>
      <c r="U346" s="72"/>
      <c r="V346" s="72"/>
      <c r="W346" s="73" t="str">
        <f t="array" ref="W346">IF($G346="","",IF(OR(S346=Error_checking!$Q$25,S346=Error_checking!$Q$26),R346-IF(P346&lt;2,SUM(IF(N346=N$2:N$601,IF(O346=O$2:O$601,1,0),0)),0),IF(V346="",0,((SUM(IF(S346=S$2:S$601,IF(T346=T$2:T$601,1,0),0))-U346)/(SUM(IF(S346=S$2:S$601,IF(T346=T$2:T$601,1,0),0))-1)*100)+(V346/(SUM(IF(S346=S$2:S$601,IF(T346=T$2:T$601,V$2:V$601,0),0))))+IF(U346&lt;2,SUM(IF(S346=S$2:S$601,IF(T346=T$2:T$601,1,0),0)),0))))</f>
        <v/>
      </c>
      <c r="X346" s="74"/>
      <c r="Y346" s="75"/>
      <c r="Z346" s="76"/>
      <c r="AA346" s="75"/>
      <c r="AB346" s="77">
        <f>0</f>
        <v>0</v>
      </c>
      <c r="AC346" s="77">
        <f t="array" ref="AC346">SUM(M346,R346,W346,AB346)</f>
        <v>0</v>
      </c>
      <c r="AD346" s="76">
        <f>IF(G346=Error_checking!$A$26,MAX(0,MIN(MaxBonus,$G$1)+1-_xlfn.RANK.EQ(AC346,$AC$2:$AC$601)),0)</f>
        <v>0</v>
      </c>
      <c r="AE346" s="73">
        <f t="shared" si="5"/>
        <v>0</v>
      </c>
      <c r="AF346" s="78" t="str">
        <f t="array" ref="AF346">IF(G346=Error_checking!$A$26,_xlfn.RANK.EQ(AC346,$AC$2:$AC$601),"")</f>
        <v/>
      </c>
      <c r="AG346" s="79"/>
      <c r="AH346" s="80"/>
      <c r="AI346" s="80"/>
      <c r="AJ346" s="80"/>
      <c r="AK346" s="81"/>
      <c r="AL346" s="81"/>
      <c r="AM346" s="81"/>
      <c r="AN346" s="82"/>
      <c r="AO346" s="81"/>
      <c r="AP346" s="81"/>
      <c r="AQ346" s="81"/>
    </row>
    <row r="347" spans="1:78" s="89" customFormat="1" ht="12.75" x14ac:dyDescent="0.2">
      <c r="A347" s="58" t="str">
        <f t="array" ref="A347">IF(G347=Error_checking!$A$26,_xlfn.RANK.EQ(AC347,$AC$2:$AC$601),"")</f>
        <v/>
      </c>
      <c r="B347" s="58">
        <v>375</v>
      </c>
      <c r="C347" s="59">
        <f>VLOOKUP($B347,Ludo_na!$A$2:$D$601,2,0)</f>
        <v>517</v>
      </c>
      <c r="D347" s="60" t="str">
        <f>IF(VLOOKUP($B347,Ludo_voor!$A$2:$Y$601,3,0)="","",VLOOKUP($B347,Ludo_voor!$A$2:$Y$601,3,0))</f>
        <v>Garcia</v>
      </c>
      <c r="E347" s="61" t="str">
        <f>IF(VLOOKUP($B347,Ludo_voor!$A$2:$Y$601,4,0)="","",VLOOKUP($B347,Ludo_voor!$A$2:$Y$601,4,0))</f>
        <v>Eric</v>
      </c>
      <c r="F347" s="62" t="str">
        <f>IF(VLOOKUP($B347,Ludo_voor!$A$2:$Y$601,5,0)="","",VLOOKUP($B347,Ludo_voor!$A$2:$Y$601,5,0))</f>
        <v/>
      </c>
      <c r="G347" s="63"/>
      <c r="H347" s="64"/>
      <c r="I347" s="65"/>
      <c r="J347" s="66"/>
      <c r="K347" s="66"/>
      <c r="L347" s="66"/>
      <c r="M347" s="67" t="str">
        <f t="array" ref="M347">IF($G347="","",IF(L347="",0,((SUM(IF(I347=I$2:I$601,IF(J347=J$2:J$601,1,0),0))-K347)/(SUM(IF(I347=I$2:I$601,IF(J347=J$2:J$601,1,0),0))-1)*100)+(L347/(SUM(IF(I347=I$2:I$601,IF(J347=J$2:J$601,L$2:L$601,0),0))))+IF(K347&lt;2,SUM(IF(I347=I$2:I$601,IF(J347=J$2:J$601,1,0),0)),0)))</f>
        <v/>
      </c>
      <c r="N347" s="68"/>
      <c r="O347" s="69"/>
      <c r="P347" s="69"/>
      <c r="Q347" s="69"/>
      <c r="R347" s="70" t="str">
        <f t="array" ref="R347">IF($G347="","",IF(Q347="",0,((SUM(IF(N347=N$2:N$601,IF(O347=O$2:O$601,1,0),0))-P347)/(SUM(IF(N347=N$2:N$601,IF(O347=O$2:O$601,1,0),0))-1)*100)+(Q347/(SUM(IF(N347=N$2:N$601,IF(O347=O$2:O$601,Q$2:Q$601,0),0))))+IF(P347&lt;2,SUM(IF(N347=N$2:N$601,IF(O347=O$2:O$601,1,0),0)),0)))</f>
        <v/>
      </c>
      <c r="S347" s="71"/>
      <c r="T347" s="72"/>
      <c r="U347" s="72"/>
      <c r="V347" s="72"/>
      <c r="W347" s="73" t="str">
        <f t="array" ref="W347">IF($G347="","",IF(OR(S347=Error_checking!$Q$25,S347=Error_checking!$Q$26),R347-IF(P347&lt;2,SUM(IF(N347=N$2:N$601,IF(O347=O$2:O$601,1,0),0)),0),IF(V347="",0,((SUM(IF(S347=S$2:S$601,IF(T347=T$2:T$601,1,0),0))-U347)/(SUM(IF(S347=S$2:S$601,IF(T347=T$2:T$601,1,0),0))-1)*100)+(V347/(SUM(IF(S347=S$2:S$601,IF(T347=T$2:T$601,V$2:V$601,0),0))))+IF(U347&lt;2,SUM(IF(S347=S$2:S$601,IF(T347=T$2:T$601,1,0),0)),0))))</f>
        <v/>
      </c>
      <c r="X347" s="74"/>
      <c r="Y347" s="75"/>
      <c r="Z347" s="76"/>
      <c r="AA347" s="75"/>
      <c r="AB347" s="77">
        <f>0</f>
        <v>0</v>
      </c>
      <c r="AC347" s="77">
        <f t="array" ref="AC347">SUM(M347,R347,W347,AB347)</f>
        <v>0</v>
      </c>
      <c r="AD347" s="76">
        <f>IF(G347=Error_checking!$A$26,MAX(0,MIN(MaxBonus,$G$1)+1-_xlfn.RANK.EQ(AC347,$AC$2:$AC$601)),0)</f>
        <v>0</v>
      </c>
      <c r="AE347" s="73">
        <f t="shared" si="5"/>
        <v>0</v>
      </c>
      <c r="AF347" s="78" t="str">
        <f t="array" ref="AF347">IF(G347=Error_checking!$A$26,_xlfn.RANK.EQ(AC347,$AC$2:$AC$601),"")</f>
        <v/>
      </c>
      <c r="AG347" s="79"/>
      <c r="AH347" s="80"/>
      <c r="AI347" s="80"/>
      <c r="AJ347" s="80"/>
      <c r="AK347" s="81"/>
      <c r="AL347" s="81"/>
      <c r="AM347" s="81"/>
      <c r="AN347" s="82"/>
      <c r="AO347" s="81"/>
      <c r="AP347" s="81"/>
      <c r="AQ347" s="81"/>
    </row>
    <row r="348" spans="1:78" s="89" customFormat="1" ht="12.75" x14ac:dyDescent="0.2">
      <c r="A348" s="58" t="str">
        <f t="array" ref="A348">IF(G348=Error_checking!$A$26,_xlfn.RANK.EQ(AC348,$AC$2:$AC$601),"")</f>
        <v/>
      </c>
      <c r="B348" s="84">
        <v>64</v>
      </c>
      <c r="C348" s="59">
        <f>VLOOKUP($B348,Ludo_na!$A$2:$D$601,2,0)</f>
        <v>411</v>
      </c>
      <c r="D348" s="60" t="str">
        <f>IF(VLOOKUP($B348,Ludo_voor!$A$2:$Y$601,3,0)="","",VLOOKUP($B348,Ludo_voor!$A$2:$Y$601,3,0))</f>
        <v>Gardin</v>
      </c>
      <c r="E348" s="61" t="str">
        <f>IF(VLOOKUP($B348,Ludo_voor!$A$2:$Y$601,4,0)="","",VLOOKUP($B348,Ludo_voor!$A$2:$Y$601,4,0))</f>
        <v>Maïté</v>
      </c>
      <c r="F348" s="62" t="str">
        <f>IF(VLOOKUP($B348,Ludo_voor!$A$2:$Y$601,5,0)="","",VLOOKUP($B348,Ludo_voor!$A$2:$Y$601,5,0))</f>
        <v/>
      </c>
      <c r="G348" s="63"/>
      <c r="H348" s="85"/>
      <c r="I348" s="86"/>
      <c r="J348" s="87"/>
      <c r="K348" s="87"/>
      <c r="L348" s="87"/>
      <c r="M348" s="67" t="str">
        <f t="array" ref="M348">IF($G348="","",IF(L348="",0,((SUM(IF(I348=I$2:I$601,IF(J348=J$2:J$601,1,0),0))-K348)/(SUM(IF(I348=I$2:I$601,IF(J348=J$2:J$601,1,0),0))-1)*100)+(L348/(SUM(IF(I348=I$2:I$601,IF(J348=J$2:J$601,L$2:L$601,0),0))))+IF(K348&lt;2,SUM(IF(I348=I$2:I$601,IF(J348=J$2:J$601,1,0),0)),0)))</f>
        <v/>
      </c>
      <c r="N348" s="88"/>
      <c r="O348" s="72"/>
      <c r="P348" s="72"/>
      <c r="Q348" s="72"/>
      <c r="R348" s="70" t="str">
        <f t="array" ref="R348">IF($G348="","",IF(Q348="",0,((SUM(IF(N348=N$2:N$601,IF(O348=O$2:O$601,1,0),0))-P348)/(SUM(IF(N348=N$2:N$601,IF(O348=O$2:O$601,1,0),0))-1)*100)+(Q348/(SUM(IF(N348=N$2:N$601,IF(O348=O$2:O$601,Q$2:Q$601,0),0))))+IF(P348&lt;2,SUM(IF(N348=N$2:N$601,IF(O348=O$2:O$601,1,0),0)),0)))</f>
        <v/>
      </c>
      <c r="S348" s="103"/>
      <c r="T348" s="69"/>
      <c r="U348" s="69"/>
      <c r="V348" s="69"/>
      <c r="W348" s="73" t="str">
        <f t="array" ref="W348">IF($G348="","",IF(OR(S348=Error_checking!$Q$25,S348=Error_checking!$Q$26),R348-IF(P348&lt;2,SUM(IF(N348=N$2:N$601,IF(O348=O$2:O$601,1,0),0)),0),IF(V348="",0,((SUM(IF(S348=S$2:S$601,IF(T348=T$2:T$601,1,0),0))-U348)/(SUM(IF(S348=S$2:S$601,IF(T348=T$2:T$601,1,0),0))-1)*100)+(V348/(SUM(IF(S348=S$2:S$601,IF(T348=T$2:T$601,V$2:V$601,0),0))))+IF(U348&lt;2,SUM(IF(S348=S$2:S$601,IF(T348=T$2:T$601,1,0),0)),0))))</f>
        <v/>
      </c>
      <c r="X348" s="96"/>
      <c r="Y348" s="97"/>
      <c r="Z348" s="98"/>
      <c r="AA348" s="97"/>
      <c r="AB348" s="99">
        <f>0</f>
        <v>0</v>
      </c>
      <c r="AC348" s="99">
        <f t="array" ref="AC348">SUM(M348,R348,W348,AB348)</f>
        <v>0</v>
      </c>
      <c r="AD348" s="98">
        <f>IF(G348=Error_checking!$A$26,MAX(0,MIN(MaxBonus,$G$1)+1-_xlfn.RANK.EQ(AC348,$AC$2:$AC$601)),0)</f>
        <v>0</v>
      </c>
      <c r="AE348" s="95">
        <f t="shared" si="5"/>
        <v>0</v>
      </c>
      <c r="AF348" s="78" t="str">
        <f t="array" ref="AF348">IF(G348=Error_checking!$A$26,_xlfn.RANK.EQ(AC348,$AC$2:$AC$601),"")</f>
        <v/>
      </c>
      <c r="AG348" s="101"/>
      <c r="AH348" s="102"/>
      <c r="AI348" s="102"/>
      <c r="AJ348" s="102"/>
      <c r="AK348" s="81"/>
      <c r="AL348" s="81"/>
      <c r="AM348" s="81"/>
      <c r="AN348" s="82"/>
      <c r="AO348" s="81"/>
      <c r="AP348" s="81"/>
      <c r="AQ348" s="81"/>
    </row>
    <row r="349" spans="1:78" s="89" customFormat="1" ht="12.75" x14ac:dyDescent="0.2">
      <c r="A349" s="58" t="str">
        <f t="array" ref="A349">IF(G349=Error_checking!$A$26,_xlfn.RANK.EQ(AC349,$AC$2:$AC$601),"")</f>
        <v/>
      </c>
      <c r="B349" s="93">
        <v>285</v>
      </c>
      <c r="C349" s="59">
        <f>VLOOKUP($B349,Ludo_na!$A$2:$D$601,2,0)</f>
        <v>525</v>
      </c>
      <c r="D349" s="60" t="str">
        <f>IF(VLOOKUP($B349,Ludo_voor!$A$2:$Y$601,3,0)="","",VLOOKUP($B349,Ludo_voor!$A$2:$Y$601,3,0))</f>
        <v>Gavart</v>
      </c>
      <c r="E349" s="61" t="str">
        <f>IF(VLOOKUP($B349,Ludo_voor!$A$2:$Y$601,4,0)="","",VLOOKUP($B349,Ludo_voor!$A$2:$Y$601,4,0))</f>
        <v>Gaike</v>
      </c>
      <c r="F349" s="62" t="str">
        <f>IF(VLOOKUP($B349,Ludo_voor!$A$2:$Y$601,5,0)="","",VLOOKUP($B349,Ludo_voor!$A$2:$Y$601,5,0))</f>
        <v/>
      </c>
      <c r="G349" s="63"/>
      <c r="H349" s="85"/>
      <c r="I349" s="86"/>
      <c r="J349" s="87"/>
      <c r="K349" s="87"/>
      <c r="L349" s="87"/>
      <c r="M349" s="67" t="str">
        <f t="array" ref="M349">IF($G349="","",IF(L349="",0,((SUM(IF(I349=I$2:I$601,IF(J349=J$2:J$601,1,0),0))-K349)/(SUM(IF(I349=I$2:I$601,IF(J349=J$2:J$601,1,0),0))-1)*100)+(L349/(SUM(IF(I349=I$2:I$601,IF(J349=J$2:J$601,L$2:L$601,0),0))))+IF(K349&lt;2,SUM(IF(I349=I$2:I$601,IF(J349=J$2:J$601,1,0),0)),0)))</f>
        <v/>
      </c>
      <c r="N349" s="88"/>
      <c r="O349" s="72"/>
      <c r="P349" s="72"/>
      <c r="Q349" s="72"/>
      <c r="R349" s="70" t="str">
        <f t="array" ref="R349">IF($G349="","",IF(Q349="",0,((SUM(IF(N349=N$2:N$601,IF(O349=O$2:O$601,1,0),0))-P349)/(SUM(IF(N349=N$2:N$601,IF(O349=O$2:O$601,1,0),0))-1)*100)+(Q349/(SUM(IF(N349=N$2:N$601,IF(O349=O$2:O$601,Q$2:Q$601,0),0))))+IF(P349&lt;2,SUM(IF(N349=N$2:N$601,IF(O349=O$2:O$601,1,0),0)),0)))</f>
        <v/>
      </c>
      <c r="S349" s="71"/>
      <c r="T349" s="72"/>
      <c r="U349" s="72"/>
      <c r="V349" s="72"/>
      <c r="W349" s="73" t="str">
        <f t="array" ref="W349">IF($G349="","",IF(OR(S349=Error_checking!$Q$25,S349=Error_checking!$Q$26),R349-IF(P349&lt;2,SUM(IF(N349=N$2:N$601,IF(O349=O$2:O$601,1,0),0)),0),IF(V349="",0,((SUM(IF(S349=S$2:S$601,IF(T349=T$2:T$601,1,0),0))-U349)/(SUM(IF(S349=S$2:S$601,IF(T349=T$2:T$601,1,0),0))-1)*100)+(V349/(SUM(IF(S349=S$2:S$601,IF(T349=T$2:T$601,V$2:V$601,0),0))))+IF(U349&lt;2,SUM(IF(S349=S$2:S$601,IF(T349=T$2:T$601,1,0),0)),0))))</f>
        <v/>
      </c>
      <c r="X349" s="74"/>
      <c r="Y349" s="75"/>
      <c r="Z349" s="76"/>
      <c r="AA349" s="75"/>
      <c r="AB349" s="77">
        <f>0</f>
        <v>0</v>
      </c>
      <c r="AC349" s="77">
        <f t="array" ref="AC349">SUM(M349,R349,W349,AB349)</f>
        <v>0</v>
      </c>
      <c r="AD349" s="76">
        <f>IF(G349=Error_checking!$A$26,MAX(0,MIN(MaxBonus,$G$1)+1-_xlfn.RANK.EQ(AC349,$AC$2:$AC$601)),0)</f>
        <v>0</v>
      </c>
      <c r="AE349" s="73">
        <f t="shared" si="5"/>
        <v>0</v>
      </c>
      <c r="AF349" s="78" t="str">
        <f t="array" ref="AF349">IF(G349=Error_checking!$A$26,_xlfn.RANK.EQ(AC349,$AC$2:$AC$601),"")</f>
        <v/>
      </c>
      <c r="AG349" s="79"/>
      <c r="AH349" s="80"/>
      <c r="AI349" s="80"/>
      <c r="AJ349" s="80"/>
      <c r="AK349" s="81"/>
      <c r="AL349" s="81"/>
      <c r="AM349" s="81"/>
      <c r="AN349" s="82"/>
      <c r="AO349" s="81"/>
      <c r="AP349" s="81"/>
      <c r="AQ349" s="81"/>
    </row>
    <row r="350" spans="1:78" s="89" customFormat="1" ht="12.75" x14ac:dyDescent="0.2">
      <c r="A350" s="58" t="str">
        <f t="array" ref="A350">IF(G350=Error_checking!$A$26,_xlfn.RANK.EQ(AC350,$AC$2:$AC$601),"")</f>
        <v/>
      </c>
      <c r="B350" s="58">
        <v>213</v>
      </c>
      <c r="C350" s="59">
        <f>VLOOKUP($B350,Ludo_na!$A$2:$D$601,2,0)</f>
        <v>397</v>
      </c>
      <c r="D350" s="60" t="str">
        <f>IF(VLOOKUP($B350,Ludo_voor!$A$2:$Y$601,3,0)="","",VLOOKUP($B350,Ludo_voor!$A$2:$Y$601,3,0))</f>
        <v>Geens</v>
      </c>
      <c r="E350" s="61" t="str">
        <f>IF(VLOOKUP($B350,Ludo_voor!$A$2:$Y$601,4,0)="","",VLOOKUP($B350,Ludo_voor!$A$2:$Y$601,4,0))</f>
        <v>Wouter</v>
      </c>
      <c r="F350" s="62" t="str">
        <f>IF(VLOOKUP($B350,Ludo_voor!$A$2:$Y$601,5,0)="","",VLOOKUP($B350,Ludo_voor!$A$2:$Y$601,5,0))</f>
        <v/>
      </c>
      <c r="G350" s="63"/>
      <c r="H350" s="85"/>
      <c r="I350" s="86"/>
      <c r="J350" s="87"/>
      <c r="K350" s="87"/>
      <c r="L350" s="87"/>
      <c r="M350" s="67" t="str">
        <f t="array" ref="M350">IF($G350="","",IF(L350="",0,((SUM(IF(I350=I$2:I$601,IF(J350=J$2:J$601,1,0),0))-K350)/(SUM(IF(I350=I$2:I$601,IF(J350=J$2:J$601,1,0),0))-1)*100)+(L350/(SUM(IF(I350=I$2:I$601,IF(J350=J$2:J$601,L$2:L$601,0),0))))+IF(K350&lt;2,SUM(IF(I350=I$2:I$601,IF(J350=J$2:J$601,1,0),0)),0)))</f>
        <v/>
      </c>
      <c r="N350" s="88"/>
      <c r="O350" s="72"/>
      <c r="P350" s="72"/>
      <c r="Q350" s="72"/>
      <c r="R350" s="70" t="str">
        <f t="array" ref="R350">IF($G350="","",IF(Q350="",0,((SUM(IF(N350=N$2:N$601,IF(O350=O$2:O$601,1,0),0))-P350)/(SUM(IF(N350=N$2:N$601,IF(O350=O$2:O$601,1,0),0))-1)*100)+(Q350/(SUM(IF(N350=N$2:N$601,IF(O350=O$2:O$601,Q$2:Q$601,0),0))))+IF(P350&lt;2,SUM(IF(N350=N$2:N$601,IF(O350=O$2:O$601,1,0),0)),0)))</f>
        <v/>
      </c>
      <c r="S350" s="71"/>
      <c r="T350" s="72"/>
      <c r="U350" s="72"/>
      <c r="V350" s="72"/>
      <c r="W350" s="73" t="str">
        <f t="array" ref="W350">IF($G350="","",IF(OR(S350=Error_checking!$Q$25,S350=Error_checking!$Q$26),R350-IF(P350&lt;2,SUM(IF(N350=N$2:N$601,IF(O350=O$2:O$601,1,0),0)),0),IF(V350="",0,((SUM(IF(S350=S$2:S$601,IF(T350=T$2:T$601,1,0),0))-U350)/(SUM(IF(S350=S$2:S$601,IF(T350=T$2:T$601,1,0),0))-1)*100)+(V350/(SUM(IF(S350=S$2:S$601,IF(T350=T$2:T$601,V$2:V$601,0),0))))+IF(U350&lt;2,SUM(IF(S350=S$2:S$601,IF(T350=T$2:T$601,1,0),0)),0))))</f>
        <v/>
      </c>
      <c r="X350" s="74"/>
      <c r="Y350" s="75"/>
      <c r="Z350" s="76"/>
      <c r="AA350" s="75"/>
      <c r="AB350" s="77">
        <f>0</f>
        <v>0</v>
      </c>
      <c r="AC350" s="77">
        <f t="array" ref="AC350">SUM(M350,R350,W350,AB350)</f>
        <v>0</v>
      </c>
      <c r="AD350" s="76">
        <f>IF(G350=Error_checking!$A$26,MAX(0,MIN(MaxBonus,$G$1)+1-_xlfn.RANK.EQ(AC350,$AC$2:$AC$601)),0)</f>
        <v>0</v>
      </c>
      <c r="AE350" s="73">
        <f t="shared" si="5"/>
        <v>0</v>
      </c>
      <c r="AF350" s="78" t="str">
        <f t="array" ref="AF350">IF(G350=Error_checking!$A$26,_xlfn.RANK.EQ(AC350,$AC$2:$AC$601),"")</f>
        <v/>
      </c>
      <c r="AG350" s="79"/>
      <c r="AH350" s="80"/>
      <c r="AI350" s="80"/>
      <c r="AJ350" s="80"/>
      <c r="AK350" s="90"/>
      <c r="AL350" s="81"/>
      <c r="AM350" s="81"/>
      <c r="AN350" s="82"/>
      <c r="AO350" s="81"/>
      <c r="AP350" s="81"/>
      <c r="AQ350" s="81"/>
    </row>
    <row r="351" spans="1:78" s="104" customFormat="1" ht="12.75" x14ac:dyDescent="0.2">
      <c r="A351" s="58" t="str">
        <f t="array" ref="A351">IF(G351=Error_checking!$A$26,_xlfn.RANK.EQ(AC351,$AC$2:$AC$601),"")</f>
        <v/>
      </c>
      <c r="B351" s="84">
        <v>47</v>
      </c>
      <c r="C351" s="59">
        <f>VLOOKUP($B351,Ludo_na!$A$2:$D$601,2,0)</f>
        <v>532</v>
      </c>
      <c r="D351" s="60" t="str">
        <f>IF(VLOOKUP($B351,Ludo_voor!$A$2:$Y$601,3,0)="","",VLOOKUP($B351,Ludo_voor!$A$2:$Y$601,3,0))</f>
        <v>Geeraert</v>
      </c>
      <c r="E351" s="61" t="str">
        <f>IF(VLOOKUP($B351,Ludo_voor!$A$2:$Y$601,4,0)="","",VLOOKUP($B351,Ludo_voor!$A$2:$Y$601,4,0))</f>
        <v>Yoëlle</v>
      </c>
      <c r="F351" s="62" t="str">
        <f>IF(VLOOKUP($B351,Ludo_voor!$A$2:$Y$601,5,0)="","",VLOOKUP($B351,Ludo_voor!$A$2:$Y$601,5,0))</f>
        <v>Spelen op Zolder</v>
      </c>
      <c r="G351" s="63"/>
      <c r="H351" s="85"/>
      <c r="I351" s="86"/>
      <c r="J351" s="87"/>
      <c r="K351" s="87"/>
      <c r="L351" s="87"/>
      <c r="M351" s="67" t="str">
        <f t="array" ref="M351">IF($G351="","",IF(L351="",0,((SUM(IF(I351=I$2:I$601,IF(J351=J$2:J$601,1,0),0))-K351)/(SUM(IF(I351=I$2:I$601,IF(J351=J$2:J$601,1,0),0))-1)*100)+(L351/(SUM(IF(I351=I$2:I$601,IF(J351=J$2:J$601,L$2:L$601,0),0))))+IF(K351&lt;2,SUM(IF(I351=I$2:I$601,IF(J351=J$2:J$601,1,0),0)),0)))</f>
        <v/>
      </c>
      <c r="N351" s="88"/>
      <c r="O351" s="72"/>
      <c r="P351" s="72"/>
      <c r="Q351" s="72"/>
      <c r="R351" s="70" t="str">
        <f t="array" ref="R351">IF($G351="","",IF(Q351="",0,((SUM(IF(N351=N$2:N$601,IF(O351=O$2:O$601,1,0),0))-P351)/(SUM(IF(N351=N$2:N$601,IF(O351=O$2:O$601,1,0),0))-1)*100)+(Q351/(SUM(IF(N351=N$2:N$601,IF(O351=O$2:O$601,Q$2:Q$601,0),0))))+IF(P351&lt;2,SUM(IF(N351=N$2:N$601,IF(O351=O$2:O$601,1,0),0)),0)))</f>
        <v/>
      </c>
      <c r="S351" s="71"/>
      <c r="T351" s="72"/>
      <c r="U351" s="72"/>
      <c r="V351" s="72"/>
      <c r="W351" s="73" t="str">
        <f t="array" ref="W351">IF($G351="","",IF(OR(S351=Error_checking!$Q$25,S351=Error_checking!$Q$26),R351-IF(P351&lt;2,SUM(IF(N351=N$2:N$601,IF(O351=O$2:O$601,1,0),0)),0),IF(V351="",0,((SUM(IF(S351=S$2:S$601,IF(T351=T$2:T$601,1,0),0))-U351)/(SUM(IF(S351=S$2:S$601,IF(T351=T$2:T$601,1,0),0))-1)*100)+(V351/(SUM(IF(S351=S$2:S$601,IF(T351=T$2:T$601,V$2:V$601,0),0))))+IF(U351&lt;2,SUM(IF(S351=S$2:S$601,IF(T351=T$2:T$601,1,0),0)),0))))</f>
        <v/>
      </c>
      <c r="X351" s="74"/>
      <c r="Y351" s="75"/>
      <c r="Z351" s="76"/>
      <c r="AA351" s="75"/>
      <c r="AB351" s="77">
        <f>0</f>
        <v>0</v>
      </c>
      <c r="AC351" s="77">
        <f t="array" ref="AC351">SUM(M351,R351,W351,AB351)</f>
        <v>0</v>
      </c>
      <c r="AD351" s="76">
        <f>IF(G351=Error_checking!$A$26,MAX(0,MIN(MaxBonus,$G$1)+1-_xlfn.RANK.EQ(AC351,$AC$2:$AC$601)),0)</f>
        <v>0</v>
      </c>
      <c r="AE351" s="73">
        <f t="shared" si="5"/>
        <v>0</v>
      </c>
      <c r="AF351" s="78" t="str">
        <f t="array" ref="AF351">IF(G351=Error_checking!$A$26,_xlfn.RANK.EQ(AC351,$AC$2:$AC$601),"")</f>
        <v/>
      </c>
      <c r="AG351" s="79"/>
      <c r="AH351" s="80"/>
      <c r="AI351" s="80"/>
      <c r="AJ351" s="80"/>
      <c r="AK351" s="90"/>
      <c r="AL351" s="81"/>
      <c r="AM351" s="81"/>
      <c r="AN351" s="82"/>
      <c r="AO351" s="81"/>
      <c r="AP351" s="81"/>
      <c r="AQ351" s="81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89"/>
      <c r="BM351" s="89"/>
      <c r="BN351" s="89"/>
      <c r="BO351" s="89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</row>
    <row r="352" spans="1:78" s="104" customFormat="1" ht="12.75" x14ac:dyDescent="0.2">
      <c r="A352" s="58" t="str">
        <f t="array" ref="A352">IF(G352=Error_checking!$A$26,_xlfn.RANK.EQ(AC352,$AC$2:$AC$601),"")</f>
        <v/>
      </c>
      <c r="B352" s="58">
        <v>214</v>
      </c>
      <c r="C352" s="59">
        <f>VLOOKUP($B352,Ludo_na!$A$2:$D$601,2,0)</f>
        <v>40</v>
      </c>
      <c r="D352" s="60" t="str">
        <f>IF(VLOOKUP($B352,Ludo_voor!$A$2:$Y$601,3,0)="","",VLOOKUP($B352,Ludo_voor!$A$2:$Y$601,3,0))</f>
        <v>Geeraerts</v>
      </c>
      <c r="E352" s="61" t="str">
        <f>IF(VLOOKUP($B352,Ludo_voor!$A$2:$Y$601,4,0)="","",VLOOKUP($B352,Ludo_voor!$A$2:$Y$601,4,0))</f>
        <v>Tamara</v>
      </c>
      <c r="F352" s="62" t="str">
        <f>IF(VLOOKUP($B352,Ludo_voor!$A$2:$Y$601,5,0)="","",VLOOKUP($B352,Ludo_voor!$A$2:$Y$601,5,0))</f>
        <v>t Gezelschap</v>
      </c>
      <c r="G352" s="63"/>
      <c r="H352" s="85"/>
      <c r="I352" s="86"/>
      <c r="J352" s="87"/>
      <c r="K352" s="87"/>
      <c r="L352" s="87"/>
      <c r="M352" s="67" t="str">
        <f t="array" ref="M352">IF($G352="","",IF(L352="",0,((SUM(IF(I352=I$2:I$601,IF(J352=J$2:J$601,1,0),0))-K352)/(SUM(IF(I352=I$2:I$601,IF(J352=J$2:J$601,1,0),0))-1)*100)+(L352/(SUM(IF(I352=I$2:I$601,IF(J352=J$2:J$601,L$2:L$601,0),0))))+IF(K352&lt;2,SUM(IF(I352=I$2:I$601,IF(J352=J$2:J$601,1,0),0)),0)))</f>
        <v/>
      </c>
      <c r="N352" s="88"/>
      <c r="O352" s="72"/>
      <c r="P352" s="72"/>
      <c r="Q352" s="72"/>
      <c r="R352" s="70" t="str">
        <f t="array" ref="R352">IF($G352="","",IF(Q352="",0,((SUM(IF(N352=N$2:N$601,IF(O352=O$2:O$601,1,0),0))-P352)/(SUM(IF(N352=N$2:N$601,IF(O352=O$2:O$601,1,0),0))-1)*100)+(Q352/(SUM(IF(N352=N$2:N$601,IF(O352=O$2:O$601,Q$2:Q$601,0),0))))+IF(P352&lt;2,SUM(IF(N352=N$2:N$601,IF(O352=O$2:O$601,1,0),0)),0)))</f>
        <v/>
      </c>
      <c r="S352" s="71"/>
      <c r="T352" s="72"/>
      <c r="U352" s="72"/>
      <c r="V352" s="72"/>
      <c r="W352" s="73" t="str">
        <f t="array" ref="W352">IF($G352="","",IF(OR(S352=Error_checking!$Q$25,S352=Error_checking!$Q$26),R352-IF(P352&lt;2,SUM(IF(N352=N$2:N$601,IF(O352=O$2:O$601,1,0),0)),0),IF(V352="",0,((SUM(IF(S352=S$2:S$601,IF(T352=T$2:T$601,1,0),0))-U352)/(SUM(IF(S352=S$2:S$601,IF(T352=T$2:T$601,1,0),0))-1)*100)+(V352/(SUM(IF(S352=S$2:S$601,IF(T352=T$2:T$601,V$2:V$601,0),0))))+IF(U352&lt;2,SUM(IF(S352=S$2:S$601,IF(T352=T$2:T$601,1,0),0)),0))))</f>
        <v/>
      </c>
      <c r="X352" s="74"/>
      <c r="Y352" s="75"/>
      <c r="Z352" s="76"/>
      <c r="AA352" s="75"/>
      <c r="AB352" s="77">
        <f>0</f>
        <v>0</v>
      </c>
      <c r="AC352" s="77">
        <f t="array" ref="AC352">SUM(M352,R352,W352,AB352)</f>
        <v>0</v>
      </c>
      <c r="AD352" s="76">
        <f>IF(G352=Error_checking!$A$26,MAX(0,MIN(MaxBonus,$G$1)+1-_xlfn.RANK.EQ(AC352,$AC$2:$AC$601)),0)</f>
        <v>0</v>
      </c>
      <c r="AE352" s="73">
        <f t="shared" si="5"/>
        <v>0</v>
      </c>
      <c r="AF352" s="78" t="str">
        <f t="array" ref="AF352">IF(G352=Error_checking!$A$26,_xlfn.RANK.EQ(AC352,$AC$2:$AC$601),"")</f>
        <v/>
      </c>
      <c r="AG352" s="79"/>
      <c r="AH352" s="80"/>
      <c r="AI352" s="80"/>
      <c r="AJ352" s="80"/>
      <c r="AK352" s="90"/>
      <c r="AL352" s="81"/>
      <c r="AM352" s="81"/>
      <c r="AN352" s="82"/>
      <c r="AO352" s="81"/>
      <c r="AP352" s="81"/>
      <c r="AQ352" s="81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</row>
    <row r="353" spans="1:78" s="104" customFormat="1" ht="12.75" x14ac:dyDescent="0.2">
      <c r="A353" s="58" t="str">
        <f t="array" ref="A353">IF(G353=Error_checking!$A$26,_xlfn.RANK.EQ(AC353,$AC$2:$AC$601),"")</f>
        <v/>
      </c>
      <c r="B353" s="58">
        <v>260</v>
      </c>
      <c r="C353" s="59">
        <f>VLOOKUP($B353,Ludo_na!$A$2:$D$601,2,0)</f>
        <v>21</v>
      </c>
      <c r="D353" s="60" t="str">
        <f>IF(VLOOKUP($B353,Ludo_voor!$A$2:$Y$601,3,0)="","",VLOOKUP($B353,Ludo_voor!$A$2:$Y$601,3,0))</f>
        <v>Geukens</v>
      </c>
      <c r="E353" s="61" t="str">
        <f>IF(VLOOKUP($B353,Ludo_voor!$A$2:$Y$601,4,0)="","",VLOOKUP($B353,Ludo_voor!$A$2:$Y$601,4,0))</f>
        <v>Tom</v>
      </c>
      <c r="F353" s="62" t="str">
        <f>IF(VLOOKUP($B353,Ludo_voor!$A$2:$Y$601,5,0)="","",VLOOKUP($B353,Ludo_voor!$A$2:$Y$601,5,0))</f>
        <v>t Gezelschap</v>
      </c>
      <c r="G353" s="63"/>
      <c r="H353" s="64"/>
      <c r="I353" s="65"/>
      <c r="J353" s="66"/>
      <c r="K353" s="66"/>
      <c r="L353" s="66"/>
      <c r="M353" s="67" t="str">
        <f t="array" ref="M353">IF($G353="","",IF(L353="",0,((SUM(IF(I353=I$2:I$601,IF(J353=J$2:J$601,1,0),0))-K353)/(SUM(IF(I353=I$2:I$601,IF(J353=J$2:J$601,1,0),0))-1)*100)+(L353/(SUM(IF(I353=I$2:I$601,IF(J353=J$2:J$601,L$2:L$601,0),0))))+IF(K353&lt;2,SUM(IF(I353=I$2:I$601,IF(J353=J$2:J$601,1,0),0)),0)))</f>
        <v/>
      </c>
      <c r="N353" s="68"/>
      <c r="O353" s="69"/>
      <c r="P353" s="69"/>
      <c r="Q353" s="69"/>
      <c r="R353" s="70" t="str">
        <f t="array" ref="R353">IF($G353="","",IF(Q353="",0,((SUM(IF(N353=N$2:N$601,IF(O353=O$2:O$601,1,0),0))-P353)/(SUM(IF(N353=N$2:N$601,IF(O353=O$2:O$601,1,0),0))-1)*100)+(Q353/(SUM(IF(N353=N$2:N$601,IF(O353=O$2:O$601,Q$2:Q$601,0),0))))+IF(P353&lt;2,SUM(IF(N353=N$2:N$601,IF(O353=O$2:O$601,1,0),0)),0)))</f>
        <v/>
      </c>
      <c r="S353" s="71"/>
      <c r="T353" s="72"/>
      <c r="U353" s="72"/>
      <c r="V353" s="72"/>
      <c r="W353" s="73" t="str">
        <f t="array" ref="W353">IF($G353="","",IF(OR(S353=Error_checking!$Q$25,S353=Error_checking!$Q$26),R353-IF(P353&lt;2,SUM(IF(N353=N$2:N$601,IF(O353=O$2:O$601,1,0),0)),0),IF(V353="",0,((SUM(IF(S353=S$2:S$601,IF(T353=T$2:T$601,1,0),0))-U353)/(SUM(IF(S353=S$2:S$601,IF(T353=T$2:T$601,1,0),0))-1)*100)+(V353/(SUM(IF(S353=S$2:S$601,IF(T353=T$2:T$601,V$2:V$601,0),0))))+IF(U353&lt;2,SUM(IF(S353=S$2:S$601,IF(T353=T$2:T$601,1,0),0)),0))))</f>
        <v/>
      </c>
      <c r="X353" s="74"/>
      <c r="Y353" s="75"/>
      <c r="Z353" s="76"/>
      <c r="AA353" s="75"/>
      <c r="AB353" s="77">
        <f>0</f>
        <v>0</v>
      </c>
      <c r="AC353" s="77">
        <f t="array" ref="AC353">SUM(M353,R353,W353,AB353)</f>
        <v>0</v>
      </c>
      <c r="AD353" s="76">
        <f>IF(G353=Error_checking!$A$26,MAX(0,MIN(MaxBonus,$G$1)+1-_xlfn.RANK.EQ(AC353,$AC$2:$AC$601)),0)</f>
        <v>0</v>
      </c>
      <c r="AE353" s="73">
        <f t="shared" si="5"/>
        <v>0</v>
      </c>
      <c r="AF353" s="78" t="str">
        <f t="array" ref="AF353">IF(G353=Error_checking!$A$26,_xlfn.RANK.EQ(AC353,$AC$2:$AC$601),"")</f>
        <v/>
      </c>
      <c r="AG353" s="79"/>
      <c r="AH353" s="80"/>
      <c r="AI353" s="80"/>
      <c r="AJ353" s="80"/>
      <c r="AK353" s="81"/>
      <c r="AL353" s="81"/>
      <c r="AM353" s="81"/>
      <c r="AN353" s="82"/>
      <c r="AO353" s="81"/>
      <c r="AP353" s="81"/>
      <c r="AQ353" s="81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</row>
    <row r="354" spans="1:78" s="104" customFormat="1" ht="12.75" x14ac:dyDescent="0.2">
      <c r="A354" s="58" t="str">
        <f t="array" ref="A354">IF(G354=Error_checking!$A$26,_xlfn.RANK.EQ(AC354,$AC$2:$AC$601),"")</f>
        <v/>
      </c>
      <c r="B354" s="84">
        <v>507</v>
      </c>
      <c r="C354" s="59">
        <f>VLOOKUP($B354,Ludo_na!$A$2:$D$601,2,0)</f>
        <v>212</v>
      </c>
      <c r="D354" s="60" t="str">
        <f>IF(VLOOKUP($B354,Ludo_voor!$A$2:$Y$601,3,0)="","",VLOOKUP($B354,Ludo_voor!$A$2:$Y$601,3,0))</f>
        <v>Gheerardijn</v>
      </c>
      <c r="E354" s="61" t="str">
        <f>IF(VLOOKUP($B354,Ludo_voor!$A$2:$Y$601,4,0)="","",VLOOKUP($B354,Ludo_voor!$A$2:$Y$601,4,0))</f>
        <v>Andy</v>
      </c>
      <c r="F354" s="62" t="str">
        <f>IF(VLOOKUP($B354,Ludo_voor!$A$2:$Y$601,5,0)="","",VLOOKUP($B354,Ludo_voor!$A$2:$Y$601,5,0))</f>
        <v/>
      </c>
      <c r="G354" s="63"/>
      <c r="H354" s="85"/>
      <c r="I354" s="86"/>
      <c r="J354" s="87"/>
      <c r="K354" s="87"/>
      <c r="L354" s="87"/>
      <c r="M354" s="67" t="str">
        <f t="array" ref="M354">IF($G354="","",IF(L354="",0,((SUM(IF(I354=I$2:I$601,IF(J354=J$2:J$601,1,0),0))-K354)/(SUM(IF(I354=I$2:I$601,IF(J354=J$2:J$601,1,0),0))-1)*100)+(L354/(SUM(IF(I354=I$2:I$601,IF(J354=J$2:J$601,L$2:L$601,0),0))))+IF(K354&lt;2,SUM(IF(I354=I$2:I$601,IF(J354=J$2:J$601,1,0),0)),0)))</f>
        <v/>
      </c>
      <c r="N354" s="88"/>
      <c r="O354" s="72"/>
      <c r="P354" s="72"/>
      <c r="Q354" s="72"/>
      <c r="R354" s="70" t="str">
        <f t="array" ref="R354">IF($G354="","",IF(Q354="",0,((SUM(IF(N354=N$2:N$601,IF(O354=O$2:O$601,1,0),0))-P354)/(SUM(IF(N354=N$2:N$601,IF(O354=O$2:O$601,1,0),0))-1)*100)+(Q354/(SUM(IF(N354=N$2:N$601,IF(O354=O$2:O$601,Q$2:Q$601,0),0))))+IF(P354&lt;2,SUM(IF(N354=N$2:N$601,IF(O354=O$2:O$601,1,0),0)),0)))</f>
        <v/>
      </c>
      <c r="S354" s="71"/>
      <c r="T354" s="72"/>
      <c r="U354" s="72"/>
      <c r="V354" s="72"/>
      <c r="W354" s="73" t="str">
        <f t="array" ref="W354">IF($G354="","",IF(OR(S354=Error_checking!$Q$25,S354=Error_checking!$Q$26),R354-IF(P354&lt;2,SUM(IF(N354=N$2:N$601,IF(O354=O$2:O$601,1,0),0)),0),IF(V354="",0,((SUM(IF(S354=S$2:S$601,IF(T354=T$2:T$601,1,0),0))-U354)/(SUM(IF(S354=S$2:S$601,IF(T354=T$2:T$601,1,0),0))-1)*100)+(V354/(SUM(IF(S354=S$2:S$601,IF(T354=T$2:T$601,V$2:V$601,0),0))))+IF(U354&lt;2,SUM(IF(S354=S$2:S$601,IF(T354=T$2:T$601,1,0),0)),0))))</f>
        <v/>
      </c>
      <c r="X354" s="74"/>
      <c r="Y354" s="75"/>
      <c r="Z354" s="76"/>
      <c r="AA354" s="75"/>
      <c r="AB354" s="77">
        <f>0</f>
        <v>0</v>
      </c>
      <c r="AC354" s="77">
        <f t="array" ref="AC354">SUM(M354,R354,W354,AB354)</f>
        <v>0</v>
      </c>
      <c r="AD354" s="76">
        <f>IF(G354=Error_checking!$A$26,MAX(0,MIN(MaxBonus,$G$1)+1-_xlfn.RANK.EQ(AC354,$AC$2:$AC$601)),0)</f>
        <v>0</v>
      </c>
      <c r="AE354" s="73">
        <f t="shared" si="5"/>
        <v>0</v>
      </c>
      <c r="AF354" s="78" t="str">
        <f t="array" ref="AF354">IF(G354=Error_checking!$A$26,_xlfn.RANK.EQ(AC354,$AC$2:$AC$601),"")</f>
        <v/>
      </c>
      <c r="AG354" s="79"/>
      <c r="AH354" s="80"/>
      <c r="AI354" s="80"/>
      <c r="AJ354" s="80"/>
      <c r="AK354" s="81"/>
      <c r="AL354" s="81"/>
      <c r="AM354" s="81"/>
      <c r="AN354" s="82"/>
      <c r="AO354" s="81"/>
      <c r="AP354" s="81"/>
      <c r="AQ354" s="81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/>
      <c r="BI354" s="89"/>
      <c r="BJ354" s="89"/>
      <c r="BK354" s="89"/>
      <c r="BL354" s="89"/>
      <c r="BM354" s="89"/>
      <c r="BN354" s="89"/>
      <c r="BO354" s="89"/>
      <c r="BP354" s="89"/>
      <c r="BQ354" s="89"/>
      <c r="BR354" s="89"/>
      <c r="BS354" s="89"/>
      <c r="BT354" s="89"/>
      <c r="BU354" s="89"/>
      <c r="BV354" s="89"/>
      <c r="BW354" s="89"/>
      <c r="BX354" s="89"/>
      <c r="BY354" s="89"/>
      <c r="BZ354" s="89"/>
    </row>
    <row r="355" spans="1:78" s="89" customFormat="1" ht="12.75" x14ac:dyDescent="0.2">
      <c r="A355" s="58" t="str">
        <f t="array" ref="A355">IF(G355=Error_checking!$A$26,_xlfn.RANK.EQ(AC355,$AC$2:$AC$601),"")</f>
        <v/>
      </c>
      <c r="B355" s="84">
        <v>571</v>
      </c>
      <c r="C355" s="59">
        <f>VLOOKUP($B355,Ludo_na!$A$2:$D$601,2,0)</f>
        <v>308</v>
      </c>
      <c r="D355" s="60" t="str">
        <f>IF(VLOOKUP($B355,Ludo_voor!$A$2:$Y$601,3,0)="","",VLOOKUP($B355,Ludo_voor!$A$2:$Y$601,3,0))</f>
        <v>Gheerardijn</v>
      </c>
      <c r="E355" s="61" t="str">
        <f>IF(VLOOKUP($B355,Ludo_voor!$A$2:$Y$601,4,0)="","",VLOOKUP($B355,Ludo_voor!$A$2:$Y$601,4,0))</f>
        <v>Janne</v>
      </c>
      <c r="F355" s="62" t="str">
        <f>IF(VLOOKUP($B355,Ludo_voor!$A$2:$Y$601,5,0)="","",VLOOKUP($B355,Ludo_voor!$A$2:$Y$601,5,0))</f>
        <v/>
      </c>
      <c r="G355" s="63"/>
      <c r="H355" s="85"/>
      <c r="I355" s="86"/>
      <c r="J355" s="87"/>
      <c r="K355" s="87"/>
      <c r="L355" s="87"/>
      <c r="M355" s="67" t="str">
        <f t="array" ref="M355">IF($G355="","",IF(L355="",0,((SUM(IF(I355=I$2:I$601,IF(J355=J$2:J$601,1,0),0))-K355)/(SUM(IF(I355=I$2:I$601,IF(J355=J$2:J$601,1,0),0))-1)*100)+(L355/(SUM(IF(I355=I$2:I$601,IF(J355=J$2:J$601,L$2:L$601,0),0))))+IF(K355&lt;2,SUM(IF(I355=I$2:I$601,IF(J355=J$2:J$601,1,0),0)),0)))</f>
        <v/>
      </c>
      <c r="N355" s="88"/>
      <c r="O355" s="72"/>
      <c r="P355" s="72"/>
      <c r="Q355" s="72"/>
      <c r="R355" s="70" t="str">
        <f t="array" ref="R355">IF($G355="","",IF(Q355="",0,((SUM(IF(N355=N$2:N$601,IF(O355=O$2:O$601,1,0),0))-P355)/(SUM(IF(N355=N$2:N$601,IF(O355=O$2:O$601,1,0),0))-1)*100)+(Q355/(SUM(IF(N355=N$2:N$601,IF(O355=O$2:O$601,Q$2:Q$601,0),0))))+IF(P355&lt;2,SUM(IF(N355=N$2:N$601,IF(O355=O$2:O$601,1,0),0)),0)))</f>
        <v/>
      </c>
      <c r="S355" s="71"/>
      <c r="T355" s="72"/>
      <c r="U355" s="72"/>
      <c r="V355" s="72"/>
      <c r="W355" s="73" t="str">
        <f t="array" ref="W355">IF($G355="","",IF(OR(S355=Error_checking!$Q$25,S355=Error_checking!$Q$26),R355-IF(P355&lt;2,SUM(IF(N355=N$2:N$601,IF(O355=O$2:O$601,1,0),0)),0),IF(V355="",0,((SUM(IF(S355=S$2:S$601,IF(T355=T$2:T$601,1,0),0))-U355)/(SUM(IF(S355=S$2:S$601,IF(T355=T$2:T$601,1,0),0))-1)*100)+(V355/(SUM(IF(S355=S$2:S$601,IF(T355=T$2:T$601,V$2:V$601,0),0))))+IF(U355&lt;2,SUM(IF(S355=S$2:S$601,IF(T355=T$2:T$601,1,0),0)),0))))</f>
        <v/>
      </c>
      <c r="X355" s="74"/>
      <c r="Y355" s="75"/>
      <c r="Z355" s="76"/>
      <c r="AA355" s="75"/>
      <c r="AB355" s="77">
        <f>0</f>
        <v>0</v>
      </c>
      <c r="AC355" s="77">
        <f t="array" ref="AC355">SUM(M355,R355,W355,AB355)</f>
        <v>0</v>
      </c>
      <c r="AD355" s="76">
        <f>IF(G355=Error_checking!$A$26,MAX(0,MIN(MaxBonus,$G$1)+1-_xlfn.RANK.EQ(AC355,$AC$2:$AC$601)),0)</f>
        <v>0</v>
      </c>
      <c r="AE355" s="73">
        <f t="shared" si="5"/>
        <v>0</v>
      </c>
      <c r="AF355" s="78" t="str">
        <f t="array" ref="AF355">IF(G355=Error_checking!$A$26,_xlfn.RANK.EQ(AC355,$AC$2:$AC$601),"")</f>
        <v/>
      </c>
      <c r="AG355" s="79"/>
      <c r="AH355" s="80"/>
      <c r="AI355" s="80"/>
      <c r="AJ355" s="80"/>
      <c r="AK355" s="81"/>
      <c r="AL355" s="81"/>
      <c r="AM355" s="81"/>
      <c r="AN355" s="82"/>
      <c r="AO355" s="81"/>
      <c r="AP355" s="81"/>
      <c r="AQ355" s="81"/>
    </row>
    <row r="356" spans="1:78" s="104" customFormat="1" ht="12.75" x14ac:dyDescent="0.2">
      <c r="A356" s="58" t="str">
        <f t="array" ref="A356">IF(G356=Error_checking!$A$26,_xlfn.RANK.EQ(AC356,$AC$2:$AC$601),"")</f>
        <v/>
      </c>
      <c r="B356" s="84">
        <v>262</v>
      </c>
      <c r="C356" s="59">
        <f>VLOOKUP($B356,Ludo_na!$A$2:$D$601,2,0)</f>
        <v>264</v>
      </c>
      <c r="D356" s="60" t="str">
        <f>IF(VLOOKUP($B356,Ludo_voor!$A$2:$Y$601,3,0)="","",VLOOKUP($B356,Ludo_voor!$A$2:$Y$601,3,0))</f>
        <v>Gobert</v>
      </c>
      <c r="E356" s="61" t="str">
        <f>IF(VLOOKUP($B356,Ludo_voor!$A$2:$Y$601,4,0)="","",VLOOKUP($B356,Ludo_voor!$A$2:$Y$601,4,0))</f>
        <v>Bastien</v>
      </c>
      <c r="F356" s="62" t="str">
        <f>IF(VLOOKUP($B356,Ludo_voor!$A$2:$Y$601,5,0)="","",VLOOKUP($B356,Ludo_voor!$A$2:$Y$601,5,0))</f>
        <v/>
      </c>
      <c r="G356" s="63"/>
      <c r="H356" s="85"/>
      <c r="I356" s="86"/>
      <c r="J356" s="87"/>
      <c r="K356" s="87"/>
      <c r="L356" s="87"/>
      <c r="M356" s="67" t="str">
        <f t="array" ref="M356">IF($G356="","",IF(L356="",0,((SUM(IF(I356=I$2:I$601,IF(J356=J$2:J$601,1,0),0))-K356)/(SUM(IF(I356=I$2:I$601,IF(J356=J$2:J$601,1,0),0))-1)*100)+(L356/(SUM(IF(I356=I$2:I$601,IF(J356=J$2:J$601,L$2:L$601,0),0))))+IF(K356&lt;2,SUM(IF(I356=I$2:I$601,IF(J356=J$2:J$601,1,0),0)),0)))</f>
        <v/>
      </c>
      <c r="N356" s="88"/>
      <c r="O356" s="72"/>
      <c r="P356" s="72"/>
      <c r="Q356" s="72"/>
      <c r="R356" s="70" t="str">
        <f t="array" ref="R356">IF($G356="","",IF(Q356="",0,((SUM(IF(N356=N$2:N$601,IF(O356=O$2:O$601,1,0),0))-P356)/(SUM(IF(N356=N$2:N$601,IF(O356=O$2:O$601,1,0),0))-1)*100)+(Q356/(SUM(IF(N356=N$2:N$601,IF(O356=O$2:O$601,Q$2:Q$601,0),0))))+IF(P356&lt;2,SUM(IF(N356=N$2:N$601,IF(O356=O$2:O$601,1,0),0)),0)))</f>
        <v/>
      </c>
      <c r="S356" s="71"/>
      <c r="T356" s="72"/>
      <c r="U356" s="72"/>
      <c r="V356" s="72"/>
      <c r="W356" s="73" t="str">
        <f t="array" ref="W356">IF($G356="","",IF(OR(S356=Error_checking!$Q$25,S356=Error_checking!$Q$26),R356-IF(P356&lt;2,SUM(IF(N356=N$2:N$601,IF(O356=O$2:O$601,1,0),0)),0),IF(V356="",0,((SUM(IF(S356=S$2:S$601,IF(T356=T$2:T$601,1,0),0))-U356)/(SUM(IF(S356=S$2:S$601,IF(T356=T$2:T$601,1,0),0))-1)*100)+(V356/(SUM(IF(S356=S$2:S$601,IF(T356=T$2:T$601,V$2:V$601,0),0))))+IF(U356&lt;2,SUM(IF(S356=S$2:S$601,IF(T356=T$2:T$601,1,0),0)),0))))</f>
        <v/>
      </c>
      <c r="X356" s="74"/>
      <c r="Y356" s="75"/>
      <c r="Z356" s="76"/>
      <c r="AA356" s="75"/>
      <c r="AB356" s="77">
        <f>0</f>
        <v>0</v>
      </c>
      <c r="AC356" s="77">
        <f t="array" ref="AC356">SUM(M356,R356,W356,AB356)</f>
        <v>0</v>
      </c>
      <c r="AD356" s="76">
        <f>IF(G356=Error_checking!$A$26,MAX(0,MIN(MaxBonus,$G$1)+1-_xlfn.RANK.EQ(AC356,$AC$2:$AC$601)),0)</f>
        <v>0</v>
      </c>
      <c r="AE356" s="73">
        <f t="shared" si="5"/>
        <v>0</v>
      </c>
      <c r="AF356" s="78" t="str">
        <f t="array" ref="AF356">IF(G356=Error_checking!$A$26,_xlfn.RANK.EQ(AC356,$AC$2:$AC$601),"")</f>
        <v/>
      </c>
      <c r="AG356" s="79"/>
      <c r="AH356" s="80"/>
      <c r="AI356" s="80"/>
      <c r="AJ356" s="80"/>
      <c r="AK356" s="90"/>
      <c r="AL356" s="81"/>
      <c r="AM356" s="81"/>
      <c r="AN356" s="82"/>
      <c r="AO356" s="81"/>
      <c r="AP356" s="81"/>
      <c r="AQ356" s="81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  <c r="BK356" s="89"/>
      <c r="BL356" s="89"/>
      <c r="BM356" s="89"/>
      <c r="BN356" s="89"/>
      <c r="BO356" s="89"/>
      <c r="BP356" s="89"/>
      <c r="BQ356" s="89"/>
      <c r="BR356" s="89"/>
      <c r="BS356" s="89"/>
      <c r="BT356" s="89"/>
      <c r="BU356" s="89"/>
      <c r="BV356" s="89"/>
      <c r="BW356" s="89"/>
      <c r="BX356" s="89"/>
      <c r="BY356" s="89"/>
      <c r="BZ356" s="89"/>
    </row>
    <row r="357" spans="1:78" s="89" customFormat="1" ht="12.75" x14ac:dyDescent="0.2">
      <c r="A357" s="58" t="str">
        <f t="array" ref="A357">IF(G357=Error_checking!$A$26,_xlfn.RANK.EQ(AC357,$AC$2:$AC$601),"")</f>
        <v/>
      </c>
      <c r="B357" s="84">
        <v>276</v>
      </c>
      <c r="C357" s="59">
        <f>VLOOKUP($B357,Ludo_na!$A$2:$D$601,2,0)</f>
        <v>179</v>
      </c>
      <c r="D357" s="60" t="str">
        <f>IF(VLOOKUP($B357,Ludo_voor!$A$2:$Y$601,3,0)="","",VLOOKUP($B357,Ludo_voor!$A$2:$Y$601,3,0))</f>
        <v>Gobert</v>
      </c>
      <c r="E357" s="61" t="str">
        <f>IF(VLOOKUP($B357,Ludo_voor!$A$2:$Y$601,4,0)="","",VLOOKUP($B357,Ludo_voor!$A$2:$Y$601,4,0))</f>
        <v>Louis</v>
      </c>
      <c r="F357" s="62" t="str">
        <f>IF(VLOOKUP($B357,Ludo_voor!$A$2:$Y$601,5,0)="","",VLOOKUP($B357,Ludo_voor!$A$2:$Y$601,5,0))</f>
        <v>In Ludo Veritas</v>
      </c>
      <c r="G357" s="63"/>
      <c r="H357" s="85"/>
      <c r="I357" s="86"/>
      <c r="J357" s="87"/>
      <c r="K357" s="87"/>
      <c r="L357" s="87"/>
      <c r="M357" s="67" t="str">
        <f t="array" ref="M357">IF($G357="","",IF(L357="",0,((SUM(IF(I357=I$2:I$601,IF(J357=J$2:J$601,1,0),0))-K357)/(SUM(IF(I357=I$2:I$601,IF(J357=J$2:J$601,1,0),0))-1)*100)+(L357/(SUM(IF(I357=I$2:I$601,IF(J357=J$2:J$601,L$2:L$601,0),0))))+IF(K357&lt;2,SUM(IF(I357=I$2:I$601,IF(J357=J$2:J$601,1,0),0)),0)))</f>
        <v/>
      </c>
      <c r="N357" s="88"/>
      <c r="O357" s="72"/>
      <c r="P357" s="72"/>
      <c r="Q357" s="72"/>
      <c r="R357" s="70" t="str">
        <f t="array" ref="R357">IF($G357="","",IF(Q357="",0,((SUM(IF(N357=N$2:N$601,IF(O357=O$2:O$601,1,0),0))-P357)/(SUM(IF(N357=N$2:N$601,IF(O357=O$2:O$601,1,0),0))-1)*100)+(Q357/(SUM(IF(N357=N$2:N$601,IF(O357=O$2:O$601,Q$2:Q$601,0),0))))+IF(P357&lt;2,SUM(IF(N357=N$2:N$601,IF(O357=O$2:O$601,1,0),0)),0)))</f>
        <v/>
      </c>
      <c r="S357" s="71"/>
      <c r="T357" s="72"/>
      <c r="U357" s="72"/>
      <c r="V357" s="72"/>
      <c r="W357" s="73" t="str">
        <f t="array" ref="W357">IF($G357="","",IF(OR(S357=Error_checking!$Q$25,S357=Error_checking!$Q$26),R357-IF(P357&lt;2,SUM(IF(N357=N$2:N$601,IF(O357=O$2:O$601,1,0),0)),0),IF(V357="",0,((SUM(IF(S357=S$2:S$601,IF(T357=T$2:T$601,1,0),0))-U357)/(SUM(IF(S357=S$2:S$601,IF(T357=T$2:T$601,1,0),0))-1)*100)+(V357/(SUM(IF(S357=S$2:S$601,IF(T357=T$2:T$601,V$2:V$601,0),0))))+IF(U357&lt;2,SUM(IF(S357=S$2:S$601,IF(T357=T$2:T$601,1,0),0)),0))))</f>
        <v/>
      </c>
      <c r="X357" s="74"/>
      <c r="Y357" s="75"/>
      <c r="Z357" s="76"/>
      <c r="AA357" s="75"/>
      <c r="AB357" s="77">
        <f>0</f>
        <v>0</v>
      </c>
      <c r="AC357" s="77">
        <f t="array" ref="AC357">SUM(M357,R357,W357,AB357)</f>
        <v>0</v>
      </c>
      <c r="AD357" s="76">
        <f>IF(G357=Error_checking!$A$26,MAX(0,MIN(MaxBonus,$G$1)+1-_xlfn.RANK.EQ(AC357,$AC$2:$AC$601)),0)</f>
        <v>0</v>
      </c>
      <c r="AE357" s="73">
        <f t="shared" si="5"/>
        <v>0</v>
      </c>
      <c r="AF357" s="78" t="str">
        <f t="array" ref="AF357">IF(G357=Error_checking!$A$26,_xlfn.RANK.EQ(AC357,$AC$2:$AC$601),"")</f>
        <v/>
      </c>
      <c r="AG357" s="79"/>
      <c r="AH357" s="80"/>
      <c r="AI357" s="80"/>
      <c r="AJ357" s="80"/>
      <c r="AK357" s="81"/>
      <c r="AL357" s="81"/>
      <c r="AM357" s="81"/>
      <c r="AN357" s="82"/>
      <c r="AO357" s="81"/>
      <c r="AP357" s="81"/>
      <c r="AQ357" s="81"/>
    </row>
    <row r="358" spans="1:78" s="104" customFormat="1" ht="12.75" x14ac:dyDescent="0.2">
      <c r="A358" s="58" t="str">
        <f t="array" ref="A358">IF(G358=Error_checking!$A$26,_xlfn.RANK.EQ(AC358,$AC$2:$AC$601),"")</f>
        <v/>
      </c>
      <c r="B358" s="84">
        <v>168</v>
      </c>
      <c r="C358" s="59">
        <f>VLOOKUP($B358,Ludo_na!$A$2:$D$601,2,0)</f>
        <v>56</v>
      </c>
      <c r="D358" s="60" t="str">
        <f>IF(VLOOKUP($B358,Ludo_voor!$A$2:$Y$601,3,0)="","",VLOOKUP($B358,Ludo_voor!$A$2:$Y$601,3,0))</f>
        <v>Gobert</v>
      </c>
      <c r="E358" s="61" t="str">
        <f>IF(VLOOKUP($B358,Ludo_voor!$A$2:$Y$601,4,0)="","",VLOOKUP($B358,Ludo_voor!$A$2:$Y$601,4,0))</f>
        <v>Stéphane</v>
      </c>
      <c r="F358" s="62" t="str">
        <f>IF(VLOOKUP($B358,Ludo_voor!$A$2:$Y$601,5,0)="","",VLOOKUP($B358,Ludo_voor!$A$2:$Y$601,5,0))</f>
        <v>In Ludo Veritas</v>
      </c>
      <c r="G358" s="63"/>
      <c r="H358" s="85"/>
      <c r="I358" s="86"/>
      <c r="J358" s="87"/>
      <c r="K358" s="87"/>
      <c r="L358" s="87"/>
      <c r="M358" s="67" t="str">
        <f t="array" ref="M358">IF($G358="","",IF(L358="",0,((SUM(IF(I358=I$2:I$601,IF(J358=J$2:J$601,1,0),0))-K358)/(SUM(IF(I358=I$2:I$601,IF(J358=J$2:J$601,1,0),0))-1)*100)+(L358/(SUM(IF(I358=I$2:I$601,IF(J358=J$2:J$601,L$2:L$601,0),0))))+IF(K358&lt;2,SUM(IF(I358=I$2:I$601,IF(J358=J$2:J$601,1,0),0)),0)))</f>
        <v/>
      </c>
      <c r="N358" s="88"/>
      <c r="O358" s="72"/>
      <c r="P358" s="72"/>
      <c r="Q358" s="72"/>
      <c r="R358" s="70" t="str">
        <f t="array" ref="R358">IF($G358="","",IF(Q358="",0,((SUM(IF(N358=N$2:N$601,IF(O358=O$2:O$601,1,0),0))-P358)/(SUM(IF(N358=N$2:N$601,IF(O358=O$2:O$601,1,0),0))-1)*100)+(Q358/(SUM(IF(N358=N$2:N$601,IF(O358=O$2:O$601,Q$2:Q$601,0),0))))+IF(P358&lt;2,SUM(IF(N358=N$2:N$601,IF(O358=O$2:O$601,1,0),0)),0)))</f>
        <v/>
      </c>
      <c r="S358" s="71"/>
      <c r="T358" s="72"/>
      <c r="U358" s="72"/>
      <c r="V358" s="72"/>
      <c r="W358" s="73" t="str">
        <f t="array" ref="W358">IF($G358="","",IF(OR(S358=Error_checking!$Q$25,S358=Error_checking!$Q$26),R358-IF(P358&lt;2,SUM(IF(N358=N$2:N$601,IF(O358=O$2:O$601,1,0),0)),0),IF(V358="",0,((SUM(IF(S358=S$2:S$601,IF(T358=T$2:T$601,1,0),0))-U358)/(SUM(IF(S358=S$2:S$601,IF(T358=T$2:T$601,1,0),0))-1)*100)+(V358/(SUM(IF(S358=S$2:S$601,IF(T358=T$2:T$601,V$2:V$601,0),0))))+IF(U358&lt;2,SUM(IF(S358=S$2:S$601,IF(T358=T$2:T$601,1,0),0)),0))))</f>
        <v/>
      </c>
      <c r="X358" s="74"/>
      <c r="Y358" s="75"/>
      <c r="Z358" s="76"/>
      <c r="AA358" s="75"/>
      <c r="AB358" s="77">
        <f>0</f>
        <v>0</v>
      </c>
      <c r="AC358" s="77">
        <f t="array" ref="AC358">SUM(M358,R358,W358,AB358)</f>
        <v>0</v>
      </c>
      <c r="AD358" s="76">
        <f>IF(G358=Error_checking!$A$26,MAX(0,MIN(MaxBonus,$G$1)+1-_xlfn.RANK.EQ(AC358,$AC$2:$AC$601)),0)</f>
        <v>0</v>
      </c>
      <c r="AE358" s="73">
        <f t="shared" si="5"/>
        <v>0</v>
      </c>
      <c r="AF358" s="78" t="str">
        <f t="array" ref="AF358">IF(G358=Error_checking!$A$26,_xlfn.RANK.EQ(AC358,$AC$2:$AC$601),"")</f>
        <v/>
      </c>
      <c r="AG358" s="79"/>
      <c r="AH358" s="80"/>
      <c r="AI358" s="80"/>
      <c r="AJ358" s="80"/>
      <c r="AK358" s="81"/>
      <c r="AL358" s="81"/>
      <c r="AM358" s="81"/>
      <c r="AN358" s="82"/>
      <c r="AO358" s="81"/>
      <c r="AP358" s="81"/>
      <c r="AQ358" s="81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9"/>
      <c r="BF358" s="89"/>
      <c r="BG358" s="89"/>
      <c r="BH358" s="89"/>
      <c r="BI358" s="89"/>
      <c r="BJ358" s="89"/>
      <c r="BK358" s="89"/>
      <c r="BL358" s="89"/>
      <c r="BM358" s="89"/>
      <c r="BN358" s="89"/>
      <c r="BO358" s="89"/>
      <c r="BP358" s="89"/>
      <c r="BQ358" s="89"/>
      <c r="BR358" s="89"/>
      <c r="BS358" s="89"/>
      <c r="BT358" s="89"/>
      <c r="BU358" s="89"/>
      <c r="BV358" s="89"/>
      <c r="BW358" s="89"/>
      <c r="BX358" s="89"/>
      <c r="BY358" s="89"/>
      <c r="BZ358" s="89"/>
    </row>
    <row r="359" spans="1:78" s="104" customFormat="1" ht="12.75" x14ac:dyDescent="0.2">
      <c r="A359" s="58" t="str">
        <f t="array" ref="A359">IF(G359=Error_checking!$A$26,_xlfn.RANK.EQ(AC359,$AC$2:$AC$601),"")</f>
        <v/>
      </c>
      <c r="B359" s="84">
        <v>128</v>
      </c>
      <c r="C359" s="59">
        <f>VLOOKUP($B359,Ludo_na!$A$2:$D$601,2,0)</f>
        <v>59</v>
      </c>
      <c r="D359" s="60" t="str">
        <f>IF(VLOOKUP($B359,Ludo_voor!$A$2:$Y$601,3,0)="","",VLOOKUP($B359,Ludo_voor!$A$2:$Y$601,3,0))</f>
        <v>Goddeeris</v>
      </c>
      <c r="E359" s="61" t="str">
        <f>IF(VLOOKUP($B359,Ludo_voor!$A$2:$Y$601,4,0)="","",VLOOKUP($B359,Ludo_voor!$A$2:$Y$601,4,0))</f>
        <v>Martine</v>
      </c>
      <c r="F359" s="62" t="str">
        <f>IF(VLOOKUP($B359,Ludo_voor!$A$2:$Y$601,5,0)="","",VLOOKUP($B359,Ludo_voor!$A$2:$Y$601,5,0))</f>
        <v/>
      </c>
      <c r="G359" s="63"/>
      <c r="H359" s="85"/>
      <c r="I359" s="86"/>
      <c r="J359" s="87"/>
      <c r="K359" s="87"/>
      <c r="L359" s="87"/>
      <c r="M359" s="67" t="str">
        <f t="array" ref="M359">IF($G359="","",IF(L359="",0,((SUM(IF(I359=I$2:I$601,IF(J359=J$2:J$601,1,0),0))-K359)/(SUM(IF(I359=I$2:I$601,IF(J359=J$2:J$601,1,0),0))-1)*100)+(L359/(SUM(IF(I359=I$2:I$601,IF(J359=J$2:J$601,L$2:L$601,0),0))))+IF(K359&lt;2,SUM(IF(I359=I$2:I$601,IF(J359=J$2:J$601,1,0),0)),0)))</f>
        <v/>
      </c>
      <c r="N359" s="88"/>
      <c r="O359" s="72"/>
      <c r="P359" s="72"/>
      <c r="Q359" s="72"/>
      <c r="R359" s="70" t="str">
        <f t="array" ref="R359">IF($G359="","",IF(Q359="",0,((SUM(IF(N359=N$2:N$601,IF(O359=O$2:O$601,1,0),0))-P359)/(SUM(IF(N359=N$2:N$601,IF(O359=O$2:O$601,1,0),0))-1)*100)+(Q359/(SUM(IF(N359=N$2:N$601,IF(O359=O$2:O$601,Q$2:Q$601,0),0))))+IF(P359&lt;2,SUM(IF(N359=N$2:N$601,IF(O359=O$2:O$601,1,0),0)),0)))</f>
        <v/>
      </c>
      <c r="S359" s="71"/>
      <c r="T359" s="72"/>
      <c r="U359" s="72"/>
      <c r="V359" s="72"/>
      <c r="W359" s="73" t="str">
        <f t="array" ref="W359">IF($G359="","",IF(OR(S359=Error_checking!$Q$25,S359=Error_checking!$Q$26),R359-IF(P359&lt;2,SUM(IF(N359=N$2:N$601,IF(O359=O$2:O$601,1,0),0)),0),IF(V359="",0,((SUM(IF(S359=S$2:S$601,IF(T359=T$2:T$601,1,0),0))-U359)/(SUM(IF(S359=S$2:S$601,IF(T359=T$2:T$601,1,0),0))-1)*100)+(V359/(SUM(IF(S359=S$2:S$601,IF(T359=T$2:T$601,V$2:V$601,0),0))))+IF(U359&lt;2,SUM(IF(S359=S$2:S$601,IF(T359=T$2:T$601,1,0),0)),0))))</f>
        <v/>
      </c>
      <c r="X359" s="74"/>
      <c r="Y359" s="75"/>
      <c r="Z359" s="76"/>
      <c r="AA359" s="75"/>
      <c r="AB359" s="77">
        <f>0</f>
        <v>0</v>
      </c>
      <c r="AC359" s="77">
        <f t="array" ref="AC359">SUM(M359,R359,W359,AB359)</f>
        <v>0</v>
      </c>
      <c r="AD359" s="76">
        <f>IF(G359=Error_checking!$A$26,MAX(0,MIN(MaxBonus,$G$1)+1-_xlfn.RANK.EQ(AC359,$AC$2:$AC$601)),0)</f>
        <v>0</v>
      </c>
      <c r="AE359" s="73">
        <f t="shared" si="5"/>
        <v>0</v>
      </c>
      <c r="AF359" s="78" t="str">
        <f t="array" ref="AF359">IF(G359=Error_checking!$A$26,_xlfn.RANK.EQ(AC359,$AC$2:$AC$601),"")</f>
        <v/>
      </c>
      <c r="AG359" s="79"/>
      <c r="AH359" s="80"/>
      <c r="AI359" s="80"/>
      <c r="AJ359" s="80"/>
      <c r="AK359" s="81"/>
      <c r="AL359" s="81"/>
      <c r="AM359" s="81"/>
      <c r="AN359" s="82"/>
      <c r="AO359" s="81"/>
      <c r="AP359" s="81"/>
      <c r="AQ359" s="81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</row>
    <row r="360" spans="1:78" s="92" customFormat="1" ht="12.75" x14ac:dyDescent="0.2">
      <c r="A360" s="58" t="str">
        <f t="array" ref="A360">IF(G360=Error_checking!$A$26,_xlfn.RANK.EQ(AC360,$AC$2:$AC$601),"")</f>
        <v/>
      </c>
      <c r="B360" s="84">
        <v>335</v>
      </c>
      <c r="C360" s="59">
        <f>VLOOKUP($B360,Ludo_na!$A$2:$D$601,2,0)</f>
        <v>208</v>
      </c>
      <c r="D360" s="60" t="str">
        <f>IF(VLOOKUP($B360,Ludo_voor!$A$2:$Y$601,3,0)="","",VLOOKUP($B360,Ludo_voor!$A$2:$Y$601,3,0))</f>
        <v>Goethals</v>
      </c>
      <c r="E360" s="61" t="str">
        <f>IF(VLOOKUP($B360,Ludo_voor!$A$2:$Y$601,4,0)="","",VLOOKUP($B360,Ludo_voor!$A$2:$Y$601,4,0))</f>
        <v>Dirk</v>
      </c>
      <c r="F360" s="62" t="str">
        <f>IF(VLOOKUP($B360,Ludo_voor!$A$2:$Y$601,5,0)="","",VLOOKUP($B360,Ludo_voor!$A$2:$Y$601,5,0))</f>
        <v>Spelen op Zolder</v>
      </c>
      <c r="G360" s="63"/>
      <c r="H360" s="85"/>
      <c r="I360" s="86"/>
      <c r="J360" s="87"/>
      <c r="K360" s="87"/>
      <c r="L360" s="87"/>
      <c r="M360" s="67" t="str">
        <f t="array" ref="M360">IF($G360="","",IF(L360="",0,((SUM(IF(I360=I$2:I$601,IF(J360=J$2:J$601,1,0),0))-K360)/(SUM(IF(I360=I$2:I$601,IF(J360=J$2:J$601,1,0),0))-1)*100)+(L360/(SUM(IF(I360=I$2:I$601,IF(J360=J$2:J$601,L$2:L$601,0),0))))+IF(K360&lt;2,SUM(IF(I360=I$2:I$601,IF(J360=J$2:J$601,1,0),0)),0)))</f>
        <v/>
      </c>
      <c r="N360" s="88"/>
      <c r="O360" s="72"/>
      <c r="P360" s="72"/>
      <c r="Q360" s="72"/>
      <c r="R360" s="70" t="str">
        <f t="array" ref="R360">IF($G360="","",IF(Q360="",0,((SUM(IF(N360=N$2:N$601,IF(O360=O$2:O$601,1,0),0))-P360)/(SUM(IF(N360=N$2:N$601,IF(O360=O$2:O$601,1,0),0))-1)*100)+(Q360/(SUM(IF(N360=N$2:N$601,IF(O360=O$2:O$601,Q$2:Q$601,0),0))))+IF(P360&lt;2,SUM(IF(N360=N$2:N$601,IF(O360=O$2:O$601,1,0),0)),0)))</f>
        <v/>
      </c>
      <c r="S360" s="71"/>
      <c r="T360" s="72"/>
      <c r="U360" s="72"/>
      <c r="V360" s="72"/>
      <c r="W360" s="73" t="str">
        <f t="array" ref="W360">IF($G360="","",IF(OR(S360=Error_checking!$Q$25,S360=Error_checking!$Q$26),R360-IF(P360&lt;2,SUM(IF(N360=N$2:N$601,IF(O360=O$2:O$601,1,0),0)),0),IF(V360="",0,((SUM(IF(S360=S$2:S$601,IF(T360=T$2:T$601,1,0),0))-U360)/(SUM(IF(S360=S$2:S$601,IF(T360=T$2:T$601,1,0),0))-1)*100)+(V360/(SUM(IF(S360=S$2:S$601,IF(T360=T$2:T$601,V$2:V$601,0),0))))+IF(U360&lt;2,SUM(IF(S360=S$2:S$601,IF(T360=T$2:T$601,1,0),0)),0))))</f>
        <v/>
      </c>
      <c r="X360" s="74"/>
      <c r="Y360" s="75"/>
      <c r="Z360" s="76"/>
      <c r="AA360" s="75"/>
      <c r="AB360" s="77">
        <f>0</f>
        <v>0</v>
      </c>
      <c r="AC360" s="77">
        <f t="array" ref="AC360">SUM(M360,R360,W360,AB360)</f>
        <v>0</v>
      </c>
      <c r="AD360" s="76">
        <f>IF(G360=Error_checking!$A$26,MAX(0,MIN(MaxBonus,$G$1)+1-_xlfn.RANK.EQ(AC360,$AC$2:$AC$601)),0)</f>
        <v>0</v>
      </c>
      <c r="AE360" s="73">
        <f t="shared" si="5"/>
        <v>0</v>
      </c>
      <c r="AF360" s="78" t="str">
        <f t="array" ref="AF360">IF(G360=Error_checking!$A$26,_xlfn.RANK.EQ(AC360,$AC$2:$AC$601),"")</f>
        <v/>
      </c>
      <c r="AG360" s="79"/>
      <c r="AH360" s="80"/>
      <c r="AI360" s="80"/>
      <c r="AJ360" s="80"/>
      <c r="AK360" s="81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</row>
    <row r="361" spans="1:78" s="89" customFormat="1" ht="12.75" x14ac:dyDescent="0.2">
      <c r="A361" s="58" t="str">
        <f t="array" ref="A361">IF(G361=Error_checking!$A$26,_xlfn.RANK.EQ(AC361,$AC$2:$AC$601),"")</f>
        <v/>
      </c>
      <c r="B361" s="84">
        <v>1</v>
      </c>
      <c r="C361" s="59">
        <f>VLOOKUP($B361,Ludo_na!$A$2:$D$601,2,0)</f>
        <v>390</v>
      </c>
      <c r="D361" s="60" t="str">
        <f>IF(VLOOKUP($B361,Ludo_voor!$A$2:$Y$601,3,0)="","",VLOOKUP($B361,Ludo_voor!$A$2:$Y$601,3,0))</f>
        <v>Goethals</v>
      </c>
      <c r="E361" s="61" t="str">
        <f>IF(VLOOKUP($B361,Ludo_voor!$A$2:$Y$601,4,0)="","",VLOOKUP($B361,Ludo_voor!$A$2:$Y$601,4,0))</f>
        <v>Ilse</v>
      </c>
      <c r="F361" s="62" t="str">
        <f>IF(VLOOKUP($B361,Ludo_voor!$A$2:$Y$601,5,0)="","",VLOOKUP($B361,Ludo_voor!$A$2:$Y$601,5,0))</f>
        <v>Spelen op Zolder</v>
      </c>
      <c r="G361" s="63"/>
      <c r="H361" s="85"/>
      <c r="I361" s="86"/>
      <c r="J361" s="87"/>
      <c r="K361" s="87"/>
      <c r="L361" s="87"/>
      <c r="M361" s="67" t="str">
        <f t="array" ref="M361">IF($G361="","",IF(L361="",0,((SUM(IF(I361=I$2:I$601,IF(J361=J$2:J$601,1,0),0))-K361)/(SUM(IF(I361=I$2:I$601,IF(J361=J$2:J$601,1,0),0))-1)*100)+(L361/(SUM(IF(I361=I$2:I$601,IF(J361=J$2:J$601,L$2:L$601,0),0))))+IF(K361&lt;2,SUM(IF(I361=I$2:I$601,IF(J361=J$2:J$601,1,0),0)),0)))</f>
        <v/>
      </c>
      <c r="N361" s="88"/>
      <c r="O361" s="72"/>
      <c r="P361" s="72"/>
      <c r="Q361" s="72"/>
      <c r="R361" s="70" t="str">
        <f t="array" ref="R361">IF($G361="","",IF(Q361="",0,((SUM(IF(N361=N$2:N$601,IF(O361=O$2:O$601,1,0),0))-P361)/(SUM(IF(N361=N$2:N$601,IF(O361=O$2:O$601,1,0),0))-1)*100)+(Q361/(SUM(IF(N361=N$2:N$601,IF(O361=O$2:O$601,Q$2:Q$601,0),0))))+IF(P361&lt;2,SUM(IF(N361=N$2:N$601,IF(O361=O$2:O$601,1,0),0)),0)))</f>
        <v/>
      </c>
      <c r="S361" s="71"/>
      <c r="T361" s="72"/>
      <c r="U361" s="72"/>
      <c r="V361" s="72"/>
      <c r="W361" s="73" t="str">
        <f t="array" ref="W361">IF($G361="","",IF(OR(S361=Error_checking!$Q$25,S361=Error_checking!$Q$26),R361-IF(P361&lt;2,SUM(IF(N361=N$2:N$601,IF(O361=O$2:O$601,1,0),0)),0),IF(V361="",0,((SUM(IF(S361=S$2:S$601,IF(T361=T$2:T$601,1,0),0))-U361)/(SUM(IF(S361=S$2:S$601,IF(T361=T$2:T$601,1,0),0))-1)*100)+(V361/(SUM(IF(S361=S$2:S$601,IF(T361=T$2:T$601,V$2:V$601,0),0))))+IF(U361&lt;2,SUM(IF(S361=S$2:S$601,IF(T361=T$2:T$601,1,0),0)),0))))</f>
        <v/>
      </c>
      <c r="X361" s="74"/>
      <c r="Y361" s="75"/>
      <c r="Z361" s="76"/>
      <c r="AA361" s="75"/>
      <c r="AB361" s="77">
        <f>0</f>
        <v>0</v>
      </c>
      <c r="AC361" s="77">
        <f t="array" ref="AC361">SUM(M361,R361,W361,AB361)</f>
        <v>0</v>
      </c>
      <c r="AD361" s="76">
        <f>IF(G361=Error_checking!$A$26,MAX(0,MIN(MaxBonus,$G$1)+1-_xlfn.RANK.EQ(AC361,$AC$2:$AC$601)),0)</f>
        <v>0</v>
      </c>
      <c r="AE361" s="73">
        <f t="shared" si="5"/>
        <v>0</v>
      </c>
      <c r="AF361" s="78" t="str">
        <f t="array" ref="AF361">IF(G361=Error_checking!$A$26,_xlfn.RANK.EQ(AC361,$AC$2:$AC$601),"")</f>
        <v/>
      </c>
      <c r="AG361" s="79"/>
      <c r="AH361" s="80"/>
      <c r="AI361" s="80"/>
      <c r="AJ361" s="80"/>
      <c r="AK361" s="81"/>
      <c r="AL361" s="81"/>
      <c r="AM361" s="81"/>
      <c r="AN361" s="82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1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</row>
    <row r="362" spans="1:78" s="104" customFormat="1" ht="12.75" x14ac:dyDescent="0.2">
      <c r="A362" s="58" t="str">
        <f t="array" ref="A362">IF(G362=Error_checking!$A$26,_xlfn.RANK.EQ(AC362,$AC$2:$AC$601),"")</f>
        <v/>
      </c>
      <c r="B362" s="58">
        <v>208</v>
      </c>
      <c r="C362" s="59">
        <f>VLOOKUP($B362,Ludo_na!$A$2:$D$601,2,0)</f>
        <v>250</v>
      </c>
      <c r="D362" s="60" t="str">
        <f>IF(VLOOKUP($B362,Ludo_voor!$A$2:$Y$601,3,0)="","",VLOOKUP($B362,Ludo_voor!$A$2:$Y$601,3,0))</f>
        <v>Goethals</v>
      </c>
      <c r="E362" s="61" t="str">
        <f>IF(VLOOKUP($B362,Ludo_voor!$A$2:$Y$601,4,0)="","",VLOOKUP($B362,Ludo_voor!$A$2:$Y$601,4,0))</f>
        <v>Katrijn</v>
      </c>
      <c r="F362" s="62" t="str">
        <f>IF(VLOOKUP($B362,Ludo_voor!$A$2:$Y$601,5,0)="","",VLOOKUP($B362,Ludo_voor!$A$2:$Y$601,5,0))</f>
        <v>Spelen op Zolder</v>
      </c>
      <c r="G362" s="63"/>
      <c r="H362" s="85"/>
      <c r="I362" s="86"/>
      <c r="J362" s="87"/>
      <c r="K362" s="87"/>
      <c r="L362" s="87"/>
      <c r="M362" s="67" t="str">
        <f t="array" ref="M362">IF($G362="","",IF(L362="",0,((SUM(IF(I362=I$2:I$601,IF(J362=J$2:J$601,1,0),0))-K362)/(SUM(IF(I362=I$2:I$601,IF(J362=J$2:J$601,1,0),0))-1)*100)+(L362/(SUM(IF(I362=I$2:I$601,IF(J362=J$2:J$601,L$2:L$601,0),0))))+IF(K362&lt;2,SUM(IF(I362=I$2:I$601,IF(J362=J$2:J$601,1,0),0)),0)))</f>
        <v/>
      </c>
      <c r="N362" s="88"/>
      <c r="O362" s="72"/>
      <c r="P362" s="72"/>
      <c r="Q362" s="72"/>
      <c r="R362" s="70" t="str">
        <f t="array" ref="R362">IF($G362="","",IF(Q362="",0,((SUM(IF(N362=N$2:N$601,IF(O362=O$2:O$601,1,0),0))-P362)/(SUM(IF(N362=N$2:N$601,IF(O362=O$2:O$601,1,0),0))-1)*100)+(Q362/(SUM(IF(N362=N$2:N$601,IF(O362=O$2:O$601,Q$2:Q$601,0),0))))+IF(P362&lt;2,SUM(IF(N362=N$2:N$601,IF(O362=O$2:O$601,1,0),0)),0)))</f>
        <v/>
      </c>
      <c r="S362" s="71"/>
      <c r="T362" s="72"/>
      <c r="U362" s="72"/>
      <c r="V362" s="72"/>
      <c r="W362" s="73" t="str">
        <f t="array" ref="W362">IF($G362="","",IF(OR(S362=Error_checking!$Q$25,S362=Error_checking!$Q$26),R362-IF(P362&lt;2,SUM(IF(N362=N$2:N$601,IF(O362=O$2:O$601,1,0),0)),0),IF(V362="",0,((SUM(IF(S362=S$2:S$601,IF(T362=T$2:T$601,1,0),0))-U362)/(SUM(IF(S362=S$2:S$601,IF(T362=T$2:T$601,1,0),0))-1)*100)+(V362/(SUM(IF(S362=S$2:S$601,IF(T362=T$2:T$601,V$2:V$601,0),0))))+IF(U362&lt;2,SUM(IF(S362=S$2:S$601,IF(T362=T$2:T$601,1,0),0)),0))))</f>
        <v/>
      </c>
      <c r="X362" s="74"/>
      <c r="Y362" s="75"/>
      <c r="Z362" s="76"/>
      <c r="AA362" s="75"/>
      <c r="AB362" s="77">
        <f>0</f>
        <v>0</v>
      </c>
      <c r="AC362" s="77">
        <f t="array" ref="AC362">SUM(M362,R362,W362,AB362)</f>
        <v>0</v>
      </c>
      <c r="AD362" s="76">
        <f>IF(G362=Error_checking!$A$26,MAX(0,MIN(MaxBonus,$G$1)+1-_xlfn.RANK.EQ(AC362,$AC$2:$AC$601)),0)</f>
        <v>0</v>
      </c>
      <c r="AE362" s="73">
        <f t="shared" si="5"/>
        <v>0</v>
      </c>
      <c r="AF362" s="78" t="str">
        <f t="array" ref="AF362">IF(G362=Error_checking!$A$26,_xlfn.RANK.EQ(AC362,$AC$2:$AC$601),"")</f>
        <v/>
      </c>
      <c r="AG362" s="79"/>
      <c r="AH362" s="80"/>
      <c r="AI362" s="80"/>
      <c r="AJ362" s="80"/>
      <c r="AK362" s="81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</row>
    <row r="363" spans="1:78" s="104" customFormat="1" ht="12.75" x14ac:dyDescent="0.2">
      <c r="A363" s="58" t="str">
        <f t="array" ref="A363">IF(G363=Error_checking!$A$26,_xlfn.RANK.EQ(AC363,$AC$2:$AC$601),"")</f>
        <v/>
      </c>
      <c r="B363" s="93">
        <v>41</v>
      </c>
      <c r="C363" s="59">
        <f>VLOOKUP($B363,Ludo_na!$A$2:$D$601,2,0)</f>
        <v>189</v>
      </c>
      <c r="D363" s="60" t="str">
        <f>IF(VLOOKUP($B363,Ludo_voor!$A$2:$Y$601,3,0)="","",VLOOKUP($B363,Ludo_voor!$A$2:$Y$601,3,0))</f>
        <v>Goethals</v>
      </c>
      <c r="E363" s="61" t="str">
        <f>IF(VLOOKUP($B363,Ludo_voor!$A$2:$Y$601,4,0)="","",VLOOKUP($B363,Ludo_voor!$A$2:$Y$601,4,0))</f>
        <v>Matthias</v>
      </c>
      <c r="F363" s="62" t="str">
        <f>IF(VLOOKUP($B363,Ludo_voor!$A$2:$Y$601,5,0)="","",VLOOKUP($B363,Ludo_voor!$A$2:$Y$601,5,0))</f>
        <v>Spelen op Zolder</v>
      </c>
      <c r="G363" s="63"/>
      <c r="H363" s="85"/>
      <c r="I363" s="86"/>
      <c r="J363" s="87"/>
      <c r="K363" s="87"/>
      <c r="L363" s="87"/>
      <c r="M363" s="67" t="str">
        <f t="array" ref="M363">IF($G363="","",IF(L363="",0,((SUM(IF(I363=I$2:I$601,IF(J363=J$2:J$601,1,0),0))-K363)/(SUM(IF(I363=I$2:I$601,IF(J363=J$2:J$601,1,0),0))-1)*100)+(L363/(SUM(IF(I363=I$2:I$601,IF(J363=J$2:J$601,L$2:L$601,0),0))))+IF(K363&lt;2,SUM(IF(I363=I$2:I$601,IF(J363=J$2:J$601,1,0),0)),0)))</f>
        <v/>
      </c>
      <c r="N363" s="88"/>
      <c r="O363" s="72"/>
      <c r="P363" s="72"/>
      <c r="Q363" s="72"/>
      <c r="R363" s="70" t="str">
        <f t="array" ref="R363">IF($G363="","",IF(Q363="",0,((SUM(IF(N363=N$2:N$601,IF(O363=O$2:O$601,1,0),0))-P363)/(SUM(IF(N363=N$2:N$601,IF(O363=O$2:O$601,1,0),0))-1)*100)+(Q363/(SUM(IF(N363=N$2:N$601,IF(O363=O$2:O$601,Q$2:Q$601,0),0))))+IF(P363&lt;2,SUM(IF(N363=N$2:N$601,IF(O363=O$2:O$601,1,0),0)),0)))</f>
        <v/>
      </c>
      <c r="S363" s="103"/>
      <c r="T363" s="69"/>
      <c r="U363" s="69"/>
      <c r="V363" s="69"/>
      <c r="W363" s="73" t="str">
        <f t="array" ref="W363">IF($G363="","",IF(OR(S363=Error_checking!$Q$25,S363=Error_checking!$Q$26),R363-IF(P363&lt;2,SUM(IF(N363=N$2:N$601,IF(O363=O$2:O$601,1,0),0)),0),IF(V363="",0,((SUM(IF(S363=S$2:S$601,IF(T363=T$2:T$601,1,0),0))-U363)/(SUM(IF(S363=S$2:S$601,IF(T363=T$2:T$601,1,0),0))-1)*100)+(V363/(SUM(IF(S363=S$2:S$601,IF(T363=T$2:T$601,V$2:V$601,0),0))))+IF(U363&lt;2,SUM(IF(S363=S$2:S$601,IF(T363=T$2:T$601,1,0),0)),0))))</f>
        <v/>
      </c>
      <c r="X363" s="74"/>
      <c r="Y363" s="75"/>
      <c r="Z363" s="76"/>
      <c r="AA363" s="75"/>
      <c r="AB363" s="77">
        <f>0</f>
        <v>0</v>
      </c>
      <c r="AC363" s="99">
        <f t="array" ref="AC363">SUM(M363,R363,W363,AB363)</f>
        <v>0</v>
      </c>
      <c r="AD363" s="98">
        <f>IF(G363=Error_checking!$A$26,MAX(0,MIN(MaxBonus,$G$1)+1-_xlfn.RANK.EQ(AC363,$AC$2:$AC$601)),0)</f>
        <v>0</v>
      </c>
      <c r="AE363" s="95">
        <f t="shared" si="5"/>
        <v>0</v>
      </c>
      <c r="AF363" s="78" t="str">
        <f t="array" ref="AF363">IF(G363=Error_checking!$A$26,_xlfn.RANK.EQ(AC363,$AC$2:$AC$601),"")</f>
        <v/>
      </c>
      <c r="AG363" s="101"/>
      <c r="AH363" s="102"/>
      <c r="AI363" s="102"/>
      <c r="AJ363" s="102"/>
      <c r="AK363" s="81"/>
      <c r="AL363" s="81"/>
      <c r="AM363" s="81"/>
      <c r="AN363" s="82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1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</row>
    <row r="364" spans="1:78" s="89" customFormat="1" ht="12.75" x14ac:dyDescent="0.2">
      <c r="A364" s="58" t="str">
        <f t="array" ref="A364">IF(G364=Error_checking!$A$26,_xlfn.RANK.EQ(AC364,$AC$2:$AC$601),"")</f>
        <v/>
      </c>
      <c r="B364" s="84">
        <v>157</v>
      </c>
      <c r="C364" s="59">
        <f>VLOOKUP($B364,Ludo_na!$A$2:$D$601,2,0)</f>
        <v>465</v>
      </c>
      <c r="D364" s="60" t="str">
        <f>IF(VLOOKUP($B364,Ludo_voor!$A$2:$Y$601,3,0)="","",VLOOKUP($B364,Ludo_voor!$A$2:$Y$601,3,0))</f>
        <v>Goossens</v>
      </c>
      <c r="E364" s="61" t="str">
        <f>IF(VLOOKUP($B364,Ludo_voor!$A$2:$Y$601,4,0)="","",VLOOKUP($B364,Ludo_voor!$A$2:$Y$601,4,0))</f>
        <v>Axelle</v>
      </c>
      <c r="F364" s="62" t="str">
        <f>IF(VLOOKUP($B364,Ludo_voor!$A$2:$Y$601,5,0)="","",VLOOKUP($B364,Ludo_voor!$A$2:$Y$601,5,0))</f>
        <v/>
      </c>
      <c r="G364" s="63"/>
      <c r="H364" s="85"/>
      <c r="I364" s="86"/>
      <c r="J364" s="87"/>
      <c r="K364" s="87"/>
      <c r="L364" s="87"/>
      <c r="M364" s="67" t="str">
        <f t="array" ref="M364">IF($G364="","",IF(L364="",0,((SUM(IF(I364=I$2:I$601,IF(J364=J$2:J$601,1,0),0))-K364)/(SUM(IF(I364=I$2:I$601,IF(J364=J$2:J$601,1,0),0))-1)*100)+(L364/(SUM(IF(I364=I$2:I$601,IF(J364=J$2:J$601,L$2:L$601,0),0))))+IF(K364&lt;2,SUM(IF(I364=I$2:I$601,IF(J364=J$2:J$601,1,0),0)),0)))</f>
        <v/>
      </c>
      <c r="N364" s="88"/>
      <c r="O364" s="72"/>
      <c r="P364" s="72"/>
      <c r="Q364" s="72"/>
      <c r="R364" s="70" t="str">
        <f t="array" ref="R364">IF($G364="","",IF(Q364="",0,((SUM(IF(N364=N$2:N$601,IF(O364=O$2:O$601,1,0),0))-P364)/(SUM(IF(N364=N$2:N$601,IF(O364=O$2:O$601,1,0),0))-1)*100)+(Q364/(SUM(IF(N364=N$2:N$601,IF(O364=O$2:O$601,Q$2:Q$601,0),0))))+IF(P364&lt;2,SUM(IF(N364=N$2:N$601,IF(O364=O$2:O$601,1,0),0)),0)))</f>
        <v/>
      </c>
      <c r="S364" s="71"/>
      <c r="T364" s="72"/>
      <c r="U364" s="72"/>
      <c r="V364" s="72"/>
      <c r="W364" s="73" t="str">
        <f t="array" ref="W364">IF($G364="","",IF(OR(S364=Error_checking!$Q$25,S364=Error_checking!$Q$26),R364-IF(P364&lt;2,SUM(IF(N364=N$2:N$601,IF(O364=O$2:O$601,1,0),0)),0),IF(V364="",0,((SUM(IF(S364=S$2:S$601,IF(T364=T$2:T$601,1,0),0))-U364)/(SUM(IF(S364=S$2:S$601,IF(T364=T$2:T$601,1,0),0))-1)*100)+(V364/(SUM(IF(S364=S$2:S$601,IF(T364=T$2:T$601,V$2:V$601,0),0))))+IF(U364&lt;2,SUM(IF(S364=S$2:S$601,IF(T364=T$2:T$601,1,0),0)),0))))</f>
        <v/>
      </c>
      <c r="X364" s="74"/>
      <c r="Y364" s="75"/>
      <c r="Z364" s="76"/>
      <c r="AA364" s="75"/>
      <c r="AB364" s="77">
        <f>0</f>
        <v>0</v>
      </c>
      <c r="AC364" s="77">
        <f t="array" ref="AC364">SUM(M364,R364,W364,AB364)</f>
        <v>0</v>
      </c>
      <c r="AD364" s="76">
        <f>IF(G364=Error_checking!$A$26,MAX(0,MIN(MaxBonus,$G$1)+1-_xlfn.RANK.EQ(AC364,$AC$2:$AC$601)),0)</f>
        <v>0</v>
      </c>
      <c r="AE364" s="73">
        <f t="shared" si="5"/>
        <v>0</v>
      </c>
      <c r="AF364" s="78" t="str">
        <f t="array" ref="AF364">IF(G364=Error_checking!$A$26,_xlfn.RANK.EQ(AC364,$AC$2:$AC$601),"")</f>
        <v/>
      </c>
      <c r="AG364" s="79"/>
      <c r="AH364" s="80"/>
      <c r="AI364" s="80"/>
      <c r="AJ364" s="80"/>
      <c r="AK364" s="81"/>
      <c r="AL364" s="81"/>
      <c r="AM364" s="81"/>
      <c r="AN364" s="82"/>
      <c r="AO364" s="81"/>
      <c r="AP364" s="81"/>
      <c r="AQ364" s="81"/>
    </row>
    <row r="365" spans="1:78" s="104" customFormat="1" ht="12.75" x14ac:dyDescent="0.2">
      <c r="A365" s="58" t="str">
        <f t="array" ref="A365">IF(G365=Error_checking!$A$26,_xlfn.RANK.EQ(AC365,$AC$2:$AC$601),"")</f>
        <v/>
      </c>
      <c r="B365" s="84">
        <v>46</v>
      </c>
      <c r="C365" s="59">
        <f>VLOOKUP($B365,Ludo_na!$A$2:$D$601,2,0)</f>
        <v>93</v>
      </c>
      <c r="D365" s="60" t="str">
        <f>IF(VLOOKUP($B365,Ludo_voor!$A$2:$Y$601,3,0)="","",VLOOKUP($B365,Ludo_voor!$A$2:$Y$601,3,0))</f>
        <v>Goussaert</v>
      </c>
      <c r="E365" s="61" t="str">
        <f>IF(VLOOKUP($B365,Ludo_voor!$A$2:$Y$601,4,0)="","",VLOOKUP($B365,Ludo_voor!$A$2:$Y$601,4,0))</f>
        <v>Serge</v>
      </c>
      <c r="F365" s="62" t="str">
        <f>IF(VLOOKUP($B365,Ludo_voor!$A$2:$Y$601,5,0)="","",VLOOKUP($B365,Ludo_voor!$A$2:$Y$601,5,0))</f>
        <v>Spelen op Zolder</v>
      </c>
      <c r="G365" s="63"/>
      <c r="H365" s="85"/>
      <c r="I365" s="86"/>
      <c r="J365" s="87"/>
      <c r="K365" s="87"/>
      <c r="L365" s="87"/>
      <c r="M365" s="67" t="str">
        <f t="array" ref="M365">IF($G365="","",IF(L365="",0,((SUM(IF(I365=I$2:I$601,IF(J365=J$2:J$601,1,0),0))-K365)/(SUM(IF(I365=I$2:I$601,IF(J365=J$2:J$601,1,0),0))-1)*100)+(L365/(SUM(IF(I365=I$2:I$601,IF(J365=J$2:J$601,L$2:L$601,0),0))))+IF(K365&lt;2,SUM(IF(I365=I$2:I$601,IF(J365=J$2:J$601,1,0),0)),0)))</f>
        <v/>
      </c>
      <c r="N365" s="88"/>
      <c r="O365" s="72"/>
      <c r="P365" s="72"/>
      <c r="Q365" s="72"/>
      <c r="R365" s="70" t="str">
        <f t="array" ref="R365">IF($G365="","",IF(Q365="",0,((SUM(IF(N365=N$2:N$601,IF(O365=O$2:O$601,1,0),0))-P365)/(SUM(IF(N365=N$2:N$601,IF(O365=O$2:O$601,1,0),0))-1)*100)+(Q365/(SUM(IF(N365=N$2:N$601,IF(O365=O$2:O$601,Q$2:Q$601,0),0))))+IF(P365&lt;2,SUM(IF(N365=N$2:N$601,IF(O365=O$2:O$601,1,0),0)),0)))</f>
        <v/>
      </c>
      <c r="S365" s="71"/>
      <c r="T365" s="72"/>
      <c r="U365" s="72"/>
      <c r="V365" s="72"/>
      <c r="W365" s="73" t="str">
        <f t="array" ref="W365">IF($G365="","",IF(OR(S365=Error_checking!$Q$25,S365=Error_checking!$Q$26),R365-IF(P365&lt;2,SUM(IF(N365=N$2:N$601,IF(O365=O$2:O$601,1,0),0)),0),IF(V365="",0,((SUM(IF(S365=S$2:S$601,IF(T365=T$2:T$601,1,0),0))-U365)/(SUM(IF(S365=S$2:S$601,IF(T365=T$2:T$601,1,0),0))-1)*100)+(V365/(SUM(IF(S365=S$2:S$601,IF(T365=T$2:T$601,V$2:V$601,0),0))))+IF(U365&lt;2,SUM(IF(S365=S$2:S$601,IF(T365=T$2:T$601,1,0),0)),0))))</f>
        <v/>
      </c>
      <c r="X365" s="74"/>
      <c r="Y365" s="75"/>
      <c r="Z365" s="76"/>
      <c r="AA365" s="75"/>
      <c r="AB365" s="77">
        <f>0</f>
        <v>0</v>
      </c>
      <c r="AC365" s="77">
        <f t="array" ref="AC365">SUM(M365,R365,W365,AB365)</f>
        <v>0</v>
      </c>
      <c r="AD365" s="76">
        <f>IF(G365=Error_checking!$A$26,MAX(0,MIN(MaxBonus,$G$1)+1-_xlfn.RANK.EQ(AC365,$AC$2:$AC$601)),0)</f>
        <v>0</v>
      </c>
      <c r="AE365" s="73">
        <f t="shared" si="5"/>
        <v>0</v>
      </c>
      <c r="AF365" s="78" t="str">
        <f t="array" ref="AF365">IF(G365=Error_checking!$A$26,_xlfn.RANK.EQ(AC365,$AC$2:$AC$601),"")</f>
        <v/>
      </c>
      <c r="AG365" s="79"/>
      <c r="AH365" s="80"/>
      <c r="AI365" s="80"/>
      <c r="AJ365" s="80"/>
      <c r="AK365" s="81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</row>
    <row r="366" spans="1:78" s="104" customFormat="1" ht="12.75" x14ac:dyDescent="0.2">
      <c r="A366" s="58" t="str">
        <f t="array" ref="A366">IF(G366=Error_checking!$A$26,_xlfn.RANK.EQ(AC366,$AC$2:$AC$601),"")</f>
        <v/>
      </c>
      <c r="B366" s="84">
        <v>247</v>
      </c>
      <c r="C366" s="59">
        <f>VLOOKUP($B366,Ludo_na!$A$2:$D$601,2,0)</f>
        <v>507</v>
      </c>
      <c r="D366" s="60" t="str">
        <f>IF(VLOOKUP($B366,Ludo_voor!$A$2:$Y$601,3,0)="","",VLOOKUP($B366,Ludo_voor!$A$2:$Y$601,3,0))</f>
        <v>Govaert</v>
      </c>
      <c r="E366" s="61" t="str">
        <f>IF(VLOOKUP($B366,Ludo_voor!$A$2:$Y$601,4,0)="","",VLOOKUP($B366,Ludo_voor!$A$2:$Y$601,4,0))</f>
        <v>Luna</v>
      </c>
      <c r="F366" s="62" t="str">
        <f>IF(VLOOKUP($B366,Ludo_voor!$A$2:$Y$601,5,0)="","",VLOOKUP($B366,Ludo_voor!$A$2:$Y$601,5,0))</f>
        <v/>
      </c>
      <c r="G366" s="63"/>
      <c r="H366" s="85"/>
      <c r="I366" s="86"/>
      <c r="J366" s="87"/>
      <c r="K366" s="87"/>
      <c r="L366" s="87"/>
      <c r="M366" s="67" t="str">
        <f t="array" ref="M366">IF($G366="","",IF(L366="",0,((SUM(IF(I366=I$2:I$601,IF(J366=J$2:J$601,1,0),0))-K366)/(SUM(IF(I366=I$2:I$601,IF(J366=J$2:J$601,1,0),0))-1)*100)+(L366/(SUM(IF(I366=I$2:I$601,IF(J366=J$2:J$601,L$2:L$601,0),0))))+IF(K366&lt;2,SUM(IF(I366=I$2:I$601,IF(J366=J$2:J$601,1,0),0)),0)))</f>
        <v/>
      </c>
      <c r="N366" s="88"/>
      <c r="O366" s="72"/>
      <c r="P366" s="72"/>
      <c r="Q366" s="72"/>
      <c r="R366" s="70" t="str">
        <f t="array" ref="R366">IF($G366="","",IF(Q366="",0,((SUM(IF(N366=N$2:N$601,IF(O366=O$2:O$601,1,0),0))-P366)/(SUM(IF(N366=N$2:N$601,IF(O366=O$2:O$601,1,0),0))-1)*100)+(Q366/(SUM(IF(N366=N$2:N$601,IF(O366=O$2:O$601,Q$2:Q$601,0),0))))+IF(P366&lt;2,SUM(IF(N366=N$2:N$601,IF(O366=O$2:O$601,1,0),0)),0)))</f>
        <v/>
      </c>
      <c r="S366" s="71"/>
      <c r="T366" s="72"/>
      <c r="U366" s="72"/>
      <c r="V366" s="72"/>
      <c r="W366" s="73" t="str">
        <f t="array" ref="W366">IF($G366="","",IF(OR(S366=Error_checking!$Q$25,S366=Error_checking!$Q$26),R366-IF(P366&lt;2,SUM(IF(N366=N$2:N$601,IF(O366=O$2:O$601,1,0),0)),0),IF(V366="",0,((SUM(IF(S366=S$2:S$601,IF(T366=T$2:T$601,1,0),0))-U366)/(SUM(IF(S366=S$2:S$601,IF(T366=T$2:T$601,1,0),0))-1)*100)+(V366/(SUM(IF(S366=S$2:S$601,IF(T366=T$2:T$601,V$2:V$601,0),0))))+IF(U366&lt;2,SUM(IF(S366=S$2:S$601,IF(T366=T$2:T$601,1,0),0)),0))))</f>
        <v/>
      </c>
      <c r="X366" s="74"/>
      <c r="Y366" s="75"/>
      <c r="Z366" s="76"/>
      <c r="AA366" s="75"/>
      <c r="AB366" s="77">
        <f>0</f>
        <v>0</v>
      </c>
      <c r="AC366" s="77">
        <f t="array" ref="AC366">SUM(M366,R366,W366,AB366)</f>
        <v>0</v>
      </c>
      <c r="AD366" s="76">
        <f>IF(G366=Error_checking!$A$26,MAX(0,MIN(MaxBonus,$G$1)+1-_xlfn.RANK.EQ(AC366,$AC$2:$AC$601)),0)</f>
        <v>0</v>
      </c>
      <c r="AE366" s="73">
        <f t="shared" si="5"/>
        <v>0</v>
      </c>
      <c r="AF366" s="78" t="str">
        <f t="array" ref="AF366">IF(G366=Error_checking!$A$26,_xlfn.RANK.EQ(AC366,$AC$2:$AC$601),"")</f>
        <v/>
      </c>
      <c r="AG366" s="79"/>
      <c r="AH366" s="80"/>
      <c r="AI366" s="80"/>
      <c r="AJ366" s="80"/>
      <c r="AK366" s="81"/>
      <c r="AL366" s="81"/>
      <c r="AM366" s="81"/>
      <c r="AN366" s="82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1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</row>
    <row r="367" spans="1:78" s="104" customFormat="1" ht="12.75" x14ac:dyDescent="0.2">
      <c r="A367" s="58" t="str">
        <f t="array" ref="A367">IF(G367=Error_checking!$A$26,_xlfn.RANK.EQ(AC367,$AC$2:$AC$601),"")</f>
        <v/>
      </c>
      <c r="B367" s="84">
        <v>584</v>
      </c>
      <c r="C367" s="59">
        <f>VLOOKUP($B367,Ludo_na!$A$2:$D$601,2,0)</f>
        <v>461</v>
      </c>
      <c r="D367" s="60" t="str">
        <f>IF(VLOOKUP($B367,Ludo_voor!$A$2:$Y$601,3,0)="","",VLOOKUP($B367,Ludo_voor!$A$2:$Y$601,3,0))</f>
        <v>Grietens</v>
      </c>
      <c r="E367" s="61" t="str">
        <f>IF(VLOOKUP($B367,Ludo_voor!$A$2:$Y$601,4,0)="","",VLOOKUP($B367,Ludo_voor!$A$2:$Y$601,4,0))</f>
        <v>David</v>
      </c>
      <c r="F367" s="62" t="str">
        <f>IF(VLOOKUP($B367,Ludo_voor!$A$2:$Y$601,5,0)="","",VLOOKUP($B367,Ludo_voor!$A$2:$Y$601,5,0))</f>
        <v/>
      </c>
      <c r="G367" s="63"/>
      <c r="H367" s="85"/>
      <c r="I367" s="65"/>
      <c r="J367" s="66"/>
      <c r="K367" s="87"/>
      <c r="L367" s="87"/>
      <c r="M367" s="67" t="str">
        <f t="array" ref="M367">IF($G367="","",IF(L367="",0,((SUM(IF(I367=I$2:I$601,IF(J367=J$2:J$601,1,0),0))-K367)/(SUM(IF(I367=I$2:I$601,IF(J367=J$2:J$601,1,0),0))-1)*100)+(L367/(SUM(IF(I367=I$2:I$601,IF(J367=J$2:J$601,L$2:L$601,0),0))))+IF(K367&lt;2,SUM(IF(I367=I$2:I$601,IF(J367=J$2:J$601,1,0),0)),0)))</f>
        <v/>
      </c>
      <c r="N367" s="88"/>
      <c r="O367" s="72"/>
      <c r="P367" s="72"/>
      <c r="Q367" s="72"/>
      <c r="R367" s="70" t="str">
        <f t="array" ref="R367">IF($G367="","",IF(Q367="",0,((SUM(IF(N367=N$2:N$601,IF(O367=O$2:O$601,1,0),0))-P367)/(SUM(IF(N367=N$2:N$601,IF(O367=O$2:O$601,1,0),0))-1)*100)+(Q367/(SUM(IF(N367=N$2:N$601,IF(O367=O$2:O$601,Q$2:Q$601,0),0))))+IF(P367&lt;2,SUM(IF(N367=N$2:N$601,IF(O367=O$2:O$601,1,0),0)),0)))</f>
        <v/>
      </c>
      <c r="S367" s="71"/>
      <c r="T367" s="72"/>
      <c r="U367" s="72"/>
      <c r="V367" s="72"/>
      <c r="W367" s="73" t="str">
        <f t="array" ref="W367">IF($G367="","",IF(OR(S367=Error_checking!$Q$25,S367=Error_checking!$Q$26),R367-IF(P367&lt;2,SUM(IF(N367=N$2:N$601,IF(O367=O$2:O$601,1,0),0)),0),IF(V367="",0,((SUM(IF(S367=S$2:S$601,IF(T367=T$2:T$601,1,0),0))-U367)/(SUM(IF(S367=S$2:S$601,IF(T367=T$2:T$601,1,0),0))-1)*100)+(V367/(SUM(IF(S367=S$2:S$601,IF(T367=T$2:T$601,V$2:V$601,0),0))))+IF(U367&lt;2,SUM(IF(S367=S$2:S$601,IF(T367=T$2:T$601,1,0),0)),0))))</f>
        <v/>
      </c>
      <c r="X367" s="74"/>
      <c r="Y367" s="75"/>
      <c r="Z367" s="76"/>
      <c r="AA367" s="75"/>
      <c r="AB367" s="77">
        <f>0</f>
        <v>0</v>
      </c>
      <c r="AC367" s="77">
        <f t="array" ref="AC367">SUM(M367,R367,W367,AB367)</f>
        <v>0</v>
      </c>
      <c r="AD367" s="76">
        <f>IF(G367=Error_checking!$A$26,MAX(0,MIN(MaxBonus,$G$1)+1-_xlfn.RANK.EQ(AC367,$AC$2:$AC$601)),0)</f>
        <v>0</v>
      </c>
      <c r="AE367" s="73">
        <f t="shared" si="5"/>
        <v>0</v>
      </c>
      <c r="AF367" s="78" t="str">
        <f t="array" ref="AF367">IF(G367=Error_checking!$A$26,_xlfn.RANK.EQ(AC367,$AC$2:$AC$601),"")</f>
        <v/>
      </c>
      <c r="AG367" s="79"/>
      <c r="AH367" s="80"/>
      <c r="AI367" s="80"/>
      <c r="AJ367" s="80"/>
      <c r="AK367" s="81"/>
      <c r="AL367" s="81"/>
      <c r="AM367" s="81"/>
      <c r="AN367" s="82"/>
      <c r="AO367" s="81"/>
      <c r="AP367" s="81"/>
      <c r="AQ367" s="81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</row>
    <row r="368" spans="1:78" s="104" customFormat="1" ht="12.75" x14ac:dyDescent="0.2">
      <c r="A368" s="84" t="str">
        <f t="array" ref="A368">IF(G368=Error_checking!$A$26,_xlfn.RANK.EQ(AC368,$AC$2:$AC$601),"")</f>
        <v/>
      </c>
      <c r="B368" s="84">
        <v>308</v>
      </c>
      <c r="C368" s="59">
        <f>VLOOKUP($B368,Ludo_na!$A$2:$D$601,2,0)</f>
        <v>247</v>
      </c>
      <c r="D368" s="60" t="str">
        <f>IF(VLOOKUP($B368,Ludo_voor!$A$2:$Y$601,3,0)="","",VLOOKUP($B368,Ludo_voor!$A$2:$Y$601,3,0))</f>
        <v>Gvardeitsev</v>
      </c>
      <c r="E368" s="61" t="str">
        <f>IF(VLOOKUP($B368,Ludo_voor!$A$2:$Y$601,4,0)="","",VLOOKUP($B368,Ludo_voor!$A$2:$Y$601,4,0))</f>
        <v>Daniil</v>
      </c>
      <c r="F368" s="62" t="str">
        <f>IF(VLOOKUP($B368,Ludo_voor!$A$2:$Y$601,5,0)="","",VLOOKUP($B368,Ludo_voor!$A$2:$Y$601,5,0))</f>
        <v>Alpa-Ludismes</v>
      </c>
      <c r="G368" s="63"/>
      <c r="H368" s="85"/>
      <c r="I368" s="86"/>
      <c r="J368" s="87"/>
      <c r="K368" s="87"/>
      <c r="L368" s="87"/>
      <c r="M368" s="67" t="str">
        <f t="array" ref="M368">IF($G368="","",IF(L368="",0,((SUM(IF(I368=I$2:I$601,IF(J368=J$2:J$601,1,0),0))-K368)/(SUM(IF(I368=I$2:I$601,IF(J368=J$2:J$601,1,0),0))-1)*100)+(L368/(SUM(IF(I368=I$2:I$601,IF(J368=J$2:J$601,L$2:L$601,0),0))))+IF(K368&lt;2,SUM(IF(I368=I$2:I$601,IF(J368=J$2:J$601,1,0),0)),0)))</f>
        <v/>
      </c>
      <c r="N368" s="88"/>
      <c r="O368" s="72"/>
      <c r="P368" s="72"/>
      <c r="Q368" s="72"/>
      <c r="R368" s="70" t="str">
        <f t="array" ref="R368">IF($G368="","",IF(Q368="",0,((SUM(IF(N368=N$2:N$601,IF(O368=O$2:O$601,1,0),0))-P368)/(SUM(IF(N368=N$2:N$601,IF(O368=O$2:O$601,1,0),0))-1)*100)+(Q368/(SUM(IF(N368=N$2:N$601,IF(O368=O$2:O$601,Q$2:Q$601,0),0))))+IF(P368&lt;2,SUM(IF(N368=N$2:N$601,IF(O368=O$2:O$601,1,0),0)),0)))</f>
        <v/>
      </c>
      <c r="S368" s="71"/>
      <c r="T368" s="72"/>
      <c r="U368" s="72"/>
      <c r="V368" s="72"/>
      <c r="W368" s="73" t="str">
        <f t="array" ref="W368">IF($G368="","",IF(OR(S368=Error_checking!$Q$25,S368=Error_checking!$Q$26),R368-IF(P368&lt;2,SUM(IF(N368=N$2:N$601,IF(O368=O$2:O$601,1,0),0)),0),IF(V368="",0,((SUM(IF(S368=S$2:S$601,IF(T368=T$2:T$601,1,0),0))-U368)/(SUM(IF(S368=S$2:S$601,IF(T368=T$2:T$601,1,0),0))-1)*100)+(V368/(SUM(IF(S368=S$2:S$601,IF(T368=T$2:T$601,V$2:V$601,0),0))))+IF(U368&lt;2,SUM(IF(S368=S$2:S$601,IF(T368=T$2:T$601,1,0),0)),0))))</f>
        <v/>
      </c>
      <c r="X368" s="74"/>
      <c r="Y368" s="75"/>
      <c r="Z368" s="76"/>
      <c r="AA368" s="75"/>
      <c r="AB368" s="77">
        <f>0</f>
        <v>0</v>
      </c>
      <c r="AC368" s="77">
        <f t="array" ref="AC368">SUM(M368,R368,W368,AB368)</f>
        <v>0</v>
      </c>
      <c r="AD368" s="76">
        <f>IF(G368=Error_checking!$A$26,MAX(0,MIN(MaxBonus,$G$1)+1-_xlfn.RANK.EQ(AC368,$AC$2:$AC$601)),0)</f>
        <v>0</v>
      </c>
      <c r="AE368" s="73">
        <f t="shared" si="5"/>
        <v>0</v>
      </c>
      <c r="AF368" s="78" t="str">
        <f t="array" ref="AF368">IF(G368=Error_checking!$A$26,_xlfn.RANK.EQ(AC368,$AC$2:$AC$601),"")</f>
        <v/>
      </c>
      <c r="AG368" s="79"/>
      <c r="AH368" s="80"/>
      <c r="AI368" s="80"/>
      <c r="AJ368" s="80"/>
      <c r="AK368" s="81"/>
      <c r="AL368" s="81"/>
      <c r="AM368" s="81"/>
      <c r="AN368" s="82"/>
      <c r="AO368" s="81"/>
      <c r="AP368" s="81"/>
      <c r="AQ368" s="81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</row>
    <row r="369" spans="1:78" s="104" customFormat="1" ht="12.75" x14ac:dyDescent="0.2">
      <c r="A369" s="58" t="str">
        <f t="array" ref="A369">IF(G369=Error_checking!$A$26,_xlfn.RANK.EQ(AC369,$AC$2:$AC$601),"")</f>
        <v/>
      </c>
      <c r="B369" s="58">
        <v>424</v>
      </c>
      <c r="C369" s="59">
        <f>VLOOKUP($B369,Ludo_na!$A$2:$D$601,2,0)</f>
        <v>82</v>
      </c>
      <c r="D369" s="60" t="str">
        <f>IF(VLOOKUP($B369,Ludo_voor!$A$2:$Y$601,3,0)="","",VLOOKUP($B369,Ludo_voor!$A$2:$Y$601,3,0))</f>
        <v>Gysels</v>
      </c>
      <c r="E369" s="61" t="str">
        <f>IF(VLOOKUP($B369,Ludo_voor!$A$2:$Y$601,4,0)="","",VLOOKUP($B369,Ludo_voor!$A$2:$Y$601,4,0))</f>
        <v>Sven</v>
      </c>
      <c r="F369" s="62" t="str">
        <f>IF(VLOOKUP($B369,Ludo_voor!$A$2:$Y$601,5,0)="","",VLOOKUP($B369,Ludo_voor!$A$2:$Y$601,5,0))</f>
        <v/>
      </c>
      <c r="G369" s="63"/>
      <c r="H369" s="64"/>
      <c r="I369" s="65"/>
      <c r="J369" s="66"/>
      <c r="K369" s="66"/>
      <c r="L369" s="66"/>
      <c r="M369" s="67" t="str">
        <f t="array" ref="M369">IF($G369="","",IF(L369="",0,((SUM(IF(I369=I$2:I$601,IF(J369=J$2:J$601,1,0),0))-K369)/(SUM(IF(I369=I$2:I$601,IF(J369=J$2:J$601,1,0),0))-1)*100)+(L369/(SUM(IF(I369=I$2:I$601,IF(J369=J$2:J$601,L$2:L$601,0),0))))+IF(K369&lt;2,SUM(IF(I369=I$2:I$601,IF(J369=J$2:J$601,1,0),0)),0)))</f>
        <v/>
      </c>
      <c r="N369" s="68"/>
      <c r="O369" s="69"/>
      <c r="P369" s="69"/>
      <c r="Q369" s="69"/>
      <c r="R369" s="70" t="str">
        <f t="array" ref="R369">IF($G369="","",IF(Q369="",0,((SUM(IF(N369=N$2:N$601,IF(O369=O$2:O$601,1,0),0))-P369)/(SUM(IF(N369=N$2:N$601,IF(O369=O$2:O$601,1,0),0))-1)*100)+(Q369/(SUM(IF(N369=N$2:N$601,IF(O369=O$2:O$601,Q$2:Q$601,0),0))))+IF(P369&lt;2,SUM(IF(N369=N$2:N$601,IF(O369=O$2:O$601,1,0),0)),0)))</f>
        <v/>
      </c>
      <c r="S369" s="71"/>
      <c r="T369" s="72"/>
      <c r="U369" s="72"/>
      <c r="V369" s="72"/>
      <c r="W369" s="73" t="str">
        <f t="array" ref="W369">IF($G369="","",IF(OR(S369=Error_checking!$Q$25,S369=Error_checking!$Q$26),R369-IF(P369&lt;2,SUM(IF(N369=N$2:N$601,IF(O369=O$2:O$601,1,0),0)),0),IF(V369="",0,((SUM(IF(S369=S$2:S$601,IF(T369=T$2:T$601,1,0),0))-U369)/(SUM(IF(S369=S$2:S$601,IF(T369=T$2:T$601,1,0),0))-1)*100)+(V369/(SUM(IF(S369=S$2:S$601,IF(T369=T$2:T$601,V$2:V$601,0),0))))+IF(U369&lt;2,SUM(IF(S369=S$2:S$601,IF(T369=T$2:T$601,1,0),0)),0))))</f>
        <v/>
      </c>
      <c r="X369" s="74"/>
      <c r="Y369" s="75"/>
      <c r="Z369" s="76"/>
      <c r="AA369" s="75"/>
      <c r="AB369" s="77">
        <f>0</f>
        <v>0</v>
      </c>
      <c r="AC369" s="77">
        <f t="array" ref="AC369">SUM(M369,R369,W369,AB369)</f>
        <v>0</v>
      </c>
      <c r="AD369" s="76">
        <f>IF(G369=Error_checking!$A$26,MAX(0,MIN(MaxBonus,$G$1)+1-_xlfn.RANK.EQ(AC369,$AC$2:$AC$601)),0)</f>
        <v>0</v>
      </c>
      <c r="AE369" s="73">
        <f t="shared" si="5"/>
        <v>0</v>
      </c>
      <c r="AF369" s="78" t="str">
        <f t="array" ref="AF369">IF(G369=Error_checking!$A$26,_xlfn.RANK.EQ(AC369,$AC$2:$AC$601),"")</f>
        <v/>
      </c>
      <c r="AG369" s="79"/>
      <c r="AH369" s="80"/>
      <c r="AI369" s="80"/>
      <c r="AJ369" s="80"/>
      <c r="AK369" s="81"/>
      <c r="AL369" s="81"/>
      <c r="AM369" s="81"/>
      <c r="AN369" s="82"/>
      <c r="AO369" s="81"/>
      <c r="AP369" s="81"/>
      <c r="AQ369" s="81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</row>
    <row r="370" spans="1:78" s="89" customFormat="1" ht="12.75" x14ac:dyDescent="0.2">
      <c r="A370" s="58" t="str">
        <f t="array" ref="A370">IF(G370=Error_checking!$A$26,_xlfn.RANK.EQ(AC370,$AC$2:$AC$601),"")</f>
        <v/>
      </c>
      <c r="B370" s="84">
        <v>53</v>
      </c>
      <c r="C370" s="59">
        <f>VLOOKUP($B370,Ludo_na!$A$2:$D$601,2,0)</f>
        <v>404</v>
      </c>
      <c r="D370" s="60" t="str">
        <f>IF(VLOOKUP($B370,Ludo_voor!$A$2:$Y$601,3,0)="","",VLOOKUP($B370,Ludo_voor!$A$2:$Y$601,3,0))</f>
        <v>Hanne</v>
      </c>
      <c r="E370" s="61" t="str">
        <f>IF(VLOOKUP($B370,Ludo_voor!$A$2:$Y$601,4,0)="","",VLOOKUP($B370,Ludo_voor!$A$2:$Y$601,4,0))</f>
        <v>Jürgen</v>
      </c>
      <c r="F370" s="62" t="str">
        <f>IF(VLOOKUP($B370,Ludo_voor!$A$2:$Y$601,5,0)="","",VLOOKUP($B370,Ludo_voor!$A$2:$Y$601,5,0))</f>
        <v/>
      </c>
      <c r="G370" s="63"/>
      <c r="H370" s="85"/>
      <c r="I370" s="86"/>
      <c r="J370" s="87"/>
      <c r="K370" s="87"/>
      <c r="L370" s="87"/>
      <c r="M370" s="67" t="str">
        <f t="array" ref="M370">IF($G370="","",IF(L370="",0,((SUM(IF(I370=I$2:I$601,IF(J370=J$2:J$601,1,0),0))-K370)/(SUM(IF(I370=I$2:I$601,IF(J370=J$2:J$601,1,0),0))-1)*100)+(L370/(SUM(IF(I370=I$2:I$601,IF(J370=J$2:J$601,L$2:L$601,0),0))))+IF(K370&lt;2,SUM(IF(I370=I$2:I$601,IF(J370=J$2:J$601,1,0),0)),0)))</f>
        <v/>
      </c>
      <c r="N370" s="88"/>
      <c r="O370" s="72"/>
      <c r="P370" s="72"/>
      <c r="Q370" s="72"/>
      <c r="R370" s="70" t="str">
        <f t="array" ref="R370">IF($G370="","",IF(Q370="",0,((SUM(IF(N370=N$2:N$601,IF(O370=O$2:O$601,1,0),0))-P370)/(SUM(IF(N370=N$2:N$601,IF(O370=O$2:O$601,1,0),0))-1)*100)+(Q370/(SUM(IF(N370=N$2:N$601,IF(O370=O$2:O$601,Q$2:Q$601,0),0))))+IF(P370&lt;2,SUM(IF(N370=N$2:N$601,IF(O370=O$2:O$601,1,0),0)),0)))</f>
        <v/>
      </c>
      <c r="S370" s="71"/>
      <c r="T370" s="72"/>
      <c r="U370" s="72"/>
      <c r="V370" s="72"/>
      <c r="W370" s="73" t="str">
        <f t="array" ref="W370">IF($G370="","",IF(OR(S370=Error_checking!$Q$25,S370=Error_checking!$Q$26),R370-IF(P370&lt;2,SUM(IF(N370=N$2:N$601,IF(O370=O$2:O$601,1,0),0)),0),IF(V370="",0,((SUM(IF(S370=S$2:S$601,IF(T370=T$2:T$601,1,0),0))-U370)/(SUM(IF(S370=S$2:S$601,IF(T370=T$2:T$601,1,0),0))-1)*100)+(V370/(SUM(IF(S370=S$2:S$601,IF(T370=T$2:T$601,V$2:V$601,0),0))))+IF(U370&lt;2,SUM(IF(S370=S$2:S$601,IF(T370=T$2:T$601,1,0),0)),0))))</f>
        <v/>
      </c>
      <c r="X370" s="74"/>
      <c r="Y370" s="75"/>
      <c r="Z370" s="76"/>
      <c r="AA370" s="75"/>
      <c r="AB370" s="77">
        <f>0</f>
        <v>0</v>
      </c>
      <c r="AC370" s="77">
        <f t="array" ref="AC370">SUM(M370,R370,W370,AB370)</f>
        <v>0</v>
      </c>
      <c r="AD370" s="76">
        <f>IF(G370=Error_checking!$A$26,MAX(0,MIN(MaxBonus,$G$1)+1-_xlfn.RANK.EQ(AC370,$AC$2:$AC$601)),0)</f>
        <v>0</v>
      </c>
      <c r="AE370" s="73">
        <f t="shared" si="5"/>
        <v>0</v>
      </c>
      <c r="AF370" s="78" t="str">
        <f t="array" ref="AF370">IF(G370=Error_checking!$A$26,_xlfn.RANK.EQ(AC370,$AC$2:$AC$601),"")</f>
        <v/>
      </c>
      <c r="AG370" s="79"/>
      <c r="AH370" s="80"/>
      <c r="AI370" s="80"/>
      <c r="AJ370" s="80"/>
      <c r="AK370" s="81"/>
      <c r="AL370" s="81"/>
      <c r="AM370" s="81"/>
      <c r="AN370" s="82"/>
      <c r="AO370" s="81"/>
      <c r="AP370" s="81"/>
      <c r="AQ370" s="81"/>
    </row>
    <row r="371" spans="1:78" s="104" customFormat="1" ht="12.75" x14ac:dyDescent="0.2">
      <c r="A371" s="58" t="str">
        <f t="array" ref="A371">IF(G371=Error_checking!$A$26,_xlfn.RANK.EQ(AC371,$AC$2:$AC$601),"")</f>
        <v/>
      </c>
      <c r="B371" s="84">
        <v>354</v>
      </c>
      <c r="C371" s="59">
        <f>VLOOKUP($B371,Ludo_na!$A$2:$D$601,2,0)</f>
        <v>541</v>
      </c>
      <c r="D371" s="60" t="str">
        <f>IF(VLOOKUP($B371,Ludo_voor!$A$2:$Y$601,3,0)="","",VLOOKUP($B371,Ludo_voor!$A$2:$Y$601,3,0))</f>
        <v>Harter</v>
      </c>
      <c r="E371" s="61" t="str">
        <f>IF(VLOOKUP($B371,Ludo_voor!$A$2:$Y$601,4,0)="","",VLOOKUP($B371,Ludo_voor!$A$2:$Y$601,4,0))</f>
        <v>Clément</v>
      </c>
      <c r="F371" s="62" t="str">
        <f>IF(VLOOKUP($B371,Ludo_voor!$A$2:$Y$601,5,0)="","",VLOOKUP($B371,Ludo_voor!$A$2:$Y$601,5,0))</f>
        <v>Alpa-Ludismes</v>
      </c>
      <c r="G371" s="63"/>
      <c r="H371" s="85"/>
      <c r="I371" s="86"/>
      <c r="J371" s="87"/>
      <c r="K371" s="87"/>
      <c r="L371" s="87"/>
      <c r="M371" s="67" t="str">
        <f t="array" ref="M371">IF($G371="","",IF(L371="",0,((SUM(IF(I371=I$2:I$601,IF(J371=J$2:J$601,1,0),0))-K371)/(SUM(IF(I371=I$2:I$601,IF(J371=J$2:J$601,1,0),0))-1)*100)+(L371/(SUM(IF(I371=I$2:I$601,IF(J371=J$2:J$601,L$2:L$601,0),0))))+IF(K371&lt;2,SUM(IF(I371=I$2:I$601,IF(J371=J$2:J$601,1,0),0)),0)))</f>
        <v/>
      </c>
      <c r="N371" s="88"/>
      <c r="O371" s="72"/>
      <c r="P371" s="72"/>
      <c r="Q371" s="72"/>
      <c r="R371" s="70" t="str">
        <f t="array" ref="R371">IF($G371="","",IF(Q371="",0,((SUM(IF(N371=N$2:N$601,IF(O371=O$2:O$601,1,0),0))-P371)/(SUM(IF(N371=N$2:N$601,IF(O371=O$2:O$601,1,0),0))-1)*100)+(Q371/(SUM(IF(N371=N$2:N$601,IF(O371=O$2:O$601,Q$2:Q$601,0),0))))+IF(P371&lt;2,SUM(IF(N371=N$2:N$601,IF(O371=O$2:O$601,1,0),0)),0)))</f>
        <v/>
      </c>
      <c r="S371" s="71"/>
      <c r="T371" s="72"/>
      <c r="U371" s="72"/>
      <c r="V371" s="72"/>
      <c r="W371" s="73" t="str">
        <f t="array" ref="W371">IF($G371="","",IF(OR(S371=Error_checking!$Q$25,S371=Error_checking!$Q$26),R371-IF(P371&lt;2,SUM(IF(N371=N$2:N$601,IF(O371=O$2:O$601,1,0),0)),0),IF(V371="",0,((SUM(IF(S371=S$2:S$601,IF(T371=T$2:T$601,1,0),0))-U371)/(SUM(IF(S371=S$2:S$601,IF(T371=T$2:T$601,1,0),0))-1)*100)+(V371/(SUM(IF(S371=S$2:S$601,IF(T371=T$2:T$601,V$2:V$601,0),0))))+IF(U371&lt;2,SUM(IF(S371=S$2:S$601,IF(T371=T$2:T$601,1,0),0)),0))))</f>
        <v/>
      </c>
      <c r="X371" s="74"/>
      <c r="Y371" s="75"/>
      <c r="Z371" s="76"/>
      <c r="AA371" s="75"/>
      <c r="AB371" s="77">
        <f>0</f>
        <v>0</v>
      </c>
      <c r="AC371" s="77">
        <f t="array" ref="AC371">SUM(M371,R371,W371,AB371)</f>
        <v>0</v>
      </c>
      <c r="AD371" s="76">
        <f>IF(G371=Error_checking!$A$26,MAX(0,MIN(MaxBonus,$G$1)+1-_xlfn.RANK.EQ(AC371,$AC$2:$AC$601)),0)</f>
        <v>0</v>
      </c>
      <c r="AE371" s="73">
        <f t="shared" si="5"/>
        <v>0</v>
      </c>
      <c r="AF371" s="78" t="str">
        <f t="array" ref="AF371">IF(G371=Error_checking!$A$26,_xlfn.RANK.EQ(AC371,$AC$2:$AC$601),"")</f>
        <v/>
      </c>
      <c r="AG371" s="79"/>
      <c r="AH371" s="80"/>
      <c r="AI371" s="80"/>
      <c r="AJ371" s="8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</row>
    <row r="372" spans="1:78" s="89" customFormat="1" ht="12.75" x14ac:dyDescent="0.2">
      <c r="A372" s="58" t="str">
        <f t="array" ref="A372">IF(G372=Error_checking!$A$26,_xlfn.RANK.EQ(AC372,$AC$2:$AC$601),"")</f>
        <v/>
      </c>
      <c r="B372" s="84">
        <v>101</v>
      </c>
      <c r="C372" s="59">
        <f>VLOOKUP($B372,Ludo_na!$A$2:$D$601,2,0)</f>
        <v>535</v>
      </c>
      <c r="D372" s="60" t="str">
        <f>IF(VLOOKUP($B372,Ludo_voor!$A$2:$Y$601,3,0)="","",VLOOKUP($B372,Ludo_voor!$A$2:$Y$601,3,0))</f>
        <v>Hauspie</v>
      </c>
      <c r="E372" s="61" t="str">
        <f>IF(VLOOKUP($B372,Ludo_voor!$A$2:$Y$601,4,0)="","",VLOOKUP($B372,Ludo_voor!$A$2:$Y$601,4,0))</f>
        <v>Melanie</v>
      </c>
      <c r="F372" s="62" t="str">
        <f>IF(VLOOKUP($B372,Ludo_voor!$A$2:$Y$601,5,0)="","",VLOOKUP($B372,Ludo_voor!$A$2:$Y$601,5,0))</f>
        <v/>
      </c>
      <c r="G372" s="63"/>
      <c r="H372" s="85"/>
      <c r="I372" s="86"/>
      <c r="J372" s="87"/>
      <c r="K372" s="87"/>
      <c r="L372" s="87"/>
      <c r="M372" s="67" t="str">
        <f t="array" ref="M372">IF($G372="","",IF(L372="",0,((SUM(IF(I372=I$2:I$601,IF(J372=J$2:J$601,1,0),0))-K372)/(SUM(IF(I372=I$2:I$601,IF(J372=J$2:J$601,1,0),0))-1)*100)+(L372/(SUM(IF(I372=I$2:I$601,IF(J372=J$2:J$601,L$2:L$601,0),0))))+IF(K372&lt;2,SUM(IF(I372=I$2:I$601,IF(J372=J$2:J$601,1,0),0)),0)))</f>
        <v/>
      </c>
      <c r="N372" s="88"/>
      <c r="O372" s="72"/>
      <c r="P372" s="72"/>
      <c r="Q372" s="72"/>
      <c r="R372" s="70" t="str">
        <f t="array" ref="R372">IF($G372="","",IF(Q372="",0,((SUM(IF(N372=N$2:N$601,IF(O372=O$2:O$601,1,0),0))-P372)/(SUM(IF(N372=N$2:N$601,IF(O372=O$2:O$601,1,0),0))-1)*100)+(Q372/(SUM(IF(N372=N$2:N$601,IF(O372=O$2:O$601,Q$2:Q$601,0),0))))+IF(P372&lt;2,SUM(IF(N372=N$2:N$601,IF(O372=O$2:O$601,1,0),0)),0)))</f>
        <v/>
      </c>
      <c r="S372" s="71"/>
      <c r="T372" s="72"/>
      <c r="U372" s="72"/>
      <c r="V372" s="72"/>
      <c r="W372" s="73" t="str">
        <f t="array" ref="W372">IF($G372="","",IF(OR(S372=Error_checking!$Q$25,S372=Error_checking!$Q$26),R372-IF(P372&lt;2,SUM(IF(N372=N$2:N$601,IF(O372=O$2:O$601,1,0),0)),0),IF(V372="",0,((SUM(IF(S372=S$2:S$601,IF(T372=T$2:T$601,1,0),0))-U372)/(SUM(IF(S372=S$2:S$601,IF(T372=T$2:T$601,1,0),0))-1)*100)+(V372/(SUM(IF(S372=S$2:S$601,IF(T372=T$2:T$601,V$2:V$601,0),0))))+IF(U372&lt;2,SUM(IF(S372=S$2:S$601,IF(T372=T$2:T$601,1,0),0)),0))))</f>
        <v/>
      </c>
      <c r="X372" s="74"/>
      <c r="Y372" s="75"/>
      <c r="Z372" s="76"/>
      <c r="AA372" s="75"/>
      <c r="AB372" s="77">
        <f>0</f>
        <v>0</v>
      </c>
      <c r="AC372" s="77">
        <f t="array" ref="AC372">SUM(M372,R372,W372,AB372)</f>
        <v>0</v>
      </c>
      <c r="AD372" s="76">
        <f>IF(G372=Error_checking!$A$26,MAX(0,MIN(MaxBonus,$G$1)+1-_xlfn.RANK.EQ(AC372,$AC$2:$AC$601)),0)</f>
        <v>0</v>
      </c>
      <c r="AE372" s="73">
        <f t="shared" si="5"/>
        <v>0</v>
      </c>
      <c r="AF372" s="78" t="str">
        <f t="array" ref="AF372">IF(G372=Error_checking!$A$26,_xlfn.RANK.EQ(AC372,$AC$2:$AC$601),"")</f>
        <v/>
      </c>
      <c r="AG372" s="79"/>
      <c r="AH372" s="80"/>
      <c r="AI372" s="80"/>
      <c r="AJ372" s="80"/>
      <c r="AK372" s="81"/>
      <c r="AL372" s="81"/>
      <c r="AM372" s="81"/>
      <c r="AN372" s="82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1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</row>
    <row r="373" spans="1:78" s="89" customFormat="1" ht="12.75" x14ac:dyDescent="0.2">
      <c r="A373" s="58" t="str">
        <f t="array" ref="A373">IF(G373=Error_checking!$A$26,_xlfn.RANK.EQ(AC373,$AC$2:$AC$601),"")</f>
        <v/>
      </c>
      <c r="B373" s="58">
        <v>203</v>
      </c>
      <c r="C373" s="59">
        <f>VLOOKUP($B373,Ludo_na!$A$2:$D$601,2,0)</f>
        <v>29</v>
      </c>
      <c r="D373" s="60" t="str">
        <f>IF(VLOOKUP($B373,Ludo_voor!$A$2:$Y$601,3,0)="","",VLOOKUP($B373,Ludo_voor!$A$2:$Y$601,3,0))</f>
        <v>Hautecoeur</v>
      </c>
      <c r="E373" s="61" t="str">
        <f>IF(VLOOKUP($B373,Ludo_voor!$A$2:$Y$601,4,0)="","",VLOOKUP($B373,Ludo_voor!$A$2:$Y$601,4,0))</f>
        <v>Michel</v>
      </c>
      <c r="F373" s="62" t="str">
        <f>IF(VLOOKUP($B373,Ludo_voor!$A$2:$Y$601,5,0)="","",VLOOKUP($B373,Ludo_voor!$A$2:$Y$601,5,0))</f>
        <v>Imagimonde</v>
      </c>
      <c r="G373" s="63"/>
      <c r="H373" s="64"/>
      <c r="I373" s="65"/>
      <c r="J373" s="66"/>
      <c r="K373" s="66"/>
      <c r="L373" s="66"/>
      <c r="M373" s="67" t="str">
        <f t="array" ref="M373">IF($G373="","",IF(L373="",0,((SUM(IF(I373=I$2:I$601,IF(J373=J$2:J$601,1,0),0))-K373)/(SUM(IF(I373=I$2:I$601,IF(J373=J$2:J$601,1,0),0))-1)*100)+(L373/(SUM(IF(I373=I$2:I$601,IF(J373=J$2:J$601,L$2:L$601,0),0))))+IF(K373&lt;2,SUM(IF(I373=I$2:I$601,IF(J373=J$2:J$601,1,0),0)),0)))</f>
        <v/>
      </c>
      <c r="N373" s="68"/>
      <c r="O373" s="69"/>
      <c r="P373" s="69"/>
      <c r="Q373" s="69"/>
      <c r="R373" s="70" t="str">
        <f t="array" ref="R373">IF($G373="","",IF(Q373="",0,((SUM(IF(N373=N$2:N$601,IF(O373=O$2:O$601,1,0),0))-P373)/(SUM(IF(N373=N$2:N$601,IF(O373=O$2:O$601,1,0),0))-1)*100)+(Q373/(SUM(IF(N373=N$2:N$601,IF(O373=O$2:O$601,Q$2:Q$601,0),0))))+IF(P373&lt;2,SUM(IF(N373=N$2:N$601,IF(O373=O$2:O$601,1,0),0)),0)))</f>
        <v/>
      </c>
      <c r="S373" s="71"/>
      <c r="T373" s="72"/>
      <c r="U373" s="72"/>
      <c r="V373" s="72"/>
      <c r="W373" s="73" t="str">
        <f t="array" ref="W373">IF($G373="","",IF(OR(S373=Error_checking!$Q$25,S373=Error_checking!$Q$26),R373-IF(P373&lt;2,SUM(IF(N373=N$2:N$601,IF(O373=O$2:O$601,1,0),0)),0),IF(V373="",0,((SUM(IF(S373=S$2:S$601,IF(T373=T$2:T$601,1,0),0))-U373)/(SUM(IF(S373=S$2:S$601,IF(T373=T$2:T$601,1,0),0))-1)*100)+(V373/(SUM(IF(S373=S$2:S$601,IF(T373=T$2:T$601,V$2:V$601,0),0))))+IF(U373&lt;2,SUM(IF(S373=S$2:S$601,IF(T373=T$2:T$601,1,0),0)),0))))</f>
        <v/>
      </c>
      <c r="X373" s="74"/>
      <c r="Y373" s="75"/>
      <c r="Z373" s="76"/>
      <c r="AA373" s="75"/>
      <c r="AB373" s="77">
        <f>0</f>
        <v>0</v>
      </c>
      <c r="AC373" s="77">
        <f t="array" ref="AC373">SUM(M373,R373,W373,AB373)</f>
        <v>0</v>
      </c>
      <c r="AD373" s="76">
        <f>IF(G373=Error_checking!$A$26,MAX(0,MIN(MaxBonus,$G$1)+1-_xlfn.RANK.EQ(AC373,$AC$2:$AC$601)),0)</f>
        <v>0</v>
      </c>
      <c r="AE373" s="73">
        <f t="shared" si="5"/>
        <v>0</v>
      </c>
      <c r="AF373" s="78" t="str">
        <f t="array" ref="AF373">IF(G373=Error_checking!$A$26,_xlfn.RANK.EQ(AC373,$AC$2:$AC$601),"")</f>
        <v/>
      </c>
      <c r="AG373" s="79"/>
      <c r="AH373" s="80"/>
      <c r="AI373" s="80"/>
      <c r="AJ373" s="80"/>
      <c r="AK373" s="81"/>
      <c r="AL373" s="81"/>
      <c r="AM373" s="81"/>
      <c r="AN373" s="82"/>
      <c r="AO373" s="81"/>
      <c r="AP373" s="81"/>
      <c r="AQ373" s="81"/>
    </row>
    <row r="374" spans="1:78" s="89" customFormat="1" ht="12.75" x14ac:dyDescent="0.2">
      <c r="A374" s="58" t="str">
        <f t="array" ref="A374">IF(G374=Error_checking!$A$26,_xlfn.RANK.EQ(AC374,$AC$2:$AC$601),"")</f>
        <v/>
      </c>
      <c r="B374" s="84">
        <v>322</v>
      </c>
      <c r="C374" s="59">
        <f>VLOOKUP($B374,Ludo_na!$A$2:$D$601,2,0)</f>
        <v>113</v>
      </c>
      <c r="D374" s="60" t="str">
        <f>IF(VLOOKUP($B374,Ludo_voor!$A$2:$Y$601,3,0)="","",VLOOKUP($B374,Ludo_voor!$A$2:$Y$601,3,0))</f>
        <v>Hautekeete</v>
      </c>
      <c r="E374" s="61" t="str">
        <f>IF(VLOOKUP($B374,Ludo_voor!$A$2:$Y$601,4,0)="","",VLOOKUP($B374,Ludo_voor!$A$2:$Y$601,4,0))</f>
        <v>Dimitri</v>
      </c>
      <c r="F374" s="62" t="str">
        <f>IF(VLOOKUP($B374,Ludo_voor!$A$2:$Y$601,5,0)="","",VLOOKUP($B374,Ludo_voor!$A$2:$Y$601,5,0))</f>
        <v>Twenty-Four</v>
      </c>
      <c r="G374" s="63"/>
      <c r="H374" s="85"/>
      <c r="I374" s="86"/>
      <c r="J374" s="87"/>
      <c r="K374" s="87"/>
      <c r="L374" s="87"/>
      <c r="M374" s="67" t="str">
        <f t="array" ref="M374">IF($G374="","",IF(L374="",0,((SUM(IF(I374=I$2:I$601,IF(J374=J$2:J$601,1,0),0))-K374)/(SUM(IF(I374=I$2:I$601,IF(J374=J$2:J$601,1,0),0))-1)*100)+(L374/(SUM(IF(I374=I$2:I$601,IF(J374=J$2:J$601,L$2:L$601,0),0))))+IF(K374&lt;2,SUM(IF(I374=I$2:I$601,IF(J374=J$2:J$601,1,0),0)),0)))</f>
        <v/>
      </c>
      <c r="N374" s="88"/>
      <c r="O374" s="72"/>
      <c r="P374" s="72"/>
      <c r="Q374" s="72"/>
      <c r="R374" s="70" t="str">
        <f t="array" ref="R374">IF($G374="","",IF(Q374="",0,((SUM(IF(N374=N$2:N$601,IF(O374=O$2:O$601,1,0),0))-P374)/(SUM(IF(N374=N$2:N$601,IF(O374=O$2:O$601,1,0),0))-1)*100)+(Q374/(SUM(IF(N374=N$2:N$601,IF(O374=O$2:O$601,Q$2:Q$601,0),0))))+IF(P374&lt;2,SUM(IF(N374=N$2:N$601,IF(O374=O$2:O$601,1,0),0)),0)))</f>
        <v/>
      </c>
      <c r="S374" s="71"/>
      <c r="T374" s="72"/>
      <c r="U374" s="72"/>
      <c r="V374" s="72"/>
      <c r="W374" s="73" t="str">
        <f t="array" ref="W374">IF($G374="","",IF(OR(S374=Error_checking!$Q$25,S374=Error_checking!$Q$26),R374-IF(P374&lt;2,SUM(IF(N374=N$2:N$601,IF(O374=O$2:O$601,1,0),0)),0),IF(V374="",0,((SUM(IF(S374=S$2:S$601,IF(T374=T$2:T$601,1,0),0))-U374)/(SUM(IF(S374=S$2:S$601,IF(T374=T$2:T$601,1,0),0))-1)*100)+(V374/(SUM(IF(S374=S$2:S$601,IF(T374=T$2:T$601,V$2:V$601,0),0))))+IF(U374&lt;2,SUM(IF(S374=S$2:S$601,IF(T374=T$2:T$601,1,0),0)),0))))</f>
        <v/>
      </c>
      <c r="X374" s="74"/>
      <c r="Y374" s="75"/>
      <c r="Z374" s="76"/>
      <c r="AA374" s="75"/>
      <c r="AB374" s="77">
        <f>0</f>
        <v>0</v>
      </c>
      <c r="AC374" s="77">
        <f t="array" ref="AC374">SUM(M374,R374,W374,AB374)</f>
        <v>0</v>
      </c>
      <c r="AD374" s="76">
        <f>IF(G374=Error_checking!$A$26,MAX(0,MIN(MaxBonus,$G$1)+1-_xlfn.RANK.EQ(AC374,$AC$2:$AC$601)),0)</f>
        <v>0</v>
      </c>
      <c r="AE374" s="73">
        <f t="shared" si="5"/>
        <v>0</v>
      </c>
      <c r="AF374" s="78" t="str">
        <f t="array" ref="AF374">IF(G374=Error_checking!$A$26,_xlfn.RANK.EQ(AC374,$AC$2:$AC$601),"")</f>
        <v/>
      </c>
      <c r="AG374" s="79"/>
      <c r="AH374" s="80"/>
      <c r="AI374" s="80"/>
      <c r="AJ374" s="80"/>
      <c r="AK374" s="81"/>
      <c r="AL374" s="81"/>
      <c r="AM374" s="81"/>
      <c r="AN374" s="82"/>
      <c r="AO374" s="81"/>
      <c r="AP374" s="81"/>
      <c r="AQ374" s="81"/>
    </row>
    <row r="375" spans="1:78" s="104" customFormat="1" ht="12.75" x14ac:dyDescent="0.2">
      <c r="A375" s="58" t="str">
        <f t="array" ref="A375">IF(G375=Error_checking!$A$26,_xlfn.RANK.EQ(AC375,$AC$2:$AC$601),"")</f>
        <v/>
      </c>
      <c r="B375" s="84">
        <v>356</v>
      </c>
      <c r="C375" s="59">
        <f>VLOOKUP($B375,Ludo_na!$A$2:$D$601,2,0)</f>
        <v>541</v>
      </c>
      <c r="D375" s="60" t="str">
        <f>IF(VLOOKUP($B375,Ludo_voor!$A$2:$Y$601,3,0)="","",VLOOKUP($B375,Ludo_voor!$A$2:$Y$601,3,0))</f>
        <v>Hellebuyck</v>
      </c>
      <c r="E375" s="61" t="str">
        <f>IF(VLOOKUP($B375,Ludo_voor!$A$2:$Y$601,4,0)="","",VLOOKUP($B375,Ludo_voor!$A$2:$Y$601,4,0))</f>
        <v>Lukas</v>
      </c>
      <c r="F375" s="62" t="str">
        <f>IF(VLOOKUP($B375,Ludo_voor!$A$2:$Y$601,5,0)="","",VLOOKUP($B375,Ludo_voor!$A$2:$Y$601,5,0))</f>
        <v/>
      </c>
      <c r="G375" s="63"/>
      <c r="H375" s="85"/>
      <c r="I375" s="86"/>
      <c r="J375" s="87"/>
      <c r="K375" s="87"/>
      <c r="L375" s="87"/>
      <c r="M375" s="67" t="str">
        <f t="array" ref="M375">IF($G375="","",IF(L375="",0,((SUM(IF(I375=I$2:I$601,IF(J375=J$2:J$601,1,0),0))-K375)/(SUM(IF(I375=I$2:I$601,IF(J375=J$2:J$601,1,0),0))-1)*100)+(L375/(SUM(IF(I375=I$2:I$601,IF(J375=J$2:J$601,L$2:L$601,0),0))))+IF(K375&lt;2,SUM(IF(I375=I$2:I$601,IF(J375=J$2:J$601,1,0),0)),0)))</f>
        <v/>
      </c>
      <c r="N375" s="88"/>
      <c r="O375" s="72"/>
      <c r="P375" s="72"/>
      <c r="Q375" s="72"/>
      <c r="R375" s="70" t="str">
        <f t="array" ref="R375">IF($G375="","",IF(Q375="",0,((SUM(IF(N375=N$2:N$601,IF(O375=O$2:O$601,1,0),0))-P375)/(SUM(IF(N375=N$2:N$601,IF(O375=O$2:O$601,1,0),0))-1)*100)+(Q375/(SUM(IF(N375=N$2:N$601,IF(O375=O$2:O$601,Q$2:Q$601,0),0))))+IF(P375&lt;2,SUM(IF(N375=N$2:N$601,IF(O375=O$2:O$601,1,0),0)),0)))</f>
        <v/>
      </c>
      <c r="S375" s="71"/>
      <c r="T375" s="72"/>
      <c r="U375" s="72"/>
      <c r="V375" s="72"/>
      <c r="W375" s="73" t="str">
        <f t="array" ref="W375">IF($G375="","",IF(OR(S375=Error_checking!$Q$25,S375=Error_checking!$Q$26),R375-IF(P375&lt;2,SUM(IF(N375=N$2:N$601,IF(O375=O$2:O$601,1,0),0)),0),IF(V375="",0,((SUM(IF(S375=S$2:S$601,IF(T375=T$2:T$601,1,0),0))-U375)/(SUM(IF(S375=S$2:S$601,IF(T375=T$2:T$601,1,0),0))-1)*100)+(V375/(SUM(IF(S375=S$2:S$601,IF(T375=T$2:T$601,V$2:V$601,0),0))))+IF(U375&lt;2,SUM(IF(S375=S$2:S$601,IF(T375=T$2:T$601,1,0),0)),0))))</f>
        <v/>
      </c>
      <c r="X375" s="74"/>
      <c r="Y375" s="75"/>
      <c r="Z375" s="76"/>
      <c r="AA375" s="75"/>
      <c r="AB375" s="77">
        <f>0</f>
        <v>0</v>
      </c>
      <c r="AC375" s="77">
        <f t="array" ref="AC375">SUM(M375,R375,W375,AB375)</f>
        <v>0</v>
      </c>
      <c r="AD375" s="76">
        <f>IF(G375=Error_checking!$A$26,MAX(0,MIN(MaxBonus,$G$1)+1-_xlfn.RANK.EQ(AC375,$AC$2:$AC$601)),0)</f>
        <v>0</v>
      </c>
      <c r="AE375" s="73">
        <f t="shared" si="5"/>
        <v>0</v>
      </c>
      <c r="AF375" s="78" t="str">
        <f t="array" ref="AF375">IF(G375=Error_checking!$A$26,_xlfn.RANK.EQ(AC375,$AC$2:$AC$601),"")</f>
        <v/>
      </c>
      <c r="AG375" s="79"/>
      <c r="AH375" s="80"/>
      <c r="AI375" s="80"/>
      <c r="AJ375" s="80"/>
      <c r="AK375" s="81"/>
      <c r="AL375" s="81"/>
      <c r="AM375" s="81"/>
      <c r="AN375" s="82"/>
      <c r="AO375" s="81"/>
      <c r="AP375" s="81"/>
      <c r="AQ375" s="81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</row>
    <row r="376" spans="1:78" s="89" customFormat="1" ht="12.75" x14ac:dyDescent="0.2">
      <c r="A376" s="58" t="str">
        <f t="array" ref="A376">IF(G376=Error_checking!$A$26,_xlfn.RANK.EQ(AC376,$AC$2:$AC$601),"")</f>
        <v/>
      </c>
      <c r="B376" s="84">
        <v>458</v>
      </c>
      <c r="C376" s="59">
        <f>VLOOKUP($B376,Ludo_na!$A$2:$D$601,2,0)</f>
        <v>363</v>
      </c>
      <c r="D376" s="60" t="str">
        <f>IF(VLOOKUP($B376,Ludo_voor!$A$2:$Y$601,3,0)="","",VLOOKUP($B376,Ludo_voor!$A$2:$Y$601,3,0))</f>
        <v>Hendrickx</v>
      </c>
      <c r="E376" s="61" t="str">
        <f>IF(VLOOKUP($B376,Ludo_voor!$A$2:$Y$601,4,0)="","",VLOOKUP($B376,Ludo_voor!$A$2:$Y$601,4,0))</f>
        <v>Jethro</v>
      </c>
      <c r="F376" s="62" t="str">
        <f>IF(VLOOKUP($B376,Ludo_voor!$A$2:$Y$601,5,0)="","",VLOOKUP($B376,Ludo_voor!$A$2:$Y$601,5,0))</f>
        <v/>
      </c>
      <c r="G376" s="63"/>
      <c r="H376" s="85"/>
      <c r="I376" s="86"/>
      <c r="J376" s="87"/>
      <c r="K376" s="87"/>
      <c r="L376" s="87"/>
      <c r="M376" s="67" t="str">
        <f t="array" ref="M376">IF($G376="","",IF(L376="",0,((SUM(IF(I376=I$2:I$601,IF(J376=J$2:J$601,1,0),0))-K376)/(SUM(IF(I376=I$2:I$601,IF(J376=J$2:J$601,1,0),0))-1)*100)+(L376/(SUM(IF(I376=I$2:I$601,IF(J376=J$2:J$601,L$2:L$601,0),0))))+IF(K376&lt;2,SUM(IF(I376=I$2:I$601,IF(J376=J$2:J$601,1,0),0)),0)))</f>
        <v/>
      </c>
      <c r="N376" s="88"/>
      <c r="O376" s="72"/>
      <c r="P376" s="72"/>
      <c r="Q376" s="72"/>
      <c r="R376" s="70" t="str">
        <f t="array" ref="R376">IF($G376="","",IF(Q376="",0,((SUM(IF(N376=N$2:N$601,IF(O376=O$2:O$601,1,0),0))-P376)/(SUM(IF(N376=N$2:N$601,IF(O376=O$2:O$601,1,0),0))-1)*100)+(Q376/(SUM(IF(N376=N$2:N$601,IF(O376=O$2:O$601,Q$2:Q$601,0),0))))+IF(P376&lt;2,SUM(IF(N376=N$2:N$601,IF(O376=O$2:O$601,1,0),0)),0)))</f>
        <v/>
      </c>
      <c r="S376" s="71"/>
      <c r="T376" s="72"/>
      <c r="U376" s="72"/>
      <c r="V376" s="72"/>
      <c r="W376" s="73" t="str">
        <f t="array" ref="W376">IF($G376="","",IF(OR(S376=Error_checking!$Q$25,S376=Error_checking!$Q$26),R376-IF(P376&lt;2,SUM(IF(N376=N$2:N$601,IF(O376=O$2:O$601,1,0),0)),0),IF(V376="",0,((SUM(IF(S376=S$2:S$601,IF(T376=T$2:T$601,1,0),0))-U376)/(SUM(IF(S376=S$2:S$601,IF(T376=T$2:T$601,1,0),0))-1)*100)+(V376/(SUM(IF(S376=S$2:S$601,IF(T376=T$2:T$601,V$2:V$601,0),0))))+IF(U376&lt;2,SUM(IF(S376=S$2:S$601,IF(T376=T$2:T$601,1,0),0)),0))))</f>
        <v/>
      </c>
      <c r="X376" s="74"/>
      <c r="Y376" s="75"/>
      <c r="Z376" s="76"/>
      <c r="AA376" s="75"/>
      <c r="AB376" s="77">
        <f>0</f>
        <v>0</v>
      </c>
      <c r="AC376" s="77">
        <f t="array" ref="AC376">SUM(M376,R376,W376,AB376)</f>
        <v>0</v>
      </c>
      <c r="AD376" s="76">
        <f>IF(G376=Error_checking!$A$26,MAX(0,MIN(MaxBonus,$G$1)+1-_xlfn.RANK.EQ(AC376,$AC$2:$AC$601)),0)</f>
        <v>0</v>
      </c>
      <c r="AE376" s="73">
        <f t="shared" si="5"/>
        <v>0</v>
      </c>
      <c r="AF376" s="78" t="str">
        <f t="array" ref="AF376">IF(G376=Error_checking!$A$26,_xlfn.RANK.EQ(AC376,$AC$2:$AC$601),"")</f>
        <v/>
      </c>
      <c r="AG376" s="79"/>
      <c r="AH376" s="80"/>
      <c r="AI376" s="80"/>
      <c r="AJ376" s="80"/>
      <c r="AK376" s="81"/>
      <c r="AL376" s="81"/>
      <c r="AM376" s="81"/>
      <c r="AN376" s="82"/>
      <c r="AO376" s="81"/>
      <c r="AP376" s="81"/>
      <c r="AQ376" s="81"/>
    </row>
    <row r="377" spans="1:78" s="89" customFormat="1" ht="12.75" x14ac:dyDescent="0.2">
      <c r="A377" s="58" t="str">
        <f t="array" ref="A377">IF(G377=Error_checking!$A$26,_xlfn.RANK.EQ(AC377,$AC$2:$AC$601),"")</f>
        <v/>
      </c>
      <c r="B377" s="58">
        <v>350</v>
      </c>
      <c r="C377" s="59">
        <f>VLOOKUP($B377,Ludo_na!$A$2:$D$601,2,0)</f>
        <v>440</v>
      </c>
      <c r="D377" s="60" t="str">
        <f>IF(VLOOKUP($B377,Ludo_voor!$A$2:$Y$601,3,0)="","",VLOOKUP($B377,Ludo_voor!$A$2:$Y$601,3,0))</f>
        <v>Hermans</v>
      </c>
      <c r="E377" s="61" t="str">
        <f>IF(VLOOKUP($B377,Ludo_voor!$A$2:$Y$601,4,0)="","",VLOOKUP($B377,Ludo_voor!$A$2:$Y$601,4,0))</f>
        <v>Arthur</v>
      </c>
      <c r="F377" s="62" t="str">
        <f>IF(VLOOKUP($B377,Ludo_voor!$A$2:$Y$601,5,0)="","",VLOOKUP($B377,Ludo_voor!$A$2:$Y$601,5,0))</f>
        <v/>
      </c>
      <c r="G377" s="63"/>
      <c r="H377" s="64"/>
      <c r="I377" s="65"/>
      <c r="J377" s="66"/>
      <c r="K377" s="66"/>
      <c r="L377" s="66"/>
      <c r="M377" s="67" t="str">
        <f t="array" ref="M377">IF($G377="","",IF(L377="",0,((SUM(IF(I377=I$2:I$601,IF(J377=J$2:J$601,1,0),0))-K377)/(SUM(IF(I377=I$2:I$601,IF(J377=J$2:J$601,1,0),0))-1)*100)+(L377/(SUM(IF(I377=I$2:I$601,IF(J377=J$2:J$601,L$2:L$601,0),0))))+IF(K377&lt;2,SUM(IF(I377=I$2:I$601,IF(J377=J$2:J$601,1,0),0)),0)))</f>
        <v/>
      </c>
      <c r="N377" s="68"/>
      <c r="O377" s="69"/>
      <c r="P377" s="69"/>
      <c r="Q377" s="69"/>
      <c r="R377" s="70" t="str">
        <f t="array" ref="R377">IF($G377="","",IF(Q377="",0,((SUM(IF(N377=N$2:N$601,IF(O377=O$2:O$601,1,0),0))-P377)/(SUM(IF(N377=N$2:N$601,IF(O377=O$2:O$601,1,0),0))-1)*100)+(Q377/(SUM(IF(N377=N$2:N$601,IF(O377=O$2:O$601,Q$2:Q$601,0),0))))+IF(P377&lt;2,SUM(IF(N377=N$2:N$601,IF(O377=O$2:O$601,1,0),0)),0)))</f>
        <v/>
      </c>
      <c r="S377" s="71"/>
      <c r="T377" s="72"/>
      <c r="U377" s="72"/>
      <c r="V377" s="72"/>
      <c r="W377" s="73" t="str">
        <f t="array" ref="W377">IF($G377="","",IF(OR(S377=Error_checking!$Q$25,S377=Error_checking!$Q$26),R377-IF(P377&lt;2,SUM(IF(N377=N$2:N$601,IF(O377=O$2:O$601,1,0),0)),0),IF(V377="",0,((SUM(IF(S377=S$2:S$601,IF(T377=T$2:T$601,1,0),0))-U377)/(SUM(IF(S377=S$2:S$601,IF(T377=T$2:T$601,1,0),0))-1)*100)+(V377/(SUM(IF(S377=S$2:S$601,IF(T377=T$2:T$601,V$2:V$601,0),0))))+IF(U377&lt;2,SUM(IF(S377=S$2:S$601,IF(T377=T$2:T$601,1,0),0)),0))))</f>
        <v/>
      </c>
      <c r="X377" s="74"/>
      <c r="Y377" s="75"/>
      <c r="Z377" s="76"/>
      <c r="AA377" s="75"/>
      <c r="AB377" s="77">
        <f>0</f>
        <v>0</v>
      </c>
      <c r="AC377" s="77">
        <f t="array" ref="AC377">SUM(M377,R377,W377,AB377)</f>
        <v>0</v>
      </c>
      <c r="AD377" s="76">
        <f>IF(G377=Error_checking!$A$26,MAX(0,MIN(MaxBonus,$G$1)+1-_xlfn.RANK.EQ(AC377,$AC$2:$AC$601)),0)</f>
        <v>0</v>
      </c>
      <c r="AE377" s="73">
        <f t="shared" si="5"/>
        <v>0</v>
      </c>
      <c r="AF377" s="78" t="str">
        <f t="array" ref="AF377">IF(G377=Error_checking!$A$26,_xlfn.RANK.EQ(AC377,$AC$2:$AC$601),"")</f>
        <v/>
      </c>
      <c r="AG377" s="79"/>
      <c r="AH377" s="80"/>
      <c r="AI377" s="80"/>
      <c r="AJ377" s="80"/>
      <c r="AK377" s="81"/>
      <c r="AL377" s="81"/>
      <c r="AM377" s="81"/>
      <c r="AN377" s="82"/>
      <c r="AO377" s="81"/>
      <c r="AP377" s="81"/>
      <c r="AQ377" s="81"/>
    </row>
    <row r="378" spans="1:78" s="104" customFormat="1" ht="12.75" x14ac:dyDescent="0.2">
      <c r="A378" s="58" t="str">
        <f t="array" ref="A378">IF(G378=Error_checking!$A$26,_xlfn.RANK.EQ(AC378,$AC$2:$AC$601),"")</f>
        <v/>
      </c>
      <c r="B378" s="58">
        <v>341</v>
      </c>
      <c r="C378" s="59">
        <f>VLOOKUP($B378,Ludo_na!$A$2:$D$601,2,0)</f>
        <v>374</v>
      </c>
      <c r="D378" s="60" t="str">
        <f>IF(VLOOKUP($B378,Ludo_voor!$A$2:$Y$601,3,0)="","",VLOOKUP($B378,Ludo_voor!$A$2:$Y$601,3,0))</f>
        <v>Hermans</v>
      </c>
      <c r="E378" s="61" t="str">
        <f>IF(VLOOKUP($B378,Ludo_voor!$A$2:$Y$601,4,0)="","",VLOOKUP($B378,Ludo_voor!$A$2:$Y$601,4,0))</f>
        <v>Guillaume</v>
      </c>
      <c r="F378" s="62" t="str">
        <f>IF(VLOOKUP($B378,Ludo_voor!$A$2:$Y$601,5,0)="","",VLOOKUP($B378,Ludo_voor!$A$2:$Y$601,5,0))</f>
        <v/>
      </c>
      <c r="G378" s="63"/>
      <c r="H378" s="64"/>
      <c r="I378" s="65"/>
      <c r="J378" s="66"/>
      <c r="K378" s="66"/>
      <c r="L378" s="66"/>
      <c r="M378" s="67" t="str">
        <f t="array" ref="M378">IF($G378="","",IF(L378="",0,((SUM(IF(I378=I$2:I$601,IF(J378=J$2:J$601,1,0),0))-K378)/(SUM(IF(I378=I$2:I$601,IF(J378=J$2:J$601,1,0),0))-1)*100)+(L378/(SUM(IF(I378=I$2:I$601,IF(J378=J$2:J$601,L$2:L$601,0),0))))+IF(K378&lt;2,SUM(IF(I378=I$2:I$601,IF(J378=J$2:J$601,1,0),0)),0)))</f>
        <v/>
      </c>
      <c r="N378" s="68"/>
      <c r="O378" s="69"/>
      <c r="P378" s="69"/>
      <c r="Q378" s="69"/>
      <c r="R378" s="70" t="str">
        <f t="array" ref="R378">IF($G378="","",IF(Q378="",0,((SUM(IF(N378=N$2:N$601,IF(O378=O$2:O$601,1,0),0))-P378)/(SUM(IF(N378=N$2:N$601,IF(O378=O$2:O$601,1,0),0))-1)*100)+(Q378/(SUM(IF(N378=N$2:N$601,IF(O378=O$2:O$601,Q$2:Q$601,0),0))))+IF(P378&lt;2,SUM(IF(N378=N$2:N$601,IF(O378=O$2:O$601,1,0),0)),0)))</f>
        <v/>
      </c>
      <c r="S378" s="71"/>
      <c r="T378" s="72"/>
      <c r="U378" s="72"/>
      <c r="V378" s="72"/>
      <c r="W378" s="73" t="str">
        <f t="array" ref="W378">IF($G378="","",IF(OR(S378=Error_checking!$Q$25,S378=Error_checking!$Q$26),R378-IF(P378&lt;2,SUM(IF(N378=N$2:N$601,IF(O378=O$2:O$601,1,0),0)),0),IF(V378="",0,((SUM(IF(S378=S$2:S$601,IF(T378=T$2:T$601,1,0),0))-U378)/(SUM(IF(S378=S$2:S$601,IF(T378=T$2:T$601,1,0),0))-1)*100)+(V378/(SUM(IF(S378=S$2:S$601,IF(T378=T$2:T$601,V$2:V$601,0),0))))+IF(U378&lt;2,SUM(IF(S378=S$2:S$601,IF(T378=T$2:T$601,1,0),0)),0))))</f>
        <v/>
      </c>
      <c r="X378" s="74"/>
      <c r="Y378" s="75"/>
      <c r="Z378" s="76"/>
      <c r="AA378" s="75"/>
      <c r="AB378" s="77">
        <f>0</f>
        <v>0</v>
      </c>
      <c r="AC378" s="77">
        <f t="array" ref="AC378">SUM(M378,R378,W378,AB378)</f>
        <v>0</v>
      </c>
      <c r="AD378" s="76">
        <f>IF(G378=Error_checking!$A$26,MAX(0,MIN(MaxBonus,$G$1)+1-_xlfn.RANK.EQ(AC378,$AC$2:$AC$601)),0)</f>
        <v>0</v>
      </c>
      <c r="AE378" s="73">
        <f t="shared" si="5"/>
        <v>0</v>
      </c>
      <c r="AF378" s="78" t="str">
        <f t="array" ref="AF378">IF(G378=Error_checking!$A$26,_xlfn.RANK.EQ(AC378,$AC$2:$AC$601),"")</f>
        <v/>
      </c>
      <c r="AG378" s="79"/>
      <c r="AH378" s="80"/>
      <c r="AI378" s="80"/>
      <c r="AJ378" s="80"/>
      <c r="AK378" s="81"/>
      <c r="AL378" s="81"/>
      <c r="AM378" s="81"/>
      <c r="AN378" s="82"/>
      <c r="AO378" s="81"/>
      <c r="AP378" s="81"/>
      <c r="AQ378" s="81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</row>
    <row r="379" spans="1:78" s="104" customFormat="1" ht="12.75" x14ac:dyDescent="0.2">
      <c r="A379" s="58" t="str">
        <f t="array" ref="A379">IF(G379=Error_checking!$A$26,_xlfn.RANK.EQ(AC379,$AC$2:$AC$601),"")</f>
        <v/>
      </c>
      <c r="B379" s="58">
        <v>386</v>
      </c>
      <c r="C379" s="59">
        <f>VLOOKUP($B379,Ludo_na!$A$2:$D$601,2,0)</f>
        <v>369</v>
      </c>
      <c r="D379" s="60" t="str">
        <f>IF(VLOOKUP($B379,Ludo_voor!$A$2:$Y$601,3,0)="","",VLOOKUP($B379,Ludo_voor!$A$2:$Y$601,3,0))</f>
        <v>Heymans</v>
      </c>
      <c r="E379" s="61" t="str">
        <f>IF(VLOOKUP($B379,Ludo_voor!$A$2:$Y$601,4,0)="","",VLOOKUP($B379,Ludo_voor!$A$2:$Y$601,4,0))</f>
        <v>Gwennaelle</v>
      </c>
      <c r="F379" s="62" t="str">
        <f>IF(VLOOKUP($B379,Ludo_voor!$A$2:$Y$601,5,0)="","",VLOOKUP($B379,Ludo_voor!$A$2:$Y$601,5,0))</f>
        <v/>
      </c>
      <c r="G379" s="63"/>
      <c r="H379" s="64"/>
      <c r="I379" s="65"/>
      <c r="J379" s="66"/>
      <c r="K379" s="66"/>
      <c r="L379" s="66"/>
      <c r="M379" s="67" t="str">
        <f t="array" ref="M379">IF($G379="","",IF(L379="",0,((SUM(IF(I379=I$2:I$601,IF(J379=J$2:J$601,1,0),0))-K379)/(SUM(IF(I379=I$2:I$601,IF(J379=J$2:J$601,1,0),0))-1)*100)+(L379/(SUM(IF(I379=I$2:I$601,IF(J379=J$2:J$601,L$2:L$601,0),0))))+IF(K379&lt;2,SUM(IF(I379=I$2:I$601,IF(J379=J$2:J$601,1,0),0)),0)))</f>
        <v/>
      </c>
      <c r="N379" s="68"/>
      <c r="O379" s="69"/>
      <c r="P379" s="69"/>
      <c r="Q379" s="69"/>
      <c r="R379" s="70" t="str">
        <f t="array" ref="R379">IF($G379="","",IF(Q379="",0,((SUM(IF(N379=N$2:N$601,IF(O379=O$2:O$601,1,0),0))-P379)/(SUM(IF(N379=N$2:N$601,IF(O379=O$2:O$601,1,0),0))-1)*100)+(Q379/(SUM(IF(N379=N$2:N$601,IF(O379=O$2:O$601,Q$2:Q$601,0),0))))+IF(P379&lt;2,SUM(IF(N379=N$2:N$601,IF(O379=O$2:O$601,1,0),0)),0)))</f>
        <v/>
      </c>
      <c r="S379" s="71"/>
      <c r="T379" s="72"/>
      <c r="U379" s="72"/>
      <c r="V379" s="72"/>
      <c r="W379" s="73" t="str">
        <f t="array" ref="W379">IF($G379="","",IF(OR(S379=Error_checking!$Q$25,S379=Error_checking!$Q$26),R379-IF(P379&lt;2,SUM(IF(N379=N$2:N$601,IF(O379=O$2:O$601,1,0),0)),0),IF(V379="",0,((SUM(IF(S379=S$2:S$601,IF(T379=T$2:T$601,1,0),0))-U379)/(SUM(IF(S379=S$2:S$601,IF(T379=T$2:T$601,1,0),0))-1)*100)+(V379/(SUM(IF(S379=S$2:S$601,IF(T379=T$2:T$601,V$2:V$601,0),0))))+IF(U379&lt;2,SUM(IF(S379=S$2:S$601,IF(T379=T$2:T$601,1,0),0)),0))))</f>
        <v/>
      </c>
      <c r="X379" s="74"/>
      <c r="Y379" s="75"/>
      <c r="Z379" s="76"/>
      <c r="AA379" s="75"/>
      <c r="AB379" s="77">
        <f>0</f>
        <v>0</v>
      </c>
      <c r="AC379" s="77">
        <f t="array" ref="AC379">SUM(M379,R379,W379,AB379)</f>
        <v>0</v>
      </c>
      <c r="AD379" s="76">
        <f>IF(G379=Error_checking!$A$26,MAX(0,MIN(MaxBonus,$G$1)+1-_xlfn.RANK.EQ(AC379,$AC$2:$AC$601)),0)</f>
        <v>0</v>
      </c>
      <c r="AE379" s="73">
        <f t="shared" si="5"/>
        <v>0</v>
      </c>
      <c r="AF379" s="78" t="str">
        <f t="array" ref="AF379">IF(G379=Error_checking!$A$26,_xlfn.RANK.EQ(AC379,$AC$2:$AC$601),"")</f>
        <v/>
      </c>
      <c r="AG379" s="79"/>
      <c r="AH379" s="80"/>
      <c r="AI379" s="80"/>
      <c r="AJ379" s="80"/>
      <c r="AK379" s="81"/>
      <c r="AL379" s="81"/>
      <c r="AM379" s="81"/>
      <c r="AN379" s="82"/>
      <c r="AO379" s="81"/>
      <c r="AP379" s="81"/>
      <c r="AQ379" s="81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</row>
    <row r="380" spans="1:78" s="104" customFormat="1" ht="12.75" x14ac:dyDescent="0.2">
      <c r="A380" s="58" t="str">
        <f t="array" ref="A380">IF(G380=Error_checking!$A$26,_xlfn.RANK.EQ(AC380,$AC$2:$AC$601),"")</f>
        <v/>
      </c>
      <c r="B380" s="58">
        <v>546</v>
      </c>
      <c r="C380" s="59">
        <f>VLOOKUP($B380,Ludo_na!$A$2:$D$601,2,0)</f>
        <v>45</v>
      </c>
      <c r="D380" s="60" t="str">
        <f>IF(VLOOKUP($B380,Ludo_voor!$A$2:$Y$601,3,0)="","",VLOOKUP($B380,Ludo_voor!$A$2:$Y$601,3,0))</f>
        <v>Heymans</v>
      </c>
      <c r="E380" s="61" t="str">
        <f>IF(VLOOKUP($B380,Ludo_voor!$A$2:$Y$601,4,0)="","",VLOOKUP($B380,Ludo_voor!$A$2:$Y$601,4,0))</f>
        <v>Roel</v>
      </c>
      <c r="F380" s="62" t="str">
        <f>IF(VLOOKUP($B380,Ludo_voor!$A$2:$Y$601,5,0)="","",VLOOKUP($B380,Ludo_voor!$A$2:$Y$601,5,0))</f>
        <v/>
      </c>
      <c r="G380" s="63"/>
      <c r="H380" s="64"/>
      <c r="I380" s="65"/>
      <c r="J380" s="66"/>
      <c r="K380" s="66"/>
      <c r="L380" s="66"/>
      <c r="M380" s="67" t="str">
        <f t="array" ref="M380">IF($G380="","",IF(L380="",0,((SUM(IF(I380=I$2:I$601,IF(J380=J$2:J$601,1,0),0))-K380)/(SUM(IF(I380=I$2:I$601,IF(J380=J$2:J$601,1,0),0))-1)*100)+(L380/(SUM(IF(I380=I$2:I$601,IF(J380=J$2:J$601,L$2:L$601,0),0))))+IF(K380&lt;2,SUM(IF(I380=I$2:I$601,IF(J380=J$2:J$601,1,0),0)),0)))</f>
        <v/>
      </c>
      <c r="N380" s="68"/>
      <c r="O380" s="69"/>
      <c r="P380" s="69"/>
      <c r="Q380" s="69"/>
      <c r="R380" s="70" t="str">
        <f t="array" ref="R380">IF($G380="","",IF(Q380="",0,((SUM(IF(N380=N$2:N$601,IF(O380=O$2:O$601,1,0),0))-P380)/(SUM(IF(N380=N$2:N$601,IF(O380=O$2:O$601,1,0),0))-1)*100)+(Q380/(SUM(IF(N380=N$2:N$601,IF(O380=O$2:O$601,Q$2:Q$601,0),0))))+IF(P380&lt;2,SUM(IF(N380=N$2:N$601,IF(O380=O$2:O$601,1,0),0)),0)))</f>
        <v/>
      </c>
      <c r="S380" s="71"/>
      <c r="T380" s="72"/>
      <c r="U380" s="72"/>
      <c r="V380" s="72"/>
      <c r="W380" s="73" t="str">
        <f t="array" ref="W380">IF($G380="","",IF(OR(S380=Error_checking!$Q$25,S380=Error_checking!$Q$26),R380-IF(P380&lt;2,SUM(IF(N380=N$2:N$601,IF(O380=O$2:O$601,1,0),0)),0),IF(V380="",0,((SUM(IF(S380=S$2:S$601,IF(T380=T$2:T$601,1,0),0))-U380)/(SUM(IF(S380=S$2:S$601,IF(T380=T$2:T$601,1,0),0))-1)*100)+(V380/(SUM(IF(S380=S$2:S$601,IF(T380=T$2:T$601,V$2:V$601,0),0))))+IF(U380&lt;2,SUM(IF(S380=S$2:S$601,IF(T380=T$2:T$601,1,0),0)),0))))</f>
        <v/>
      </c>
      <c r="X380" s="74"/>
      <c r="Y380" s="75"/>
      <c r="Z380" s="76"/>
      <c r="AA380" s="75"/>
      <c r="AB380" s="77">
        <f>0</f>
        <v>0</v>
      </c>
      <c r="AC380" s="77">
        <f t="array" ref="AC380">SUM(M380,R380,W380,AB380)</f>
        <v>0</v>
      </c>
      <c r="AD380" s="76">
        <f>IF(G380=Error_checking!$A$26,MAX(0,MIN(MaxBonus,$G$1)+1-_xlfn.RANK.EQ(AC380,$AC$2:$AC$601)),0)</f>
        <v>0</v>
      </c>
      <c r="AE380" s="73">
        <f t="shared" si="5"/>
        <v>0</v>
      </c>
      <c r="AF380" s="78" t="str">
        <f t="array" ref="AF380">IF(G380=Error_checking!$A$26,_xlfn.RANK.EQ(AC380,$AC$2:$AC$601),"")</f>
        <v/>
      </c>
      <c r="AG380" s="79"/>
      <c r="AH380" s="80"/>
      <c r="AI380" s="80"/>
      <c r="AJ380" s="80"/>
      <c r="AK380" s="81"/>
      <c r="AL380" s="81"/>
      <c r="AM380" s="81"/>
      <c r="AN380" s="82"/>
      <c r="AO380" s="81"/>
      <c r="AP380" s="81"/>
      <c r="AQ380" s="81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</row>
    <row r="381" spans="1:78" s="104" customFormat="1" ht="12.75" x14ac:dyDescent="0.2">
      <c r="A381" s="58" t="str">
        <f t="array" ref="A381">IF(G381=Error_checking!$A$26,_xlfn.RANK.EQ(AC381,$AC$2:$AC$601),"")</f>
        <v/>
      </c>
      <c r="B381" s="93">
        <v>67</v>
      </c>
      <c r="C381" s="59">
        <f>VLOOKUP($B381,Ludo_na!$A$2:$D$601,2,0)</f>
        <v>467</v>
      </c>
      <c r="D381" s="60" t="str">
        <f>IF(VLOOKUP($B381,Ludo_voor!$A$2:$Y$601,3,0)="","",VLOOKUP($B381,Ludo_voor!$A$2:$Y$601,3,0))</f>
        <v>Hillaert</v>
      </c>
      <c r="E381" s="61" t="str">
        <f>IF(VLOOKUP($B381,Ludo_voor!$A$2:$Y$601,4,0)="","",VLOOKUP($B381,Ludo_voor!$A$2:$Y$601,4,0))</f>
        <v>Christophe</v>
      </c>
      <c r="F381" s="62" t="str">
        <f>IF(VLOOKUP($B381,Ludo_voor!$A$2:$Y$601,5,0)="","",VLOOKUP($B381,Ludo_voor!$A$2:$Y$601,5,0))</f>
        <v/>
      </c>
      <c r="G381" s="63"/>
      <c r="H381" s="85"/>
      <c r="I381" s="86"/>
      <c r="J381" s="87"/>
      <c r="K381" s="87"/>
      <c r="L381" s="87"/>
      <c r="M381" s="67" t="str">
        <f t="array" ref="M381">IF($G381="","",IF(L381="",0,((SUM(IF(I381=I$2:I$601,IF(J381=J$2:J$601,1,0),0))-K381)/(SUM(IF(I381=I$2:I$601,IF(J381=J$2:J$601,1,0),0))-1)*100)+(L381/(SUM(IF(I381=I$2:I$601,IF(J381=J$2:J$601,L$2:L$601,0),0))))+IF(K381&lt;2,SUM(IF(I381=I$2:I$601,IF(J381=J$2:J$601,1,0),0)),0)))</f>
        <v/>
      </c>
      <c r="N381" s="88"/>
      <c r="O381" s="72"/>
      <c r="P381" s="72"/>
      <c r="Q381" s="72"/>
      <c r="R381" s="70" t="str">
        <f t="array" ref="R381">IF($G381="","",IF(Q381="",0,((SUM(IF(N381=N$2:N$601,IF(O381=O$2:O$601,1,0),0))-P381)/(SUM(IF(N381=N$2:N$601,IF(O381=O$2:O$601,1,0),0))-1)*100)+(Q381/(SUM(IF(N381=N$2:N$601,IF(O381=O$2:O$601,Q$2:Q$601,0),0))))+IF(P381&lt;2,SUM(IF(N381=N$2:N$601,IF(O381=O$2:O$601,1,0),0)),0)))</f>
        <v/>
      </c>
      <c r="S381" s="71"/>
      <c r="T381" s="72"/>
      <c r="U381" s="72"/>
      <c r="V381" s="72"/>
      <c r="W381" s="73" t="str">
        <f t="array" ref="W381">IF($G381="","",IF(OR(S381=Error_checking!$Q$25,S381=Error_checking!$Q$26),R381-IF(P381&lt;2,SUM(IF(N381=N$2:N$601,IF(O381=O$2:O$601,1,0),0)),0),IF(V381="",0,((SUM(IF(S381=S$2:S$601,IF(T381=T$2:T$601,1,0),0))-U381)/(SUM(IF(S381=S$2:S$601,IF(T381=T$2:T$601,1,0),0))-1)*100)+(V381/(SUM(IF(S381=S$2:S$601,IF(T381=T$2:T$601,V$2:V$601,0),0))))+IF(U381&lt;2,SUM(IF(S381=S$2:S$601,IF(T381=T$2:T$601,1,0),0)),0))))</f>
        <v/>
      </c>
      <c r="X381" s="74"/>
      <c r="Y381" s="75"/>
      <c r="Z381" s="76"/>
      <c r="AA381" s="75"/>
      <c r="AB381" s="77">
        <f>0</f>
        <v>0</v>
      </c>
      <c r="AC381" s="77">
        <f t="array" ref="AC381">SUM(M381,R381,W381,AB381)</f>
        <v>0</v>
      </c>
      <c r="AD381" s="76">
        <f>IF(G381=Error_checking!$A$26,MAX(0,MIN(MaxBonus,$G$1)+1-_xlfn.RANK.EQ(AC381,$AC$2:$AC$601)),0)</f>
        <v>0</v>
      </c>
      <c r="AE381" s="73">
        <f t="shared" si="5"/>
        <v>0</v>
      </c>
      <c r="AF381" s="78" t="str">
        <f t="array" ref="AF381">IF(G381=Error_checking!$A$26,_xlfn.RANK.EQ(AC381,$AC$2:$AC$601),"")</f>
        <v/>
      </c>
      <c r="AG381" s="79"/>
      <c r="AH381" s="80"/>
      <c r="AI381" s="80"/>
      <c r="AJ381" s="80"/>
      <c r="AK381" s="81"/>
      <c r="AL381" s="81"/>
      <c r="AM381" s="81"/>
      <c r="AN381" s="82"/>
      <c r="AO381" s="81"/>
      <c r="AP381" s="81"/>
      <c r="AQ381" s="81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</row>
    <row r="382" spans="1:78" s="104" customFormat="1" ht="12.75" x14ac:dyDescent="0.2">
      <c r="A382" s="58" t="str">
        <f t="array" ref="A382">IF(G382=Error_checking!$A$26,_xlfn.RANK.EQ(AC382,$AC$2:$AC$601),"")</f>
        <v/>
      </c>
      <c r="B382" s="84">
        <v>426</v>
      </c>
      <c r="C382" s="59">
        <f>VLOOKUP($B382,Ludo_na!$A$2:$D$601,2,0)</f>
        <v>426</v>
      </c>
      <c r="D382" s="60" t="str">
        <f>IF(VLOOKUP($B382,Ludo_voor!$A$2:$Y$601,3,0)="","",VLOOKUP($B382,Ludo_voor!$A$2:$Y$601,3,0))</f>
        <v>Hoogstyn</v>
      </c>
      <c r="E382" s="61" t="str">
        <f>IF(VLOOKUP($B382,Ludo_voor!$A$2:$Y$601,4,0)="","",VLOOKUP($B382,Ludo_voor!$A$2:$Y$601,4,0))</f>
        <v>Günter</v>
      </c>
      <c r="F382" s="62" t="str">
        <f>IF(VLOOKUP($B382,Ludo_voor!$A$2:$Y$601,5,0)="","",VLOOKUP($B382,Ludo_voor!$A$2:$Y$601,5,0))</f>
        <v/>
      </c>
      <c r="G382" s="63"/>
      <c r="H382" s="85"/>
      <c r="I382" s="86"/>
      <c r="J382" s="87"/>
      <c r="K382" s="87"/>
      <c r="L382" s="87"/>
      <c r="M382" s="67" t="str">
        <f t="array" ref="M382">IF($G382="","",IF(L382="",0,((SUM(IF(I382=I$2:I$601,IF(J382=J$2:J$601,1,0),0))-K382)/(SUM(IF(I382=I$2:I$601,IF(J382=J$2:J$601,1,0),0))-1)*100)+(L382/(SUM(IF(I382=I$2:I$601,IF(J382=J$2:J$601,L$2:L$601,0),0))))+IF(K382&lt;2,SUM(IF(I382=I$2:I$601,IF(J382=J$2:J$601,1,0),0)),0)))</f>
        <v/>
      </c>
      <c r="N382" s="88"/>
      <c r="O382" s="72"/>
      <c r="P382" s="72"/>
      <c r="Q382" s="72"/>
      <c r="R382" s="70" t="str">
        <f t="array" ref="R382">IF($G382="","",IF(Q382="",0,((SUM(IF(N382=N$2:N$601,IF(O382=O$2:O$601,1,0),0))-P382)/(SUM(IF(N382=N$2:N$601,IF(O382=O$2:O$601,1,0),0))-1)*100)+(Q382/(SUM(IF(N382=N$2:N$601,IF(O382=O$2:O$601,Q$2:Q$601,0),0))))+IF(P382&lt;2,SUM(IF(N382=N$2:N$601,IF(O382=O$2:O$601,1,0),0)),0)))</f>
        <v/>
      </c>
      <c r="S382" s="71"/>
      <c r="T382" s="72"/>
      <c r="U382" s="72"/>
      <c r="V382" s="72"/>
      <c r="W382" s="73" t="str">
        <f t="array" ref="W382">IF($G382="","",IF(OR(S382=Error_checking!$Q$25,S382=Error_checking!$Q$26),R382-IF(P382&lt;2,SUM(IF(N382=N$2:N$601,IF(O382=O$2:O$601,1,0),0)),0),IF(V382="",0,((SUM(IF(S382=S$2:S$601,IF(T382=T$2:T$601,1,0),0))-U382)/(SUM(IF(S382=S$2:S$601,IF(T382=T$2:T$601,1,0),0))-1)*100)+(V382/(SUM(IF(S382=S$2:S$601,IF(T382=T$2:T$601,V$2:V$601,0),0))))+IF(U382&lt;2,SUM(IF(S382=S$2:S$601,IF(T382=T$2:T$601,1,0),0)),0))))</f>
        <v/>
      </c>
      <c r="X382" s="74"/>
      <c r="Y382" s="75"/>
      <c r="Z382" s="76"/>
      <c r="AA382" s="75"/>
      <c r="AB382" s="77">
        <f>0</f>
        <v>0</v>
      </c>
      <c r="AC382" s="77">
        <f t="array" ref="AC382">SUM(M382,R382,W382,AB382)</f>
        <v>0</v>
      </c>
      <c r="AD382" s="76">
        <f>IF(G382=Error_checking!$A$26,MAX(0,MIN(MaxBonus,$G$1)+1-_xlfn.RANK.EQ(AC382,$AC$2:$AC$601)),0)</f>
        <v>0</v>
      </c>
      <c r="AE382" s="73">
        <f t="shared" si="5"/>
        <v>0</v>
      </c>
      <c r="AF382" s="78" t="str">
        <f t="array" ref="AF382">IF(G382=Error_checking!$A$26,_xlfn.RANK.EQ(AC382,$AC$2:$AC$601),"")</f>
        <v/>
      </c>
      <c r="AG382" s="79"/>
      <c r="AH382" s="80"/>
      <c r="AI382" s="80"/>
      <c r="AJ382" s="80"/>
      <c r="AK382" s="81"/>
      <c r="AL382" s="81"/>
      <c r="AM382" s="81"/>
      <c r="AN382" s="82"/>
      <c r="AO382" s="81"/>
      <c r="AP382" s="81"/>
      <c r="AQ382" s="81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</row>
    <row r="383" spans="1:78" s="104" customFormat="1" ht="12.75" x14ac:dyDescent="0.2">
      <c r="A383" s="58" t="str">
        <f t="array" ref="A383">IF(G383=Error_checking!$A$26,_xlfn.RANK.EQ(AC383,$AC$2:$AC$601),"")</f>
        <v/>
      </c>
      <c r="B383" s="84">
        <v>188</v>
      </c>
      <c r="C383" s="59">
        <f>VLOOKUP($B383,Ludo_na!$A$2:$D$601,2,0)</f>
        <v>480</v>
      </c>
      <c r="D383" s="60" t="str">
        <f>IF(VLOOKUP($B383,Ludo_voor!$A$2:$Y$601,3,0)="","",VLOOKUP($B383,Ludo_voor!$A$2:$Y$601,3,0))</f>
        <v>Hosseel</v>
      </c>
      <c r="E383" s="61" t="str">
        <f>IF(VLOOKUP($B383,Ludo_voor!$A$2:$Y$601,4,0)="","",VLOOKUP($B383,Ludo_voor!$A$2:$Y$601,4,0))</f>
        <v>Marie-Cecile</v>
      </c>
      <c r="F383" s="62" t="str">
        <f>IF(VLOOKUP($B383,Ludo_voor!$A$2:$Y$601,5,0)="","",VLOOKUP($B383,Ludo_voor!$A$2:$Y$601,5,0))</f>
        <v>Spelen op Zolder</v>
      </c>
      <c r="G383" s="63"/>
      <c r="H383" s="85"/>
      <c r="I383" s="86"/>
      <c r="J383" s="87"/>
      <c r="K383" s="87"/>
      <c r="L383" s="87"/>
      <c r="M383" s="67" t="str">
        <f t="array" ref="M383">IF($G383="","",IF(L383="",0,((SUM(IF(I383=I$2:I$601,IF(J383=J$2:J$601,1,0),0))-K383)/(SUM(IF(I383=I$2:I$601,IF(J383=J$2:J$601,1,0),0))-1)*100)+(L383/(SUM(IF(I383=I$2:I$601,IF(J383=J$2:J$601,L$2:L$601,0),0))))+IF(K383&lt;2,SUM(IF(I383=I$2:I$601,IF(J383=J$2:J$601,1,0),0)),0)))</f>
        <v/>
      </c>
      <c r="N383" s="88"/>
      <c r="O383" s="72"/>
      <c r="P383" s="72"/>
      <c r="Q383" s="72"/>
      <c r="R383" s="70" t="str">
        <f t="array" ref="R383">IF($G383="","",IF(Q383="",0,((SUM(IF(N383=N$2:N$601,IF(O383=O$2:O$601,1,0),0))-P383)/(SUM(IF(N383=N$2:N$601,IF(O383=O$2:O$601,1,0),0))-1)*100)+(Q383/(SUM(IF(N383=N$2:N$601,IF(O383=O$2:O$601,Q$2:Q$601,0),0))))+IF(P383&lt;2,SUM(IF(N383=N$2:N$601,IF(O383=O$2:O$601,1,0),0)),0)))</f>
        <v/>
      </c>
      <c r="S383" s="71"/>
      <c r="T383" s="72"/>
      <c r="U383" s="72"/>
      <c r="V383" s="72"/>
      <c r="W383" s="73" t="str">
        <f t="array" ref="W383">IF($G383="","",IF(OR(S383=Error_checking!$Q$25,S383=Error_checking!$Q$26),R383-IF(P383&lt;2,SUM(IF(N383=N$2:N$601,IF(O383=O$2:O$601,1,0),0)),0),IF(V383="",0,((SUM(IF(S383=S$2:S$601,IF(T383=T$2:T$601,1,0),0))-U383)/(SUM(IF(S383=S$2:S$601,IF(T383=T$2:T$601,1,0),0))-1)*100)+(V383/(SUM(IF(S383=S$2:S$601,IF(T383=T$2:T$601,V$2:V$601,0),0))))+IF(U383&lt;2,SUM(IF(S383=S$2:S$601,IF(T383=T$2:T$601,1,0),0)),0))))</f>
        <v/>
      </c>
      <c r="X383" s="74"/>
      <c r="Y383" s="75"/>
      <c r="Z383" s="76"/>
      <c r="AA383" s="75"/>
      <c r="AB383" s="77">
        <f>0</f>
        <v>0</v>
      </c>
      <c r="AC383" s="77">
        <f t="array" ref="AC383">SUM(M383,R383,W383,AB383)</f>
        <v>0</v>
      </c>
      <c r="AD383" s="76">
        <f>IF(G383=Error_checking!$A$26,MAX(0,MIN(MaxBonus,$G$1)+1-_xlfn.RANK.EQ(AC383,$AC$2:$AC$601)),0)</f>
        <v>0</v>
      </c>
      <c r="AE383" s="73">
        <f t="shared" si="5"/>
        <v>0</v>
      </c>
      <c r="AF383" s="78" t="str">
        <f t="array" ref="AF383">IF(G383=Error_checking!$A$26,_xlfn.RANK.EQ(AC383,$AC$2:$AC$601),"")</f>
        <v/>
      </c>
      <c r="AG383" s="79"/>
      <c r="AH383" s="80"/>
      <c r="AI383" s="80"/>
      <c r="AJ383" s="80"/>
      <c r="AK383" s="81"/>
      <c r="AL383" s="81"/>
      <c r="AM383" s="81"/>
      <c r="AN383" s="82"/>
      <c r="AO383" s="81"/>
      <c r="AP383" s="81"/>
      <c r="AQ383" s="81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</row>
    <row r="384" spans="1:78" s="89" customFormat="1" ht="12.75" x14ac:dyDescent="0.2">
      <c r="A384" s="58" t="str">
        <f t="array" ref="A384">IF(G384=Error_checking!$A$26,_xlfn.RANK.EQ(AC384,$AC$2:$AC$601),"")</f>
        <v/>
      </c>
      <c r="B384" s="58">
        <v>393</v>
      </c>
      <c r="C384" s="59">
        <f>VLOOKUP($B384,Ludo_na!$A$2:$D$601,2,0)</f>
        <v>33</v>
      </c>
      <c r="D384" s="60" t="str">
        <f>IF(VLOOKUP($B384,Ludo_voor!$A$2:$Y$601,3,0)="","",VLOOKUP($B384,Ludo_voor!$A$2:$Y$601,3,0))</f>
        <v>Houart</v>
      </c>
      <c r="E384" s="61" t="str">
        <f>IF(VLOOKUP($B384,Ludo_voor!$A$2:$Y$601,4,0)="","",VLOOKUP($B384,Ludo_voor!$A$2:$Y$601,4,0))</f>
        <v>Dany</v>
      </c>
      <c r="F384" s="62" t="str">
        <f>IF(VLOOKUP($B384,Ludo_voor!$A$2:$Y$601,5,0)="","",VLOOKUP($B384,Ludo_voor!$A$2:$Y$601,5,0))</f>
        <v/>
      </c>
      <c r="G384" s="63"/>
      <c r="H384" s="64"/>
      <c r="I384" s="65"/>
      <c r="J384" s="66"/>
      <c r="K384" s="66"/>
      <c r="L384" s="66"/>
      <c r="M384" s="67" t="str">
        <f t="array" ref="M384">IF($G384="","",IF(L384="",0,((SUM(IF(I384=I$2:I$601,IF(J384=J$2:J$601,1,0),0))-K384)/(SUM(IF(I384=I$2:I$601,IF(J384=J$2:J$601,1,0),0))-1)*100)+(L384/(SUM(IF(I384=I$2:I$601,IF(J384=J$2:J$601,L$2:L$601,0),0))))+IF(K384&lt;2,SUM(IF(I384=I$2:I$601,IF(J384=J$2:J$601,1,0),0)),0)))</f>
        <v/>
      </c>
      <c r="N384" s="68"/>
      <c r="O384" s="69"/>
      <c r="P384" s="69"/>
      <c r="Q384" s="69"/>
      <c r="R384" s="70" t="str">
        <f t="array" ref="R384">IF($G384="","",IF(Q384="",0,((SUM(IF(N384=N$2:N$601,IF(O384=O$2:O$601,1,0),0))-P384)/(SUM(IF(N384=N$2:N$601,IF(O384=O$2:O$601,1,0),0))-1)*100)+(Q384/(SUM(IF(N384=N$2:N$601,IF(O384=O$2:O$601,Q$2:Q$601,0),0))))+IF(P384&lt;2,SUM(IF(N384=N$2:N$601,IF(O384=O$2:O$601,1,0),0)),0)))</f>
        <v/>
      </c>
      <c r="S384" s="71"/>
      <c r="T384" s="72"/>
      <c r="U384" s="72"/>
      <c r="V384" s="72"/>
      <c r="W384" s="73" t="str">
        <f t="array" ref="W384">IF($G384="","",IF(OR(S384=Error_checking!$Q$25,S384=Error_checking!$Q$26),R384-IF(P384&lt;2,SUM(IF(N384=N$2:N$601,IF(O384=O$2:O$601,1,0),0)),0),IF(V384="",0,((SUM(IF(S384=S$2:S$601,IF(T384=T$2:T$601,1,0),0))-U384)/(SUM(IF(S384=S$2:S$601,IF(T384=T$2:T$601,1,0),0))-1)*100)+(V384/(SUM(IF(S384=S$2:S$601,IF(T384=T$2:T$601,V$2:V$601,0),0))))+IF(U384&lt;2,SUM(IF(S384=S$2:S$601,IF(T384=T$2:T$601,1,0),0)),0))))</f>
        <v/>
      </c>
      <c r="X384" s="74"/>
      <c r="Y384" s="75"/>
      <c r="Z384" s="76"/>
      <c r="AA384" s="75"/>
      <c r="AB384" s="77">
        <f>0</f>
        <v>0</v>
      </c>
      <c r="AC384" s="77">
        <f t="array" ref="AC384">SUM(M384,R384,W384,AB384)</f>
        <v>0</v>
      </c>
      <c r="AD384" s="76">
        <f>IF(G384=Error_checking!$A$26,MAX(0,MIN(MaxBonus,$G$1)+1-_xlfn.RANK.EQ(AC384,$AC$2:$AC$601)),0)</f>
        <v>0</v>
      </c>
      <c r="AE384" s="73">
        <f t="shared" si="5"/>
        <v>0</v>
      </c>
      <c r="AF384" s="78" t="str">
        <f t="array" ref="AF384">IF(G384=Error_checking!$A$26,_xlfn.RANK.EQ(AC384,$AC$2:$AC$601),"")</f>
        <v/>
      </c>
      <c r="AG384" s="79"/>
      <c r="AH384" s="80"/>
      <c r="AI384" s="80"/>
      <c r="AJ384" s="80"/>
      <c r="AK384" s="81"/>
      <c r="AL384" s="81"/>
      <c r="AM384" s="81"/>
      <c r="AN384" s="82"/>
      <c r="AO384" s="81"/>
      <c r="AP384" s="81"/>
      <c r="AQ384" s="81"/>
    </row>
    <row r="385" spans="1:78" s="104" customFormat="1" ht="12.75" x14ac:dyDescent="0.2">
      <c r="A385" s="58" t="str">
        <f t="array" ref="A385">IF(G385=Error_checking!$A$26,_xlfn.RANK.EQ(AC385,$AC$2:$AC$601),"")</f>
        <v/>
      </c>
      <c r="B385" s="84">
        <v>321</v>
      </c>
      <c r="C385" s="59">
        <f>VLOOKUP($B385,Ludo_na!$A$2:$D$601,2,0)</f>
        <v>331</v>
      </c>
      <c r="D385" s="60" t="str">
        <f>IF(VLOOKUP($B385,Ludo_voor!$A$2:$Y$601,3,0)="","",VLOOKUP($B385,Ludo_voor!$A$2:$Y$601,3,0))</f>
        <v>Huylebroeck</v>
      </c>
      <c r="E385" s="61" t="str">
        <f>IF(VLOOKUP($B385,Ludo_voor!$A$2:$Y$601,4,0)="","",VLOOKUP($B385,Ludo_voor!$A$2:$Y$601,4,0))</f>
        <v>Jeroen</v>
      </c>
      <c r="F385" s="62" t="str">
        <f>IF(VLOOKUP($B385,Ludo_voor!$A$2:$Y$601,5,0)="","",VLOOKUP($B385,Ludo_voor!$A$2:$Y$601,5,0))</f>
        <v/>
      </c>
      <c r="G385" s="63"/>
      <c r="H385" s="85"/>
      <c r="I385" s="86"/>
      <c r="J385" s="87"/>
      <c r="K385" s="87"/>
      <c r="L385" s="87"/>
      <c r="M385" s="67" t="str">
        <f t="array" ref="M385">IF($G385="","",IF(L385="",0,((SUM(IF(I385=I$2:I$601,IF(J385=J$2:J$601,1,0),0))-K385)/(SUM(IF(I385=I$2:I$601,IF(J385=J$2:J$601,1,0),0))-1)*100)+(L385/(SUM(IF(I385=I$2:I$601,IF(J385=J$2:J$601,L$2:L$601,0),0))))+IF(K385&lt;2,SUM(IF(I385=I$2:I$601,IF(J385=J$2:J$601,1,0),0)),0)))</f>
        <v/>
      </c>
      <c r="N385" s="88"/>
      <c r="O385" s="72"/>
      <c r="P385" s="72"/>
      <c r="Q385" s="72"/>
      <c r="R385" s="70" t="str">
        <f t="array" ref="R385">IF($G385="","",IF(Q385="",0,((SUM(IF(N385=N$2:N$601,IF(O385=O$2:O$601,1,0),0))-P385)/(SUM(IF(N385=N$2:N$601,IF(O385=O$2:O$601,1,0),0))-1)*100)+(Q385/(SUM(IF(N385=N$2:N$601,IF(O385=O$2:O$601,Q$2:Q$601,0),0))))+IF(P385&lt;2,SUM(IF(N385=N$2:N$601,IF(O385=O$2:O$601,1,0),0)),0)))</f>
        <v/>
      </c>
      <c r="S385" s="71"/>
      <c r="T385" s="72"/>
      <c r="U385" s="72"/>
      <c r="V385" s="72"/>
      <c r="W385" s="73" t="str">
        <f t="array" ref="W385">IF($G385="","",IF(OR(S385=Error_checking!$Q$25,S385=Error_checking!$Q$26),R385-IF(P385&lt;2,SUM(IF(N385=N$2:N$601,IF(O385=O$2:O$601,1,0),0)),0),IF(V385="",0,((SUM(IF(S385=S$2:S$601,IF(T385=T$2:T$601,1,0),0))-U385)/(SUM(IF(S385=S$2:S$601,IF(T385=T$2:T$601,1,0),0))-1)*100)+(V385/(SUM(IF(S385=S$2:S$601,IF(T385=T$2:T$601,V$2:V$601,0),0))))+IF(U385&lt;2,SUM(IF(S385=S$2:S$601,IF(T385=T$2:T$601,1,0),0)),0))))</f>
        <v/>
      </c>
      <c r="X385" s="74"/>
      <c r="Y385" s="75"/>
      <c r="Z385" s="76"/>
      <c r="AA385" s="75"/>
      <c r="AB385" s="77">
        <f>0</f>
        <v>0</v>
      </c>
      <c r="AC385" s="77">
        <f t="array" ref="AC385">SUM(M385,R385,W385,AB385)</f>
        <v>0</v>
      </c>
      <c r="AD385" s="76">
        <f>IF(G385=Error_checking!$A$26,MAX(0,MIN(MaxBonus,$G$1)+1-_xlfn.RANK.EQ(AC385,$AC$2:$AC$601)),0)</f>
        <v>0</v>
      </c>
      <c r="AE385" s="73">
        <f t="shared" si="5"/>
        <v>0</v>
      </c>
      <c r="AF385" s="78" t="str">
        <f t="array" ref="AF385">IF(G385=Error_checking!$A$26,_xlfn.RANK.EQ(AC385,$AC$2:$AC$601),"")</f>
        <v/>
      </c>
      <c r="AG385" s="79"/>
      <c r="AH385" s="80"/>
      <c r="AI385" s="80"/>
      <c r="AJ385" s="80"/>
      <c r="AK385" s="81"/>
      <c r="AL385" s="81"/>
      <c r="AM385" s="81"/>
      <c r="AN385" s="82"/>
      <c r="AO385" s="81"/>
      <c r="AP385" s="81"/>
      <c r="AQ385" s="81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/>
      <c r="BU385" s="89"/>
      <c r="BV385" s="89"/>
      <c r="BW385" s="89"/>
      <c r="BX385" s="89"/>
      <c r="BY385" s="89"/>
      <c r="BZ385" s="89"/>
    </row>
    <row r="386" spans="1:78" s="89" customFormat="1" ht="12.75" x14ac:dyDescent="0.2">
      <c r="A386" s="58" t="str">
        <f t="array" ref="A386">IF(G386=Error_checking!$A$26,_xlfn.RANK.EQ(AC386,$AC$2:$AC$601),"")</f>
        <v/>
      </c>
      <c r="B386" s="84">
        <v>183</v>
      </c>
      <c r="C386" s="59">
        <f>VLOOKUP($B386,Ludo_na!$A$2:$D$601,2,0)</f>
        <v>521</v>
      </c>
      <c r="D386" s="60" t="str">
        <f>IF(VLOOKUP($B386,Ludo_voor!$A$2:$Y$601,3,0)="","",VLOOKUP($B386,Ludo_voor!$A$2:$Y$601,3,0))</f>
        <v>Jans</v>
      </c>
      <c r="E386" s="61" t="str">
        <f>IF(VLOOKUP($B386,Ludo_voor!$A$2:$Y$601,4,0)="","",VLOOKUP($B386,Ludo_voor!$A$2:$Y$601,4,0))</f>
        <v>Joris</v>
      </c>
      <c r="F386" s="62" t="str">
        <f>IF(VLOOKUP($B386,Ludo_voor!$A$2:$Y$601,5,0)="","",VLOOKUP($B386,Ludo_voor!$A$2:$Y$601,5,0))</f>
        <v/>
      </c>
      <c r="G386" s="63"/>
      <c r="H386" s="85"/>
      <c r="I386" s="86"/>
      <c r="J386" s="87"/>
      <c r="K386" s="87"/>
      <c r="L386" s="87"/>
      <c r="M386" s="67" t="str">
        <f t="array" ref="M386">IF($G386="","",IF(L386="",0,((SUM(IF(I386=I$2:I$601,IF(J386=J$2:J$601,1,0),0))-K386)/(SUM(IF(I386=I$2:I$601,IF(J386=J$2:J$601,1,0),0))-1)*100)+(L386/(SUM(IF(I386=I$2:I$601,IF(J386=J$2:J$601,L$2:L$601,0),0))))+IF(K386&lt;2,SUM(IF(I386=I$2:I$601,IF(J386=J$2:J$601,1,0),0)),0)))</f>
        <v/>
      </c>
      <c r="N386" s="88"/>
      <c r="O386" s="72"/>
      <c r="P386" s="72"/>
      <c r="Q386" s="72"/>
      <c r="R386" s="70" t="str">
        <f t="array" ref="R386">IF($G386="","",IF(Q386="",0,((SUM(IF(N386=N$2:N$601,IF(O386=O$2:O$601,1,0),0))-P386)/(SUM(IF(N386=N$2:N$601,IF(O386=O$2:O$601,1,0),0))-1)*100)+(Q386/(SUM(IF(N386=N$2:N$601,IF(O386=O$2:O$601,Q$2:Q$601,0),0))))+IF(P386&lt;2,SUM(IF(N386=N$2:N$601,IF(O386=O$2:O$601,1,0),0)),0)))</f>
        <v/>
      </c>
      <c r="S386" s="71"/>
      <c r="T386" s="72"/>
      <c r="U386" s="72"/>
      <c r="V386" s="72"/>
      <c r="W386" s="73" t="str">
        <f t="array" ref="W386">IF($G386="","",IF(OR(S386=Error_checking!$Q$25,S386=Error_checking!$Q$26),R386-IF(P386&lt;2,SUM(IF(N386=N$2:N$601,IF(O386=O$2:O$601,1,0),0)),0),IF(V386="",0,((SUM(IF(S386=S$2:S$601,IF(T386=T$2:T$601,1,0),0))-U386)/(SUM(IF(S386=S$2:S$601,IF(T386=T$2:T$601,1,0),0))-1)*100)+(V386/(SUM(IF(S386=S$2:S$601,IF(T386=T$2:T$601,V$2:V$601,0),0))))+IF(U386&lt;2,SUM(IF(S386=S$2:S$601,IF(T386=T$2:T$601,1,0),0)),0))))</f>
        <v/>
      </c>
      <c r="X386" s="74"/>
      <c r="Y386" s="75"/>
      <c r="Z386" s="76"/>
      <c r="AA386" s="75"/>
      <c r="AB386" s="77">
        <f>0</f>
        <v>0</v>
      </c>
      <c r="AC386" s="77">
        <f t="array" ref="AC386">SUM(M386,R386,W386,AB386)</f>
        <v>0</v>
      </c>
      <c r="AD386" s="76">
        <f>IF(G386=Error_checking!$A$26,MAX(0,MIN(MaxBonus,$G$1)+1-_xlfn.RANK.EQ(AC386,$AC$2:$AC$601)),0)</f>
        <v>0</v>
      </c>
      <c r="AE386" s="73">
        <f t="shared" ref="AE386:AE449" si="6">AC386+AD386</f>
        <v>0</v>
      </c>
      <c r="AF386" s="78" t="str">
        <f t="array" ref="AF386">IF(G386=Error_checking!$A$26,_xlfn.RANK.EQ(AC386,$AC$2:$AC$601),"")</f>
        <v/>
      </c>
      <c r="AG386" s="79"/>
      <c r="AH386" s="80"/>
      <c r="AI386" s="80"/>
      <c r="AJ386" s="80"/>
      <c r="AK386" s="81"/>
      <c r="AL386" s="81"/>
      <c r="AM386" s="81"/>
      <c r="AN386" s="82"/>
      <c r="AO386" s="81"/>
      <c r="AP386" s="81"/>
      <c r="AQ386" s="81"/>
    </row>
    <row r="387" spans="1:78" s="92" customFormat="1" ht="12.75" x14ac:dyDescent="0.2">
      <c r="A387" s="58" t="str">
        <f t="array" ref="A387">IF(G387=Error_checking!$A$26,_xlfn.RANK.EQ(AC387,$AC$2:$AC$601),"")</f>
        <v/>
      </c>
      <c r="B387" s="84">
        <v>469</v>
      </c>
      <c r="C387" s="59">
        <f>VLOOKUP($B387,Ludo_na!$A$2:$D$601,2,0)</f>
        <v>366</v>
      </c>
      <c r="D387" s="60" t="str">
        <f>IF(VLOOKUP($B387,Ludo_voor!$A$2:$Y$601,3,0)="","",VLOOKUP($B387,Ludo_voor!$A$2:$Y$601,3,0))</f>
        <v>Keppens</v>
      </c>
      <c r="E387" s="61" t="str">
        <f>IF(VLOOKUP($B387,Ludo_voor!$A$2:$Y$601,4,0)="","",VLOOKUP($B387,Ludo_voor!$A$2:$Y$601,4,0))</f>
        <v>Geert</v>
      </c>
      <c r="F387" s="62" t="str">
        <f>IF(VLOOKUP($B387,Ludo_voor!$A$2:$Y$601,5,0)="","",VLOOKUP($B387,Ludo_voor!$A$2:$Y$601,5,0))</f>
        <v/>
      </c>
      <c r="G387" s="63"/>
      <c r="H387" s="85"/>
      <c r="I387" s="86"/>
      <c r="J387" s="87"/>
      <c r="K387" s="87"/>
      <c r="L387" s="87"/>
      <c r="M387" s="67" t="str">
        <f t="array" ref="M387">IF($G387="","",IF(L387="",0,((SUM(IF(I387=I$2:I$601,IF(J387=J$2:J$601,1,0),0))-K387)/(SUM(IF(I387=I$2:I$601,IF(J387=J$2:J$601,1,0),0))-1)*100)+(L387/(SUM(IF(I387=I$2:I$601,IF(J387=J$2:J$601,L$2:L$601,0),0))))+IF(K387&lt;2,SUM(IF(I387=I$2:I$601,IF(J387=J$2:J$601,1,0),0)),0)))</f>
        <v/>
      </c>
      <c r="N387" s="88"/>
      <c r="O387" s="72"/>
      <c r="P387" s="72"/>
      <c r="Q387" s="72"/>
      <c r="R387" s="70" t="str">
        <f t="array" ref="R387">IF($G387="","",IF(Q387="",0,((SUM(IF(N387=N$2:N$601,IF(O387=O$2:O$601,1,0),0))-P387)/(SUM(IF(N387=N$2:N$601,IF(O387=O$2:O$601,1,0),0))-1)*100)+(Q387/(SUM(IF(N387=N$2:N$601,IF(O387=O$2:O$601,Q$2:Q$601,0),0))))+IF(P387&lt;2,SUM(IF(N387=N$2:N$601,IF(O387=O$2:O$601,1,0),0)),0)))</f>
        <v/>
      </c>
      <c r="S387" s="71"/>
      <c r="T387" s="72"/>
      <c r="U387" s="72"/>
      <c r="V387" s="72"/>
      <c r="W387" s="73" t="str">
        <f t="array" ref="W387">IF($G387="","",IF(OR(S387=Error_checking!$Q$25,S387=Error_checking!$Q$26),R387-IF(P387&lt;2,SUM(IF(N387=N$2:N$601,IF(O387=O$2:O$601,1,0),0)),0),IF(V387="",0,((SUM(IF(S387=S$2:S$601,IF(T387=T$2:T$601,1,0),0))-U387)/(SUM(IF(S387=S$2:S$601,IF(T387=T$2:T$601,1,0),0))-1)*100)+(V387/(SUM(IF(S387=S$2:S$601,IF(T387=T$2:T$601,V$2:V$601,0),0))))+IF(U387&lt;2,SUM(IF(S387=S$2:S$601,IF(T387=T$2:T$601,1,0),0)),0))))</f>
        <v/>
      </c>
      <c r="X387" s="74"/>
      <c r="Y387" s="75"/>
      <c r="Z387" s="76"/>
      <c r="AA387" s="75"/>
      <c r="AB387" s="77">
        <f>0</f>
        <v>0</v>
      </c>
      <c r="AC387" s="77">
        <f t="array" ref="AC387">SUM(M387,R387,W387,AB387)</f>
        <v>0</v>
      </c>
      <c r="AD387" s="76">
        <f>IF(G387=Error_checking!$A$26,MAX(0,MIN(MaxBonus,$G$1)+1-_xlfn.RANK.EQ(AC387,$AC$2:$AC$601)),0)</f>
        <v>0</v>
      </c>
      <c r="AE387" s="73">
        <f t="shared" si="6"/>
        <v>0</v>
      </c>
      <c r="AF387" s="78" t="str">
        <f t="array" ref="AF387">IF(G387=Error_checking!$A$26,_xlfn.RANK.EQ(AC387,$AC$2:$AC$601),"")</f>
        <v/>
      </c>
      <c r="AG387" s="79"/>
      <c r="AH387" s="80"/>
      <c r="AI387" s="80"/>
      <c r="AJ387" s="80"/>
      <c r="AK387" s="81"/>
      <c r="AL387" s="81"/>
      <c r="AM387" s="81"/>
      <c r="AN387" s="82"/>
      <c r="AO387" s="81"/>
      <c r="AP387" s="81"/>
      <c r="AQ387" s="81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/>
      <c r="BU387" s="89"/>
      <c r="BV387" s="89"/>
      <c r="BW387" s="89"/>
      <c r="BX387" s="89"/>
      <c r="BY387" s="89"/>
      <c r="BZ387" s="89"/>
    </row>
    <row r="388" spans="1:78" s="89" customFormat="1" ht="12.75" x14ac:dyDescent="0.2">
      <c r="A388" s="58" t="str">
        <f t="array" ref="A388">IF(G388=Error_checking!$A$26,_xlfn.RANK.EQ(AC388,$AC$2:$AC$601),"")</f>
        <v/>
      </c>
      <c r="B388" s="84">
        <v>567</v>
      </c>
      <c r="C388" s="59">
        <f>VLOOKUP($B388,Ludo_na!$A$2:$D$601,2,0)</f>
        <v>355</v>
      </c>
      <c r="D388" s="60" t="str">
        <f>IF(VLOOKUP($B388,Ludo_voor!$A$2:$Y$601,3,0)="","",VLOOKUP($B388,Ludo_voor!$A$2:$Y$601,3,0))</f>
        <v>Keppens</v>
      </c>
      <c r="E388" s="61" t="str">
        <f>IF(VLOOKUP($B388,Ludo_voor!$A$2:$Y$601,4,0)="","",VLOOKUP($B388,Ludo_voor!$A$2:$Y$601,4,0))</f>
        <v>Philippe</v>
      </c>
      <c r="F388" s="62" t="str">
        <f>IF(VLOOKUP($B388,Ludo_voor!$A$2:$Y$601,5,0)="","",VLOOKUP($B388,Ludo_voor!$A$2:$Y$601,5,0))</f>
        <v/>
      </c>
      <c r="G388" s="63"/>
      <c r="H388" s="85"/>
      <c r="I388" s="86"/>
      <c r="J388" s="87"/>
      <c r="K388" s="87"/>
      <c r="L388" s="87"/>
      <c r="M388" s="67" t="str">
        <f t="array" ref="M388">IF($G388="","",IF(L388="",0,((SUM(IF(I388=I$2:I$601,IF(J388=J$2:J$601,1,0),0))-K388)/(SUM(IF(I388=I$2:I$601,IF(J388=J$2:J$601,1,0),0))-1)*100)+(L388/(SUM(IF(I388=I$2:I$601,IF(J388=J$2:J$601,L$2:L$601,0),0))))+IF(K388&lt;2,SUM(IF(I388=I$2:I$601,IF(J388=J$2:J$601,1,0),0)),0)))</f>
        <v/>
      </c>
      <c r="N388" s="88"/>
      <c r="O388" s="72"/>
      <c r="P388" s="72"/>
      <c r="Q388" s="72"/>
      <c r="R388" s="70" t="str">
        <f t="array" ref="R388">IF($G388="","",IF(Q388="",0,((SUM(IF(N388=N$2:N$601,IF(O388=O$2:O$601,1,0),0))-P388)/(SUM(IF(N388=N$2:N$601,IF(O388=O$2:O$601,1,0),0))-1)*100)+(Q388/(SUM(IF(N388=N$2:N$601,IF(O388=O$2:O$601,Q$2:Q$601,0),0))))+IF(P388&lt;2,SUM(IF(N388=N$2:N$601,IF(O388=O$2:O$601,1,0),0)),0)))</f>
        <v/>
      </c>
      <c r="S388" s="71"/>
      <c r="T388" s="72"/>
      <c r="U388" s="72"/>
      <c r="V388" s="72"/>
      <c r="W388" s="73" t="str">
        <f t="array" ref="W388">IF($G388="","",IF(OR(S388=Error_checking!$Q$25,S388=Error_checking!$Q$26),R388-IF(P388&lt;2,SUM(IF(N388=N$2:N$601,IF(O388=O$2:O$601,1,0),0)),0),IF(V388="",0,((SUM(IF(S388=S$2:S$601,IF(T388=T$2:T$601,1,0),0))-U388)/(SUM(IF(S388=S$2:S$601,IF(T388=T$2:T$601,1,0),0))-1)*100)+(V388/(SUM(IF(S388=S$2:S$601,IF(T388=T$2:T$601,V$2:V$601,0),0))))+IF(U388&lt;2,SUM(IF(S388=S$2:S$601,IF(T388=T$2:T$601,1,0),0)),0))))</f>
        <v/>
      </c>
      <c r="X388" s="74"/>
      <c r="Y388" s="75"/>
      <c r="Z388" s="76"/>
      <c r="AA388" s="75"/>
      <c r="AB388" s="77">
        <f>0</f>
        <v>0</v>
      </c>
      <c r="AC388" s="77">
        <f t="array" ref="AC388">SUM(M388,R388,W388,AB388)</f>
        <v>0</v>
      </c>
      <c r="AD388" s="76">
        <f>IF(G388=Error_checking!$A$26,MAX(0,MIN(MaxBonus,$G$1)+1-_xlfn.RANK.EQ(AC388,$AC$2:$AC$601)),0)</f>
        <v>0</v>
      </c>
      <c r="AE388" s="73">
        <f t="shared" si="6"/>
        <v>0</v>
      </c>
      <c r="AF388" s="78" t="str">
        <f t="array" ref="AF388">IF(G388=Error_checking!$A$26,_xlfn.RANK.EQ(AC388,$AC$2:$AC$601),"")</f>
        <v/>
      </c>
      <c r="AG388" s="79"/>
      <c r="AH388" s="80"/>
      <c r="AI388" s="80"/>
      <c r="AJ388" s="80"/>
      <c r="AK388" s="90"/>
      <c r="AL388" s="81"/>
      <c r="AM388" s="81"/>
      <c r="AN388" s="82"/>
      <c r="AO388" s="81"/>
      <c r="AP388" s="81"/>
      <c r="AQ388" s="81"/>
    </row>
    <row r="389" spans="1:78" s="89" customFormat="1" ht="12.75" x14ac:dyDescent="0.2">
      <c r="A389" s="58" t="str">
        <f t="array" ref="A389">IF(G389=Error_checking!$A$26,_xlfn.RANK.EQ(AC389,$AC$2:$AC$601),"")</f>
        <v/>
      </c>
      <c r="B389" s="84">
        <v>112</v>
      </c>
      <c r="C389" s="59">
        <f>VLOOKUP($B389,Ludo_na!$A$2:$D$601,2,0)</f>
        <v>322</v>
      </c>
      <c r="D389" s="60" t="str">
        <f>IF(VLOOKUP($B389,Ludo_voor!$A$2:$Y$601,3,0)="","",VLOOKUP($B389,Ludo_voor!$A$2:$Y$601,3,0))</f>
        <v>Kerkhove</v>
      </c>
      <c r="E389" s="61" t="str">
        <f>IF(VLOOKUP($B389,Ludo_voor!$A$2:$Y$601,4,0)="","",VLOOKUP($B389,Ludo_voor!$A$2:$Y$601,4,0))</f>
        <v>Tom</v>
      </c>
      <c r="F389" s="62" t="str">
        <f>IF(VLOOKUP($B389,Ludo_voor!$A$2:$Y$601,5,0)="","",VLOOKUP($B389,Ludo_voor!$A$2:$Y$601,5,0))</f>
        <v/>
      </c>
      <c r="G389" s="63"/>
      <c r="H389" s="85"/>
      <c r="I389" s="86"/>
      <c r="J389" s="87"/>
      <c r="K389" s="87"/>
      <c r="L389" s="87"/>
      <c r="M389" s="67" t="str">
        <f t="array" ref="M389">IF($G389="","",IF(L389="",0,((SUM(IF(I389=I$2:I$601,IF(J389=J$2:J$601,1,0),0))-K389)/(SUM(IF(I389=I$2:I$601,IF(J389=J$2:J$601,1,0),0))-1)*100)+(L389/(SUM(IF(I389=I$2:I$601,IF(J389=J$2:J$601,L$2:L$601,0),0))))+IF(K389&lt;2,SUM(IF(I389=I$2:I$601,IF(J389=J$2:J$601,1,0),0)),0)))</f>
        <v/>
      </c>
      <c r="N389" s="88"/>
      <c r="O389" s="72"/>
      <c r="P389" s="72"/>
      <c r="Q389" s="72"/>
      <c r="R389" s="70" t="str">
        <f t="array" ref="R389">IF($G389="","",IF(Q389="",0,((SUM(IF(N389=N$2:N$601,IF(O389=O$2:O$601,1,0),0))-P389)/(SUM(IF(N389=N$2:N$601,IF(O389=O$2:O$601,1,0),0))-1)*100)+(Q389/(SUM(IF(N389=N$2:N$601,IF(O389=O$2:O$601,Q$2:Q$601,0),0))))+IF(P389&lt;2,SUM(IF(N389=N$2:N$601,IF(O389=O$2:O$601,1,0),0)),0)))</f>
        <v/>
      </c>
      <c r="S389" s="71"/>
      <c r="T389" s="72"/>
      <c r="U389" s="72"/>
      <c r="V389" s="72"/>
      <c r="W389" s="73" t="str">
        <f t="array" ref="W389">IF($G389="","",IF(OR(S389=Error_checking!$Q$25,S389=Error_checking!$Q$26),R389-IF(P389&lt;2,SUM(IF(N389=N$2:N$601,IF(O389=O$2:O$601,1,0),0)),0),IF(V389="",0,((SUM(IF(S389=S$2:S$601,IF(T389=T$2:T$601,1,0),0))-U389)/(SUM(IF(S389=S$2:S$601,IF(T389=T$2:T$601,1,0),0))-1)*100)+(V389/(SUM(IF(S389=S$2:S$601,IF(T389=T$2:T$601,V$2:V$601,0),0))))+IF(U389&lt;2,SUM(IF(S389=S$2:S$601,IF(T389=T$2:T$601,1,0),0)),0))))</f>
        <v/>
      </c>
      <c r="X389" s="74"/>
      <c r="Y389" s="75"/>
      <c r="Z389" s="76"/>
      <c r="AA389" s="75"/>
      <c r="AB389" s="77">
        <f>0</f>
        <v>0</v>
      </c>
      <c r="AC389" s="77">
        <f t="array" ref="AC389">SUM(M389,R389,W389,AB389)</f>
        <v>0</v>
      </c>
      <c r="AD389" s="76">
        <f>IF(G389=Error_checking!$A$26,MAX(0,MIN(MaxBonus,$G$1)+1-_xlfn.RANK.EQ(AC389,$AC$2:$AC$601)),0)</f>
        <v>0</v>
      </c>
      <c r="AE389" s="73">
        <f t="shared" si="6"/>
        <v>0</v>
      </c>
      <c r="AF389" s="78" t="str">
        <f t="array" ref="AF389">IF(G389=Error_checking!$A$26,_xlfn.RANK.EQ(AC389,$AC$2:$AC$601),"")</f>
        <v/>
      </c>
      <c r="AG389" s="79"/>
      <c r="AH389" s="80"/>
      <c r="AI389" s="80"/>
      <c r="AJ389" s="80"/>
      <c r="AK389" s="90"/>
      <c r="AL389" s="81"/>
      <c r="AM389" s="81"/>
      <c r="AN389" s="82"/>
      <c r="AO389" s="81"/>
      <c r="AP389" s="81"/>
      <c r="AQ389" s="81"/>
    </row>
    <row r="390" spans="1:78" s="92" customFormat="1" ht="12.75" x14ac:dyDescent="0.2">
      <c r="A390" s="58" t="str">
        <f t="array" ref="A390">IF(G390=Error_checking!$A$26,_xlfn.RANK.EQ(AC390,$AC$2:$AC$601),"")</f>
        <v/>
      </c>
      <c r="B390" s="84">
        <v>291</v>
      </c>
      <c r="C390" s="59">
        <f>VLOOKUP($B390,Ludo_na!$A$2:$D$601,2,0)</f>
        <v>233</v>
      </c>
      <c r="D390" s="60" t="str">
        <f>IF(VLOOKUP($B390,Ludo_voor!$A$2:$Y$601,3,0)="","",VLOOKUP($B390,Ludo_voor!$A$2:$Y$601,3,0))</f>
        <v>Kerkhove</v>
      </c>
      <c r="E390" s="61" t="str">
        <f>IF(VLOOKUP($B390,Ludo_voor!$A$2:$Y$601,4,0)="","",VLOOKUP($B390,Ludo_voor!$A$2:$Y$601,4,0))</f>
        <v>Wouter</v>
      </c>
      <c r="F390" s="62" t="str">
        <f>IF(VLOOKUP($B390,Ludo_voor!$A$2:$Y$601,5,0)="","",VLOOKUP($B390,Ludo_voor!$A$2:$Y$601,5,0))</f>
        <v/>
      </c>
      <c r="G390" s="63"/>
      <c r="H390" s="85"/>
      <c r="I390" s="86"/>
      <c r="J390" s="87"/>
      <c r="K390" s="87"/>
      <c r="L390" s="87"/>
      <c r="M390" s="67" t="str">
        <f t="array" ref="M390">IF($G390="","",IF(L390="",0,((SUM(IF(I390=I$2:I$601,IF(J390=J$2:J$601,1,0),0))-K390)/(SUM(IF(I390=I$2:I$601,IF(J390=J$2:J$601,1,0),0))-1)*100)+(L390/(SUM(IF(I390=I$2:I$601,IF(J390=J$2:J$601,L$2:L$601,0),0))))+IF(K390&lt;2,SUM(IF(I390=I$2:I$601,IF(J390=J$2:J$601,1,0),0)),0)))</f>
        <v/>
      </c>
      <c r="N390" s="88"/>
      <c r="O390" s="72"/>
      <c r="P390" s="72"/>
      <c r="Q390" s="72"/>
      <c r="R390" s="70" t="str">
        <f t="array" ref="R390">IF($G390="","",IF(Q390="",0,((SUM(IF(N390=N$2:N$601,IF(O390=O$2:O$601,1,0),0))-P390)/(SUM(IF(N390=N$2:N$601,IF(O390=O$2:O$601,1,0),0))-1)*100)+(Q390/(SUM(IF(N390=N$2:N$601,IF(O390=O$2:O$601,Q$2:Q$601,0),0))))+IF(P390&lt;2,SUM(IF(N390=N$2:N$601,IF(O390=O$2:O$601,1,0),0)),0)))</f>
        <v/>
      </c>
      <c r="S390" s="71"/>
      <c r="T390" s="72"/>
      <c r="U390" s="72"/>
      <c r="V390" s="72"/>
      <c r="W390" s="73" t="str">
        <f t="array" ref="W390">IF($G390="","",IF(OR(S390=Error_checking!$Q$25,S390=Error_checking!$Q$26),R390-IF(P390&lt;2,SUM(IF(N390=N$2:N$601,IF(O390=O$2:O$601,1,0),0)),0),IF(V390="",0,((SUM(IF(S390=S$2:S$601,IF(T390=T$2:T$601,1,0),0))-U390)/(SUM(IF(S390=S$2:S$601,IF(T390=T$2:T$601,1,0),0))-1)*100)+(V390/(SUM(IF(S390=S$2:S$601,IF(T390=T$2:T$601,V$2:V$601,0),0))))+IF(U390&lt;2,SUM(IF(S390=S$2:S$601,IF(T390=T$2:T$601,1,0),0)),0))))</f>
        <v/>
      </c>
      <c r="X390" s="74"/>
      <c r="Y390" s="75"/>
      <c r="Z390" s="76"/>
      <c r="AA390" s="75"/>
      <c r="AB390" s="77">
        <f>0</f>
        <v>0</v>
      </c>
      <c r="AC390" s="77">
        <f t="array" ref="AC390">SUM(M390,R390,W390,AB390)</f>
        <v>0</v>
      </c>
      <c r="AD390" s="76">
        <f>IF(G390=Error_checking!$A$26,MAX(0,MIN(MaxBonus,$G$1)+1-_xlfn.RANK.EQ(AC390,$AC$2:$AC$601)),0)</f>
        <v>0</v>
      </c>
      <c r="AE390" s="73">
        <f t="shared" si="6"/>
        <v>0</v>
      </c>
      <c r="AF390" s="78" t="str">
        <f t="array" ref="AF390">IF(G390=Error_checking!$A$26,_xlfn.RANK.EQ(AC390,$AC$2:$AC$601),"")</f>
        <v/>
      </c>
      <c r="AG390" s="79"/>
      <c r="AH390" s="80"/>
      <c r="AI390" s="80"/>
      <c r="AJ390" s="80"/>
      <c r="AK390" s="90"/>
      <c r="AL390" s="81"/>
      <c r="AM390" s="81"/>
      <c r="AN390" s="82"/>
      <c r="AO390" s="81"/>
      <c r="AP390" s="81"/>
      <c r="AQ390" s="81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</row>
    <row r="391" spans="1:78" s="89" customFormat="1" ht="12.75" x14ac:dyDescent="0.2">
      <c r="A391" s="58" t="str">
        <f t="array" ref="A391">IF(G391=Error_checking!$A$26,_xlfn.RANK.EQ(AC391,$AC$2:$AC$601),"")</f>
        <v/>
      </c>
      <c r="B391" s="84">
        <v>377</v>
      </c>
      <c r="C391" s="59">
        <f>VLOOKUP($B391,Ludo_na!$A$2:$D$601,2,0)</f>
        <v>493</v>
      </c>
      <c r="D391" s="60" t="str">
        <f>IF(VLOOKUP($B391,Ludo_voor!$A$2:$Y$601,3,0)="","",VLOOKUP($B391,Ludo_voor!$A$2:$Y$601,3,0))</f>
        <v>Korsten</v>
      </c>
      <c r="E391" s="61" t="str">
        <f>IF(VLOOKUP($B391,Ludo_voor!$A$2:$Y$601,4,0)="","",VLOOKUP($B391,Ludo_voor!$A$2:$Y$601,4,0))</f>
        <v>David</v>
      </c>
      <c r="F391" s="62" t="str">
        <f>IF(VLOOKUP($B391,Ludo_voor!$A$2:$Y$601,5,0)="","",VLOOKUP($B391,Ludo_voor!$A$2:$Y$601,5,0))</f>
        <v/>
      </c>
      <c r="G391" s="63"/>
      <c r="H391" s="85"/>
      <c r="I391" s="86"/>
      <c r="J391" s="87"/>
      <c r="K391" s="87"/>
      <c r="L391" s="87"/>
      <c r="M391" s="67" t="str">
        <f t="array" ref="M391">IF($G391="","",IF(L391="",0,((SUM(IF(I391=I$2:I$601,IF(J391=J$2:J$601,1,0),0))-K391)/(SUM(IF(I391=I$2:I$601,IF(J391=J$2:J$601,1,0),0))-1)*100)+(L391/(SUM(IF(I391=I$2:I$601,IF(J391=J$2:J$601,L$2:L$601,0),0))))+IF(K391&lt;2,SUM(IF(I391=I$2:I$601,IF(J391=J$2:J$601,1,0),0)),0)))</f>
        <v/>
      </c>
      <c r="N391" s="88"/>
      <c r="O391" s="72"/>
      <c r="P391" s="72"/>
      <c r="Q391" s="72"/>
      <c r="R391" s="70" t="str">
        <f t="array" ref="R391">IF($G391="","",IF(Q391="",0,((SUM(IF(N391=N$2:N$601,IF(O391=O$2:O$601,1,0),0))-P391)/(SUM(IF(N391=N$2:N$601,IF(O391=O$2:O$601,1,0),0))-1)*100)+(Q391/(SUM(IF(N391=N$2:N$601,IF(O391=O$2:O$601,Q$2:Q$601,0),0))))+IF(P391&lt;2,SUM(IF(N391=N$2:N$601,IF(O391=O$2:O$601,1,0),0)),0)))</f>
        <v/>
      </c>
      <c r="S391" s="71"/>
      <c r="T391" s="72"/>
      <c r="U391" s="72"/>
      <c r="V391" s="72"/>
      <c r="W391" s="73" t="str">
        <f t="array" ref="W391">IF($G391="","",IF(OR(S391=Error_checking!$Q$25,S391=Error_checking!$Q$26),R391-IF(P391&lt;2,SUM(IF(N391=N$2:N$601,IF(O391=O$2:O$601,1,0),0)),0),IF(V391="",0,((SUM(IF(S391=S$2:S$601,IF(T391=T$2:T$601,1,0),0))-U391)/(SUM(IF(S391=S$2:S$601,IF(T391=T$2:T$601,1,0),0))-1)*100)+(V391/(SUM(IF(S391=S$2:S$601,IF(T391=T$2:T$601,V$2:V$601,0),0))))+IF(U391&lt;2,SUM(IF(S391=S$2:S$601,IF(T391=T$2:T$601,1,0),0)),0))))</f>
        <v/>
      </c>
      <c r="X391" s="74"/>
      <c r="Y391" s="75"/>
      <c r="Z391" s="76"/>
      <c r="AA391" s="75"/>
      <c r="AB391" s="77">
        <f>0</f>
        <v>0</v>
      </c>
      <c r="AC391" s="77">
        <f t="array" ref="AC391">SUM(M391,R391,W391,AB391)</f>
        <v>0</v>
      </c>
      <c r="AD391" s="76">
        <f>IF(G391=Error_checking!$A$26,MAX(0,MIN(MaxBonus,$G$1)+1-_xlfn.RANK.EQ(AC391,$AC$2:$AC$601)),0)</f>
        <v>0</v>
      </c>
      <c r="AE391" s="73">
        <f t="shared" si="6"/>
        <v>0</v>
      </c>
      <c r="AF391" s="78" t="str">
        <f t="array" ref="AF391">IF(G391=Error_checking!$A$26,_xlfn.RANK.EQ(AC391,$AC$2:$AC$601),"")</f>
        <v/>
      </c>
      <c r="AG391" s="79"/>
      <c r="AH391" s="80"/>
      <c r="AI391" s="80"/>
      <c r="AJ391" s="80"/>
      <c r="AK391" s="81"/>
      <c r="AL391" s="81"/>
      <c r="AM391" s="81"/>
      <c r="AN391" s="82"/>
      <c r="AO391" s="81"/>
      <c r="AP391" s="81"/>
      <c r="AQ391" s="81"/>
    </row>
    <row r="392" spans="1:78" s="104" customFormat="1" ht="12.75" x14ac:dyDescent="0.2">
      <c r="A392" s="58" t="str">
        <f t="array" ref="A392">IF(G392=Error_checking!$A$26,_xlfn.RANK.EQ(AC392,$AC$2:$AC$601),"")</f>
        <v/>
      </c>
      <c r="B392" s="84">
        <v>298</v>
      </c>
      <c r="C392" s="59">
        <f>VLOOKUP($B392,Ludo_na!$A$2:$D$601,2,0)</f>
        <v>441</v>
      </c>
      <c r="D392" s="60" t="str">
        <f>IF(VLOOKUP($B392,Ludo_voor!$A$2:$Y$601,3,0)="","",VLOOKUP($B392,Ludo_voor!$A$2:$Y$601,3,0))</f>
        <v>Labeeuw</v>
      </c>
      <c r="E392" s="61" t="str">
        <f>IF(VLOOKUP($B392,Ludo_voor!$A$2:$Y$601,4,0)="","",VLOOKUP($B392,Ludo_voor!$A$2:$Y$601,4,0))</f>
        <v>Joachim</v>
      </c>
      <c r="F392" s="62" t="str">
        <f>IF(VLOOKUP($B392,Ludo_voor!$A$2:$Y$601,5,0)="","",VLOOKUP($B392,Ludo_voor!$A$2:$Y$601,5,0))</f>
        <v/>
      </c>
      <c r="G392" s="63"/>
      <c r="H392" s="85"/>
      <c r="I392" s="86"/>
      <c r="J392" s="87"/>
      <c r="K392" s="87"/>
      <c r="L392" s="87"/>
      <c r="M392" s="67" t="str">
        <f t="array" ref="M392">IF($G392="","",IF(L392="",0,((SUM(IF(I392=I$2:I$601,IF(J392=J$2:J$601,1,0),0))-K392)/(SUM(IF(I392=I$2:I$601,IF(J392=J$2:J$601,1,0),0))-1)*100)+(L392/(SUM(IF(I392=I$2:I$601,IF(J392=J$2:J$601,L$2:L$601,0),0))))+IF(K392&lt;2,SUM(IF(I392=I$2:I$601,IF(J392=J$2:J$601,1,0),0)),0)))</f>
        <v/>
      </c>
      <c r="N392" s="88"/>
      <c r="O392" s="72"/>
      <c r="P392" s="72"/>
      <c r="Q392" s="72"/>
      <c r="R392" s="70" t="str">
        <f t="array" ref="R392">IF($G392="","",IF(Q392="",0,((SUM(IF(N392=N$2:N$601,IF(O392=O$2:O$601,1,0),0))-P392)/(SUM(IF(N392=N$2:N$601,IF(O392=O$2:O$601,1,0),0))-1)*100)+(Q392/(SUM(IF(N392=N$2:N$601,IF(O392=O$2:O$601,Q$2:Q$601,0),0))))+IF(P392&lt;2,SUM(IF(N392=N$2:N$601,IF(O392=O$2:O$601,1,0),0)),0)))</f>
        <v/>
      </c>
      <c r="S392" s="71"/>
      <c r="T392" s="72"/>
      <c r="U392" s="72"/>
      <c r="V392" s="72"/>
      <c r="W392" s="73" t="str">
        <f t="array" ref="W392">IF($G392="","",IF(OR(S392=Error_checking!$Q$25,S392=Error_checking!$Q$26),R392-IF(P392&lt;2,SUM(IF(N392=N$2:N$601,IF(O392=O$2:O$601,1,0),0)),0),IF(V392="",0,((SUM(IF(S392=S$2:S$601,IF(T392=T$2:T$601,1,0),0))-U392)/(SUM(IF(S392=S$2:S$601,IF(T392=T$2:T$601,1,0),0))-1)*100)+(V392/(SUM(IF(S392=S$2:S$601,IF(T392=T$2:T$601,V$2:V$601,0),0))))+IF(U392&lt;2,SUM(IF(S392=S$2:S$601,IF(T392=T$2:T$601,1,0),0)),0))))</f>
        <v/>
      </c>
      <c r="X392" s="74"/>
      <c r="Y392" s="75"/>
      <c r="Z392" s="76"/>
      <c r="AA392" s="75"/>
      <c r="AB392" s="77">
        <f>0</f>
        <v>0</v>
      </c>
      <c r="AC392" s="77">
        <f t="array" ref="AC392">SUM(M392,R392,W392,AB392)</f>
        <v>0</v>
      </c>
      <c r="AD392" s="76">
        <f>IF(G392=Error_checking!$A$26,MAX(0,MIN(MaxBonus,$G$1)+1-_xlfn.RANK.EQ(AC392,$AC$2:$AC$601)),0)</f>
        <v>0</v>
      </c>
      <c r="AE392" s="73">
        <f t="shared" si="6"/>
        <v>0</v>
      </c>
      <c r="AF392" s="78" t="str">
        <f t="array" ref="AF392">IF(G392=Error_checking!$A$26,_xlfn.RANK.EQ(AC392,$AC$2:$AC$601),"")</f>
        <v/>
      </c>
      <c r="AG392" s="79"/>
      <c r="AH392" s="80"/>
      <c r="AI392" s="80"/>
      <c r="AJ392" s="80"/>
      <c r="AK392" s="81"/>
      <c r="AL392" s="81"/>
      <c r="AM392" s="81"/>
      <c r="AN392" s="82"/>
      <c r="AO392" s="81"/>
      <c r="AP392" s="81"/>
      <c r="AQ392" s="81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/>
      <c r="BU392" s="89"/>
      <c r="BV392" s="89"/>
      <c r="BW392" s="89"/>
      <c r="BX392" s="89"/>
      <c r="BY392" s="89"/>
      <c r="BZ392" s="89"/>
    </row>
    <row r="393" spans="1:78" s="104" customFormat="1" ht="12.75" x14ac:dyDescent="0.2">
      <c r="A393" s="58" t="str">
        <f t="array" ref="A393">IF(G393=Error_checking!$A$26,_xlfn.RANK.EQ(AC393,$AC$2:$AC$601),"")</f>
        <v/>
      </c>
      <c r="B393" s="84">
        <v>6</v>
      </c>
      <c r="C393" s="59">
        <f>VLOOKUP($B393,Ludo_na!$A$2:$D$601,2,0)</f>
        <v>436</v>
      </c>
      <c r="D393" s="60" t="str">
        <f>IF(VLOOKUP($B393,Ludo_voor!$A$2:$Y$601,3,0)="","",VLOOKUP($B393,Ludo_voor!$A$2:$Y$601,3,0))</f>
        <v>Laethem</v>
      </c>
      <c r="E393" s="61" t="str">
        <f>IF(VLOOKUP($B393,Ludo_voor!$A$2:$Y$601,4,0)="","",VLOOKUP($B393,Ludo_voor!$A$2:$Y$601,4,0))</f>
        <v>Hilde</v>
      </c>
      <c r="F393" s="62" t="str">
        <f>IF(VLOOKUP($B393,Ludo_voor!$A$2:$Y$601,5,0)="","",VLOOKUP($B393,Ludo_voor!$A$2:$Y$601,5,0))</f>
        <v>Spelen op Zolder</v>
      </c>
      <c r="G393" s="63"/>
      <c r="H393" s="85"/>
      <c r="I393" s="86"/>
      <c r="J393" s="87"/>
      <c r="K393" s="87"/>
      <c r="L393" s="87"/>
      <c r="M393" s="67" t="str">
        <f t="array" ref="M393">IF($G393="","",IF(L393="",0,((SUM(IF(I393=I$2:I$601,IF(J393=J$2:J$601,1,0),0))-K393)/(SUM(IF(I393=I$2:I$601,IF(J393=J$2:J$601,1,0),0))-1)*100)+(L393/(SUM(IF(I393=I$2:I$601,IF(J393=J$2:J$601,L$2:L$601,0),0))))+IF(K393&lt;2,SUM(IF(I393=I$2:I$601,IF(J393=J$2:J$601,1,0),0)),0)))</f>
        <v/>
      </c>
      <c r="N393" s="88"/>
      <c r="O393" s="72"/>
      <c r="P393" s="72"/>
      <c r="Q393" s="72"/>
      <c r="R393" s="70" t="str">
        <f t="array" ref="R393">IF($G393="","",IF(Q393="",0,((SUM(IF(N393=N$2:N$601,IF(O393=O$2:O$601,1,0),0))-P393)/(SUM(IF(N393=N$2:N$601,IF(O393=O$2:O$601,1,0),0))-1)*100)+(Q393/(SUM(IF(N393=N$2:N$601,IF(O393=O$2:O$601,Q$2:Q$601,0),0))))+IF(P393&lt;2,SUM(IF(N393=N$2:N$601,IF(O393=O$2:O$601,1,0),0)),0)))</f>
        <v/>
      </c>
      <c r="S393" s="71"/>
      <c r="T393" s="72"/>
      <c r="U393" s="72"/>
      <c r="V393" s="72"/>
      <c r="W393" s="73" t="str">
        <f t="array" ref="W393">IF($G393="","",IF(OR(S393=Error_checking!$Q$25,S393=Error_checking!$Q$26),R393-IF(P393&lt;2,SUM(IF(N393=N$2:N$601,IF(O393=O$2:O$601,1,0),0)),0),IF(V393="",0,((SUM(IF(S393=S$2:S$601,IF(T393=T$2:T$601,1,0),0))-U393)/(SUM(IF(S393=S$2:S$601,IF(T393=T$2:T$601,1,0),0))-1)*100)+(V393/(SUM(IF(S393=S$2:S$601,IF(T393=T$2:T$601,V$2:V$601,0),0))))+IF(U393&lt;2,SUM(IF(S393=S$2:S$601,IF(T393=T$2:T$601,1,0),0)),0))))</f>
        <v/>
      </c>
      <c r="X393" s="74"/>
      <c r="Y393" s="75"/>
      <c r="Z393" s="76"/>
      <c r="AA393" s="75"/>
      <c r="AB393" s="77">
        <f>0</f>
        <v>0</v>
      </c>
      <c r="AC393" s="77">
        <f t="array" ref="AC393">SUM(M393,R393,W393,AB393)</f>
        <v>0</v>
      </c>
      <c r="AD393" s="76">
        <f>IF(G393=Error_checking!$A$26,MAX(0,MIN(MaxBonus,$G$1)+1-_xlfn.RANK.EQ(AC393,$AC$2:$AC$601)),0)</f>
        <v>0</v>
      </c>
      <c r="AE393" s="73">
        <f t="shared" si="6"/>
        <v>0</v>
      </c>
      <c r="AF393" s="78" t="str">
        <f t="array" ref="AF393">IF(G393=Error_checking!$A$26,_xlfn.RANK.EQ(AC393,$AC$2:$AC$601),"")</f>
        <v/>
      </c>
      <c r="AG393" s="79"/>
      <c r="AH393" s="80"/>
      <c r="AI393" s="80"/>
      <c r="AJ393" s="80"/>
      <c r="AK393" s="81"/>
      <c r="AL393" s="81"/>
      <c r="AM393" s="81"/>
      <c r="AN393" s="82"/>
      <c r="AO393" s="81"/>
      <c r="AP393" s="81"/>
      <c r="AQ393" s="81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</row>
    <row r="394" spans="1:78" s="89" customFormat="1" ht="12.75" x14ac:dyDescent="0.2">
      <c r="A394" s="58" t="str">
        <f t="array" ref="A394">IF(G394=Error_checking!$A$26,_xlfn.RANK.EQ(AC394,$AC$2:$AC$601),"")</f>
        <v/>
      </c>
      <c r="B394" s="84">
        <v>32</v>
      </c>
      <c r="C394" s="59">
        <f>VLOOKUP($B394,Ludo_na!$A$2:$D$601,2,0)</f>
        <v>108</v>
      </c>
      <c r="D394" s="60" t="str">
        <f>IF(VLOOKUP($B394,Ludo_voor!$A$2:$Y$601,3,0)="","",VLOOKUP($B394,Ludo_voor!$A$2:$Y$601,3,0))</f>
        <v>Laget</v>
      </c>
      <c r="E394" s="61" t="str">
        <f>IF(VLOOKUP($B394,Ludo_voor!$A$2:$Y$601,4,0)="","",VLOOKUP($B394,Ludo_voor!$A$2:$Y$601,4,0))</f>
        <v>Sebastiaan</v>
      </c>
      <c r="F394" s="62" t="str">
        <f>IF(VLOOKUP($B394,Ludo_voor!$A$2:$Y$601,5,0)="","",VLOOKUP($B394,Ludo_voor!$A$2:$Y$601,5,0))</f>
        <v/>
      </c>
      <c r="G394" s="63"/>
      <c r="H394" s="85"/>
      <c r="I394" s="86"/>
      <c r="J394" s="87"/>
      <c r="K394" s="87"/>
      <c r="L394" s="87"/>
      <c r="M394" s="67" t="str">
        <f t="array" ref="M394">IF($G394="","",IF(L394="",0,((SUM(IF(I394=I$2:I$601,IF(J394=J$2:J$601,1,0),0))-K394)/(SUM(IF(I394=I$2:I$601,IF(J394=J$2:J$601,1,0),0))-1)*100)+(L394/(SUM(IF(I394=I$2:I$601,IF(J394=J$2:J$601,L$2:L$601,0),0))))+IF(K394&lt;2,SUM(IF(I394=I$2:I$601,IF(J394=J$2:J$601,1,0),0)),0)))</f>
        <v/>
      </c>
      <c r="N394" s="88"/>
      <c r="O394" s="72"/>
      <c r="P394" s="72"/>
      <c r="Q394" s="72"/>
      <c r="R394" s="70" t="str">
        <f t="array" ref="R394">IF($G394="","",IF(Q394="",0,((SUM(IF(N394=N$2:N$601,IF(O394=O$2:O$601,1,0),0))-P394)/(SUM(IF(N394=N$2:N$601,IF(O394=O$2:O$601,1,0),0))-1)*100)+(Q394/(SUM(IF(N394=N$2:N$601,IF(O394=O$2:O$601,Q$2:Q$601,0),0))))+IF(P394&lt;2,SUM(IF(N394=N$2:N$601,IF(O394=O$2:O$601,1,0),0)),0)))</f>
        <v/>
      </c>
      <c r="S394" s="71"/>
      <c r="T394" s="72"/>
      <c r="U394" s="72"/>
      <c r="V394" s="72"/>
      <c r="W394" s="73" t="str">
        <f t="array" ref="W394">IF($G394="","",IF(OR(S394=Error_checking!$Q$25,S394=Error_checking!$Q$26),R394-IF(P394&lt;2,SUM(IF(N394=N$2:N$601,IF(O394=O$2:O$601,1,0),0)),0),IF(V394="",0,((SUM(IF(S394=S$2:S$601,IF(T394=T$2:T$601,1,0),0))-U394)/(SUM(IF(S394=S$2:S$601,IF(T394=T$2:T$601,1,0),0))-1)*100)+(V394/(SUM(IF(S394=S$2:S$601,IF(T394=T$2:T$601,V$2:V$601,0),0))))+IF(U394&lt;2,SUM(IF(S394=S$2:S$601,IF(T394=T$2:T$601,1,0),0)),0))))</f>
        <v/>
      </c>
      <c r="X394" s="74"/>
      <c r="Y394" s="75"/>
      <c r="Z394" s="76"/>
      <c r="AA394" s="75"/>
      <c r="AB394" s="77">
        <f>0</f>
        <v>0</v>
      </c>
      <c r="AC394" s="77">
        <f t="array" ref="AC394">SUM(M394,R394,W394,AB394)</f>
        <v>0</v>
      </c>
      <c r="AD394" s="76">
        <f>IF(G394=Error_checking!$A$26,MAX(0,MIN(MaxBonus,$G$1)+1-_xlfn.RANK.EQ(AC394,$AC$2:$AC$601)),0)</f>
        <v>0</v>
      </c>
      <c r="AE394" s="73">
        <f t="shared" si="6"/>
        <v>0</v>
      </c>
      <c r="AF394" s="78" t="str">
        <f t="array" ref="AF394">IF(G394=Error_checking!$A$26,_xlfn.RANK.EQ(AC394,$AC$2:$AC$601),"")</f>
        <v/>
      </c>
      <c r="AG394" s="79"/>
      <c r="AH394" s="80"/>
      <c r="AI394" s="80"/>
      <c r="AJ394" s="80"/>
      <c r="AK394" s="81"/>
      <c r="AL394" s="81"/>
      <c r="AM394" s="81"/>
      <c r="AN394" s="82"/>
      <c r="AO394" s="81"/>
      <c r="AP394" s="81"/>
      <c r="AQ394" s="81"/>
    </row>
    <row r="395" spans="1:78" s="89" customFormat="1" ht="12.75" x14ac:dyDescent="0.2">
      <c r="A395" s="58" t="str">
        <f t="array" ref="A395">IF(G395=Error_checking!$A$26,_xlfn.RANK.EQ(AC395,$AC$2:$AC$601),"")</f>
        <v/>
      </c>
      <c r="B395" s="84">
        <v>61</v>
      </c>
      <c r="C395" s="59">
        <f>VLOOKUP($B395,Ludo_na!$A$2:$D$601,2,0)</f>
        <v>126</v>
      </c>
      <c r="D395" s="60" t="str">
        <f>IF(VLOOKUP($B395,Ludo_voor!$A$2:$Y$601,3,0)="","",VLOOKUP($B395,Ludo_voor!$A$2:$Y$601,3,0))</f>
        <v>Laisnez</v>
      </c>
      <c r="E395" s="61" t="str">
        <f>IF(VLOOKUP($B395,Ludo_voor!$A$2:$Y$601,4,0)="","",VLOOKUP($B395,Ludo_voor!$A$2:$Y$601,4,0))</f>
        <v>Jürgen</v>
      </c>
      <c r="F395" s="62" t="str">
        <f>IF(VLOOKUP($B395,Ludo_voor!$A$2:$Y$601,5,0)="","",VLOOKUP($B395,Ludo_voor!$A$2:$Y$601,5,0))</f>
        <v>Woodland Mages</v>
      </c>
      <c r="G395" s="63"/>
      <c r="H395" s="85"/>
      <c r="I395" s="86"/>
      <c r="J395" s="87"/>
      <c r="K395" s="87"/>
      <c r="L395" s="87"/>
      <c r="M395" s="67" t="str">
        <f t="array" ref="M395">IF($G395="","",IF(L395="",0,((SUM(IF(I395=I$2:I$601,IF(J395=J$2:J$601,1,0),0))-K395)/(SUM(IF(I395=I$2:I$601,IF(J395=J$2:J$601,1,0),0))-1)*100)+(L395/(SUM(IF(I395=I$2:I$601,IF(J395=J$2:J$601,L$2:L$601,0),0))))+IF(K395&lt;2,SUM(IF(I395=I$2:I$601,IF(J395=J$2:J$601,1,0),0)),0)))</f>
        <v/>
      </c>
      <c r="N395" s="88"/>
      <c r="O395" s="72"/>
      <c r="P395" s="72"/>
      <c r="Q395" s="72"/>
      <c r="R395" s="70" t="str">
        <f t="array" ref="R395">IF($G395="","",IF(Q395="",0,((SUM(IF(N395=N$2:N$601,IF(O395=O$2:O$601,1,0),0))-P395)/(SUM(IF(N395=N$2:N$601,IF(O395=O$2:O$601,1,0),0))-1)*100)+(Q395/(SUM(IF(N395=N$2:N$601,IF(O395=O$2:O$601,Q$2:Q$601,0),0))))+IF(P395&lt;2,SUM(IF(N395=N$2:N$601,IF(O395=O$2:O$601,1,0),0)),0)))</f>
        <v/>
      </c>
      <c r="S395" s="71"/>
      <c r="T395" s="72"/>
      <c r="U395" s="72"/>
      <c r="V395" s="72"/>
      <c r="W395" s="73" t="str">
        <f t="array" ref="W395">IF($G395="","",IF(OR(S395=Error_checking!$Q$25,S395=Error_checking!$Q$26),R395-IF(P395&lt;2,SUM(IF(N395=N$2:N$601,IF(O395=O$2:O$601,1,0),0)),0),IF(V395="",0,((SUM(IF(S395=S$2:S$601,IF(T395=T$2:T$601,1,0),0))-U395)/(SUM(IF(S395=S$2:S$601,IF(T395=T$2:T$601,1,0),0))-1)*100)+(V395/(SUM(IF(S395=S$2:S$601,IF(T395=T$2:T$601,V$2:V$601,0),0))))+IF(U395&lt;2,SUM(IF(S395=S$2:S$601,IF(T395=T$2:T$601,1,0),0)),0))))</f>
        <v/>
      </c>
      <c r="X395" s="74"/>
      <c r="Y395" s="75"/>
      <c r="Z395" s="76"/>
      <c r="AA395" s="75"/>
      <c r="AB395" s="77">
        <f>0</f>
        <v>0</v>
      </c>
      <c r="AC395" s="77">
        <f t="array" ref="AC395">SUM(M395,R395,W395,AB395)</f>
        <v>0</v>
      </c>
      <c r="AD395" s="76">
        <f>IF(G395=Error_checking!$A$26,MAX(0,MIN(MaxBonus,$G$1)+1-_xlfn.RANK.EQ(AC395,$AC$2:$AC$601)),0)</f>
        <v>0</v>
      </c>
      <c r="AE395" s="73">
        <f t="shared" si="6"/>
        <v>0</v>
      </c>
      <c r="AF395" s="78" t="str">
        <f t="array" ref="AF395">IF(G395=Error_checking!$A$26,_xlfn.RANK.EQ(AC395,$AC$2:$AC$601),"")</f>
        <v/>
      </c>
      <c r="AG395" s="79"/>
      <c r="AH395" s="80"/>
      <c r="AI395" s="80"/>
      <c r="AJ395" s="80"/>
      <c r="AK395" s="81"/>
      <c r="AL395" s="81"/>
      <c r="AM395" s="81"/>
      <c r="AN395" s="82"/>
      <c r="AO395" s="81"/>
      <c r="AP395" s="81"/>
      <c r="AQ395" s="81"/>
    </row>
    <row r="396" spans="1:78" s="89" customFormat="1" ht="12.75" x14ac:dyDescent="0.2">
      <c r="A396" s="58" t="str">
        <f t="array" ref="A396">IF(G396=Error_checking!$A$26,_xlfn.RANK.EQ(AC396,$AC$2:$AC$601),"")</f>
        <v/>
      </c>
      <c r="B396" s="84">
        <v>69</v>
      </c>
      <c r="C396" s="59">
        <f>VLOOKUP($B396,Ludo_na!$A$2:$D$601,2,0)</f>
        <v>474</v>
      </c>
      <c r="D396" s="60" t="str">
        <f>IF(VLOOKUP($B396,Ludo_voor!$A$2:$Y$601,3,0)="","",VLOOKUP($B396,Ludo_voor!$A$2:$Y$601,3,0))</f>
        <v>Laplasse</v>
      </c>
      <c r="E396" s="61" t="str">
        <f>IF(VLOOKUP($B396,Ludo_voor!$A$2:$Y$601,4,0)="","",VLOOKUP($B396,Ludo_voor!$A$2:$Y$601,4,0))</f>
        <v>Griet</v>
      </c>
      <c r="F396" s="62" t="str">
        <f>IF(VLOOKUP($B396,Ludo_voor!$A$2:$Y$601,5,0)="","",VLOOKUP($B396,Ludo_voor!$A$2:$Y$601,5,0))</f>
        <v/>
      </c>
      <c r="G396" s="63"/>
      <c r="H396" s="85"/>
      <c r="I396" s="86"/>
      <c r="J396" s="87"/>
      <c r="K396" s="87"/>
      <c r="L396" s="87"/>
      <c r="M396" s="67" t="str">
        <f t="array" ref="M396">IF($G396="","",IF(L396="",0,((SUM(IF(I396=I$2:I$601,IF(J396=J$2:J$601,1,0),0))-K396)/(SUM(IF(I396=I$2:I$601,IF(J396=J$2:J$601,1,0),0))-1)*100)+(L396/(SUM(IF(I396=I$2:I$601,IF(J396=J$2:J$601,L$2:L$601,0),0))))+IF(K396&lt;2,SUM(IF(I396=I$2:I$601,IF(J396=J$2:J$601,1,0),0)),0)))</f>
        <v/>
      </c>
      <c r="N396" s="88"/>
      <c r="O396" s="72"/>
      <c r="P396" s="72"/>
      <c r="Q396" s="72"/>
      <c r="R396" s="70" t="str">
        <f t="array" ref="R396">IF($G396="","",IF(Q396="",0,((SUM(IF(N396=N$2:N$601,IF(O396=O$2:O$601,1,0),0))-P396)/(SUM(IF(N396=N$2:N$601,IF(O396=O$2:O$601,1,0),0))-1)*100)+(Q396/(SUM(IF(N396=N$2:N$601,IF(O396=O$2:O$601,Q$2:Q$601,0),0))))+IF(P396&lt;2,SUM(IF(N396=N$2:N$601,IF(O396=O$2:O$601,1,0),0)),0)))</f>
        <v/>
      </c>
      <c r="S396" s="71"/>
      <c r="T396" s="72"/>
      <c r="U396" s="72"/>
      <c r="V396" s="72"/>
      <c r="W396" s="73" t="str">
        <f t="array" ref="W396">IF($G396="","",IF(OR(S396=Error_checking!$Q$25,S396=Error_checking!$Q$26),R396-IF(P396&lt;2,SUM(IF(N396=N$2:N$601,IF(O396=O$2:O$601,1,0),0)),0),IF(V396="",0,((SUM(IF(S396=S$2:S$601,IF(T396=T$2:T$601,1,0),0))-U396)/(SUM(IF(S396=S$2:S$601,IF(T396=T$2:T$601,1,0),0))-1)*100)+(V396/(SUM(IF(S396=S$2:S$601,IF(T396=T$2:T$601,V$2:V$601,0),0))))+IF(U396&lt;2,SUM(IF(S396=S$2:S$601,IF(T396=T$2:T$601,1,0),0)),0))))</f>
        <v/>
      </c>
      <c r="X396" s="74"/>
      <c r="Y396" s="75"/>
      <c r="Z396" s="76"/>
      <c r="AA396" s="75"/>
      <c r="AB396" s="77">
        <f>0</f>
        <v>0</v>
      </c>
      <c r="AC396" s="77">
        <f t="array" ref="AC396">SUM(M396,R396,W396,AB396)</f>
        <v>0</v>
      </c>
      <c r="AD396" s="76">
        <f>IF(G396=Error_checking!$A$26,MAX(0,MIN(MaxBonus,$G$1)+1-_xlfn.RANK.EQ(AC396,$AC$2:$AC$601)),0)</f>
        <v>0</v>
      </c>
      <c r="AE396" s="73">
        <f t="shared" si="6"/>
        <v>0</v>
      </c>
      <c r="AF396" s="78" t="str">
        <f t="array" ref="AF396">IF(G396=Error_checking!$A$26,_xlfn.RANK.EQ(AC396,$AC$2:$AC$601),"")</f>
        <v/>
      </c>
      <c r="AG396" s="79"/>
      <c r="AH396" s="80"/>
      <c r="AI396" s="80"/>
      <c r="AJ396" s="80"/>
      <c r="AK396" s="81"/>
      <c r="AL396" s="81"/>
      <c r="AM396" s="81"/>
      <c r="AN396" s="82"/>
      <c r="AO396" s="81"/>
      <c r="AP396" s="81"/>
      <c r="AQ396" s="81"/>
    </row>
    <row r="397" spans="1:78" s="104" customFormat="1" ht="12.75" x14ac:dyDescent="0.2">
      <c r="A397" s="58" t="str">
        <f t="array" ref="A397">IF(G397=Error_checking!$A$26,_xlfn.RANK.EQ(AC397,$AC$2:$AC$601),"")</f>
        <v/>
      </c>
      <c r="B397" s="84">
        <v>145</v>
      </c>
      <c r="C397" s="59">
        <f>VLOOKUP($B397,Ludo_na!$A$2:$D$601,2,0)</f>
        <v>204</v>
      </c>
      <c r="D397" s="60" t="str">
        <f>IF(VLOOKUP($B397,Ludo_voor!$A$2:$Y$601,3,0)="","",VLOOKUP($B397,Ludo_voor!$A$2:$Y$601,3,0))</f>
        <v>Lavens</v>
      </c>
      <c r="E397" s="61" t="str">
        <f>IF(VLOOKUP($B397,Ludo_voor!$A$2:$Y$601,4,0)="","",VLOOKUP($B397,Ludo_voor!$A$2:$Y$601,4,0))</f>
        <v>Piet</v>
      </c>
      <c r="F397" s="62" t="str">
        <f>IF(VLOOKUP($B397,Ludo_voor!$A$2:$Y$601,5,0)="","",VLOOKUP($B397,Ludo_voor!$A$2:$Y$601,5,0))</f>
        <v>Incognito</v>
      </c>
      <c r="G397" s="63"/>
      <c r="H397" s="85"/>
      <c r="I397" s="86"/>
      <c r="J397" s="87"/>
      <c r="K397" s="87"/>
      <c r="L397" s="87"/>
      <c r="M397" s="67" t="str">
        <f t="array" ref="M397">IF($G397="","",IF(L397="",0,((SUM(IF(I397=I$2:I$601,IF(J397=J$2:J$601,1,0),0))-K397)/(SUM(IF(I397=I$2:I$601,IF(J397=J$2:J$601,1,0),0))-1)*100)+(L397/(SUM(IF(I397=I$2:I$601,IF(J397=J$2:J$601,L$2:L$601,0),0))))+IF(K397&lt;2,SUM(IF(I397=I$2:I$601,IF(J397=J$2:J$601,1,0),0)),0)))</f>
        <v/>
      </c>
      <c r="N397" s="88"/>
      <c r="O397" s="72"/>
      <c r="P397" s="72"/>
      <c r="Q397" s="72"/>
      <c r="R397" s="70" t="str">
        <f t="array" ref="R397">IF($G397="","",IF(Q397="",0,((SUM(IF(N397=N$2:N$601,IF(O397=O$2:O$601,1,0),0))-P397)/(SUM(IF(N397=N$2:N$601,IF(O397=O$2:O$601,1,0),0))-1)*100)+(Q397/(SUM(IF(N397=N$2:N$601,IF(O397=O$2:O$601,Q$2:Q$601,0),0))))+IF(P397&lt;2,SUM(IF(N397=N$2:N$601,IF(O397=O$2:O$601,1,0),0)),0)))</f>
        <v/>
      </c>
      <c r="S397" s="71"/>
      <c r="T397" s="72"/>
      <c r="U397" s="72"/>
      <c r="V397" s="72"/>
      <c r="W397" s="73" t="str">
        <f t="array" ref="W397">IF($G397="","",IF(OR(S397=Error_checking!$Q$25,S397=Error_checking!$Q$26),R397-IF(P397&lt;2,SUM(IF(N397=N$2:N$601,IF(O397=O$2:O$601,1,0),0)),0),IF(V397="",0,((SUM(IF(S397=S$2:S$601,IF(T397=T$2:T$601,1,0),0))-U397)/(SUM(IF(S397=S$2:S$601,IF(T397=T$2:T$601,1,0),0))-1)*100)+(V397/(SUM(IF(S397=S$2:S$601,IF(T397=T$2:T$601,V$2:V$601,0),0))))+IF(U397&lt;2,SUM(IF(S397=S$2:S$601,IF(T397=T$2:T$601,1,0),0)),0))))</f>
        <v/>
      </c>
      <c r="X397" s="74"/>
      <c r="Y397" s="75"/>
      <c r="Z397" s="76"/>
      <c r="AA397" s="75"/>
      <c r="AB397" s="77">
        <f>0</f>
        <v>0</v>
      </c>
      <c r="AC397" s="77">
        <f t="array" ref="AC397">SUM(M397,R397,W397,AB397)</f>
        <v>0</v>
      </c>
      <c r="AD397" s="76">
        <f>IF(G397=Error_checking!$A$26,MAX(0,MIN(MaxBonus,$G$1)+1-_xlfn.RANK.EQ(AC397,$AC$2:$AC$601)),0)</f>
        <v>0</v>
      </c>
      <c r="AE397" s="73">
        <f t="shared" si="6"/>
        <v>0</v>
      </c>
      <c r="AF397" s="78" t="str">
        <f t="array" ref="AF397">IF(G397=Error_checking!$A$26,_xlfn.RANK.EQ(AC397,$AC$2:$AC$601),"")</f>
        <v/>
      </c>
      <c r="AG397" s="79"/>
      <c r="AH397" s="80"/>
      <c r="AI397" s="80"/>
      <c r="AJ397" s="80"/>
      <c r="AK397" s="81"/>
      <c r="AL397" s="81"/>
      <c r="AM397" s="81"/>
      <c r="AN397" s="82"/>
      <c r="AO397" s="81"/>
      <c r="AP397" s="81"/>
      <c r="AQ397" s="81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/>
      <c r="BU397" s="89"/>
      <c r="BV397" s="89"/>
      <c r="BW397" s="89"/>
      <c r="BX397" s="89"/>
      <c r="BY397" s="89"/>
      <c r="BZ397" s="89"/>
    </row>
    <row r="398" spans="1:78" s="89" customFormat="1" ht="12.75" x14ac:dyDescent="0.2">
      <c r="A398" s="58" t="str">
        <f t="array" ref="A398">IF(G398=Error_checking!$A$26,_xlfn.RANK.EQ(AC398,$AC$2:$AC$601),"")</f>
        <v/>
      </c>
      <c r="B398" s="84">
        <v>470</v>
      </c>
      <c r="C398" s="59">
        <f>VLOOKUP($B398,Ludo_na!$A$2:$D$601,2,0)</f>
        <v>277</v>
      </c>
      <c r="D398" s="60" t="str">
        <f>IF(VLOOKUP($B398,Ludo_voor!$A$2:$Y$601,3,0)="","",VLOOKUP($B398,Ludo_voor!$A$2:$Y$601,3,0))</f>
        <v>Le fevre</v>
      </c>
      <c r="E398" s="61" t="str">
        <f>IF(VLOOKUP($B398,Ludo_voor!$A$2:$Y$601,4,0)="","",VLOOKUP($B398,Ludo_voor!$A$2:$Y$601,4,0))</f>
        <v>Joffrey</v>
      </c>
      <c r="F398" s="62" t="str">
        <f>IF(VLOOKUP($B398,Ludo_voor!$A$2:$Y$601,5,0)="","",VLOOKUP($B398,Ludo_voor!$A$2:$Y$601,5,0))</f>
        <v/>
      </c>
      <c r="G398" s="63"/>
      <c r="H398" s="85"/>
      <c r="I398" s="86"/>
      <c r="J398" s="87"/>
      <c r="K398" s="87"/>
      <c r="L398" s="87"/>
      <c r="M398" s="67" t="str">
        <f t="array" ref="M398">IF($G398="","",IF(L398="",0,((SUM(IF(I398=I$2:I$601,IF(J398=J$2:J$601,1,0),0))-K398)/(SUM(IF(I398=I$2:I$601,IF(J398=J$2:J$601,1,0),0))-1)*100)+(L398/(SUM(IF(I398=I$2:I$601,IF(J398=J$2:J$601,L$2:L$601,0),0))))+IF(K398&lt;2,SUM(IF(I398=I$2:I$601,IF(J398=J$2:J$601,1,0),0)),0)))</f>
        <v/>
      </c>
      <c r="N398" s="88"/>
      <c r="O398" s="72"/>
      <c r="P398" s="72"/>
      <c r="Q398" s="72"/>
      <c r="R398" s="70" t="str">
        <f t="array" ref="R398">IF($G398="","",IF(Q398="",0,((SUM(IF(N398=N$2:N$601,IF(O398=O$2:O$601,1,0),0))-P398)/(SUM(IF(N398=N$2:N$601,IF(O398=O$2:O$601,1,0),0))-1)*100)+(Q398/(SUM(IF(N398=N$2:N$601,IF(O398=O$2:O$601,Q$2:Q$601,0),0))))+IF(P398&lt;2,SUM(IF(N398=N$2:N$601,IF(O398=O$2:O$601,1,0),0)),0)))</f>
        <v/>
      </c>
      <c r="S398" s="71"/>
      <c r="T398" s="72"/>
      <c r="U398" s="72"/>
      <c r="V398" s="72"/>
      <c r="W398" s="73" t="str">
        <f t="array" ref="W398">IF($G398="","",IF(OR(S398=Error_checking!$Q$25,S398=Error_checking!$Q$26),R398-IF(P398&lt;2,SUM(IF(N398=N$2:N$601,IF(O398=O$2:O$601,1,0),0)),0),IF(V398="",0,((SUM(IF(S398=S$2:S$601,IF(T398=T$2:T$601,1,0),0))-U398)/(SUM(IF(S398=S$2:S$601,IF(T398=T$2:T$601,1,0),0))-1)*100)+(V398/(SUM(IF(S398=S$2:S$601,IF(T398=T$2:T$601,V$2:V$601,0),0))))+IF(U398&lt;2,SUM(IF(S398=S$2:S$601,IF(T398=T$2:T$601,1,0),0)),0))))</f>
        <v/>
      </c>
      <c r="X398" s="74"/>
      <c r="Y398" s="75"/>
      <c r="Z398" s="76"/>
      <c r="AA398" s="75"/>
      <c r="AB398" s="77">
        <f>0</f>
        <v>0</v>
      </c>
      <c r="AC398" s="77">
        <f t="array" ref="AC398">SUM(M398,R398,W398,AB398)</f>
        <v>0</v>
      </c>
      <c r="AD398" s="76">
        <f>IF(G398=Error_checking!$A$26,MAX(0,MIN(MaxBonus,$G$1)+1-_xlfn.RANK.EQ(AC398,$AC$2:$AC$601)),0)</f>
        <v>0</v>
      </c>
      <c r="AE398" s="73">
        <f t="shared" si="6"/>
        <v>0</v>
      </c>
      <c r="AF398" s="78" t="str">
        <f t="array" ref="AF398">IF(G398=Error_checking!$A$26,_xlfn.RANK.EQ(AC398,$AC$2:$AC$601),"")</f>
        <v/>
      </c>
      <c r="AG398" s="79"/>
      <c r="AH398" s="80"/>
      <c r="AI398" s="80"/>
      <c r="AJ398" s="80"/>
      <c r="AK398" s="81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</row>
    <row r="399" spans="1:78" ht="14.25" x14ac:dyDescent="0.2">
      <c r="A399" s="58" t="str">
        <f t="array" ref="A399">IF(G399=Error_checking!$A$26,_xlfn.RANK.EQ(AC399,$AC$2:$AC$601),"")</f>
        <v/>
      </c>
      <c r="B399" s="94">
        <v>269</v>
      </c>
      <c r="C399" s="59">
        <f>VLOOKUP($B399,Ludo_na!$A$2:$D$601,2,0)</f>
        <v>48</v>
      </c>
      <c r="D399" s="60" t="str">
        <f>IF(VLOOKUP($B399,Ludo_voor!$A$2:$Y$601,3,0)="","",VLOOKUP($B399,Ludo_voor!$A$2:$Y$601,3,0))</f>
        <v>Lecouvet</v>
      </c>
      <c r="E399" s="61" t="str">
        <f>IF(VLOOKUP($B399,Ludo_voor!$A$2:$Y$601,4,0)="","",VLOOKUP($B399,Ludo_voor!$A$2:$Y$601,4,0))</f>
        <v>Amandine</v>
      </c>
      <c r="F399" s="62" t="str">
        <f>IF(VLOOKUP($B399,Ludo_voor!$A$2:$Y$601,5,0)="","",VLOOKUP($B399,Ludo_voor!$A$2:$Y$601,5,0))</f>
        <v>Alpa-Ludismes</v>
      </c>
      <c r="G399" s="63"/>
      <c r="H399" s="64"/>
      <c r="I399" s="65"/>
      <c r="J399" s="66"/>
      <c r="K399" s="66"/>
      <c r="L399" s="66"/>
      <c r="M399" s="67" t="str">
        <f t="array" ref="M399">IF($G399="","",IF(L399="",0,((SUM(IF(I399=I$2:I$601,IF(J399=J$2:J$601,1,0),0))-K399)/(SUM(IF(I399=I$2:I$601,IF(J399=J$2:J$601,1,0),0))-1)*100)+(L399/(SUM(IF(I399=I$2:I$601,IF(J399=J$2:J$601,L$2:L$601,0),0))))+IF(K399&lt;2,SUM(IF(I399=I$2:I$601,IF(J399=J$2:J$601,1,0),0)),0)))</f>
        <v/>
      </c>
      <c r="N399" s="68"/>
      <c r="O399" s="69"/>
      <c r="P399" s="69"/>
      <c r="Q399" s="69"/>
      <c r="R399" s="70" t="str">
        <f t="array" ref="R399">IF($G399="","",IF(Q399="",0,((SUM(IF(N399=N$2:N$601,IF(O399=O$2:O$601,1,0),0))-P399)/(SUM(IF(N399=N$2:N$601,IF(O399=O$2:O$601,1,0),0))-1)*100)+(Q399/(SUM(IF(N399=N$2:N$601,IF(O399=O$2:O$601,Q$2:Q$601,0),0))))+IF(P399&lt;2,SUM(IF(N399=N$2:N$601,IF(O399=O$2:O$601,1,0),0)),0)))</f>
        <v/>
      </c>
      <c r="S399" s="71"/>
      <c r="T399" s="72"/>
      <c r="U399" s="72"/>
      <c r="V399" s="72"/>
      <c r="W399" s="73" t="str">
        <f t="array" ref="W399">IF($G399="","",IF(OR(S399=Error_checking!$Q$25,S399=Error_checking!$Q$26),R399-IF(P399&lt;2,SUM(IF(N399=N$2:N$601,IF(O399=O$2:O$601,1,0),0)),0),IF(V399="",0,((SUM(IF(S399=S$2:S$601,IF(T399=T$2:T$601,1,0),0))-U399)/(SUM(IF(S399=S$2:S$601,IF(T399=T$2:T$601,1,0),0))-1)*100)+(V399/(SUM(IF(S399=S$2:S$601,IF(T399=T$2:T$601,V$2:V$601,0),0))))+IF(U399&lt;2,SUM(IF(S399=S$2:S$601,IF(T399=T$2:T$601,1,0),0)),0))))</f>
        <v/>
      </c>
      <c r="X399" s="74"/>
      <c r="Y399" s="75"/>
      <c r="Z399" s="76"/>
      <c r="AA399" s="75"/>
      <c r="AB399" s="77">
        <f>0</f>
        <v>0</v>
      </c>
      <c r="AC399" s="77">
        <f t="array" ref="AC399">SUM(M399,R399,W399,AB399)</f>
        <v>0</v>
      </c>
      <c r="AD399" s="76">
        <f>IF(G399=Error_checking!$A$26,MAX(0,MIN(MaxBonus,$G$1)+1-_xlfn.RANK.EQ(AC399,$AC$2:$AC$601)),0)</f>
        <v>0</v>
      </c>
      <c r="AE399" s="73">
        <f t="shared" si="6"/>
        <v>0</v>
      </c>
      <c r="AF399" s="78" t="str">
        <f t="array" ref="AF399">IF(G399=Error_checking!$A$26,_xlfn.RANK.EQ(AC399,$AC$2:$AC$601),"")</f>
        <v/>
      </c>
      <c r="AG399" s="79"/>
      <c r="AH399" s="80"/>
      <c r="AI399" s="80"/>
      <c r="AJ399" s="80"/>
      <c r="AK399" s="81"/>
      <c r="AL399" s="81"/>
      <c r="AM399" s="81"/>
      <c r="AN399" s="82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1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</row>
    <row r="400" spans="1:78" s="89" customFormat="1" ht="12.75" x14ac:dyDescent="0.2">
      <c r="A400" s="58" t="str">
        <f t="array" ref="A400">IF(G400=Error_checking!$A$26,_xlfn.RANK.EQ(AC400,$AC$2:$AC$601),"")</f>
        <v/>
      </c>
      <c r="B400" s="93">
        <v>62</v>
      </c>
      <c r="C400" s="59">
        <f>VLOOKUP($B400,Ludo_na!$A$2:$D$601,2,0)</f>
        <v>420</v>
      </c>
      <c r="D400" s="60" t="str">
        <f>IF(VLOOKUP($B400,Ludo_voor!$A$2:$Y$601,3,0)="","",VLOOKUP($B400,Ludo_voor!$A$2:$Y$601,3,0))</f>
        <v>Lefevre</v>
      </c>
      <c r="E400" s="61" t="str">
        <f>IF(VLOOKUP($B400,Ludo_voor!$A$2:$Y$601,4,0)="","",VLOOKUP($B400,Ludo_voor!$A$2:$Y$601,4,0))</f>
        <v>Erna</v>
      </c>
      <c r="F400" s="62" t="str">
        <f>IF(VLOOKUP($B400,Ludo_voor!$A$2:$Y$601,5,0)="","",VLOOKUP($B400,Ludo_voor!$A$2:$Y$601,5,0))</f>
        <v/>
      </c>
      <c r="G400" s="63"/>
      <c r="H400" s="85"/>
      <c r="I400" s="86"/>
      <c r="J400" s="87"/>
      <c r="K400" s="87"/>
      <c r="L400" s="87"/>
      <c r="M400" s="67" t="str">
        <f t="array" ref="M400">IF($G400="","",IF(L400="",0,((SUM(IF(I400=I$2:I$601,IF(J400=J$2:J$601,1,0),0))-K400)/(SUM(IF(I400=I$2:I$601,IF(J400=J$2:J$601,1,0),0))-1)*100)+(L400/(SUM(IF(I400=I$2:I$601,IF(J400=J$2:J$601,L$2:L$601,0),0))))+IF(K400&lt;2,SUM(IF(I400=I$2:I$601,IF(J400=J$2:J$601,1,0),0)),0)))</f>
        <v/>
      </c>
      <c r="N400" s="88"/>
      <c r="O400" s="72"/>
      <c r="P400" s="72"/>
      <c r="Q400" s="72"/>
      <c r="R400" s="70" t="str">
        <f t="array" ref="R400">IF($G400="","",IF(Q400="",0,((SUM(IF(N400=N$2:N$601,IF(O400=O$2:O$601,1,0),0))-P400)/(SUM(IF(N400=N$2:N$601,IF(O400=O$2:O$601,1,0),0))-1)*100)+(Q400/(SUM(IF(N400=N$2:N$601,IF(O400=O$2:O$601,Q$2:Q$601,0),0))))+IF(P400&lt;2,SUM(IF(N400=N$2:N$601,IF(O400=O$2:O$601,1,0),0)),0)))</f>
        <v/>
      </c>
      <c r="S400" s="71"/>
      <c r="T400" s="72"/>
      <c r="U400" s="72"/>
      <c r="V400" s="72"/>
      <c r="W400" s="73" t="str">
        <f t="array" ref="W400">IF($G400="","",IF(OR(S400=Error_checking!$Q$25,S400=Error_checking!$Q$26),R400-IF(P400&lt;2,SUM(IF(N400=N$2:N$601,IF(O400=O$2:O$601,1,0),0)),0),IF(V400="",0,((SUM(IF(S400=S$2:S$601,IF(T400=T$2:T$601,1,0),0))-U400)/(SUM(IF(S400=S$2:S$601,IF(T400=T$2:T$601,1,0),0))-1)*100)+(V400/(SUM(IF(S400=S$2:S$601,IF(T400=T$2:T$601,V$2:V$601,0),0))))+IF(U400&lt;2,SUM(IF(S400=S$2:S$601,IF(T400=T$2:T$601,1,0),0)),0))))</f>
        <v/>
      </c>
      <c r="X400" s="74"/>
      <c r="Y400" s="75"/>
      <c r="Z400" s="76"/>
      <c r="AA400" s="75"/>
      <c r="AB400" s="77">
        <f>0</f>
        <v>0</v>
      </c>
      <c r="AC400" s="77">
        <f t="array" ref="AC400">SUM(M400,R400,W400,AB400)</f>
        <v>0</v>
      </c>
      <c r="AD400" s="76">
        <f>IF(G400=Error_checking!$A$26,MAX(0,MIN(MaxBonus,$G$1)+1-_xlfn.RANK.EQ(AC400,$AC$2:$AC$601)),0)</f>
        <v>0</v>
      </c>
      <c r="AE400" s="73">
        <f t="shared" si="6"/>
        <v>0</v>
      </c>
      <c r="AF400" s="78" t="str">
        <f t="array" ref="AF400">IF(G400=Error_checking!$A$26,_xlfn.RANK.EQ(AC400,$AC$2:$AC$601),"")</f>
        <v/>
      </c>
      <c r="AG400" s="79"/>
      <c r="AH400" s="80"/>
      <c r="AI400" s="80"/>
      <c r="AJ400" s="80"/>
      <c r="AK400" s="81"/>
      <c r="AL400" s="81"/>
      <c r="AM400" s="81"/>
      <c r="AN400" s="82"/>
      <c r="AO400" s="81"/>
      <c r="AP400" s="81"/>
      <c r="AQ400" s="81"/>
    </row>
    <row r="401" spans="1:78" s="89" customFormat="1" ht="12.75" x14ac:dyDescent="0.2">
      <c r="A401" s="58" t="str">
        <f t="array" ref="A401">IF(G401=Error_checking!$A$26,_xlfn.RANK.EQ(AC401,$AC$2:$AC$601),"")</f>
        <v/>
      </c>
      <c r="B401" s="84">
        <v>409</v>
      </c>
      <c r="C401" s="59">
        <f>VLOOKUP($B401,Ludo_na!$A$2:$D$601,2,0)</f>
        <v>235</v>
      </c>
      <c r="D401" s="60" t="str">
        <f>IF(VLOOKUP($B401,Ludo_voor!$A$2:$Y$601,3,0)="","",VLOOKUP($B401,Ludo_voor!$A$2:$Y$601,3,0))</f>
        <v>Lefevre</v>
      </c>
      <c r="E401" s="61" t="str">
        <f>IF(VLOOKUP($B401,Ludo_voor!$A$2:$Y$601,4,0)="","",VLOOKUP($B401,Ludo_voor!$A$2:$Y$601,4,0))</f>
        <v>Magda</v>
      </c>
      <c r="F401" s="62" t="str">
        <f>IF(VLOOKUP($B401,Ludo_voor!$A$2:$Y$601,5,0)="","",VLOOKUP($B401,Ludo_voor!$A$2:$Y$601,5,0))</f>
        <v>Spelen op Zolder</v>
      </c>
      <c r="G401" s="63"/>
      <c r="H401" s="85"/>
      <c r="I401" s="86"/>
      <c r="J401" s="87"/>
      <c r="K401" s="87"/>
      <c r="L401" s="87"/>
      <c r="M401" s="67" t="str">
        <f t="array" ref="M401">IF($G401="","",IF(L401="",0,((SUM(IF(I401=I$2:I$601,IF(J401=J$2:J$601,1,0),0))-K401)/(SUM(IF(I401=I$2:I$601,IF(J401=J$2:J$601,1,0),0))-1)*100)+(L401/(SUM(IF(I401=I$2:I$601,IF(J401=J$2:J$601,L$2:L$601,0),0))))+IF(K401&lt;2,SUM(IF(I401=I$2:I$601,IF(J401=J$2:J$601,1,0),0)),0)))</f>
        <v/>
      </c>
      <c r="N401" s="88"/>
      <c r="O401" s="72"/>
      <c r="P401" s="72"/>
      <c r="Q401" s="72"/>
      <c r="R401" s="70" t="str">
        <f t="array" ref="R401">IF($G401="","",IF(Q401="",0,((SUM(IF(N401=N$2:N$601,IF(O401=O$2:O$601,1,0),0))-P401)/(SUM(IF(N401=N$2:N$601,IF(O401=O$2:O$601,1,0),0))-1)*100)+(Q401/(SUM(IF(N401=N$2:N$601,IF(O401=O$2:O$601,Q$2:Q$601,0),0))))+IF(P401&lt;2,SUM(IF(N401=N$2:N$601,IF(O401=O$2:O$601,1,0),0)),0)))</f>
        <v/>
      </c>
      <c r="S401" s="71"/>
      <c r="T401" s="72"/>
      <c r="U401" s="72"/>
      <c r="V401" s="72"/>
      <c r="W401" s="73" t="str">
        <f t="array" ref="W401">IF($G401="","",IF(OR(S401=Error_checking!$Q$25,S401=Error_checking!$Q$26),R401-IF(P401&lt;2,SUM(IF(N401=N$2:N$601,IF(O401=O$2:O$601,1,0),0)),0),IF(V401="",0,((SUM(IF(S401=S$2:S$601,IF(T401=T$2:T$601,1,0),0))-U401)/(SUM(IF(S401=S$2:S$601,IF(T401=T$2:T$601,1,0),0))-1)*100)+(V401/(SUM(IF(S401=S$2:S$601,IF(T401=T$2:T$601,V$2:V$601,0),0))))+IF(U401&lt;2,SUM(IF(S401=S$2:S$601,IF(T401=T$2:T$601,1,0),0)),0))))</f>
        <v/>
      </c>
      <c r="X401" s="74"/>
      <c r="Y401" s="75"/>
      <c r="Z401" s="76"/>
      <c r="AA401" s="75"/>
      <c r="AB401" s="77">
        <f>0</f>
        <v>0</v>
      </c>
      <c r="AC401" s="77">
        <f t="array" ref="AC401">SUM(M401,R401,W401,AB401)</f>
        <v>0</v>
      </c>
      <c r="AD401" s="76">
        <f>IF(G401=Error_checking!$A$26,MAX(0,MIN(MaxBonus,$G$1)+1-_xlfn.RANK.EQ(AC401,$AC$2:$AC$601)),0)</f>
        <v>0</v>
      </c>
      <c r="AE401" s="73">
        <f t="shared" si="6"/>
        <v>0</v>
      </c>
      <c r="AF401" s="78" t="str">
        <f t="array" ref="AF401">IF(G401=Error_checking!$A$26,_xlfn.RANK.EQ(AC401,$AC$2:$AC$601),"")</f>
        <v/>
      </c>
      <c r="AG401" s="79"/>
      <c r="AH401" s="80"/>
      <c r="AI401" s="80"/>
      <c r="AJ401" s="80"/>
      <c r="AK401" s="81"/>
      <c r="AL401" s="81"/>
      <c r="AM401" s="81"/>
      <c r="AN401" s="82"/>
      <c r="AO401" s="81"/>
      <c r="AP401" s="81"/>
      <c r="AQ401" s="81"/>
    </row>
    <row r="402" spans="1:78" s="89" customFormat="1" ht="12.75" x14ac:dyDescent="0.2">
      <c r="A402" s="58" t="str">
        <f t="array" ref="A402">IF(G402=Error_checking!$A$26,_xlfn.RANK.EQ(AC402,$AC$2:$AC$601),"")</f>
        <v/>
      </c>
      <c r="B402" s="84">
        <v>212</v>
      </c>
      <c r="C402" s="59">
        <f>VLOOKUP($B402,Ludo_na!$A$2:$D$601,2,0)</f>
        <v>301</v>
      </c>
      <c r="D402" s="60" t="str">
        <f>IF(VLOOKUP($B402,Ludo_voor!$A$2:$Y$601,3,0)="","",VLOOKUP($B402,Ludo_voor!$A$2:$Y$601,3,0))</f>
        <v>Lefevre</v>
      </c>
      <c r="E402" s="61" t="str">
        <f>IF(VLOOKUP($B402,Ludo_voor!$A$2:$Y$601,4,0)="","",VLOOKUP($B402,Ludo_voor!$A$2:$Y$601,4,0))</f>
        <v>Maria</v>
      </c>
      <c r="F402" s="62" t="str">
        <f>IF(VLOOKUP($B402,Ludo_voor!$A$2:$Y$601,5,0)="","",VLOOKUP($B402,Ludo_voor!$A$2:$Y$601,5,0))</f>
        <v>Spelen op Zolder</v>
      </c>
      <c r="G402" s="63"/>
      <c r="H402" s="85"/>
      <c r="I402" s="86"/>
      <c r="J402" s="87"/>
      <c r="K402" s="87"/>
      <c r="L402" s="87"/>
      <c r="M402" s="67" t="str">
        <f t="array" ref="M402">IF($G402="","",IF(L402="",0,((SUM(IF(I402=I$2:I$601,IF(J402=J$2:J$601,1,0),0))-K402)/(SUM(IF(I402=I$2:I$601,IF(J402=J$2:J$601,1,0),0))-1)*100)+(L402/(SUM(IF(I402=I$2:I$601,IF(J402=J$2:J$601,L$2:L$601,0),0))))+IF(K402&lt;2,SUM(IF(I402=I$2:I$601,IF(J402=J$2:J$601,1,0),0)),0)))</f>
        <v/>
      </c>
      <c r="N402" s="88"/>
      <c r="O402" s="72"/>
      <c r="P402" s="72"/>
      <c r="Q402" s="72"/>
      <c r="R402" s="70" t="str">
        <f t="array" ref="R402">IF($G402="","",IF(Q402="",0,((SUM(IF(N402=N$2:N$601,IF(O402=O$2:O$601,1,0),0))-P402)/(SUM(IF(N402=N$2:N$601,IF(O402=O$2:O$601,1,0),0))-1)*100)+(Q402/(SUM(IF(N402=N$2:N$601,IF(O402=O$2:O$601,Q$2:Q$601,0),0))))+IF(P402&lt;2,SUM(IF(N402=N$2:N$601,IF(O402=O$2:O$601,1,0),0)),0)))</f>
        <v/>
      </c>
      <c r="S402" s="71"/>
      <c r="T402" s="72"/>
      <c r="U402" s="72"/>
      <c r="V402" s="72"/>
      <c r="W402" s="73" t="str">
        <f t="array" ref="W402">IF($G402="","",IF(OR(S402=Error_checking!$Q$25,S402=Error_checking!$Q$26),R402-IF(P402&lt;2,SUM(IF(N402=N$2:N$601,IF(O402=O$2:O$601,1,0),0)),0),IF(V402="",0,((SUM(IF(S402=S$2:S$601,IF(T402=T$2:T$601,1,0),0))-U402)/(SUM(IF(S402=S$2:S$601,IF(T402=T$2:T$601,1,0),0))-1)*100)+(V402/(SUM(IF(S402=S$2:S$601,IF(T402=T$2:T$601,V$2:V$601,0),0))))+IF(U402&lt;2,SUM(IF(S402=S$2:S$601,IF(T402=T$2:T$601,1,0),0)),0))))</f>
        <v/>
      </c>
      <c r="X402" s="74"/>
      <c r="Y402" s="75"/>
      <c r="Z402" s="76"/>
      <c r="AA402" s="75"/>
      <c r="AB402" s="77">
        <f>0</f>
        <v>0</v>
      </c>
      <c r="AC402" s="77">
        <f t="array" ref="AC402">SUM(M402,R402,W402,AB402)</f>
        <v>0</v>
      </c>
      <c r="AD402" s="76">
        <f>IF(G402=Error_checking!$A$26,MAX(0,MIN(MaxBonus,$G$1)+1-_xlfn.RANK.EQ(AC402,$AC$2:$AC$601)),0)</f>
        <v>0</v>
      </c>
      <c r="AE402" s="73">
        <f t="shared" si="6"/>
        <v>0</v>
      </c>
      <c r="AF402" s="78" t="str">
        <f t="array" ref="AF402">IF(G402=Error_checking!$A$26,_xlfn.RANK.EQ(AC402,$AC$2:$AC$601),"")</f>
        <v/>
      </c>
      <c r="AG402" s="79"/>
      <c r="AH402" s="80"/>
      <c r="AI402" s="80"/>
      <c r="AJ402" s="80"/>
      <c r="AK402" s="81"/>
      <c r="AL402" s="81"/>
      <c r="AM402" s="81"/>
      <c r="AN402" s="82"/>
      <c r="AO402" s="81"/>
      <c r="AP402" s="81"/>
      <c r="AQ402" s="81"/>
    </row>
    <row r="403" spans="1:78" s="89" customFormat="1" ht="12.75" x14ac:dyDescent="0.2">
      <c r="A403" s="58" t="str">
        <f t="array" ref="A403">IF(G403=Error_checking!$A$26,_xlfn.RANK.EQ(AC403,$AC$2:$AC$601),"")</f>
        <v/>
      </c>
      <c r="B403" s="58">
        <v>117</v>
      </c>
      <c r="C403" s="59">
        <f>VLOOKUP($B403,Ludo_na!$A$2:$D$601,2,0)</f>
        <v>89</v>
      </c>
      <c r="D403" s="60" t="str">
        <f>IF(VLOOKUP($B403,Ludo_voor!$A$2:$Y$601,3,0)="","",VLOOKUP($B403,Ludo_voor!$A$2:$Y$601,3,0))</f>
        <v>Lefevre</v>
      </c>
      <c r="E403" s="61" t="str">
        <f>IF(VLOOKUP($B403,Ludo_voor!$A$2:$Y$601,4,0)="","",VLOOKUP($B403,Ludo_voor!$A$2:$Y$601,4,0))</f>
        <v>Rita</v>
      </c>
      <c r="F403" s="62" t="str">
        <f>IF(VLOOKUP($B403,Ludo_voor!$A$2:$Y$601,5,0)="","",VLOOKUP($B403,Ludo_voor!$A$2:$Y$601,5,0))</f>
        <v>Spelen op Zolder</v>
      </c>
      <c r="G403" s="63"/>
      <c r="H403" s="85"/>
      <c r="I403" s="86"/>
      <c r="J403" s="87"/>
      <c r="K403" s="87"/>
      <c r="L403" s="87"/>
      <c r="M403" s="67" t="str">
        <f t="array" ref="M403">IF($G403="","",IF(L403="",0,((SUM(IF(I403=I$2:I$601,IF(J403=J$2:J$601,1,0),0))-K403)/(SUM(IF(I403=I$2:I$601,IF(J403=J$2:J$601,1,0),0))-1)*100)+(L403/(SUM(IF(I403=I$2:I$601,IF(J403=J$2:J$601,L$2:L$601,0),0))))+IF(K403&lt;2,SUM(IF(I403=I$2:I$601,IF(J403=J$2:J$601,1,0),0)),0)))</f>
        <v/>
      </c>
      <c r="N403" s="88"/>
      <c r="O403" s="72"/>
      <c r="P403" s="72"/>
      <c r="Q403" s="72"/>
      <c r="R403" s="70" t="str">
        <f t="array" ref="R403">IF($G403="","",IF(Q403="",0,((SUM(IF(N403=N$2:N$601,IF(O403=O$2:O$601,1,0),0))-P403)/(SUM(IF(N403=N$2:N$601,IF(O403=O$2:O$601,1,0),0))-1)*100)+(Q403/(SUM(IF(N403=N$2:N$601,IF(O403=O$2:O$601,Q$2:Q$601,0),0))))+IF(P403&lt;2,SUM(IF(N403=N$2:N$601,IF(O403=O$2:O$601,1,0),0)),0)))</f>
        <v/>
      </c>
      <c r="S403" s="71"/>
      <c r="T403" s="72"/>
      <c r="U403" s="72"/>
      <c r="V403" s="72"/>
      <c r="W403" s="73" t="str">
        <f t="array" ref="W403">IF($G403="","",IF(OR(S403=Error_checking!$Q$25,S403=Error_checking!$Q$26),R403-IF(P403&lt;2,SUM(IF(N403=N$2:N$601,IF(O403=O$2:O$601,1,0),0)),0),IF(V403="",0,((SUM(IF(S403=S$2:S$601,IF(T403=T$2:T$601,1,0),0))-U403)/(SUM(IF(S403=S$2:S$601,IF(T403=T$2:T$601,1,0),0))-1)*100)+(V403/(SUM(IF(S403=S$2:S$601,IF(T403=T$2:T$601,V$2:V$601,0),0))))+IF(U403&lt;2,SUM(IF(S403=S$2:S$601,IF(T403=T$2:T$601,1,0),0)),0))))</f>
        <v/>
      </c>
      <c r="X403" s="74"/>
      <c r="Y403" s="75"/>
      <c r="Z403" s="76"/>
      <c r="AA403" s="75"/>
      <c r="AB403" s="77">
        <f>0</f>
        <v>0</v>
      </c>
      <c r="AC403" s="77">
        <f t="array" ref="AC403">SUM(M403,R403,W403,AB403)</f>
        <v>0</v>
      </c>
      <c r="AD403" s="76">
        <f>IF(G403=Error_checking!$A$26,MAX(0,MIN(MaxBonus,$G$1)+1-_xlfn.RANK.EQ(AC403,$AC$2:$AC$601)),0)</f>
        <v>0</v>
      </c>
      <c r="AE403" s="73">
        <f t="shared" si="6"/>
        <v>0</v>
      </c>
      <c r="AF403" s="78" t="str">
        <f t="array" ref="AF403">IF(G403=Error_checking!$A$26,_xlfn.RANK.EQ(AC403,$AC$2:$AC$601),"")</f>
        <v/>
      </c>
      <c r="AG403" s="79"/>
      <c r="AH403" s="80"/>
      <c r="AI403" s="80"/>
      <c r="AJ403" s="80"/>
      <c r="AK403" s="81"/>
      <c r="AL403" s="81"/>
      <c r="AM403" s="81"/>
      <c r="AN403" s="82"/>
      <c r="AO403" s="81"/>
      <c r="AP403" s="81"/>
      <c r="AQ403" s="81"/>
    </row>
    <row r="404" spans="1:78" s="89" customFormat="1" ht="12.75" x14ac:dyDescent="0.2">
      <c r="A404" s="58" t="str">
        <f t="array" ref="A404">IF(G404=Error_checking!$A$26,_xlfn.RANK.EQ(AC404,$AC$2:$AC$601),"")</f>
        <v/>
      </c>
      <c r="B404" s="84">
        <v>219</v>
      </c>
      <c r="C404" s="59">
        <f>VLOOKUP($B404,Ludo_na!$A$2:$D$601,2,0)</f>
        <v>352</v>
      </c>
      <c r="D404" s="60" t="str">
        <f>IF(VLOOKUP($B404,Ludo_voor!$A$2:$Y$601,3,0)="","",VLOOKUP($B404,Ludo_voor!$A$2:$Y$601,3,0))</f>
        <v>Lein</v>
      </c>
      <c r="E404" s="61" t="str">
        <f>IF(VLOOKUP($B404,Ludo_voor!$A$2:$Y$601,4,0)="","",VLOOKUP($B404,Ludo_voor!$A$2:$Y$601,4,0))</f>
        <v>Geert</v>
      </c>
      <c r="F404" s="62" t="str">
        <f>IF(VLOOKUP($B404,Ludo_voor!$A$2:$Y$601,5,0)="","",VLOOKUP($B404,Ludo_voor!$A$2:$Y$601,5,0))</f>
        <v>Teen en Tander</v>
      </c>
      <c r="G404" s="63"/>
      <c r="H404" s="85"/>
      <c r="I404" s="86"/>
      <c r="J404" s="87"/>
      <c r="K404" s="87"/>
      <c r="L404" s="87"/>
      <c r="M404" s="67" t="str">
        <f t="array" ref="M404">IF($G404="","",IF(L404="",0,((SUM(IF(I404=I$2:I$601,IF(J404=J$2:J$601,1,0),0))-K404)/(SUM(IF(I404=I$2:I$601,IF(J404=J$2:J$601,1,0),0))-1)*100)+(L404/(SUM(IF(I404=I$2:I$601,IF(J404=J$2:J$601,L$2:L$601,0),0))))+IF(K404&lt;2,SUM(IF(I404=I$2:I$601,IF(J404=J$2:J$601,1,0),0)),0)))</f>
        <v/>
      </c>
      <c r="N404" s="88"/>
      <c r="O404" s="72"/>
      <c r="P404" s="72"/>
      <c r="Q404" s="72"/>
      <c r="R404" s="70" t="str">
        <f t="array" ref="R404">IF($G404="","",IF(Q404="",0,((SUM(IF(N404=N$2:N$601,IF(O404=O$2:O$601,1,0),0))-P404)/(SUM(IF(N404=N$2:N$601,IF(O404=O$2:O$601,1,0),0))-1)*100)+(Q404/(SUM(IF(N404=N$2:N$601,IF(O404=O$2:O$601,Q$2:Q$601,0),0))))+IF(P404&lt;2,SUM(IF(N404=N$2:N$601,IF(O404=O$2:O$601,1,0),0)),0)))</f>
        <v/>
      </c>
      <c r="S404" s="71"/>
      <c r="T404" s="72"/>
      <c r="U404" s="72"/>
      <c r="V404" s="72"/>
      <c r="W404" s="73" t="str">
        <f t="array" ref="W404">IF($G404="","",IF(OR(S404=Error_checking!$Q$25,S404=Error_checking!$Q$26),R404-IF(P404&lt;2,SUM(IF(N404=N$2:N$601,IF(O404=O$2:O$601,1,0),0)),0),IF(V404="",0,((SUM(IF(S404=S$2:S$601,IF(T404=T$2:T$601,1,0),0))-U404)/(SUM(IF(S404=S$2:S$601,IF(T404=T$2:T$601,1,0),0))-1)*100)+(V404/(SUM(IF(S404=S$2:S$601,IF(T404=T$2:T$601,V$2:V$601,0),0))))+IF(U404&lt;2,SUM(IF(S404=S$2:S$601,IF(T404=T$2:T$601,1,0),0)),0))))</f>
        <v/>
      </c>
      <c r="X404" s="74"/>
      <c r="Y404" s="75"/>
      <c r="Z404" s="76"/>
      <c r="AA404" s="75"/>
      <c r="AB404" s="77">
        <f>0</f>
        <v>0</v>
      </c>
      <c r="AC404" s="77">
        <f t="array" ref="AC404">SUM(M404,R404,W404,AB404)</f>
        <v>0</v>
      </c>
      <c r="AD404" s="76">
        <f>IF(G404=Error_checking!$A$26,MAX(0,MIN(MaxBonus,$G$1)+1-_xlfn.RANK.EQ(AC404,$AC$2:$AC$601)),0)</f>
        <v>0</v>
      </c>
      <c r="AE404" s="73">
        <f t="shared" si="6"/>
        <v>0</v>
      </c>
      <c r="AF404" s="78" t="str">
        <f t="array" ref="AF404">IF(G404=Error_checking!$A$26,_xlfn.RANK.EQ(AC404,$AC$2:$AC$601),"")</f>
        <v/>
      </c>
      <c r="AG404" s="79"/>
      <c r="AH404" s="80"/>
      <c r="AI404" s="80"/>
      <c r="AJ404" s="80"/>
      <c r="AK404" s="81"/>
      <c r="AL404" s="81"/>
      <c r="AM404" s="81"/>
      <c r="AN404" s="82"/>
      <c r="AO404" s="81"/>
      <c r="AP404" s="81"/>
      <c r="AQ404" s="81"/>
    </row>
    <row r="405" spans="1:78" s="104" customFormat="1" ht="12.75" x14ac:dyDescent="0.2">
      <c r="A405" s="58" t="str">
        <f t="array" ref="A405">IF(G405=Error_checking!$A$26,_xlfn.RANK.EQ(AC405,$AC$2:$AC$601),"")</f>
        <v/>
      </c>
      <c r="B405" s="84">
        <v>243</v>
      </c>
      <c r="C405" s="59">
        <f>VLOOKUP($B405,Ludo_na!$A$2:$D$601,2,0)</f>
        <v>484</v>
      </c>
      <c r="D405" s="60" t="str">
        <f>IF(VLOOKUP($B405,Ludo_voor!$A$2:$Y$601,3,0)="","",VLOOKUP($B405,Ludo_voor!$A$2:$Y$601,3,0))</f>
        <v>Leloup</v>
      </c>
      <c r="E405" s="61" t="str">
        <f>IF(VLOOKUP($B405,Ludo_voor!$A$2:$Y$601,4,0)="","",VLOOKUP($B405,Ludo_voor!$A$2:$Y$601,4,0))</f>
        <v>Sandrine</v>
      </c>
      <c r="F405" s="62" t="str">
        <f>IF(VLOOKUP($B405,Ludo_voor!$A$2:$Y$601,5,0)="","",VLOOKUP($B405,Ludo_voor!$A$2:$Y$601,5,0))</f>
        <v/>
      </c>
      <c r="G405" s="63"/>
      <c r="H405" s="85"/>
      <c r="I405" s="86"/>
      <c r="J405" s="87"/>
      <c r="K405" s="87"/>
      <c r="L405" s="87"/>
      <c r="M405" s="67" t="str">
        <f t="array" ref="M405">IF($G405="","",IF(L405="",0,((SUM(IF(I405=I$2:I$601,IF(J405=J$2:J$601,1,0),0))-K405)/(SUM(IF(I405=I$2:I$601,IF(J405=J$2:J$601,1,0),0))-1)*100)+(L405/(SUM(IF(I405=I$2:I$601,IF(J405=J$2:J$601,L$2:L$601,0),0))))+IF(K405&lt;2,SUM(IF(I405=I$2:I$601,IF(J405=J$2:J$601,1,0),0)),0)))</f>
        <v/>
      </c>
      <c r="N405" s="88"/>
      <c r="O405" s="72"/>
      <c r="P405" s="72"/>
      <c r="Q405" s="72"/>
      <c r="R405" s="70" t="str">
        <f t="array" ref="R405">IF($G405="","",IF(Q405="",0,((SUM(IF(N405=N$2:N$601,IF(O405=O$2:O$601,1,0),0))-P405)/(SUM(IF(N405=N$2:N$601,IF(O405=O$2:O$601,1,0),0))-1)*100)+(Q405/(SUM(IF(N405=N$2:N$601,IF(O405=O$2:O$601,Q$2:Q$601,0),0))))+IF(P405&lt;2,SUM(IF(N405=N$2:N$601,IF(O405=O$2:O$601,1,0),0)),0)))</f>
        <v/>
      </c>
      <c r="S405" s="103"/>
      <c r="T405" s="69"/>
      <c r="U405" s="69"/>
      <c r="V405" s="69"/>
      <c r="W405" s="73" t="str">
        <f t="array" ref="W405">IF($G405="","",IF(OR(S405=Error_checking!$Q$25,S405=Error_checking!$Q$26),R405-IF(P405&lt;2,SUM(IF(N405=N$2:N$601,IF(O405=O$2:O$601,1,0),0)),0),IF(V405="",0,((SUM(IF(S405=S$2:S$601,IF(T405=T$2:T$601,1,0),0))-U405)/(SUM(IF(S405=S$2:S$601,IF(T405=T$2:T$601,1,0),0))-1)*100)+(V405/(SUM(IF(S405=S$2:S$601,IF(T405=T$2:T$601,V$2:V$601,0),0))))+IF(U405&lt;2,SUM(IF(S405=S$2:S$601,IF(T405=T$2:T$601,1,0),0)),0))))</f>
        <v/>
      </c>
      <c r="X405" s="74"/>
      <c r="Y405" s="75"/>
      <c r="Z405" s="76"/>
      <c r="AA405" s="75"/>
      <c r="AB405" s="77">
        <f>0</f>
        <v>0</v>
      </c>
      <c r="AC405" s="99">
        <f t="array" ref="AC405">SUM(M405,R405,W405,AB405)</f>
        <v>0</v>
      </c>
      <c r="AD405" s="98">
        <f>IF(G405=Error_checking!$A$26,MAX(0,MIN(MaxBonus,$G$1)+1-_xlfn.RANK.EQ(AC405,$AC$2:$AC$601)),0)</f>
        <v>0</v>
      </c>
      <c r="AE405" s="95">
        <f t="shared" si="6"/>
        <v>0</v>
      </c>
      <c r="AF405" s="78" t="str">
        <f t="array" ref="AF405">IF(G405=Error_checking!$A$26,_xlfn.RANK.EQ(AC405,$AC$2:$AC$601),"")</f>
        <v/>
      </c>
      <c r="AG405" s="101"/>
      <c r="AH405" s="102"/>
      <c r="AI405" s="102"/>
      <c r="AJ405" s="102"/>
      <c r="AK405" s="81"/>
      <c r="AL405" s="81"/>
      <c r="AM405" s="81"/>
      <c r="AN405" s="82"/>
      <c r="AO405" s="81"/>
      <c r="AP405" s="81"/>
      <c r="AQ405" s="81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</row>
    <row r="406" spans="1:78" s="104" customFormat="1" ht="12.75" x14ac:dyDescent="0.2">
      <c r="A406" s="58" t="str">
        <f t="array" ref="A406">IF(G406=Error_checking!$A$26,_xlfn.RANK.EQ(AC406,$AC$2:$AC$601),"")</f>
        <v/>
      </c>
      <c r="B406" s="93">
        <v>185</v>
      </c>
      <c r="C406" s="59">
        <f>VLOOKUP($B406,Ludo_na!$A$2:$D$601,2,0)</f>
        <v>106</v>
      </c>
      <c r="D406" s="60" t="str">
        <f>IF(VLOOKUP($B406,Ludo_voor!$A$2:$Y$601,3,0)="","",VLOOKUP($B406,Ludo_voor!$A$2:$Y$601,3,0))</f>
        <v>Lemahieu</v>
      </c>
      <c r="E406" s="61" t="str">
        <f>IF(VLOOKUP($B406,Ludo_voor!$A$2:$Y$601,4,0)="","",VLOOKUP($B406,Ludo_voor!$A$2:$Y$601,4,0))</f>
        <v>Chris</v>
      </c>
      <c r="F406" s="62" t="str">
        <f>IF(VLOOKUP($B406,Ludo_voor!$A$2:$Y$601,5,0)="","",VLOOKUP($B406,Ludo_voor!$A$2:$Y$601,5,0))</f>
        <v>Spelen op Zolder</v>
      </c>
      <c r="G406" s="63"/>
      <c r="H406" s="85"/>
      <c r="I406" s="86"/>
      <c r="J406" s="87"/>
      <c r="K406" s="87"/>
      <c r="L406" s="87"/>
      <c r="M406" s="67" t="str">
        <f t="array" ref="M406">IF($G406="","",IF(L406="",0,((SUM(IF(I406=I$2:I$601,IF(J406=J$2:J$601,1,0),0))-K406)/(SUM(IF(I406=I$2:I$601,IF(J406=J$2:J$601,1,0),0))-1)*100)+(L406/(SUM(IF(I406=I$2:I$601,IF(J406=J$2:J$601,L$2:L$601,0),0))))+IF(K406&lt;2,SUM(IF(I406=I$2:I$601,IF(J406=J$2:J$601,1,0),0)),0)))</f>
        <v/>
      </c>
      <c r="N406" s="88"/>
      <c r="O406" s="72"/>
      <c r="P406" s="72"/>
      <c r="Q406" s="72"/>
      <c r="R406" s="70" t="str">
        <f t="array" ref="R406">IF($G406="","",IF(Q406="",0,((SUM(IF(N406=N$2:N$601,IF(O406=O$2:O$601,1,0),0))-P406)/(SUM(IF(N406=N$2:N$601,IF(O406=O$2:O$601,1,0),0))-1)*100)+(Q406/(SUM(IF(N406=N$2:N$601,IF(O406=O$2:O$601,Q$2:Q$601,0),0))))+IF(P406&lt;2,SUM(IF(N406=N$2:N$601,IF(O406=O$2:O$601,1,0),0)),0)))</f>
        <v/>
      </c>
      <c r="S406" s="71"/>
      <c r="T406" s="72"/>
      <c r="U406" s="72"/>
      <c r="V406" s="72"/>
      <c r="W406" s="73" t="str">
        <f t="array" ref="W406">IF($G406="","",IF(OR(S406=Error_checking!$Q$25,S406=Error_checking!$Q$26),R406-IF(P406&lt;2,SUM(IF(N406=N$2:N$601,IF(O406=O$2:O$601,1,0),0)),0),IF(V406="",0,((SUM(IF(S406=S$2:S$601,IF(T406=T$2:T$601,1,0),0))-U406)/(SUM(IF(S406=S$2:S$601,IF(T406=T$2:T$601,1,0),0))-1)*100)+(V406/(SUM(IF(S406=S$2:S$601,IF(T406=T$2:T$601,V$2:V$601,0),0))))+IF(U406&lt;2,SUM(IF(S406=S$2:S$601,IF(T406=T$2:T$601,1,0),0)),0))))</f>
        <v/>
      </c>
      <c r="X406" s="74"/>
      <c r="Y406" s="75"/>
      <c r="Z406" s="76"/>
      <c r="AA406" s="75"/>
      <c r="AB406" s="77">
        <f>0</f>
        <v>0</v>
      </c>
      <c r="AC406" s="77">
        <f t="array" ref="AC406">SUM(M406,R406,W406,AB406)</f>
        <v>0</v>
      </c>
      <c r="AD406" s="76">
        <f>IF(G406=Error_checking!$A$26,MAX(0,MIN(MaxBonus,$G$1)+1-_xlfn.RANK.EQ(AC406,$AC$2:$AC$601)),0)</f>
        <v>0</v>
      </c>
      <c r="AE406" s="73">
        <f t="shared" si="6"/>
        <v>0</v>
      </c>
      <c r="AF406" s="78" t="str">
        <f t="array" ref="AF406">IF(G406=Error_checking!$A$26,_xlfn.RANK.EQ(AC406,$AC$2:$AC$601),"")</f>
        <v/>
      </c>
      <c r="AG406" s="79"/>
      <c r="AH406" s="80"/>
      <c r="AI406" s="80"/>
      <c r="AJ406" s="80"/>
      <c r="AK406" s="81"/>
      <c r="AL406" s="81"/>
      <c r="AM406" s="81"/>
      <c r="AN406" s="82"/>
      <c r="AO406" s="81"/>
      <c r="AP406" s="81"/>
      <c r="AQ406" s="81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/>
      <c r="BU406" s="89"/>
      <c r="BV406" s="89"/>
      <c r="BW406" s="89"/>
      <c r="BX406" s="89"/>
      <c r="BY406" s="89"/>
      <c r="BZ406" s="89"/>
    </row>
    <row r="407" spans="1:78" s="89" customFormat="1" ht="12.75" x14ac:dyDescent="0.2">
      <c r="A407" s="58" t="str">
        <f t="array" ref="A407">IF(G407=Error_checking!$A$26,_xlfn.RANK.EQ(AC407,$AC$2:$AC$601),"")</f>
        <v/>
      </c>
      <c r="B407" s="58">
        <v>412</v>
      </c>
      <c r="C407" s="59">
        <f>VLOOKUP($B407,Ludo_na!$A$2:$D$601,2,0)</f>
        <v>447</v>
      </c>
      <c r="D407" s="60" t="str">
        <f>IF(VLOOKUP($B407,Ludo_voor!$A$2:$Y$601,3,0)="","",VLOOKUP($B407,Ludo_voor!$A$2:$Y$601,3,0))</f>
        <v>Lempereur</v>
      </c>
      <c r="E407" s="61" t="str">
        <f>IF(VLOOKUP($B407,Ludo_voor!$A$2:$Y$601,4,0)="","",VLOOKUP($B407,Ludo_voor!$A$2:$Y$601,4,0))</f>
        <v>Nicolas</v>
      </c>
      <c r="F407" s="62" t="str">
        <f>IF(VLOOKUP($B407,Ludo_voor!$A$2:$Y$601,5,0)="","",VLOOKUP($B407,Ludo_voor!$A$2:$Y$601,5,0))</f>
        <v/>
      </c>
      <c r="G407" s="63"/>
      <c r="H407" s="64"/>
      <c r="I407" s="65"/>
      <c r="J407" s="66"/>
      <c r="K407" s="66"/>
      <c r="L407" s="66"/>
      <c r="M407" s="67" t="str">
        <f t="array" ref="M407">IF($G407="","",IF(L407="",0,((SUM(IF(I407=I$2:I$601,IF(J407=J$2:J$601,1,0),0))-K407)/(SUM(IF(I407=I$2:I$601,IF(J407=J$2:J$601,1,0),0))-1)*100)+(L407/(SUM(IF(I407=I$2:I$601,IF(J407=J$2:J$601,L$2:L$601,0),0))))+IF(K407&lt;2,SUM(IF(I407=I$2:I$601,IF(J407=J$2:J$601,1,0),0)),0)))</f>
        <v/>
      </c>
      <c r="N407" s="68"/>
      <c r="O407" s="69"/>
      <c r="P407" s="69"/>
      <c r="Q407" s="69"/>
      <c r="R407" s="70" t="str">
        <f t="array" ref="R407">IF($G407="","",IF(Q407="",0,((SUM(IF(N407=N$2:N$601,IF(O407=O$2:O$601,1,0),0))-P407)/(SUM(IF(N407=N$2:N$601,IF(O407=O$2:O$601,1,0),0))-1)*100)+(Q407/(SUM(IF(N407=N$2:N$601,IF(O407=O$2:O$601,Q$2:Q$601,0),0))))+IF(P407&lt;2,SUM(IF(N407=N$2:N$601,IF(O407=O$2:O$601,1,0),0)),0)))</f>
        <v/>
      </c>
      <c r="S407" s="71"/>
      <c r="T407" s="72"/>
      <c r="U407" s="72"/>
      <c r="V407" s="72"/>
      <c r="W407" s="73" t="str">
        <f t="array" ref="W407">IF($G407="","",IF(OR(S407=Error_checking!$Q$25,S407=Error_checking!$Q$26),R407-IF(P407&lt;2,SUM(IF(N407=N$2:N$601,IF(O407=O$2:O$601,1,0),0)),0),IF(V407="",0,((SUM(IF(S407=S$2:S$601,IF(T407=T$2:T$601,1,0),0))-U407)/(SUM(IF(S407=S$2:S$601,IF(T407=T$2:T$601,1,0),0))-1)*100)+(V407/(SUM(IF(S407=S$2:S$601,IF(T407=T$2:T$601,V$2:V$601,0),0))))+IF(U407&lt;2,SUM(IF(S407=S$2:S$601,IF(T407=T$2:T$601,1,0),0)),0))))</f>
        <v/>
      </c>
      <c r="X407" s="74"/>
      <c r="Y407" s="75"/>
      <c r="Z407" s="76"/>
      <c r="AA407" s="75"/>
      <c r="AB407" s="77">
        <f>0</f>
        <v>0</v>
      </c>
      <c r="AC407" s="77">
        <f t="array" ref="AC407">SUM(M407,R407,W407,AB407)</f>
        <v>0</v>
      </c>
      <c r="AD407" s="76">
        <f>IF(G407=Error_checking!$A$26,MAX(0,MIN(MaxBonus,$G$1)+1-_xlfn.RANK.EQ(AC407,$AC$2:$AC$601)),0)</f>
        <v>0</v>
      </c>
      <c r="AE407" s="73">
        <f t="shared" si="6"/>
        <v>0</v>
      </c>
      <c r="AF407" s="78" t="str">
        <f t="array" ref="AF407">IF(G407=Error_checking!$A$26,_xlfn.RANK.EQ(AC407,$AC$2:$AC$601),"")</f>
        <v/>
      </c>
      <c r="AG407" s="79"/>
      <c r="AH407" s="80"/>
      <c r="AI407" s="80"/>
      <c r="AJ407" s="80"/>
      <c r="AK407" s="81"/>
      <c r="AL407" s="81"/>
      <c r="AM407" s="81"/>
      <c r="AN407" s="82"/>
      <c r="AO407" s="81"/>
      <c r="AP407" s="81"/>
      <c r="AQ407" s="81"/>
    </row>
    <row r="408" spans="1:78" s="89" customFormat="1" ht="12.75" x14ac:dyDescent="0.2">
      <c r="A408" s="58" t="str">
        <f t="array" ref="A408">IF(G408=Error_checking!$A$26,_xlfn.RANK.EQ(AC408,$AC$2:$AC$601),"")</f>
        <v/>
      </c>
      <c r="B408" s="84">
        <v>20</v>
      </c>
      <c r="C408" s="59">
        <f>VLOOKUP($B408,Ludo_na!$A$2:$D$601,2,0)</f>
        <v>103</v>
      </c>
      <c r="D408" s="60" t="str">
        <f>IF(VLOOKUP($B408,Ludo_voor!$A$2:$Y$601,3,0)="","",VLOOKUP($B408,Ludo_voor!$A$2:$Y$601,3,0))</f>
        <v>Lenssens</v>
      </c>
      <c r="E408" s="61" t="str">
        <f>IF(VLOOKUP($B408,Ludo_voor!$A$2:$Y$601,4,0)="","",VLOOKUP($B408,Ludo_voor!$A$2:$Y$601,4,0))</f>
        <v>Koen</v>
      </c>
      <c r="F408" s="62" t="str">
        <f>IF(VLOOKUP($B408,Ludo_voor!$A$2:$Y$601,5,0)="","",VLOOKUP($B408,Ludo_voor!$A$2:$Y$601,5,0))</f>
        <v>Teen en Tander</v>
      </c>
      <c r="G408" s="63"/>
      <c r="H408" s="85"/>
      <c r="I408" s="86"/>
      <c r="J408" s="87"/>
      <c r="K408" s="87"/>
      <c r="L408" s="87"/>
      <c r="M408" s="67" t="str">
        <f t="array" ref="M408">IF($G408="","",IF(L408="",0,((SUM(IF(I408=I$2:I$601,IF(J408=J$2:J$601,1,0),0))-K408)/(SUM(IF(I408=I$2:I$601,IF(J408=J$2:J$601,1,0),0))-1)*100)+(L408/(SUM(IF(I408=I$2:I$601,IF(J408=J$2:J$601,L$2:L$601,0),0))))+IF(K408&lt;2,SUM(IF(I408=I$2:I$601,IF(J408=J$2:J$601,1,0),0)),0)))</f>
        <v/>
      </c>
      <c r="N408" s="88"/>
      <c r="O408" s="72"/>
      <c r="P408" s="72"/>
      <c r="Q408" s="72"/>
      <c r="R408" s="70" t="str">
        <f t="array" ref="R408">IF($G408="","",IF(Q408="",0,((SUM(IF(N408=N$2:N$601,IF(O408=O$2:O$601,1,0),0))-P408)/(SUM(IF(N408=N$2:N$601,IF(O408=O$2:O$601,1,0),0))-1)*100)+(Q408/(SUM(IF(N408=N$2:N$601,IF(O408=O$2:O$601,Q$2:Q$601,0),0))))+IF(P408&lt;2,SUM(IF(N408=N$2:N$601,IF(O408=O$2:O$601,1,0),0)),0)))</f>
        <v/>
      </c>
      <c r="S408" s="71"/>
      <c r="T408" s="72"/>
      <c r="U408" s="72"/>
      <c r="V408" s="72"/>
      <c r="W408" s="73" t="str">
        <f t="array" ref="W408">IF($G408="","",IF(OR(S408=Error_checking!$Q$25,S408=Error_checking!$Q$26),R408-IF(P408&lt;2,SUM(IF(N408=N$2:N$601,IF(O408=O$2:O$601,1,0),0)),0),IF(V408="",0,((SUM(IF(S408=S$2:S$601,IF(T408=T$2:T$601,1,0),0))-U408)/(SUM(IF(S408=S$2:S$601,IF(T408=T$2:T$601,1,0),0))-1)*100)+(V408/(SUM(IF(S408=S$2:S$601,IF(T408=T$2:T$601,V$2:V$601,0),0))))+IF(U408&lt;2,SUM(IF(S408=S$2:S$601,IF(T408=T$2:T$601,1,0),0)),0))))</f>
        <v/>
      </c>
      <c r="X408" s="74"/>
      <c r="Y408" s="75"/>
      <c r="Z408" s="76"/>
      <c r="AA408" s="75"/>
      <c r="AB408" s="77">
        <f>0</f>
        <v>0</v>
      </c>
      <c r="AC408" s="77">
        <f t="array" ref="AC408">SUM(M408,R408,W408,AB408)</f>
        <v>0</v>
      </c>
      <c r="AD408" s="76">
        <f>IF(G408=Error_checking!$A$26,MAX(0,MIN(MaxBonus,$G$1)+1-_xlfn.RANK.EQ(AC408,$AC$2:$AC$601)),0)</f>
        <v>0</v>
      </c>
      <c r="AE408" s="73">
        <f t="shared" si="6"/>
        <v>0</v>
      </c>
      <c r="AF408" s="78" t="str">
        <f t="array" ref="AF408">IF(G408=Error_checking!$A$26,_xlfn.RANK.EQ(AC408,$AC$2:$AC$601),"")</f>
        <v/>
      </c>
      <c r="AG408" s="79"/>
      <c r="AH408" s="80"/>
      <c r="AI408" s="80"/>
      <c r="AJ408" s="80"/>
      <c r="AK408" s="81"/>
      <c r="AL408" s="81"/>
      <c r="AM408" s="81"/>
      <c r="AN408" s="82"/>
      <c r="AO408" s="81"/>
      <c r="AP408" s="81"/>
      <c r="AQ408" s="81"/>
    </row>
    <row r="409" spans="1:78" s="89" customFormat="1" ht="12.75" x14ac:dyDescent="0.2">
      <c r="A409" s="58" t="str">
        <f t="array" ref="A409">IF(G409=Error_checking!$A$26,_xlfn.RANK.EQ(AC409,$AC$2:$AC$601),"")</f>
        <v/>
      </c>
      <c r="B409" s="84">
        <v>123</v>
      </c>
      <c r="C409" s="59">
        <f>VLOOKUP($B409,Ludo_na!$A$2:$D$601,2,0)</f>
        <v>280</v>
      </c>
      <c r="D409" s="60" t="str">
        <f>IF(VLOOKUP($B409,Ludo_voor!$A$2:$Y$601,3,0)="","",VLOOKUP($B409,Ludo_voor!$A$2:$Y$601,3,0))</f>
        <v>Lenssens</v>
      </c>
      <c r="E409" s="61" t="str">
        <f>IF(VLOOKUP($B409,Ludo_voor!$A$2:$Y$601,4,0)="","",VLOOKUP($B409,Ludo_voor!$A$2:$Y$601,4,0))</f>
        <v>Pieter-Jan</v>
      </c>
      <c r="F409" s="62" t="str">
        <f>IF(VLOOKUP($B409,Ludo_voor!$A$2:$Y$601,5,0)="","",VLOOKUP($B409,Ludo_voor!$A$2:$Y$601,5,0))</f>
        <v>Teen en Tander</v>
      </c>
      <c r="G409" s="63"/>
      <c r="H409" s="85"/>
      <c r="I409" s="86"/>
      <c r="J409" s="87"/>
      <c r="K409" s="87"/>
      <c r="L409" s="87"/>
      <c r="M409" s="67" t="str">
        <f t="array" ref="M409">IF($G409="","",IF(L409="",0,((SUM(IF(I409=I$2:I$601,IF(J409=J$2:J$601,1,0),0))-K409)/(SUM(IF(I409=I$2:I$601,IF(J409=J$2:J$601,1,0),0))-1)*100)+(L409/(SUM(IF(I409=I$2:I$601,IF(J409=J$2:J$601,L$2:L$601,0),0))))+IF(K409&lt;2,SUM(IF(I409=I$2:I$601,IF(J409=J$2:J$601,1,0),0)),0)))</f>
        <v/>
      </c>
      <c r="N409" s="88"/>
      <c r="O409" s="72"/>
      <c r="P409" s="72"/>
      <c r="Q409" s="72"/>
      <c r="R409" s="70" t="str">
        <f t="array" ref="R409">IF($G409="","",IF(Q409="",0,((SUM(IF(N409=N$2:N$601,IF(O409=O$2:O$601,1,0),0))-P409)/(SUM(IF(N409=N$2:N$601,IF(O409=O$2:O$601,1,0),0))-1)*100)+(Q409/(SUM(IF(N409=N$2:N$601,IF(O409=O$2:O$601,Q$2:Q$601,0),0))))+IF(P409&lt;2,SUM(IF(N409=N$2:N$601,IF(O409=O$2:O$601,1,0),0)),0)))</f>
        <v/>
      </c>
      <c r="S409" s="71"/>
      <c r="T409" s="72"/>
      <c r="U409" s="72"/>
      <c r="V409" s="72"/>
      <c r="W409" s="73" t="str">
        <f t="array" ref="W409">IF($G409="","",IF(OR(S409=Error_checking!$Q$25,S409=Error_checking!$Q$26),R409-IF(P409&lt;2,SUM(IF(N409=N$2:N$601,IF(O409=O$2:O$601,1,0),0)),0),IF(V409="",0,((SUM(IF(S409=S$2:S$601,IF(T409=T$2:T$601,1,0),0))-U409)/(SUM(IF(S409=S$2:S$601,IF(T409=T$2:T$601,1,0),0))-1)*100)+(V409/(SUM(IF(S409=S$2:S$601,IF(T409=T$2:T$601,V$2:V$601,0),0))))+IF(U409&lt;2,SUM(IF(S409=S$2:S$601,IF(T409=T$2:T$601,1,0),0)),0))))</f>
        <v/>
      </c>
      <c r="X409" s="74"/>
      <c r="Y409" s="75"/>
      <c r="Z409" s="76"/>
      <c r="AA409" s="75"/>
      <c r="AB409" s="77">
        <f>0</f>
        <v>0</v>
      </c>
      <c r="AC409" s="77">
        <f t="array" ref="AC409">SUM(M409,R409,W409,AB409)</f>
        <v>0</v>
      </c>
      <c r="AD409" s="76">
        <f>IF(G409=Error_checking!$A$26,MAX(0,MIN(MaxBonus,$G$1)+1-_xlfn.RANK.EQ(AC409,$AC$2:$AC$601)),0)</f>
        <v>0</v>
      </c>
      <c r="AE409" s="73">
        <f t="shared" si="6"/>
        <v>0</v>
      </c>
      <c r="AF409" s="78" t="str">
        <f t="array" ref="AF409">IF(G409=Error_checking!$A$26,_xlfn.RANK.EQ(AC409,$AC$2:$AC$601),"")</f>
        <v/>
      </c>
      <c r="AG409" s="79"/>
      <c r="AH409" s="80"/>
      <c r="AI409" s="80"/>
      <c r="AJ409" s="80"/>
      <c r="AK409" s="81"/>
      <c r="AL409" s="81"/>
      <c r="AM409" s="81"/>
      <c r="AN409" s="82"/>
      <c r="AO409" s="81"/>
      <c r="AP409" s="81"/>
      <c r="AQ409" s="81"/>
    </row>
    <row r="410" spans="1:78" s="104" customFormat="1" ht="12.75" x14ac:dyDescent="0.2">
      <c r="A410" s="58" t="str">
        <f t="array" ref="A410">IF(G410=Error_checking!$A$26,_xlfn.RANK.EQ(AC410,$AC$2:$AC$601),"")</f>
        <v/>
      </c>
      <c r="B410" s="84">
        <v>127</v>
      </c>
      <c r="C410" s="59">
        <f>VLOOKUP($B410,Ludo_na!$A$2:$D$601,2,0)</f>
        <v>498</v>
      </c>
      <c r="D410" s="60" t="str">
        <f>IF(VLOOKUP($B410,Ludo_voor!$A$2:$Y$601,3,0)="","",VLOOKUP($B410,Ludo_voor!$A$2:$Y$601,3,0))</f>
        <v>Lievens</v>
      </c>
      <c r="E410" s="61" t="str">
        <f>IF(VLOOKUP($B410,Ludo_voor!$A$2:$Y$601,4,0)="","",VLOOKUP($B410,Ludo_voor!$A$2:$Y$601,4,0))</f>
        <v>David</v>
      </c>
      <c r="F410" s="62" t="str">
        <f>IF(VLOOKUP($B410,Ludo_voor!$A$2:$Y$601,5,0)="","",VLOOKUP($B410,Ludo_voor!$A$2:$Y$601,5,0))</f>
        <v/>
      </c>
      <c r="G410" s="63"/>
      <c r="H410" s="85"/>
      <c r="I410" s="86"/>
      <c r="J410" s="87"/>
      <c r="K410" s="87"/>
      <c r="L410" s="87"/>
      <c r="M410" s="67" t="str">
        <f t="array" ref="M410">IF($G410="","",IF(L410="",0,((SUM(IF(I410=I$2:I$601,IF(J410=J$2:J$601,1,0),0))-K410)/(SUM(IF(I410=I$2:I$601,IF(J410=J$2:J$601,1,0),0))-1)*100)+(L410/(SUM(IF(I410=I$2:I$601,IF(J410=J$2:J$601,L$2:L$601,0),0))))+IF(K410&lt;2,SUM(IF(I410=I$2:I$601,IF(J410=J$2:J$601,1,0),0)),0)))</f>
        <v/>
      </c>
      <c r="N410" s="88"/>
      <c r="O410" s="72"/>
      <c r="P410" s="72"/>
      <c r="Q410" s="72"/>
      <c r="R410" s="70" t="str">
        <f t="array" ref="R410">IF($G410="","",IF(Q410="",0,((SUM(IF(N410=N$2:N$601,IF(O410=O$2:O$601,1,0),0))-P410)/(SUM(IF(N410=N$2:N$601,IF(O410=O$2:O$601,1,0),0))-1)*100)+(Q410/(SUM(IF(N410=N$2:N$601,IF(O410=O$2:O$601,Q$2:Q$601,0),0))))+IF(P410&lt;2,SUM(IF(N410=N$2:N$601,IF(O410=O$2:O$601,1,0),0)),0)))</f>
        <v/>
      </c>
      <c r="S410" s="71"/>
      <c r="T410" s="72"/>
      <c r="U410" s="72"/>
      <c r="V410" s="72"/>
      <c r="W410" s="73" t="str">
        <f t="array" ref="W410">IF($G410="","",IF(OR(S410=Error_checking!$Q$25,S410=Error_checking!$Q$26),R410-IF(P410&lt;2,SUM(IF(N410=N$2:N$601,IF(O410=O$2:O$601,1,0),0)),0),IF(V410="",0,((SUM(IF(S410=S$2:S$601,IF(T410=T$2:T$601,1,0),0))-U410)/(SUM(IF(S410=S$2:S$601,IF(T410=T$2:T$601,1,0),0))-1)*100)+(V410/(SUM(IF(S410=S$2:S$601,IF(T410=T$2:T$601,V$2:V$601,0),0))))+IF(U410&lt;2,SUM(IF(S410=S$2:S$601,IF(T410=T$2:T$601,1,0),0)),0))))</f>
        <v/>
      </c>
      <c r="X410" s="74"/>
      <c r="Y410" s="75"/>
      <c r="Z410" s="76"/>
      <c r="AA410" s="75"/>
      <c r="AB410" s="77">
        <f>0</f>
        <v>0</v>
      </c>
      <c r="AC410" s="77">
        <f t="array" ref="AC410">SUM(M410,R410,W410,AB410)</f>
        <v>0</v>
      </c>
      <c r="AD410" s="76">
        <f>IF(G410=Error_checking!$A$26,MAX(0,MIN(MaxBonus,$G$1)+1-_xlfn.RANK.EQ(AC410,$AC$2:$AC$601)),0)</f>
        <v>0</v>
      </c>
      <c r="AE410" s="73">
        <f t="shared" si="6"/>
        <v>0</v>
      </c>
      <c r="AF410" s="78" t="str">
        <f t="array" ref="AF410">IF(G410=Error_checking!$A$26,_xlfn.RANK.EQ(AC410,$AC$2:$AC$601),"")</f>
        <v/>
      </c>
      <c r="AG410" s="79"/>
      <c r="AH410" s="80"/>
      <c r="AI410" s="80"/>
      <c r="AJ410" s="80"/>
      <c r="AK410" s="81"/>
      <c r="AL410" s="81"/>
      <c r="AM410" s="81"/>
      <c r="AN410" s="82"/>
      <c r="AO410" s="81"/>
      <c r="AP410" s="81"/>
      <c r="AQ410" s="81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</row>
    <row r="411" spans="1:78" s="104" customFormat="1" ht="12.75" x14ac:dyDescent="0.2">
      <c r="A411" s="58" t="str">
        <f t="array" ref="A411">IF(G411=Error_checking!$A$26,_xlfn.RANK.EQ(AC411,$AC$2:$AC$601),"")</f>
        <v/>
      </c>
      <c r="B411" s="84">
        <v>72</v>
      </c>
      <c r="C411" s="59">
        <f>VLOOKUP($B411,Ludo_na!$A$2:$D$601,2,0)</f>
        <v>458</v>
      </c>
      <c r="D411" s="60" t="str">
        <f>IF(VLOOKUP($B411,Ludo_voor!$A$2:$Y$601,3,0)="","",VLOOKUP($B411,Ludo_voor!$A$2:$Y$601,3,0))</f>
        <v>Lobbestael</v>
      </c>
      <c r="E411" s="61" t="str">
        <f>IF(VLOOKUP($B411,Ludo_voor!$A$2:$Y$601,4,0)="","",VLOOKUP($B411,Ludo_voor!$A$2:$Y$601,4,0))</f>
        <v>Myriam</v>
      </c>
      <c r="F411" s="62" t="str">
        <f>IF(VLOOKUP($B411,Ludo_voor!$A$2:$Y$601,5,0)="","",VLOOKUP($B411,Ludo_voor!$A$2:$Y$601,5,0))</f>
        <v>Teen en Tander</v>
      </c>
      <c r="G411" s="63"/>
      <c r="H411" s="85"/>
      <c r="I411" s="86"/>
      <c r="J411" s="87"/>
      <c r="K411" s="87"/>
      <c r="L411" s="87"/>
      <c r="M411" s="67" t="str">
        <f t="array" ref="M411">IF($G411="","",IF(L411="",0,((SUM(IF(I411=I$2:I$601,IF(J411=J$2:J$601,1,0),0))-K411)/(SUM(IF(I411=I$2:I$601,IF(J411=J$2:J$601,1,0),0))-1)*100)+(L411/(SUM(IF(I411=I$2:I$601,IF(J411=J$2:J$601,L$2:L$601,0),0))))+IF(K411&lt;2,SUM(IF(I411=I$2:I$601,IF(J411=J$2:J$601,1,0),0)),0)))</f>
        <v/>
      </c>
      <c r="N411" s="88"/>
      <c r="O411" s="72"/>
      <c r="P411" s="72"/>
      <c r="Q411" s="72"/>
      <c r="R411" s="70" t="str">
        <f t="array" ref="R411">IF($G411="","",IF(Q411="",0,((SUM(IF(N411=N$2:N$601,IF(O411=O$2:O$601,1,0),0))-P411)/(SUM(IF(N411=N$2:N$601,IF(O411=O$2:O$601,1,0),0))-1)*100)+(Q411/(SUM(IF(N411=N$2:N$601,IF(O411=O$2:O$601,Q$2:Q$601,0),0))))+IF(P411&lt;2,SUM(IF(N411=N$2:N$601,IF(O411=O$2:O$601,1,0),0)),0)))</f>
        <v/>
      </c>
      <c r="S411" s="71"/>
      <c r="T411" s="72"/>
      <c r="U411" s="72"/>
      <c r="V411" s="72"/>
      <c r="W411" s="73" t="str">
        <f t="array" ref="W411">IF($G411="","",IF(OR(S411=Error_checking!$Q$25,S411=Error_checking!$Q$26),R411-IF(P411&lt;2,SUM(IF(N411=N$2:N$601,IF(O411=O$2:O$601,1,0),0)),0),IF(V411="",0,((SUM(IF(S411=S$2:S$601,IF(T411=T$2:T$601,1,0),0))-U411)/(SUM(IF(S411=S$2:S$601,IF(T411=T$2:T$601,1,0),0))-1)*100)+(V411/(SUM(IF(S411=S$2:S$601,IF(T411=T$2:T$601,V$2:V$601,0),0))))+IF(U411&lt;2,SUM(IF(S411=S$2:S$601,IF(T411=T$2:T$601,1,0),0)),0))))</f>
        <v/>
      </c>
      <c r="X411" s="74"/>
      <c r="Y411" s="75"/>
      <c r="Z411" s="76"/>
      <c r="AA411" s="75"/>
      <c r="AB411" s="77">
        <f>0</f>
        <v>0</v>
      </c>
      <c r="AC411" s="77">
        <f t="array" ref="AC411">SUM(M411,R411,W411,AB411)</f>
        <v>0</v>
      </c>
      <c r="AD411" s="76">
        <f>IF(G411=Error_checking!$A$26,MAX(0,MIN(MaxBonus,$G$1)+1-_xlfn.RANK.EQ(AC411,$AC$2:$AC$601)),0)</f>
        <v>0</v>
      </c>
      <c r="AE411" s="73">
        <f t="shared" si="6"/>
        <v>0</v>
      </c>
      <c r="AF411" s="78" t="str">
        <f t="array" ref="AF411">IF(G411=Error_checking!$A$26,_xlfn.RANK.EQ(AC411,$AC$2:$AC$601),"")</f>
        <v/>
      </c>
      <c r="AG411" s="79"/>
      <c r="AH411" s="80"/>
      <c r="AI411" s="80"/>
      <c r="AJ411" s="80"/>
      <c r="AK411" s="81"/>
      <c r="AL411" s="81"/>
      <c r="AM411" s="81"/>
      <c r="AN411" s="82"/>
      <c r="AO411" s="81"/>
      <c r="AP411" s="81"/>
      <c r="AQ411" s="81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</row>
    <row r="412" spans="1:78" s="89" customFormat="1" ht="12.75" x14ac:dyDescent="0.2">
      <c r="A412" s="58" t="str">
        <f t="array" ref="A412">IF(G412=Error_checking!$A$26,_xlfn.RANK.EQ(AC412,$AC$2:$AC$601),"")</f>
        <v/>
      </c>
      <c r="B412" s="58">
        <v>416</v>
      </c>
      <c r="C412" s="59">
        <f>VLOOKUP($B412,Ludo_na!$A$2:$D$601,2,0)</f>
        <v>207</v>
      </c>
      <c r="D412" s="60" t="str">
        <f>IF(VLOOKUP($B412,Ludo_voor!$A$2:$Y$601,3,0)="","",VLOOKUP($B412,Ludo_voor!$A$2:$Y$601,3,0))</f>
        <v>Löfberg</v>
      </c>
      <c r="E412" s="61" t="str">
        <f>IF(VLOOKUP($B412,Ludo_voor!$A$2:$Y$601,4,0)="","",VLOOKUP($B412,Ludo_voor!$A$2:$Y$601,4,0))</f>
        <v>Valentin</v>
      </c>
      <c r="F412" s="62" t="str">
        <f>IF(VLOOKUP($B412,Ludo_voor!$A$2:$Y$601,5,0)="","",VLOOKUP($B412,Ludo_voor!$A$2:$Y$601,5,0))</f>
        <v/>
      </c>
      <c r="G412" s="63"/>
      <c r="H412" s="64"/>
      <c r="I412" s="65"/>
      <c r="J412" s="66"/>
      <c r="K412" s="66"/>
      <c r="L412" s="66"/>
      <c r="M412" s="67" t="str">
        <f t="array" ref="M412">IF($G412="","",IF(L412="",0,((SUM(IF(I412=I$2:I$601,IF(J412=J$2:J$601,1,0),0))-K412)/(SUM(IF(I412=I$2:I$601,IF(J412=J$2:J$601,1,0),0))-1)*100)+(L412/(SUM(IF(I412=I$2:I$601,IF(J412=J$2:J$601,L$2:L$601,0),0))))+IF(K412&lt;2,SUM(IF(I412=I$2:I$601,IF(J412=J$2:J$601,1,0),0)),0)))</f>
        <v/>
      </c>
      <c r="N412" s="68"/>
      <c r="O412" s="69"/>
      <c r="P412" s="69"/>
      <c r="Q412" s="69"/>
      <c r="R412" s="70" t="str">
        <f t="array" ref="R412">IF($G412="","",IF(Q412="",0,((SUM(IF(N412=N$2:N$601,IF(O412=O$2:O$601,1,0),0))-P412)/(SUM(IF(N412=N$2:N$601,IF(O412=O$2:O$601,1,0),0))-1)*100)+(Q412/(SUM(IF(N412=N$2:N$601,IF(O412=O$2:O$601,Q$2:Q$601,0),0))))+IF(P412&lt;2,SUM(IF(N412=N$2:N$601,IF(O412=O$2:O$601,1,0),0)),0)))</f>
        <v/>
      </c>
      <c r="S412" s="71"/>
      <c r="T412" s="72"/>
      <c r="U412" s="72"/>
      <c r="V412" s="72"/>
      <c r="W412" s="73" t="str">
        <f t="array" ref="W412">IF($G412="","",IF(OR(S412=Error_checking!$Q$25,S412=Error_checking!$Q$26),R412-IF(P412&lt;2,SUM(IF(N412=N$2:N$601,IF(O412=O$2:O$601,1,0),0)),0),IF(V412="",0,((SUM(IF(S412=S$2:S$601,IF(T412=T$2:T$601,1,0),0))-U412)/(SUM(IF(S412=S$2:S$601,IF(T412=T$2:T$601,1,0),0))-1)*100)+(V412/(SUM(IF(S412=S$2:S$601,IF(T412=T$2:T$601,V$2:V$601,0),0))))+IF(U412&lt;2,SUM(IF(S412=S$2:S$601,IF(T412=T$2:T$601,1,0),0)),0))))</f>
        <v/>
      </c>
      <c r="X412" s="74"/>
      <c r="Y412" s="75"/>
      <c r="Z412" s="76"/>
      <c r="AA412" s="75"/>
      <c r="AB412" s="77">
        <f>0</f>
        <v>0</v>
      </c>
      <c r="AC412" s="77">
        <f t="array" ref="AC412">SUM(M412,R412,W412,AB412)</f>
        <v>0</v>
      </c>
      <c r="AD412" s="76">
        <f>IF(G412=Error_checking!$A$26,MAX(0,MIN(MaxBonus,$G$1)+1-_xlfn.RANK.EQ(AC412,$AC$2:$AC$601)),0)</f>
        <v>0</v>
      </c>
      <c r="AE412" s="73">
        <f t="shared" si="6"/>
        <v>0</v>
      </c>
      <c r="AF412" s="78" t="str">
        <f t="array" ref="AF412">IF(G412=Error_checking!$A$26,_xlfn.RANK.EQ(AC412,$AC$2:$AC$601),"")</f>
        <v/>
      </c>
      <c r="AG412" s="79"/>
      <c r="AH412" s="80"/>
      <c r="AI412" s="80"/>
      <c r="AJ412" s="80"/>
      <c r="AK412" s="81"/>
      <c r="AL412" s="81"/>
      <c r="AM412" s="81"/>
      <c r="AN412" s="82"/>
      <c r="AO412" s="81"/>
      <c r="AP412" s="81"/>
      <c r="AQ412" s="81"/>
    </row>
    <row r="413" spans="1:78" s="89" customFormat="1" ht="12.75" x14ac:dyDescent="0.2">
      <c r="A413" s="58" t="str">
        <f t="array" ref="A413">IF(G413=Error_checking!$A$26,_xlfn.RANK.EQ(AC413,$AC$2:$AC$601),"")</f>
        <v/>
      </c>
      <c r="B413" s="58">
        <v>378</v>
      </c>
      <c r="C413" s="59">
        <f>VLOOKUP($B413,Ludo_na!$A$2:$D$601,2,0)</f>
        <v>361</v>
      </c>
      <c r="D413" s="60" t="str">
        <f>IF(VLOOKUP($B413,Ludo_voor!$A$2:$Y$601,3,0)="","",VLOOKUP($B413,Ludo_voor!$A$2:$Y$601,3,0))</f>
        <v>Logeot</v>
      </c>
      <c r="E413" s="61" t="str">
        <f>IF(VLOOKUP($B413,Ludo_voor!$A$2:$Y$601,4,0)="","",VLOOKUP($B413,Ludo_voor!$A$2:$Y$601,4,0))</f>
        <v>Maxence</v>
      </c>
      <c r="F413" s="62" t="str">
        <f>IF(VLOOKUP($B413,Ludo_voor!$A$2:$Y$601,5,0)="","",VLOOKUP($B413,Ludo_voor!$A$2:$Y$601,5,0))</f>
        <v/>
      </c>
      <c r="G413" s="63"/>
      <c r="H413" s="64"/>
      <c r="I413" s="65"/>
      <c r="J413" s="66"/>
      <c r="K413" s="66"/>
      <c r="L413" s="66"/>
      <c r="M413" s="67" t="str">
        <f t="array" ref="M413">IF($G413="","",IF(L413="",0,((SUM(IF(I413=I$2:I$601,IF(J413=J$2:J$601,1,0),0))-K413)/(SUM(IF(I413=I$2:I$601,IF(J413=J$2:J$601,1,0),0))-1)*100)+(L413/(SUM(IF(I413=I$2:I$601,IF(J413=J$2:J$601,L$2:L$601,0),0))))+IF(K413&lt;2,SUM(IF(I413=I$2:I$601,IF(J413=J$2:J$601,1,0),0)),0)))</f>
        <v/>
      </c>
      <c r="N413" s="68"/>
      <c r="O413" s="69"/>
      <c r="P413" s="69"/>
      <c r="Q413" s="69"/>
      <c r="R413" s="70" t="str">
        <f t="array" ref="R413">IF($G413="","",IF(Q413="",0,((SUM(IF(N413=N$2:N$601,IF(O413=O$2:O$601,1,0),0))-P413)/(SUM(IF(N413=N$2:N$601,IF(O413=O$2:O$601,1,0),0))-1)*100)+(Q413/(SUM(IF(N413=N$2:N$601,IF(O413=O$2:O$601,Q$2:Q$601,0),0))))+IF(P413&lt;2,SUM(IF(N413=N$2:N$601,IF(O413=O$2:O$601,1,0),0)),0)))</f>
        <v/>
      </c>
      <c r="S413" s="71"/>
      <c r="T413" s="72"/>
      <c r="U413" s="72"/>
      <c r="V413" s="72"/>
      <c r="W413" s="73" t="str">
        <f t="array" ref="W413">IF($G413="","",IF(OR(S413=Error_checking!$Q$25,S413=Error_checking!$Q$26),R413-IF(P413&lt;2,SUM(IF(N413=N$2:N$601,IF(O413=O$2:O$601,1,0),0)),0),IF(V413="",0,((SUM(IF(S413=S$2:S$601,IF(T413=T$2:T$601,1,0),0))-U413)/(SUM(IF(S413=S$2:S$601,IF(T413=T$2:T$601,1,0),0))-1)*100)+(V413/(SUM(IF(S413=S$2:S$601,IF(T413=T$2:T$601,V$2:V$601,0),0))))+IF(U413&lt;2,SUM(IF(S413=S$2:S$601,IF(T413=T$2:T$601,1,0),0)),0))))</f>
        <v/>
      </c>
      <c r="X413" s="74"/>
      <c r="Y413" s="75"/>
      <c r="Z413" s="76"/>
      <c r="AA413" s="75"/>
      <c r="AB413" s="77">
        <f>0</f>
        <v>0</v>
      </c>
      <c r="AC413" s="77">
        <f t="array" ref="AC413">SUM(M413,R413,W413,AB413)</f>
        <v>0</v>
      </c>
      <c r="AD413" s="76">
        <f>IF(G413=Error_checking!$A$26,MAX(0,MIN(MaxBonus,$G$1)+1-_xlfn.RANK.EQ(AC413,$AC$2:$AC$601)),0)</f>
        <v>0</v>
      </c>
      <c r="AE413" s="73">
        <f t="shared" si="6"/>
        <v>0</v>
      </c>
      <c r="AF413" s="78" t="str">
        <f t="array" ref="AF413">IF(G413=Error_checking!$A$26,_xlfn.RANK.EQ(AC413,$AC$2:$AC$601),"")</f>
        <v/>
      </c>
      <c r="AG413" s="79"/>
      <c r="AH413" s="80"/>
      <c r="AI413" s="80"/>
      <c r="AJ413" s="80"/>
      <c r="AK413" s="81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</row>
    <row r="414" spans="1:78" s="104" customFormat="1" ht="12.75" x14ac:dyDescent="0.2">
      <c r="A414" s="58" t="str">
        <f t="array" ref="A414">IF(G414=Error_checking!$A$26,_xlfn.RANK.EQ(AC414,$AC$2:$AC$601),"")</f>
        <v/>
      </c>
      <c r="B414" s="58">
        <v>135</v>
      </c>
      <c r="C414" s="59">
        <f>VLOOKUP($B414,Ludo_na!$A$2:$D$601,2,0)</f>
        <v>43</v>
      </c>
      <c r="D414" s="60" t="str">
        <f>IF(VLOOKUP($B414,Ludo_voor!$A$2:$Y$601,3,0)="","",VLOOKUP($B414,Ludo_voor!$A$2:$Y$601,3,0))</f>
        <v>Loncke</v>
      </c>
      <c r="E414" s="61" t="str">
        <f>IF(VLOOKUP($B414,Ludo_voor!$A$2:$Y$601,4,0)="","",VLOOKUP($B414,Ludo_voor!$A$2:$Y$601,4,0))</f>
        <v>Miguel</v>
      </c>
      <c r="F414" s="62" t="str">
        <f>IF(VLOOKUP($B414,Ludo_voor!$A$2:$Y$601,5,0)="","",VLOOKUP($B414,Ludo_voor!$A$2:$Y$601,5,0))</f>
        <v>Los Loopinos</v>
      </c>
      <c r="G414" s="63"/>
      <c r="H414" s="64"/>
      <c r="I414" s="65"/>
      <c r="J414" s="66"/>
      <c r="K414" s="66"/>
      <c r="L414" s="66"/>
      <c r="M414" s="67" t="str">
        <f t="array" ref="M414">IF($G414="","",IF(L414="",0,((SUM(IF(I414=I$2:I$601,IF(J414=J$2:J$601,1,0),0))-K414)/(SUM(IF(I414=I$2:I$601,IF(J414=J$2:J$601,1,0),0))-1)*100)+(L414/(SUM(IF(I414=I$2:I$601,IF(J414=J$2:J$601,L$2:L$601,0),0))))+IF(K414&lt;2,SUM(IF(I414=I$2:I$601,IF(J414=J$2:J$601,1,0),0)),0)))</f>
        <v/>
      </c>
      <c r="N414" s="68"/>
      <c r="O414" s="69"/>
      <c r="P414" s="69"/>
      <c r="Q414" s="69"/>
      <c r="R414" s="70" t="str">
        <f t="array" ref="R414">IF($G414="","",IF(Q414="",0,((SUM(IF(N414=N$2:N$601,IF(O414=O$2:O$601,1,0),0))-P414)/(SUM(IF(N414=N$2:N$601,IF(O414=O$2:O$601,1,0),0))-1)*100)+(Q414/(SUM(IF(N414=N$2:N$601,IF(O414=O$2:O$601,Q$2:Q$601,0),0))))+IF(P414&lt;2,SUM(IF(N414=N$2:N$601,IF(O414=O$2:O$601,1,0),0)),0)))</f>
        <v/>
      </c>
      <c r="S414" s="71"/>
      <c r="T414" s="72"/>
      <c r="U414" s="72"/>
      <c r="V414" s="72"/>
      <c r="W414" s="73" t="str">
        <f t="array" ref="W414">IF($G414="","",IF(OR(S414=Error_checking!$Q$25,S414=Error_checking!$Q$26),R414-IF(P414&lt;2,SUM(IF(N414=N$2:N$601,IF(O414=O$2:O$601,1,0),0)),0),IF(V414="",0,((SUM(IF(S414=S$2:S$601,IF(T414=T$2:T$601,1,0),0))-U414)/(SUM(IF(S414=S$2:S$601,IF(T414=T$2:T$601,1,0),0))-1)*100)+(V414/(SUM(IF(S414=S$2:S$601,IF(T414=T$2:T$601,V$2:V$601,0),0))))+IF(U414&lt;2,SUM(IF(S414=S$2:S$601,IF(T414=T$2:T$601,1,0),0)),0))))</f>
        <v/>
      </c>
      <c r="X414" s="74"/>
      <c r="Y414" s="75"/>
      <c r="Z414" s="76"/>
      <c r="AA414" s="75"/>
      <c r="AB414" s="77">
        <f>0</f>
        <v>0</v>
      </c>
      <c r="AC414" s="77">
        <f t="array" ref="AC414">SUM(M414,R414,W414,AB414)</f>
        <v>0</v>
      </c>
      <c r="AD414" s="76">
        <f>IF(G414=Error_checking!$A$26,MAX(0,MIN(MaxBonus,$G$1)+1-_xlfn.RANK.EQ(AC414,$AC$2:$AC$601)),0)</f>
        <v>0</v>
      </c>
      <c r="AE414" s="73">
        <f t="shared" si="6"/>
        <v>0</v>
      </c>
      <c r="AF414" s="78" t="str">
        <f t="array" ref="AF414">IF(G414=Error_checking!$A$26,_xlfn.RANK.EQ(AC414,$AC$2:$AC$601),"")</f>
        <v/>
      </c>
      <c r="AG414" s="79"/>
      <c r="AH414" s="80"/>
      <c r="AI414" s="80"/>
      <c r="AJ414" s="80"/>
      <c r="AK414" s="81"/>
      <c r="AL414" s="81"/>
      <c r="AM414" s="81"/>
      <c r="AN414" s="82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</row>
    <row r="415" spans="1:78" s="89" customFormat="1" ht="12.75" x14ac:dyDescent="0.2">
      <c r="A415" s="58" t="str">
        <f t="array" ref="A415">IF(G415=Error_checking!$A$26,_xlfn.RANK.EQ(AC415,$AC$2:$AC$601),"")</f>
        <v/>
      </c>
      <c r="B415" s="84">
        <v>152</v>
      </c>
      <c r="C415" s="59">
        <f>VLOOKUP($B415,Ludo_na!$A$2:$D$601,2,0)</f>
        <v>239</v>
      </c>
      <c r="D415" s="60" t="str">
        <f>IF(VLOOKUP($B415,Ludo_voor!$A$2:$Y$601,3,0)="","",VLOOKUP($B415,Ludo_voor!$A$2:$Y$601,3,0))</f>
        <v>Lust</v>
      </c>
      <c r="E415" s="61" t="str">
        <f>IF(VLOOKUP($B415,Ludo_voor!$A$2:$Y$601,4,0)="","",VLOOKUP($B415,Ludo_voor!$A$2:$Y$601,4,0))</f>
        <v>Pieter</v>
      </c>
      <c r="F415" s="62" t="str">
        <f>IF(VLOOKUP($B415,Ludo_voor!$A$2:$Y$601,5,0)="","",VLOOKUP($B415,Ludo_voor!$A$2:$Y$601,5,0))</f>
        <v/>
      </c>
      <c r="G415" s="63"/>
      <c r="H415" s="85"/>
      <c r="I415" s="86"/>
      <c r="J415" s="87"/>
      <c r="K415" s="87"/>
      <c r="L415" s="87"/>
      <c r="M415" s="67" t="str">
        <f t="array" ref="M415">IF($G415="","",IF(L415="",0,((SUM(IF(I415=I$2:I$601,IF(J415=J$2:J$601,1,0),0))-K415)/(SUM(IF(I415=I$2:I$601,IF(J415=J$2:J$601,1,0),0))-1)*100)+(L415/(SUM(IF(I415=I$2:I$601,IF(J415=J$2:J$601,L$2:L$601,0),0))))+IF(K415&lt;2,SUM(IF(I415=I$2:I$601,IF(J415=J$2:J$601,1,0),0)),0)))</f>
        <v/>
      </c>
      <c r="N415" s="88"/>
      <c r="O415" s="72"/>
      <c r="P415" s="72"/>
      <c r="Q415" s="72"/>
      <c r="R415" s="70" t="str">
        <f t="array" ref="R415">IF($G415="","",IF(Q415="",0,((SUM(IF(N415=N$2:N$601,IF(O415=O$2:O$601,1,0),0))-P415)/(SUM(IF(N415=N$2:N$601,IF(O415=O$2:O$601,1,0),0))-1)*100)+(Q415/(SUM(IF(N415=N$2:N$601,IF(O415=O$2:O$601,Q$2:Q$601,0),0))))+IF(P415&lt;2,SUM(IF(N415=N$2:N$601,IF(O415=O$2:O$601,1,0),0)),0)))</f>
        <v/>
      </c>
      <c r="S415" s="71"/>
      <c r="T415" s="72"/>
      <c r="U415" s="72"/>
      <c r="V415" s="72"/>
      <c r="W415" s="73" t="str">
        <f t="array" ref="W415">IF($G415="","",IF(OR(S415=Error_checking!$Q$25,S415=Error_checking!$Q$26),R415-IF(P415&lt;2,SUM(IF(N415=N$2:N$601,IF(O415=O$2:O$601,1,0),0)),0),IF(V415="",0,((SUM(IF(S415=S$2:S$601,IF(T415=T$2:T$601,1,0),0))-U415)/(SUM(IF(S415=S$2:S$601,IF(T415=T$2:T$601,1,0),0))-1)*100)+(V415/(SUM(IF(S415=S$2:S$601,IF(T415=T$2:T$601,V$2:V$601,0),0))))+IF(U415&lt;2,SUM(IF(S415=S$2:S$601,IF(T415=T$2:T$601,1,0),0)),0))))</f>
        <v/>
      </c>
      <c r="X415" s="74"/>
      <c r="Y415" s="75"/>
      <c r="Z415" s="76"/>
      <c r="AA415" s="75"/>
      <c r="AB415" s="77">
        <f>0</f>
        <v>0</v>
      </c>
      <c r="AC415" s="77">
        <f t="array" ref="AC415">SUM(M415,R415,W415,AB415)</f>
        <v>0</v>
      </c>
      <c r="AD415" s="76">
        <f>IF(G415=Error_checking!$A$26,MAX(0,MIN(MaxBonus,$G$1)+1-_xlfn.RANK.EQ(AC415,$AC$2:$AC$601)),0)</f>
        <v>0</v>
      </c>
      <c r="AE415" s="73">
        <f t="shared" si="6"/>
        <v>0</v>
      </c>
      <c r="AF415" s="78" t="str">
        <f t="array" ref="AF415">IF(G415=Error_checking!$A$26,_xlfn.RANK.EQ(AC415,$AC$2:$AC$601),"")</f>
        <v/>
      </c>
      <c r="AG415" s="79"/>
      <c r="AH415" s="80"/>
      <c r="AI415" s="80"/>
      <c r="AJ415" s="80"/>
      <c r="AK415" s="81"/>
      <c r="AL415" s="81"/>
      <c r="AM415" s="81"/>
      <c r="AN415" s="82"/>
      <c r="AO415" s="81"/>
      <c r="AP415" s="81"/>
      <c r="AQ415" s="81"/>
    </row>
    <row r="416" spans="1:78" s="104" customFormat="1" ht="12.75" x14ac:dyDescent="0.2">
      <c r="A416" s="84" t="str">
        <f t="array" ref="A416">IF(G416=Error_checking!$A$26,_xlfn.RANK.EQ(AC416,$AC$2:$AC$601),"")</f>
        <v/>
      </c>
      <c r="B416" s="84">
        <v>342</v>
      </c>
      <c r="C416" s="59">
        <f>VLOOKUP($B416,Ludo_na!$A$2:$D$601,2,0)</f>
        <v>395</v>
      </c>
      <c r="D416" s="60" t="str">
        <f>IF(VLOOKUP($B416,Ludo_voor!$A$2:$Y$601,3,0)="","",VLOOKUP($B416,Ludo_voor!$A$2:$Y$601,3,0))</f>
        <v>Mabrouk</v>
      </c>
      <c r="E416" s="61" t="str">
        <f>IF(VLOOKUP($B416,Ludo_voor!$A$2:$Y$601,4,0)="","",VLOOKUP($B416,Ludo_voor!$A$2:$Y$601,4,0))</f>
        <v>Skander</v>
      </c>
      <c r="F416" s="62" t="str">
        <f>IF(VLOOKUP($B416,Ludo_voor!$A$2:$Y$601,5,0)="","",VLOOKUP($B416,Ludo_voor!$A$2:$Y$601,5,0))</f>
        <v/>
      </c>
      <c r="G416" s="63"/>
      <c r="H416" s="85"/>
      <c r="I416" s="86"/>
      <c r="J416" s="87"/>
      <c r="K416" s="87"/>
      <c r="L416" s="87"/>
      <c r="M416" s="67" t="str">
        <f t="array" ref="M416">IF($G416="","",IF(L416="",0,((SUM(IF(I416=I$2:I$601,IF(J416=J$2:J$601,1,0),0))-K416)/(SUM(IF(I416=I$2:I$601,IF(J416=J$2:J$601,1,0),0))-1)*100)+(L416/(SUM(IF(I416=I$2:I$601,IF(J416=J$2:J$601,L$2:L$601,0),0))))+IF(K416&lt;2,SUM(IF(I416=I$2:I$601,IF(J416=J$2:J$601,1,0),0)),0)))</f>
        <v/>
      </c>
      <c r="N416" s="88"/>
      <c r="O416" s="72"/>
      <c r="P416" s="72"/>
      <c r="Q416" s="72"/>
      <c r="R416" s="70" t="str">
        <f t="array" ref="R416">IF($G416="","",IF(Q416="",0,((SUM(IF(N416=N$2:N$601,IF(O416=O$2:O$601,1,0),0))-P416)/(SUM(IF(N416=N$2:N$601,IF(O416=O$2:O$601,1,0),0))-1)*100)+(Q416/(SUM(IF(N416=N$2:N$601,IF(O416=O$2:O$601,Q$2:Q$601,0),0))))+IF(P416&lt;2,SUM(IF(N416=N$2:N$601,IF(O416=O$2:O$601,1,0),0)),0)))</f>
        <v/>
      </c>
      <c r="S416" s="71"/>
      <c r="T416" s="72"/>
      <c r="U416" s="72"/>
      <c r="V416" s="72"/>
      <c r="W416" s="73" t="str">
        <f t="array" ref="W416">IF($G416="","",IF(OR(S416=Error_checking!$Q$25,S416=Error_checking!$Q$26),R416-IF(P416&lt;2,SUM(IF(N416=N$2:N$601,IF(O416=O$2:O$601,1,0),0)),0),IF(V416="",0,((SUM(IF(S416=S$2:S$601,IF(T416=T$2:T$601,1,0),0))-U416)/(SUM(IF(S416=S$2:S$601,IF(T416=T$2:T$601,1,0),0))-1)*100)+(V416/(SUM(IF(S416=S$2:S$601,IF(T416=T$2:T$601,V$2:V$601,0),0))))+IF(U416&lt;2,SUM(IF(S416=S$2:S$601,IF(T416=T$2:T$601,1,0),0)),0))))</f>
        <v/>
      </c>
      <c r="X416" s="74"/>
      <c r="Y416" s="75"/>
      <c r="Z416" s="76"/>
      <c r="AA416" s="75"/>
      <c r="AB416" s="77">
        <f>0</f>
        <v>0</v>
      </c>
      <c r="AC416" s="77">
        <f t="array" ref="AC416">SUM(M416,R416,W416,AB416)</f>
        <v>0</v>
      </c>
      <c r="AD416" s="76">
        <f>IF(G416=Error_checking!$A$26,MAX(0,MIN(MaxBonus,$G$1)+1-_xlfn.RANK.EQ(AC416,$AC$2:$AC$601)),0)</f>
        <v>0</v>
      </c>
      <c r="AE416" s="73">
        <f t="shared" si="6"/>
        <v>0</v>
      </c>
      <c r="AF416" s="78" t="str">
        <f t="array" ref="AF416">IF(G416=Error_checking!$A$26,_xlfn.RANK.EQ(AC416,$AC$2:$AC$601),"")</f>
        <v/>
      </c>
      <c r="AG416" s="79"/>
      <c r="AH416" s="80"/>
      <c r="AI416" s="80"/>
      <c r="AJ416" s="80"/>
      <c r="AK416" s="81"/>
      <c r="AL416" s="81"/>
      <c r="AM416" s="81"/>
      <c r="AN416" s="82"/>
      <c r="AO416" s="81"/>
      <c r="AP416" s="81"/>
      <c r="AQ416" s="81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</row>
    <row r="417" spans="1:78" s="104" customFormat="1" ht="12.75" x14ac:dyDescent="0.2">
      <c r="A417" s="58" t="str">
        <f t="array" ref="A417">IF(G417=Error_checking!$A$26,_xlfn.RANK.EQ(AC417,$AC$2:$AC$601),"")</f>
        <v/>
      </c>
      <c r="B417" s="84">
        <v>266</v>
      </c>
      <c r="C417" s="59">
        <f>VLOOKUP($B417,Ludo_na!$A$2:$D$601,2,0)</f>
        <v>163</v>
      </c>
      <c r="D417" s="60" t="str">
        <f>IF(VLOOKUP($B417,Ludo_voor!$A$2:$Y$601,3,0)="","",VLOOKUP($B417,Ludo_voor!$A$2:$Y$601,3,0))</f>
        <v>Madueno</v>
      </c>
      <c r="E417" s="61" t="str">
        <f>IF(VLOOKUP($B417,Ludo_voor!$A$2:$Y$601,4,0)="","",VLOOKUP($B417,Ludo_voor!$A$2:$Y$601,4,0))</f>
        <v>Socorro</v>
      </c>
      <c r="F417" s="62" t="str">
        <f>IF(VLOOKUP($B417,Ludo_voor!$A$2:$Y$601,5,0)="","",VLOOKUP($B417,Ludo_voor!$A$2:$Y$601,5,0))</f>
        <v>Imagimonde</v>
      </c>
      <c r="G417" s="63"/>
      <c r="H417" s="85"/>
      <c r="I417" s="86"/>
      <c r="J417" s="87"/>
      <c r="K417" s="87"/>
      <c r="L417" s="87"/>
      <c r="M417" s="67" t="str">
        <f t="array" ref="M417">IF($G417="","",IF(L417="",0,((SUM(IF(I417=I$2:I$601,IF(J417=J$2:J$601,1,0),0))-K417)/(SUM(IF(I417=I$2:I$601,IF(J417=J$2:J$601,1,0),0))-1)*100)+(L417/(SUM(IF(I417=I$2:I$601,IF(J417=J$2:J$601,L$2:L$601,0),0))))+IF(K417&lt;2,SUM(IF(I417=I$2:I$601,IF(J417=J$2:J$601,1,0),0)),0)))</f>
        <v/>
      </c>
      <c r="N417" s="88"/>
      <c r="O417" s="72"/>
      <c r="P417" s="72"/>
      <c r="Q417" s="72"/>
      <c r="R417" s="70" t="str">
        <f t="array" ref="R417">IF($G417="","",IF(Q417="",0,((SUM(IF(N417=N$2:N$601,IF(O417=O$2:O$601,1,0),0))-P417)/(SUM(IF(N417=N$2:N$601,IF(O417=O$2:O$601,1,0),0))-1)*100)+(Q417/(SUM(IF(N417=N$2:N$601,IF(O417=O$2:O$601,Q$2:Q$601,0),0))))+IF(P417&lt;2,SUM(IF(N417=N$2:N$601,IF(O417=O$2:O$601,1,0),0)),0)))</f>
        <v/>
      </c>
      <c r="S417" s="71"/>
      <c r="T417" s="72"/>
      <c r="U417" s="72"/>
      <c r="V417" s="72"/>
      <c r="W417" s="73" t="str">
        <f t="array" ref="W417">IF($G417="","",IF(OR(S417=Error_checking!$Q$25,S417=Error_checking!$Q$26),R417-IF(P417&lt;2,SUM(IF(N417=N$2:N$601,IF(O417=O$2:O$601,1,0),0)),0),IF(V417="",0,((SUM(IF(S417=S$2:S$601,IF(T417=T$2:T$601,1,0),0))-U417)/(SUM(IF(S417=S$2:S$601,IF(T417=T$2:T$601,1,0),0))-1)*100)+(V417/(SUM(IF(S417=S$2:S$601,IF(T417=T$2:T$601,V$2:V$601,0),0))))+IF(U417&lt;2,SUM(IF(S417=S$2:S$601,IF(T417=T$2:T$601,1,0),0)),0))))</f>
        <v/>
      </c>
      <c r="X417" s="74"/>
      <c r="Y417" s="75"/>
      <c r="Z417" s="76"/>
      <c r="AA417" s="75"/>
      <c r="AB417" s="77">
        <f>0</f>
        <v>0</v>
      </c>
      <c r="AC417" s="77">
        <f t="array" ref="AC417">SUM(M417,R417,W417,AB417)</f>
        <v>0</v>
      </c>
      <c r="AD417" s="76">
        <f>IF(G417=Error_checking!$A$26,MAX(0,MIN(MaxBonus,$G$1)+1-_xlfn.RANK.EQ(AC417,$AC$2:$AC$601)),0)</f>
        <v>0</v>
      </c>
      <c r="AE417" s="73">
        <f t="shared" si="6"/>
        <v>0</v>
      </c>
      <c r="AF417" s="78" t="str">
        <f t="array" ref="AF417">IF(G417=Error_checking!$A$26,_xlfn.RANK.EQ(AC417,$AC$2:$AC$601),"")</f>
        <v/>
      </c>
      <c r="AG417" s="79"/>
      <c r="AH417" s="80"/>
      <c r="AI417" s="80"/>
      <c r="AJ417" s="80"/>
      <c r="AK417" s="90"/>
      <c r="AL417" s="81"/>
      <c r="AM417" s="81"/>
      <c r="AN417" s="82"/>
      <c r="AO417" s="81"/>
      <c r="AP417" s="81"/>
      <c r="AQ417" s="81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</row>
    <row r="418" spans="1:78" s="89" customFormat="1" ht="12.75" x14ac:dyDescent="0.2">
      <c r="A418" s="58" t="str">
        <f t="array" ref="A418">IF(G418=Error_checking!$A$26,_xlfn.RANK.EQ(AC418,$AC$2:$AC$601),"")</f>
        <v/>
      </c>
      <c r="B418" s="84">
        <v>104</v>
      </c>
      <c r="C418" s="59">
        <f>VLOOKUP($B418,Ludo_na!$A$2:$D$601,2,0)</f>
        <v>365</v>
      </c>
      <c r="D418" s="60" t="str">
        <f>IF(VLOOKUP($B418,Ludo_voor!$A$2:$Y$601,3,0)="","",VLOOKUP($B418,Ludo_voor!$A$2:$Y$601,3,0))</f>
        <v>Maeckelberghe</v>
      </c>
      <c r="E418" s="61" t="str">
        <f>IF(VLOOKUP($B418,Ludo_voor!$A$2:$Y$601,4,0)="","",VLOOKUP($B418,Ludo_voor!$A$2:$Y$601,4,0))</f>
        <v>Eva</v>
      </c>
      <c r="F418" s="62" t="str">
        <f>IF(VLOOKUP($B418,Ludo_voor!$A$2:$Y$601,5,0)="","",VLOOKUP($B418,Ludo_voor!$A$2:$Y$601,5,0))</f>
        <v>De Pionne</v>
      </c>
      <c r="G418" s="63"/>
      <c r="H418" s="85"/>
      <c r="I418" s="86"/>
      <c r="J418" s="87"/>
      <c r="K418" s="87"/>
      <c r="L418" s="87"/>
      <c r="M418" s="67" t="str">
        <f t="array" ref="M418">IF($G418="","",IF(L418="",0,((SUM(IF(I418=I$2:I$601,IF(J418=J$2:J$601,1,0),0))-K418)/(SUM(IF(I418=I$2:I$601,IF(J418=J$2:J$601,1,0),0))-1)*100)+(L418/(SUM(IF(I418=I$2:I$601,IF(J418=J$2:J$601,L$2:L$601,0),0))))+IF(K418&lt;2,SUM(IF(I418=I$2:I$601,IF(J418=J$2:J$601,1,0),0)),0)))</f>
        <v/>
      </c>
      <c r="N418" s="88"/>
      <c r="O418" s="72"/>
      <c r="P418" s="72"/>
      <c r="Q418" s="72"/>
      <c r="R418" s="70" t="str">
        <f t="array" ref="R418">IF($G418="","",IF(Q418="",0,((SUM(IF(N418=N$2:N$601,IF(O418=O$2:O$601,1,0),0))-P418)/(SUM(IF(N418=N$2:N$601,IF(O418=O$2:O$601,1,0),0))-1)*100)+(Q418/(SUM(IF(N418=N$2:N$601,IF(O418=O$2:O$601,Q$2:Q$601,0),0))))+IF(P418&lt;2,SUM(IF(N418=N$2:N$601,IF(O418=O$2:O$601,1,0),0)),0)))</f>
        <v/>
      </c>
      <c r="S418" s="71"/>
      <c r="T418" s="72"/>
      <c r="U418" s="72"/>
      <c r="V418" s="72"/>
      <c r="W418" s="73" t="str">
        <f t="array" ref="W418">IF($G418="","",IF(OR(S418=Error_checking!$Q$25,S418=Error_checking!$Q$26),R418-IF(P418&lt;2,SUM(IF(N418=N$2:N$601,IF(O418=O$2:O$601,1,0),0)),0),IF(V418="",0,((SUM(IF(S418=S$2:S$601,IF(T418=T$2:T$601,1,0),0))-U418)/(SUM(IF(S418=S$2:S$601,IF(T418=T$2:T$601,1,0),0))-1)*100)+(V418/(SUM(IF(S418=S$2:S$601,IF(T418=T$2:T$601,V$2:V$601,0),0))))+IF(U418&lt;2,SUM(IF(S418=S$2:S$601,IF(T418=T$2:T$601,1,0),0)),0))))</f>
        <v/>
      </c>
      <c r="X418" s="74"/>
      <c r="Y418" s="75"/>
      <c r="Z418" s="76"/>
      <c r="AA418" s="75"/>
      <c r="AB418" s="77">
        <f>0</f>
        <v>0</v>
      </c>
      <c r="AC418" s="77">
        <f t="array" ref="AC418">SUM(M418,R418,W418,AB418)</f>
        <v>0</v>
      </c>
      <c r="AD418" s="76">
        <f>IF(G418=Error_checking!$A$26,MAX(0,MIN(MaxBonus,$G$1)+1-_xlfn.RANK.EQ(AC418,$AC$2:$AC$601)),0)</f>
        <v>0</v>
      </c>
      <c r="AE418" s="73">
        <f t="shared" si="6"/>
        <v>0</v>
      </c>
      <c r="AF418" s="78" t="str">
        <f t="array" ref="AF418">IF(G418=Error_checking!$A$26,_xlfn.RANK.EQ(AC418,$AC$2:$AC$601),"")</f>
        <v/>
      </c>
      <c r="AG418" s="79"/>
      <c r="AH418" s="80"/>
      <c r="AI418" s="80"/>
      <c r="AJ418" s="80"/>
      <c r="AK418" s="81"/>
      <c r="AL418" s="81"/>
      <c r="AM418" s="81"/>
      <c r="AN418" s="82"/>
      <c r="AO418" s="81"/>
      <c r="AP418" s="81"/>
      <c r="AQ418" s="81"/>
    </row>
    <row r="419" spans="1:78" s="104" customFormat="1" ht="12.75" x14ac:dyDescent="0.2">
      <c r="A419" s="58" t="str">
        <f t="array" ref="A419">IF(G419=Error_checking!$A$26,_xlfn.RANK.EQ(AC419,$AC$2:$AC$601),"")</f>
        <v/>
      </c>
      <c r="B419" s="84">
        <v>293</v>
      </c>
      <c r="C419" s="59">
        <f>VLOOKUP($B419,Ludo_na!$A$2:$D$601,2,0)</f>
        <v>483</v>
      </c>
      <c r="D419" s="60" t="str">
        <f>IF(VLOOKUP($B419,Ludo_voor!$A$2:$Y$601,3,0)="","",VLOOKUP($B419,Ludo_voor!$A$2:$Y$601,3,0))</f>
        <v>Maes</v>
      </c>
      <c r="E419" s="61" t="str">
        <f>IF(VLOOKUP($B419,Ludo_voor!$A$2:$Y$601,4,0)="","",VLOOKUP($B419,Ludo_voor!$A$2:$Y$601,4,0))</f>
        <v>Joris</v>
      </c>
      <c r="F419" s="62" t="str">
        <f>IF(VLOOKUP($B419,Ludo_voor!$A$2:$Y$601,5,0)="","",VLOOKUP($B419,Ludo_voor!$A$2:$Y$601,5,0))</f>
        <v/>
      </c>
      <c r="G419" s="63"/>
      <c r="H419" s="85"/>
      <c r="I419" s="86"/>
      <c r="J419" s="87"/>
      <c r="K419" s="87"/>
      <c r="L419" s="87"/>
      <c r="M419" s="67" t="str">
        <f t="array" ref="M419">IF($G419="","",IF(L419="",0,((SUM(IF(I419=I$2:I$601,IF(J419=J$2:J$601,1,0),0))-K419)/(SUM(IF(I419=I$2:I$601,IF(J419=J$2:J$601,1,0),0))-1)*100)+(L419/(SUM(IF(I419=I$2:I$601,IF(J419=J$2:J$601,L$2:L$601,0),0))))+IF(K419&lt;2,SUM(IF(I419=I$2:I$601,IF(J419=J$2:J$601,1,0),0)),0)))</f>
        <v/>
      </c>
      <c r="N419" s="88"/>
      <c r="O419" s="72"/>
      <c r="P419" s="72"/>
      <c r="Q419" s="72"/>
      <c r="R419" s="70" t="str">
        <f t="array" ref="R419">IF($G419="","",IF(Q419="",0,((SUM(IF(N419=N$2:N$601,IF(O419=O$2:O$601,1,0),0))-P419)/(SUM(IF(N419=N$2:N$601,IF(O419=O$2:O$601,1,0),0))-1)*100)+(Q419/(SUM(IF(N419=N$2:N$601,IF(O419=O$2:O$601,Q$2:Q$601,0),0))))+IF(P419&lt;2,SUM(IF(N419=N$2:N$601,IF(O419=O$2:O$601,1,0),0)),0)))</f>
        <v/>
      </c>
      <c r="S419" s="71"/>
      <c r="T419" s="72"/>
      <c r="U419" s="72"/>
      <c r="V419" s="72"/>
      <c r="W419" s="73" t="str">
        <f t="array" ref="W419">IF($G419="","",IF(OR(S419=Error_checking!$Q$25,S419=Error_checking!$Q$26),R419-IF(P419&lt;2,SUM(IF(N419=N$2:N$601,IF(O419=O$2:O$601,1,0),0)),0),IF(V419="",0,((SUM(IF(S419=S$2:S$601,IF(T419=T$2:T$601,1,0),0))-U419)/(SUM(IF(S419=S$2:S$601,IF(T419=T$2:T$601,1,0),0))-1)*100)+(V419/(SUM(IF(S419=S$2:S$601,IF(T419=T$2:T$601,V$2:V$601,0),0))))+IF(U419&lt;2,SUM(IF(S419=S$2:S$601,IF(T419=T$2:T$601,1,0),0)),0))))</f>
        <v/>
      </c>
      <c r="X419" s="74"/>
      <c r="Y419" s="75"/>
      <c r="Z419" s="76"/>
      <c r="AA419" s="75"/>
      <c r="AB419" s="77">
        <f>0</f>
        <v>0</v>
      </c>
      <c r="AC419" s="77">
        <f t="array" ref="AC419">SUM(M419,R419,W419,AB419)</f>
        <v>0</v>
      </c>
      <c r="AD419" s="76">
        <f>IF(G419=Error_checking!$A$26,MAX(0,MIN(MaxBonus,$G$1)+1-_xlfn.RANK.EQ(AC419,$AC$2:$AC$601)),0)</f>
        <v>0</v>
      </c>
      <c r="AE419" s="73">
        <f t="shared" si="6"/>
        <v>0</v>
      </c>
      <c r="AF419" s="78" t="str">
        <f t="array" ref="AF419">IF(G419=Error_checking!$A$26,_xlfn.RANK.EQ(AC419,$AC$2:$AC$601),"")</f>
        <v/>
      </c>
      <c r="AG419" s="79"/>
      <c r="AH419" s="80"/>
      <c r="AI419" s="80"/>
      <c r="AJ419" s="80"/>
      <c r="AK419" s="81"/>
      <c r="AL419" s="81"/>
      <c r="AM419" s="81"/>
      <c r="AN419" s="82"/>
      <c r="AO419" s="81"/>
      <c r="AP419" s="81"/>
      <c r="AQ419" s="81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</row>
    <row r="420" spans="1:78" s="89" customFormat="1" ht="12.75" x14ac:dyDescent="0.2">
      <c r="A420" s="58" t="str">
        <f t="array" ref="A420">IF(G420=Error_checking!$A$26,_xlfn.RANK.EQ(AC420,$AC$2:$AC$601),"")</f>
        <v/>
      </c>
      <c r="B420" s="84">
        <v>295</v>
      </c>
      <c r="C420" s="59">
        <f>VLOOKUP($B420,Ludo_na!$A$2:$D$601,2,0)</f>
        <v>373</v>
      </c>
      <c r="D420" s="60" t="str">
        <f>IF(VLOOKUP($B420,Ludo_voor!$A$2:$Y$601,3,0)="","",VLOOKUP($B420,Ludo_voor!$A$2:$Y$601,3,0))</f>
        <v>Maes</v>
      </c>
      <c r="E420" s="61" t="str">
        <f>IF(VLOOKUP($B420,Ludo_voor!$A$2:$Y$601,4,0)="","",VLOOKUP($B420,Ludo_voor!$A$2:$Y$601,4,0))</f>
        <v>Katrien</v>
      </c>
      <c r="F420" s="62" t="str">
        <f>IF(VLOOKUP($B420,Ludo_voor!$A$2:$Y$601,5,0)="","",VLOOKUP($B420,Ludo_voor!$A$2:$Y$601,5,0))</f>
        <v>Incognito</v>
      </c>
      <c r="G420" s="63"/>
      <c r="H420" s="85"/>
      <c r="I420" s="86"/>
      <c r="J420" s="87"/>
      <c r="K420" s="87"/>
      <c r="L420" s="87"/>
      <c r="M420" s="67" t="str">
        <f t="array" ref="M420">IF($G420="","",IF(L420="",0,((SUM(IF(I420=I$2:I$601,IF(J420=J$2:J$601,1,0),0))-K420)/(SUM(IF(I420=I$2:I$601,IF(J420=J$2:J$601,1,0),0))-1)*100)+(L420/(SUM(IF(I420=I$2:I$601,IF(J420=J$2:J$601,L$2:L$601,0),0))))+IF(K420&lt;2,SUM(IF(I420=I$2:I$601,IF(J420=J$2:J$601,1,0),0)),0)))</f>
        <v/>
      </c>
      <c r="N420" s="88"/>
      <c r="O420" s="72"/>
      <c r="P420" s="72"/>
      <c r="Q420" s="72"/>
      <c r="R420" s="70" t="str">
        <f t="array" ref="R420">IF($G420="","",IF(Q420="",0,((SUM(IF(N420=N$2:N$601,IF(O420=O$2:O$601,1,0),0))-P420)/(SUM(IF(N420=N$2:N$601,IF(O420=O$2:O$601,1,0),0))-1)*100)+(Q420/(SUM(IF(N420=N$2:N$601,IF(O420=O$2:O$601,Q$2:Q$601,0),0))))+IF(P420&lt;2,SUM(IF(N420=N$2:N$601,IF(O420=O$2:O$601,1,0),0)),0)))</f>
        <v/>
      </c>
      <c r="S420" s="71"/>
      <c r="T420" s="72"/>
      <c r="U420" s="72"/>
      <c r="V420" s="72"/>
      <c r="W420" s="73" t="str">
        <f t="array" ref="W420">IF($G420="","",IF(OR(S420=Error_checking!$Q$25,S420=Error_checking!$Q$26),R420-IF(P420&lt;2,SUM(IF(N420=N$2:N$601,IF(O420=O$2:O$601,1,0),0)),0),IF(V420="",0,((SUM(IF(S420=S$2:S$601,IF(T420=T$2:T$601,1,0),0))-U420)/(SUM(IF(S420=S$2:S$601,IF(T420=T$2:T$601,1,0),0))-1)*100)+(V420/(SUM(IF(S420=S$2:S$601,IF(T420=T$2:T$601,V$2:V$601,0),0))))+IF(U420&lt;2,SUM(IF(S420=S$2:S$601,IF(T420=T$2:T$601,1,0),0)),0))))</f>
        <v/>
      </c>
      <c r="X420" s="74"/>
      <c r="Y420" s="75"/>
      <c r="Z420" s="76"/>
      <c r="AA420" s="75"/>
      <c r="AB420" s="77">
        <f>0</f>
        <v>0</v>
      </c>
      <c r="AC420" s="77">
        <f t="array" ref="AC420">SUM(M420,R420,W420,AB420)</f>
        <v>0</v>
      </c>
      <c r="AD420" s="76">
        <f>IF(G420=Error_checking!$A$26,MAX(0,MIN(MaxBonus,$G$1)+1-_xlfn.RANK.EQ(AC420,$AC$2:$AC$601)),0)</f>
        <v>0</v>
      </c>
      <c r="AE420" s="73">
        <f t="shared" si="6"/>
        <v>0</v>
      </c>
      <c r="AF420" s="78" t="str">
        <f t="array" ref="AF420">IF(G420=Error_checking!$A$26,_xlfn.RANK.EQ(AC420,$AC$2:$AC$601),"")</f>
        <v/>
      </c>
      <c r="AG420" s="79"/>
      <c r="AH420" s="80"/>
      <c r="AI420" s="80"/>
      <c r="AJ420" s="80"/>
      <c r="AK420" s="81"/>
      <c r="AL420" s="81"/>
      <c r="AM420" s="81"/>
      <c r="AN420" s="82"/>
      <c r="AO420" s="81"/>
      <c r="AP420" s="81"/>
      <c r="AQ420" s="81"/>
    </row>
    <row r="421" spans="1:78" s="89" customFormat="1" ht="12.75" x14ac:dyDescent="0.2">
      <c r="A421" s="58" t="str">
        <f t="array" ref="A421">IF(G421=Error_checking!$A$26,_xlfn.RANK.EQ(AC421,$AC$2:$AC$601),"")</f>
        <v/>
      </c>
      <c r="B421" s="58">
        <v>371</v>
      </c>
      <c r="C421" s="59">
        <f>VLOOKUP($B421,Ludo_na!$A$2:$D$601,2,0)</f>
        <v>541</v>
      </c>
      <c r="D421" s="60" t="str">
        <f>IF(VLOOKUP($B421,Ludo_voor!$A$2:$Y$601,3,0)="","",VLOOKUP($B421,Ludo_voor!$A$2:$Y$601,3,0))</f>
        <v>Mailleux</v>
      </c>
      <c r="E421" s="61" t="str">
        <f>IF(VLOOKUP($B421,Ludo_voor!$A$2:$Y$601,4,0)="","",VLOOKUP($B421,Ludo_voor!$A$2:$Y$601,4,0))</f>
        <v>Olivier</v>
      </c>
      <c r="F421" s="62" t="str">
        <f>IF(VLOOKUP($B421,Ludo_voor!$A$2:$Y$601,5,0)="","",VLOOKUP($B421,Ludo_voor!$A$2:$Y$601,5,0))</f>
        <v/>
      </c>
      <c r="G421" s="63"/>
      <c r="H421" s="64"/>
      <c r="I421" s="65"/>
      <c r="J421" s="66"/>
      <c r="K421" s="66"/>
      <c r="L421" s="66"/>
      <c r="M421" s="67" t="str">
        <f t="array" ref="M421">IF($G421="","",IF(L421="",0,((SUM(IF(I421=I$2:I$601,IF(J421=J$2:J$601,1,0),0))-K421)/(SUM(IF(I421=I$2:I$601,IF(J421=J$2:J$601,1,0),0))-1)*100)+(L421/(SUM(IF(I421=I$2:I$601,IF(J421=J$2:J$601,L$2:L$601,0),0))))+IF(K421&lt;2,SUM(IF(I421=I$2:I$601,IF(J421=J$2:J$601,1,0),0)),0)))</f>
        <v/>
      </c>
      <c r="N421" s="68"/>
      <c r="O421" s="69"/>
      <c r="P421" s="69"/>
      <c r="Q421" s="69"/>
      <c r="R421" s="70" t="str">
        <f t="array" ref="R421">IF($G421="","",IF(Q421="",0,((SUM(IF(N421=N$2:N$601,IF(O421=O$2:O$601,1,0),0))-P421)/(SUM(IF(N421=N$2:N$601,IF(O421=O$2:O$601,1,0),0))-1)*100)+(Q421/(SUM(IF(N421=N$2:N$601,IF(O421=O$2:O$601,Q$2:Q$601,0),0))))+IF(P421&lt;2,SUM(IF(N421=N$2:N$601,IF(O421=O$2:O$601,1,0),0)),0)))</f>
        <v/>
      </c>
      <c r="S421" s="71"/>
      <c r="T421" s="72"/>
      <c r="U421" s="72"/>
      <c r="V421" s="72"/>
      <c r="W421" s="73" t="str">
        <f t="array" ref="W421">IF($G421="","",IF(OR(S421=Error_checking!$Q$25,S421=Error_checking!$Q$26),R421-IF(P421&lt;2,SUM(IF(N421=N$2:N$601,IF(O421=O$2:O$601,1,0),0)),0),IF(V421="",0,((SUM(IF(S421=S$2:S$601,IF(T421=T$2:T$601,1,0),0))-U421)/(SUM(IF(S421=S$2:S$601,IF(T421=T$2:T$601,1,0),0))-1)*100)+(V421/(SUM(IF(S421=S$2:S$601,IF(T421=T$2:T$601,V$2:V$601,0),0))))+IF(U421&lt;2,SUM(IF(S421=S$2:S$601,IF(T421=T$2:T$601,1,0),0)),0))))</f>
        <v/>
      </c>
      <c r="X421" s="74"/>
      <c r="Y421" s="75"/>
      <c r="Z421" s="76"/>
      <c r="AA421" s="75"/>
      <c r="AB421" s="77">
        <f>0</f>
        <v>0</v>
      </c>
      <c r="AC421" s="77">
        <f t="array" ref="AC421">SUM(M421,R421,W421,AB421)</f>
        <v>0</v>
      </c>
      <c r="AD421" s="76">
        <f>IF(G421=Error_checking!$A$26,MAX(0,MIN(MaxBonus,$G$1)+1-_xlfn.RANK.EQ(AC421,$AC$2:$AC$601)),0)</f>
        <v>0</v>
      </c>
      <c r="AE421" s="73">
        <f t="shared" si="6"/>
        <v>0</v>
      </c>
      <c r="AF421" s="78" t="str">
        <f t="array" ref="AF421">IF(G421=Error_checking!$A$26,_xlfn.RANK.EQ(AC421,$AC$2:$AC$601),"")</f>
        <v/>
      </c>
      <c r="AG421" s="79"/>
      <c r="AH421" s="80"/>
      <c r="AI421" s="80"/>
      <c r="AJ421" s="80"/>
      <c r="AK421" s="81"/>
      <c r="AL421" s="81"/>
      <c r="AM421" s="81"/>
      <c r="AN421" s="82"/>
      <c r="AO421" s="81"/>
      <c r="AP421" s="81"/>
      <c r="AQ421" s="81"/>
    </row>
    <row r="422" spans="1:78" s="89" customFormat="1" ht="12.75" x14ac:dyDescent="0.2">
      <c r="A422" s="58" t="str">
        <f t="array" ref="A422">IF(G422=Error_checking!$A$26,_xlfn.RANK.EQ(AC422,$AC$2:$AC$601),"")</f>
        <v/>
      </c>
      <c r="B422" s="58">
        <v>176</v>
      </c>
      <c r="C422" s="59">
        <f>VLOOKUP($B422,Ludo_na!$A$2:$D$601,2,0)</f>
        <v>88</v>
      </c>
      <c r="D422" s="60" t="str">
        <f>IF(VLOOKUP($B422,Ludo_voor!$A$2:$Y$601,3,0)="","",VLOOKUP($B422,Ludo_voor!$A$2:$Y$601,3,0))</f>
        <v>Malisse</v>
      </c>
      <c r="E422" s="61" t="str">
        <f>IF(VLOOKUP($B422,Ludo_voor!$A$2:$Y$601,4,0)="","",VLOOKUP($B422,Ludo_voor!$A$2:$Y$601,4,0))</f>
        <v>Jean-Pierre</v>
      </c>
      <c r="F422" s="62" t="str">
        <f>IF(VLOOKUP($B422,Ludo_voor!$A$2:$Y$601,5,0)="","",VLOOKUP($B422,Ludo_voor!$A$2:$Y$601,5,0))</f>
        <v>Alpa-Ludismes</v>
      </c>
      <c r="G422" s="63"/>
      <c r="H422" s="64"/>
      <c r="I422" s="65"/>
      <c r="J422" s="66"/>
      <c r="K422" s="66"/>
      <c r="L422" s="66"/>
      <c r="M422" s="67" t="str">
        <f t="array" ref="M422">IF($G422="","",IF(L422="",0,((SUM(IF(I422=I$2:I$601,IF(J422=J$2:J$601,1,0),0))-K422)/(SUM(IF(I422=I$2:I$601,IF(J422=J$2:J$601,1,0),0))-1)*100)+(L422/(SUM(IF(I422=I$2:I$601,IF(J422=J$2:J$601,L$2:L$601,0),0))))+IF(K422&lt;2,SUM(IF(I422=I$2:I$601,IF(J422=J$2:J$601,1,0),0)),0)))</f>
        <v/>
      </c>
      <c r="N422" s="68"/>
      <c r="O422" s="69"/>
      <c r="P422" s="69"/>
      <c r="Q422" s="69"/>
      <c r="R422" s="70" t="str">
        <f t="array" ref="R422">IF($G422="","",IF(Q422="",0,((SUM(IF(N422=N$2:N$601,IF(O422=O$2:O$601,1,0),0))-P422)/(SUM(IF(N422=N$2:N$601,IF(O422=O$2:O$601,1,0),0))-1)*100)+(Q422/(SUM(IF(N422=N$2:N$601,IF(O422=O$2:O$601,Q$2:Q$601,0),0))))+IF(P422&lt;2,SUM(IF(N422=N$2:N$601,IF(O422=O$2:O$601,1,0),0)),0)))</f>
        <v/>
      </c>
      <c r="S422" s="71"/>
      <c r="T422" s="72"/>
      <c r="U422" s="72"/>
      <c r="V422" s="72"/>
      <c r="W422" s="73" t="str">
        <f t="array" ref="W422">IF($G422="","",IF(OR(S422=Error_checking!$Q$25,S422=Error_checking!$Q$26),R422-IF(P422&lt;2,SUM(IF(N422=N$2:N$601,IF(O422=O$2:O$601,1,0),0)),0),IF(V422="",0,((SUM(IF(S422=S$2:S$601,IF(T422=T$2:T$601,1,0),0))-U422)/(SUM(IF(S422=S$2:S$601,IF(T422=T$2:T$601,1,0),0))-1)*100)+(V422/(SUM(IF(S422=S$2:S$601,IF(T422=T$2:T$601,V$2:V$601,0),0))))+IF(U422&lt;2,SUM(IF(S422=S$2:S$601,IF(T422=T$2:T$601,1,0),0)),0))))</f>
        <v/>
      </c>
      <c r="X422" s="74"/>
      <c r="Y422" s="75"/>
      <c r="Z422" s="76"/>
      <c r="AA422" s="75"/>
      <c r="AB422" s="77">
        <f>0</f>
        <v>0</v>
      </c>
      <c r="AC422" s="77">
        <f t="array" ref="AC422">SUM(M422,R422,W422,AB422)</f>
        <v>0</v>
      </c>
      <c r="AD422" s="76">
        <f>IF(G422=Error_checking!$A$26,MAX(0,MIN(MaxBonus,$G$1)+1-_xlfn.RANK.EQ(AC422,$AC$2:$AC$601)),0)</f>
        <v>0</v>
      </c>
      <c r="AE422" s="73">
        <f t="shared" si="6"/>
        <v>0</v>
      </c>
      <c r="AF422" s="78" t="str">
        <f t="array" ref="AF422">IF(G422=Error_checking!$A$26,_xlfn.RANK.EQ(AC422,$AC$2:$AC$601),"")</f>
        <v/>
      </c>
      <c r="AG422" s="79"/>
      <c r="AH422" s="80"/>
      <c r="AI422" s="80"/>
      <c r="AJ422" s="80"/>
      <c r="AK422" s="81"/>
      <c r="AL422" s="81"/>
      <c r="AM422" s="81"/>
      <c r="AN422" s="82"/>
      <c r="AO422" s="81"/>
      <c r="AP422" s="81"/>
      <c r="AQ422" s="81"/>
    </row>
    <row r="423" spans="1:78" s="89" customFormat="1" ht="12.75" x14ac:dyDescent="0.2">
      <c r="A423" s="58" t="str">
        <f t="array" ref="A423">IF(G423=Error_checking!$A$26,_xlfn.RANK.EQ(AC423,$AC$2:$AC$601),"")</f>
        <v/>
      </c>
      <c r="B423" s="84">
        <v>365</v>
      </c>
      <c r="C423" s="59">
        <f>VLOOKUP($B423,Ludo_na!$A$2:$D$601,2,0)</f>
        <v>438</v>
      </c>
      <c r="D423" s="60" t="str">
        <f>IF(VLOOKUP($B423,Ludo_voor!$A$2:$Y$601,3,0)="","",VLOOKUP($B423,Ludo_voor!$A$2:$Y$601,3,0))</f>
        <v>Maréchal</v>
      </c>
      <c r="E423" s="61" t="str">
        <f>IF(VLOOKUP($B423,Ludo_voor!$A$2:$Y$601,4,0)="","",VLOOKUP($B423,Ludo_voor!$A$2:$Y$601,4,0))</f>
        <v>Jonathan</v>
      </c>
      <c r="F423" s="62" t="str">
        <f>IF(VLOOKUP($B423,Ludo_voor!$A$2:$Y$601,5,0)="","",VLOOKUP($B423,Ludo_voor!$A$2:$Y$601,5,0))</f>
        <v/>
      </c>
      <c r="G423" s="63"/>
      <c r="H423" s="85"/>
      <c r="I423" s="86"/>
      <c r="J423" s="87"/>
      <c r="K423" s="87"/>
      <c r="L423" s="87"/>
      <c r="M423" s="67" t="str">
        <f t="array" ref="M423">IF($G423="","",IF(L423="",0,((SUM(IF(I423=I$2:I$601,IF(J423=J$2:J$601,1,0),0))-K423)/(SUM(IF(I423=I$2:I$601,IF(J423=J$2:J$601,1,0),0))-1)*100)+(L423/(SUM(IF(I423=I$2:I$601,IF(J423=J$2:J$601,L$2:L$601,0),0))))+IF(K423&lt;2,SUM(IF(I423=I$2:I$601,IF(J423=J$2:J$601,1,0),0)),0)))</f>
        <v/>
      </c>
      <c r="N423" s="88"/>
      <c r="O423" s="72"/>
      <c r="P423" s="72"/>
      <c r="Q423" s="72"/>
      <c r="R423" s="70" t="str">
        <f t="array" ref="R423">IF($G423="","",IF(Q423="",0,((SUM(IF(N423=N$2:N$601,IF(O423=O$2:O$601,1,0),0))-P423)/(SUM(IF(N423=N$2:N$601,IF(O423=O$2:O$601,1,0),0))-1)*100)+(Q423/(SUM(IF(N423=N$2:N$601,IF(O423=O$2:O$601,Q$2:Q$601,0),0))))+IF(P423&lt;2,SUM(IF(N423=N$2:N$601,IF(O423=O$2:O$601,1,0),0)),0)))</f>
        <v/>
      </c>
      <c r="S423" s="103"/>
      <c r="T423" s="69"/>
      <c r="U423" s="69"/>
      <c r="V423" s="69"/>
      <c r="W423" s="73" t="str">
        <f t="array" ref="W423">IF($G423="","",IF(OR(S423=Error_checking!$Q$25,S423=Error_checking!$Q$26),R423-IF(P423&lt;2,SUM(IF(N423=N$2:N$601,IF(O423=O$2:O$601,1,0),0)),0),IF(V423="",0,((SUM(IF(S423=S$2:S$601,IF(T423=T$2:T$601,1,0),0))-U423)/(SUM(IF(S423=S$2:S$601,IF(T423=T$2:T$601,1,0),0))-1)*100)+(V423/(SUM(IF(S423=S$2:S$601,IF(T423=T$2:T$601,V$2:V$601,0),0))))+IF(U423&lt;2,SUM(IF(S423=S$2:S$601,IF(T423=T$2:T$601,1,0),0)),0))))</f>
        <v/>
      </c>
      <c r="X423" s="96"/>
      <c r="Y423" s="97"/>
      <c r="Z423" s="98"/>
      <c r="AA423" s="97"/>
      <c r="AB423" s="99">
        <f>0</f>
        <v>0</v>
      </c>
      <c r="AC423" s="99">
        <f t="array" ref="AC423">SUM(M423,R423,W423,AB423)</f>
        <v>0</v>
      </c>
      <c r="AD423" s="98">
        <f>IF(G423=Error_checking!$A$26,MAX(0,MIN(MaxBonus,$G$1)+1-_xlfn.RANK.EQ(AC423,$AC$2:$AC$601)),0)</f>
        <v>0</v>
      </c>
      <c r="AE423" s="95">
        <f t="shared" si="6"/>
        <v>0</v>
      </c>
      <c r="AF423" s="78" t="str">
        <f t="array" ref="AF423">IF(G423=Error_checking!$A$26,_xlfn.RANK.EQ(AC423,$AC$2:$AC$601),"")</f>
        <v/>
      </c>
      <c r="AG423" s="101"/>
      <c r="AH423" s="102"/>
      <c r="AI423" s="102"/>
      <c r="AJ423" s="102"/>
      <c r="AK423" s="81"/>
      <c r="AL423" s="81"/>
      <c r="AM423" s="81"/>
      <c r="AN423" s="82"/>
      <c r="AO423" s="81"/>
      <c r="AP423" s="81"/>
      <c r="AQ423" s="81"/>
    </row>
    <row r="424" spans="1:78" s="104" customFormat="1" ht="12.75" x14ac:dyDescent="0.2">
      <c r="A424" s="58" t="str">
        <f t="array" ref="A424">IF(G424=Error_checking!$A$26,_xlfn.RANK.EQ(AC424,$AC$2:$AC$601),"")</f>
        <v/>
      </c>
      <c r="B424" s="84">
        <v>132</v>
      </c>
      <c r="C424" s="59">
        <f>VLOOKUP($B424,Ludo_na!$A$2:$D$601,2,0)</f>
        <v>182</v>
      </c>
      <c r="D424" s="60" t="str">
        <f>IF(VLOOKUP($B424,Ludo_voor!$A$2:$Y$601,3,0)="","",VLOOKUP($B424,Ludo_voor!$A$2:$Y$601,3,0))</f>
        <v>Mariën</v>
      </c>
      <c r="E424" s="61" t="str">
        <f>IF(VLOOKUP($B424,Ludo_voor!$A$2:$Y$601,4,0)="","",VLOOKUP($B424,Ludo_voor!$A$2:$Y$601,4,0))</f>
        <v>Hans</v>
      </c>
      <c r="F424" s="62" t="str">
        <f>IF(VLOOKUP($B424,Ludo_voor!$A$2:$Y$601,5,0)="","",VLOOKUP($B424,Ludo_voor!$A$2:$Y$601,5,0))</f>
        <v/>
      </c>
      <c r="G424" s="63"/>
      <c r="H424" s="85"/>
      <c r="I424" s="86"/>
      <c r="J424" s="87"/>
      <c r="K424" s="87"/>
      <c r="L424" s="87"/>
      <c r="M424" s="67" t="str">
        <f t="array" ref="M424">IF($G424="","",IF(L424="",0,((SUM(IF(I424=I$2:I$601,IF(J424=J$2:J$601,1,0),0))-K424)/(SUM(IF(I424=I$2:I$601,IF(J424=J$2:J$601,1,0),0))-1)*100)+(L424/(SUM(IF(I424=I$2:I$601,IF(J424=J$2:J$601,L$2:L$601,0),0))))+IF(K424&lt;2,SUM(IF(I424=I$2:I$601,IF(J424=J$2:J$601,1,0),0)),0)))</f>
        <v/>
      </c>
      <c r="N424" s="88"/>
      <c r="O424" s="72"/>
      <c r="P424" s="72"/>
      <c r="Q424" s="72"/>
      <c r="R424" s="70" t="str">
        <f t="array" ref="R424">IF($G424="","",IF(Q424="",0,((SUM(IF(N424=N$2:N$601,IF(O424=O$2:O$601,1,0),0))-P424)/(SUM(IF(N424=N$2:N$601,IF(O424=O$2:O$601,1,0),0))-1)*100)+(Q424/(SUM(IF(N424=N$2:N$601,IF(O424=O$2:O$601,Q$2:Q$601,0),0))))+IF(P424&lt;2,SUM(IF(N424=N$2:N$601,IF(O424=O$2:O$601,1,0),0)),0)))</f>
        <v/>
      </c>
      <c r="S424" s="71"/>
      <c r="T424" s="72"/>
      <c r="U424" s="72"/>
      <c r="V424" s="72"/>
      <c r="W424" s="73" t="str">
        <f t="array" ref="W424">IF($G424="","",IF(OR(S424=Error_checking!$Q$25,S424=Error_checking!$Q$26),R424-IF(P424&lt;2,SUM(IF(N424=N$2:N$601,IF(O424=O$2:O$601,1,0),0)),0),IF(V424="",0,((SUM(IF(S424=S$2:S$601,IF(T424=T$2:T$601,1,0),0))-U424)/(SUM(IF(S424=S$2:S$601,IF(T424=T$2:T$601,1,0),0))-1)*100)+(V424/(SUM(IF(S424=S$2:S$601,IF(T424=T$2:T$601,V$2:V$601,0),0))))+IF(U424&lt;2,SUM(IF(S424=S$2:S$601,IF(T424=T$2:T$601,1,0),0)),0))))</f>
        <v/>
      </c>
      <c r="X424" s="74"/>
      <c r="Y424" s="75"/>
      <c r="Z424" s="76"/>
      <c r="AA424" s="75"/>
      <c r="AB424" s="77">
        <f>0</f>
        <v>0</v>
      </c>
      <c r="AC424" s="77">
        <f t="array" ref="AC424">SUM(M424,R424,W424,AB424)</f>
        <v>0</v>
      </c>
      <c r="AD424" s="76">
        <f>IF(G424=Error_checking!$A$26,MAX(0,MIN(MaxBonus,$G$1)+1-_xlfn.RANK.EQ(AC424,$AC$2:$AC$601)),0)</f>
        <v>0</v>
      </c>
      <c r="AE424" s="73">
        <f t="shared" si="6"/>
        <v>0</v>
      </c>
      <c r="AF424" s="78" t="str">
        <f t="array" ref="AF424">IF(G424=Error_checking!$A$26,_xlfn.RANK.EQ(AC424,$AC$2:$AC$601),"")</f>
        <v/>
      </c>
      <c r="AG424" s="79"/>
      <c r="AH424" s="80"/>
      <c r="AI424" s="80"/>
      <c r="AJ424" s="80"/>
      <c r="AK424" s="81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</row>
    <row r="425" spans="1:78" s="104" customFormat="1" ht="12.75" x14ac:dyDescent="0.2">
      <c r="A425" s="58" t="str">
        <f t="array" ref="A425">IF(G425=Error_checking!$A$26,_xlfn.RANK.EQ(AC425,$AC$2:$AC$601),"")</f>
        <v/>
      </c>
      <c r="B425" s="84">
        <v>133</v>
      </c>
      <c r="C425" s="59">
        <f>VLOOKUP($B425,Ludo_na!$A$2:$D$601,2,0)</f>
        <v>220</v>
      </c>
      <c r="D425" s="60" t="str">
        <f>IF(VLOOKUP($B425,Ludo_voor!$A$2:$Y$601,3,0)="","",VLOOKUP($B425,Ludo_voor!$A$2:$Y$601,3,0))</f>
        <v>Mariën</v>
      </c>
      <c r="E425" s="61" t="str">
        <f>IF(VLOOKUP($B425,Ludo_voor!$A$2:$Y$601,4,0)="","",VLOOKUP($B425,Ludo_voor!$A$2:$Y$601,4,0))</f>
        <v>Lies</v>
      </c>
      <c r="F425" s="62" t="str">
        <f>IF(VLOOKUP($B425,Ludo_voor!$A$2:$Y$601,5,0)="","",VLOOKUP($B425,Ludo_voor!$A$2:$Y$601,5,0))</f>
        <v/>
      </c>
      <c r="G425" s="63"/>
      <c r="H425" s="85"/>
      <c r="I425" s="86"/>
      <c r="J425" s="87"/>
      <c r="K425" s="87"/>
      <c r="L425" s="87"/>
      <c r="M425" s="67" t="str">
        <f t="array" ref="M425">IF($G425="","",IF(L425="",0,((SUM(IF(I425=I$2:I$601,IF(J425=J$2:J$601,1,0),0))-K425)/(SUM(IF(I425=I$2:I$601,IF(J425=J$2:J$601,1,0),0))-1)*100)+(L425/(SUM(IF(I425=I$2:I$601,IF(J425=J$2:J$601,L$2:L$601,0),0))))+IF(K425&lt;2,SUM(IF(I425=I$2:I$601,IF(J425=J$2:J$601,1,0),0)),0)))</f>
        <v/>
      </c>
      <c r="N425" s="88"/>
      <c r="O425" s="72"/>
      <c r="P425" s="72"/>
      <c r="Q425" s="72"/>
      <c r="R425" s="70" t="str">
        <f t="array" ref="R425">IF($G425="","",IF(Q425="",0,((SUM(IF(N425=N$2:N$601,IF(O425=O$2:O$601,1,0),0))-P425)/(SUM(IF(N425=N$2:N$601,IF(O425=O$2:O$601,1,0),0))-1)*100)+(Q425/(SUM(IF(N425=N$2:N$601,IF(O425=O$2:O$601,Q$2:Q$601,0),0))))+IF(P425&lt;2,SUM(IF(N425=N$2:N$601,IF(O425=O$2:O$601,1,0),0)),0)))</f>
        <v/>
      </c>
      <c r="S425" s="71"/>
      <c r="T425" s="72"/>
      <c r="U425" s="72"/>
      <c r="V425" s="72"/>
      <c r="W425" s="73" t="str">
        <f t="array" ref="W425">IF($G425="","",IF(OR(S425=Error_checking!$Q$25,S425=Error_checking!$Q$26),R425-IF(P425&lt;2,SUM(IF(N425=N$2:N$601,IF(O425=O$2:O$601,1,0),0)),0),IF(V425="",0,((SUM(IF(S425=S$2:S$601,IF(T425=T$2:T$601,1,0),0))-U425)/(SUM(IF(S425=S$2:S$601,IF(T425=T$2:T$601,1,0),0))-1)*100)+(V425/(SUM(IF(S425=S$2:S$601,IF(T425=T$2:T$601,V$2:V$601,0),0))))+IF(U425&lt;2,SUM(IF(S425=S$2:S$601,IF(T425=T$2:T$601,1,0),0)),0))))</f>
        <v/>
      </c>
      <c r="X425" s="74"/>
      <c r="Y425" s="75"/>
      <c r="Z425" s="76"/>
      <c r="AA425" s="75"/>
      <c r="AB425" s="77">
        <f>0</f>
        <v>0</v>
      </c>
      <c r="AC425" s="77">
        <f t="array" ref="AC425">SUM(M425,R425,W425,AB425)</f>
        <v>0</v>
      </c>
      <c r="AD425" s="76">
        <f>IF(G425=Error_checking!$A$26,MAX(0,MIN(MaxBonus,$G$1)+1-_xlfn.RANK.EQ(AC425,$AC$2:$AC$601)),0)</f>
        <v>0</v>
      </c>
      <c r="AE425" s="73">
        <f t="shared" si="6"/>
        <v>0</v>
      </c>
      <c r="AF425" s="78" t="str">
        <f t="array" ref="AF425">IF(G425=Error_checking!$A$26,_xlfn.RANK.EQ(AC425,$AC$2:$AC$601),"")</f>
        <v/>
      </c>
      <c r="AG425" s="79"/>
      <c r="AH425" s="80"/>
      <c r="AI425" s="80"/>
      <c r="AJ425" s="80"/>
      <c r="AK425" s="81"/>
      <c r="AL425" s="81"/>
      <c r="AM425" s="81"/>
      <c r="AN425" s="82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1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</row>
    <row r="426" spans="1:78" s="104" customFormat="1" ht="12.75" x14ac:dyDescent="0.2">
      <c r="A426" s="58" t="str">
        <f t="array" ref="A426">IF(G426=Error_checking!$A$26,_xlfn.RANK.EQ(AC426,$AC$2:$AC$601),"")</f>
        <v/>
      </c>
      <c r="B426" s="58">
        <v>419</v>
      </c>
      <c r="C426" s="59">
        <f>VLOOKUP($B426,Ludo_na!$A$2:$D$601,2,0)</f>
        <v>297</v>
      </c>
      <c r="D426" s="60" t="str">
        <f>IF(VLOOKUP($B426,Ludo_voor!$A$2:$Y$601,3,0)="","",VLOOKUP($B426,Ludo_voor!$A$2:$Y$601,3,0))</f>
        <v>Matthieu</v>
      </c>
      <c r="E426" s="61" t="str">
        <f>IF(VLOOKUP($B426,Ludo_voor!$A$2:$Y$601,4,0)="","",VLOOKUP($B426,Ludo_voor!$A$2:$Y$601,4,0))</f>
        <v>Christophe</v>
      </c>
      <c r="F426" s="62" t="str">
        <f>IF(VLOOKUP($B426,Ludo_voor!$A$2:$Y$601,5,0)="","",VLOOKUP($B426,Ludo_voor!$A$2:$Y$601,5,0))</f>
        <v/>
      </c>
      <c r="G426" s="63"/>
      <c r="H426" s="64"/>
      <c r="I426" s="65"/>
      <c r="J426" s="66"/>
      <c r="K426" s="66"/>
      <c r="L426" s="66"/>
      <c r="M426" s="67" t="str">
        <f t="array" ref="M426">IF($G426="","",IF(L426="",0,((SUM(IF(I426=I$2:I$601,IF(J426=J$2:J$601,1,0),0))-K426)/(SUM(IF(I426=I$2:I$601,IF(J426=J$2:J$601,1,0),0))-1)*100)+(L426/(SUM(IF(I426=I$2:I$601,IF(J426=J$2:J$601,L$2:L$601,0),0))))+IF(K426&lt;2,SUM(IF(I426=I$2:I$601,IF(J426=J$2:J$601,1,0),0)),0)))</f>
        <v/>
      </c>
      <c r="N426" s="68"/>
      <c r="O426" s="69"/>
      <c r="P426" s="69"/>
      <c r="Q426" s="69"/>
      <c r="R426" s="70" t="str">
        <f t="array" ref="R426">IF($G426="","",IF(Q426="",0,((SUM(IF(N426=N$2:N$601,IF(O426=O$2:O$601,1,0),0))-P426)/(SUM(IF(N426=N$2:N$601,IF(O426=O$2:O$601,1,0),0))-1)*100)+(Q426/(SUM(IF(N426=N$2:N$601,IF(O426=O$2:O$601,Q$2:Q$601,0),0))))+IF(P426&lt;2,SUM(IF(N426=N$2:N$601,IF(O426=O$2:O$601,1,0),0)),0)))</f>
        <v/>
      </c>
      <c r="S426" s="71"/>
      <c r="T426" s="72"/>
      <c r="U426" s="72"/>
      <c r="V426" s="72"/>
      <c r="W426" s="73" t="str">
        <f t="array" ref="W426">IF($G426="","",IF(OR(S426=Error_checking!$Q$25,S426=Error_checking!$Q$26),R426-IF(P426&lt;2,SUM(IF(N426=N$2:N$601,IF(O426=O$2:O$601,1,0),0)),0),IF(V426="",0,((SUM(IF(S426=S$2:S$601,IF(T426=T$2:T$601,1,0),0))-U426)/(SUM(IF(S426=S$2:S$601,IF(T426=T$2:T$601,1,0),0))-1)*100)+(V426/(SUM(IF(S426=S$2:S$601,IF(T426=T$2:T$601,V$2:V$601,0),0))))+IF(U426&lt;2,SUM(IF(S426=S$2:S$601,IF(T426=T$2:T$601,1,0),0)),0))))</f>
        <v/>
      </c>
      <c r="X426" s="74"/>
      <c r="Y426" s="75"/>
      <c r="Z426" s="76"/>
      <c r="AA426" s="75"/>
      <c r="AB426" s="77">
        <f>0</f>
        <v>0</v>
      </c>
      <c r="AC426" s="77">
        <f t="array" ref="AC426">SUM(M426,R426,W426,AB426)</f>
        <v>0</v>
      </c>
      <c r="AD426" s="76">
        <f>IF(G426=Error_checking!$A$26,MAX(0,MIN(MaxBonus,$G$1)+1-_xlfn.RANK.EQ(AC426,$AC$2:$AC$601)),0)</f>
        <v>0</v>
      </c>
      <c r="AE426" s="73">
        <f t="shared" si="6"/>
        <v>0</v>
      </c>
      <c r="AF426" s="78" t="str">
        <f t="array" ref="AF426">IF(G426=Error_checking!$A$26,_xlfn.RANK.EQ(AC426,$AC$2:$AC$601),"")</f>
        <v/>
      </c>
      <c r="AG426" s="79"/>
      <c r="AH426" s="80"/>
      <c r="AI426" s="80"/>
      <c r="AJ426" s="80"/>
      <c r="AK426" s="81"/>
      <c r="AL426" s="81"/>
      <c r="AM426" s="81"/>
      <c r="AN426" s="82"/>
      <c r="AO426" s="81"/>
      <c r="AP426" s="81"/>
      <c r="AQ426" s="81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</row>
    <row r="427" spans="1:78" ht="14.25" x14ac:dyDescent="0.2">
      <c r="A427" s="58" t="str">
        <f t="array" ref="A427">IF(G427=Error_checking!$A$26,_xlfn.RANK.EQ(AC427,$AC$2:$AC$601),"")</f>
        <v/>
      </c>
      <c r="B427" s="84">
        <v>316</v>
      </c>
      <c r="C427" s="59">
        <f>VLOOKUP($B427,Ludo_na!$A$2:$D$601,2,0)</f>
        <v>211</v>
      </c>
      <c r="D427" s="60" t="str">
        <f>IF(VLOOKUP($B427,Ludo_voor!$A$2:$Y$601,3,0)="","",VLOOKUP($B427,Ludo_voor!$A$2:$Y$601,3,0))</f>
        <v>Meekers</v>
      </c>
      <c r="E427" s="61" t="str">
        <f>IF(VLOOKUP($B427,Ludo_voor!$A$2:$Y$601,4,0)="","",VLOOKUP($B427,Ludo_voor!$A$2:$Y$601,4,0))</f>
        <v>Julien</v>
      </c>
      <c r="F427" s="62" t="str">
        <f>IF(VLOOKUP($B427,Ludo_voor!$A$2:$Y$601,5,0)="","",VLOOKUP($B427,Ludo_voor!$A$2:$Y$601,5,0))</f>
        <v/>
      </c>
      <c r="G427" s="63"/>
      <c r="H427" s="85"/>
      <c r="I427" s="86"/>
      <c r="J427" s="87"/>
      <c r="K427" s="87"/>
      <c r="L427" s="87"/>
      <c r="M427" s="67" t="str">
        <f t="array" ref="M427">IF($G427="","",IF(L427="",0,((SUM(IF(I427=I$2:I$601,IF(J427=J$2:J$601,1,0),0))-K427)/(SUM(IF(I427=I$2:I$601,IF(J427=J$2:J$601,1,0),0))-1)*100)+(L427/(SUM(IF(I427=I$2:I$601,IF(J427=J$2:J$601,L$2:L$601,0),0))))+IF(K427&lt;2,SUM(IF(I427=I$2:I$601,IF(J427=J$2:J$601,1,0),0)),0)))</f>
        <v/>
      </c>
      <c r="N427" s="88"/>
      <c r="O427" s="72"/>
      <c r="P427" s="72"/>
      <c r="Q427" s="72"/>
      <c r="R427" s="70" t="str">
        <f t="array" ref="R427">IF($G427="","",IF(Q427="",0,((SUM(IF(N427=N$2:N$601,IF(O427=O$2:O$601,1,0),0))-P427)/(SUM(IF(N427=N$2:N$601,IF(O427=O$2:O$601,1,0),0))-1)*100)+(Q427/(SUM(IF(N427=N$2:N$601,IF(O427=O$2:O$601,Q$2:Q$601,0),0))))+IF(P427&lt;2,SUM(IF(N427=N$2:N$601,IF(O427=O$2:O$601,1,0),0)),0)))</f>
        <v/>
      </c>
      <c r="S427" s="71"/>
      <c r="T427" s="72"/>
      <c r="U427" s="72"/>
      <c r="V427" s="72"/>
      <c r="W427" s="73" t="str">
        <f t="array" ref="W427">IF($G427="","",IF(OR(S427=Error_checking!$Q$25,S427=Error_checking!$Q$26),R427-IF(P427&lt;2,SUM(IF(N427=N$2:N$601,IF(O427=O$2:O$601,1,0),0)),0),IF(V427="",0,((SUM(IF(S427=S$2:S$601,IF(T427=T$2:T$601,1,0),0))-U427)/(SUM(IF(S427=S$2:S$601,IF(T427=T$2:T$601,1,0),0))-1)*100)+(V427/(SUM(IF(S427=S$2:S$601,IF(T427=T$2:T$601,V$2:V$601,0),0))))+IF(U427&lt;2,SUM(IF(S427=S$2:S$601,IF(T427=T$2:T$601,1,0),0)),0))))</f>
        <v/>
      </c>
      <c r="X427" s="74"/>
      <c r="Y427" s="75"/>
      <c r="Z427" s="76"/>
      <c r="AA427" s="75"/>
      <c r="AB427" s="77">
        <f>0</f>
        <v>0</v>
      </c>
      <c r="AC427" s="77">
        <f t="array" ref="AC427">SUM(M427,R427,W427,AB427)</f>
        <v>0</v>
      </c>
      <c r="AD427" s="76">
        <f>IF(G427=Error_checking!$A$26,MAX(0,MIN(MaxBonus,$G$1)+1-_xlfn.RANK.EQ(AC427,$AC$2:$AC$601)),0)</f>
        <v>0</v>
      </c>
      <c r="AE427" s="73">
        <f t="shared" si="6"/>
        <v>0</v>
      </c>
      <c r="AF427" s="78" t="str">
        <f t="array" ref="AF427">IF(G427=Error_checking!$A$26,_xlfn.RANK.EQ(AC427,$AC$2:$AC$601),"")</f>
        <v/>
      </c>
      <c r="AG427" s="79"/>
      <c r="AH427" s="80"/>
      <c r="AI427" s="80"/>
      <c r="AJ427" s="80"/>
      <c r="AK427" s="81"/>
      <c r="AL427" s="81"/>
      <c r="AM427" s="81"/>
      <c r="AN427" s="82"/>
      <c r="AO427" s="81"/>
      <c r="AP427" s="81"/>
      <c r="AQ427" s="81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</row>
    <row r="428" spans="1:78" s="92" customFormat="1" ht="12.75" x14ac:dyDescent="0.2">
      <c r="A428" s="58" t="str">
        <f t="array" ref="A428">IF(G428=Error_checking!$A$26,_xlfn.RANK.EQ(AC428,$AC$2:$AC$601),"")</f>
        <v/>
      </c>
      <c r="B428" s="84">
        <v>160</v>
      </c>
      <c r="C428" s="59">
        <f>VLOOKUP($B428,Ludo_na!$A$2:$D$601,2,0)</f>
        <v>217</v>
      </c>
      <c r="D428" s="60" t="str">
        <f>IF(VLOOKUP($B428,Ludo_voor!$A$2:$Y$601,3,0)="","",VLOOKUP($B428,Ludo_voor!$A$2:$Y$601,3,0))</f>
        <v>Meersschaert</v>
      </c>
      <c r="E428" s="61" t="str">
        <f>IF(VLOOKUP($B428,Ludo_voor!$A$2:$Y$601,4,0)="","",VLOOKUP($B428,Ludo_voor!$A$2:$Y$601,4,0))</f>
        <v>Helen</v>
      </c>
      <c r="F428" s="62" t="str">
        <f>IF(VLOOKUP($B428,Ludo_voor!$A$2:$Y$601,5,0)="","",VLOOKUP($B428,Ludo_voor!$A$2:$Y$601,5,0))</f>
        <v>Spelen op Zolder</v>
      </c>
      <c r="G428" s="63"/>
      <c r="H428" s="85"/>
      <c r="I428" s="86"/>
      <c r="J428" s="87"/>
      <c r="K428" s="87"/>
      <c r="L428" s="87"/>
      <c r="M428" s="67" t="str">
        <f t="array" ref="M428">IF($G428="","",IF(L428="",0,((SUM(IF(I428=I$2:I$601,IF(J428=J$2:J$601,1,0),0))-K428)/(SUM(IF(I428=I$2:I$601,IF(J428=J$2:J$601,1,0),0))-1)*100)+(L428/(SUM(IF(I428=I$2:I$601,IF(J428=J$2:J$601,L$2:L$601,0),0))))+IF(K428&lt;2,SUM(IF(I428=I$2:I$601,IF(J428=J$2:J$601,1,0),0)),0)))</f>
        <v/>
      </c>
      <c r="N428" s="88"/>
      <c r="O428" s="72"/>
      <c r="P428" s="72"/>
      <c r="Q428" s="72"/>
      <c r="R428" s="70" t="str">
        <f t="array" ref="R428">IF($G428="","",IF(Q428="",0,((SUM(IF(N428=N$2:N$601,IF(O428=O$2:O$601,1,0),0))-P428)/(SUM(IF(N428=N$2:N$601,IF(O428=O$2:O$601,1,0),0))-1)*100)+(Q428/(SUM(IF(N428=N$2:N$601,IF(O428=O$2:O$601,Q$2:Q$601,0),0))))+IF(P428&lt;2,SUM(IF(N428=N$2:N$601,IF(O428=O$2:O$601,1,0),0)),0)))</f>
        <v/>
      </c>
      <c r="S428" s="71"/>
      <c r="T428" s="72"/>
      <c r="U428" s="72"/>
      <c r="V428" s="72"/>
      <c r="W428" s="73" t="str">
        <f t="array" ref="W428">IF($G428="","",IF(OR(S428=Error_checking!$Q$25,S428=Error_checking!$Q$26),R428-IF(P428&lt;2,SUM(IF(N428=N$2:N$601,IF(O428=O$2:O$601,1,0),0)),0),IF(V428="",0,((SUM(IF(S428=S$2:S$601,IF(T428=T$2:T$601,1,0),0))-U428)/(SUM(IF(S428=S$2:S$601,IF(T428=T$2:T$601,1,0),0))-1)*100)+(V428/(SUM(IF(S428=S$2:S$601,IF(T428=T$2:T$601,V$2:V$601,0),0))))+IF(U428&lt;2,SUM(IF(S428=S$2:S$601,IF(T428=T$2:T$601,1,0),0)),0))))</f>
        <v/>
      </c>
      <c r="X428" s="74"/>
      <c r="Y428" s="75"/>
      <c r="Z428" s="76"/>
      <c r="AA428" s="75"/>
      <c r="AB428" s="77">
        <f>0</f>
        <v>0</v>
      </c>
      <c r="AC428" s="77">
        <f t="array" ref="AC428">SUM(M428,R428,W428,AB428)</f>
        <v>0</v>
      </c>
      <c r="AD428" s="76">
        <f>IF(G428=Error_checking!$A$26,MAX(0,MIN(MaxBonus,$G$1)+1-_xlfn.RANK.EQ(AC428,$AC$2:$AC$601)),0)</f>
        <v>0</v>
      </c>
      <c r="AE428" s="73">
        <f t="shared" si="6"/>
        <v>0</v>
      </c>
      <c r="AF428" s="78" t="str">
        <f t="array" ref="AF428">IF(G428=Error_checking!$A$26,_xlfn.RANK.EQ(AC428,$AC$2:$AC$601),"")</f>
        <v/>
      </c>
      <c r="AG428" s="79"/>
      <c r="AH428" s="80"/>
      <c r="AI428" s="80"/>
      <c r="AJ428" s="80"/>
      <c r="AK428" s="81"/>
      <c r="AL428" s="81"/>
      <c r="AM428" s="81"/>
      <c r="AN428" s="82"/>
      <c r="AO428" s="81"/>
      <c r="AP428" s="81"/>
      <c r="AQ428" s="81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</row>
    <row r="429" spans="1:78" s="89" customFormat="1" ht="12.75" x14ac:dyDescent="0.2">
      <c r="A429" s="58" t="str">
        <f t="array" ref="A429">IF(G429=Error_checking!$A$26,_xlfn.RANK.EQ(AC429,$AC$2:$AC$601),"")</f>
        <v/>
      </c>
      <c r="B429" s="93">
        <v>503</v>
      </c>
      <c r="C429" s="59">
        <f>VLOOKUP($B429,Ludo_na!$A$2:$D$601,2,0)</f>
        <v>252</v>
      </c>
      <c r="D429" s="60" t="str">
        <f>IF(VLOOKUP($B429,Ludo_voor!$A$2:$Y$601,3,0)="","",VLOOKUP($B429,Ludo_voor!$A$2:$Y$601,3,0))</f>
        <v>Meganck</v>
      </c>
      <c r="E429" s="61" t="str">
        <f>IF(VLOOKUP($B429,Ludo_voor!$A$2:$Y$601,4,0)="","",VLOOKUP($B429,Ludo_voor!$A$2:$Y$601,4,0))</f>
        <v>Ellen</v>
      </c>
      <c r="F429" s="62" t="str">
        <f>IF(VLOOKUP($B429,Ludo_voor!$A$2:$Y$601,5,0)="","",VLOOKUP($B429,Ludo_voor!$A$2:$Y$601,5,0))</f>
        <v/>
      </c>
      <c r="G429" s="63"/>
      <c r="H429" s="85"/>
      <c r="I429" s="86"/>
      <c r="J429" s="87"/>
      <c r="K429" s="87"/>
      <c r="L429" s="87"/>
      <c r="M429" s="67" t="str">
        <f t="array" ref="M429">IF($G429="","",IF(L429="",0,((SUM(IF(I429=I$2:I$601,IF(J429=J$2:J$601,1,0),0))-K429)/(SUM(IF(I429=I$2:I$601,IF(J429=J$2:J$601,1,0),0))-1)*100)+(L429/(SUM(IF(I429=I$2:I$601,IF(J429=J$2:J$601,L$2:L$601,0),0))))+IF(K429&lt;2,SUM(IF(I429=I$2:I$601,IF(J429=J$2:J$601,1,0),0)),0)))</f>
        <v/>
      </c>
      <c r="N429" s="88"/>
      <c r="O429" s="72"/>
      <c r="P429" s="72"/>
      <c r="Q429" s="72"/>
      <c r="R429" s="70" t="str">
        <f t="array" ref="R429">IF($G429="","",IF(Q429="",0,((SUM(IF(N429=N$2:N$601,IF(O429=O$2:O$601,1,0),0))-P429)/(SUM(IF(N429=N$2:N$601,IF(O429=O$2:O$601,1,0),0))-1)*100)+(Q429/(SUM(IF(N429=N$2:N$601,IF(O429=O$2:O$601,Q$2:Q$601,0),0))))+IF(P429&lt;2,SUM(IF(N429=N$2:N$601,IF(O429=O$2:O$601,1,0),0)),0)))</f>
        <v/>
      </c>
      <c r="S429" s="71"/>
      <c r="T429" s="72"/>
      <c r="U429" s="72"/>
      <c r="V429" s="72"/>
      <c r="W429" s="73" t="str">
        <f t="array" ref="W429">IF($G429="","",IF(OR(S429=Error_checking!$Q$25,S429=Error_checking!$Q$26),R429-IF(P429&lt;2,SUM(IF(N429=N$2:N$601,IF(O429=O$2:O$601,1,0),0)),0),IF(V429="",0,((SUM(IF(S429=S$2:S$601,IF(T429=T$2:T$601,1,0),0))-U429)/(SUM(IF(S429=S$2:S$601,IF(T429=T$2:T$601,1,0),0))-1)*100)+(V429/(SUM(IF(S429=S$2:S$601,IF(T429=T$2:T$601,V$2:V$601,0),0))))+IF(U429&lt;2,SUM(IF(S429=S$2:S$601,IF(T429=T$2:T$601,1,0),0)),0))))</f>
        <v/>
      </c>
      <c r="X429" s="74"/>
      <c r="Y429" s="75"/>
      <c r="Z429" s="76"/>
      <c r="AA429" s="75"/>
      <c r="AB429" s="77">
        <f>0</f>
        <v>0</v>
      </c>
      <c r="AC429" s="77">
        <f t="array" ref="AC429">SUM(M429,R429,W429,AB429)</f>
        <v>0</v>
      </c>
      <c r="AD429" s="76">
        <f>IF(G429=Error_checking!$A$26,MAX(0,MIN(MaxBonus,$G$1)+1-_xlfn.RANK.EQ(AC429,$AC$2:$AC$601)),0)</f>
        <v>0</v>
      </c>
      <c r="AE429" s="73">
        <f t="shared" si="6"/>
        <v>0</v>
      </c>
      <c r="AF429" s="78" t="str">
        <f t="array" ref="AF429">IF(G429=Error_checking!$A$26,_xlfn.RANK.EQ(AC429,$AC$2:$AC$601),"")</f>
        <v/>
      </c>
      <c r="AG429" s="79"/>
      <c r="AH429" s="80"/>
      <c r="AI429" s="80"/>
      <c r="AJ429" s="80"/>
      <c r="AK429" s="81"/>
      <c r="AL429" s="81"/>
      <c r="AM429" s="81"/>
      <c r="AN429" s="82"/>
      <c r="AO429" s="81"/>
      <c r="AP429" s="81"/>
      <c r="AQ429" s="81"/>
    </row>
    <row r="430" spans="1:78" s="89" customFormat="1" ht="12.75" x14ac:dyDescent="0.2">
      <c r="A430" s="58" t="str">
        <f t="array" ref="A430">IF(G430=Error_checking!$A$26,_xlfn.RANK.EQ(AC430,$AC$2:$AC$601),"")</f>
        <v/>
      </c>
      <c r="B430" s="84">
        <v>481</v>
      </c>
      <c r="C430" s="59">
        <f>VLOOKUP($B430,Ludo_na!$A$2:$D$601,2,0)</f>
        <v>455</v>
      </c>
      <c r="D430" s="60" t="str">
        <f>IF(VLOOKUP($B430,Ludo_voor!$A$2:$Y$601,3,0)="","",VLOOKUP($B430,Ludo_voor!$A$2:$Y$601,3,0))</f>
        <v>Mels</v>
      </c>
      <c r="E430" s="61" t="str">
        <f>IF(VLOOKUP($B430,Ludo_voor!$A$2:$Y$601,4,0)="","",VLOOKUP($B430,Ludo_voor!$A$2:$Y$601,4,0))</f>
        <v>Stefaan</v>
      </c>
      <c r="F430" s="62" t="str">
        <f>IF(VLOOKUP($B430,Ludo_voor!$A$2:$Y$601,5,0)="","",VLOOKUP($B430,Ludo_voor!$A$2:$Y$601,5,0))</f>
        <v/>
      </c>
      <c r="G430" s="63"/>
      <c r="H430" s="85"/>
      <c r="I430" s="86"/>
      <c r="J430" s="87"/>
      <c r="K430" s="87"/>
      <c r="L430" s="87"/>
      <c r="M430" s="67" t="str">
        <f t="array" ref="M430">IF($G430="","",IF(L430="",0,((SUM(IF(I430=I$2:I$601,IF(J430=J$2:J$601,1,0),0))-K430)/(SUM(IF(I430=I$2:I$601,IF(J430=J$2:J$601,1,0),0))-1)*100)+(L430/(SUM(IF(I430=I$2:I$601,IF(J430=J$2:J$601,L$2:L$601,0),0))))+IF(K430&lt;2,SUM(IF(I430=I$2:I$601,IF(J430=J$2:J$601,1,0),0)),0)))</f>
        <v/>
      </c>
      <c r="N430" s="88"/>
      <c r="O430" s="72"/>
      <c r="P430" s="72"/>
      <c r="Q430" s="72"/>
      <c r="R430" s="70" t="str">
        <f t="array" ref="R430">IF($G430="","",IF(Q430="",0,((SUM(IF(N430=N$2:N$601,IF(O430=O$2:O$601,1,0),0))-P430)/(SUM(IF(N430=N$2:N$601,IF(O430=O$2:O$601,1,0),0))-1)*100)+(Q430/(SUM(IF(N430=N$2:N$601,IF(O430=O$2:O$601,Q$2:Q$601,0),0))))+IF(P430&lt;2,SUM(IF(N430=N$2:N$601,IF(O430=O$2:O$601,1,0),0)),0)))</f>
        <v/>
      </c>
      <c r="S430" s="103"/>
      <c r="T430" s="69"/>
      <c r="U430" s="69"/>
      <c r="V430" s="69"/>
      <c r="W430" s="73" t="str">
        <f t="array" ref="W430">IF($G430="","",IF(OR(S430=Error_checking!$Q$25,S430=Error_checking!$Q$26),R430-IF(P430&lt;2,SUM(IF(N430=N$2:N$601,IF(O430=O$2:O$601,1,0),0)),0),IF(V430="",0,((SUM(IF(S430=S$2:S$601,IF(T430=T$2:T$601,1,0),0))-U430)/(SUM(IF(S430=S$2:S$601,IF(T430=T$2:T$601,1,0),0))-1)*100)+(V430/(SUM(IF(S430=S$2:S$601,IF(T430=T$2:T$601,V$2:V$601,0),0))))+IF(U430&lt;2,SUM(IF(S430=S$2:S$601,IF(T430=T$2:T$601,1,0),0)),0))))</f>
        <v/>
      </c>
      <c r="X430" s="74"/>
      <c r="Y430" s="75"/>
      <c r="Z430" s="76"/>
      <c r="AA430" s="75"/>
      <c r="AB430" s="77">
        <f>0</f>
        <v>0</v>
      </c>
      <c r="AC430" s="99">
        <f t="array" ref="AC430">SUM(M430,R430,W430,AB430)</f>
        <v>0</v>
      </c>
      <c r="AD430" s="98">
        <f>IF(G430=Error_checking!$A$26,MAX(0,MIN(MaxBonus,$G$1)+1-_xlfn.RANK.EQ(AC430,$AC$2:$AC$601)),0)</f>
        <v>0</v>
      </c>
      <c r="AE430" s="95">
        <f t="shared" si="6"/>
        <v>0</v>
      </c>
      <c r="AF430" s="78" t="str">
        <f t="array" ref="AF430">IF(G430=Error_checking!$A$26,_xlfn.RANK.EQ(AC430,$AC$2:$AC$601),"")</f>
        <v/>
      </c>
      <c r="AG430" s="101"/>
      <c r="AH430" s="102"/>
      <c r="AI430" s="102"/>
      <c r="AJ430" s="102"/>
      <c r="AK430" s="81"/>
      <c r="AL430" s="81"/>
      <c r="AM430" s="81"/>
      <c r="AN430" s="82"/>
      <c r="AO430" s="81"/>
      <c r="AP430" s="81"/>
      <c r="AQ430" s="81"/>
    </row>
    <row r="431" spans="1:78" s="104" customFormat="1" ht="12.75" x14ac:dyDescent="0.2">
      <c r="A431" s="58" t="str">
        <f t="array" ref="A431">IF(G431=Error_checking!$A$26,_xlfn.RANK.EQ(AC431,$AC$2:$AC$601),"")</f>
        <v/>
      </c>
      <c r="B431" s="84">
        <v>89</v>
      </c>
      <c r="C431" s="59">
        <f>VLOOKUP($B431,Ludo_na!$A$2:$D$601,2,0)</f>
        <v>140</v>
      </c>
      <c r="D431" s="60" t="str">
        <f>IF(VLOOKUP($B431,Ludo_voor!$A$2:$Y$601,3,0)="","",VLOOKUP($B431,Ludo_voor!$A$2:$Y$601,3,0))</f>
        <v>Merchiers</v>
      </c>
      <c r="E431" s="61" t="str">
        <f>IF(VLOOKUP($B431,Ludo_voor!$A$2:$Y$601,4,0)="","",VLOOKUP($B431,Ludo_voor!$A$2:$Y$601,4,0))</f>
        <v>Koen</v>
      </c>
      <c r="F431" s="62" t="str">
        <f>IF(VLOOKUP($B431,Ludo_voor!$A$2:$Y$601,5,0)="","",VLOOKUP($B431,Ludo_voor!$A$2:$Y$601,5,0))</f>
        <v>De Speltafel</v>
      </c>
      <c r="G431" s="63"/>
      <c r="H431" s="85"/>
      <c r="I431" s="86"/>
      <c r="J431" s="87"/>
      <c r="K431" s="87"/>
      <c r="L431" s="87"/>
      <c r="M431" s="67" t="str">
        <f t="array" ref="M431">IF($G431="","",IF(L431="",0,((SUM(IF(I431=I$2:I$601,IF(J431=J$2:J$601,1,0),0))-K431)/(SUM(IF(I431=I$2:I$601,IF(J431=J$2:J$601,1,0),0))-1)*100)+(L431/(SUM(IF(I431=I$2:I$601,IF(J431=J$2:J$601,L$2:L$601,0),0))))+IF(K431&lt;2,SUM(IF(I431=I$2:I$601,IF(J431=J$2:J$601,1,0),0)),0)))</f>
        <v/>
      </c>
      <c r="N431" s="88"/>
      <c r="O431" s="72"/>
      <c r="P431" s="72"/>
      <c r="Q431" s="72"/>
      <c r="R431" s="70" t="str">
        <f t="array" ref="R431">IF($G431="","",IF(Q431="",0,((SUM(IF(N431=N$2:N$601,IF(O431=O$2:O$601,1,0),0))-P431)/(SUM(IF(N431=N$2:N$601,IF(O431=O$2:O$601,1,0),0))-1)*100)+(Q431/(SUM(IF(N431=N$2:N$601,IF(O431=O$2:O$601,Q$2:Q$601,0),0))))+IF(P431&lt;2,SUM(IF(N431=N$2:N$601,IF(O431=O$2:O$601,1,0),0)),0)))</f>
        <v/>
      </c>
      <c r="S431" s="71"/>
      <c r="T431" s="72"/>
      <c r="U431" s="72"/>
      <c r="V431" s="72"/>
      <c r="W431" s="73" t="str">
        <f t="array" ref="W431">IF($G431="","",IF(OR(S431=Error_checking!$Q$25,S431=Error_checking!$Q$26),R431-IF(P431&lt;2,SUM(IF(N431=N$2:N$601,IF(O431=O$2:O$601,1,0),0)),0),IF(V431="",0,((SUM(IF(S431=S$2:S$601,IF(T431=T$2:T$601,1,0),0))-U431)/(SUM(IF(S431=S$2:S$601,IF(T431=T$2:T$601,1,0),0))-1)*100)+(V431/(SUM(IF(S431=S$2:S$601,IF(T431=T$2:T$601,V$2:V$601,0),0))))+IF(U431&lt;2,SUM(IF(S431=S$2:S$601,IF(T431=T$2:T$601,1,0),0)),0))))</f>
        <v/>
      </c>
      <c r="X431" s="74"/>
      <c r="Y431" s="75"/>
      <c r="Z431" s="76"/>
      <c r="AA431" s="75"/>
      <c r="AB431" s="77">
        <f>0</f>
        <v>0</v>
      </c>
      <c r="AC431" s="77">
        <f t="array" ref="AC431">SUM(M431,R431,W431,AB431)</f>
        <v>0</v>
      </c>
      <c r="AD431" s="76">
        <f>IF(G431=Error_checking!$A$26,MAX(0,MIN(MaxBonus,$G$1)+1-_xlfn.RANK.EQ(AC431,$AC$2:$AC$601)),0)</f>
        <v>0</v>
      </c>
      <c r="AE431" s="73">
        <f t="shared" si="6"/>
        <v>0</v>
      </c>
      <c r="AF431" s="78" t="str">
        <f t="array" ref="AF431">IF(G431=Error_checking!$A$26,_xlfn.RANK.EQ(AC431,$AC$2:$AC$601),"")</f>
        <v/>
      </c>
      <c r="AG431" s="79"/>
      <c r="AH431" s="80"/>
      <c r="AI431" s="80"/>
      <c r="AJ431" s="80"/>
      <c r="AK431" s="81"/>
      <c r="AL431" s="81"/>
      <c r="AM431" s="81"/>
      <c r="AN431" s="82"/>
      <c r="AO431" s="81"/>
      <c r="AP431" s="81"/>
      <c r="AQ431" s="81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</row>
    <row r="432" spans="1:78" s="104" customFormat="1" ht="12.75" x14ac:dyDescent="0.2">
      <c r="A432" s="58" t="str">
        <f t="array" ref="A432">IF(G432=Error_checking!$A$26,_xlfn.RANK.EQ(AC432,$AC$2:$AC$601),"")</f>
        <v/>
      </c>
      <c r="B432" s="84">
        <v>259</v>
      </c>
      <c r="C432" s="59">
        <f>VLOOKUP($B432,Ludo_na!$A$2:$D$601,2,0)</f>
        <v>175</v>
      </c>
      <c r="D432" s="60" t="str">
        <f>IF(VLOOKUP($B432,Ludo_voor!$A$2:$Y$601,3,0)="","",VLOOKUP($B432,Ludo_voor!$A$2:$Y$601,3,0))</f>
        <v>Merlier</v>
      </c>
      <c r="E432" s="61" t="str">
        <f>IF(VLOOKUP($B432,Ludo_voor!$A$2:$Y$601,4,0)="","",VLOOKUP($B432,Ludo_voor!$A$2:$Y$601,4,0))</f>
        <v>Mattias</v>
      </c>
      <c r="F432" s="62" t="str">
        <f>IF(VLOOKUP($B432,Ludo_voor!$A$2:$Y$601,5,0)="","",VLOOKUP($B432,Ludo_voor!$A$2:$Y$601,5,0))</f>
        <v>Incognito</v>
      </c>
      <c r="G432" s="63"/>
      <c r="H432" s="85"/>
      <c r="I432" s="86"/>
      <c r="J432" s="87"/>
      <c r="K432" s="87"/>
      <c r="L432" s="87"/>
      <c r="M432" s="67" t="str">
        <f t="array" ref="M432">IF($G432="","",IF(L432="",0,((SUM(IF(I432=I$2:I$601,IF(J432=J$2:J$601,1,0),0))-K432)/(SUM(IF(I432=I$2:I$601,IF(J432=J$2:J$601,1,0),0))-1)*100)+(L432/(SUM(IF(I432=I$2:I$601,IF(J432=J$2:J$601,L$2:L$601,0),0))))+IF(K432&lt;2,SUM(IF(I432=I$2:I$601,IF(J432=J$2:J$601,1,0),0)),0)))</f>
        <v/>
      </c>
      <c r="N432" s="88"/>
      <c r="O432" s="72"/>
      <c r="P432" s="72"/>
      <c r="Q432" s="72"/>
      <c r="R432" s="70" t="str">
        <f t="array" ref="R432">IF($G432="","",IF(Q432="",0,((SUM(IF(N432=N$2:N$601,IF(O432=O$2:O$601,1,0),0))-P432)/(SUM(IF(N432=N$2:N$601,IF(O432=O$2:O$601,1,0),0))-1)*100)+(Q432/(SUM(IF(N432=N$2:N$601,IF(O432=O$2:O$601,Q$2:Q$601,0),0))))+IF(P432&lt;2,SUM(IF(N432=N$2:N$601,IF(O432=O$2:O$601,1,0),0)),0)))</f>
        <v/>
      </c>
      <c r="S432" s="71"/>
      <c r="T432" s="72"/>
      <c r="U432" s="72"/>
      <c r="V432" s="72"/>
      <c r="W432" s="73" t="str">
        <f t="array" ref="W432">IF($G432="","",IF(OR(S432=Error_checking!$Q$25,S432=Error_checking!$Q$26),R432-IF(P432&lt;2,SUM(IF(N432=N$2:N$601,IF(O432=O$2:O$601,1,0),0)),0),IF(V432="",0,((SUM(IF(S432=S$2:S$601,IF(T432=T$2:T$601,1,0),0))-U432)/(SUM(IF(S432=S$2:S$601,IF(T432=T$2:T$601,1,0),0))-1)*100)+(V432/(SUM(IF(S432=S$2:S$601,IF(T432=T$2:T$601,V$2:V$601,0),0))))+IF(U432&lt;2,SUM(IF(S432=S$2:S$601,IF(T432=T$2:T$601,1,0),0)),0))))</f>
        <v/>
      </c>
      <c r="X432" s="74"/>
      <c r="Y432" s="75"/>
      <c r="Z432" s="76"/>
      <c r="AA432" s="75"/>
      <c r="AB432" s="77">
        <f>0</f>
        <v>0</v>
      </c>
      <c r="AC432" s="77">
        <f t="array" ref="AC432">SUM(M432,R432,W432,AB432)</f>
        <v>0</v>
      </c>
      <c r="AD432" s="76">
        <f>IF(G432=Error_checking!$A$26,MAX(0,MIN(MaxBonus,$G$1)+1-_xlfn.RANK.EQ(AC432,$AC$2:$AC$601)),0)</f>
        <v>0</v>
      </c>
      <c r="AE432" s="73">
        <f t="shared" si="6"/>
        <v>0</v>
      </c>
      <c r="AF432" s="78" t="str">
        <f t="array" ref="AF432">IF(G432=Error_checking!$A$26,_xlfn.RANK.EQ(AC432,$AC$2:$AC$601),"")</f>
        <v/>
      </c>
      <c r="AG432" s="79"/>
      <c r="AH432" s="80"/>
      <c r="AI432" s="80"/>
      <c r="AJ432" s="80"/>
      <c r="AK432" s="81"/>
      <c r="AL432" s="81"/>
      <c r="AM432" s="81"/>
      <c r="AN432" s="82"/>
      <c r="AO432" s="81"/>
      <c r="AP432" s="81"/>
      <c r="AQ432" s="81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</row>
    <row r="433" spans="1:78" s="89" customFormat="1" ht="12.75" x14ac:dyDescent="0.2">
      <c r="A433" s="58" t="str">
        <f t="array" ref="A433">IF(G433=Error_checking!$A$26,_xlfn.RANK.EQ(AC433,$AC$2:$AC$601),"")</f>
        <v/>
      </c>
      <c r="B433" s="93">
        <v>456</v>
      </c>
      <c r="C433" s="59">
        <f>VLOOKUP($B433,Ludo_na!$A$2:$D$601,2,0)</f>
        <v>265</v>
      </c>
      <c r="D433" s="60" t="str">
        <f>IF(VLOOKUP($B433,Ludo_voor!$A$2:$Y$601,3,0)="","",VLOOKUP($B433,Ludo_voor!$A$2:$Y$601,3,0))</f>
        <v>Mertens</v>
      </c>
      <c r="E433" s="61" t="str">
        <f>IF(VLOOKUP($B433,Ludo_voor!$A$2:$Y$601,4,0)="","",VLOOKUP($B433,Ludo_voor!$A$2:$Y$601,4,0))</f>
        <v>Elly</v>
      </c>
      <c r="F433" s="62" t="str">
        <f>IF(VLOOKUP($B433,Ludo_voor!$A$2:$Y$601,5,0)="","",VLOOKUP($B433,Ludo_voor!$A$2:$Y$601,5,0))</f>
        <v/>
      </c>
      <c r="G433" s="63"/>
      <c r="H433" s="85"/>
      <c r="I433" s="86"/>
      <c r="J433" s="87"/>
      <c r="K433" s="87"/>
      <c r="L433" s="87"/>
      <c r="M433" s="67" t="str">
        <f t="array" ref="M433">IF($G433="","",IF(L433="",0,((SUM(IF(I433=I$2:I$601,IF(J433=J$2:J$601,1,0),0))-K433)/(SUM(IF(I433=I$2:I$601,IF(J433=J$2:J$601,1,0),0))-1)*100)+(L433/(SUM(IF(I433=I$2:I$601,IF(J433=J$2:J$601,L$2:L$601,0),0))))+IF(K433&lt;2,SUM(IF(I433=I$2:I$601,IF(J433=J$2:J$601,1,0),0)),0)))</f>
        <v/>
      </c>
      <c r="N433" s="88"/>
      <c r="O433" s="72"/>
      <c r="P433" s="72"/>
      <c r="Q433" s="72"/>
      <c r="R433" s="70" t="str">
        <f t="array" ref="R433">IF($G433="","",IF(Q433="",0,((SUM(IF(N433=N$2:N$601,IF(O433=O$2:O$601,1,0),0))-P433)/(SUM(IF(N433=N$2:N$601,IF(O433=O$2:O$601,1,0),0))-1)*100)+(Q433/(SUM(IF(N433=N$2:N$601,IF(O433=O$2:O$601,Q$2:Q$601,0),0))))+IF(P433&lt;2,SUM(IF(N433=N$2:N$601,IF(O433=O$2:O$601,1,0),0)),0)))</f>
        <v/>
      </c>
      <c r="S433" s="71"/>
      <c r="T433" s="72"/>
      <c r="U433" s="72"/>
      <c r="V433" s="72"/>
      <c r="W433" s="73" t="str">
        <f t="array" ref="W433">IF($G433="","",IF(OR(S433=Error_checking!$Q$25,S433=Error_checking!$Q$26),R433-IF(P433&lt;2,SUM(IF(N433=N$2:N$601,IF(O433=O$2:O$601,1,0),0)),0),IF(V433="",0,((SUM(IF(S433=S$2:S$601,IF(T433=T$2:T$601,1,0),0))-U433)/(SUM(IF(S433=S$2:S$601,IF(T433=T$2:T$601,1,0),0))-1)*100)+(V433/(SUM(IF(S433=S$2:S$601,IF(T433=T$2:T$601,V$2:V$601,0),0))))+IF(U433&lt;2,SUM(IF(S433=S$2:S$601,IF(T433=T$2:T$601,1,0),0)),0))))</f>
        <v/>
      </c>
      <c r="X433" s="74"/>
      <c r="Y433" s="75"/>
      <c r="Z433" s="76"/>
      <c r="AA433" s="75"/>
      <c r="AB433" s="77">
        <f>0</f>
        <v>0</v>
      </c>
      <c r="AC433" s="77">
        <f t="array" ref="AC433">SUM(M433,R433,W433,AB433)</f>
        <v>0</v>
      </c>
      <c r="AD433" s="76">
        <f>IF(G433=Error_checking!$A$26,MAX(0,MIN(MaxBonus,$G$1)+1-_xlfn.RANK.EQ(AC433,$AC$2:$AC$601)),0)</f>
        <v>0</v>
      </c>
      <c r="AE433" s="73">
        <f t="shared" si="6"/>
        <v>0</v>
      </c>
      <c r="AF433" s="78" t="str">
        <f t="array" ref="AF433">IF(G433=Error_checking!$A$26,_xlfn.RANK.EQ(AC433,$AC$2:$AC$601),"")</f>
        <v/>
      </c>
      <c r="AG433" s="79"/>
      <c r="AH433" s="80"/>
      <c r="AI433" s="80"/>
      <c r="AJ433" s="80"/>
      <c r="AK433" s="81"/>
      <c r="AL433" s="81"/>
      <c r="AM433" s="81"/>
      <c r="AN433" s="82"/>
      <c r="AO433" s="81"/>
      <c r="AP433" s="81"/>
      <c r="AQ433" s="81"/>
    </row>
    <row r="434" spans="1:78" s="104" customFormat="1" ht="12.75" x14ac:dyDescent="0.2">
      <c r="A434" s="58" t="str">
        <f t="array" ref="A434">IF(G434=Error_checking!$A$26,_xlfn.RANK.EQ(AC434,$AC$2:$AC$601),"")</f>
        <v/>
      </c>
      <c r="B434" s="94">
        <v>345</v>
      </c>
      <c r="C434" s="59">
        <f>VLOOKUP($B434,Ludo_na!$A$2:$D$601,2,0)</f>
        <v>273</v>
      </c>
      <c r="D434" s="60" t="str">
        <f>IF(VLOOKUP($B434,Ludo_voor!$A$2:$Y$601,3,0)="","",VLOOKUP($B434,Ludo_voor!$A$2:$Y$601,3,0))</f>
        <v>Mertens</v>
      </c>
      <c r="E434" s="61" t="str">
        <f>IF(VLOOKUP($B434,Ludo_voor!$A$2:$Y$601,4,0)="","",VLOOKUP($B434,Ludo_voor!$A$2:$Y$601,4,0))</f>
        <v>Marc</v>
      </c>
      <c r="F434" s="62" t="str">
        <f>IF(VLOOKUP($B434,Ludo_voor!$A$2:$Y$601,5,0)="","",VLOOKUP($B434,Ludo_voor!$A$2:$Y$601,5,0))</f>
        <v/>
      </c>
      <c r="G434" s="63"/>
      <c r="H434" s="64"/>
      <c r="I434" s="65"/>
      <c r="J434" s="66"/>
      <c r="K434" s="66"/>
      <c r="L434" s="66"/>
      <c r="M434" s="67" t="str">
        <f t="array" ref="M434">IF($G434="","",IF(L434="",0,((SUM(IF(I434=I$2:I$601,IF(J434=J$2:J$601,1,0),0))-K434)/(SUM(IF(I434=I$2:I$601,IF(J434=J$2:J$601,1,0),0))-1)*100)+(L434/(SUM(IF(I434=I$2:I$601,IF(J434=J$2:J$601,L$2:L$601,0),0))))+IF(K434&lt;2,SUM(IF(I434=I$2:I$601,IF(J434=J$2:J$601,1,0),0)),0)))</f>
        <v/>
      </c>
      <c r="N434" s="68"/>
      <c r="O434" s="69"/>
      <c r="P434" s="69"/>
      <c r="Q434" s="69"/>
      <c r="R434" s="70" t="str">
        <f t="array" ref="R434">IF($G434="","",IF(Q434="",0,((SUM(IF(N434=N$2:N$601,IF(O434=O$2:O$601,1,0),0))-P434)/(SUM(IF(N434=N$2:N$601,IF(O434=O$2:O$601,1,0),0))-1)*100)+(Q434/(SUM(IF(N434=N$2:N$601,IF(O434=O$2:O$601,Q$2:Q$601,0),0))))+IF(P434&lt;2,SUM(IF(N434=N$2:N$601,IF(O434=O$2:O$601,1,0),0)),0)))</f>
        <v/>
      </c>
      <c r="S434" s="71"/>
      <c r="T434" s="72"/>
      <c r="U434" s="72"/>
      <c r="V434" s="72"/>
      <c r="W434" s="73" t="str">
        <f t="array" ref="W434">IF($G434="","",IF(OR(S434=Error_checking!$Q$25,S434=Error_checking!$Q$26),R434-IF(P434&lt;2,SUM(IF(N434=N$2:N$601,IF(O434=O$2:O$601,1,0),0)),0),IF(V434="",0,((SUM(IF(S434=S$2:S$601,IF(T434=T$2:T$601,1,0),0))-U434)/(SUM(IF(S434=S$2:S$601,IF(T434=T$2:T$601,1,0),0))-1)*100)+(V434/(SUM(IF(S434=S$2:S$601,IF(T434=T$2:T$601,V$2:V$601,0),0))))+IF(U434&lt;2,SUM(IF(S434=S$2:S$601,IF(T434=T$2:T$601,1,0),0)),0))))</f>
        <v/>
      </c>
      <c r="X434" s="74"/>
      <c r="Y434" s="75"/>
      <c r="Z434" s="76"/>
      <c r="AA434" s="75"/>
      <c r="AB434" s="77">
        <f>0</f>
        <v>0</v>
      </c>
      <c r="AC434" s="77">
        <f t="array" ref="AC434">SUM(M434,R434,W434,AB434)</f>
        <v>0</v>
      </c>
      <c r="AD434" s="76">
        <f>IF(G434=Error_checking!$A$26,MAX(0,MIN(MaxBonus,$G$1)+1-_xlfn.RANK.EQ(AC434,$AC$2:$AC$601)),0)</f>
        <v>0</v>
      </c>
      <c r="AE434" s="73">
        <f t="shared" si="6"/>
        <v>0</v>
      </c>
      <c r="AF434" s="78" t="str">
        <f t="array" ref="AF434">IF(G434=Error_checking!$A$26,_xlfn.RANK.EQ(AC434,$AC$2:$AC$601),"")</f>
        <v/>
      </c>
      <c r="AG434" s="79"/>
      <c r="AH434" s="80"/>
      <c r="AI434" s="80"/>
      <c r="AJ434" s="80"/>
      <c r="AK434" s="81"/>
      <c r="AL434" s="81"/>
      <c r="AM434" s="81"/>
      <c r="AN434" s="82"/>
      <c r="AO434" s="81"/>
      <c r="AP434" s="81"/>
      <c r="AQ434" s="81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</row>
    <row r="435" spans="1:78" s="89" customFormat="1" ht="12.75" x14ac:dyDescent="0.2">
      <c r="A435" s="58" t="str">
        <f t="array" ref="A435">IF(G435=Error_checking!$A$26,_xlfn.RANK.EQ(AC435,$AC$2:$AC$601),"")</f>
        <v/>
      </c>
      <c r="B435" s="84">
        <v>171</v>
      </c>
      <c r="C435" s="59">
        <f>VLOOKUP($B435,Ludo_na!$A$2:$D$601,2,0)</f>
        <v>416</v>
      </c>
      <c r="D435" s="60" t="str">
        <f>IF(VLOOKUP($B435,Ludo_voor!$A$2:$Y$601,3,0)="","",VLOOKUP($B435,Ludo_voor!$A$2:$Y$601,3,0))</f>
        <v>Mestdagh</v>
      </c>
      <c r="E435" s="61" t="str">
        <f>IF(VLOOKUP($B435,Ludo_voor!$A$2:$Y$601,4,0)="","",VLOOKUP($B435,Ludo_voor!$A$2:$Y$601,4,0))</f>
        <v>Heleen</v>
      </c>
      <c r="F435" s="62" t="str">
        <f>IF(VLOOKUP($B435,Ludo_voor!$A$2:$Y$601,5,0)="","",VLOOKUP($B435,Ludo_voor!$A$2:$Y$601,5,0))</f>
        <v>Spelen op Zolder</v>
      </c>
      <c r="G435" s="63"/>
      <c r="H435" s="85"/>
      <c r="I435" s="86"/>
      <c r="J435" s="87"/>
      <c r="K435" s="87"/>
      <c r="L435" s="87"/>
      <c r="M435" s="67" t="str">
        <f t="array" ref="M435">IF($G435="","",IF(L435="",0,((SUM(IF(I435=I$2:I$601,IF(J435=J$2:J$601,1,0),0))-K435)/(SUM(IF(I435=I$2:I$601,IF(J435=J$2:J$601,1,0),0))-1)*100)+(L435/(SUM(IF(I435=I$2:I$601,IF(J435=J$2:J$601,L$2:L$601,0),0))))+IF(K435&lt;2,SUM(IF(I435=I$2:I$601,IF(J435=J$2:J$601,1,0),0)),0)))</f>
        <v/>
      </c>
      <c r="N435" s="88"/>
      <c r="O435" s="72"/>
      <c r="P435" s="72"/>
      <c r="Q435" s="72"/>
      <c r="R435" s="70" t="str">
        <f t="array" ref="R435">IF($G435="","",IF(Q435="",0,((SUM(IF(N435=N$2:N$601,IF(O435=O$2:O$601,1,0),0))-P435)/(SUM(IF(N435=N$2:N$601,IF(O435=O$2:O$601,1,0),0))-1)*100)+(Q435/(SUM(IF(N435=N$2:N$601,IF(O435=O$2:O$601,Q$2:Q$601,0),0))))+IF(P435&lt;2,SUM(IF(N435=N$2:N$601,IF(O435=O$2:O$601,1,0),0)),0)))</f>
        <v/>
      </c>
      <c r="S435" s="71"/>
      <c r="T435" s="72"/>
      <c r="U435" s="72"/>
      <c r="V435" s="72"/>
      <c r="W435" s="73" t="str">
        <f t="array" ref="W435">IF($G435="","",IF(OR(S435=Error_checking!$Q$25,S435=Error_checking!$Q$26),R435-IF(P435&lt;2,SUM(IF(N435=N$2:N$601,IF(O435=O$2:O$601,1,0),0)),0),IF(V435="",0,((SUM(IF(S435=S$2:S$601,IF(T435=T$2:T$601,1,0),0))-U435)/(SUM(IF(S435=S$2:S$601,IF(T435=T$2:T$601,1,0),0))-1)*100)+(V435/(SUM(IF(S435=S$2:S$601,IF(T435=T$2:T$601,V$2:V$601,0),0))))+IF(U435&lt;2,SUM(IF(S435=S$2:S$601,IF(T435=T$2:T$601,1,0),0)),0))))</f>
        <v/>
      </c>
      <c r="X435" s="74"/>
      <c r="Y435" s="75"/>
      <c r="Z435" s="76"/>
      <c r="AA435" s="75"/>
      <c r="AB435" s="77">
        <f>0</f>
        <v>0</v>
      </c>
      <c r="AC435" s="77">
        <f t="array" ref="AC435">SUM(M435,R435,W435,AB435)</f>
        <v>0</v>
      </c>
      <c r="AD435" s="76">
        <f>IF(G435=Error_checking!$A$26,MAX(0,MIN(MaxBonus,$G$1)+1-_xlfn.RANK.EQ(AC435,$AC$2:$AC$601)),0)</f>
        <v>0</v>
      </c>
      <c r="AE435" s="73">
        <f t="shared" si="6"/>
        <v>0</v>
      </c>
      <c r="AF435" s="78" t="str">
        <f t="array" ref="AF435">IF(G435=Error_checking!$A$26,_xlfn.RANK.EQ(AC435,$AC$2:$AC$601),"")</f>
        <v/>
      </c>
      <c r="AG435" s="79"/>
      <c r="AH435" s="80"/>
      <c r="AI435" s="80"/>
      <c r="AJ435" s="80"/>
      <c r="AK435" s="81"/>
      <c r="AL435" s="81"/>
      <c r="AM435" s="81"/>
      <c r="AN435" s="82"/>
      <c r="AO435" s="81"/>
      <c r="AP435" s="81"/>
      <c r="AQ435" s="81"/>
    </row>
    <row r="436" spans="1:78" s="104" customFormat="1" ht="12.75" x14ac:dyDescent="0.2">
      <c r="A436" s="58" t="str">
        <f t="array" ref="A436">IF(G436=Error_checking!$A$26,_xlfn.RANK.EQ(AC436,$AC$2:$AC$601),"")</f>
        <v/>
      </c>
      <c r="B436" s="84">
        <v>362</v>
      </c>
      <c r="C436" s="59">
        <f>VLOOKUP($B436,Ludo_na!$A$2:$D$601,2,0)</f>
        <v>389</v>
      </c>
      <c r="D436" s="60" t="str">
        <f>IF(VLOOKUP($B436,Ludo_voor!$A$2:$Y$601,3,0)="","",VLOOKUP($B436,Ludo_voor!$A$2:$Y$601,3,0))</f>
        <v>Michalski</v>
      </c>
      <c r="E436" s="61" t="str">
        <f>IF(VLOOKUP($B436,Ludo_voor!$A$2:$Y$601,4,0)="","",VLOOKUP($B436,Ludo_voor!$A$2:$Y$601,4,0))</f>
        <v>Merlin</v>
      </c>
      <c r="F436" s="62" t="str">
        <f>IF(VLOOKUP($B436,Ludo_voor!$A$2:$Y$601,5,0)="","",VLOOKUP($B436,Ludo_voor!$A$2:$Y$601,5,0))</f>
        <v/>
      </c>
      <c r="G436" s="63"/>
      <c r="H436" s="85"/>
      <c r="I436" s="86"/>
      <c r="J436" s="87"/>
      <c r="K436" s="87"/>
      <c r="L436" s="87"/>
      <c r="M436" s="67" t="str">
        <f t="array" ref="M436">IF($G436="","",IF(L436="",0,((SUM(IF(I436=I$2:I$601,IF(J436=J$2:J$601,1,0),0))-K436)/(SUM(IF(I436=I$2:I$601,IF(J436=J$2:J$601,1,0),0))-1)*100)+(L436/(SUM(IF(I436=I$2:I$601,IF(J436=J$2:J$601,L$2:L$601,0),0))))+IF(K436&lt;2,SUM(IF(I436=I$2:I$601,IF(J436=J$2:J$601,1,0),0)),0)))</f>
        <v/>
      </c>
      <c r="N436" s="88"/>
      <c r="O436" s="72"/>
      <c r="P436" s="72"/>
      <c r="Q436" s="72"/>
      <c r="R436" s="70" t="str">
        <f t="array" ref="R436">IF($G436="","",IF(Q436="",0,((SUM(IF(N436=N$2:N$601,IF(O436=O$2:O$601,1,0),0))-P436)/(SUM(IF(N436=N$2:N$601,IF(O436=O$2:O$601,1,0),0))-1)*100)+(Q436/(SUM(IF(N436=N$2:N$601,IF(O436=O$2:O$601,Q$2:Q$601,0),0))))+IF(P436&lt;2,SUM(IF(N436=N$2:N$601,IF(O436=O$2:O$601,1,0),0)),0)))</f>
        <v/>
      </c>
      <c r="S436" s="71"/>
      <c r="T436" s="72"/>
      <c r="U436" s="72"/>
      <c r="V436" s="72"/>
      <c r="W436" s="73" t="str">
        <f t="array" ref="W436">IF($G436="","",IF(OR(S436=Error_checking!$Q$25,S436=Error_checking!$Q$26),R436-IF(P436&lt;2,SUM(IF(N436=N$2:N$601,IF(O436=O$2:O$601,1,0),0)),0),IF(V436="",0,((SUM(IF(S436=S$2:S$601,IF(T436=T$2:T$601,1,0),0))-U436)/(SUM(IF(S436=S$2:S$601,IF(T436=T$2:T$601,1,0),0))-1)*100)+(V436/(SUM(IF(S436=S$2:S$601,IF(T436=T$2:T$601,V$2:V$601,0),0))))+IF(U436&lt;2,SUM(IF(S436=S$2:S$601,IF(T436=T$2:T$601,1,0),0)),0))))</f>
        <v/>
      </c>
      <c r="X436" s="74"/>
      <c r="Y436" s="75"/>
      <c r="Z436" s="76"/>
      <c r="AA436" s="75"/>
      <c r="AB436" s="77">
        <f>0</f>
        <v>0</v>
      </c>
      <c r="AC436" s="77">
        <f t="array" ref="AC436">SUM(M436,R436,W436,AB436)</f>
        <v>0</v>
      </c>
      <c r="AD436" s="76">
        <f>IF(G436=Error_checking!$A$26,MAX(0,MIN(MaxBonus,$G$1)+1-_xlfn.RANK.EQ(AC436,$AC$2:$AC$601)),0)</f>
        <v>0</v>
      </c>
      <c r="AE436" s="73">
        <f t="shared" si="6"/>
        <v>0</v>
      </c>
      <c r="AF436" s="78" t="str">
        <f t="array" ref="AF436">IF(G436=Error_checking!$A$26,_xlfn.RANK.EQ(AC436,$AC$2:$AC$601),"")</f>
        <v/>
      </c>
      <c r="AG436" s="79"/>
      <c r="AH436" s="80"/>
      <c r="AI436" s="80"/>
      <c r="AJ436" s="80"/>
      <c r="AK436" s="81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</row>
    <row r="437" spans="1:78" s="104" customFormat="1" ht="12.75" x14ac:dyDescent="0.2">
      <c r="A437" s="58" t="str">
        <f t="array" ref="A437">IF(G437=Error_checking!$A$26,_xlfn.RANK.EQ(AC437,$AC$2:$AC$601),"")</f>
        <v/>
      </c>
      <c r="B437" s="84">
        <v>103</v>
      </c>
      <c r="C437" s="59">
        <f>VLOOKUP($B437,Ludo_na!$A$2:$D$601,2,0)</f>
        <v>399</v>
      </c>
      <c r="D437" s="60" t="str">
        <f>IF(VLOOKUP($B437,Ludo_voor!$A$2:$Y$601,3,0)="","",VLOOKUP($B437,Ludo_voor!$A$2:$Y$601,3,0))</f>
        <v>Monbailliu</v>
      </c>
      <c r="E437" s="61" t="str">
        <f>IF(VLOOKUP($B437,Ludo_voor!$A$2:$Y$601,4,0)="","",VLOOKUP($B437,Ludo_voor!$A$2:$Y$601,4,0))</f>
        <v>Hubert</v>
      </c>
      <c r="F437" s="62" t="str">
        <f>IF(VLOOKUP($B437,Ludo_voor!$A$2:$Y$601,5,0)="","",VLOOKUP($B437,Ludo_voor!$A$2:$Y$601,5,0))</f>
        <v/>
      </c>
      <c r="G437" s="63"/>
      <c r="H437" s="85"/>
      <c r="I437" s="86"/>
      <c r="J437" s="87"/>
      <c r="K437" s="87"/>
      <c r="L437" s="87"/>
      <c r="M437" s="67" t="str">
        <f t="array" ref="M437">IF($G437="","",IF(L437="",0,((SUM(IF(I437=I$2:I$601,IF(J437=J$2:J$601,1,0),0))-K437)/(SUM(IF(I437=I$2:I$601,IF(J437=J$2:J$601,1,0),0))-1)*100)+(L437/(SUM(IF(I437=I$2:I$601,IF(J437=J$2:J$601,L$2:L$601,0),0))))+IF(K437&lt;2,SUM(IF(I437=I$2:I$601,IF(J437=J$2:J$601,1,0),0)),0)))</f>
        <v/>
      </c>
      <c r="N437" s="88"/>
      <c r="O437" s="72"/>
      <c r="P437" s="72"/>
      <c r="Q437" s="72"/>
      <c r="R437" s="70" t="str">
        <f t="array" ref="R437">IF($G437="","",IF(Q437="",0,((SUM(IF(N437=N$2:N$601,IF(O437=O$2:O$601,1,0),0))-P437)/(SUM(IF(N437=N$2:N$601,IF(O437=O$2:O$601,1,0),0))-1)*100)+(Q437/(SUM(IF(N437=N$2:N$601,IF(O437=O$2:O$601,Q$2:Q$601,0),0))))+IF(P437&lt;2,SUM(IF(N437=N$2:N$601,IF(O437=O$2:O$601,1,0),0)),0)))</f>
        <v/>
      </c>
      <c r="S437" s="71"/>
      <c r="T437" s="72"/>
      <c r="U437" s="72"/>
      <c r="V437" s="72"/>
      <c r="W437" s="73" t="str">
        <f t="array" ref="W437">IF($G437="","",IF(OR(S437=Error_checking!$Q$25,S437=Error_checking!$Q$26),R437-IF(P437&lt;2,SUM(IF(N437=N$2:N$601,IF(O437=O$2:O$601,1,0),0)),0),IF(V437="",0,((SUM(IF(S437=S$2:S$601,IF(T437=T$2:T$601,1,0),0))-U437)/(SUM(IF(S437=S$2:S$601,IF(T437=T$2:T$601,1,0),0))-1)*100)+(V437/(SUM(IF(S437=S$2:S$601,IF(T437=T$2:T$601,V$2:V$601,0),0))))+IF(U437&lt;2,SUM(IF(S437=S$2:S$601,IF(T437=T$2:T$601,1,0),0)),0))))</f>
        <v/>
      </c>
      <c r="X437" s="74"/>
      <c r="Y437" s="75"/>
      <c r="Z437" s="76"/>
      <c r="AA437" s="75"/>
      <c r="AB437" s="77">
        <f>0</f>
        <v>0</v>
      </c>
      <c r="AC437" s="77">
        <f t="array" ref="AC437">SUM(M437,R437,W437,AB437)</f>
        <v>0</v>
      </c>
      <c r="AD437" s="76">
        <f>IF(G437=Error_checking!$A$26,MAX(0,MIN(MaxBonus,$G$1)+1-_xlfn.RANK.EQ(AC437,$AC$2:$AC$601)),0)</f>
        <v>0</v>
      </c>
      <c r="AE437" s="73">
        <f t="shared" si="6"/>
        <v>0</v>
      </c>
      <c r="AF437" s="78" t="str">
        <f t="array" ref="AF437">IF(G437=Error_checking!$A$26,_xlfn.RANK.EQ(AC437,$AC$2:$AC$601),"")</f>
        <v/>
      </c>
      <c r="AG437" s="79"/>
      <c r="AH437" s="80"/>
      <c r="AI437" s="80"/>
      <c r="AJ437" s="80"/>
      <c r="AK437" s="81"/>
      <c r="AL437" s="90"/>
      <c r="AM437" s="90"/>
      <c r="AN437" s="91"/>
      <c r="AO437" s="90"/>
      <c r="AP437" s="90"/>
      <c r="AQ437" s="90"/>
      <c r="AR437" s="83"/>
      <c r="AS437" s="83"/>
      <c r="AT437" s="83"/>
      <c r="AU437" s="83"/>
      <c r="AV437" s="83"/>
      <c r="AW437" s="83"/>
      <c r="AX437" s="83"/>
      <c r="AY437" s="83"/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3"/>
      <c r="BL437" s="83"/>
      <c r="BM437" s="83"/>
      <c r="BN437" s="83"/>
      <c r="BO437" s="83"/>
      <c r="BP437" s="83"/>
      <c r="BQ437" s="83"/>
      <c r="BR437" s="83"/>
      <c r="BS437" s="83"/>
      <c r="BT437" s="83"/>
      <c r="BU437" s="83"/>
      <c r="BV437" s="83"/>
      <c r="BW437" s="83"/>
      <c r="BX437" s="83"/>
      <c r="BY437" s="83"/>
      <c r="BZ437" s="83"/>
    </row>
    <row r="438" spans="1:78" s="92" customFormat="1" ht="12.75" x14ac:dyDescent="0.2">
      <c r="A438" s="58" t="str">
        <f t="array" ref="A438">IF(G438=Error_checking!$A$26,_xlfn.RANK.EQ(AC438,$AC$2:$AC$601),"")</f>
        <v/>
      </c>
      <c r="B438" s="58">
        <v>255</v>
      </c>
      <c r="C438" s="59">
        <f>VLOOKUP($B438,Ludo_na!$A$2:$D$601,2,0)</f>
        <v>92</v>
      </c>
      <c r="D438" s="60" t="str">
        <f>IF(VLOOKUP($B438,Ludo_voor!$A$2:$Y$601,3,0)="","",VLOOKUP($B438,Ludo_voor!$A$2:$Y$601,3,0))</f>
        <v>Muraille</v>
      </c>
      <c r="E438" s="61" t="str">
        <f>IF(VLOOKUP($B438,Ludo_voor!$A$2:$Y$601,4,0)="","",VLOOKUP($B438,Ludo_voor!$A$2:$Y$601,4,0))</f>
        <v>François</v>
      </c>
      <c r="F438" s="62" t="str">
        <f>IF(VLOOKUP($B438,Ludo_voor!$A$2:$Y$601,5,0)="","",VLOOKUP($B438,Ludo_voor!$A$2:$Y$601,5,0))</f>
        <v/>
      </c>
      <c r="G438" s="63"/>
      <c r="H438" s="64"/>
      <c r="I438" s="65"/>
      <c r="J438" s="66"/>
      <c r="K438" s="66"/>
      <c r="L438" s="66"/>
      <c r="M438" s="67" t="str">
        <f t="array" ref="M438">IF($G438="","",IF(L438="",0,((SUM(IF(I438=I$2:I$601,IF(J438=J$2:J$601,1,0),0))-K438)/(SUM(IF(I438=I$2:I$601,IF(J438=J$2:J$601,1,0),0))-1)*100)+(L438/(SUM(IF(I438=I$2:I$601,IF(J438=J$2:J$601,L$2:L$601,0),0))))+IF(K438&lt;2,SUM(IF(I438=I$2:I$601,IF(J438=J$2:J$601,1,0),0)),0)))</f>
        <v/>
      </c>
      <c r="N438" s="68"/>
      <c r="O438" s="69"/>
      <c r="P438" s="69"/>
      <c r="Q438" s="69"/>
      <c r="R438" s="70" t="str">
        <f t="array" ref="R438">IF($G438="","",IF(Q438="",0,((SUM(IF(N438=N$2:N$601,IF(O438=O$2:O$601,1,0),0))-P438)/(SUM(IF(N438=N$2:N$601,IF(O438=O$2:O$601,1,0),0))-1)*100)+(Q438/(SUM(IF(N438=N$2:N$601,IF(O438=O$2:O$601,Q$2:Q$601,0),0))))+IF(P438&lt;2,SUM(IF(N438=N$2:N$601,IF(O438=O$2:O$601,1,0),0)),0)))</f>
        <v/>
      </c>
      <c r="S438" s="103"/>
      <c r="T438" s="69"/>
      <c r="U438" s="69"/>
      <c r="V438" s="69"/>
      <c r="W438" s="73" t="str">
        <f t="array" ref="W438">IF($G438="","",IF(OR(S438=Error_checking!$Q$25,S438=Error_checking!$Q$26),R438-IF(P438&lt;2,SUM(IF(N438=N$2:N$601,IF(O438=O$2:O$601,1,0),0)),0),IF(V438="",0,((SUM(IF(S438=S$2:S$601,IF(T438=T$2:T$601,1,0),0))-U438)/(SUM(IF(S438=S$2:S$601,IF(T438=T$2:T$601,1,0),0))-1)*100)+(V438/(SUM(IF(S438=S$2:S$601,IF(T438=T$2:T$601,V$2:V$601,0),0))))+IF(U438&lt;2,SUM(IF(S438=S$2:S$601,IF(T438=T$2:T$601,1,0),0)),0))))</f>
        <v/>
      </c>
      <c r="X438" s="74"/>
      <c r="Y438" s="75"/>
      <c r="Z438" s="76"/>
      <c r="AA438" s="75"/>
      <c r="AB438" s="77">
        <f>0</f>
        <v>0</v>
      </c>
      <c r="AC438" s="99">
        <f t="array" ref="AC438">SUM(M438,R438,W438,AB438)</f>
        <v>0</v>
      </c>
      <c r="AD438" s="98">
        <f>IF(G438=Error_checking!$A$26,MAX(0,MIN(MaxBonus,$G$1)+1-_xlfn.RANK.EQ(AC438,$AC$2:$AC$601)),0)</f>
        <v>0</v>
      </c>
      <c r="AE438" s="95">
        <f t="shared" si="6"/>
        <v>0</v>
      </c>
      <c r="AF438" s="78" t="str">
        <f t="array" ref="AF438">IF(G438=Error_checking!$A$26,_xlfn.RANK.EQ(AC438,$AC$2:$AC$601),"")</f>
        <v/>
      </c>
      <c r="AG438" s="101"/>
      <c r="AH438" s="102"/>
      <c r="AI438" s="102"/>
      <c r="AJ438" s="102"/>
      <c r="AK438" s="81"/>
      <c r="AL438" s="81"/>
      <c r="AM438" s="81"/>
      <c r="AN438" s="82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1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</row>
    <row r="439" spans="1:78" s="104" customFormat="1" ht="12.75" x14ac:dyDescent="0.2">
      <c r="A439" s="58" t="str">
        <f t="array" ref="A439">IF(G439=Error_checking!$A$26,_xlfn.RANK.EQ(AC439,$AC$2:$AC$601),"")</f>
        <v/>
      </c>
      <c r="B439" s="58">
        <v>239</v>
      </c>
      <c r="C439" s="59">
        <f>VLOOKUP($B439,Ludo_na!$A$2:$D$601,2,0)</f>
        <v>193</v>
      </c>
      <c r="D439" s="60" t="str">
        <f>IF(VLOOKUP($B439,Ludo_voor!$A$2:$Y$601,3,0)="","",VLOOKUP($B439,Ludo_voor!$A$2:$Y$601,3,0))</f>
        <v>Nagant</v>
      </c>
      <c r="E439" s="61" t="str">
        <f>IF(VLOOKUP($B439,Ludo_voor!$A$2:$Y$601,4,0)="","",VLOOKUP($B439,Ludo_voor!$A$2:$Y$601,4,0))</f>
        <v>Dominique</v>
      </c>
      <c r="F439" s="62" t="str">
        <f>IF(VLOOKUP($B439,Ludo_voor!$A$2:$Y$601,5,0)="","",VLOOKUP($B439,Ludo_voor!$A$2:$Y$601,5,0))</f>
        <v>Boardgames Monkeys</v>
      </c>
      <c r="G439" s="63"/>
      <c r="H439" s="64"/>
      <c r="I439" s="65"/>
      <c r="J439" s="66"/>
      <c r="K439" s="66"/>
      <c r="L439" s="66"/>
      <c r="M439" s="67" t="str">
        <f t="array" ref="M439">IF($G439="","",IF(L439="",0,((SUM(IF(I439=I$2:I$601,IF(J439=J$2:J$601,1,0),0))-K439)/(SUM(IF(I439=I$2:I$601,IF(J439=J$2:J$601,1,0),0))-1)*100)+(L439/(SUM(IF(I439=I$2:I$601,IF(J439=J$2:J$601,L$2:L$601,0),0))))+IF(K439&lt;2,SUM(IF(I439=I$2:I$601,IF(J439=J$2:J$601,1,0),0)),0)))</f>
        <v/>
      </c>
      <c r="N439" s="68"/>
      <c r="O439" s="69"/>
      <c r="P439" s="69"/>
      <c r="Q439" s="69"/>
      <c r="R439" s="70" t="str">
        <f t="array" ref="R439">IF($G439="","",IF(Q439="",0,((SUM(IF(N439=N$2:N$601,IF(O439=O$2:O$601,1,0),0))-P439)/(SUM(IF(N439=N$2:N$601,IF(O439=O$2:O$601,1,0),0))-1)*100)+(Q439/(SUM(IF(N439=N$2:N$601,IF(O439=O$2:O$601,Q$2:Q$601,0),0))))+IF(P439&lt;2,SUM(IF(N439=N$2:N$601,IF(O439=O$2:O$601,1,0),0)),0)))</f>
        <v/>
      </c>
      <c r="S439" s="71"/>
      <c r="T439" s="72"/>
      <c r="U439" s="72"/>
      <c r="V439" s="72"/>
      <c r="W439" s="73" t="str">
        <f t="array" ref="W439">IF($G439="","",IF(OR(S439=Error_checking!$Q$25,S439=Error_checking!$Q$26),R439-IF(P439&lt;2,SUM(IF(N439=N$2:N$601,IF(O439=O$2:O$601,1,0),0)),0),IF(V439="",0,((SUM(IF(S439=S$2:S$601,IF(T439=T$2:T$601,1,0),0))-U439)/(SUM(IF(S439=S$2:S$601,IF(T439=T$2:T$601,1,0),0))-1)*100)+(V439/(SUM(IF(S439=S$2:S$601,IF(T439=T$2:T$601,V$2:V$601,0),0))))+IF(U439&lt;2,SUM(IF(S439=S$2:S$601,IF(T439=T$2:T$601,1,0),0)),0))))</f>
        <v/>
      </c>
      <c r="X439" s="74"/>
      <c r="Y439" s="75"/>
      <c r="Z439" s="76"/>
      <c r="AA439" s="75"/>
      <c r="AB439" s="77">
        <f>0</f>
        <v>0</v>
      </c>
      <c r="AC439" s="77">
        <f t="array" ref="AC439">SUM(M439,R439,W439,AB439)</f>
        <v>0</v>
      </c>
      <c r="AD439" s="76">
        <f>IF(G439=Error_checking!$A$26,MAX(0,MIN(MaxBonus,$G$1)+1-_xlfn.RANK.EQ(AC439,$AC$2:$AC$601)),0)</f>
        <v>0</v>
      </c>
      <c r="AE439" s="73">
        <f t="shared" si="6"/>
        <v>0</v>
      </c>
      <c r="AF439" s="78" t="str">
        <f t="array" ref="AF439">IF(G439=Error_checking!$A$26,_xlfn.RANK.EQ(AC439,$AC$2:$AC$601),"")</f>
        <v/>
      </c>
      <c r="AG439" s="79"/>
      <c r="AH439" s="80"/>
      <c r="AI439" s="80"/>
      <c r="AJ439" s="80"/>
      <c r="AK439" s="81"/>
      <c r="AL439" s="81"/>
      <c r="AM439" s="81"/>
      <c r="AN439" s="82"/>
      <c r="AO439" s="81"/>
      <c r="AP439" s="81"/>
      <c r="AQ439" s="81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</row>
    <row r="440" spans="1:78" s="104" customFormat="1" ht="12.75" x14ac:dyDescent="0.2">
      <c r="A440" s="58" t="str">
        <f t="array" ref="A440">IF(G440=Error_checking!$A$26,_xlfn.RANK.EQ(AC440,$AC$2:$AC$601),"")</f>
        <v/>
      </c>
      <c r="B440" s="84">
        <v>142</v>
      </c>
      <c r="C440" s="59">
        <f>VLOOKUP($B440,Ludo_na!$A$2:$D$601,2,0)</f>
        <v>495</v>
      </c>
      <c r="D440" s="60" t="str">
        <f>IF(VLOOKUP($B440,Ludo_voor!$A$2:$Y$601,3,0)="","",VLOOKUP($B440,Ludo_voor!$A$2:$Y$601,3,0))</f>
        <v>Neels</v>
      </c>
      <c r="E440" s="61" t="str">
        <f>IF(VLOOKUP($B440,Ludo_voor!$A$2:$Y$601,4,0)="","",VLOOKUP($B440,Ludo_voor!$A$2:$Y$601,4,0))</f>
        <v>Raf</v>
      </c>
      <c r="F440" s="62" t="str">
        <f>IF(VLOOKUP($B440,Ludo_voor!$A$2:$Y$601,5,0)="","",VLOOKUP($B440,Ludo_voor!$A$2:$Y$601,5,0))</f>
        <v/>
      </c>
      <c r="G440" s="63"/>
      <c r="H440" s="85"/>
      <c r="I440" s="86"/>
      <c r="J440" s="87"/>
      <c r="K440" s="87"/>
      <c r="L440" s="87"/>
      <c r="M440" s="67" t="str">
        <f t="array" ref="M440">IF($G440="","",IF(L440="",0,((SUM(IF(I440=I$2:I$601,IF(J440=J$2:J$601,1,0),0))-K440)/(SUM(IF(I440=I$2:I$601,IF(J440=J$2:J$601,1,0),0))-1)*100)+(L440/(SUM(IF(I440=I$2:I$601,IF(J440=J$2:J$601,L$2:L$601,0),0))))+IF(K440&lt;2,SUM(IF(I440=I$2:I$601,IF(J440=J$2:J$601,1,0),0)),0)))</f>
        <v/>
      </c>
      <c r="N440" s="88"/>
      <c r="O440" s="72"/>
      <c r="P440" s="72"/>
      <c r="Q440" s="72"/>
      <c r="R440" s="70" t="str">
        <f t="array" ref="R440">IF($G440="","",IF(Q440="",0,((SUM(IF(N440=N$2:N$601,IF(O440=O$2:O$601,1,0),0))-P440)/(SUM(IF(N440=N$2:N$601,IF(O440=O$2:O$601,1,0),0))-1)*100)+(Q440/(SUM(IF(N440=N$2:N$601,IF(O440=O$2:O$601,Q$2:Q$601,0),0))))+IF(P440&lt;2,SUM(IF(N440=N$2:N$601,IF(O440=O$2:O$601,1,0),0)),0)))</f>
        <v/>
      </c>
      <c r="S440" s="71"/>
      <c r="T440" s="72"/>
      <c r="U440" s="72"/>
      <c r="V440" s="72"/>
      <c r="W440" s="73" t="str">
        <f t="array" ref="W440">IF($G440="","",IF(OR(S440=Error_checking!$Q$25,S440=Error_checking!$Q$26),R440-IF(P440&lt;2,SUM(IF(N440=N$2:N$601,IF(O440=O$2:O$601,1,0),0)),0),IF(V440="",0,((SUM(IF(S440=S$2:S$601,IF(T440=T$2:T$601,1,0),0))-U440)/(SUM(IF(S440=S$2:S$601,IF(T440=T$2:T$601,1,0),0))-1)*100)+(V440/(SUM(IF(S440=S$2:S$601,IF(T440=T$2:T$601,V$2:V$601,0),0))))+IF(U440&lt;2,SUM(IF(S440=S$2:S$601,IF(T440=T$2:T$601,1,0),0)),0))))</f>
        <v/>
      </c>
      <c r="X440" s="74"/>
      <c r="Y440" s="75"/>
      <c r="Z440" s="76"/>
      <c r="AA440" s="75"/>
      <c r="AB440" s="77">
        <f>0</f>
        <v>0</v>
      </c>
      <c r="AC440" s="77">
        <f t="array" ref="AC440">SUM(M440,R440,W440,AB440)</f>
        <v>0</v>
      </c>
      <c r="AD440" s="76">
        <f>IF(G440=Error_checking!$A$26,MAX(0,MIN(MaxBonus,$G$1)+1-_xlfn.RANK.EQ(AC440,$AC$2:$AC$601)),0)</f>
        <v>0</v>
      </c>
      <c r="AE440" s="73">
        <f t="shared" si="6"/>
        <v>0</v>
      </c>
      <c r="AF440" s="78" t="str">
        <f t="array" ref="AF440">IF(G440=Error_checking!$A$26,_xlfn.RANK.EQ(AC440,$AC$2:$AC$601),"")</f>
        <v/>
      </c>
      <c r="AG440" s="79"/>
      <c r="AH440" s="80"/>
      <c r="AI440" s="80"/>
      <c r="AJ440" s="80"/>
      <c r="AK440" s="81"/>
      <c r="AL440" s="81"/>
      <c r="AM440" s="81"/>
      <c r="AN440" s="82"/>
      <c r="AO440" s="81"/>
      <c r="AP440" s="81"/>
      <c r="AQ440" s="81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</row>
    <row r="441" spans="1:78" s="104" customFormat="1" ht="12.75" x14ac:dyDescent="0.2">
      <c r="A441" s="58" t="str">
        <f t="array" ref="A441">IF(G441=Error_checking!$A$26,_xlfn.RANK.EQ(AC441,$AC$2:$AC$601),"")</f>
        <v/>
      </c>
      <c r="B441" s="58">
        <v>391</v>
      </c>
      <c r="C441" s="59">
        <f>VLOOKUP($B441,Ludo_na!$A$2:$D$601,2,0)</f>
        <v>184</v>
      </c>
      <c r="D441" s="60" t="str">
        <f>IF(VLOOKUP($B441,Ludo_voor!$A$2:$Y$601,3,0)="","",VLOOKUP($B441,Ludo_voor!$A$2:$Y$601,3,0))</f>
        <v>Nisole</v>
      </c>
      <c r="E441" s="61" t="str">
        <f>IF(VLOOKUP($B441,Ludo_voor!$A$2:$Y$601,4,0)="","",VLOOKUP($B441,Ludo_voor!$A$2:$Y$601,4,0))</f>
        <v>Olivier</v>
      </c>
      <c r="F441" s="62" t="str">
        <f>IF(VLOOKUP($B441,Ludo_voor!$A$2:$Y$601,5,0)="","",VLOOKUP($B441,Ludo_voor!$A$2:$Y$601,5,0))</f>
        <v/>
      </c>
      <c r="G441" s="63"/>
      <c r="H441" s="64"/>
      <c r="I441" s="65"/>
      <c r="J441" s="66"/>
      <c r="K441" s="66"/>
      <c r="L441" s="66"/>
      <c r="M441" s="67" t="str">
        <f t="array" ref="M441">IF($G441="","",IF(L441="",0,((SUM(IF(I441=I$2:I$601,IF(J441=J$2:J$601,1,0),0))-K441)/(SUM(IF(I441=I$2:I$601,IF(J441=J$2:J$601,1,0),0))-1)*100)+(L441/(SUM(IF(I441=I$2:I$601,IF(J441=J$2:J$601,L$2:L$601,0),0))))+IF(K441&lt;2,SUM(IF(I441=I$2:I$601,IF(J441=J$2:J$601,1,0),0)),0)))</f>
        <v/>
      </c>
      <c r="N441" s="68"/>
      <c r="O441" s="69"/>
      <c r="P441" s="69"/>
      <c r="Q441" s="69"/>
      <c r="R441" s="70" t="str">
        <f t="array" ref="R441">IF($G441="","",IF(Q441="",0,((SUM(IF(N441=N$2:N$601,IF(O441=O$2:O$601,1,0),0))-P441)/(SUM(IF(N441=N$2:N$601,IF(O441=O$2:O$601,1,0),0))-1)*100)+(Q441/(SUM(IF(N441=N$2:N$601,IF(O441=O$2:O$601,Q$2:Q$601,0),0))))+IF(P441&lt;2,SUM(IF(N441=N$2:N$601,IF(O441=O$2:O$601,1,0),0)),0)))</f>
        <v/>
      </c>
      <c r="S441" s="71"/>
      <c r="T441" s="72"/>
      <c r="U441" s="72"/>
      <c r="V441" s="72"/>
      <c r="W441" s="73" t="str">
        <f t="array" ref="W441">IF($G441="","",IF(OR(S441=Error_checking!$Q$25,S441=Error_checking!$Q$26),R441-IF(P441&lt;2,SUM(IF(N441=N$2:N$601,IF(O441=O$2:O$601,1,0),0)),0),IF(V441="",0,((SUM(IF(S441=S$2:S$601,IF(T441=T$2:T$601,1,0),0))-U441)/(SUM(IF(S441=S$2:S$601,IF(T441=T$2:T$601,1,0),0))-1)*100)+(V441/(SUM(IF(S441=S$2:S$601,IF(T441=T$2:T$601,V$2:V$601,0),0))))+IF(U441&lt;2,SUM(IF(S441=S$2:S$601,IF(T441=T$2:T$601,1,0),0)),0))))</f>
        <v/>
      </c>
      <c r="X441" s="74"/>
      <c r="Y441" s="75"/>
      <c r="Z441" s="76"/>
      <c r="AA441" s="75"/>
      <c r="AB441" s="77">
        <f>0</f>
        <v>0</v>
      </c>
      <c r="AC441" s="77">
        <f t="array" ref="AC441">SUM(M441,R441,W441,AB441)</f>
        <v>0</v>
      </c>
      <c r="AD441" s="76">
        <f>IF(G441=Error_checking!$A$26,MAX(0,MIN(MaxBonus,$G$1)+1-_xlfn.RANK.EQ(AC441,$AC$2:$AC$601)),0)</f>
        <v>0</v>
      </c>
      <c r="AE441" s="73">
        <f t="shared" si="6"/>
        <v>0</v>
      </c>
      <c r="AF441" s="78" t="str">
        <f t="array" ref="AF441">IF(G441=Error_checking!$A$26,_xlfn.RANK.EQ(AC441,$AC$2:$AC$601),"")</f>
        <v/>
      </c>
      <c r="AG441" s="79"/>
      <c r="AH441" s="80"/>
      <c r="AI441" s="80"/>
      <c r="AJ441" s="80"/>
      <c r="AK441" s="81"/>
      <c r="AL441" s="81"/>
      <c r="AM441" s="81"/>
      <c r="AN441" s="82"/>
      <c r="AO441" s="81"/>
      <c r="AP441" s="81"/>
      <c r="AQ441" s="81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89"/>
      <c r="BM441" s="89"/>
      <c r="BN441" s="89"/>
      <c r="BO441" s="89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</row>
    <row r="442" spans="1:78" s="89" customFormat="1" ht="12.75" x14ac:dyDescent="0.2">
      <c r="A442" s="58" t="str">
        <f t="array" ref="A442">IF(G442=Error_checking!$A$26,_xlfn.RANK.EQ(AC442,$AC$2:$AC$601),"")</f>
        <v/>
      </c>
      <c r="B442" s="84">
        <v>370</v>
      </c>
      <c r="C442" s="59">
        <f>VLOOKUP($B442,Ludo_na!$A$2:$D$601,2,0)</f>
        <v>173</v>
      </c>
      <c r="D442" s="60" t="str">
        <f>IF(VLOOKUP($B442,Ludo_voor!$A$2:$Y$601,3,0)="","",VLOOKUP($B442,Ludo_voor!$A$2:$Y$601,3,0))</f>
        <v>Noppen</v>
      </c>
      <c r="E442" s="61" t="str">
        <f>IF(VLOOKUP($B442,Ludo_voor!$A$2:$Y$601,4,0)="","",VLOOKUP($B442,Ludo_voor!$A$2:$Y$601,4,0))</f>
        <v>Niki</v>
      </c>
      <c r="F442" s="62" t="str">
        <f>IF(VLOOKUP($B442,Ludo_voor!$A$2:$Y$601,5,0)="","",VLOOKUP($B442,Ludo_voor!$A$2:$Y$601,5,0))</f>
        <v>Winning Movez</v>
      </c>
      <c r="G442" s="63"/>
      <c r="H442" s="85"/>
      <c r="I442" s="86"/>
      <c r="J442" s="87"/>
      <c r="K442" s="87"/>
      <c r="L442" s="87"/>
      <c r="M442" s="67" t="str">
        <f t="array" ref="M442">IF($G442="","",IF(L442="",0,((SUM(IF(I442=I$2:I$601,IF(J442=J$2:J$601,1,0),0))-K442)/(SUM(IF(I442=I$2:I$601,IF(J442=J$2:J$601,1,0),0))-1)*100)+(L442/(SUM(IF(I442=I$2:I$601,IF(J442=J$2:J$601,L$2:L$601,0),0))))+IF(K442&lt;2,SUM(IF(I442=I$2:I$601,IF(J442=J$2:J$601,1,0),0)),0)))</f>
        <v/>
      </c>
      <c r="N442" s="88"/>
      <c r="O442" s="72"/>
      <c r="P442" s="72"/>
      <c r="Q442" s="72"/>
      <c r="R442" s="70" t="str">
        <f t="array" ref="R442">IF($G442="","",IF(Q442="",0,((SUM(IF(N442=N$2:N$601,IF(O442=O$2:O$601,1,0),0))-P442)/(SUM(IF(N442=N$2:N$601,IF(O442=O$2:O$601,1,0),0))-1)*100)+(Q442/(SUM(IF(N442=N$2:N$601,IF(O442=O$2:O$601,Q$2:Q$601,0),0))))+IF(P442&lt;2,SUM(IF(N442=N$2:N$601,IF(O442=O$2:O$601,1,0),0)),0)))</f>
        <v/>
      </c>
      <c r="S442" s="71"/>
      <c r="T442" s="72"/>
      <c r="U442" s="72"/>
      <c r="V442" s="72"/>
      <c r="W442" s="73" t="str">
        <f t="array" ref="W442">IF($G442="","",IF(OR(S442=Error_checking!$Q$25,S442=Error_checking!$Q$26),R442-IF(P442&lt;2,SUM(IF(N442=N$2:N$601,IF(O442=O$2:O$601,1,0),0)),0),IF(V442="",0,((SUM(IF(S442=S$2:S$601,IF(T442=T$2:T$601,1,0),0))-U442)/(SUM(IF(S442=S$2:S$601,IF(T442=T$2:T$601,1,0),0))-1)*100)+(V442/(SUM(IF(S442=S$2:S$601,IF(T442=T$2:T$601,V$2:V$601,0),0))))+IF(U442&lt;2,SUM(IF(S442=S$2:S$601,IF(T442=T$2:T$601,1,0),0)),0))))</f>
        <v/>
      </c>
      <c r="X442" s="74"/>
      <c r="Y442" s="75"/>
      <c r="Z442" s="76"/>
      <c r="AA442" s="75"/>
      <c r="AB442" s="77">
        <f>0</f>
        <v>0</v>
      </c>
      <c r="AC442" s="77">
        <f t="array" ref="AC442">SUM(M442,R442,W442,AB442)</f>
        <v>0</v>
      </c>
      <c r="AD442" s="76">
        <f>IF(G442=Error_checking!$A$26,MAX(0,MIN(MaxBonus,$G$1)+1-_xlfn.RANK.EQ(AC442,$AC$2:$AC$601)),0)</f>
        <v>0</v>
      </c>
      <c r="AE442" s="73">
        <f t="shared" si="6"/>
        <v>0</v>
      </c>
      <c r="AF442" s="78" t="str">
        <f t="array" ref="AF442">IF(G442=Error_checking!$A$26,_xlfn.RANK.EQ(AC442,$AC$2:$AC$601),"")</f>
        <v/>
      </c>
      <c r="AG442" s="79"/>
      <c r="AH442" s="80"/>
      <c r="AI442" s="80"/>
      <c r="AJ442" s="80"/>
      <c r="AK442" s="81"/>
      <c r="AL442" s="81"/>
      <c r="AM442" s="81"/>
      <c r="AN442" s="82"/>
      <c r="AO442" s="81"/>
      <c r="AP442" s="81"/>
      <c r="AQ442" s="81"/>
    </row>
    <row r="443" spans="1:78" s="104" customFormat="1" ht="12.75" x14ac:dyDescent="0.2">
      <c r="A443" s="58" t="str">
        <f t="array" ref="A443">IF(G443=Error_checking!$A$26,_xlfn.RANK.EQ(AC443,$AC$2:$AC$601),"")</f>
        <v/>
      </c>
      <c r="B443" s="58">
        <v>337</v>
      </c>
      <c r="C443" s="59">
        <f>VLOOKUP($B443,Ludo_na!$A$2:$D$601,2,0)</f>
        <v>137</v>
      </c>
      <c r="D443" s="60" t="str">
        <f>IF(VLOOKUP($B443,Ludo_voor!$A$2:$Y$601,3,0)="","",VLOOKUP($B443,Ludo_voor!$A$2:$Y$601,3,0))</f>
        <v>Nuyts</v>
      </c>
      <c r="E443" s="61" t="str">
        <f>IF(VLOOKUP($B443,Ludo_voor!$A$2:$Y$601,4,0)="","",VLOOKUP($B443,Ludo_voor!$A$2:$Y$601,4,0))</f>
        <v>Wolf</v>
      </c>
      <c r="F443" s="62" t="str">
        <f>IF(VLOOKUP($B443,Ludo_voor!$A$2:$Y$601,5,0)="","",VLOOKUP($B443,Ludo_voor!$A$2:$Y$601,5,0))</f>
        <v/>
      </c>
      <c r="G443" s="63"/>
      <c r="H443" s="85"/>
      <c r="I443" s="86"/>
      <c r="J443" s="87"/>
      <c r="K443" s="87"/>
      <c r="L443" s="87"/>
      <c r="M443" s="67" t="str">
        <f t="array" ref="M443">IF($G443="","",IF(L443="",0,((SUM(IF(I443=I$2:I$601,IF(J443=J$2:J$601,1,0),0))-K443)/(SUM(IF(I443=I$2:I$601,IF(J443=J$2:J$601,1,0),0))-1)*100)+(L443/(SUM(IF(I443=I$2:I$601,IF(J443=J$2:J$601,L$2:L$601,0),0))))+IF(K443&lt;2,SUM(IF(I443=I$2:I$601,IF(J443=J$2:J$601,1,0),0)),0)))</f>
        <v/>
      </c>
      <c r="N443" s="88"/>
      <c r="O443" s="72"/>
      <c r="P443" s="72"/>
      <c r="Q443" s="72"/>
      <c r="R443" s="70" t="str">
        <f t="array" ref="R443">IF($G443="","",IF(Q443="",0,((SUM(IF(N443=N$2:N$601,IF(O443=O$2:O$601,1,0),0))-P443)/(SUM(IF(N443=N$2:N$601,IF(O443=O$2:O$601,1,0),0))-1)*100)+(Q443/(SUM(IF(N443=N$2:N$601,IF(O443=O$2:O$601,Q$2:Q$601,0),0))))+IF(P443&lt;2,SUM(IF(N443=N$2:N$601,IF(O443=O$2:O$601,1,0),0)),0)))</f>
        <v/>
      </c>
      <c r="S443" s="71"/>
      <c r="T443" s="72"/>
      <c r="U443" s="72"/>
      <c r="V443" s="72"/>
      <c r="W443" s="73" t="str">
        <f t="array" ref="W443">IF($G443="","",IF(OR(S443=Error_checking!$Q$25,S443=Error_checking!$Q$26),R443-IF(P443&lt;2,SUM(IF(N443=N$2:N$601,IF(O443=O$2:O$601,1,0),0)),0),IF(V443="",0,((SUM(IF(S443=S$2:S$601,IF(T443=T$2:T$601,1,0),0))-U443)/(SUM(IF(S443=S$2:S$601,IF(T443=T$2:T$601,1,0),0))-1)*100)+(V443/(SUM(IF(S443=S$2:S$601,IF(T443=T$2:T$601,V$2:V$601,0),0))))+IF(U443&lt;2,SUM(IF(S443=S$2:S$601,IF(T443=T$2:T$601,1,0),0)),0))))</f>
        <v/>
      </c>
      <c r="X443" s="74"/>
      <c r="Y443" s="75"/>
      <c r="Z443" s="76"/>
      <c r="AA443" s="75"/>
      <c r="AB443" s="77">
        <f>0</f>
        <v>0</v>
      </c>
      <c r="AC443" s="77">
        <f t="array" ref="AC443">SUM(M443,R443,W443,AB443)</f>
        <v>0</v>
      </c>
      <c r="AD443" s="76">
        <f>IF(G443=Error_checking!$A$26,MAX(0,MIN(MaxBonus,$G$1)+1-_xlfn.RANK.EQ(AC443,$AC$2:$AC$601)),0)</f>
        <v>0</v>
      </c>
      <c r="AE443" s="73">
        <f t="shared" si="6"/>
        <v>0</v>
      </c>
      <c r="AF443" s="78" t="str">
        <f t="array" ref="AF443">IF(G443=Error_checking!$A$26,_xlfn.RANK.EQ(AC443,$AC$2:$AC$601),"")</f>
        <v/>
      </c>
      <c r="AG443" s="79"/>
      <c r="AH443" s="80"/>
      <c r="AI443" s="80"/>
      <c r="AJ443" s="80"/>
      <c r="AK443" s="81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</row>
    <row r="444" spans="1:78" s="89" customFormat="1" ht="12.75" x14ac:dyDescent="0.2">
      <c r="A444" s="58" t="str">
        <f t="array" ref="A444">IF(G444=Error_checking!$A$26,_xlfn.RANK.EQ(AC444,$AC$2:$AC$601),"")</f>
        <v/>
      </c>
      <c r="B444" s="84">
        <v>234</v>
      </c>
      <c r="C444" s="59">
        <f>VLOOKUP($B444,Ludo_na!$A$2:$D$601,2,0)</f>
        <v>343</v>
      </c>
      <c r="D444" s="60" t="str">
        <f>IF(VLOOKUP($B444,Ludo_voor!$A$2:$Y$601,3,0)="","",VLOOKUP($B444,Ludo_voor!$A$2:$Y$601,3,0))</f>
        <v>Obreno</v>
      </c>
      <c r="E444" s="61" t="str">
        <f>IF(VLOOKUP($B444,Ludo_voor!$A$2:$Y$601,4,0)="","",VLOOKUP($B444,Ludo_voor!$A$2:$Y$601,4,0))</f>
        <v>Yden</v>
      </c>
      <c r="F444" s="62" t="str">
        <f>IF(VLOOKUP($B444,Ludo_voor!$A$2:$Y$601,5,0)="","",VLOOKUP($B444,Ludo_voor!$A$2:$Y$601,5,0))</f>
        <v>Spelen op Zolder</v>
      </c>
      <c r="G444" s="63"/>
      <c r="H444" s="85"/>
      <c r="I444" s="86"/>
      <c r="J444" s="87"/>
      <c r="K444" s="87"/>
      <c r="L444" s="87"/>
      <c r="M444" s="67" t="str">
        <f t="array" ref="M444">IF($G444="","",IF(L444="",0,((SUM(IF(I444=I$2:I$601,IF(J444=J$2:J$601,1,0),0))-K444)/(SUM(IF(I444=I$2:I$601,IF(J444=J$2:J$601,1,0),0))-1)*100)+(L444/(SUM(IF(I444=I$2:I$601,IF(J444=J$2:J$601,L$2:L$601,0),0))))+IF(K444&lt;2,SUM(IF(I444=I$2:I$601,IF(J444=J$2:J$601,1,0),0)),0)))</f>
        <v/>
      </c>
      <c r="N444" s="88"/>
      <c r="O444" s="72"/>
      <c r="P444" s="72"/>
      <c r="Q444" s="72"/>
      <c r="R444" s="70" t="str">
        <f t="array" ref="R444">IF($G444="","",IF(Q444="",0,((SUM(IF(N444=N$2:N$601,IF(O444=O$2:O$601,1,0),0))-P444)/(SUM(IF(N444=N$2:N$601,IF(O444=O$2:O$601,1,0),0))-1)*100)+(Q444/(SUM(IF(N444=N$2:N$601,IF(O444=O$2:O$601,Q$2:Q$601,0),0))))+IF(P444&lt;2,SUM(IF(N444=N$2:N$601,IF(O444=O$2:O$601,1,0),0)),0)))</f>
        <v/>
      </c>
      <c r="S444" s="71"/>
      <c r="T444" s="72"/>
      <c r="U444" s="72"/>
      <c r="V444" s="72"/>
      <c r="W444" s="73" t="str">
        <f t="array" ref="W444">IF($G444="","",IF(OR(S444=Error_checking!$Q$25,S444=Error_checking!$Q$26),R444-IF(P444&lt;2,SUM(IF(N444=N$2:N$601,IF(O444=O$2:O$601,1,0),0)),0),IF(V444="",0,((SUM(IF(S444=S$2:S$601,IF(T444=T$2:T$601,1,0),0))-U444)/(SUM(IF(S444=S$2:S$601,IF(T444=T$2:T$601,1,0),0))-1)*100)+(V444/(SUM(IF(S444=S$2:S$601,IF(T444=T$2:T$601,V$2:V$601,0),0))))+IF(U444&lt;2,SUM(IF(S444=S$2:S$601,IF(T444=T$2:T$601,1,0),0)),0))))</f>
        <v/>
      </c>
      <c r="X444" s="74"/>
      <c r="Y444" s="75"/>
      <c r="Z444" s="76"/>
      <c r="AA444" s="75"/>
      <c r="AB444" s="77">
        <f>0</f>
        <v>0</v>
      </c>
      <c r="AC444" s="77">
        <f t="array" ref="AC444">SUM(M444,R444,W444,AB444)</f>
        <v>0</v>
      </c>
      <c r="AD444" s="76">
        <f>IF(G444=Error_checking!$A$26,MAX(0,MIN(MaxBonus,$G$1)+1-_xlfn.RANK.EQ(AC444,$AC$2:$AC$601)),0)</f>
        <v>0</v>
      </c>
      <c r="AE444" s="73">
        <f t="shared" si="6"/>
        <v>0</v>
      </c>
      <c r="AF444" s="78" t="str">
        <f t="array" ref="AF444">IF(G444=Error_checking!$A$26,_xlfn.RANK.EQ(AC444,$AC$2:$AC$601),"")</f>
        <v/>
      </c>
      <c r="AG444" s="79"/>
      <c r="AH444" s="80"/>
      <c r="AI444" s="80"/>
      <c r="AJ444" s="80"/>
      <c r="AK444" s="81"/>
      <c r="AL444" s="81"/>
      <c r="AM444" s="81"/>
      <c r="AN444" s="82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1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</row>
    <row r="445" spans="1:78" s="104" customFormat="1" ht="12.75" x14ac:dyDescent="0.2">
      <c r="A445" s="58" t="str">
        <f t="array" ref="A445">IF(G445=Error_checking!$A$26,_xlfn.RANK.EQ(AC445,$AC$2:$AC$601),"")</f>
        <v/>
      </c>
      <c r="B445" s="58">
        <v>369</v>
      </c>
      <c r="C445" s="59">
        <f>VLOOKUP($B445,Ludo_na!$A$2:$D$601,2,0)</f>
        <v>188</v>
      </c>
      <c r="D445" s="60" t="str">
        <f>IF(VLOOKUP($B445,Ludo_voor!$A$2:$Y$601,3,0)="","",VLOOKUP($B445,Ludo_voor!$A$2:$Y$601,3,0))</f>
        <v>Pals</v>
      </c>
      <c r="E445" s="61" t="str">
        <f>IF(VLOOKUP($B445,Ludo_voor!$A$2:$Y$601,4,0)="","",VLOOKUP($B445,Ludo_voor!$A$2:$Y$601,4,0))</f>
        <v>Geert</v>
      </c>
      <c r="F445" s="62" t="str">
        <f>IF(VLOOKUP($B445,Ludo_voor!$A$2:$Y$601,5,0)="","",VLOOKUP($B445,Ludo_voor!$A$2:$Y$601,5,0))</f>
        <v/>
      </c>
      <c r="G445" s="63"/>
      <c r="H445" s="64"/>
      <c r="I445" s="65"/>
      <c r="J445" s="66"/>
      <c r="K445" s="66"/>
      <c r="L445" s="66"/>
      <c r="M445" s="67" t="str">
        <f t="array" ref="M445">IF($G445="","",IF(L445="",0,((SUM(IF(I445=I$2:I$601,IF(J445=J$2:J$601,1,0),0))-K445)/(SUM(IF(I445=I$2:I$601,IF(J445=J$2:J$601,1,0),0))-1)*100)+(L445/(SUM(IF(I445=I$2:I$601,IF(J445=J$2:J$601,L$2:L$601,0),0))))+IF(K445&lt;2,SUM(IF(I445=I$2:I$601,IF(J445=J$2:J$601,1,0),0)),0)))</f>
        <v/>
      </c>
      <c r="N445" s="68"/>
      <c r="O445" s="69"/>
      <c r="P445" s="69"/>
      <c r="Q445" s="69"/>
      <c r="R445" s="70" t="str">
        <f t="array" ref="R445">IF($G445="","",IF(Q445="",0,((SUM(IF(N445=N$2:N$601,IF(O445=O$2:O$601,1,0),0))-P445)/(SUM(IF(N445=N$2:N$601,IF(O445=O$2:O$601,1,0),0))-1)*100)+(Q445/(SUM(IF(N445=N$2:N$601,IF(O445=O$2:O$601,Q$2:Q$601,0),0))))+IF(P445&lt;2,SUM(IF(N445=N$2:N$601,IF(O445=O$2:O$601,1,0),0)),0)))</f>
        <v/>
      </c>
      <c r="S445" s="71"/>
      <c r="T445" s="72"/>
      <c r="U445" s="72"/>
      <c r="V445" s="72"/>
      <c r="W445" s="73" t="str">
        <f t="array" ref="W445">IF($G445="","",IF(OR(S445=Error_checking!$Q$25,S445=Error_checking!$Q$26),R445-IF(P445&lt;2,SUM(IF(N445=N$2:N$601,IF(O445=O$2:O$601,1,0),0)),0),IF(V445="",0,((SUM(IF(S445=S$2:S$601,IF(T445=T$2:T$601,1,0),0))-U445)/(SUM(IF(S445=S$2:S$601,IF(T445=T$2:T$601,1,0),0))-1)*100)+(V445/(SUM(IF(S445=S$2:S$601,IF(T445=T$2:T$601,V$2:V$601,0),0))))+IF(U445&lt;2,SUM(IF(S445=S$2:S$601,IF(T445=T$2:T$601,1,0),0)),0))))</f>
        <v/>
      </c>
      <c r="X445" s="74"/>
      <c r="Y445" s="75"/>
      <c r="Z445" s="76"/>
      <c r="AA445" s="75"/>
      <c r="AB445" s="77">
        <f>0</f>
        <v>0</v>
      </c>
      <c r="AC445" s="77">
        <f t="array" ref="AC445">SUM(M445,R445,W445,AB445)</f>
        <v>0</v>
      </c>
      <c r="AD445" s="76">
        <f>IF(G445=Error_checking!$A$26,MAX(0,MIN(MaxBonus,$G$1)+1-_xlfn.RANK.EQ(AC445,$AC$2:$AC$601)),0)</f>
        <v>0</v>
      </c>
      <c r="AE445" s="73">
        <f t="shared" si="6"/>
        <v>0</v>
      </c>
      <c r="AF445" s="78" t="str">
        <f t="array" ref="AF445">IF(G445=Error_checking!$A$26,_xlfn.RANK.EQ(AC445,$AC$2:$AC$601),"")</f>
        <v/>
      </c>
      <c r="AG445" s="79"/>
      <c r="AH445" s="80"/>
      <c r="AI445" s="80"/>
      <c r="AJ445" s="80"/>
      <c r="AK445" s="81"/>
      <c r="AL445" s="81"/>
      <c r="AM445" s="81"/>
      <c r="AN445" s="82"/>
      <c r="AO445" s="81"/>
      <c r="AP445" s="81"/>
      <c r="AQ445" s="81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/>
      <c r="BI445" s="89"/>
      <c r="BJ445" s="89"/>
      <c r="BK445" s="89"/>
      <c r="BL445" s="89"/>
      <c r="BM445" s="89"/>
      <c r="BN445" s="89"/>
      <c r="BO445" s="89"/>
      <c r="BP445" s="89"/>
      <c r="BQ445" s="89"/>
      <c r="BR445" s="89"/>
      <c r="BS445" s="89"/>
      <c r="BT445" s="89"/>
      <c r="BU445" s="89"/>
      <c r="BV445" s="89"/>
      <c r="BW445" s="89"/>
      <c r="BX445" s="89"/>
      <c r="BY445" s="89"/>
      <c r="BZ445" s="89"/>
    </row>
    <row r="446" spans="1:78" s="89" customFormat="1" ht="12.75" x14ac:dyDescent="0.2">
      <c r="A446" s="58" t="str">
        <f t="array" ref="A446">IF(G446=Error_checking!$A$26,_xlfn.RANK.EQ(AC446,$AC$2:$AC$601),"")</f>
        <v/>
      </c>
      <c r="B446" s="84">
        <v>187</v>
      </c>
      <c r="C446" s="59">
        <f>VLOOKUP($B446,Ludo_na!$A$2:$D$601,2,0)</f>
        <v>541</v>
      </c>
      <c r="D446" s="60" t="str">
        <f>IF(VLOOKUP($B446,Ludo_voor!$A$2:$Y$601,3,0)="","",VLOOKUP($B446,Ludo_voor!$A$2:$Y$601,3,0))</f>
        <v>Pareyn</v>
      </c>
      <c r="E446" s="61" t="str">
        <f>IF(VLOOKUP($B446,Ludo_voor!$A$2:$Y$601,4,0)="","",VLOOKUP($B446,Ludo_voor!$A$2:$Y$601,4,0))</f>
        <v>Bert</v>
      </c>
      <c r="F446" s="62" t="str">
        <f>IF(VLOOKUP($B446,Ludo_voor!$A$2:$Y$601,5,0)="","",VLOOKUP($B446,Ludo_voor!$A$2:$Y$601,5,0))</f>
        <v>Spelen op Zolder</v>
      </c>
      <c r="G446" s="63"/>
      <c r="H446" s="85"/>
      <c r="I446" s="86"/>
      <c r="J446" s="87"/>
      <c r="K446" s="87"/>
      <c r="L446" s="87"/>
      <c r="M446" s="67" t="str">
        <f t="array" ref="M446">IF($G446="","",IF(L446="",0,((SUM(IF(I446=I$2:I$601,IF(J446=J$2:J$601,1,0),0))-K446)/(SUM(IF(I446=I$2:I$601,IF(J446=J$2:J$601,1,0),0))-1)*100)+(L446/(SUM(IF(I446=I$2:I$601,IF(J446=J$2:J$601,L$2:L$601,0),0))))+IF(K446&lt;2,SUM(IF(I446=I$2:I$601,IF(J446=J$2:J$601,1,0),0)),0)))</f>
        <v/>
      </c>
      <c r="N446" s="88"/>
      <c r="O446" s="72"/>
      <c r="P446" s="72"/>
      <c r="Q446" s="72"/>
      <c r="R446" s="70" t="str">
        <f t="array" ref="R446">IF($G446="","",IF(Q446="",0,((SUM(IF(N446=N$2:N$601,IF(O446=O$2:O$601,1,0),0))-P446)/(SUM(IF(N446=N$2:N$601,IF(O446=O$2:O$601,1,0),0))-1)*100)+(Q446/(SUM(IF(N446=N$2:N$601,IF(O446=O$2:O$601,Q$2:Q$601,0),0))))+IF(P446&lt;2,SUM(IF(N446=N$2:N$601,IF(O446=O$2:O$601,1,0),0)),0)))</f>
        <v/>
      </c>
      <c r="S446" s="71"/>
      <c r="T446" s="72"/>
      <c r="U446" s="72"/>
      <c r="V446" s="72"/>
      <c r="W446" s="73" t="str">
        <f t="array" ref="W446">IF($G446="","",IF(OR(S446=Error_checking!$Q$25,S446=Error_checking!$Q$26),R446-IF(P446&lt;2,SUM(IF(N446=N$2:N$601,IF(O446=O$2:O$601,1,0),0)),0),IF(V446="",0,((SUM(IF(S446=S$2:S$601,IF(T446=T$2:T$601,1,0),0))-U446)/(SUM(IF(S446=S$2:S$601,IF(T446=T$2:T$601,1,0),0))-1)*100)+(V446/(SUM(IF(S446=S$2:S$601,IF(T446=T$2:T$601,V$2:V$601,0),0))))+IF(U446&lt;2,SUM(IF(S446=S$2:S$601,IF(T446=T$2:T$601,1,0),0)),0))))</f>
        <v/>
      </c>
      <c r="X446" s="74"/>
      <c r="Y446" s="75"/>
      <c r="Z446" s="76"/>
      <c r="AA446" s="75"/>
      <c r="AB446" s="77">
        <f>0</f>
        <v>0</v>
      </c>
      <c r="AC446" s="77">
        <f t="array" ref="AC446">SUM(M446,R446,W446,AB446)</f>
        <v>0</v>
      </c>
      <c r="AD446" s="76">
        <f>IF(G446=Error_checking!$A$26,MAX(0,MIN(MaxBonus,$G$1)+1-_xlfn.RANK.EQ(AC446,$AC$2:$AC$601)),0)</f>
        <v>0</v>
      </c>
      <c r="AE446" s="73">
        <f t="shared" si="6"/>
        <v>0</v>
      </c>
      <c r="AF446" s="78" t="str">
        <f t="array" ref="AF446">IF(G446=Error_checking!$A$26,_xlfn.RANK.EQ(AC446,$AC$2:$AC$601),"")</f>
        <v/>
      </c>
      <c r="AG446" s="79"/>
      <c r="AH446" s="80"/>
      <c r="AI446" s="80"/>
      <c r="AJ446" s="80"/>
      <c r="AK446" s="81"/>
      <c r="AL446" s="81"/>
      <c r="AM446" s="81"/>
      <c r="AN446" s="82"/>
      <c r="AO446" s="81"/>
      <c r="AP446" s="81"/>
      <c r="AQ446" s="81"/>
    </row>
    <row r="447" spans="1:78" s="89" customFormat="1" ht="12.75" x14ac:dyDescent="0.2">
      <c r="A447" s="58" t="str">
        <f t="array" ref="A447">IF(G447=Error_checking!$A$26,_xlfn.RANK.EQ(AC447,$AC$2:$AC$601),"")</f>
        <v/>
      </c>
      <c r="B447" s="84">
        <v>109</v>
      </c>
      <c r="C447" s="59">
        <f>VLOOKUP($B447,Ludo_na!$A$2:$D$601,2,0)</f>
        <v>156</v>
      </c>
      <c r="D447" s="60" t="str">
        <f>IF(VLOOKUP($B447,Ludo_voor!$A$2:$Y$601,3,0)="","",VLOOKUP($B447,Ludo_voor!$A$2:$Y$601,3,0))</f>
        <v>Passchyn</v>
      </c>
      <c r="E447" s="61" t="str">
        <f>IF(VLOOKUP($B447,Ludo_voor!$A$2:$Y$601,4,0)="","",VLOOKUP($B447,Ludo_voor!$A$2:$Y$601,4,0))</f>
        <v>Davy</v>
      </c>
      <c r="F447" s="62" t="str">
        <f>IF(VLOOKUP($B447,Ludo_voor!$A$2:$Y$601,5,0)="","",VLOOKUP($B447,Ludo_voor!$A$2:$Y$601,5,0))</f>
        <v>Spelen op Zolder</v>
      </c>
      <c r="G447" s="63"/>
      <c r="H447" s="85"/>
      <c r="I447" s="86"/>
      <c r="J447" s="87"/>
      <c r="K447" s="87"/>
      <c r="L447" s="87"/>
      <c r="M447" s="67" t="str">
        <f t="array" ref="M447">IF($G447="","",IF(L447="",0,((SUM(IF(I447=I$2:I$601,IF(J447=J$2:J$601,1,0),0))-K447)/(SUM(IF(I447=I$2:I$601,IF(J447=J$2:J$601,1,0),0))-1)*100)+(L447/(SUM(IF(I447=I$2:I$601,IF(J447=J$2:J$601,L$2:L$601,0),0))))+IF(K447&lt;2,SUM(IF(I447=I$2:I$601,IF(J447=J$2:J$601,1,0),0)),0)))</f>
        <v/>
      </c>
      <c r="N447" s="88"/>
      <c r="O447" s="72"/>
      <c r="P447" s="72"/>
      <c r="Q447" s="72"/>
      <c r="R447" s="70" t="str">
        <f t="array" ref="R447">IF($G447="","",IF(Q447="",0,((SUM(IF(N447=N$2:N$601,IF(O447=O$2:O$601,1,0),0))-P447)/(SUM(IF(N447=N$2:N$601,IF(O447=O$2:O$601,1,0),0))-1)*100)+(Q447/(SUM(IF(N447=N$2:N$601,IF(O447=O$2:O$601,Q$2:Q$601,0),0))))+IF(P447&lt;2,SUM(IF(N447=N$2:N$601,IF(O447=O$2:O$601,1,0),0)),0)))</f>
        <v/>
      </c>
      <c r="S447" s="103"/>
      <c r="T447" s="69"/>
      <c r="U447" s="69"/>
      <c r="V447" s="69"/>
      <c r="W447" s="73" t="str">
        <f t="array" ref="W447">IF($G447="","",IF(OR(S447=Error_checking!$Q$25,S447=Error_checking!$Q$26),R447-IF(P447&lt;2,SUM(IF(N447=N$2:N$601,IF(O447=O$2:O$601,1,0),0)),0),IF(V447="",0,((SUM(IF(S447=S$2:S$601,IF(T447=T$2:T$601,1,0),0))-U447)/(SUM(IF(S447=S$2:S$601,IF(T447=T$2:T$601,1,0),0))-1)*100)+(V447/(SUM(IF(S447=S$2:S$601,IF(T447=T$2:T$601,V$2:V$601,0),0))))+IF(U447&lt;2,SUM(IF(S447=S$2:S$601,IF(T447=T$2:T$601,1,0),0)),0))))</f>
        <v/>
      </c>
      <c r="X447" s="96"/>
      <c r="Y447" s="97"/>
      <c r="Z447" s="98"/>
      <c r="AA447" s="97"/>
      <c r="AB447" s="99">
        <f>0</f>
        <v>0</v>
      </c>
      <c r="AC447" s="99">
        <f t="array" ref="AC447">SUM(M447,R447,W447,AB447)</f>
        <v>0</v>
      </c>
      <c r="AD447" s="98">
        <f>IF(G447=Error_checking!$A$26,MAX(0,MIN(MaxBonus,$G$1)+1-_xlfn.RANK.EQ(AC447,$AC$2:$AC$601)),0)</f>
        <v>0</v>
      </c>
      <c r="AE447" s="95">
        <f t="shared" si="6"/>
        <v>0</v>
      </c>
      <c r="AF447" s="78" t="str">
        <f t="array" ref="AF447">IF(G447=Error_checking!$A$26,_xlfn.RANK.EQ(AC447,$AC$2:$AC$601),"")</f>
        <v/>
      </c>
      <c r="AG447" s="101"/>
      <c r="AH447" s="102"/>
      <c r="AI447" s="102"/>
      <c r="AJ447" s="102"/>
      <c r="AK447" s="90"/>
      <c r="AL447" s="81"/>
      <c r="AM447" s="81"/>
      <c r="AN447" s="82"/>
      <c r="AO447" s="81"/>
      <c r="AP447" s="81"/>
      <c r="AQ447" s="81"/>
    </row>
    <row r="448" spans="1:78" s="89" customFormat="1" ht="12.75" x14ac:dyDescent="0.2">
      <c r="A448" s="58" t="str">
        <f t="array" ref="A448">IF(G448=Error_checking!$A$26,_xlfn.RANK.EQ(AC448,$AC$2:$AC$601),"")</f>
        <v/>
      </c>
      <c r="B448" s="84">
        <v>192</v>
      </c>
      <c r="C448" s="59">
        <f>VLOOKUP($B448,Ludo_na!$A$2:$D$601,2,0)</f>
        <v>166</v>
      </c>
      <c r="D448" s="60" t="str">
        <f>IF(VLOOKUP($B448,Ludo_voor!$A$2:$Y$601,3,0)="","",VLOOKUP($B448,Ludo_voor!$A$2:$Y$601,3,0))</f>
        <v>Pattyn</v>
      </c>
      <c r="E448" s="61" t="str">
        <f>IF(VLOOKUP($B448,Ludo_voor!$A$2:$Y$601,4,0)="","",VLOOKUP($B448,Ludo_voor!$A$2:$Y$601,4,0))</f>
        <v>Thierry</v>
      </c>
      <c r="F448" s="62" t="str">
        <f>IF(VLOOKUP($B448,Ludo_voor!$A$2:$Y$601,5,0)="","",VLOOKUP($B448,Ludo_voor!$A$2:$Y$601,5,0))</f>
        <v>Spelen op Zolder</v>
      </c>
      <c r="G448" s="63"/>
      <c r="H448" s="85"/>
      <c r="I448" s="86"/>
      <c r="J448" s="87"/>
      <c r="K448" s="87"/>
      <c r="L448" s="87"/>
      <c r="M448" s="67" t="str">
        <f t="array" ref="M448">IF($G448="","",IF(L448="",0,((SUM(IF(I448=I$2:I$601,IF(J448=J$2:J$601,1,0),0))-K448)/(SUM(IF(I448=I$2:I$601,IF(J448=J$2:J$601,1,0),0))-1)*100)+(L448/(SUM(IF(I448=I$2:I$601,IF(J448=J$2:J$601,L$2:L$601,0),0))))+IF(K448&lt;2,SUM(IF(I448=I$2:I$601,IF(J448=J$2:J$601,1,0),0)),0)))</f>
        <v/>
      </c>
      <c r="N448" s="88"/>
      <c r="O448" s="72"/>
      <c r="P448" s="72"/>
      <c r="Q448" s="72"/>
      <c r="R448" s="70" t="str">
        <f t="array" ref="R448">IF($G448="","",IF(Q448="",0,((SUM(IF(N448=N$2:N$601,IF(O448=O$2:O$601,1,0),0))-P448)/(SUM(IF(N448=N$2:N$601,IF(O448=O$2:O$601,1,0),0))-1)*100)+(Q448/(SUM(IF(N448=N$2:N$601,IF(O448=O$2:O$601,Q$2:Q$601,0),0))))+IF(P448&lt;2,SUM(IF(N448=N$2:N$601,IF(O448=O$2:O$601,1,0),0)),0)))</f>
        <v/>
      </c>
      <c r="S448" s="71"/>
      <c r="T448" s="72"/>
      <c r="U448" s="72"/>
      <c r="V448" s="72"/>
      <c r="W448" s="73" t="str">
        <f t="array" ref="W448">IF($G448="","",IF(OR(S448=Error_checking!$Q$25,S448=Error_checking!$Q$26),R448-IF(P448&lt;2,SUM(IF(N448=N$2:N$601,IF(O448=O$2:O$601,1,0),0)),0),IF(V448="",0,((SUM(IF(S448=S$2:S$601,IF(T448=T$2:T$601,1,0),0))-U448)/(SUM(IF(S448=S$2:S$601,IF(T448=T$2:T$601,1,0),0))-1)*100)+(V448/(SUM(IF(S448=S$2:S$601,IF(T448=T$2:T$601,V$2:V$601,0),0))))+IF(U448&lt;2,SUM(IF(S448=S$2:S$601,IF(T448=T$2:T$601,1,0),0)),0))))</f>
        <v/>
      </c>
      <c r="X448" s="74"/>
      <c r="Y448" s="75"/>
      <c r="Z448" s="76"/>
      <c r="AA448" s="75"/>
      <c r="AB448" s="77">
        <f>0</f>
        <v>0</v>
      </c>
      <c r="AC448" s="77">
        <f t="array" ref="AC448">SUM(M448,R448,W448,AB448)</f>
        <v>0</v>
      </c>
      <c r="AD448" s="76">
        <f>IF(G448=Error_checking!$A$26,MAX(0,MIN(MaxBonus,$G$1)+1-_xlfn.RANK.EQ(AC448,$AC$2:$AC$601)),0)</f>
        <v>0</v>
      </c>
      <c r="AE448" s="73">
        <f t="shared" si="6"/>
        <v>0</v>
      </c>
      <c r="AF448" s="78" t="str">
        <f t="array" ref="AF448">IF(G448=Error_checking!$A$26,_xlfn.RANK.EQ(AC448,$AC$2:$AC$601),"")</f>
        <v/>
      </c>
      <c r="AG448" s="79"/>
      <c r="AH448" s="80"/>
      <c r="AI448" s="80"/>
      <c r="AJ448" s="80"/>
      <c r="AK448" s="81"/>
      <c r="AL448" s="81"/>
      <c r="AM448" s="81"/>
      <c r="AN448" s="82"/>
      <c r="AO448" s="81"/>
      <c r="AP448" s="81"/>
      <c r="AQ448" s="81"/>
    </row>
    <row r="449" spans="1:78" s="104" customFormat="1" ht="12.75" x14ac:dyDescent="0.2">
      <c r="A449" s="58" t="str">
        <f t="array" ref="A449">IF(G449=Error_checking!$A$26,_xlfn.RANK.EQ(AC449,$AC$2:$AC$601),"")</f>
        <v/>
      </c>
      <c r="B449" s="84">
        <v>105</v>
      </c>
      <c r="C449" s="59">
        <f>VLOOKUP($B449,Ludo_na!$A$2:$D$601,2,0)</f>
        <v>535</v>
      </c>
      <c r="D449" s="60" t="str">
        <f>IF(VLOOKUP($B449,Ludo_voor!$A$2:$Y$601,3,0)="","",VLOOKUP($B449,Ludo_voor!$A$2:$Y$601,3,0))</f>
        <v>Pattyn</v>
      </c>
      <c r="E449" s="61" t="str">
        <f>IF(VLOOKUP($B449,Ludo_voor!$A$2:$Y$601,4,0)="","",VLOOKUP($B449,Ludo_voor!$A$2:$Y$601,4,0))</f>
        <v>Valerie</v>
      </c>
      <c r="F449" s="62" t="str">
        <f>IF(VLOOKUP($B449,Ludo_voor!$A$2:$Y$601,5,0)="","",VLOOKUP($B449,Ludo_voor!$A$2:$Y$601,5,0))</f>
        <v/>
      </c>
      <c r="G449" s="63"/>
      <c r="H449" s="85"/>
      <c r="I449" s="86"/>
      <c r="J449" s="87"/>
      <c r="K449" s="87"/>
      <c r="L449" s="87"/>
      <c r="M449" s="67" t="str">
        <f t="array" ref="M449">IF($G449="","",IF(L449="",0,((SUM(IF(I449=I$2:I$601,IF(J449=J$2:J$601,1,0),0))-K449)/(SUM(IF(I449=I$2:I$601,IF(J449=J$2:J$601,1,0),0))-1)*100)+(L449/(SUM(IF(I449=I$2:I$601,IF(J449=J$2:J$601,L$2:L$601,0),0))))+IF(K449&lt;2,SUM(IF(I449=I$2:I$601,IF(J449=J$2:J$601,1,0),0)),0)))</f>
        <v/>
      </c>
      <c r="N449" s="88"/>
      <c r="O449" s="72"/>
      <c r="P449" s="72"/>
      <c r="Q449" s="72"/>
      <c r="R449" s="70" t="str">
        <f t="array" ref="R449">IF($G449="","",IF(Q449="",0,((SUM(IF(N449=N$2:N$601,IF(O449=O$2:O$601,1,0),0))-P449)/(SUM(IF(N449=N$2:N$601,IF(O449=O$2:O$601,1,0),0))-1)*100)+(Q449/(SUM(IF(N449=N$2:N$601,IF(O449=O$2:O$601,Q$2:Q$601,0),0))))+IF(P449&lt;2,SUM(IF(N449=N$2:N$601,IF(O449=O$2:O$601,1,0),0)),0)))</f>
        <v/>
      </c>
      <c r="S449" s="71"/>
      <c r="T449" s="72"/>
      <c r="U449" s="72"/>
      <c r="V449" s="72"/>
      <c r="W449" s="73" t="str">
        <f t="array" ref="W449">IF($G449="","",IF(OR(S449=Error_checking!$Q$25,S449=Error_checking!$Q$26),R449-IF(P449&lt;2,SUM(IF(N449=N$2:N$601,IF(O449=O$2:O$601,1,0),0)),0),IF(V449="",0,((SUM(IF(S449=S$2:S$601,IF(T449=T$2:T$601,1,0),0))-U449)/(SUM(IF(S449=S$2:S$601,IF(T449=T$2:T$601,1,0),0))-1)*100)+(V449/(SUM(IF(S449=S$2:S$601,IF(T449=T$2:T$601,V$2:V$601,0),0))))+IF(U449&lt;2,SUM(IF(S449=S$2:S$601,IF(T449=T$2:T$601,1,0),0)),0))))</f>
        <v/>
      </c>
      <c r="X449" s="74"/>
      <c r="Y449" s="75"/>
      <c r="Z449" s="76"/>
      <c r="AA449" s="75"/>
      <c r="AB449" s="77">
        <f>0</f>
        <v>0</v>
      </c>
      <c r="AC449" s="77">
        <f t="array" ref="AC449">SUM(M449,R449,W449,AB449)</f>
        <v>0</v>
      </c>
      <c r="AD449" s="76">
        <f>IF(G449=Error_checking!$A$26,MAX(0,MIN(MaxBonus,$G$1)+1-_xlfn.RANK.EQ(AC449,$AC$2:$AC$601)),0)</f>
        <v>0</v>
      </c>
      <c r="AE449" s="73">
        <f t="shared" si="6"/>
        <v>0</v>
      </c>
      <c r="AF449" s="78" t="str">
        <f t="array" ref="AF449">IF(G449=Error_checking!$A$26,_xlfn.RANK.EQ(AC449,$AC$2:$AC$601),"")</f>
        <v/>
      </c>
      <c r="AG449" s="79"/>
      <c r="AH449" s="80"/>
      <c r="AI449" s="80"/>
      <c r="AJ449" s="80"/>
      <c r="AK449" s="81"/>
      <c r="AL449" s="81"/>
      <c r="AM449" s="81"/>
      <c r="AN449" s="82"/>
      <c r="AO449" s="81"/>
      <c r="AP449" s="81"/>
      <c r="AQ449" s="81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  <c r="BK449" s="89"/>
      <c r="BL449" s="89"/>
      <c r="BM449" s="89"/>
      <c r="BN449" s="89"/>
      <c r="BO449" s="89"/>
      <c r="BP449" s="89"/>
      <c r="BQ449" s="89"/>
      <c r="BR449" s="89"/>
      <c r="BS449" s="89"/>
      <c r="BT449" s="89"/>
      <c r="BU449" s="89"/>
      <c r="BV449" s="89"/>
      <c r="BW449" s="89"/>
      <c r="BX449" s="89"/>
      <c r="BY449" s="89"/>
      <c r="BZ449" s="89"/>
    </row>
    <row r="450" spans="1:78" s="104" customFormat="1" ht="12.75" x14ac:dyDescent="0.2">
      <c r="A450" s="58" t="str">
        <f t="array" ref="A450">IF(G450=Error_checking!$A$26,_xlfn.RANK.EQ(AC450,$AC$2:$AC$601),"")</f>
        <v/>
      </c>
      <c r="B450" s="84">
        <v>74</v>
      </c>
      <c r="C450" s="59">
        <f>VLOOKUP($B450,Ludo_na!$A$2:$D$601,2,0)</f>
        <v>216</v>
      </c>
      <c r="D450" s="60" t="str">
        <f>IF(VLOOKUP($B450,Ludo_voor!$A$2:$Y$601,3,0)="","",VLOOKUP($B450,Ludo_voor!$A$2:$Y$601,3,0))</f>
        <v>Pawlik</v>
      </c>
      <c r="E450" s="61" t="str">
        <f>IF(VLOOKUP($B450,Ludo_voor!$A$2:$Y$601,4,0)="","",VLOOKUP($B450,Ludo_voor!$A$2:$Y$601,4,0))</f>
        <v>Marta</v>
      </c>
      <c r="F450" s="62" t="str">
        <f>IF(VLOOKUP($B450,Ludo_voor!$A$2:$Y$601,5,0)="","",VLOOKUP($B450,Ludo_voor!$A$2:$Y$601,5,0))</f>
        <v>De Pionne</v>
      </c>
      <c r="G450" s="63"/>
      <c r="H450" s="85"/>
      <c r="I450" s="86"/>
      <c r="J450" s="87"/>
      <c r="K450" s="87"/>
      <c r="L450" s="87"/>
      <c r="M450" s="67" t="str">
        <f t="array" ref="M450">IF($G450="","",IF(L450="",0,((SUM(IF(I450=I$2:I$601,IF(J450=J$2:J$601,1,0),0))-K450)/(SUM(IF(I450=I$2:I$601,IF(J450=J$2:J$601,1,0),0))-1)*100)+(L450/(SUM(IF(I450=I$2:I$601,IF(J450=J$2:J$601,L$2:L$601,0),0))))+IF(K450&lt;2,SUM(IF(I450=I$2:I$601,IF(J450=J$2:J$601,1,0),0)),0)))</f>
        <v/>
      </c>
      <c r="N450" s="88"/>
      <c r="O450" s="72"/>
      <c r="P450" s="72"/>
      <c r="Q450" s="72"/>
      <c r="R450" s="70" t="str">
        <f t="array" ref="R450">IF($G450="","",IF(Q450="",0,((SUM(IF(N450=N$2:N$601,IF(O450=O$2:O$601,1,0),0))-P450)/(SUM(IF(N450=N$2:N$601,IF(O450=O$2:O$601,1,0),0))-1)*100)+(Q450/(SUM(IF(N450=N$2:N$601,IF(O450=O$2:O$601,Q$2:Q$601,0),0))))+IF(P450&lt;2,SUM(IF(N450=N$2:N$601,IF(O450=O$2:O$601,1,0),0)),0)))</f>
        <v/>
      </c>
      <c r="S450" s="71"/>
      <c r="T450" s="72"/>
      <c r="U450" s="72"/>
      <c r="V450" s="72"/>
      <c r="W450" s="73" t="str">
        <f t="array" ref="W450">IF($G450="","",IF(OR(S450=Error_checking!$Q$25,S450=Error_checking!$Q$26),R450-IF(P450&lt;2,SUM(IF(N450=N$2:N$601,IF(O450=O$2:O$601,1,0),0)),0),IF(V450="",0,((SUM(IF(S450=S$2:S$601,IF(T450=T$2:T$601,1,0),0))-U450)/(SUM(IF(S450=S$2:S$601,IF(T450=T$2:T$601,1,0),0))-1)*100)+(V450/(SUM(IF(S450=S$2:S$601,IF(T450=T$2:T$601,V$2:V$601,0),0))))+IF(U450&lt;2,SUM(IF(S450=S$2:S$601,IF(T450=T$2:T$601,1,0),0)),0))))</f>
        <v/>
      </c>
      <c r="X450" s="74"/>
      <c r="Y450" s="75"/>
      <c r="Z450" s="76"/>
      <c r="AA450" s="75"/>
      <c r="AB450" s="77">
        <f>0</f>
        <v>0</v>
      </c>
      <c r="AC450" s="77">
        <f t="array" ref="AC450">SUM(M450,R450,W450,AB450)</f>
        <v>0</v>
      </c>
      <c r="AD450" s="76">
        <f>IF(G450=Error_checking!$A$26,MAX(0,MIN(MaxBonus,$G$1)+1-_xlfn.RANK.EQ(AC450,$AC$2:$AC$601)),0)</f>
        <v>0</v>
      </c>
      <c r="AE450" s="73">
        <f t="shared" ref="AE450:AE513" si="7">AC450+AD450</f>
        <v>0</v>
      </c>
      <c r="AF450" s="78" t="str">
        <f t="array" ref="AF450">IF(G450=Error_checking!$A$26,_xlfn.RANK.EQ(AC450,$AC$2:$AC$601),"")</f>
        <v/>
      </c>
      <c r="AG450" s="79"/>
      <c r="AH450" s="80"/>
      <c r="AI450" s="80"/>
      <c r="AJ450" s="80"/>
      <c r="AK450" s="81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</row>
    <row r="451" spans="1:78" s="89" customFormat="1" ht="12.75" x14ac:dyDescent="0.2">
      <c r="A451" s="58" t="str">
        <f t="array" ref="A451">IF(G451=Error_checking!$A$26,_xlfn.RANK.EQ(AC451,$AC$2:$AC$601),"")</f>
        <v/>
      </c>
      <c r="B451" s="58">
        <v>296</v>
      </c>
      <c r="C451" s="59">
        <f>VLOOKUP($B451,Ludo_na!$A$2:$D$601,2,0)</f>
        <v>62</v>
      </c>
      <c r="D451" s="60" t="str">
        <f>IF(VLOOKUP($B451,Ludo_voor!$A$2:$Y$601,3,0)="","",VLOOKUP($B451,Ludo_voor!$A$2:$Y$601,3,0))</f>
        <v>Pelgrims</v>
      </c>
      <c r="E451" s="61" t="str">
        <f>IF(VLOOKUP($B451,Ludo_voor!$A$2:$Y$601,4,0)="","",VLOOKUP($B451,Ludo_voor!$A$2:$Y$601,4,0))</f>
        <v>Jonathan</v>
      </c>
      <c r="F451" s="62" t="str">
        <f>IF(VLOOKUP($B451,Ludo_voor!$A$2:$Y$601,5,0)="","",VLOOKUP($B451,Ludo_voor!$A$2:$Y$601,5,0))</f>
        <v>t Gezelschap</v>
      </c>
      <c r="G451" s="63"/>
      <c r="H451" s="64"/>
      <c r="I451" s="65"/>
      <c r="J451" s="66"/>
      <c r="K451" s="66"/>
      <c r="L451" s="66"/>
      <c r="M451" s="67" t="str">
        <f t="array" ref="M451">IF($G451="","",IF(L451="",0,((SUM(IF(I451=I$2:I$601,IF(J451=J$2:J$601,1,0),0))-K451)/(SUM(IF(I451=I$2:I$601,IF(J451=J$2:J$601,1,0),0))-1)*100)+(L451/(SUM(IF(I451=I$2:I$601,IF(J451=J$2:J$601,L$2:L$601,0),0))))+IF(K451&lt;2,SUM(IF(I451=I$2:I$601,IF(J451=J$2:J$601,1,0),0)),0)))</f>
        <v/>
      </c>
      <c r="N451" s="88"/>
      <c r="O451" s="72"/>
      <c r="P451" s="69"/>
      <c r="Q451" s="69"/>
      <c r="R451" s="70" t="str">
        <f t="array" ref="R451">IF($G451="","",IF(Q451="",0,((SUM(IF(N451=N$2:N$601,IF(O451=O$2:O$601,1,0),0))-P451)/(SUM(IF(N451=N$2:N$601,IF(O451=O$2:O$601,1,0),0))-1)*100)+(Q451/(SUM(IF(N451=N$2:N$601,IF(O451=O$2:O$601,Q$2:Q$601,0),0))))+IF(P451&lt;2,SUM(IF(N451=N$2:N$601,IF(O451=O$2:O$601,1,0),0)),0)))</f>
        <v/>
      </c>
      <c r="S451" s="71"/>
      <c r="T451" s="72"/>
      <c r="U451" s="72"/>
      <c r="V451" s="72"/>
      <c r="W451" s="73" t="str">
        <f t="array" ref="W451">IF($G451="","",IF(OR(S451=Error_checking!$Q$25,S451=Error_checking!$Q$26),R451-IF(P451&lt;2,SUM(IF(N451=N$2:N$601,IF(O451=O$2:O$601,1,0),0)),0),IF(V451="",0,((SUM(IF(S451=S$2:S$601,IF(T451=T$2:T$601,1,0),0))-U451)/(SUM(IF(S451=S$2:S$601,IF(T451=T$2:T$601,1,0),0))-1)*100)+(V451/(SUM(IF(S451=S$2:S$601,IF(T451=T$2:T$601,V$2:V$601,0),0))))+IF(U451&lt;2,SUM(IF(S451=S$2:S$601,IF(T451=T$2:T$601,1,0),0)),0))))</f>
        <v/>
      </c>
      <c r="X451" s="74"/>
      <c r="Y451" s="75"/>
      <c r="Z451" s="76"/>
      <c r="AA451" s="75"/>
      <c r="AB451" s="77">
        <f>0</f>
        <v>0</v>
      </c>
      <c r="AC451" s="77">
        <f t="array" ref="AC451">SUM(M451,R451,W451,AB451)</f>
        <v>0</v>
      </c>
      <c r="AD451" s="76">
        <f>IF(G451=Error_checking!$A$26,MAX(0,MIN(MaxBonus,$G$1)+1-_xlfn.RANK.EQ(AC451,$AC$2:$AC$601)),0)</f>
        <v>0</v>
      </c>
      <c r="AE451" s="73">
        <f t="shared" si="7"/>
        <v>0</v>
      </c>
      <c r="AF451" s="78" t="str">
        <f t="array" ref="AF451">IF(G451=Error_checking!$A$26,_xlfn.RANK.EQ(AC451,$AC$2:$AC$601),"")</f>
        <v/>
      </c>
      <c r="AG451" s="79"/>
      <c r="AH451" s="80"/>
      <c r="AI451" s="80"/>
      <c r="AJ451" s="80"/>
      <c r="AK451" s="81"/>
      <c r="AL451" s="81"/>
      <c r="AM451" s="81"/>
      <c r="AN451" s="82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1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</row>
    <row r="452" spans="1:78" s="104" customFormat="1" ht="12.75" x14ac:dyDescent="0.2">
      <c r="A452" s="58" t="str">
        <f t="array" ref="A452">IF(G452=Error_checking!$A$26,_xlfn.RANK.EQ(AC452,$AC$2:$AC$601),"")</f>
        <v/>
      </c>
      <c r="B452" s="84">
        <v>301</v>
      </c>
      <c r="C452" s="59">
        <f>VLOOKUP($B452,Ludo_na!$A$2:$D$601,2,0)</f>
        <v>519</v>
      </c>
      <c r="D452" s="60" t="str">
        <f>IF(VLOOKUP($B452,Ludo_voor!$A$2:$Y$601,3,0)="","",VLOOKUP($B452,Ludo_voor!$A$2:$Y$601,3,0))</f>
        <v>Peters</v>
      </c>
      <c r="E452" s="61" t="str">
        <f>IF(VLOOKUP($B452,Ludo_voor!$A$2:$Y$601,4,0)="","",VLOOKUP($B452,Ludo_voor!$A$2:$Y$601,4,0))</f>
        <v>Bert</v>
      </c>
      <c r="F452" s="62" t="str">
        <f>IF(VLOOKUP($B452,Ludo_voor!$A$2:$Y$601,5,0)="","",VLOOKUP($B452,Ludo_voor!$A$2:$Y$601,5,0))</f>
        <v/>
      </c>
      <c r="G452" s="63"/>
      <c r="H452" s="85"/>
      <c r="I452" s="86"/>
      <c r="J452" s="87"/>
      <c r="K452" s="87"/>
      <c r="L452" s="87"/>
      <c r="M452" s="67" t="str">
        <f t="array" ref="M452">IF($G452="","",IF(L452="",0,((SUM(IF(I452=I$2:I$601,IF(J452=J$2:J$601,1,0),0))-K452)/(SUM(IF(I452=I$2:I$601,IF(J452=J$2:J$601,1,0),0))-1)*100)+(L452/(SUM(IF(I452=I$2:I$601,IF(J452=J$2:J$601,L$2:L$601,0),0))))+IF(K452&lt;2,SUM(IF(I452=I$2:I$601,IF(J452=J$2:J$601,1,0),0)),0)))</f>
        <v/>
      </c>
      <c r="N452" s="88"/>
      <c r="O452" s="72"/>
      <c r="P452" s="72"/>
      <c r="Q452" s="72"/>
      <c r="R452" s="70" t="str">
        <f t="array" ref="R452">IF($G452="","",IF(Q452="",0,((SUM(IF(N452=N$2:N$601,IF(O452=O$2:O$601,1,0),0))-P452)/(SUM(IF(N452=N$2:N$601,IF(O452=O$2:O$601,1,0),0))-1)*100)+(Q452/(SUM(IF(N452=N$2:N$601,IF(O452=O$2:O$601,Q$2:Q$601,0),0))))+IF(P452&lt;2,SUM(IF(N452=N$2:N$601,IF(O452=O$2:O$601,1,0),0)),0)))</f>
        <v/>
      </c>
      <c r="S452" s="71"/>
      <c r="T452" s="72"/>
      <c r="U452" s="72"/>
      <c r="V452" s="72"/>
      <c r="W452" s="73" t="str">
        <f t="array" ref="W452">IF($G452="","",IF(OR(S452=Error_checking!$Q$25,S452=Error_checking!$Q$26),R452-IF(P452&lt;2,SUM(IF(N452=N$2:N$601,IF(O452=O$2:O$601,1,0),0)),0),IF(V452="",0,((SUM(IF(S452=S$2:S$601,IF(T452=T$2:T$601,1,0),0))-U452)/(SUM(IF(S452=S$2:S$601,IF(T452=T$2:T$601,1,0),0))-1)*100)+(V452/(SUM(IF(S452=S$2:S$601,IF(T452=T$2:T$601,V$2:V$601,0),0))))+IF(U452&lt;2,SUM(IF(S452=S$2:S$601,IF(T452=T$2:T$601,1,0),0)),0))))</f>
        <v/>
      </c>
      <c r="X452" s="74"/>
      <c r="Y452" s="75"/>
      <c r="Z452" s="76"/>
      <c r="AA452" s="75"/>
      <c r="AB452" s="77">
        <f>0</f>
        <v>0</v>
      </c>
      <c r="AC452" s="77">
        <f t="array" ref="AC452">SUM(M452,R452,W452,AB452)</f>
        <v>0</v>
      </c>
      <c r="AD452" s="76">
        <f>IF(G452=Error_checking!$A$26,MAX(0,MIN(MaxBonus,$G$1)+1-_xlfn.RANK.EQ(AC452,$AC$2:$AC$601)),0)</f>
        <v>0</v>
      </c>
      <c r="AE452" s="73">
        <f t="shared" si="7"/>
        <v>0</v>
      </c>
      <c r="AF452" s="78" t="str">
        <f t="array" ref="AF452">IF(G452=Error_checking!$A$26,_xlfn.RANK.EQ(AC452,$AC$2:$AC$601),"")</f>
        <v/>
      </c>
      <c r="AG452" s="79"/>
      <c r="AH452" s="80"/>
      <c r="AI452" s="80"/>
      <c r="AJ452" s="80"/>
      <c r="AK452" s="81"/>
      <c r="AL452" s="81"/>
      <c r="AM452" s="81"/>
      <c r="AN452" s="82"/>
      <c r="AO452" s="81"/>
      <c r="AP452" s="81"/>
      <c r="AQ452" s="81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/>
      <c r="BI452" s="89"/>
      <c r="BJ452" s="89"/>
      <c r="BK452" s="89"/>
      <c r="BL452" s="89"/>
      <c r="BM452" s="89"/>
      <c r="BN452" s="89"/>
      <c r="BO452" s="89"/>
      <c r="BP452" s="89"/>
      <c r="BQ452" s="89"/>
      <c r="BR452" s="89"/>
      <c r="BS452" s="89"/>
      <c r="BT452" s="89"/>
      <c r="BU452" s="89"/>
      <c r="BV452" s="89"/>
      <c r="BW452" s="89"/>
      <c r="BX452" s="89"/>
      <c r="BY452" s="89"/>
      <c r="BZ452" s="89"/>
    </row>
    <row r="453" spans="1:78" s="104" customFormat="1" ht="12.75" x14ac:dyDescent="0.2">
      <c r="A453" s="58" t="str">
        <f t="array" ref="A453">IF(G453=Error_checking!$A$26,_xlfn.RANK.EQ(AC453,$AC$2:$AC$601),"")</f>
        <v/>
      </c>
      <c r="B453" s="58">
        <v>380</v>
      </c>
      <c r="C453" s="59">
        <f>VLOOKUP($B453,Ludo_na!$A$2:$D$601,2,0)</f>
        <v>46</v>
      </c>
      <c r="D453" s="60" t="str">
        <f>IF(VLOOKUP($B453,Ludo_voor!$A$2:$Y$601,3,0)="","",VLOOKUP($B453,Ludo_voor!$A$2:$Y$601,3,0))</f>
        <v>Peters</v>
      </c>
      <c r="E453" s="61" t="str">
        <f>IF(VLOOKUP($B453,Ludo_voor!$A$2:$Y$601,4,0)="","",VLOOKUP($B453,Ludo_voor!$A$2:$Y$601,4,0))</f>
        <v>Danny</v>
      </c>
      <c r="F453" s="62" t="str">
        <f>IF(VLOOKUP($B453,Ludo_voor!$A$2:$Y$601,5,0)="","",VLOOKUP($B453,Ludo_voor!$A$2:$Y$601,5,0))</f>
        <v>3 Promille</v>
      </c>
      <c r="G453" s="63"/>
      <c r="H453" s="64"/>
      <c r="I453" s="65"/>
      <c r="J453" s="66"/>
      <c r="K453" s="66"/>
      <c r="L453" s="66"/>
      <c r="M453" s="67" t="str">
        <f t="array" ref="M453">IF($G453="","",IF(L453="",0,((SUM(IF(I453=I$2:I$601,IF(J453=J$2:J$601,1,0),0))-K453)/(SUM(IF(I453=I$2:I$601,IF(J453=J$2:J$601,1,0),0))-1)*100)+(L453/(SUM(IF(I453=I$2:I$601,IF(J453=J$2:J$601,L$2:L$601,0),0))))+IF(K453&lt;2,SUM(IF(I453=I$2:I$601,IF(J453=J$2:J$601,1,0),0)),0)))</f>
        <v/>
      </c>
      <c r="N453" s="68"/>
      <c r="O453" s="69"/>
      <c r="P453" s="69"/>
      <c r="Q453" s="69"/>
      <c r="R453" s="70" t="str">
        <f t="array" ref="R453">IF($G453="","",IF(Q453="",0,((SUM(IF(N453=N$2:N$601,IF(O453=O$2:O$601,1,0),0))-P453)/(SUM(IF(N453=N$2:N$601,IF(O453=O$2:O$601,1,0),0))-1)*100)+(Q453/(SUM(IF(N453=N$2:N$601,IF(O453=O$2:O$601,Q$2:Q$601,0),0))))+IF(P453&lt;2,SUM(IF(N453=N$2:N$601,IF(O453=O$2:O$601,1,0),0)),0)))</f>
        <v/>
      </c>
      <c r="S453" s="71"/>
      <c r="T453" s="72"/>
      <c r="U453" s="72"/>
      <c r="V453" s="72"/>
      <c r="W453" s="73" t="str">
        <f t="array" ref="W453">IF($G453="","",IF(OR(S453=Error_checking!$Q$25,S453=Error_checking!$Q$26),R453-IF(P453&lt;2,SUM(IF(N453=N$2:N$601,IF(O453=O$2:O$601,1,0),0)),0),IF(V453="",0,((SUM(IF(S453=S$2:S$601,IF(T453=T$2:T$601,1,0),0))-U453)/(SUM(IF(S453=S$2:S$601,IF(T453=T$2:T$601,1,0),0))-1)*100)+(V453/(SUM(IF(S453=S$2:S$601,IF(T453=T$2:T$601,V$2:V$601,0),0))))+IF(U453&lt;2,SUM(IF(S453=S$2:S$601,IF(T453=T$2:T$601,1,0),0)),0))))</f>
        <v/>
      </c>
      <c r="X453" s="74"/>
      <c r="Y453" s="75"/>
      <c r="Z453" s="76"/>
      <c r="AA453" s="75"/>
      <c r="AB453" s="77">
        <f>0</f>
        <v>0</v>
      </c>
      <c r="AC453" s="77">
        <f t="array" ref="AC453">SUM(M453,R453,W453,AB453)</f>
        <v>0</v>
      </c>
      <c r="AD453" s="76">
        <f>IF(G453=Error_checking!$A$26,MAX(0,MIN(MaxBonus,$G$1)+1-_xlfn.RANK.EQ(AC453,$AC$2:$AC$601)),0)</f>
        <v>0</v>
      </c>
      <c r="AE453" s="73">
        <f t="shared" si="7"/>
        <v>0</v>
      </c>
      <c r="AF453" s="78" t="str">
        <f t="array" ref="AF453">IF(G453=Error_checking!$A$26,_xlfn.RANK.EQ(AC453,$AC$2:$AC$601),"")</f>
        <v/>
      </c>
      <c r="AG453" s="79"/>
      <c r="AH453" s="80"/>
      <c r="AI453" s="80"/>
      <c r="AJ453" s="80"/>
      <c r="AK453" s="81"/>
      <c r="AL453" s="81"/>
      <c r="AM453" s="81"/>
      <c r="AN453" s="82"/>
      <c r="AO453" s="81"/>
      <c r="AP453" s="81"/>
      <c r="AQ453" s="81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89"/>
      <c r="BM453" s="89"/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</row>
    <row r="454" spans="1:78" s="104" customFormat="1" ht="12.75" x14ac:dyDescent="0.2">
      <c r="A454" s="84" t="str">
        <f t="array" ref="A454">IF(G454=Error_checking!$A$26,_xlfn.RANK.EQ(AC454,$AC$2:$AC$601),"")</f>
        <v/>
      </c>
      <c r="B454" s="84">
        <v>233</v>
      </c>
      <c r="C454" s="59">
        <f>VLOOKUP($B454,Ludo_na!$A$2:$D$601,2,0)</f>
        <v>134</v>
      </c>
      <c r="D454" s="60" t="str">
        <f>IF(VLOOKUP($B454,Ludo_voor!$A$2:$Y$601,3,0)="","",VLOOKUP($B454,Ludo_voor!$A$2:$Y$601,3,0))</f>
        <v>Petit</v>
      </c>
      <c r="E454" s="61" t="str">
        <f>IF(VLOOKUP($B454,Ludo_voor!$A$2:$Y$601,4,0)="","",VLOOKUP($B454,Ludo_voor!$A$2:$Y$601,4,0))</f>
        <v>Michaële</v>
      </c>
      <c r="F454" s="62" t="str">
        <f>IF(VLOOKUP($B454,Ludo_voor!$A$2:$Y$601,5,0)="","",VLOOKUP($B454,Ludo_voor!$A$2:$Y$601,5,0))</f>
        <v/>
      </c>
      <c r="G454" s="63"/>
      <c r="H454" s="85"/>
      <c r="I454" s="86"/>
      <c r="J454" s="87"/>
      <c r="K454" s="87"/>
      <c r="L454" s="87"/>
      <c r="M454" s="67" t="str">
        <f t="array" ref="M454">IF($G454="","",IF(L454="",0,((SUM(IF(I454=I$2:I$601,IF(J454=J$2:J$601,1,0),0))-K454)/(SUM(IF(I454=I$2:I$601,IF(J454=J$2:J$601,1,0),0))-1)*100)+(L454/(SUM(IF(I454=I$2:I$601,IF(J454=J$2:J$601,L$2:L$601,0),0))))+IF(K454&lt;2,SUM(IF(I454=I$2:I$601,IF(J454=J$2:J$601,1,0),0)),0)))</f>
        <v/>
      </c>
      <c r="N454" s="88"/>
      <c r="O454" s="72"/>
      <c r="P454" s="72"/>
      <c r="Q454" s="72"/>
      <c r="R454" s="70" t="str">
        <f t="array" ref="R454">IF($G454="","",IF(Q454="",0,((SUM(IF(N454=N$2:N$601,IF(O454=O$2:O$601,1,0),0))-P454)/(SUM(IF(N454=N$2:N$601,IF(O454=O$2:O$601,1,0),0))-1)*100)+(Q454/(SUM(IF(N454=N$2:N$601,IF(O454=O$2:O$601,Q$2:Q$601,0),0))))+IF(P454&lt;2,SUM(IF(N454=N$2:N$601,IF(O454=O$2:O$601,1,0),0)),0)))</f>
        <v/>
      </c>
      <c r="S454" s="71"/>
      <c r="T454" s="72"/>
      <c r="U454" s="72"/>
      <c r="V454" s="72"/>
      <c r="W454" s="73" t="str">
        <f t="array" ref="W454">IF($G454="","",IF(OR(S454=Error_checking!$Q$25,S454=Error_checking!$Q$26),R454-IF(P454&lt;2,SUM(IF(N454=N$2:N$601,IF(O454=O$2:O$601,1,0),0)),0),IF(V454="",0,((SUM(IF(S454=S$2:S$601,IF(T454=T$2:T$601,1,0),0))-U454)/(SUM(IF(S454=S$2:S$601,IF(T454=T$2:T$601,1,0),0))-1)*100)+(V454/(SUM(IF(S454=S$2:S$601,IF(T454=T$2:T$601,V$2:V$601,0),0))))+IF(U454&lt;2,SUM(IF(S454=S$2:S$601,IF(T454=T$2:T$601,1,0),0)),0))))</f>
        <v/>
      </c>
      <c r="X454" s="74"/>
      <c r="Y454" s="75"/>
      <c r="Z454" s="76"/>
      <c r="AA454" s="75"/>
      <c r="AB454" s="77">
        <f>0</f>
        <v>0</v>
      </c>
      <c r="AC454" s="77">
        <f t="array" ref="AC454">SUM(M454,R454,W454,AB454)</f>
        <v>0</v>
      </c>
      <c r="AD454" s="76">
        <f>IF(G454=Error_checking!$A$26,MAX(0,MIN(MaxBonus,$G$1)+1-_xlfn.RANK.EQ(AC454,$AC$2:$AC$601)),0)</f>
        <v>0</v>
      </c>
      <c r="AE454" s="73">
        <f t="shared" si="7"/>
        <v>0</v>
      </c>
      <c r="AF454" s="78" t="str">
        <f t="array" ref="AF454">IF(G454=Error_checking!$A$26,_xlfn.RANK.EQ(AC454,$AC$2:$AC$601),"")</f>
        <v/>
      </c>
      <c r="AG454" s="79"/>
      <c r="AH454" s="80"/>
      <c r="AI454" s="80"/>
      <c r="AJ454" s="80"/>
      <c r="AK454" s="81"/>
      <c r="AL454" s="81"/>
      <c r="AM454" s="81"/>
      <c r="AN454" s="82"/>
      <c r="AO454" s="81"/>
      <c r="AP454" s="81"/>
      <c r="AQ454" s="81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  <c r="BK454" s="89"/>
      <c r="BL454" s="89"/>
      <c r="BM454" s="89"/>
      <c r="BN454" s="89"/>
      <c r="BO454" s="89"/>
      <c r="BP454" s="89"/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</row>
    <row r="455" spans="1:78" s="89" customFormat="1" ht="12.75" x14ac:dyDescent="0.2">
      <c r="A455" s="58" t="str">
        <f t="array" ref="A455">IF(G455=Error_checking!$A$26,_xlfn.RANK.EQ(AC455,$AC$2:$AC$601),"")</f>
        <v/>
      </c>
      <c r="B455" s="93">
        <v>351</v>
      </c>
      <c r="C455" s="59">
        <f>VLOOKUP($B455,Ludo_na!$A$2:$D$601,2,0)</f>
        <v>541</v>
      </c>
      <c r="D455" s="60" t="str">
        <f>IF(VLOOKUP($B455,Ludo_voor!$A$2:$Y$601,3,0)="","",VLOOKUP($B455,Ludo_voor!$A$2:$Y$601,3,0))</f>
        <v>Petit Bare</v>
      </c>
      <c r="E455" s="61" t="str">
        <f>IF(VLOOKUP($B455,Ludo_voor!$A$2:$Y$601,4,0)="","",VLOOKUP($B455,Ludo_voor!$A$2:$Y$601,4,0))</f>
        <v>Berenger</v>
      </c>
      <c r="F455" s="62" t="str">
        <f>IF(VLOOKUP($B455,Ludo_voor!$A$2:$Y$601,5,0)="","",VLOOKUP($B455,Ludo_voor!$A$2:$Y$601,5,0))</f>
        <v>Alpa-Ludismes</v>
      </c>
      <c r="G455" s="63"/>
      <c r="H455" s="85"/>
      <c r="I455" s="86"/>
      <c r="J455" s="87"/>
      <c r="K455" s="87"/>
      <c r="L455" s="87"/>
      <c r="M455" s="67" t="str">
        <f t="array" ref="M455">IF($G455="","",IF(L455="",0,((SUM(IF(I455=I$2:I$601,IF(J455=J$2:J$601,1,0),0))-K455)/(SUM(IF(I455=I$2:I$601,IF(J455=J$2:J$601,1,0),0))-1)*100)+(L455/(SUM(IF(I455=I$2:I$601,IF(J455=J$2:J$601,L$2:L$601,0),0))))+IF(K455&lt;2,SUM(IF(I455=I$2:I$601,IF(J455=J$2:J$601,1,0),0)),0)))</f>
        <v/>
      </c>
      <c r="N455" s="88"/>
      <c r="O455" s="72"/>
      <c r="P455" s="72"/>
      <c r="Q455" s="72"/>
      <c r="R455" s="70" t="str">
        <f t="array" ref="R455">IF($G455="","",IF(Q455="",0,((SUM(IF(N455=N$2:N$601,IF(O455=O$2:O$601,1,0),0))-P455)/(SUM(IF(N455=N$2:N$601,IF(O455=O$2:O$601,1,0),0))-1)*100)+(Q455/(SUM(IF(N455=N$2:N$601,IF(O455=O$2:O$601,Q$2:Q$601,0),0))))+IF(P455&lt;2,SUM(IF(N455=N$2:N$601,IF(O455=O$2:O$601,1,0),0)),0)))</f>
        <v/>
      </c>
      <c r="S455" s="71"/>
      <c r="T455" s="72"/>
      <c r="U455" s="72"/>
      <c r="V455" s="72"/>
      <c r="W455" s="73" t="str">
        <f t="array" ref="W455">IF($G455="","",IF(OR(S455=Error_checking!$Q$25,S455=Error_checking!$Q$26),R455-IF(P455&lt;2,SUM(IF(N455=N$2:N$601,IF(O455=O$2:O$601,1,0),0)),0),IF(V455="",0,((SUM(IF(S455=S$2:S$601,IF(T455=T$2:T$601,1,0),0))-U455)/(SUM(IF(S455=S$2:S$601,IF(T455=T$2:T$601,1,0),0))-1)*100)+(V455/(SUM(IF(S455=S$2:S$601,IF(T455=T$2:T$601,V$2:V$601,0),0))))+IF(U455&lt;2,SUM(IF(S455=S$2:S$601,IF(T455=T$2:T$601,1,0),0)),0))))</f>
        <v/>
      </c>
      <c r="X455" s="74"/>
      <c r="Y455" s="75"/>
      <c r="Z455" s="76"/>
      <c r="AA455" s="75"/>
      <c r="AB455" s="77">
        <f>0</f>
        <v>0</v>
      </c>
      <c r="AC455" s="77">
        <f t="array" ref="AC455">SUM(M455,R455,W455,AB455)</f>
        <v>0</v>
      </c>
      <c r="AD455" s="76">
        <f>IF(G455=Error_checking!$A$26,MAX(0,MIN(MaxBonus,$G$1)+1-_xlfn.RANK.EQ(AC455,$AC$2:$AC$601)),0)</f>
        <v>0</v>
      </c>
      <c r="AE455" s="73">
        <f t="shared" si="7"/>
        <v>0</v>
      </c>
      <c r="AF455" s="78" t="str">
        <f t="array" ref="AF455">IF(G455=Error_checking!$A$26,_xlfn.RANK.EQ(AC455,$AC$2:$AC$601),"")</f>
        <v/>
      </c>
      <c r="AG455" s="79"/>
      <c r="AH455" s="80"/>
      <c r="AI455" s="80"/>
      <c r="AJ455" s="80"/>
      <c r="AK455" s="81"/>
      <c r="AL455" s="81"/>
      <c r="AM455" s="81"/>
      <c r="AN455" s="82"/>
      <c r="AO455" s="81"/>
      <c r="AP455" s="81"/>
      <c r="AQ455" s="81"/>
    </row>
    <row r="456" spans="1:78" s="104" customFormat="1" ht="12.75" x14ac:dyDescent="0.2">
      <c r="A456" s="58" t="str">
        <f t="array" ref="A456">IF(G456=Error_checking!$A$26,_xlfn.RANK.EQ(AC456,$AC$2:$AC$601),"")</f>
        <v/>
      </c>
      <c r="B456" s="84">
        <v>221</v>
      </c>
      <c r="C456" s="59">
        <f>VLOOKUP($B456,Ludo_na!$A$2:$D$601,2,0)</f>
        <v>183</v>
      </c>
      <c r="D456" s="60" t="str">
        <f>IF(VLOOKUP($B456,Ludo_voor!$A$2:$Y$601,3,0)="","",VLOOKUP($B456,Ludo_voor!$A$2:$Y$601,3,0))</f>
        <v>Plasman</v>
      </c>
      <c r="E456" s="61" t="str">
        <f>IF(VLOOKUP($B456,Ludo_voor!$A$2:$Y$601,4,0)="","",VLOOKUP($B456,Ludo_voor!$A$2:$Y$601,4,0))</f>
        <v>Bart</v>
      </c>
      <c r="F456" s="62" t="str">
        <f>IF(VLOOKUP($B456,Ludo_voor!$A$2:$Y$601,5,0)="","",VLOOKUP($B456,Ludo_voor!$A$2:$Y$601,5,0))</f>
        <v>Piekuur</v>
      </c>
      <c r="G456" s="63"/>
      <c r="H456" s="85"/>
      <c r="I456" s="86"/>
      <c r="J456" s="87"/>
      <c r="K456" s="87"/>
      <c r="L456" s="87"/>
      <c r="M456" s="67" t="str">
        <f t="array" ref="M456">IF($G456="","",IF(L456="",0,((SUM(IF(I456=I$2:I$601,IF(J456=J$2:J$601,1,0),0))-K456)/(SUM(IF(I456=I$2:I$601,IF(J456=J$2:J$601,1,0),0))-1)*100)+(L456/(SUM(IF(I456=I$2:I$601,IF(J456=J$2:J$601,L$2:L$601,0),0))))+IF(K456&lt;2,SUM(IF(I456=I$2:I$601,IF(J456=J$2:J$601,1,0),0)),0)))</f>
        <v/>
      </c>
      <c r="N456" s="88"/>
      <c r="O456" s="72"/>
      <c r="P456" s="72"/>
      <c r="Q456" s="72"/>
      <c r="R456" s="70" t="str">
        <f t="array" ref="R456">IF($G456="","",IF(Q456="",0,((SUM(IF(N456=N$2:N$601,IF(O456=O$2:O$601,1,0),0))-P456)/(SUM(IF(N456=N$2:N$601,IF(O456=O$2:O$601,1,0),0))-1)*100)+(Q456/(SUM(IF(N456=N$2:N$601,IF(O456=O$2:O$601,Q$2:Q$601,0),0))))+IF(P456&lt;2,SUM(IF(N456=N$2:N$601,IF(O456=O$2:O$601,1,0),0)),0)))</f>
        <v/>
      </c>
      <c r="S456" s="71"/>
      <c r="T456" s="72"/>
      <c r="U456" s="72"/>
      <c r="V456" s="72"/>
      <c r="W456" s="73" t="str">
        <f t="array" ref="W456">IF($G456="","",IF(OR(S456=Error_checking!$Q$25,S456=Error_checking!$Q$26),R456-IF(P456&lt;2,SUM(IF(N456=N$2:N$601,IF(O456=O$2:O$601,1,0),0)),0),IF(V456="",0,((SUM(IF(S456=S$2:S$601,IF(T456=T$2:T$601,1,0),0))-U456)/(SUM(IF(S456=S$2:S$601,IF(T456=T$2:T$601,1,0),0))-1)*100)+(V456/(SUM(IF(S456=S$2:S$601,IF(T456=T$2:T$601,V$2:V$601,0),0))))+IF(U456&lt;2,SUM(IF(S456=S$2:S$601,IF(T456=T$2:T$601,1,0),0)),0))))</f>
        <v/>
      </c>
      <c r="X456" s="74"/>
      <c r="Y456" s="75"/>
      <c r="Z456" s="76"/>
      <c r="AA456" s="75"/>
      <c r="AB456" s="77">
        <f>0</f>
        <v>0</v>
      </c>
      <c r="AC456" s="77">
        <f t="array" ref="AC456">SUM(M456,R456,W456,AB456)</f>
        <v>0</v>
      </c>
      <c r="AD456" s="76">
        <f>IF(G456=Error_checking!$A$26,MAX(0,MIN(MaxBonus,$G$1)+1-_xlfn.RANK.EQ(AC456,$AC$2:$AC$601)),0)</f>
        <v>0</v>
      </c>
      <c r="AE456" s="73">
        <f t="shared" si="7"/>
        <v>0</v>
      </c>
      <c r="AF456" s="78" t="str">
        <f t="array" ref="AF456">IF(G456=Error_checking!$A$26,_xlfn.RANK.EQ(AC456,$AC$2:$AC$601),"")</f>
        <v/>
      </c>
      <c r="AG456" s="79"/>
      <c r="AH456" s="80"/>
      <c r="AI456" s="80"/>
      <c r="AJ456" s="80"/>
      <c r="AK456" s="81"/>
      <c r="AL456" s="81"/>
      <c r="AM456" s="81"/>
      <c r="AN456" s="82"/>
      <c r="AO456" s="81"/>
      <c r="AP456" s="81"/>
      <c r="AQ456" s="81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89"/>
      <c r="BM456" s="89"/>
      <c r="BN456" s="89"/>
      <c r="BO456" s="89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</row>
    <row r="457" spans="1:78" s="92" customFormat="1" ht="12.75" x14ac:dyDescent="0.2">
      <c r="A457" s="58" t="str">
        <f t="array" ref="A457">IF(G457=Error_checking!$A$26,_xlfn.RANK.EQ(AC457,$AC$2:$AC$601),"")</f>
        <v/>
      </c>
      <c r="B457" s="84">
        <v>235</v>
      </c>
      <c r="C457" s="59">
        <f>VLOOKUP($B457,Ludo_na!$A$2:$D$601,2,0)</f>
        <v>529</v>
      </c>
      <c r="D457" s="60" t="str">
        <f>IF(VLOOKUP($B457,Ludo_voor!$A$2:$Y$601,3,0)="","",VLOOKUP($B457,Ludo_voor!$A$2:$Y$601,3,0))</f>
        <v>Pluvier</v>
      </c>
      <c r="E457" s="61" t="str">
        <f>IF(VLOOKUP($B457,Ludo_voor!$A$2:$Y$601,4,0)="","",VLOOKUP($B457,Ludo_voor!$A$2:$Y$601,4,0))</f>
        <v>Kobe</v>
      </c>
      <c r="F457" s="62" t="str">
        <f>IF(VLOOKUP($B457,Ludo_voor!$A$2:$Y$601,5,0)="","",VLOOKUP($B457,Ludo_voor!$A$2:$Y$601,5,0))</f>
        <v>Spelen op Zolder</v>
      </c>
      <c r="G457" s="63"/>
      <c r="H457" s="85"/>
      <c r="I457" s="86"/>
      <c r="J457" s="87"/>
      <c r="K457" s="87"/>
      <c r="L457" s="87"/>
      <c r="M457" s="67" t="str">
        <f t="array" ref="M457">IF($G457="","",IF(L457="",0,((SUM(IF(I457=I$2:I$601,IF(J457=J$2:J$601,1,0),0))-K457)/(SUM(IF(I457=I$2:I$601,IF(J457=J$2:J$601,1,0),0))-1)*100)+(L457/(SUM(IF(I457=I$2:I$601,IF(J457=J$2:J$601,L$2:L$601,0),0))))+IF(K457&lt;2,SUM(IF(I457=I$2:I$601,IF(J457=J$2:J$601,1,0),0)),0)))</f>
        <v/>
      </c>
      <c r="N457" s="88"/>
      <c r="O457" s="72"/>
      <c r="P457" s="72"/>
      <c r="Q457" s="72"/>
      <c r="R457" s="70" t="str">
        <f t="array" ref="R457">IF($G457="","",IF(Q457="",0,((SUM(IF(N457=N$2:N$601,IF(O457=O$2:O$601,1,0),0))-P457)/(SUM(IF(N457=N$2:N$601,IF(O457=O$2:O$601,1,0),0))-1)*100)+(Q457/(SUM(IF(N457=N$2:N$601,IF(O457=O$2:O$601,Q$2:Q$601,0),0))))+IF(P457&lt;2,SUM(IF(N457=N$2:N$601,IF(O457=O$2:O$601,1,0),0)),0)))</f>
        <v/>
      </c>
      <c r="S457" s="71"/>
      <c r="T457" s="72"/>
      <c r="U457" s="72"/>
      <c r="V457" s="72"/>
      <c r="W457" s="73" t="str">
        <f t="array" ref="W457">IF($G457="","",IF(OR(S457=Error_checking!$Q$25,S457=Error_checking!$Q$26),R457-IF(P457&lt;2,SUM(IF(N457=N$2:N$601,IF(O457=O$2:O$601,1,0),0)),0),IF(V457="",0,((SUM(IF(S457=S$2:S$601,IF(T457=T$2:T$601,1,0),0))-U457)/(SUM(IF(S457=S$2:S$601,IF(T457=T$2:T$601,1,0),0))-1)*100)+(V457/(SUM(IF(S457=S$2:S$601,IF(T457=T$2:T$601,V$2:V$601,0),0))))+IF(U457&lt;2,SUM(IF(S457=S$2:S$601,IF(T457=T$2:T$601,1,0),0)),0))))</f>
        <v/>
      </c>
      <c r="X457" s="74"/>
      <c r="Y457" s="75"/>
      <c r="Z457" s="76"/>
      <c r="AA457" s="75"/>
      <c r="AB457" s="77">
        <f>0</f>
        <v>0</v>
      </c>
      <c r="AC457" s="77">
        <f t="array" ref="AC457">SUM(M457,R457,W457,AB457)</f>
        <v>0</v>
      </c>
      <c r="AD457" s="76">
        <f>IF(G457=Error_checking!$A$26,MAX(0,MIN(MaxBonus,$G$1)+1-_xlfn.RANK.EQ(AC457,$AC$2:$AC$601)),0)</f>
        <v>0</v>
      </c>
      <c r="AE457" s="73">
        <f t="shared" si="7"/>
        <v>0</v>
      </c>
      <c r="AF457" s="78" t="str">
        <f t="array" ref="AF457">IF(G457=Error_checking!$A$26,_xlfn.RANK.EQ(AC457,$AC$2:$AC$601),"")</f>
        <v/>
      </c>
      <c r="AG457" s="79"/>
      <c r="AH457" s="80"/>
      <c r="AI457" s="80"/>
      <c r="AJ457" s="80"/>
      <c r="AK457" s="90"/>
      <c r="AL457" s="81"/>
      <c r="AM457" s="81"/>
      <c r="AN457" s="82"/>
      <c r="AO457" s="81"/>
      <c r="AP457" s="81"/>
      <c r="AQ457" s="81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9"/>
      <c r="BF457" s="89"/>
      <c r="BG457" s="89"/>
      <c r="BH457" s="89"/>
      <c r="BI457" s="89"/>
      <c r="BJ457" s="89"/>
      <c r="BK457" s="89"/>
      <c r="BL457" s="89"/>
      <c r="BM457" s="89"/>
      <c r="BN457" s="89"/>
      <c r="BO457" s="89"/>
      <c r="BP457" s="89"/>
      <c r="BQ457" s="89"/>
      <c r="BR457" s="89"/>
      <c r="BS457" s="89"/>
      <c r="BT457" s="89"/>
      <c r="BU457" s="89"/>
      <c r="BV457" s="89"/>
      <c r="BW457" s="89"/>
      <c r="BX457" s="89"/>
      <c r="BY457" s="89"/>
      <c r="BZ457" s="89"/>
    </row>
    <row r="458" spans="1:78" s="104" customFormat="1" ht="12.75" x14ac:dyDescent="0.2">
      <c r="A458" s="58" t="str">
        <f t="array" ref="A458">IF(G458=Error_checking!$A$26,_xlfn.RANK.EQ(AC458,$AC$2:$AC$601),"")</f>
        <v/>
      </c>
      <c r="B458" s="93">
        <v>472</v>
      </c>
      <c r="C458" s="59">
        <f>VLOOKUP($B458,Ludo_na!$A$2:$D$601,2,0)</f>
        <v>448</v>
      </c>
      <c r="D458" s="60" t="str">
        <f>IF(VLOOKUP($B458,Ludo_voor!$A$2:$Y$601,3,0)="","",VLOOKUP($B458,Ludo_voor!$A$2:$Y$601,3,0))</f>
        <v>Polfliet</v>
      </c>
      <c r="E458" s="61" t="str">
        <f>IF(VLOOKUP($B458,Ludo_voor!$A$2:$Y$601,4,0)="","",VLOOKUP($B458,Ludo_voor!$A$2:$Y$601,4,0))</f>
        <v>Bart</v>
      </c>
      <c r="F458" s="62" t="str">
        <f>IF(VLOOKUP($B458,Ludo_voor!$A$2:$Y$601,5,0)="","",VLOOKUP($B458,Ludo_voor!$A$2:$Y$601,5,0))</f>
        <v/>
      </c>
      <c r="G458" s="63"/>
      <c r="H458" s="85"/>
      <c r="I458" s="65"/>
      <c r="J458" s="87"/>
      <c r="K458" s="87"/>
      <c r="L458" s="87"/>
      <c r="M458" s="67" t="str">
        <f t="array" ref="M458">IF($G458="","",IF(L458="",0,((SUM(IF(I458=I$2:I$601,IF(J458=J$2:J$601,1,0),0))-K458)/(SUM(IF(I458=I$2:I$601,IF(J458=J$2:J$601,1,0),0))-1)*100)+(L458/(SUM(IF(I458=I$2:I$601,IF(J458=J$2:J$601,L$2:L$601,0),0))))+IF(K458&lt;2,SUM(IF(I458=I$2:I$601,IF(J458=J$2:J$601,1,0),0)),0)))</f>
        <v/>
      </c>
      <c r="N458" s="88"/>
      <c r="O458" s="72"/>
      <c r="P458" s="72"/>
      <c r="Q458" s="72"/>
      <c r="R458" s="70" t="str">
        <f t="array" ref="R458">IF($G458="","",IF(Q458="",0,((SUM(IF(N458=N$2:N$601,IF(O458=O$2:O$601,1,0),0))-P458)/(SUM(IF(N458=N$2:N$601,IF(O458=O$2:O$601,1,0),0))-1)*100)+(Q458/(SUM(IF(N458=N$2:N$601,IF(O458=O$2:O$601,Q$2:Q$601,0),0))))+IF(P458&lt;2,SUM(IF(N458=N$2:N$601,IF(O458=O$2:O$601,1,0),0)),0)))</f>
        <v/>
      </c>
      <c r="S458" s="71"/>
      <c r="T458" s="72"/>
      <c r="U458" s="72"/>
      <c r="V458" s="72"/>
      <c r="W458" s="73" t="str">
        <f t="array" ref="W458">IF($G458="","",IF(OR(S458=Error_checking!$Q$25,S458=Error_checking!$Q$26),R458-IF(P458&lt;2,SUM(IF(N458=N$2:N$601,IF(O458=O$2:O$601,1,0),0)),0),IF(V458="",0,((SUM(IF(S458=S$2:S$601,IF(T458=T$2:T$601,1,0),0))-U458)/(SUM(IF(S458=S$2:S$601,IF(T458=T$2:T$601,1,0),0))-1)*100)+(V458/(SUM(IF(S458=S$2:S$601,IF(T458=T$2:T$601,V$2:V$601,0),0))))+IF(U458&lt;2,SUM(IF(S458=S$2:S$601,IF(T458=T$2:T$601,1,0),0)),0))))</f>
        <v/>
      </c>
      <c r="X458" s="74"/>
      <c r="Y458" s="75"/>
      <c r="Z458" s="76"/>
      <c r="AA458" s="75"/>
      <c r="AB458" s="77">
        <f>0</f>
        <v>0</v>
      </c>
      <c r="AC458" s="77">
        <f t="array" ref="AC458">SUM(M458,R458,W458,AB458)</f>
        <v>0</v>
      </c>
      <c r="AD458" s="76">
        <f>IF(G458=Error_checking!$A$26,MAX(0,MIN(MaxBonus,$G$1)+1-_xlfn.RANK.EQ(AC458,$AC$2:$AC$601)),0)</f>
        <v>0</v>
      </c>
      <c r="AE458" s="73">
        <f t="shared" si="7"/>
        <v>0</v>
      </c>
      <c r="AF458" s="78" t="str">
        <f t="array" ref="AF458">IF(G458=Error_checking!$A$26,_xlfn.RANK.EQ(AC458,$AC$2:$AC$601),"")</f>
        <v/>
      </c>
      <c r="AG458" s="79"/>
      <c r="AH458" s="80"/>
      <c r="AI458" s="80"/>
      <c r="AJ458" s="80"/>
      <c r="AK458" s="90"/>
      <c r="AL458" s="81"/>
      <c r="AM458" s="81"/>
      <c r="AN458" s="82"/>
      <c r="AO458" s="81"/>
      <c r="AP458" s="81"/>
      <c r="AQ458" s="81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</row>
    <row r="459" spans="1:78" s="104" customFormat="1" ht="12.75" x14ac:dyDescent="0.2">
      <c r="A459" s="84" t="str">
        <f t="array" ref="A459">IF(G459=Error_checking!$A$26,_xlfn.RANK.EQ(AC459,$AC$2:$AC$601),"")</f>
        <v/>
      </c>
      <c r="B459" s="84">
        <v>349</v>
      </c>
      <c r="C459" s="59">
        <f>VLOOKUP($B459,Ludo_na!$A$2:$D$601,2,0)</f>
        <v>274</v>
      </c>
      <c r="D459" s="60" t="str">
        <f>IF(VLOOKUP($B459,Ludo_voor!$A$2:$Y$601,3,0)="","",VLOOKUP($B459,Ludo_voor!$A$2:$Y$601,3,0))</f>
        <v>Pollet</v>
      </c>
      <c r="E459" s="61" t="str">
        <f>IF(VLOOKUP($B459,Ludo_voor!$A$2:$Y$601,4,0)="","",VLOOKUP($B459,Ludo_voor!$A$2:$Y$601,4,0))</f>
        <v>Olivier</v>
      </c>
      <c r="F459" s="62" t="str">
        <f>IF(VLOOKUP($B459,Ludo_voor!$A$2:$Y$601,5,0)="","",VLOOKUP($B459,Ludo_voor!$A$2:$Y$601,5,0))</f>
        <v>Alpa-Ludismes</v>
      </c>
      <c r="G459" s="63"/>
      <c r="H459" s="85"/>
      <c r="I459" s="86"/>
      <c r="J459" s="87"/>
      <c r="K459" s="87"/>
      <c r="L459" s="87"/>
      <c r="M459" s="67" t="str">
        <f t="array" ref="M459">IF($G459="","",IF(L459="",0,((SUM(IF(I459=I$2:I$601,IF(J459=J$2:J$601,1,0),0))-K459)/(SUM(IF(I459=I$2:I$601,IF(J459=J$2:J$601,1,0),0))-1)*100)+(L459/(SUM(IF(I459=I$2:I$601,IF(J459=J$2:J$601,L$2:L$601,0),0))))+IF(K459&lt;2,SUM(IF(I459=I$2:I$601,IF(J459=J$2:J$601,1,0),0)),0)))</f>
        <v/>
      </c>
      <c r="N459" s="88"/>
      <c r="O459" s="72"/>
      <c r="P459" s="72"/>
      <c r="Q459" s="72"/>
      <c r="R459" s="70" t="str">
        <f t="array" ref="R459">IF($G459="","",IF(Q459="",0,((SUM(IF(N459=N$2:N$601,IF(O459=O$2:O$601,1,0),0))-P459)/(SUM(IF(N459=N$2:N$601,IF(O459=O$2:O$601,1,0),0))-1)*100)+(Q459/(SUM(IF(N459=N$2:N$601,IF(O459=O$2:O$601,Q$2:Q$601,0),0))))+IF(P459&lt;2,SUM(IF(N459=N$2:N$601,IF(O459=O$2:O$601,1,0),0)),0)))</f>
        <v/>
      </c>
      <c r="S459" s="71"/>
      <c r="T459" s="72"/>
      <c r="U459" s="72"/>
      <c r="V459" s="72"/>
      <c r="W459" s="73" t="str">
        <f t="array" ref="W459">IF($G459="","",IF(OR(S459=Error_checking!$Q$25,S459=Error_checking!$Q$26),R459-IF(P459&lt;2,SUM(IF(N459=N$2:N$601,IF(O459=O$2:O$601,1,0),0)),0),IF(V459="",0,((SUM(IF(S459=S$2:S$601,IF(T459=T$2:T$601,1,0),0))-U459)/(SUM(IF(S459=S$2:S$601,IF(T459=T$2:T$601,1,0),0))-1)*100)+(V459/(SUM(IF(S459=S$2:S$601,IF(T459=T$2:T$601,V$2:V$601,0),0))))+IF(U459&lt;2,SUM(IF(S459=S$2:S$601,IF(T459=T$2:T$601,1,0),0)),0))))</f>
        <v/>
      </c>
      <c r="X459" s="74"/>
      <c r="Y459" s="75"/>
      <c r="Z459" s="76"/>
      <c r="AA459" s="75"/>
      <c r="AB459" s="77">
        <f>0</f>
        <v>0</v>
      </c>
      <c r="AC459" s="77">
        <f t="array" ref="AC459">SUM(M459,R459,W459,AB459)</f>
        <v>0</v>
      </c>
      <c r="AD459" s="76">
        <f>IF(G459=Error_checking!$A$26,MAX(0,MIN(MaxBonus,$G$1)+1-_xlfn.RANK.EQ(AC459,$AC$2:$AC$601)),0)</f>
        <v>0</v>
      </c>
      <c r="AE459" s="73">
        <f t="shared" si="7"/>
        <v>0</v>
      </c>
      <c r="AF459" s="78" t="str">
        <f t="array" ref="AF459">IF(G459=Error_checking!$A$26,_xlfn.RANK.EQ(AC459,$AC$2:$AC$601),"")</f>
        <v/>
      </c>
      <c r="AG459" s="79"/>
      <c r="AH459" s="80"/>
      <c r="AI459" s="80"/>
      <c r="AJ459" s="80"/>
      <c r="AK459" s="81"/>
      <c r="AL459" s="81"/>
      <c r="AM459" s="81"/>
      <c r="AN459" s="82"/>
      <c r="AO459" s="81"/>
      <c r="AP459" s="81"/>
      <c r="AQ459" s="81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  <c r="BK459" s="89"/>
      <c r="BL459" s="89"/>
      <c r="BM459" s="89"/>
      <c r="BN459" s="89"/>
      <c r="BO459" s="89"/>
      <c r="BP459" s="89"/>
      <c r="BQ459" s="89"/>
      <c r="BR459" s="89"/>
      <c r="BS459" s="89"/>
      <c r="BT459" s="89"/>
      <c r="BU459" s="89"/>
      <c r="BV459" s="89"/>
      <c r="BW459" s="89"/>
      <c r="BX459" s="89"/>
      <c r="BY459" s="89"/>
      <c r="BZ459" s="89"/>
    </row>
    <row r="460" spans="1:78" s="104" customFormat="1" ht="12.75" x14ac:dyDescent="0.2">
      <c r="A460" s="58" t="str">
        <f t="array" ref="A460">IF(G460=Error_checking!$A$26,_xlfn.RANK.EQ(AC460,$AC$2:$AC$601),"")</f>
        <v/>
      </c>
      <c r="B460" s="84">
        <v>163</v>
      </c>
      <c r="C460" s="59">
        <f>VLOOKUP($B460,Ludo_na!$A$2:$D$601,2,0)</f>
        <v>541</v>
      </c>
      <c r="D460" s="60" t="str">
        <f>IF(VLOOKUP($B460,Ludo_voor!$A$2:$Y$601,3,0)="","",VLOOKUP($B460,Ludo_voor!$A$2:$Y$601,3,0))</f>
        <v>Pollet</v>
      </c>
      <c r="E460" s="61" t="str">
        <f>IF(VLOOKUP($B460,Ludo_voor!$A$2:$Y$601,4,0)="","",VLOOKUP($B460,Ludo_voor!$A$2:$Y$601,4,0))</f>
        <v>Sharon</v>
      </c>
      <c r="F460" s="62" t="str">
        <f>IF(VLOOKUP($B460,Ludo_voor!$A$2:$Y$601,5,0)="","",VLOOKUP($B460,Ludo_voor!$A$2:$Y$601,5,0))</f>
        <v/>
      </c>
      <c r="G460" s="63"/>
      <c r="H460" s="85"/>
      <c r="I460" s="86"/>
      <c r="J460" s="87"/>
      <c r="K460" s="87"/>
      <c r="L460" s="87"/>
      <c r="M460" s="67" t="str">
        <f t="array" ref="M460">IF($G460="","",IF(L460="",0,((SUM(IF(I460=I$2:I$601,IF(J460=J$2:J$601,1,0),0))-K460)/(SUM(IF(I460=I$2:I$601,IF(J460=J$2:J$601,1,0),0))-1)*100)+(L460/(SUM(IF(I460=I$2:I$601,IF(J460=J$2:J$601,L$2:L$601,0),0))))+IF(K460&lt;2,SUM(IF(I460=I$2:I$601,IF(J460=J$2:J$601,1,0),0)),0)))</f>
        <v/>
      </c>
      <c r="N460" s="88"/>
      <c r="O460" s="72"/>
      <c r="P460" s="72"/>
      <c r="Q460" s="72"/>
      <c r="R460" s="70" t="str">
        <f t="array" ref="R460">IF($G460="","",IF(Q460="",0,((SUM(IF(N460=N$2:N$601,IF(O460=O$2:O$601,1,0),0))-P460)/(SUM(IF(N460=N$2:N$601,IF(O460=O$2:O$601,1,0),0))-1)*100)+(Q460/(SUM(IF(N460=N$2:N$601,IF(O460=O$2:O$601,Q$2:Q$601,0),0))))+IF(P460&lt;2,SUM(IF(N460=N$2:N$601,IF(O460=O$2:O$601,1,0),0)),0)))</f>
        <v/>
      </c>
      <c r="S460" s="71"/>
      <c r="T460" s="72"/>
      <c r="U460" s="72"/>
      <c r="V460" s="72"/>
      <c r="W460" s="73" t="str">
        <f t="array" ref="W460">IF($G460="","",IF(OR(S460=Error_checking!$Q$25,S460=Error_checking!$Q$26),R460-IF(P460&lt;2,SUM(IF(N460=N$2:N$601,IF(O460=O$2:O$601,1,0),0)),0),IF(V460="",0,((SUM(IF(S460=S$2:S$601,IF(T460=T$2:T$601,1,0),0))-U460)/(SUM(IF(S460=S$2:S$601,IF(T460=T$2:T$601,1,0),0))-1)*100)+(V460/(SUM(IF(S460=S$2:S$601,IF(T460=T$2:T$601,V$2:V$601,0),0))))+IF(U460&lt;2,SUM(IF(S460=S$2:S$601,IF(T460=T$2:T$601,1,0),0)),0))))</f>
        <v/>
      </c>
      <c r="X460" s="74"/>
      <c r="Y460" s="75"/>
      <c r="Z460" s="76"/>
      <c r="AA460" s="75"/>
      <c r="AB460" s="77">
        <f>0</f>
        <v>0</v>
      </c>
      <c r="AC460" s="77">
        <f t="array" ref="AC460">SUM(M460,R460,W460,AB460)</f>
        <v>0</v>
      </c>
      <c r="AD460" s="76">
        <f>IF(G460=Error_checking!$A$26,MAX(0,MIN(MaxBonus,$G$1)+1-_xlfn.RANK.EQ(AC460,$AC$2:$AC$601)),0)</f>
        <v>0</v>
      </c>
      <c r="AE460" s="73">
        <f t="shared" si="7"/>
        <v>0</v>
      </c>
      <c r="AF460" s="78" t="str">
        <f t="array" ref="AF460">IF(G460=Error_checking!$A$26,_xlfn.RANK.EQ(AC460,$AC$2:$AC$601),"")</f>
        <v/>
      </c>
      <c r="AG460" s="79"/>
      <c r="AH460" s="80"/>
      <c r="AI460" s="80"/>
      <c r="AJ460" s="80"/>
      <c r="AK460" s="81"/>
      <c r="AL460" s="81"/>
      <c r="AM460" s="81"/>
      <c r="AN460" s="82"/>
      <c r="AO460" s="81"/>
      <c r="AP460" s="81"/>
      <c r="AQ460" s="81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89"/>
      <c r="BM460" s="89"/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</row>
    <row r="461" spans="1:78" s="104" customFormat="1" ht="12.75" x14ac:dyDescent="0.2">
      <c r="A461" s="58" t="str">
        <f t="array" ref="A461">IF(G461=Error_checking!$A$26,_xlfn.RANK.EQ(AC461,$AC$2:$AC$601),"")</f>
        <v/>
      </c>
      <c r="B461" s="84">
        <v>3</v>
      </c>
      <c r="C461" s="59">
        <f>VLOOKUP($B461,Ludo_na!$A$2:$D$601,2,0)</f>
        <v>396</v>
      </c>
      <c r="D461" s="60" t="str">
        <f>IF(VLOOKUP($B461,Ludo_voor!$A$2:$Y$601,3,0)="","",VLOOKUP($B461,Ludo_voor!$A$2:$Y$601,3,0))</f>
        <v>Ponjaert</v>
      </c>
      <c r="E461" s="61" t="str">
        <f>IF(VLOOKUP($B461,Ludo_voor!$A$2:$Y$601,4,0)="","",VLOOKUP($B461,Ludo_voor!$A$2:$Y$601,4,0))</f>
        <v>Robbe</v>
      </c>
      <c r="F461" s="62" t="str">
        <f>IF(VLOOKUP($B461,Ludo_voor!$A$2:$Y$601,5,0)="","",VLOOKUP($B461,Ludo_voor!$A$2:$Y$601,5,0))</f>
        <v/>
      </c>
      <c r="G461" s="63"/>
      <c r="H461" s="85"/>
      <c r="I461" s="86"/>
      <c r="J461" s="87"/>
      <c r="K461" s="87"/>
      <c r="L461" s="87"/>
      <c r="M461" s="67" t="str">
        <f t="array" ref="M461">IF($G461="","",IF(L461="",0,((SUM(IF(I461=I$2:I$601,IF(J461=J$2:J$601,1,0),0))-K461)/(SUM(IF(I461=I$2:I$601,IF(J461=J$2:J$601,1,0),0))-1)*100)+(L461/(SUM(IF(I461=I$2:I$601,IF(J461=J$2:J$601,L$2:L$601,0),0))))+IF(K461&lt;2,SUM(IF(I461=I$2:I$601,IF(J461=J$2:J$601,1,0),0)),0)))</f>
        <v/>
      </c>
      <c r="N461" s="88"/>
      <c r="O461" s="72"/>
      <c r="P461" s="72"/>
      <c r="Q461" s="72"/>
      <c r="R461" s="70" t="str">
        <f t="array" ref="R461">IF($G461="","",IF(Q461="",0,((SUM(IF(N461=N$2:N$601,IF(O461=O$2:O$601,1,0),0))-P461)/(SUM(IF(N461=N$2:N$601,IF(O461=O$2:O$601,1,0),0))-1)*100)+(Q461/(SUM(IF(N461=N$2:N$601,IF(O461=O$2:O$601,Q$2:Q$601,0),0))))+IF(P461&lt;2,SUM(IF(N461=N$2:N$601,IF(O461=O$2:O$601,1,0),0)),0)))</f>
        <v/>
      </c>
      <c r="S461" s="71"/>
      <c r="T461" s="72"/>
      <c r="U461" s="72"/>
      <c r="V461" s="72"/>
      <c r="W461" s="73" t="str">
        <f t="array" ref="W461">IF($G461="","",IF(OR(S461=Error_checking!$Q$25,S461=Error_checking!$Q$26),R461-IF(P461&lt;2,SUM(IF(N461=N$2:N$601,IF(O461=O$2:O$601,1,0),0)),0),IF(V461="",0,((SUM(IF(S461=S$2:S$601,IF(T461=T$2:T$601,1,0),0))-U461)/(SUM(IF(S461=S$2:S$601,IF(T461=T$2:T$601,1,0),0))-1)*100)+(V461/(SUM(IF(S461=S$2:S$601,IF(T461=T$2:T$601,V$2:V$601,0),0))))+IF(U461&lt;2,SUM(IF(S461=S$2:S$601,IF(T461=T$2:T$601,1,0),0)),0))))</f>
        <v/>
      </c>
      <c r="X461" s="74"/>
      <c r="Y461" s="75"/>
      <c r="Z461" s="76"/>
      <c r="AA461" s="75"/>
      <c r="AB461" s="77">
        <f>0</f>
        <v>0</v>
      </c>
      <c r="AC461" s="77">
        <f t="array" ref="AC461">SUM(M461,R461,W461,AB461)</f>
        <v>0</v>
      </c>
      <c r="AD461" s="76">
        <f>IF(G461=Error_checking!$A$26,MAX(0,MIN(MaxBonus,$G$1)+1-_xlfn.RANK.EQ(AC461,$AC$2:$AC$601)),0)</f>
        <v>0</v>
      </c>
      <c r="AE461" s="73">
        <f t="shared" si="7"/>
        <v>0</v>
      </c>
      <c r="AF461" s="78" t="str">
        <f t="array" ref="AF461">IF(G461=Error_checking!$A$26,_xlfn.RANK.EQ(AC461,$AC$2:$AC$601),"")</f>
        <v/>
      </c>
      <c r="AG461" s="79"/>
      <c r="AH461" s="80"/>
      <c r="AI461" s="80"/>
      <c r="AJ461" s="80"/>
      <c r="AK461" s="90"/>
      <c r="AL461" s="81"/>
      <c r="AM461" s="81"/>
      <c r="AN461" s="82"/>
      <c r="AO461" s="81"/>
      <c r="AP461" s="81"/>
      <c r="AQ461" s="81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9"/>
      <c r="BF461" s="89"/>
      <c r="BG461" s="89"/>
      <c r="BH461" s="89"/>
      <c r="BI461" s="89"/>
      <c r="BJ461" s="89"/>
      <c r="BK461" s="89"/>
      <c r="BL461" s="89"/>
      <c r="BM461" s="89"/>
      <c r="BN461" s="89"/>
      <c r="BO461" s="89"/>
      <c r="BP461" s="89"/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</row>
    <row r="462" spans="1:78" s="104" customFormat="1" ht="12.75" x14ac:dyDescent="0.2">
      <c r="A462" s="58" t="str">
        <f t="array" ref="A462">IF(G462=Error_checking!$A$26,_xlfn.RANK.EQ(AC462,$AC$2:$AC$601),"")</f>
        <v/>
      </c>
      <c r="B462" s="84">
        <v>477</v>
      </c>
      <c r="C462" s="59">
        <f>VLOOKUP($B462,Ludo_na!$A$2:$D$601,2,0)</f>
        <v>463</v>
      </c>
      <c r="D462" s="60" t="str">
        <f>IF(VLOOKUP($B462,Ludo_voor!$A$2:$Y$601,3,0)="","",VLOOKUP($B462,Ludo_voor!$A$2:$Y$601,3,0))</f>
        <v>Poupe</v>
      </c>
      <c r="E462" s="61" t="str">
        <f>IF(VLOOKUP($B462,Ludo_voor!$A$2:$Y$601,4,0)="","",VLOOKUP($B462,Ludo_voor!$A$2:$Y$601,4,0))</f>
        <v>Raphael</v>
      </c>
      <c r="F462" s="62" t="str">
        <f>IF(VLOOKUP($B462,Ludo_voor!$A$2:$Y$601,5,0)="","",VLOOKUP($B462,Ludo_voor!$A$2:$Y$601,5,0))</f>
        <v/>
      </c>
      <c r="G462" s="63"/>
      <c r="H462" s="85"/>
      <c r="I462" s="65"/>
      <c r="J462" s="87"/>
      <c r="K462" s="87"/>
      <c r="L462" s="87"/>
      <c r="M462" s="67" t="str">
        <f t="array" ref="M462">IF($G462="","",IF(L462="",0,((SUM(IF(I462=I$2:I$601,IF(J462=J$2:J$601,1,0),0))-K462)/(SUM(IF(I462=I$2:I$601,IF(J462=J$2:J$601,1,0),0))-1)*100)+(L462/(SUM(IF(I462=I$2:I$601,IF(J462=J$2:J$601,L$2:L$601,0),0))))+IF(K462&lt;2,SUM(IF(I462=I$2:I$601,IF(J462=J$2:J$601,1,0),0)),0)))</f>
        <v/>
      </c>
      <c r="N462" s="88"/>
      <c r="O462" s="72"/>
      <c r="P462" s="72"/>
      <c r="Q462" s="72"/>
      <c r="R462" s="70" t="str">
        <f t="array" ref="R462">IF($G462="","",IF(Q462="",0,((SUM(IF(N462=N$2:N$601,IF(O462=O$2:O$601,1,0),0))-P462)/(SUM(IF(N462=N$2:N$601,IF(O462=O$2:O$601,1,0),0))-1)*100)+(Q462/(SUM(IF(N462=N$2:N$601,IF(O462=O$2:O$601,Q$2:Q$601,0),0))))+IF(P462&lt;2,SUM(IF(N462=N$2:N$601,IF(O462=O$2:O$601,1,0),0)),0)))</f>
        <v/>
      </c>
      <c r="S462" s="71"/>
      <c r="T462" s="72"/>
      <c r="U462" s="72"/>
      <c r="V462" s="72"/>
      <c r="W462" s="73" t="str">
        <f t="array" ref="W462">IF($G462="","",IF(OR(S462=Error_checking!$Q$25,S462=Error_checking!$Q$26),R462-IF(P462&lt;2,SUM(IF(N462=N$2:N$601,IF(O462=O$2:O$601,1,0),0)),0),IF(V462="",0,((SUM(IF(S462=S$2:S$601,IF(T462=T$2:T$601,1,0),0))-U462)/(SUM(IF(S462=S$2:S$601,IF(T462=T$2:T$601,1,0),0))-1)*100)+(V462/(SUM(IF(S462=S$2:S$601,IF(T462=T$2:T$601,V$2:V$601,0),0))))+IF(U462&lt;2,SUM(IF(S462=S$2:S$601,IF(T462=T$2:T$601,1,0),0)),0))))</f>
        <v/>
      </c>
      <c r="X462" s="74"/>
      <c r="Y462" s="75"/>
      <c r="Z462" s="76"/>
      <c r="AA462" s="75"/>
      <c r="AB462" s="77">
        <f>0</f>
        <v>0</v>
      </c>
      <c r="AC462" s="77">
        <f t="array" ref="AC462">SUM(M462,R462,W462,AB462)</f>
        <v>0</v>
      </c>
      <c r="AD462" s="76">
        <f>IF(G462=Error_checking!$A$26,MAX(0,MIN(MaxBonus,$G$1)+1-_xlfn.RANK.EQ(AC462,$AC$2:$AC$601)),0)</f>
        <v>0</v>
      </c>
      <c r="AE462" s="73">
        <f t="shared" si="7"/>
        <v>0</v>
      </c>
      <c r="AF462" s="78" t="str">
        <f t="array" ref="AF462">IF(G462=Error_checking!$A$26,_xlfn.RANK.EQ(AC462,$AC$2:$AC$601),"")</f>
        <v/>
      </c>
      <c r="AG462" s="79"/>
      <c r="AH462" s="80"/>
      <c r="AI462" s="80"/>
      <c r="AJ462" s="80"/>
      <c r="AK462" s="81"/>
      <c r="AL462" s="81"/>
      <c r="AM462" s="81"/>
      <c r="AN462" s="82"/>
      <c r="AO462" s="81"/>
      <c r="AP462" s="81"/>
      <c r="AQ462" s="81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9"/>
      <c r="BF462" s="89"/>
      <c r="BG462" s="89"/>
      <c r="BH462" s="89"/>
      <c r="BI462" s="89"/>
      <c r="BJ462" s="89"/>
      <c r="BK462" s="89"/>
      <c r="BL462" s="89"/>
      <c r="BM462" s="89"/>
      <c r="BN462" s="89"/>
      <c r="BO462" s="89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</row>
    <row r="463" spans="1:78" s="89" customFormat="1" ht="12.75" x14ac:dyDescent="0.2">
      <c r="A463" s="58" t="str">
        <f t="array" ref="A463">IF(G463=Error_checking!$A$26,_xlfn.RANK.EQ(AC463,$AC$2:$AC$601),"")</f>
        <v/>
      </c>
      <c r="B463" s="58">
        <v>363</v>
      </c>
      <c r="C463" s="59">
        <f>VLOOKUP($B463,Ludo_na!$A$2:$D$601,2,0)</f>
        <v>424</v>
      </c>
      <c r="D463" s="60" t="str">
        <f>IF(VLOOKUP($B463,Ludo_voor!$A$2:$Y$601,3,0)="","",VLOOKUP($B463,Ludo_voor!$A$2:$Y$601,3,0))</f>
        <v>Prins</v>
      </c>
      <c r="E463" s="61" t="str">
        <f>IF(VLOOKUP($B463,Ludo_voor!$A$2:$Y$601,4,0)="","",VLOOKUP($B463,Ludo_voor!$A$2:$Y$601,4,0))</f>
        <v>Jessica</v>
      </c>
      <c r="F463" s="62" t="str">
        <f>IF(VLOOKUP($B463,Ludo_voor!$A$2:$Y$601,5,0)="","",VLOOKUP($B463,Ludo_voor!$A$2:$Y$601,5,0))</f>
        <v/>
      </c>
      <c r="G463" s="63"/>
      <c r="H463" s="85"/>
      <c r="I463" s="86"/>
      <c r="J463" s="87"/>
      <c r="K463" s="87"/>
      <c r="L463" s="87"/>
      <c r="M463" s="67" t="str">
        <f t="array" ref="M463">IF($G463="","",IF(L463="",0,((SUM(IF(I463=I$2:I$601,IF(J463=J$2:J$601,1,0),0))-K463)/(SUM(IF(I463=I$2:I$601,IF(J463=J$2:J$601,1,0),0))-1)*100)+(L463/(SUM(IF(I463=I$2:I$601,IF(J463=J$2:J$601,L$2:L$601,0),0))))+IF(K463&lt;2,SUM(IF(I463=I$2:I$601,IF(J463=J$2:J$601,1,0),0)),0)))</f>
        <v/>
      </c>
      <c r="N463" s="88"/>
      <c r="O463" s="72"/>
      <c r="P463" s="72"/>
      <c r="Q463" s="72"/>
      <c r="R463" s="70" t="str">
        <f t="array" ref="R463">IF($G463="","",IF(Q463="",0,((SUM(IF(N463=N$2:N$601,IF(O463=O$2:O$601,1,0),0))-P463)/(SUM(IF(N463=N$2:N$601,IF(O463=O$2:O$601,1,0),0))-1)*100)+(Q463/(SUM(IF(N463=N$2:N$601,IF(O463=O$2:O$601,Q$2:Q$601,0),0))))+IF(P463&lt;2,SUM(IF(N463=N$2:N$601,IF(O463=O$2:O$601,1,0),0)),0)))</f>
        <v/>
      </c>
      <c r="S463" s="71"/>
      <c r="T463" s="72"/>
      <c r="U463" s="72"/>
      <c r="V463" s="72"/>
      <c r="W463" s="73" t="str">
        <f t="array" ref="W463">IF($G463="","",IF(OR(S463=Error_checking!$Q$25,S463=Error_checking!$Q$26),R463-IF(P463&lt;2,SUM(IF(N463=N$2:N$601,IF(O463=O$2:O$601,1,0),0)),0),IF(V463="",0,((SUM(IF(S463=S$2:S$601,IF(T463=T$2:T$601,1,0),0))-U463)/(SUM(IF(S463=S$2:S$601,IF(T463=T$2:T$601,1,0),0))-1)*100)+(V463/(SUM(IF(S463=S$2:S$601,IF(T463=T$2:T$601,V$2:V$601,0),0))))+IF(U463&lt;2,SUM(IF(S463=S$2:S$601,IF(T463=T$2:T$601,1,0),0)),0))))</f>
        <v/>
      </c>
      <c r="X463" s="74"/>
      <c r="Y463" s="75"/>
      <c r="Z463" s="76"/>
      <c r="AA463" s="75"/>
      <c r="AB463" s="77">
        <f>0</f>
        <v>0</v>
      </c>
      <c r="AC463" s="77">
        <f t="array" ref="AC463">SUM(M463,R463,W463,AB463)</f>
        <v>0</v>
      </c>
      <c r="AD463" s="76">
        <f>IF(G463=Error_checking!$A$26,MAX(0,MIN(MaxBonus,$G$1)+1-_xlfn.RANK.EQ(AC463,$AC$2:$AC$601)),0)</f>
        <v>0</v>
      </c>
      <c r="AE463" s="73">
        <f t="shared" si="7"/>
        <v>0</v>
      </c>
      <c r="AF463" s="78" t="str">
        <f t="array" ref="AF463">IF(G463=Error_checking!$A$26,_xlfn.RANK.EQ(AC463,$AC$2:$AC$601),"")</f>
        <v/>
      </c>
      <c r="AG463" s="79"/>
      <c r="AH463" s="80"/>
      <c r="AI463" s="80"/>
      <c r="AJ463" s="80"/>
      <c r="AK463" s="81"/>
      <c r="AL463" s="81"/>
      <c r="AM463" s="81"/>
      <c r="AN463" s="82"/>
      <c r="AO463" s="81"/>
      <c r="AP463" s="81"/>
      <c r="AQ463" s="81"/>
    </row>
    <row r="464" spans="1:78" s="104" customFormat="1" ht="12.75" x14ac:dyDescent="0.2">
      <c r="A464" s="58" t="str">
        <f t="array" ref="A464">IF(G464=Error_checking!$A$26,_xlfn.RANK.EQ(AC464,$AC$2:$AC$601),"")</f>
        <v/>
      </c>
      <c r="B464" s="58">
        <v>306</v>
      </c>
      <c r="C464" s="59">
        <f>VLOOKUP($B464,Ludo_na!$A$2:$D$601,2,0)</f>
        <v>94</v>
      </c>
      <c r="D464" s="60" t="str">
        <f>IF(VLOOKUP($B464,Ludo_voor!$A$2:$Y$601,3,0)="","",VLOOKUP($B464,Ludo_voor!$A$2:$Y$601,3,0))</f>
        <v>Proost</v>
      </c>
      <c r="E464" s="61" t="str">
        <f>IF(VLOOKUP($B464,Ludo_voor!$A$2:$Y$601,4,0)="","",VLOOKUP($B464,Ludo_voor!$A$2:$Y$601,4,0))</f>
        <v>An</v>
      </c>
      <c r="F464" s="62" t="str">
        <f>IF(VLOOKUP($B464,Ludo_voor!$A$2:$Y$601,5,0)="","",VLOOKUP($B464,Ludo_voor!$A$2:$Y$601,5,0))</f>
        <v>t Gezelschap</v>
      </c>
      <c r="G464" s="63"/>
      <c r="H464" s="64"/>
      <c r="I464" s="65"/>
      <c r="J464" s="66"/>
      <c r="K464" s="66"/>
      <c r="L464" s="66"/>
      <c r="M464" s="67" t="str">
        <f t="array" ref="M464">IF($G464="","",IF(L464="",0,((SUM(IF(I464=I$2:I$601,IF(J464=J$2:J$601,1,0),0))-K464)/(SUM(IF(I464=I$2:I$601,IF(J464=J$2:J$601,1,0),0))-1)*100)+(L464/(SUM(IF(I464=I$2:I$601,IF(J464=J$2:J$601,L$2:L$601,0),0))))+IF(K464&lt;2,SUM(IF(I464=I$2:I$601,IF(J464=J$2:J$601,1,0),0)),0)))</f>
        <v/>
      </c>
      <c r="N464" s="68"/>
      <c r="O464" s="69"/>
      <c r="P464" s="69"/>
      <c r="Q464" s="69"/>
      <c r="R464" s="70" t="str">
        <f t="array" ref="R464">IF($G464="","",IF(Q464="",0,((SUM(IF(N464=N$2:N$601,IF(O464=O$2:O$601,1,0),0))-P464)/(SUM(IF(N464=N$2:N$601,IF(O464=O$2:O$601,1,0),0))-1)*100)+(Q464/(SUM(IF(N464=N$2:N$601,IF(O464=O$2:O$601,Q$2:Q$601,0),0))))+IF(P464&lt;2,SUM(IF(N464=N$2:N$601,IF(O464=O$2:O$601,1,0),0)),0)))</f>
        <v/>
      </c>
      <c r="S464" s="71"/>
      <c r="T464" s="72"/>
      <c r="U464" s="69"/>
      <c r="V464" s="69"/>
      <c r="W464" s="73" t="str">
        <f t="array" ref="W464">IF($G464="","",IF(OR(S464=Error_checking!$Q$25,S464=Error_checking!$Q$26),R464-IF(P464&lt;2,SUM(IF(N464=N$2:N$601,IF(O464=O$2:O$601,1,0),0)),0),IF(V464="",0,((SUM(IF(S464=S$2:S$601,IF(T464=T$2:T$601,1,0),0))-U464)/(SUM(IF(S464=S$2:S$601,IF(T464=T$2:T$601,1,0),0))-1)*100)+(V464/(SUM(IF(S464=S$2:S$601,IF(T464=T$2:T$601,V$2:V$601,0),0))))+IF(U464&lt;2,SUM(IF(S464=S$2:S$601,IF(T464=T$2:T$601,1,0),0)),0))))</f>
        <v/>
      </c>
      <c r="X464" s="74"/>
      <c r="Y464" s="75"/>
      <c r="Z464" s="76"/>
      <c r="AA464" s="75"/>
      <c r="AB464" s="77">
        <f>0</f>
        <v>0</v>
      </c>
      <c r="AC464" s="99">
        <f t="array" ref="AC464">SUM(M464,R464,W464,AB464)</f>
        <v>0</v>
      </c>
      <c r="AD464" s="98">
        <f>IF(G464=Error_checking!$A$26,MAX(0,MIN(MaxBonus,$G$1)+1-_xlfn.RANK.EQ(AC464,$AC$2:$AC$601)),0)</f>
        <v>0</v>
      </c>
      <c r="AE464" s="95">
        <f t="shared" si="7"/>
        <v>0</v>
      </c>
      <c r="AF464" s="78" t="str">
        <f t="array" ref="AF464">IF(G464=Error_checking!$A$26,_xlfn.RANK.EQ(AC464,$AC$2:$AC$601),"")</f>
        <v/>
      </c>
      <c r="AG464" s="101"/>
      <c r="AH464" s="102"/>
      <c r="AI464" s="102"/>
      <c r="AJ464" s="102"/>
      <c r="AK464" s="81"/>
      <c r="AL464" s="81"/>
      <c r="AM464" s="81"/>
      <c r="AN464" s="82"/>
      <c r="AO464" s="81"/>
      <c r="AP464" s="81"/>
      <c r="AQ464" s="81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9"/>
      <c r="BF464" s="89"/>
      <c r="BG464" s="89"/>
      <c r="BH464" s="89"/>
      <c r="BI464" s="89"/>
      <c r="BJ464" s="89"/>
      <c r="BK464" s="89"/>
      <c r="BL464" s="89"/>
      <c r="BM464" s="89"/>
      <c r="BN464" s="89"/>
      <c r="BO464" s="89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</row>
    <row r="465" spans="1:78" s="104" customFormat="1" ht="12.75" x14ac:dyDescent="0.2">
      <c r="A465" s="58" t="str">
        <f t="array" ref="A465">IF(G465=Error_checking!$A$26,_xlfn.RANK.EQ(AC465,$AC$2:$AC$601),"")</f>
        <v/>
      </c>
      <c r="B465" s="93">
        <v>162</v>
      </c>
      <c r="C465" s="59">
        <f>VLOOKUP($B465,Ludo_na!$A$2:$D$601,2,0)</f>
        <v>457</v>
      </c>
      <c r="D465" s="60" t="str">
        <f>IF(VLOOKUP($B465,Ludo_voor!$A$2:$Y$601,3,0)="","",VLOOKUP($B465,Ludo_voor!$A$2:$Y$601,3,0))</f>
        <v>Pyck</v>
      </c>
      <c r="E465" s="61" t="str">
        <f>IF(VLOOKUP($B465,Ludo_voor!$A$2:$Y$601,4,0)="","",VLOOKUP($B465,Ludo_voor!$A$2:$Y$601,4,0))</f>
        <v>Kiara</v>
      </c>
      <c r="F465" s="62" t="str">
        <f>IF(VLOOKUP($B465,Ludo_voor!$A$2:$Y$601,5,0)="","",VLOOKUP($B465,Ludo_voor!$A$2:$Y$601,5,0))</f>
        <v/>
      </c>
      <c r="G465" s="63"/>
      <c r="H465" s="85"/>
      <c r="I465" s="86"/>
      <c r="J465" s="87"/>
      <c r="K465" s="87"/>
      <c r="L465" s="87"/>
      <c r="M465" s="67" t="str">
        <f t="array" ref="M465">IF($G465="","",IF(L465="",0,((SUM(IF(I465=I$2:I$601,IF(J465=J$2:J$601,1,0),0))-K465)/(SUM(IF(I465=I$2:I$601,IF(J465=J$2:J$601,1,0),0))-1)*100)+(L465/(SUM(IF(I465=I$2:I$601,IF(J465=J$2:J$601,L$2:L$601,0),0))))+IF(K465&lt;2,SUM(IF(I465=I$2:I$601,IF(J465=J$2:J$601,1,0),0)),0)))</f>
        <v/>
      </c>
      <c r="N465" s="88"/>
      <c r="O465" s="72"/>
      <c r="P465" s="72"/>
      <c r="Q465" s="72"/>
      <c r="R465" s="70" t="str">
        <f t="array" ref="R465">IF($G465="","",IF(Q465="",0,((SUM(IF(N465=N$2:N$601,IF(O465=O$2:O$601,1,0),0))-P465)/(SUM(IF(N465=N$2:N$601,IF(O465=O$2:O$601,1,0),0))-1)*100)+(Q465/(SUM(IF(N465=N$2:N$601,IF(O465=O$2:O$601,Q$2:Q$601,0),0))))+IF(P465&lt;2,SUM(IF(N465=N$2:N$601,IF(O465=O$2:O$601,1,0),0)),0)))</f>
        <v/>
      </c>
      <c r="S465" s="71"/>
      <c r="T465" s="72"/>
      <c r="U465" s="72"/>
      <c r="V465" s="72"/>
      <c r="W465" s="73" t="str">
        <f t="array" ref="W465">IF($G465="","",IF(OR(S465=Error_checking!$Q$25,S465=Error_checking!$Q$26),R465-IF(P465&lt;2,SUM(IF(N465=N$2:N$601,IF(O465=O$2:O$601,1,0),0)),0),IF(V465="",0,((SUM(IF(S465=S$2:S$601,IF(T465=T$2:T$601,1,0),0))-U465)/(SUM(IF(S465=S$2:S$601,IF(T465=T$2:T$601,1,0),0))-1)*100)+(V465/(SUM(IF(S465=S$2:S$601,IF(T465=T$2:T$601,V$2:V$601,0),0))))+IF(U465&lt;2,SUM(IF(S465=S$2:S$601,IF(T465=T$2:T$601,1,0),0)),0))))</f>
        <v/>
      </c>
      <c r="X465" s="74"/>
      <c r="Y465" s="75"/>
      <c r="Z465" s="76"/>
      <c r="AA465" s="75"/>
      <c r="AB465" s="77">
        <f>0</f>
        <v>0</v>
      </c>
      <c r="AC465" s="77">
        <f t="array" ref="AC465">SUM(M465,R465,W465,AB465)</f>
        <v>0</v>
      </c>
      <c r="AD465" s="76">
        <f>IF(G465=Error_checking!$A$26,MAX(0,MIN(MaxBonus,$G$1)+1-_xlfn.RANK.EQ(AC465,$AC$2:$AC$601)),0)</f>
        <v>0</v>
      </c>
      <c r="AE465" s="73">
        <f t="shared" si="7"/>
        <v>0</v>
      </c>
      <c r="AF465" s="78" t="str">
        <f t="array" ref="AF465">IF(G465=Error_checking!$A$26,_xlfn.RANK.EQ(AC465,$AC$2:$AC$601),"")</f>
        <v/>
      </c>
      <c r="AG465" s="79"/>
      <c r="AH465" s="80"/>
      <c r="AI465" s="80"/>
      <c r="AJ465" s="80"/>
      <c r="AK465" s="81"/>
      <c r="AL465" s="81"/>
      <c r="AM465" s="81"/>
      <c r="AN465" s="82"/>
      <c r="AO465" s="81"/>
      <c r="AP465" s="81"/>
      <c r="AQ465" s="81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/>
      <c r="BI465" s="89"/>
      <c r="BJ465" s="89"/>
      <c r="BK465" s="89"/>
      <c r="BL465" s="89"/>
      <c r="BM465" s="89"/>
      <c r="BN465" s="89"/>
      <c r="BO465" s="89"/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/>
    </row>
    <row r="466" spans="1:78" s="92" customFormat="1" ht="12.75" x14ac:dyDescent="0.2">
      <c r="A466" s="58" t="str">
        <f t="array" ref="A466">IF(G466=Error_checking!$A$26,_xlfn.RANK.EQ(AC466,$AC$2:$AC$601),"")</f>
        <v/>
      </c>
      <c r="B466" s="84">
        <v>459</v>
      </c>
      <c r="C466" s="59">
        <f>VLOOKUP($B466,Ludo_na!$A$2:$D$601,2,0)</f>
        <v>427</v>
      </c>
      <c r="D466" s="60" t="str">
        <f>IF(VLOOKUP($B466,Ludo_voor!$A$2:$Y$601,3,0)="","",VLOOKUP($B466,Ludo_voor!$A$2:$Y$601,3,0))</f>
        <v>Renard</v>
      </c>
      <c r="E466" s="61" t="str">
        <f>IF(VLOOKUP($B466,Ludo_voor!$A$2:$Y$601,4,0)="","",VLOOKUP($B466,Ludo_voor!$A$2:$Y$601,4,0))</f>
        <v>Carine</v>
      </c>
      <c r="F466" s="62" t="str">
        <f>IF(VLOOKUP($B466,Ludo_voor!$A$2:$Y$601,5,0)="","",VLOOKUP($B466,Ludo_voor!$A$2:$Y$601,5,0))</f>
        <v/>
      </c>
      <c r="G466" s="63"/>
      <c r="H466" s="85"/>
      <c r="I466" s="86"/>
      <c r="J466" s="87"/>
      <c r="K466" s="87"/>
      <c r="L466" s="87"/>
      <c r="M466" s="67" t="str">
        <f t="array" ref="M466">IF($G466="","",IF(L466="",0,((SUM(IF(I466=I$2:I$601,IF(J466=J$2:J$601,1,0),0))-K466)/(SUM(IF(I466=I$2:I$601,IF(J466=J$2:J$601,1,0),0))-1)*100)+(L466/(SUM(IF(I466=I$2:I$601,IF(J466=J$2:J$601,L$2:L$601,0),0))))+IF(K466&lt;2,SUM(IF(I466=I$2:I$601,IF(J466=J$2:J$601,1,0),0)),0)))</f>
        <v/>
      </c>
      <c r="N466" s="88"/>
      <c r="O466" s="72"/>
      <c r="P466" s="72"/>
      <c r="Q466" s="72"/>
      <c r="R466" s="70" t="str">
        <f t="array" ref="R466">IF($G466="","",IF(Q466="",0,((SUM(IF(N466=N$2:N$601,IF(O466=O$2:O$601,1,0),0))-P466)/(SUM(IF(N466=N$2:N$601,IF(O466=O$2:O$601,1,0),0))-1)*100)+(Q466/(SUM(IF(N466=N$2:N$601,IF(O466=O$2:O$601,Q$2:Q$601,0),0))))+IF(P466&lt;2,SUM(IF(N466=N$2:N$601,IF(O466=O$2:O$601,1,0),0)),0)))</f>
        <v/>
      </c>
      <c r="S466" s="71"/>
      <c r="T466" s="72"/>
      <c r="U466" s="72"/>
      <c r="V466" s="72"/>
      <c r="W466" s="73" t="str">
        <f t="array" ref="W466">IF($G466="","",IF(OR(S466=Error_checking!$Q$25,S466=Error_checking!$Q$26),R466-IF(P466&lt;2,SUM(IF(N466=N$2:N$601,IF(O466=O$2:O$601,1,0),0)),0),IF(V466="",0,((SUM(IF(S466=S$2:S$601,IF(T466=T$2:T$601,1,0),0))-U466)/(SUM(IF(S466=S$2:S$601,IF(T466=T$2:T$601,1,0),0))-1)*100)+(V466/(SUM(IF(S466=S$2:S$601,IF(T466=T$2:T$601,V$2:V$601,0),0))))+IF(U466&lt;2,SUM(IF(S466=S$2:S$601,IF(T466=T$2:T$601,1,0),0)),0))))</f>
        <v/>
      </c>
      <c r="X466" s="74"/>
      <c r="Y466" s="75"/>
      <c r="Z466" s="76"/>
      <c r="AA466" s="75"/>
      <c r="AB466" s="77">
        <f>0</f>
        <v>0</v>
      </c>
      <c r="AC466" s="77">
        <f t="array" ref="AC466">SUM(M466,R466,W466,AB466)</f>
        <v>0</v>
      </c>
      <c r="AD466" s="76">
        <f>IF(G466=Error_checking!$A$26,MAX(0,MIN(MaxBonus,$G$1)+1-_xlfn.RANK.EQ(AC466,$AC$2:$AC$601)),0)</f>
        <v>0</v>
      </c>
      <c r="AE466" s="73">
        <f t="shared" si="7"/>
        <v>0</v>
      </c>
      <c r="AF466" s="78" t="str">
        <f t="array" ref="AF466">IF(G466=Error_checking!$A$26,_xlfn.RANK.EQ(AC466,$AC$2:$AC$601),"")</f>
        <v/>
      </c>
      <c r="AG466" s="79"/>
      <c r="AH466" s="80"/>
      <c r="AI466" s="80"/>
      <c r="AJ466" s="80"/>
      <c r="AK466" s="81"/>
      <c r="AL466" s="81"/>
      <c r="AM466" s="81"/>
      <c r="AN466" s="82"/>
      <c r="AO466" s="81"/>
      <c r="AP466" s="81"/>
      <c r="AQ466" s="81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89"/>
      <c r="BM466" s="89"/>
      <c r="BN466" s="89"/>
      <c r="BO466" s="89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</row>
    <row r="467" spans="1:78" s="89" customFormat="1" ht="12.75" x14ac:dyDescent="0.2">
      <c r="A467" s="58" t="str">
        <f t="array" ref="A467">IF(G467=Error_checking!$A$26,_xlfn.RANK.EQ(AC467,$AC$2:$AC$601),"")</f>
        <v/>
      </c>
      <c r="B467" s="84">
        <v>526</v>
      </c>
      <c r="C467" s="59">
        <f>VLOOKUP($B467,Ludo_na!$A$2:$D$601,2,0)</f>
        <v>327</v>
      </c>
      <c r="D467" s="60" t="str">
        <f>IF(VLOOKUP($B467,Ludo_voor!$A$2:$Y$601,3,0)="","",VLOOKUP($B467,Ludo_voor!$A$2:$Y$601,3,0))</f>
        <v>Reusen</v>
      </c>
      <c r="E467" s="61" t="str">
        <f>IF(VLOOKUP($B467,Ludo_voor!$A$2:$Y$601,4,0)="","",VLOOKUP($B467,Ludo_voor!$A$2:$Y$601,4,0))</f>
        <v>Herman</v>
      </c>
      <c r="F467" s="62" t="str">
        <f>IF(VLOOKUP($B467,Ludo_voor!$A$2:$Y$601,5,0)="","",VLOOKUP($B467,Ludo_voor!$A$2:$Y$601,5,0))</f>
        <v/>
      </c>
      <c r="G467" s="63"/>
      <c r="H467" s="85"/>
      <c r="I467" s="86"/>
      <c r="J467" s="87"/>
      <c r="K467" s="87"/>
      <c r="L467" s="87"/>
      <c r="M467" s="67" t="str">
        <f t="array" ref="M467">IF($G467="","",IF(L467="",0,((SUM(IF(I467=I$2:I$601,IF(J467=J$2:J$601,1,0),0))-K467)/(SUM(IF(I467=I$2:I$601,IF(J467=J$2:J$601,1,0),0))-1)*100)+(L467/(SUM(IF(I467=I$2:I$601,IF(J467=J$2:J$601,L$2:L$601,0),0))))+IF(K467&lt;2,SUM(IF(I467=I$2:I$601,IF(J467=J$2:J$601,1,0),0)),0)))</f>
        <v/>
      </c>
      <c r="N467" s="88"/>
      <c r="O467" s="72"/>
      <c r="P467" s="72"/>
      <c r="Q467" s="72"/>
      <c r="R467" s="70" t="str">
        <f t="array" ref="R467">IF($G467="","",IF(Q467="",0,((SUM(IF(N467=N$2:N$601,IF(O467=O$2:O$601,1,0),0))-P467)/(SUM(IF(N467=N$2:N$601,IF(O467=O$2:O$601,1,0),0))-1)*100)+(Q467/(SUM(IF(N467=N$2:N$601,IF(O467=O$2:O$601,Q$2:Q$601,0),0))))+IF(P467&lt;2,SUM(IF(N467=N$2:N$601,IF(O467=O$2:O$601,1,0),0)),0)))</f>
        <v/>
      </c>
      <c r="S467" s="71"/>
      <c r="T467" s="72"/>
      <c r="U467" s="72"/>
      <c r="V467" s="72"/>
      <c r="W467" s="73" t="str">
        <f t="array" ref="W467">IF($G467="","",IF(OR(S467=Error_checking!$Q$25,S467=Error_checking!$Q$26),R467-IF(P467&lt;2,SUM(IF(N467=N$2:N$601,IF(O467=O$2:O$601,1,0),0)),0),IF(V467="",0,((SUM(IF(S467=S$2:S$601,IF(T467=T$2:T$601,1,0),0))-U467)/(SUM(IF(S467=S$2:S$601,IF(T467=T$2:T$601,1,0),0))-1)*100)+(V467/(SUM(IF(S467=S$2:S$601,IF(T467=T$2:T$601,V$2:V$601,0),0))))+IF(U467&lt;2,SUM(IF(S467=S$2:S$601,IF(T467=T$2:T$601,1,0),0)),0))))</f>
        <v/>
      </c>
      <c r="X467" s="74"/>
      <c r="Y467" s="75"/>
      <c r="Z467" s="76"/>
      <c r="AA467" s="75"/>
      <c r="AB467" s="77">
        <f>0</f>
        <v>0</v>
      </c>
      <c r="AC467" s="77">
        <f t="array" ref="AC467">SUM(M467,R467,W467,AB467)</f>
        <v>0</v>
      </c>
      <c r="AD467" s="76">
        <f>IF(G467=Error_checking!$A$26,MAX(0,MIN(MaxBonus,$G$1)+1-_xlfn.RANK.EQ(AC467,$AC$2:$AC$601)),0)</f>
        <v>0</v>
      </c>
      <c r="AE467" s="73">
        <f t="shared" si="7"/>
        <v>0</v>
      </c>
      <c r="AF467" s="78" t="str">
        <f t="array" ref="AF467">IF(G467=Error_checking!$A$26,_xlfn.RANK.EQ(AC467,$AC$2:$AC$601),"")</f>
        <v/>
      </c>
      <c r="AG467" s="79"/>
      <c r="AH467" s="80"/>
      <c r="AI467" s="80"/>
      <c r="AJ467" s="80"/>
      <c r="AK467" s="90"/>
      <c r="AL467" s="81"/>
      <c r="AM467" s="81"/>
      <c r="AN467" s="82"/>
      <c r="AO467" s="81"/>
      <c r="AP467" s="81"/>
      <c r="AQ467" s="81"/>
    </row>
    <row r="468" spans="1:78" s="89" customFormat="1" ht="12.75" x14ac:dyDescent="0.2">
      <c r="A468" s="58" t="str">
        <f t="array" ref="A468">IF(G468=Error_checking!$A$26,_xlfn.RANK.EQ(AC468,$AC$2:$AC$601),"")</f>
        <v/>
      </c>
      <c r="B468" s="58">
        <v>75</v>
      </c>
      <c r="C468" s="59">
        <f>VLOOKUP($B468,Ludo_na!$A$2:$D$601,2,0)</f>
        <v>381</v>
      </c>
      <c r="D468" s="60" t="str">
        <f>IF(VLOOKUP($B468,Ludo_voor!$A$2:$Y$601,3,0)="","",VLOOKUP($B468,Ludo_voor!$A$2:$Y$601,3,0))</f>
        <v>Rogge</v>
      </c>
      <c r="E468" s="61" t="str">
        <f>IF(VLOOKUP($B468,Ludo_voor!$A$2:$Y$601,4,0)="","",VLOOKUP($B468,Ludo_voor!$A$2:$Y$601,4,0))</f>
        <v>Kevin</v>
      </c>
      <c r="F468" s="62" t="str">
        <f>IF(VLOOKUP($B468,Ludo_voor!$A$2:$Y$601,5,0)="","",VLOOKUP($B468,Ludo_voor!$A$2:$Y$601,5,0))</f>
        <v/>
      </c>
      <c r="G468" s="63"/>
      <c r="H468" s="85"/>
      <c r="I468" s="86"/>
      <c r="J468" s="87"/>
      <c r="K468" s="87"/>
      <c r="L468" s="87"/>
      <c r="M468" s="67" t="str">
        <f t="array" ref="M468">IF($G468="","",IF(L468="",0,((SUM(IF(I468=I$2:I$601,IF(J468=J$2:J$601,1,0),0))-K468)/(SUM(IF(I468=I$2:I$601,IF(J468=J$2:J$601,1,0),0))-1)*100)+(L468/(SUM(IF(I468=I$2:I$601,IF(J468=J$2:J$601,L$2:L$601,0),0))))+IF(K468&lt;2,SUM(IF(I468=I$2:I$601,IF(J468=J$2:J$601,1,0),0)),0)))</f>
        <v/>
      </c>
      <c r="N468" s="88"/>
      <c r="O468" s="72"/>
      <c r="P468" s="72"/>
      <c r="Q468" s="72"/>
      <c r="R468" s="70" t="str">
        <f t="array" ref="R468">IF($G468="","",IF(Q468="",0,((SUM(IF(N468=N$2:N$601,IF(O468=O$2:O$601,1,0),0))-P468)/(SUM(IF(N468=N$2:N$601,IF(O468=O$2:O$601,1,0),0))-1)*100)+(Q468/(SUM(IF(N468=N$2:N$601,IF(O468=O$2:O$601,Q$2:Q$601,0),0))))+IF(P468&lt;2,SUM(IF(N468=N$2:N$601,IF(O468=O$2:O$601,1,0),0)),0)))</f>
        <v/>
      </c>
      <c r="S468" s="71"/>
      <c r="T468" s="72"/>
      <c r="U468" s="72"/>
      <c r="V468" s="72"/>
      <c r="W468" s="73" t="str">
        <f t="array" ref="W468">IF($G468="","",IF(OR(S468=Error_checking!$Q$25,S468=Error_checking!$Q$26),R468-IF(P468&lt;2,SUM(IF(N468=N$2:N$601,IF(O468=O$2:O$601,1,0),0)),0),IF(V468="",0,((SUM(IF(S468=S$2:S$601,IF(T468=T$2:T$601,1,0),0))-U468)/(SUM(IF(S468=S$2:S$601,IF(T468=T$2:T$601,1,0),0))-1)*100)+(V468/(SUM(IF(S468=S$2:S$601,IF(T468=T$2:T$601,V$2:V$601,0),0))))+IF(U468&lt;2,SUM(IF(S468=S$2:S$601,IF(T468=T$2:T$601,1,0),0)),0))))</f>
        <v/>
      </c>
      <c r="X468" s="74"/>
      <c r="Y468" s="75"/>
      <c r="Z468" s="76"/>
      <c r="AA468" s="75"/>
      <c r="AB468" s="77">
        <f>0</f>
        <v>0</v>
      </c>
      <c r="AC468" s="77">
        <f t="array" ref="AC468">SUM(M468,R468,W468,AB468)</f>
        <v>0</v>
      </c>
      <c r="AD468" s="76">
        <f>IF(G468=Error_checking!$A$26,MAX(0,MIN(MaxBonus,$G$1)+1-_xlfn.RANK.EQ(AC468,$AC$2:$AC$601)),0)</f>
        <v>0</v>
      </c>
      <c r="AE468" s="73">
        <f t="shared" si="7"/>
        <v>0</v>
      </c>
      <c r="AF468" s="78" t="str">
        <f t="array" ref="AF468">IF(G468=Error_checking!$A$26,_xlfn.RANK.EQ(AC468,$AC$2:$AC$601),"")</f>
        <v/>
      </c>
      <c r="AG468" s="79"/>
      <c r="AH468" s="80"/>
      <c r="AI468" s="80"/>
      <c r="AJ468" s="80"/>
      <c r="AK468" s="81"/>
      <c r="AL468" s="81"/>
      <c r="AM468" s="81"/>
      <c r="AN468" s="82"/>
      <c r="AO468" s="81"/>
      <c r="AP468" s="81"/>
      <c r="AQ468" s="81"/>
    </row>
    <row r="469" spans="1:78" s="104" customFormat="1" ht="12.75" x14ac:dyDescent="0.2">
      <c r="A469" s="58" t="str">
        <f t="array" ref="A469">IF(G469=Error_checking!$A$26,_xlfn.RANK.EQ(AC469,$AC$2:$AC$601),"")</f>
        <v/>
      </c>
      <c r="B469" s="84">
        <v>77</v>
      </c>
      <c r="C469" s="59">
        <f>VLOOKUP($B469,Ludo_na!$A$2:$D$601,2,0)</f>
        <v>541</v>
      </c>
      <c r="D469" s="60" t="str">
        <f>IF(VLOOKUP($B469,Ludo_voor!$A$2:$Y$601,3,0)="","",VLOOKUP($B469,Ludo_voor!$A$2:$Y$601,3,0))</f>
        <v>Room</v>
      </c>
      <c r="E469" s="61" t="str">
        <f>IF(VLOOKUP($B469,Ludo_voor!$A$2:$Y$601,4,0)="","",VLOOKUP($B469,Ludo_voor!$A$2:$Y$601,4,0))</f>
        <v>Ingmar</v>
      </c>
      <c r="F469" s="62" t="str">
        <f>IF(VLOOKUP($B469,Ludo_voor!$A$2:$Y$601,5,0)="","",VLOOKUP($B469,Ludo_voor!$A$2:$Y$601,5,0))</f>
        <v>De Bokkensprong</v>
      </c>
      <c r="G469" s="63"/>
      <c r="H469" s="85"/>
      <c r="I469" s="86"/>
      <c r="J469" s="87"/>
      <c r="K469" s="87"/>
      <c r="L469" s="87"/>
      <c r="M469" s="67" t="str">
        <f t="array" ref="M469">IF($G469="","",IF(L469="",0,((SUM(IF(I469=I$2:I$601,IF(J469=J$2:J$601,1,0),0))-K469)/(SUM(IF(I469=I$2:I$601,IF(J469=J$2:J$601,1,0),0))-1)*100)+(L469/(SUM(IF(I469=I$2:I$601,IF(J469=J$2:J$601,L$2:L$601,0),0))))+IF(K469&lt;2,SUM(IF(I469=I$2:I$601,IF(J469=J$2:J$601,1,0),0)),0)))</f>
        <v/>
      </c>
      <c r="N469" s="88"/>
      <c r="O469" s="72"/>
      <c r="P469" s="72"/>
      <c r="Q469" s="72"/>
      <c r="R469" s="70" t="str">
        <f t="array" ref="R469">IF($G469="","",IF(Q469="",0,((SUM(IF(N469=N$2:N$601,IF(O469=O$2:O$601,1,0),0))-P469)/(SUM(IF(N469=N$2:N$601,IF(O469=O$2:O$601,1,0),0))-1)*100)+(Q469/(SUM(IF(N469=N$2:N$601,IF(O469=O$2:O$601,Q$2:Q$601,0),0))))+IF(P469&lt;2,SUM(IF(N469=N$2:N$601,IF(O469=O$2:O$601,1,0),0)),0)))</f>
        <v/>
      </c>
      <c r="S469" s="103"/>
      <c r="T469" s="69"/>
      <c r="U469" s="69"/>
      <c r="V469" s="69"/>
      <c r="W469" s="73" t="str">
        <f t="array" ref="W469">IF($G469="","",IF(OR(S469=Error_checking!$Q$25,S469=Error_checking!$Q$26),R469-IF(P469&lt;2,SUM(IF(N469=N$2:N$601,IF(O469=O$2:O$601,1,0),0)),0),IF(V469="",0,((SUM(IF(S469=S$2:S$601,IF(T469=T$2:T$601,1,0),0))-U469)/(SUM(IF(S469=S$2:S$601,IF(T469=T$2:T$601,1,0),0))-1)*100)+(V469/(SUM(IF(S469=S$2:S$601,IF(T469=T$2:T$601,V$2:V$601,0),0))))+IF(U469&lt;2,SUM(IF(S469=S$2:S$601,IF(T469=T$2:T$601,1,0),0)),0))))</f>
        <v/>
      </c>
      <c r="X469" s="74"/>
      <c r="Y469" s="75"/>
      <c r="Z469" s="76"/>
      <c r="AA469" s="75"/>
      <c r="AB469" s="77">
        <f>0</f>
        <v>0</v>
      </c>
      <c r="AC469" s="99">
        <f t="array" ref="AC469">SUM(M469,R469,W469,AB469)</f>
        <v>0</v>
      </c>
      <c r="AD469" s="98">
        <f>IF(G469=Error_checking!$A$26,MAX(0,MIN(MaxBonus,$G$1)+1-_xlfn.RANK.EQ(AC469,$AC$2:$AC$601)),0)</f>
        <v>0</v>
      </c>
      <c r="AE469" s="95">
        <f t="shared" si="7"/>
        <v>0</v>
      </c>
      <c r="AF469" s="78" t="str">
        <f t="array" ref="AF469">IF(G469=Error_checking!$A$26,_xlfn.RANK.EQ(AC469,$AC$2:$AC$601),"")</f>
        <v/>
      </c>
      <c r="AG469" s="101"/>
      <c r="AH469" s="102"/>
      <c r="AI469" s="102"/>
      <c r="AJ469" s="102"/>
      <c r="AK469" s="81"/>
      <c r="AL469" s="81"/>
      <c r="AM469" s="81"/>
      <c r="AN469" s="82"/>
      <c r="AO469" s="81"/>
      <c r="AP469" s="81"/>
      <c r="AQ469" s="81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89"/>
      <c r="BM469" s="89"/>
      <c r="BN469" s="89"/>
      <c r="BO469" s="89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</row>
    <row r="470" spans="1:78" s="89" customFormat="1" ht="12.75" x14ac:dyDescent="0.2">
      <c r="A470" s="58" t="str">
        <f t="array" ref="A470">IF(G470=Error_checking!$A$26,_xlfn.RANK.EQ(AC470,$AC$2:$AC$601),"")</f>
        <v/>
      </c>
      <c r="B470" s="84">
        <v>78</v>
      </c>
      <c r="C470" s="59">
        <f>VLOOKUP($B470,Ludo_na!$A$2:$D$601,2,0)</f>
        <v>276</v>
      </c>
      <c r="D470" s="60" t="str">
        <f>IF(VLOOKUP($B470,Ludo_voor!$A$2:$Y$601,3,0)="","",VLOOKUP($B470,Ludo_voor!$A$2:$Y$601,3,0))</f>
        <v>Room</v>
      </c>
      <c r="E470" s="61" t="str">
        <f>IF(VLOOKUP($B470,Ludo_voor!$A$2:$Y$601,4,0)="","",VLOOKUP($B470,Ludo_voor!$A$2:$Y$601,4,0))</f>
        <v>Wouter</v>
      </c>
      <c r="F470" s="62" t="str">
        <f>IF(VLOOKUP($B470,Ludo_voor!$A$2:$Y$601,5,0)="","",VLOOKUP($B470,Ludo_voor!$A$2:$Y$601,5,0))</f>
        <v>De Bokkensprong</v>
      </c>
      <c r="G470" s="63"/>
      <c r="H470" s="85"/>
      <c r="I470" s="86"/>
      <c r="J470" s="87"/>
      <c r="K470" s="87"/>
      <c r="L470" s="87"/>
      <c r="M470" s="67" t="str">
        <f t="array" ref="M470">IF($G470="","",IF(L470="",0,((SUM(IF(I470=I$2:I$601,IF(J470=J$2:J$601,1,0),0))-K470)/(SUM(IF(I470=I$2:I$601,IF(J470=J$2:J$601,1,0),0))-1)*100)+(L470/(SUM(IF(I470=I$2:I$601,IF(J470=J$2:J$601,L$2:L$601,0),0))))+IF(K470&lt;2,SUM(IF(I470=I$2:I$601,IF(J470=J$2:J$601,1,0),0)),0)))</f>
        <v/>
      </c>
      <c r="N470" s="88"/>
      <c r="O470" s="72"/>
      <c r="P470" s="72"/>
      <c r="Q470" s="72"/>
      <c r="R470" s="70" t="str">
        <f t="array" ref="R470">IF($G470="","",IF(Q470="",0,((SUM(IF(N470=N$2:N$601,IF(O470=O$2:O$601,1,0),0))-P470)/(SUM(IF(N470=N$2:N$601,IF(O470=O$2:O$601,1,0),0))-1)*100)+(Q470/(SUM(IF(N470=N$2:N$601,IF(O470=O$2:O$601,Q$2:Q$601,0),0))))+IF(P470&lt;2,SUM(IF(N470=N$2:N$601,IF(O470=O$2:O$601,1,0),0)),0)))</f>
        <v/>
      </c>
      <c r="S470" s="71"/>
      <c r="T470" s="72"/>
      <c r="U470" s="72"/>
      <c r="V470" s="72"/>
      <c r="W470" s="73" t="str">
        <f t="array" ref="W470">IF($G470="","",IF(OR(S470=Error_checking!$Q$25,S470=Error_checking!$Q$26),R470-IF(P470&lt;2,SUM(IF(N470=N$2:N$601,IF(O470=O$2:O$601,1,0),0)),0),IF(V470="",0,((SUM(IF(S470=S$2:S$601,IF(T470=T$2:T$601,1,0),0))-U470)/(SUM(IF(S470=S$2:S$601,IF(T470=T$2:T$601,1,0),0))-1)*100)+(V470/(SUM(IF(S470=S$2:S$601,IF(T470=T$2:T$601,V$2:V$601,0),0))))+IF(U470&lt;2,SUM(IF(S470=S$2:S$601,IF(T470=T$2:T$601,1,0),0)),0))))</f>
        <v/>
      </c>
      <c r="X470" s="74"/>
      <c r="Y470" s="75"/>
      <c r="Z470" s="76"/>
      <c r="AA470" s="75"/>
      <c r="AB470" s="77">
        <f>0</f>
        <v>0</v>
      </c>
      <c r="AC470" s="77">
        <f t="array" ref="AC470">SUM(M470,R470,W470,AB470)</f>
        <v>0</v>
      </c>
      <c r="AD470" s="76">
        <f>IF(G470=Error_checking!$A$26,MAX(0,MIN(MaxBonus,$G$1)+1-_xlfn.RANK.EQ(AC470,$AC$2:$AC$601)),0)</f>
        <v>0</v>
      </c>
      <c r="AE470" s="73">
        <f t="shared" si="7"/>
        <v>0</v>
      </c>
      <c r="AF470" s="78" t="str">
        <f t="array" ref="AF470">IF(G470=Error_checking!$A$26,_xlfn.RANK.EQ(AC470,$AC$2:$AC$601),"")</f>
        <v/>
      </c>
      <c r="AG470" s="79"/>
      <c r="AH470" s="80"/>
      <c r="AI470" s="80"/>
      <c r="AJ470" s="80"/>
      <c r="AK470" s="81"/>
      <c r="AL470" s="81"/>
      <c r="AM470" s="81"/>
      <c r="AN470" s="82"/>
      <c r="AO470" s="81"/>
      <c r="AP470" s="81"/>
      <c r="AQ470" s="81"/>
    </row>
    <row r="471" spans="1:78" s="104" customFormat="1" ht="12.75" x14ac:dyDescent="0.2">
      <c r="A471" s="58" t="str">
        <f t="array" ref="A471">IF(G471=Error_checking!$A$26,_xlfn.RANK.EQ(AC471,$AC$2:$AC$601),"")</f>
        <v/>
      </c>
      <c r="B471" s="58">
        <v>489</v>
      </c>
      <c r="C471" s="59">
        <f>VLOOKUP($B471,Ludo_na!$A$2:$D$601,2,0)</f>
        <v>516</v>
      </c>
      <c r="D471" s="60" t="str">
        <f>IF(VLOOKUP($B471,Ludo_voor!$A$2:$Y$601,3,0)="","",VLOOKUP($B471,Ludo_voor!$A$2:$Y$601,3,0))</f>
        <v>Saey - Van Peteghem</v>
      </c>
      <c r="E471" s="61" t="str">
        <f>IF(VLOOKUP($B471,Ludo_voor!$A$2:$Y$601,4,0)="","",VLOOKUP($B471,Ludo_voor!$A$2:$Y$601,4,0))</f>
        <v>Dieter</v>
      </c>
      <c r="F471" s="62" t="str">
        <f>IF(VLOOKUP($B471,Ludo_voor!$A$2:$Y$601,5,0)="","",VLOOKUP($B471,Ludo_voor!$A$2:$Y$601,5,0))</f>
        <v/>
      </c>
      <c r="G471" s="63"/>
      <c r="H471" s="64"/>
      <c r="I471" s="65"/>
      <c r="J471" s="66"/>
      <c r="K471" s="66"/>
      <c r="L471" s="66"/>
      <c r="M471" s="67" t="str">
        <f t="array" ref="M471">IF($G471="","",IF(L471="",0,((SUM(IF(I471=I$2:I$601,IF(J471=J$2:J$601,1,0),0))-K471)/(SUM(IF(I471=I$2:I$601,IF(J471=J$2:J$601,1,0),0))-1)*100)+(L471/(SUM(IF(I471=I$2:I$601,IF(J471=J$2:J$601,L$2:L$601,0),0))))+IF(K471&lt;2,SUM(IF(I471=I$2:I$601,IF(J471=J$2:J$601,1,0),0)),0)))</f>
        <v/>
      </c>
      <c r="N471" s="68"/>
      <c r="O471" s="69"/>
      <c r="P471" s="69"/>
      <c r="Q471" s="69"/>
      <c r="R471" s="70" t="str">
        <f t="array" ref="R471">IF($G471="","",IF(Q471="",0,((SUM(IF(N471=N$2:N$601,IF(O471=O$2:O$601,1,0),0))-P471)/(SUM(IF(N471=N$2:N$601,IF(O471=O$2:O$601,1,0),0))-1)*100)+(Q471/(SUM(IF(N471=N$2:N$601,IF(O471=O$2:O$601,Q$2:Q$601,0),0))))+IF(P471&lt;2,SUM(IF(N471=N$2:N$601,IF(O471=O$2:O$601,1,0),0)),0)))</f>
        <v/>
      </c>
      <c r="S471" s="71"/>
      <c r="T471" s="72"/>
      <c r="U471" s="72"/>
      <c r="V471" s="72"/>
      <c r="W471" s="73" t="str">
        <f t="array" ref="W471">IF($G471="","",IF(OR(S471=Error_checking!$Q$25,S471=Error_checking!$Q$26),R471-IF(P471&lt;2,SUM(IF(N471=N$2:N$601,IF(O471=O$2:O$601,1,0),0)),0),IF(V471="",0,((SUM(IF(S471=S$2:S$601,IF(T471=T$2:T$601,1,0),0))-U471)/(SUM(IF(S471=S$2:S$601,IF(T471=T$2:T$601,1,0),0))-1)*100)+(V471/(SUM(IF(S471=S$2:S$601,IF(T471=T$2:T$601,V$2:V$601,0),0))))+IF(U471&lt;2,SUM(IF(S471=S$2:S$601,IF(T471=T$2:T$601,1,0),0)),0))))</f>
        <v/>
      </c>
      <c r="X471" s="74"/>
      <c r="Y471" s="75"/>
      <c r="Z471" s="76"/>
      <c r="AA471" s="75"/>
      <c r="AB471" s="77">
        <f>0</f>
        <v>0</v>
      </c>
      <c r="AC471" s="77">
        <f t="array" ref="AC471">SUM(M471,R471,W471,AB471)</f>
        <v>0</v>
      </c>
      <c r="AD471" s="76">
        <f>IF(G471=Error_checking!$A$26,MAX(0,MIN(MaxBonus,$G$1)+1-_xlfn.RANK.EQ(AC471,$AC$2:$AC$601)),0)</f>
        <v>0</v>
      </c>
      <c r="AE471" s="73">
        <f t="shared" si="7"/>
        <v>0</v>
      </c>
      <c r="AF471" s="78" t="str">
        <f t="array" ref="AF471">IF(G471=Error_checking!$A$26,_xlfn.RANK.EQ(AC471,$AC$2:$AC$601),"")</f>
        <v/>
      </c>
      <c r="AG471" s="79"/>
      <c r="AH471" s="80"/>
      <c r="AI471" s="80"/>
      <c r="AJ471" s="80"/>
      <c r="AK471" s="81"/>
      <c r="AL471" s="81"/>
      <c r="AM471" s="81"/>
      <c r="AN471" s="82"/>
      <c r="AO471" s="81"/>
      <c r="AP471" s="81"/>
      <c r="AQ471" s="81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</row>
    <row r="472" spans="1:78" s="104" customFormat="1" ht="12.75" x14ac:dyDescent="0.2">
      <c r="A472" s="58" t="str">
        <f t="array" ref="A472">IF(G472=Error_checking!$A$26,_xlfn.RANK.EQ(AC472,$AC$2:$AC$601),"")</f>
        <v/>
      </c>
      <c r="B472" s="84">
        <v>256</v>
      </c>
      <c r="C472" s="59">
        <f>VLOOKUP($B472,Ludo_na!$A$2:$D$601,2,0)</f>
        <v>335</v>
      </c>
      <c r="D472" s="60" t="str">
        <f>IF(VLOOKUP($B472,Ludo_voor!$A$2:$Y$601,3,0)="","",VLOOKUP($B472,Ludo_voor!$A$2:$Y$601,3,0))</f>
        <v>Saeys</v>
      </c>
      <c r="E472" s="61" t="str">
        <f>IF(VLOOKUP($B472,Ludo_voor!$A$2:$Y$601,4,0)="","",VLOOKUP($B472,Ludo_voor!$A$2:$Y$601,4,0))</f>
        <v>Angeline</v>
      </c>
      <c r="F472" s="62" t="str">
        <f>IF(VLOOKUP($B472,Ludo_voor!$A$2:$Y$601,5,0)="","",VLOOKUP($B472,Ludo_voor!$A$2:$Y$601,5,0))</f>
        <v>Spelen op Zolder</v>
      </c>
      <c r="G472" s="63"/>
      <c r="H472" s="85"/>
      <c r="I472" s="86"/>
      <c r="J472" s="87"/>
      <c r="K472" s="87"/>
      <c r="L472" s="87"/>
      <c r="M472" s="67" t="str">
        <f t="array" ref="M472">IF($G472="","",IF(L472="",0,((SUM(IF(I472=I$2:I$601,IF(J472=J$2:J$601,1,0),0))-K472)/(SUM(IF(I472=I$2:I$601,IF(J472=J$2:J$601,1,0),0))-1)*100)+(L472/(SUM(IF(I472=I$2:I$601,IF(J472=J$2:J$601,L$2:L$601,0),0))))+IF(K472&lt;2,SUM(IF(I472=I$2:I$601,IF(J472=J$2:J$601,1,0),0)),0)))</f>
        <v/>
      </c>
      <c r="N472" s="88"/>
      <c r="O472" s="72"/>
      <c r="P472" s="72"/>
      <c r="Q472" s="72"/>
      <c r="R472" s="70" t="str">
        <f t="array" ref="R472">IF($G472="","",IF(Q472="",0,((SUM(IF(N472=N$2:N$601,IF(O472=O$2:O$601,1,0),0))-P472)/(SUM(IF(N472=N$2:N$601,IF(O472=O$2:O$601,1,0),0))-1)*100)+(Q472/(SUM(IF(N472=N$2:N$601,IF(O472=O$2:O$601,Q$2:Q$601,0),0))))+IF(P472&lt;2,SUM(IF(N472=N$2:N$601,IF(O472=O$2:O$601,1,0),0)),0)))</f>
        <v/>
      </c>
      <c r="S472" s="71"/>
      <c r="T472" s="72"/>
      <c r="U472" s="72"/>
      <c r="V472" s="72"/>
      <c r="W472" s="73" t="str">
        <f t="array" ref="W472">IF($G472="","",IF(OR(S472=Error_checking!$Q$25,S472=Error_checking!$Q$26),R472-IF(P472&lt;2,SUM(IF(N472=N$2:N$601,IF(O472=O$2:O$601,1,0),0)),0),IF(V472="",0,((SUM(IF(S472=S$2:S$601,IF(T472=T$2:T$601,1,0),0))-U472)/(SUM(IF(S472=S$2:S$601,IF(T472=T$2:T$601,1,0),0))-1)*100)+(V472/(SUM(IF(S472=S$2:S$601,IF(T472=T$2:T$601,V$2:V$601,0),0))))+IF(U472&lt;2,SUM(IF(S472=S$2:S$601,IF(T472=T$2:T$601,1,0),0)),0))))</f>
        <v/>
      </c>
      <c r="X472" s="74"/>
      <c r="Y472" s="75"/>
      <c r="Z472" s="76"/>
      <c r="AA472" s="75"/>
      <c r="AB472" s="77">
        <f>0</f>
        <v>0</v>
      </c>
      <c r="AC472" s="77">
        <f t="array" ref="AC472">SUM(M472,R472,W472,AB472)</f>
        <v>0</v>
      </c>
      <c r="AD472" s="76">
        <f>IF(G472=Error_checking!$A$26,MAX(0,MIN(MaxBonus,$G$1)+1-_xlfn.RANK.EQ(AC472,$AC$2:$AC$601)),0)</f>
        <v>0</v>
      </c>
      <c r="AE472" s="73">
        <f t="shared" si="7"/>
        <v>0</v>
      </c>
      <c r="AF472" s="78" t="str">
        <f t="array" ref="AF472">IF(G472=Error_checking!$A$26,_xlfn.RANK.EQ(AC472,$AC$2:$AC$601),"")</f>
        <v/>
      </c>
      <c r="AG472" s="79"/>
      <c r="AH472" s="80"/>
      <c r="AI472" s="80"/>
      <c r="AJ472" s="80"/>
      <c r="AK472" s="81"/>
      <c r="AL472" s="81"/>
      <c r="AM472" s="81"/>
      <c r="AN472" s="82"/>
      <c r="AO472" s="81"/>
      <c r="AP472" s="81"/>
      <c r="AQ472" s="81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89"/>
      <c r="BM472" s="89"/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</row>
    <row r="473" spans="1:78" s="89" customFormat="1" ht="12.75" x14ac:dyDescent="0.2">
      <c r="A473" s="58" t="str">
        <f t="array" ref="A473">IF(G473=Error_checking!$A$26,_xlfn.RANK.EQ(AC473,$AC$2:$AC$601),"")</f>
        <v/>
      </c>
      <c r="B473" s="84">
        <v>22</v>
      </c>
      <c r="C473" s="59">
        <f>VLOOKUP($B473,Ludo_na!$A$2:$D$601,2,0)</f>
        <v>230</v>
      </c>
      <c r="D473" s="60" t="str">
        <f>IF(VLOOKUP($B473,Ludo_voor!$A$2:$Y$601,3,0)="","",VLOOKUP($B473,Ludo_voor!$A$2:$Y$601,3,0))</f>
        <v>Schatteman</v>
      </c>
      <c r="E473" s="61" t="str">
        <f>IF(VLOOKUP($B473,Ludo_voor!$A$2:$Y$601,4,0)="","",VLOOKUP($B473,Ludo_voor!$A$2:$Y$601,4,0))</f>
        <v>Sven</v>
      </c>
      <c r="F473" s="62" t="str">
        <f>IF(VLOOKUP($B473,Ludo_voor!$A$2:$Y$601,5,0)="","",VLOOKUP($B473,Ludo_voor!$A$2:$Y$601,5,0))</f>
        <v>Winning Movez</v>
      </c>
      <c r="G473" s="63"/>
      <c r="H473" s="85"/>
      <c r="I473" s="65"/>
      <c r="J473" s="87"/>
      <c r="K473" s="87"/>
      <c r="L473" s="87"/>
      <c r="M473" s="67" t="str">
        <f t="array" ref="M473">IF($G473="","",IF(L473="",0,((SUM(IF(I473=I$2:I$601,IF(J473=J$2:J$601,1,0),0))-K473)/(SUM(IF(I473=I$2:I$601,IF(J473=J$2:J$601,1,0),0))-1)*100)+(L473/(SUM(IF(I473=I$2:I$601,IF(J473=J$2:J$601,L$2:L$601,0),0))))+IF(K473&lt;2,SUM(IF(I473=I$2:I$601,IF(J473=J$2:J$601,1,0),0)),0)))</f>
        <v/>
      </c>
      <c r="N473" s="88"/>
      <c r="O473" s="72"/>
      <c r="P473" s="72"/>
      <c r="Q473" s="72"/>
      <c r="R473" s="70" t="str">
        <f t="array" ref="R473">IF($G473="","",IF(Q473="",0,((SUM(IF(N473=N$2:N$601,IF(O473=O$2:O$601,1,0),0))-P473)/(SUM(IF(N473=N$2:N$601,IF(O473=O$2:O$601,1,0),0))-1)*100)+(Q473/(SUM(IF(N473=N$2:N$601,IF(O473=O$2:O$601,Q$2:Q$601,0),0))))+IF(P473&lt;2,SUM(IF(N473=N$2:N$601,IF(O473=O$2:O$601,1,0),0)),0)))</f>
        <v/>
      </c>
      <c r="S473" s="71"/>
      <c r="T473" s="72"/>
      <c r="U473" s="72"/>
      <c r="V473" s="72"/>
      <c r="W473" s="73" t="str">
        <f t="array" ref="W473">IF($G473="","",IF(OR(S473=Error_checking!$Q$25,S473=Error_checking!$Q$26),R473-IF(P473&lt;2,SUM(IF(N473=N$2:N$601,IF(O473=O$2:O$601,1,0),0)),0),IF(V473="",0,((SUM(IF(S473=S$2:S$601,IF(T473=T$2:T$601,1,0),0))-U473)/(SUM(IF(S473=S$2:S$601,IF(T473=T$2:T$601,1,0),0))-1)*100)+(V473/(SUM(IF(S473=S$2:S$601,IF(T473=T$2:T$601,V$2:V$601,0),0))))+IF(U473&lt;2,SUM(IF(S473=S$2:S$601,IF(T473=T$2:T$601,1,0),0)),0))))</f>
        <v/>
      </c>
      <c r="X473" s="74"/>
      <c r="Y473" s="75"/>
      <c r="Z473" s="76"/>
      <c r="AA473" s="75"/>
      <c r="AB473" s="77">
        <f>0</f>
        <v>0</v>
      </c>
      <c r="AC473" s="77">
        <f t="array" ref="AC473">SUM(M473,R473,W473,AB473)</f>
        <v>0</v>
      </c>
      <c r="AD473" s="76">
        <f>IF(G473=Error_checking!$A$26,MAX(0,MIN(MaxBonus,$G$1)+1-_xlfn.RANK.EQ(AC473,$AC$2:$AC$601)),0)</f>
        <v>0</v>
      </c>
      <c r="AE473" s="73">
        <f t="shared" si="7"/>
        <v>0</v>
      </c>
      <c r="AF473" s="78" t="str">
        <f t="array" ref="AF473">IF(G473=Error_checking!$A$26,_xlfn.RANK.EQ(AC473,$AC$2:$AC$601),"")</f>
        <v/>
      </c>
      <c r="AG473" s="79"/>
      <c r="AH473" s="80"/>
      <c r="AI473" s="80"/>
      <c r="AJ473" s="80"/>
      <c r="AK473" s="81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</row>
    <row r="474" spans="1:78" ht="14.25" x14ac:dyDescent="0.2">
      <c r="A474" s="58" t="str">
        <f t="array" ref="A474">IF(G474=Error_checking!$A$26,_xlfn.RANK.EQ(AC474,$AC$2:$AC$601),"")</f>
        <v/>
      </c>
      <c r="B474" s="84">
        <v>49</v>
      </c>
      <c r="C474" s="59">
        <f>VLOOKUP($B474,Ludo_na!$A$2:$D$601,2,0)</f>
        <v>272</v>
      </c>
      <c r="D474" s="60" t="str">
        <f>IF(VLOOKUP($B474,Ludo_voor!$A$2:$Y$601,3,0)="","",VLOOKUP($B474,Ludo_voor!$A$2:$Y$601,3,0))</f>
        <v>Scheemaker</v>
      </c>
      <c r="E474" s="61" t="str">
        <f>IF(VLOOKUP($B474,Ludo_voor!$A$2:$Y$601,4,0)="","",VLOOKUP($B474,Ludo_voor!$A$2:$Y$601,4,0))</f>
        <v>Patrick</v>
      </c>
      <c r="F474" s="62" t="str">
        <f>IF(VLOOKUP($B474,Ludo_voor!$A$2:$Y$601,5,0)="","",VLOOKUP($B474,Ludo_voor!$A$2:$Y$601,5,0))</f>
        <v>Mad Freddy</v>
      </c>
      <c r="G474" s="63"/>
      <c r="H474" s="85"/>
      <c r="I474" s="86"/>
      <c r="J474" s="87"/>
      <c r="K474" s="87"/>
      <c r="L474" s="87"/>
      <c r="M474" s="67" t="str">
        <f t="array" ref="M474">IF($G474="","",IF(L474="",0,((SUM(IF(I474=I$2:I$601,IF(J474=J$2:J$601,1,0),0))-K474)/(SUM(IF(I474=I$2:I$601,IF(J474=J$2:J$601,1,0),0))-1)*100)+(L474/(SUM(IF(I474=I$2:I$601,IF(J474=J$2:J$601,L$2:L$601,0),0))))+IF(K474&lt;2,SUM(IF(I474=I$2:I$601,IF(J474=J$2:J$601,1,0),0)),0)))</f>
        <v/>
      </c>
      <c r="N474" s="88"/>
      <c r="O474" s="72"/>
      <c r="P474" s="72"/>
      <c r="Q474" s="72"/>
      <c r="R474" s="70" t="str">
        <f t="array" ref="R474">IF($G474="","",IF(Q474="",0,((SUM(IF(N474=N$2:N$601,IF(O474=O$2:O$601,1,0),0))-P474)/(SUM(IF(N474=N$2:N$601,IF(O474=O$2:O$601,1,0),0))-1)*100)+(Q474/(SUM(IF(N474=N$2:N$601,IF(O474=O$2:O$601,Q$2:Q$601,0),0))))+IF(P474&lt;2,SUM(IF(N474=N$2:N$601,IF(O474=O$2:O$601,1,0),0)),0)))</f>
        <v/>
      </c>
      <c r="S474" s="71"/>
      <c r="T474" s="72"/>
      <c r="U474" s="72"/>
      <c r="V474" s="72"/>
      <c r="W474" s="73" t="str">
        <f t="array" ref="W474">IF($G474="","",IF(OR(S474=Error_checking!$Q$25,S474=Error_checking!$Q$26),R474-IF(P474&lt;2,SUM(IF(N474=N$2:N$601,IF(O474=O$2:O$601,1,0),0)),0),IF(V474="",0,((SUM(IF(S474=S$2:S$601,IF(T474=T$2:T$601,1,0),0))-U474)/(SUM(IF(S474=S$2:S$601,IF(T474=T$2:T$601,1,0),0))-1)*100)+(V474/(SUM(IF(S474=S$2:S$601,IF(T474=T$2:T$601,V$2:V$601,0),0))))+IF(U474&lt;2,SUM(IF(S474=S$2:S$601,IF(T474=T$2:T$601,1,0),0)),0))))</f>
        <v/>
      </c>
      <c r="X474" s="74"/>
      <c r="Y474" s="75"/>
      <c r="Z474" s="76"/>
      <c r="AA474" s="75"/>
      <c r="AB474" s="77">
        <f>0</f>
        <v>0</v>
      </c>
      <c r="AC474" s="77">
        <f t="array" ref="AC474">SUM(M474,R474,W474,AB474)</f>
        <v>0</v>
      </c>
      <c r="AD474" s="76">
        <f>IF(G474=Error_checking!$A$26,MAX(0,MIN(MaxBonus,$G$1)+1-_xlfn.RANK.EQ(AC474,$AC$2:$AC$601)),0)</f>
        <v>0</v>
      </c>
      <c r="AE474" s="73">
        <f t="shared" si="7"/>
        <v>0</v>
      </c>
      <c r="AF474" s="78" t="str">
        <f t="array" ref="AF474">IF(G474=Error_checking!$A$26,_xlfn.RANK.EQ(AC474,$AC$2:$AC$601),"")</f>
        <v/>
      </c>
      <c r="AG474" s="79"/>
      <c r="AH474" s="80"/>
      <c r="AI474" s="80"/>
      <c r="AJ474" s="80"/>
      <c r="AK474" s="81"/>
      <c r="AL474" s="81"/>
      <c r="AM474" s="81"/>
      <c r="AN474" s="82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1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</row>
    <row r="475" spans="1:78" s="104" customFormat="1" ht="12.75" x14ac:dyDescent="0.2">
      <c r="A475" s="58" t="str">
        <f t="array" ref="A475">IF(G475=Error_checking!$A$26,_xlfn.RANK.EQ(AC475,$AC$2:$AC$601),"")</f>
        <v/>
      </c>
      <c r="B475" s="84">
        <v>165</v>
      </c>
      <c r="C475" s="59">
        <f>VLOOKUP($B475,Ludo_na!$A$2:$D$601,2,0)</f>
        <v>244</v>
      </c>
      <c r="D475" s="60" t="str">
        <f>IF(VLOOKUP($B475,Ludo_voor!$A$2:$Y$601,3,0)="","",VLOOKUP($B475,Ludo_voor!$A$2:$Y$601,3,0))</f>
        <v>Schepens</v>
      </c>
      <c r="E475" s="61" t="str">
        <f>IF(VLOOKUP($B475,Ludo_voor!$A$2:$Y$601,4,0)="","",VLOOKUP($B475,Ludo_voor!$A$2:$Y$601,4,0))</f>
        <v>Bart</v>
      </c>
      <c r="F475" s="62" t="str">
        <f>IF(VLOOKUP($B475,Ludo_voor!$A$2:$Y$601,5,0)="","",VLOOKUP($B475,Ludo_voor!$A$2:$Y$601,5,0))</f>
        <v>Spelen op Zolder</v>
      </c>
      <c r="G475" s="63"/>
      <c r="H475" s="85"/>
      <c r="I475" s="86"/>
      <c r="J475" s="87"/>
      <c r="K475" s="87"/>
      <c r="L475" s="87"/>
      <c r="M475" s="67" t="str">
        <f t="array" ref="M475">IF($G475="","",IF(L475="",0,((SUM(IF(I475=I$2:I$601,IF(J475=J$2:J$601,1,0),0))-K475)/(SUM(IF(I475=I$2:I$601,IF(J475=J$2:J$601,1,0),0))-1)*100)+(L475/(SUM(IF(I475=I$2:I$601,IF(J475=J$2:J$601,L$2:L$601,0),0))))+IF(K475&lt;2,SUM(IF(I475=I$2:I$601,IF(J475=J$2:J$601,1,0),0)),0)))</f>
        <v/>
      </c>
      <c r="N475" s="88"/>
      <c r="O475" s="72"/>
      <c r="P475" s="72"/>
      <c r="Q475" s="72"/>
      <c r="R475" s="70" t="str">
        <f t="array" ref="R475">IF($G475="","",IF(Q475="",0,((SUM(IF(N475=N$2:N$601,IF(O475=O$2:O$601,1,0),0))-P475)/(SUM(IF(N475=N$2:N$601,IF(O475=O$2:O$601,1,0),0))-1)*100)+(Q475/(SUM(IF(N475=N$2:N$601,IF(O475=O$2:O$601,Q$2:Q$601,0),0))))+IF(P475&lt;2,SUM(IF(N475=N$2:N$601,IF(O475=O$2:O$601,1,0),0)),0)))</f>
        <v/>
      </c>
      <c r="S475" s="71"/>
      <c r="T475" s="72"/>
      <c r="U475" s="72"/>
      <c r="V475" s="72"/>
      <c r="W475" s="73" t="str">
        <f t="array" ref="W475">IF($G475="","",IF(OR(S475=Error_checking!$Q$25,S475=Error_checking!$Q$26),R475-IF(P475&lt;2,SUM(IF(N475=N$2:N$601,IF(O475=O$2:O$601,1,0),0)),0),IF(V475="",0,((SUM(IF(S475=S$2:S$601,IF(T475=T$2:T$601,1,0),0))-U475)/(SUM(IF(S475=S$2:S$601,IF(T475=T$2:T$601,1,0),0))-1)*100)+(V475/(SUM(IF(S475=S$2:S$601,IF(T475=T$2:T$601,V$2:V$601,0),0))))+IF(U475&lt;2,SUM(IF(S475=S$2:S$601,IF(T475=T$2:T$601,1,0),0)),0))))</f>
        <v/>
      </c>
      <c r="X475" s="74"/>
      <c r="Y475" s="75"/>
      <c r="Z475" s="76"/>
      <c r="AA475" s="75"/>
      <c r="AB475" s="77">
        <f>0</f>
        <v>0</v>
      </c>
      <c r="AC475" s="77">
        <f t="array" ref="AC475">SUM(M475,R475,W475,AB475)</f>
        <v>0</v>
      </c>
      <c r="AD475" s="76">
        <f>IF(G475=Error_checking!$A$26,MAX(0,MIN(MaxBonus,$G$1)+1-_xlfn.RANK.EQ(AC475,$AC$2:$AC$601)),0)</f>
        <v>0</v>
      </c>
      <c r="AE475" s="73">
        <f t="shared" si="7"/>
        <v>0</v>
      </c>
      <c r="AF475" s="78" t="str">
        <f t="array" ref="AF475">IF(G475=Error_checking!$A$26,_xlfn.RANK.EQ(AC475,$AC$2:$AC$601),"")</f>
        <v/>
      </c>
      <c r="AG475" s="79"/>
      <c r="AH475" s="80"/>
      <c r="AI475" s="80"/>
      <c r="AJ475" s="80"/>
      <c r="AK475" s="81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</row>
    <row r="476" spans="1:78" ht="14.25" x14ac:dyDescent="0.2">
      <c r="A476" s="58" t="str">
        <f t="array" ref="A476">IF(G476=Error_checking!$A$26,_xlfn.RANK.EQ(AC476,$AC$2:$AC$601),"")</f>
        <v/>
      </c>
      <c r="B476" s="84">
        <v>9</v>
      </c>
      <c r="C476" s="59">
        <f>VLOOKUP($B476,Ludo_na!$A$2:$D$601,2,0)</f>
        <v>102</v>
      </c>
      <c r="D476" s="60" t="str">
        <f>IF(VLOOKUP($B476,Ludo_voor!$A$2:$Y$601,3,0)="","",VLOOKUP($B476,Ludo_voor!$A$2:$Y$601,3,0))</f>
        <v>Schepens</v>
      </c>
      <c r="E476" s="61" t="str">
        <f>IF(VLOOKUP($B476,Ludo_voor!$A$2:$Y$601,4,0)="","",VLOOKUP($B476,Ludo_voor!$A$2:$Y$601,4,0))</f>
        <v>Marion</v>
      </c>
      <c r="F476" s="62" t="str">
        <f>IF(VLOOKUP($B476,Ludo_voor!$A$2:$Y$601,5,0)="","",VLOOKUP($B476,Ludo_voor!$A$2:$Y$601,5,0))</f>
        <v>Spelen op Zolder</v>
      </c>
      <c r="G476" s="63"/>
      <c r="H476" s="85"/>
      <c r="I476" s="86"/>
      <c r="J476" s="87"/>
      <c r="K476" s="87"/>
      <c r="L476" s="87"/>
      <c r="M476" s="67" t="str">
        <f t="array" ref="M476">IF($G476="","",IF(L476="",0,((SUM(IF(I476=I$2:I$601,IF(J476=J$2:J$601,1,0),0))-K476)/(SUM(IF(I476=I$2:I$601,IF(J476=J$2:J$601,1,0),0))-1)*100)+(L476/(SUM(IF(I476=I$2:I$601,IF(J476=J$2:J$601,L$2:L$601,0),0))))+IF(K476&lt;2,SUM(IF(I476=I$2:I$601,IF(J476=J$2:J$601,1,0),0)),0)))</f>
        <v/>
      </c>
      <c r="N476" s="88"/>
      <c r="O476" s="72"/>
      <c r="P476" s="72"/>
      <c r="Q476" s="72"/>
      <c r="R476" s="70" t="str">
        <f t="array" ref="R476">IF($G476="","",IF(Q476="",0,((SUM(IF(N476=N$2:N$601,IF(O476=O$2:O$601,1,0),0))-P476)/(SUM(IF(N476=N$2:N$601,IF(O476=O$2:O$601,1,0),0))-1)*100)+(Q476/(SUM(IF(N476=N$2:N$601,IF(O476=O$2:O$601,Q$2:Q$601,0),0))))+IF(P476&lt;2,SUM(IF(N476=N$2:N$601,IF(O476=O$2:O$601,1,0),0)),0)))</f>
        <v/>
      </c>
      <c r="S476" s="71"/>
      <c r="T476" s="72"/>
      <c r="U476" s="72"/>
      <c r="V476" s="72"/>
      <c r="W476" s="73" t="str">
        <f t="array" ref="W476">IF($G476="","",IF(OR(S476=Error_checking!$Q$25,S476=Error_checking!$Q$26),R476-IF(P476&lt;2,SUM(IF(N476=N$2:N$601,IF(O476=O$2:O$601,1,0),0)),0),IF(V476="",0,((SUM(IF(S476=S$2:S$601,IF(T476=T$2:T$601,1,0),0))-U476)/(SUM(IF(S476=S$2:S$601,IF(T476=T$2:T$601,1,0),0))-1)*100)+(V476/(SUM(IF(S476=S$2:S$601,IF(T476=T$2:T$601,V$2:V$601,0),0))))+IF(U476&lt;2,SUM(IF(S476=S$2:S$601,IF(T476=T$2:T$601,1,0),0)),0))))</f>
        <v/>
      </c>
      <c r="X476" s="74"/>
      <c r="Y476" s="75"/>
      <c r="Z476" s="76"/>
      <c r="AA476" s="75"/>
      <c r="AB476" s="77">
        <f>0</f>
        <v>0</v>
      </c>
      <c r="AC476" s="77">
        <f t="array" ref="AC476">SUM(M476,R476,W476,AB476)</f>
        <v>0</v>
      </c>
      <c r="AD476" s="76">
        <f>IF(G476=Error_checking!$A$26,MAX(0,MIN(MaxBonus,$G$1)+1-_xlfn.RANK.EQ(AC476,$AC$2:$AC$601)),0)</f>
        <v>0</v>
      </c>
      <c r="AE476" s="73">
        <f t="shared" si="7"/>
        <v>0</v>
      </c>
      <c r="AF476" s="78" t="str">
        <f t="array" ref="AF476">IF(G476=Error_checking!$A$26,_xlfn.RANK.EQ(AC476,$AC$2:$AC$601),"")</f>
        <v/>
      </c>
      <c r="AG476" s="79"/>
      <c r="AH476" s="80"/>
      <c r="AI476" s="80"/>
      <c r="AJ476" s="80"/>
      <c r="AK476" s="81"/>
      <c r="AL476" s="81"/>
      <c r="AM476" s="81"/>
      <c r="AN476" s="82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1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</row>
    <row r="477" spans="1:78" s="104" customFormat="1" ht="12.75" x14ac:dyDescent="0.2">
      <c r="A477" s="58" t="str">
        <f t="array" ref="A477">IF(G477=Error_checking!$A$26,_xlfn.RANK.EQ(AC477,$AC$2:$AC$601),"")</f>
        <v/>
      </c>
      <c r="B477" s="84">
        <v>444</v>
      </c>
      <c r="C477" s="59">
        <f>VLOOKUP($B477,Ludo_na!$A$2:$D$601,2,0)</f>
        <v>518</v>
      </c>
      <c r="D477" s="60" t="str">
        <f>IF(VLOOKUP($B477,Ludo_voor!$A$2:$Y$601,3,0)="","",VLOOKUP($B477,Ludo_voor!$A$2:$Y$601,3,0))</f>
        <v>Schmids</v>
      </c>
      <c r="E477" s="61" t="str">
        <f>IF(VLOOKUP($B477,Ludo_voor!$A$2:$Y$601,4,0)="","",VLOOKUP($B477,Ludo_voor!$A$2:$Y$601,4,0))</f>
        <v>Sophie</v>
      </c>
      <c r="F477" s="62" t="str">
        <f>IF(VLOOKUP($B477,Ludo_voor!$A$2:$Y$601,5,0)="","",VLOOKUP($B477,Ludo_voor!$A$2:$Y$601,5,0))</f>
        <v/>
      </c>
      <c r="G477" s="63"/>
      <c r="H477" s="85"/>
      <c r="I477" s="86"/>
      <c r="J477" s="87"/>
      <c r="K477" s="87"/>
      <c r="L477" s="87"/>
      <c r="M477" s="67" t="str">
        <f t="array" ref="M477">IF($G477="","",IF(L477="",0,((SUM(IF(I477=I$2:I$601,IF(J477=J$2:J$601,1,0),0))-K477)/(SUM(IF(I477=I$2:I$601,IF(J477=J$2:J$601,1,0),0))-1)*100)+(L477/(SUM(IF(I477=I$2:I$601,IF(J477=J$2:J$601,L$2:L$601,0),0))))+IF(K477&lt;2,SUM(IF(I477=I$2:I$601,IF(J477=J$2:J$601,1,0),0)),0)))</f>
        <v/>
      </c>
      <c r="N477" s="88"/>
      <c r="O477" s="72"/>
      <c r="P477" s="72"/>
      <c r="Q477" s="72"/>
      <c r="R477" s="70" t="str">
        <f t="array" ref="R477">IF($G477="","",IF(Q477="",0,((SUM(IF(N477=N$2:N$601,IF(O477=O$2:O$601,1,0),0))-P477)/(SUM(IF(N477=N$2:N$601,IF(O477=O$2:O$601,1,0),0))-1)*100)+(Q477/(SUM(IF(N477=N$2:N$601,IF(O477=O$2:O$601,Q$2:Q$601,0),0))))+IF(P477&lt;2,SUM(IF(N477=N$2:N$601,IF(O477=O$2:O$601,1,0),0)),0)))</f>
        <v/>
      </c>
      <c r="S477" s="71"/>
      <c r="T477" s="72"/>
      <c r="U477" s="72"/>
      <c r="V477" s="72"/>
      <c r="W477" s="73" t="str">
        <f t="array" ref="W477">IF($G477="","",IF(OR(S477=Error_checking!$Q$25,S477=Error_checking!$Q$26),R477-IF(P477&lt;2,SUM(IF(N477=N$2:N$601,IF(O477=O$2:O$601,1,0),0)),0),IF(V477="",0,((SUM(IF(S477=S$2:S$601,IF(T477=T$2:T$601,1,0),0))-U477)/(SUM(IF(S477=S$2:S$601,IF(T477=T$2:T$601,1,0),0))-1)*100)+(V477/(SUM(IF(S477=S$2:S$601,IF(T477=T$2:T$601,V$2:V$601,0),0))))+IF(U477&lt;2,SUM(IF(S477=S$2:S$601,IF(T477=T$2:T$601,1,0),0)),0))))</f>
        <v/>
      </c>
      <c r="X477" s="74"/>
      <c r="Y477" s="75"/>
      <c r="Z477" s="76"/>
      <c r="AA477" s="75"/>
      <c r="AB477" s="77">
        <f>0</f>
        <v>0</v>
      </c>
      <c r="AC477" s="77">
        <f t="array" ref="AC477">SUM(M477,R477,W477,AB477)</f>
        <v>0</v>
      </c>
      <c r="AD477" s="76">
        <f>IF(G477=Error_checking!$A$26,MAX(0,MIN(MaxBonus,$G$1)+1-_xlfn.RANK.EQ(AC477,$AC$2:$AC$601)),0)</f>
        <v>0</v>
      </c>
      <c r="AE477" s="73">
        <f t="shared" si="7"/>
        <v>0</v>
      </c>
      <c r="AF477" s="78" t="str">
        <f t="array" ref="AF477">IF(G477=Error_checking!$A$26,_xlfn.RANK.EQ(AC477,$AC$2:$AC$601),"")</f>
        <v/>
      </c>
      <c r="AG477" s="79"/>
      <c r="AH477" s="80"/>
      <c r="AI477" s="80"/>
      <c r="AJ477" s="80"/>
      <c r="AK477" s="81"/>
      <c r="AL477" s="81"/>
      <c r="AM477" s="81"/>
      <c r="AN477" s="82"/>
      <c r="AO477" s="81"/>
      <c r="AP477" s="81"/>
      <c r="AQ477" s="81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  <c r="BK477" s="89"/>
      <c r="BL477" s="89"/>
      <c r="BM477" s="89"/>
      <c r="BN477" s="89"/>
      <c r="BO477" s="89"/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/>
    </row>
    <row r="478" spans="1:78" s="104" customFormat="1" ht="12.75" x14ac:dyDescent="0.2">
      <c r="A478" s="58" t="str">
        <f t="array" ref="A478">IF(G478=Error_checking!$A$26,_xlfn.RANK.EQ(AC478,$AC$2:$AC$601),"")</f>
        <v/>
      </c>
      <c r="B478" s="84">
        <v>207</v>
      </c>
      <c r="C478" s="59">
        <f>VLOOKUP($B478,Ludo_na!$A$2:$D$601,2,0)</f>
        <v>502</v>
      </c>
      <c r="D478" s="60" t="str">
        <f>IF(VLOOKUP($B478,Ludo_voor!$A$2:$Y$601,3,0)="","",VLOOKUP($B478,Ludo_voor!$A$2:$Y$601,3,0))</f>
        <v>Schoevaerts</v>
      </c>
      <c r="E478" s="61" t="str">
        <f>IF(VLOOKUP($B478,Ludo_voor!$A$2:$Y$601,4,0)="","",VLOOKUP($B478,Ludo_voor!$A$2:$Y$601,4,0))</f>
        <v>Dimitri</v>
      </c>
      <c r="F478" s="62" t="str">
        <f>IF(VLOOKUP($B478,Ludo_voor!$A$2:$Y$601,5,0)="","",VLOOKUP($B478,Ludo_voor!$A$2:$Y$601,5,0))</f>
        <v/>
      </c>
      <c r="G478" s="63"/>
      <c r="H478" s="85"/>
      <c r="I478" s="86"/>
      <c r="J478" s="87"/>
      <c r="K478" s="87"/>
      <c r="L478" s="87"/>
      <c r="M478" s="67" t="str">
        <f t="array" ref="M478">IF($G478="","",IF(L478="",0,((SUM(IF(I478=I$2:I$601,IF(J478=J$2:J$601,1,0),0))-K478)/(SUM(IF(I478=I$2:I$601,IF(J478=J$2:J$601,1,0),0))-1)*100)+(L478/(SUM(IF(I478=I$2:I$601,IF(J478=J$2:J$601,L$2:L$601,0),0))))+IF(K478&lt;2,SUM(IF(I478=I$2:I$601,IF(J478=J$2:J$601,1,0),0)),0)))</f>
        <v/>
      </c>
      <c r="N478" s="88"/>
      <c r="O478" s="72"/>
      <c r="P478" s="72"/>
      <c r="Q478" s="72"/>
      <c r="R478" s="70" t="str">
        <f t="array" ref="R478">IF($G478="","",IF(Q478="",0,((SUM(IF(N478=N$2:N$601,IF(O478=O$2:O$601,1,0),0))-P478)/(SUM(IF(N478=N$2:N$601,IF(O478=O$2:O$601,1,0),0))-1)*100)+(Q478/(SUM(IF(N478=N$2:N$601,IF(O478=O$2:O$601,Q$2:Q$601,0),0))))+IF(P478&lt;2,SUM(IF(N478=N$2:N$601,IF(O478=O$2:O$601,1,0),0)),0)))</f>
        <v/>
      </c>
      <c r="S478" s="71"/>
      <c r="T478" s="72"/>
      <c r="U478" s="72"/>
      <c r="V478" s="72"/>
      <c r="W478" s="73" t="str">
        <f t="array" ref="W478">IF($G478="","",IF(OR(S478=Error_checking!$Q$25,S478=Error_checking!$Q$26),R478-IF(P478&lt;2,SUM(IF(N478=N$2:N$601,IF(O478=O$2:O$601,1,0),0)),0),IF(V478="",0,((SUM(IF(S478=S$2:S$601,IF(T478=T$2:T$601,1,0),0))-U478)/(SUM(IF(S478=S$2:S$601,IF(T478=T$2:T$601,1,0),0))-1)*100)+(V478/(SUM(IF(S478=S$2:S$601,IF(T478=T$2:T$601,V$2:V$601,0),0))))+IF(U478&lt;2,SUM(IF(S478=S$2:S$601,IF(T478=T$2:T$601,1,0),0)),0))))</f>
        <v/>
      </c>
      <c r="X478" s="74"/>
      <c r="Y478" s="75"/>
      <c r="Z478" s="76"/>
      <c r="AA478" s="75"/>
      <c r="AB478" s="77">
        <f>0</f>
        <v>0</v>
      </c>
      <c r="AC478" s="77">
        <f t="array" ref="AC478">SUM(M478,R478,W478,AB478)</f>
        <v>0</v>
      </c>
      <c r="AD478" s="76">
        <f>IF(G478=Error_checking!$A$26,MAX(0,MIN(MaxBonus,$G$1)+1-_xlfn.RANK.EQ(AC478,$AC$2:$AC$601)),0)</f>
        <v>0</v>
      </c>
      <c r="AE478" s="73">
        <f t="shared" si="7"/>
        <v>0</v>
      </c>
      <c r="AF478" s="78" t="str">
        <f t="array" ref="AF478">IF(G478=Error_checking!$A$26,_xlfn.RANK.EQ(AC478,$AC$2:$AC$601),"")</f>
        <v/>
      </c>
      <c r="AG478" s="79"/>
      <c r="AH478" s="80"/>
      <c r="AI478" s="80"/>
      <c r="AJ478" s="80"/>
      <c r="AK478" s="81"/>
      <c r="AL478" s="81"/>
      <c r="AM478" s="81"/>
      <c r="AN478" s="82"/>
      <c r="AO478" s="81"/>
      <c r="AP478" s="81"/>
      <c r="AQ478" s="81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/>
      <c r="BI478" s="89"/>
      <c r="BJ478" s="89"/>
      <c r="BK478" s="89"/>
      <c r="BL478" s="89"/>
      <c r="BM478" s="89"/>
      <c r="BN478" s="89"/>
      <c r="BO478" s="89"/>
      <c r="BP478" s="89"/>
      <c r="BQ478" s="89"/>
      <c r="BR478" s="89"/>
      <c r="BS478" s="89"/>
      <c r="BT478" s="89"/>
      <c r="BU478" s="89"/>
      <c r="BV478" s="89"/>
      <c r="BW478" s="89"/>
      <c r="BX478" s="89"/>
      <c r="BY478" s="89"/>
      <c r="BZ478" s="89"/>
    </row>
    <row r="479" spans="1:78" ht="14.25" x14ac:dyDescent="0.2">
      <c r="A479" s="58" t="str">
        <f t="array" ref="A479">IF(G479=Error_checking!$A$26,_xlfn.RANK.EQ(AC479,$AC$2:$AC$601),"")</f>
        <v/>
      </c>
      <c r="B479" s="84">
        <v>339</v>
      </c>
      <c r="C479" s="59">
        <f>VLOOKUP($B479,Ludo_na!$A$2:$D$601,2,0)</f>
        <v>384</v>
      </c>
      <c r="D479" s="60" t="str">
        <f>IF(VLOOKUP($B479,Ludo_voor!$A$2:$Y$601,3,0)="","",VLOOKUP($B479,Ludo_voor!$A$2:$Y$601,3,0))</f>
        <v>Schuer</v>
      </c>
      <c r="E479" s="61" t="str">
        <f>IF(VLOOKUP($B479,Ludo_voor!$A$2:$Y$601,4,0)="","",VLOOKUP($B479,Ludo_voor!$A$2:$Y$601,4,0))</f>
        <v>Alan</v>
      </c>
      <c r="F479" s="62" t="str">
        <f>IF(VLOOKUP($B479,Ludo_voor!$A$2:$Y$601,5,0)="","",VLOOKUP($B479,Ludo_voor!$A$2:$Y$601,5,0))</f>
        <v/>
      </c>
      <c r="G479" s="63"/>
      <c r="H479" s="85"/>
      <c r="I479" s="86"/>
      <c r="J479" s="87"/>
      <c r="K479" s="87"/>
      <c r="L479" s="87"/>
      <c r="M479" s="67" t="str">
        <f t="array" ref="M479">IF($G479="","",IF(L479="",0,((SUM(IF(I479=I$2:I$601,IF(J479=J$2:J$601,1,0),0))-K479)/(SUM(IF(I479=I$2:I$601,IF(J479=J$2:J$601,1,0),0))-1)*100)+(L479/(SUM(IF(I479=I$2:I$601,IF(J479=J$2:J$601,L$2:L$601,0),0))))+IF(K479&lt;2,SUM(IF(I479=I$2:I$601,IF(J479=J$2:J$601,1,0),0)),0)))</f>
        <v/>
      </c>
      <c r="N479" s="88"/>
      <c r="O479" s="72"/>
      <c r="P479" s="72"/>
      <c r="Q479" s="72"/>
      <c r="R479" s="70" t="str">
        <f t="array" ref="R479">IF($G479="","",IF(Q479="",0,((SUM(IF(N479=N$2:N$601,IF(O479=O$2:O$601,1,0),0))-P479)/(SUM(IF(N479=N$2:N$601,IF(O479=O$2:O$601,1,0),0))-1)*100)+(Q479/(SUM(IF(N479=N$2:N$601,IF(O479=O$2:O$601,Q$2:Q$601,0),0))))+IF(P479&lt;2,SUM(IF(N479=N$2:N$601,IF(O479=O$2:O$601,1,0),0)),0)))</f>
        <v/>
      </c>
      <c r="S479" s="71"/>
      <c r="T479" s="72"/>
      <c r="U479" s="72"/>
      <c r="V479" s="72"/>
      <c r="W479" s="73" t="str">
        <f t="array" ref="W479">IF($G479="","",IF(OR(S479=Error_checking!$Q$25,S479=Error_checking!$Q$26),R479-IF(P479&lt;2,SUM(IF(N479=N$2:N$601,IF(O479=O$2:O$601,1,0),0)),0),IF(V479="",0,((SUM(IF(S479=S$2:S$601,IF(T479=T$2:T$601,1,0),0))-U479)/(SUM(IF(S479=S$2:S$601,IF(T479=T$2:T$601,1,0),0))-1)*100)+(V479/(SUM(IF(S479=S$2:S$601,IF(T479=T$2:T$601,V$2:V$601,0),0))))+IF(U479&lt;2,SUM(IF(S479=S$2:S$601,IF(T479=T$2:T$601,1,0),0)),0))))</f>
        <v/>
      </c>
      <c r="X479" s="74"/>
      <c r="Y479" s="75"/>
      <c r="Z479" s="76"/>
      <c r="AA479" s="75"/>
      <c r="AB479" s="77">
        <f>0</f>
        <v>0</v>
      </c>
      <c r="AC479" s="77">
        <f t="array" ref="AC479">SUM(M479,R479,W479,AB479)</f>
        <v>0</v>
      </c>
      <c r="AD479" s="76">
        <f>IF(G479=Error_checking!$A$26,MAX(0,MIN(MaxBonus,$G$1)+1-_xlfn.RANK.EQ(AC479,$AC$2:$AC$601)),0)</f>
        <v>0</v>
      </c>
      <c r="AE479" s="73">
        <f t="shared" si="7"/>
        <v>0</v>
      </c>
      <c r="AF479" s="78" t="str">
        <f t="array" ref="AF479">IF(G479=Error_checking!$A$26,_xlfn.RANK.EQ(AC479,$AC$2:$AC$601),"")</f>
        <v/>
      </c>
      <c r="AG479" s="79"/>
      <c r="AH479" s="80"/>
      <c r="AI479" s="80"/>
      <c r="AJ479" s="80"/>
      <c r="AK479" s="81"/>
      <c r="AL479" s="81"/>
      <c r="AM479" s="81"/>
      <c r="AN479" s="82"/>
      <c r="AO479" s="81"/>
      <c r="AP479" s="81"/>
      <c r="AQ479" s="81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89"/>
      <c r="BM479" s="89"/>
      <c r="BN479" s="89"/>
      <c r="BO479" s="89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</row>
    <row r="480" spans="1:78" s="89" customFormat="1" ht="12.75" x14ac:dyDescent="0.2">
      <c r="A480" s="58" t="str">
        <f t="array" ref="A480">IF(G480=Error_checking!$A$26,_xlfn.RANK.EQ(AC480,$AC$2:$AC$601),"")</f>
        <v/>
      </c>
      <c r="B480" s="94">
        <v>395</v>
      </c>
      <c r="C480" s="59">
        <f>VLOOKUP($B480,Ludo_na!$A$2:$D$601,2,0)</f>
        <v>386</v>
      </c>
      <c r="D480" s="60" t="str">
        <f>IF(VLOOKUP($B480,Ludo_voor!$A$2:$Y$601,3,0)="","",VLOOKUP($B480,Ludo_voor!$A$2:$Y$601,3,0))</f>
        <v>Servotte</v>
      </c>
      <c r="E480" s="61" t="str">
        <f>IF(VLOOKUP($B480,Ludo_voor!$A$2:$Y$601,4,0)="","",VLOOKUP($B480,Ludo_voor!$A$2:$Y$601,4,0))</f>
        <v>Damien</v>
      </c>
      <c r="F480" s="62" t="str">
        <f>IF(VLOOKUP($B480,Ludo_voor!$A$2:$Y$601,5,0)="","",VLOOKUP($B480,Ludo_voor!$A$2:$Y$601,5,0))</f>
        <v/>
      </c>
      <c r="G480" s="63"/>
      <c r="H480" s="64"/>
      <c r="I480" s="65"/>
      <c r="J480" s="66"/>
      <c r="K480" s="66"/>
      <c r="L480" s="66"/>
      <c r="M480" s="67" t="str">
        <f t="array" ref="M480">IF($G480="","",IF(L480="",0,((SUM(IF(I480=I$2:I$601,IF(J480=J$2:J$601,1,0),0))-K480)/(SUM(IF(I480=I$2:I$601,IF(J480=J$2:J$601,1,0),0))-1)*100)+(L480/(SUM(IF(I480=I$2:I$601,IF(J480=J$2:J$601,L$2:L$601,0),0))))+IF(K480&lt;2,SUM(IF(I480=I$2:I$601,IF(J480=J$2:J$601,1,0),0)),0)))</f>
        <v/>
      </c>
      <c r="N480" s="68"/>
      <c r="O480" s="69"/>
      <c r="P480" s="69"/>
      <c r="Q480" s="69"/>
      <c r="R480" s="70" t="str">
        <f t="array" ref="R480">IF($G480="","",IF(Q480="",0,((SUM(IF(N480=N$2:N$601,IF(O480=O$2:O$601,1,0),0))-P480)/(SUM(IF(N480=N$2:N$601,IF(O480=O$2:O$601,1,0),0))-1)*100)+(Q480/(SUM(IF(N480=N$2:N$601,IF(O480=O$2:O$601,Q$2:Q$601,0),0))))+IF(P480&lt;2,SUM(IF(N480=N$2:N$601,IF(O480=O$2:O$601,1,0),0)),0)))</f>
        <v/>
      </c>
      <c r="S480" s="71"/>
      <c r="T480" s="72"/>
      <c r="U480" s="72"/>
      <c r="V480" s="72"/>
      <c r="W480" s="73" t="str">
        <f t="array" ref="W480">IF($G480="","",IF(OR(S480=Error_checking!$Q$25,S480=Error_checking!$Q$26),R480-IF(P480&lt;2,SUM(IF(N480=N$2:N$601,IF(O480=O$2:O$601,1,0),0)),0),IF(V480="",0,((SUM(IF(S480=S$2:S$601,IF(T480=T$2:T$601,1,0),0))-U480)/(SUM(IF(S480=S$2:S$601,IF(T480=T$2:T$601,1,0),0))-1)*100)+(V480/(SUM(IF(S480=S$2:S$601,IF(T480=T$2:T$601,V$2:V$601,0),0))))+IF(U480&lt;2,SUM(IF(S480=S$2:S$601,IF(T480=T$2:T$601,1,0),0)),0))))</f>
        <v/>
      </c>
      <c r="X480" s="74"/>
      <c r="Y480" s="75"/>
      <c r="Z480" s="76"/>
      <c r="AA480" s="75"/>
      <c r="AB480" s="77">
        <f>0</f>
        <v>0</v>
      </c>
      <c r="AC480" s="77">
        <f t="array" ref="AC480">SUM(M480,R480,W480,AB480)</f>
        <v>0</v>
      </c>
      <c r="AD480" s="76">
        <f>IF(G480=Error_checking!$A$26,MAX(0,MIN(MaxBonus,$G$1)+1-_xlfn.RANK.EQ(AC480,$AC$2:$AC$601)),0)</f>
        <v>0</v>
      </c>
      <c r="AE480" s="73">
        <f t="shared" si="7"/>
        <v>0</v>
      </c>
      <c r="AF480" s="78" t="str">
        <f t="array" ref="AF480">IF(G480=Error_checking!$A$26,_xlfn.RANK.EQ(AC480,$AC$2:$AC$601),"")</f>
        <v/>
      </c>
      <c r="AG480" s="79"/>
      <c r="AH480" s="80"/>
      <c r="AI480" s="80"/>
      <c r="AJ480" s="80"/>
      <c r="AK480" s="81"/>
      <c r="AL480" s="81"/>
      <c r="AM480" s="81"/>
      <c r="AN480" s="82"/>
      <c r="AO480" s="81"/>
      <c r="AP480" s="81"/>
      <c r="AQ480" s="81"/>
    </row>
    <row r="481" spans="1:78" s="89" customFormat="1" ht="12.75" x14ac:dyDescent="0.2">
      <c r="A481" s="58" t="str">
        <f t="array" ref="A481">IF(G481=Error_checking!$A$26,_xlfn.RANK.EQ(AC481,$AC$2:$AC$601),"")</f>
        <v/>
      </c>
      <c r="B481" s="58">
        <v>480</v>
      </c>
      <c r="C481" s="59">
        <f>VLOOKUP($B481,Ludo_na!$A$2:$D$601,2,0)</f>
        <v>356</v>
      </c>
      <c r="D481" s="60" t="str">
        <f>IF(VLOOKUP($B481,Ludo_voor!$A$2:$Y$601,3,0)="","",VLOOKUP($B481,Ludo_voor!$A$2:$Y$601,3,0))</f>
        <v>Severino</v>
      </c>
      <c r="E481" s="61" t="str">
        <f>IF(VLOOKUP($B481,Ludo_voor!$A$2:$Y$601,4,0)="","",VLOOKUP($B481,Ludo_voor!$A$2:$Y$601,4,0))</f>
        <v>Laetitia</v>
      </c>
      <c r="F481" s="62" t="str">
        <f>IF(VLOOKUP($B481,Ludo_voor!$A$2:$Y$601,5,0)="","",VLOOKUP($B481,Ludo_voor!$A$2:$Y$601,5,0))</f>
        <v/>
      </c>
      <c r="G481" s="63"/>
      <c r="H481" s="64"/>
      <c r="I481" s="65"/>
      <c r="J481" s="66"/>
      <c r="K481" s="66"/>
      <c r="L481" s="66"/>
      <c r="M481" s="67" t="str">
        <f t="array" ref="M481">IF($G481="","",IF(L481="",0,((SUM(IF(I481=I$2:I$601,IF(J481=J$2:J$601,1,0),0))-K481)/(SUM(IF(I481=I$2:I$601,IF(J481=J$2:J$601,1,0),0))-1)*100)+(L481/(SUM(IF(I481=I$2:I$601,IF(J481=J$2:J$601,L$2:L$601,0),0))))+IF(K481&lt;2,SUM(IF(I481=I$2:I$601,IF(J481=J$2:J$601,1,0),0)),0)))</f>
        <v/>
      </c>
      <c r="N481" s="68"/>
      <c r="O481" s="69"/>
      <c r="P481" s="69"/>
      <c r="Q481" s="69"/>
      <c r="R481" s="70" t="str">
        <f t="array" ref="R481">IF($G481="","",IF(Q481="",0,((SUM(IF(N481=N$2:N$601,IF(O481=O$2:O$601,1,0),0))-P481)/(SUM(IF(N481=N$2:N$601,IF(O481=O$2:O$601,1,0),0))-1)*100)+(Q481/(SUM(IF(N481=N$2:N$601,IF(O481=O$2:O$601,Q$2:Q$601,0),0))))+IF(P481&lt;2,SUM(IF(N481=N$2:N$601,IF(O481=O$2:O$601,1,0),0)),0)))</f>
        <v/>
      </c>
      <c r="S481" s="71"/>
      <c r="T481" s="72"/>
      <c r="U481" s="72"/>
      <c r="V481" s="72"/>
      <c r="W481" s="73" t="str">
        <f t="array" ref="W481">IF($G481="","",IF(OR(S481=Error_checking!$Q$25,S481=Error_checking!$Q$26),R481-IF(P481&lt;2,SUM(IF(N481=N$2:N$601,IF(O481=O$2:O$601,1,0),0)),0),IF(V481="",0,((SUM(IF(S481=S$2:S$601,IF(T481=T$2:T$601,1,0),0))-U481)/(SUM(IF(S481=S$2:S$601,IF(T481=T$2:T$601,1,0),0))-1)*100)+(V481/(SUM(IF(S481=S$2:S$601,IF(T481=T$2:T$601,V$2:V$601,0),0))))+IF(U481&lt;2,SUM(IF(S481=S$2:S$601,IF(T481=T$2:T$601,1,0),0)),0))))</f>
        <v/>
      </c>
      <c r="X481" s="74"/>
      <c r="Y481" s="75"/>
      <c r="Z481" s="76"/>
      <c r="AA481" s="75"/>
      <c r="AB481" s="77">
        <f>0</f>
        <v>0</v>
      </c>
      <c r="AC481" s="77">
        <f t="array" ref="AC481">SUM(M481,R481,W481,AB481)</f>
        <v>0</v>
      </c>
      <c r="AD481" s="76">
        <f>IF(G481=Error_checking!$A$26,MAX(0,MIN(MaxBonus,$G$1)+1-_xlfn.RANK.EQ(AC481,$AC$2:$AC$601)),0)</f>
        <v>0</v>
      </c>
      <c r="AE481" s="73">
        <f t="shared" si="7"/>
        <v>0</v>
      </c>
      <c r="AF481" s="78" t="str">
        <f t="array" ref="AF481">IF(G481=Error_checking!$A$26,_xlfn.RANK.EQ(AC481,$AC$2:$AC$601),"")</f>
        <v/>
      </c>
      <c r="AG481" s="79"/>
      <c r="AH481" s="80"/>
      <c r="AI481" s="80"/>
      <c r="AJ481" s="80"/>
      <c r="AK481" s="81"/>
      <c r="AL481" s="81"/>
      <c r="AM481" s="81"/>
      <c r="AN481" s="82"/>
      <c r="AO481" s="81"/>
      <c r="AP481" s="81"/>
      <c r="AQ481" s="81"/>
    </row>
    <row r="482" spans="1:78" s="89" customFormat="1" ht="12.75" x14ac:dyDescent="0.2">
      <c r="A482" s="58" t="str">
        <f t="array" ref="A482">IF(G482=Error_checking!$A$26,_xlfn.RANK.EQ(AC482,$AC$2:$AC$601),"")</f>
        <v/>
      </c>
      <c r="B482" s="84">
        <v>170</v>
      </c>
      <c r="C482" s="59">
        <f>VLOOKUP($B482,Ludo_na!$A$2:$D$601,2,0)</f>
        <v>219</v>
      </c>
      <c r="D482" s="60" t="str">
        <f>IF(VLOOKUP($B482,Ludo_voor!$A$2:$Y$601,3,0)="","",VLOOKUP($B482,Ludo_voor!$A$2:$Y$601,3,0))</f>
        <v>Siccard</v>
      </c>
      <c r="E482" s="61" t="str">
        <f>IF(VLOOKUP($B482,Ludo_voor!$A$2:$Y$601,4,0)="","",VLOOKUP($B482,Ludo_voor!$A$2:$Y$601,4,0))</f>
        <v>Jana</v>
      </c>
      <c r="F482" s="62" t="str">
        <f>IF(VLOOKUP($B482,Ludo_voor!$A$2:$Y$601,5,0)="","",VLOOKUP($B482,Ludo_voor!$A$2:$Y$601,5,0))</f>
        <v/>
      </c>
      <c r="G482" s="63"/>
      <c r="H482" s="85"/>
      <c r="I482" s="86"/>
      <c r="J482" s="87"/>
      <c r="K482" s="87"/>
      <c r="L482" s="87"/>
      <c r="M482" s="67" t="str">
        <f t="array" ref="M482">IF($G482="","",IF(L482="",0,((SUM(IF(I482=I$2:I$601,IF(J482=J$2:J$601,1,0),0))-K482)/(SUM(IF(I482=I$2:I$601,IF(J482=J$2:J$601,1,0),0))-1)*100)+(L482/(SUM(IF(I482=I$2:I$601,IF(J482=J$2:J$601,L$2:L$601,0),0))))+IF(K482&lt;2,SUM(IF(I482=I$2:I$601,IF(J482=J$2:J$601,1,0),0)),0)))</f>
        <v/>
      </c>
      <c r="N482" s="88"/>
      <c r="O482" s="72"/>
      <c r="P482" s="72"/>
      <c r="Q482" s="72"/>
      <c r="R482" s="70" t="str">
        <f t="array" ref="R482">IF($G482="","",IF(Q482="",0,((SUM(IF(N482=N$2:N$601,IF(O482=O$2:O$601,1,0),0))-P482)/(SUM(IF(N482=N$2:N$601,IF(O482=O$2:O$601,1,0),0))-1)*100)+(Q482/(SUM(IF(N482=N$2:N$601,IF(O482=O$2:O$601,Q$2:Q$601,0),0))))+IF(P482&lt;2,SUM(IF(N482=N$2:N$601,IF(O482=O$2:O$601,1,0),0)),0)))</f>
        <v/>
      </c>
      <c r="S482" s="71"/>
      <c r="T482" s="72"/>
      <c r="U482" s="72"/>
      <c r="V482" s="72"/>
      <c r="W482" s="73" t="str">
        <f t="array" ref="W482">IF($G482="","",IF(OR(S482=Error_checking!$Q$25,S482=Error_checking!$Q$26),R482-IF(P482&lt;2,SUM(IF(N482=N$2:N$601,IF(O482=O$2:O$601,1,0),0)),0),IF(V482="",0,((SUM(IF(S482=S$2:S$601,IF(T482=T$2:T$601,1,0),0))-U482)/(SUM(IF(S482=S$2:S$601,IF(T482=T$2:T$601,1,0),0))-1)*100)+(V482/(SUM(IF(S482=S$2:S$601,IF(T482=T$2:T$601,V$2:V$601,0),0))))+IF(U482&lt;2,SUM(IF(S482=S$2:S$601,IF(T482=T$2:T$601,1,0),0)),0))))</f>
        <v/>
      </c>
      <c r="X482" s="74"/>
      <c r="Y482" s="75"/>
      <c r="Z482" s="76"/>
      <c r="AA482" s="75"/>
      <c r="AB482" s="77">
        <f>0</f>
        <v>0</v>
      </c>
      <c r="AC482" s="77">
        <f t="array" ref="AC482">SUM(M482,R482,W482,AB482)</f>
        <v>0</v>
      </c>
      <c r="AD482" s="76">
        <f>IF(G482=Error_checking!$A$26,MAX(0,MIN(MaxBonus,$G$1)+1-_xlfn.RANK.EQ(AC482,$AC$2:$AC$601)),0)</f>
        <v>0</v>
      </c>
      <c r="AE482" s="73">
        <f t="shared" si="7"/>
        <v>0</v>
      </c>
      <c r="AF482" s="78" t="str">
        <f t="array" ref="AF482">IF(G482=Error_checking!$A$26,_xlfn.RANK.EQ(AC482,$AC$2:$AC$601),"")</f>
        <v/>
      </c>
      <c r="AG482" s="79"/>
      <c r="AH482" s="80"/>
      <c r="AI482" s="80"/>
      <c r="AJ482" s="80"/>
      <c r="AK482" s="81"/>
      <c r="AL482" s="81"/>
      <c r="AM482" s="81"/>
      <c r="AN482" s="82"/>
      <c r="AO482" s="81"/>
      <c r="AP482" s="81"/>
      <c r="AQ482" s="81"/>
    </row>
    <row r="483" spans="1:78" s="89" customFormat="1" ht="12.75" x14ac:dyDescent="0.2">
      <c r="A483" s="58" t="str">
        <f t="array" ref="A483">IF(G483=Error_checking!$A$26,_xlfn.RANK.EQ(AC483,$AC$2:$AC$601),"")</f>
        <v/>
      </c>
      <c r="B483" s="84">
        <v>177</v>
      </c>
      <c r="C483" s="59">
        <f>VLOOKUP($B483,Ludo_na!$A$2:$D$601,2,0)</f>
        <v>66</v>
      </c>
      <c r="D483" s="60" t="str">
        <f>IF(VLOOKUP($B483,Ludo_voor!$A$2:$Y$601,3,0)="","",VLOOKUP($B483,Ludo_voor!$A$2:$Y$601,3,0))</f>
        <v>Simoens</v>
      </c>
      <c r="E483" s="61" t="str">
        <f>IF(VLOOKUP($B483,Ludo_voor!$A$2:$Y$601,4,0)="","",VLOOKUP($B483,Ludo_voor!$A$2:$Y$601,4,0))</f>
        <v>Barry</v>
      </c>
      <c r="F483" s="62" t="str">
        <f>IF(VLOOKUP($B483,Ludo_voor!$A$2:$Y$601,5,0)="","",VLOOKUP($B483,Ludo_voor!$A$2:$Y$601,5,0))</f>
        <v>Spelen op Zolder</v>
      </c>
      <c r="G483" s="63"/>
      <c r="H483" s="85"/>
      <c r="I483" s="86"/>
      <c r="J483" s="87"/>
      <c r="K483" s="87"/>
      <c r="L483" s="87"/>
      <c r="M483" s="67" t="str">
        <f t="array" ref="M483">IF($G483="","",IF(L483="",0,((SUM(IF(I483=I$2:I$601,IF(J483=J$2:J$601,1,0),0))-K483)/(SUM(IF(I483=I$2:I$601,IF(J483=J$2:J$601,1,0),0))-1)*100)+(L483/(SUM(IF(I483=I$2:I$601,IF(J483=J$2:J$601,L$2:L$601,0),0))))+IF(K483&lt;2,SUM(IF(I483=I$2:I$601,IF(J483=J$2:J$601,1,0),0)),0)))</f>
        <v/>
      </c>
      <c r="N483" s="88"/>
      <c r="O483" s="72"/>
      <c r="P483" s="72"/>
      <c r="Q483" s="72"/>
      <c r="R483" s="70" t="str">
        <f t="array" ref="R483">IF($G483="","",IF(Q483="",0,((SUM(IF(N483=N$2:N$601,IF(O483=O$2:O$601,1,0),0))-P483)/(SUM(IF(N483=N$2:N$601,IF(O483=O$2:O$601,1,0),0))-1)*100)+(Q483/(SUM(IF(N483=N$2:N$601,IF(O483=O$2:O$601,Q$2:Q$601,0),0))))+IF(P483&lt;2,SUM(IF(N483=N$2:N$601,IF(O483=O$2:O$601,1,0),0)),0)))</f>
        <v/>
      </c>
      <c r="S483" s="103"/>
      <c r="T483" s="69"/>
      <c r="U483" s="69"/>
      <c r="V483" s="69"/>
      <c r="W483" s="73" t="str">
        <f t="array" ref="W483">IF($G483="","",IF(OR(S483=Error_checking!$Q$25,S483=Error_checking!$Q$26),R483-IF(P483&lt;2,SUM(IF(N483=N$2:N$601,IF(O483=O$2:O$601,1,0),0)),0),IF(V483="",0,((SUM(IF(S483=S$2:S$601,IF(T483=T$2:T$601,1,0),0))-U483)/(SUM(IF(S483=S$2:S$601,IF(T483=T$2:T$601,1,0),0))-1)*100)+(V483/(SUM(IF(S483=S$2:S$601,IF(T483=T$2:T$601,V$2:V$601,0),0))))+IF(U483&lt;2,SUM(IF(S483=S$2:S$601,IF(T483=T$2:T$601,1,0),0)),0))))</f>
        <v/>
      </c>
      <c r="X483" s="74"/>
      <c r="Y483" s="75"/>
      <c r="Z483" s="76"/>
      <c r="AA483" s="75"/>
      <c r="AB483" s="77">
        <f>0</f>
        <v>0</v>
      </c>
      <c r="AC483" s="99">
        <f t="array" ref="AC483">SUM(M483,R483,W483,AB483)</f>
        <v>0</v>
      </c>
      <c r="AD483" s="98">
        <f>IF(G483=Error_checking!$A$26,MAX(0,MIN(MaxBonus,$G$1)+1-_xlfn.RANK.EQ(AC483,$AC$2:$AC$601)),0)</f>
        <v>0</v>
      </c>
      <c r="AE483" s="95">
        <f t="shared" si="7"/>
        <v>0</v>
      </c>
      <c r="AF483" s="78" t="str">
        <f t="array" ref="AF483">IF(G483=Error_checking!$A$26,_xlfn.RANK.EQ(AC483,$AC$2:$AC$601),"")</f>
        <v/>
      </c>
      <c r="AG483" s="101"/>
      <c r="AH483" s="102"/>
      <c r="AI483" s="102"/>
      <c r="AJ483" s="102"/>
      <c r="AK483" s="81"/>
      <c r="AL483" s="81"/>
      <c r="AM483" s="81"/>
      <c r="AN483" s="82"/>
      <c r="AO483" s="81"/>
      <c r="AP483" s="81"/>
      <c r="AQ483" s="81"/>
    </row>
    <row r="484" spans="1:78" s="89" customFormat="1" ht="12.75" x14ac:dyDescent="0.2">
      <c r="A484" s="58" t="str">
        <f t="array" ref="A484">IF(G484=Error_checking!$A$26,_xlfn.RANK.EQ(AC484,$AC$2:$AC$601),"")</f>
        <v/>
      </c>
      <c r="B484" s="84">
        <v>119</v>
      </c>
      <c r="C484" s="59">
        <f>VLOOKUP($B484,Ludo_na!$A$2:$D$601,2,0)</f>
        <v>499</v>
      </c>
      <c r="D484" s="60" t="str">
        <f>IF(VLOOKUP($B484,Ludo_voor!$A$2:$Y$601,3,0)="","",VLOOKUP($B484,Ludo_voor!$A$2:$Y$601,3,0))</f>
        <v>Sintubin</v>
      </c>
      <c r="E484" s="61" t="str">
        <f>IF(VLOOKUP($B484,Ludo_voor!$A$2:$Y$601,4,0)="","",VLOOKUP($B484,Ludo_voor!$A$2:$Y$601,4,0))</f>
        <v>Sandra</v>
      </c>
      <c r="F484" s="62" t="str">
        <f>IF(VLOOKUP($B484,Ludo_voor!$A$2:$Y$601,5,0)="","",VLOOKUP($B484,Ludo_voor!$A$2:$Y$601,5,0))</f>
        <v/>
      </c>
      <c r="G484" s="63"/>
      <c r="H484" s="85"/>
      <c r="I484" s="86"/>
      <c r="J484" s="87"/>
      <c r="K484" s="87"/>
      <c r="L484" s="87"/>
      <c r="M484" s="67" t="str">
        <f t="array" ref="M484">IF($G484="","",IF(L484="",0,((SUM(IF(I484=I$2:I$601,IF(J484=J$2:J$601,1,0),0))-K484)/(SUM(IF(I484=I$2:I$601,IF(J484=J$2:J$601,1,0),0))-1)*100)+(L484/(SUM(IF(I484=I$2:I$601,IF(J484=J$2:J$601,L$2:L$601,0),0))))+IF(K484&lt;2,SUM(IF(I484=I$2:I$601,IF(J484=J$2:J$601,1,0),0)),0)))</f>
        <v/>
      </c>
      <c r="N484" s="88"/>
      <c r="O484" s="72"/>
      <c r="P484" s="72"/>
      <c r="Q484" s="72"/>
      <c r="R484" s="70" t="str">
        <f t="array" ref="R484">IF($G484="","",IF(Q484="",0,((SUM(IF(N484=N$2:N$601,IF(O484=O$2:O$601,1,0),0))-P484)/(SUM(IF(N484=N$2:N$601,IF(O484=O$2:O$601,1,0),0))-1)*100)+(Q484/(SUM(IF(N484=N$2:N$601,IF(O484=O$2:O$601,Q$2:Q$601,0),0))))+IF(P484&lt;2,SUM(IF(N484=N$2:N$601,IF(O484=O$2:O$601,1,0),0)),0)))</f>
        <v/>
      </c>
      <c r="S484" s="71"/>
      <c r="T484" s="72"/>
      <c r="U484" s="72"/>
      <c r="V484" s="72"/>
      <c r="W484" s="73" t="str">
        <f t="array" ref="W484">IF($G484="","",IF(OR(S484=Error_checking!$Q$25,S484=Error_checking!$Q$26),R484-IF(P484&lt;2,SUM(IF(N484=N$2:N$601,IF(O484=O$2:O$601,1,0),0)),0),IF(V484="",0,((SUM(IF(S484=S$2:S$601,IF(T484=T$2:T$601,1,0),0))-U484)/(SUM(IF(S484=S$2:S$601,IF(T484=T$2:T$601,1,0),0))-1)*100)+(V484/(SUM(IF(S484=S$2:S$601,IF(T484=T$2:T$601,V$2:V$601,0),0))))+IF(U484&lt;2,SUM(IF(S484=S$2:S$601,IF(T484=T$2:T$601,1,0),0)),0))))</f>
        <v/>
      </c>
      <c r="X484" s="74"/>
      <c r="Y484" s="75"/>
      <c r="Z484" s="76"/>
      <c r="AA484" s="75"/>
      <c r="AB484" s="77">
        <f>0</f>
        <v>0</v>
      </c>
      <c r="AC484" s="77">
        <f t="array" ref="AC484">SUM(M484,R484,W484,AB484)</f>
        <v>0</v>
      </c>
      <c r="AD484" s="76">
        <f>IF(G484=Error_checking!$A$26,MAX(0,MIN(MaxBonus,$G$1)+1-_xlfn.RANK.EQ(AC484,$AC$2:$AC$601)),0)</f>
        <v>0</v>
      </c>
      <c r="AE484" s="73">
        <f t="shared" si="7"/>
        <v>0</v>
      </c>
      <c r="AF484" s="78" t="str">
        <f t="array" ref="AF484">IF(G484=Error_checking!$A$26,_xlfn.RANK.EQ(AC484,$AC$2:$AC$601),"")</f>
        <v/>
      </c>
      <c r="AG484" s="79"/>
      <c r="AH484" s="80"/>
      <c r="AI484" s="80"/>
      <c r="AJ484" s="80"/>
      <c r="AK484" s="81"/>
      <c r="AL484" s="81"/>
      <c r="AM484" s="81"/>
      <c r="AN484" s="82"/>
      <c r="AO484" s="81"/>
      <c r="AP484" s="81"/>
      <c r="AQ484" s="81"/>
    </row>
    <row r="485" spans="1:78" s="104" customFormat="1" ht="12.75" x14ac:dyDescent="0.2">
      <c r="A485" s="58" t="str">
        <f t="array" ref="A485">IF(G485=Error_checking!$A$26,_xlfn.RANK.EQ(AC485,$AC$2:$AC$601),"")</f>
        <v/>
      </c>
      <c r="B485" s="84">
        <v>222</v>
      </c>
      <c r="C485" s="59">
        <f>VLOOKUP($B485,Ludo_na!$A$2:$D$601,2,0)</f>
        <v>382</v>
      </c>
      <c r="D485" s="60" t="str">
        <f>IF(VLOOKUP($B485,Ludo_voor!$A$2:$Y$601,3,0)="","",VLOOKUP($B485,Ludo_voor!$A$2:$Y$601,3,0))</f>
        <v>Slabbinck</v>
      </c>
      <c r="E485" s="61" t="str">
        <f>IF(VLOOKUP($B485,Ludo_voor!$A$2:$Y$601,4,0)="","",VLOOKUP($B485,Ludo_voor!$A$2:$Y$601,4,0))</f>
        <v>Stephanie</v>
      </c>
      <c r="F485" s="62" t="str">
        <f>IF(VLOOKUP($B485,Ludo_voor!$A$2:$Y$601,5,0)="","",VLOOKUP($B485,Ludo_voor!$A$2:$Y$601,5,0))</f>
        <v>Spelen op Zolder</v>
      </c>
      <c r="G485" s="63"/>
      <c r="H485" s="85"/>
      <c r="I485" s="86"/>
      <c r="J485" s="87"/>
      <c r="K485" s="87"/>
      <c r="L485" s="87"/>
      <c r="M485" s="67" t="str">
        <f t="array" ref="M485">IF($G485="","",IF(L485="",0,((SUM(IF(I485=I$2:I$601,IF(J485=J$2:J$601,1,0),0))-K485)/(SUM(IF(I485=I$2:I$601,IF(J485=J$2:J$601,1,0),0))-1)*100)+(L485/(SUM(IF(I485=I$2:I$601,IF(J485=J$2:J$601,L$2:L$601,0),0))))+IF(K485&lt;2,SUM(IF(I485=I$2:I$601,IF(J485=J$2:J$601,1,0),0)),0)))</f>
        <v/>
      </c>
      <c r="N485" s="88"/>
      <c r="O485" s="72"/>
      <c r="P485" s="72"/>
      <c r="Q485" s="72"/>
      <c r="R485" s="70" t="str">
        <f t="array" ref="R485">IF($G485="","",IF(Q485="",0,((SUM(IF(N485=N$2:N$601,IF(O485=O$2:O$601,1,0),0))-P485)/(SUM(IF(N485=N$2:N$601,IF(O485=O$2:O$601,1,0),0))-1)*100)+(Q485/(SUM(IF(N485=N$2:N$601,IF(O485=O$2:O$601,Q$2:Q$601,0),0))))+IF(P485&lt;2,SUM(IF(N485=N$2:N$601,IF(O485=O$2:O$601,1,0),0)),0)))</f>
        <v/>
      </c>
      <c r="S485" s="71"/>
      <c r="T485" s="72"/>
      <c r="U485" s="72"/>
      <c r="V485" s="72"/>
      <c r="W485" s="73" t="str">
        <f t="array" ref="W485">IF($G485="","",IF(OR(S485=Error_checking!$Q$25,S485=Error_checking!$Q$26),R485-IF(P485&lt;2,SUM(IF(N485=N$2:N$601,IF(O485=O$2:O$601,1,0),0)),0),IF(V485="",0,((SUM(IF(S485=S$2:S$601,IF(T485=T$2:T$601,1,0),0))-U485)/(SUM(IF(S485=S$2:S$601,IF(T485=T$2:T$601,1,0),0))-1)*100)+(V485/(SUM(IF(S485=S$2:S$601,IF(T485=T$2:T$601,V$2:V$601,0),0))))+IF(U485&lt;2,SUM(IF(S485=S$2:S$601,IF(T485=T$2:T$601,1,0),0)),0))))</f>
        <v/>
      </c>
      <c r="X485" s="74"/>
      <c r="Y485" s="75"/>
      <c r="Z485" s="76"/>
      <c r="AA485" s="75"/>
      <c r="AB485" s="77">
        <f>0</f>
        <v>0</v>
      </c>
      <c r="AC485" s="77">
        <f t="array" ref="AC485">SUM(M485,R485,W485,AB485)</f>
        <v>0</v>
      </c>
      <c r="AD485" s="76">
        <f>IF(G485=Error_checking!$A$26,MAX(0,MIN(MaxBonus,$G$1)+1-_xlfn.RANK.EQ(AC485,$AC$2:$AC$601)),0)</f>
        <v>0</v>
      </c>
      <c r="AE485" s="73">
        <f t="shared" si="7"/>
        <v>0</v>
      </c>
      <c r="AF485" s="78" t="str">
        <f t="array" ref="AF485">IF(G485=Error_checking!$A$26,_xlfn.RANK.EQ(AC485,$AC$2:$AC$601),"")</f>
        <v/>
      </c>
      <c r="AG485" s="79"/>
      <c r="AH485" s="80"/>
      <c r="AI485" s="80"/>
      <c r="AJ485" s="80"/>
      <c r="AK485" s="81"/>
      <c r="AL485" s="81"/>
      <c r="AM485" s="81"/>
      <c r="AN485" s="82"/>
      <c r="AO485" s="81"/>
      <c r="AP485" s="81"/>
      <c r="AQ485" s="81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  <c r="BK485" s="89"/>
      <c r="BL485" s="89"/>
      <c r="BM485" s="89"/>
      <c r="BN485" s="89"/>
      <c r="BO485" s="89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</row>
    <row r="486" spans="1:78" s="104" customFormat="1" ht="12.75" x14ac:dyDescent="0.2">
      <c r="A486" s="58" t="str">
        <f t="array" ref="A486">IF(G486=Error_checking!$A$26,_xlfn.RANK.EQ(AC486,$AC$2:$AC$601),"")</f>
        <v/>
      </c>
      <c r="B486" s="93">
        <v>36</v>
      </c>
      <c r="C486" s="59">
        <f>VLOOKUP($B486,Ludo_na!$A$2:$D$601,2,0)</f>
        <v>537</v>
      </c>
      <c r="D486" s="60" t="str">
        <f>IF(VLOOKUP($B486,Ludo_voor!$A$2:$Y$601,3,0)="","",VLOOKUP($B486,Ludo_voor!$A$2:$Y$601,3,0))</f>
        <v>Spaens</v>
      </c>
      <c r="E486" s="61" t="str">
        <f>IF(VLOOKUP($B486,Ludo_voor!$A$2:$Y$601,4,0)="","",VLOOKUP($B486,Ludo_voor!$A$2:$Y$601,4,0))</f>
        <v>Michiel</v>
      </c>
      <c r="F486" s="62" t="str">
        <f>IF(VLOOKUP($B486,Ludo_voor!$A$2:$Y$601,5,0)="","",VLOOKUP($B486,Ludo_voor!$A$2:$Y$601,5,0))</f>
        <v/>
      </c>
      <c r="G486" s="63"/>
      <c r="H486" s="85"/>
      <c r="I486" s="86"/>
      <c r="J486" s="87"/>
      <c r="K486" s="87"/>
      <c r="L486" s="87"/>
      <c r="M486" s="67" t="str">
        <f t="array" ref="M486">IF($G486="","",IF(L486="",0,((SUM(IF(I486=I$2:I$601,IF(J486=J$2:J$601,1,0),0))-K486)/(SUM(IF(I486=I$2:I$601,IF(J486=J$2:J$601,1,0),0))-1)*100)+(L486/(SUM(IF(I486=I$2:I$601,IF(J486=J$2:J$601,L$2:L$601,0),0))))+IF(K486&lt;2,SUM(IF(I486=I$2:I$601,IF(J486=J$2:J$601,1,0),0)),0)))</f>
        <v/>
      </c>
      <c r="N486" s="88"/>
      <c r="O486" s="72"/>
      <c r="P486" s="72"/>
      <c r="Q486" s="72"/>
      <c r="R486" s="70" t="str">
        <f t="array" ref="R486">IF($G486="","",IF(Q486="",0,((SUM(IF(N486=N$2:N$601,IF(O486=O$2:O$601,1,0),0))-P486)/(SUM(IF(N486=N$2:N$601,IF(O486=O$2:O$601,1,0),0))-1)*100)+(Q486/(SUM(IF(N486=N$2:N$601,IF(O486=O$2:O$601,Q$2:Q$601,0),0))))+IF(P486&lt;2,SUM(IF(N486=N$2:N$601,IF(O486=O$2:O$601,1,0),0)),0)))</f>
        <v/>
      </c>
      <c r="S486" s="103"/>
      <c r="T486" s="69"/>
      <c r="U486" s="69"/>
      <c r="V486" s="69"/>
      <c r="W486" s="73" t="str">
        <f t="array" ref="W486">IF($G486="","",IF(OR(S486=Error_checking!$Q$25,S486=Error_checking!$Q$26),R486-IF(P486&lt;2,SUM(IF(N486=N$2:N$601,IF(O486=O$2:O$601,1,0),0)),0),IF(V486="",0,((SUM(IF(S486=S$2:S$601,IF(T486=T$2:T$601,1,0),0))-U486)/(SUM(IF(S486=S$2:S$601,IF(T486=T$2:T$601,1,0),0))-1)*100)+(V486/(SUM(IF(S486=S$2:S$601,IF(T486=T$2:T$601,V$2:V$601,0),0))))+IF(U486&lt;2,SUM(IF(S486=S$2:S$601,IF(T486=T$2:T$601,1,0),0)),0))))</f>
        <v/>
      </c>
      <c r="X486" s="96"/>
      <c r="Y486" s="97"/>
      <c r="Z486" s="98"/>
      <c r="AA486" s="97"/>
      <c r="AB486" s="99">
        <f>0</f>
        <v>0</v>
      </c>
      <c r="AC486" s="99">
        <f t="array" ref="AC486">SUM(M486,R486,W486,AB486)</f>
        <v>0</v>
      </c>
      <c r="AD486" s="98">
        <f>IF(G486=Error_checking!$A$26,MAX(0,MIN(MaxBonus,$G$1)+1-_xlfn.RANK.EQ(AC486,$AC$2:$AC$601)),0)</f>
        <v>0</v>
      </c>
      <c r="AE486" s="95">
        <f t="shared" si="7"/>
        <v>0</v>
      </c>
      <c r="AF486" s="78" t="str">
        <f t="array" ref="AF486">IF(G486=Error_checking!$A$26,_xlfn.RANK.EQ(AC486,$AC$2:$AC$601),"")</f>
        <v/>
      </c>
      <c r="AG486" s="101"/>
      <c r="AH486" s="102"/>
      <c r="AI486" s="102"/>
      <c r="AJ486" s="102"/>
      <c r="AK486" s="81"/>
      <c r="AL486" s="81"/>
      <c r="AM486" s="81"/>
      <c r="AN486" s="82"/>
      <c r="AO486" s="81"/>
      <c r="AP486" s="81"/>
      <c r="AQ486" s="81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/>
      <c r="BI486" s="89"/>
      <c r="BJ486" s="89"/>
      <c r="BK486" s="89"/>
      <c r="BL486" s="89"/>
      <c r="BM486" s="89"/>
      <c r="BN486" s="89"/>
      <c r="BO486" s="89"/>
      <c r="BP486" s="89"/>
      <c r="BQ486" s="89"/>
      <c r="BR486" s="89"/>
      <c r="BS486" s="89"/>
      <c r="BT486" s="89"/>
      <c r="BU486" s="89"/>
      <c r="BV486" s="89"/>
      <c r="BW486" s="89"/>
      <c r="BX486" s="89"/>
      <c r="BY486" s="89"/>
      <c r="BZ486" s="89"/>
    </row>
    <row r="487" spans="1:78" s="89" customFormat="1" ht="12.75" x14ac:dyDescent="0.2">
      <c r="A487" s="58" t="str">
        <f t="array" ref="A487">IF(G487=Error_checking!$A$26,_xlfn.RANK.EQ(AC487,$AC$2:$AC$601),"")</f>
        <v/>
      </c>
      <c r="B487" s="93">
        <v>139</v>
      </c>
      <c r="C487" s="59">
        <f>VLOOKUP($B487,Ludo_na!$A$2:$D$601,2,0)</f>
        <v>225</v>
      </c>
      <c r="D487" s="60" t="str">
        <f>IF(VLOOKUP($B487,Ludo_voor!$A$2:$Y$601,3,0)="","",VLOOKUP($B487,Ludo_voor!$A$2:$Y$601,3,0))</f>
        <v>Stael</v>
      </c>
      <c r="E487" s="61" t="str">
        <f>IF(VLOOKUP($B487,Ludo_voor!$A$2:$Y$601,4,0)="","",VLOOKUP($B487,Ludo_voor!$A$2:$Y$601,4,0))</f>
        <v>Marc</v>
      </c>
      <c r="F487" s="62" t="str">
        <f>IF(VLOOKUP($B487,Ludo_voor!$A$2:$Y$601,5,0)="","",VLOOKUP($B487,Ludo_voor!$A$2:$Y$601,5,0))</f>
        <v>Spelen op Zolder</v>
      </c>
      <c r="G487" s="63"/>
      <c r="H487" s="85"/>
      <c r="I487" s="86"/>
      <c r="J487" s="87"/>
      <c r="K487" s="87"/>
      <c r="L487" s="87"/>
      <c r="M487" s="67" t="str">
        <f t="array" ref="M487">IF($G487="","",IF(L487="",0,((SUM(IF(I487=I$2:I$601,IF(J487=J$2:J$601,1,0),0))-K487)/(SUM(IF(I487=I$2:I$601,IF(J487=J$2:J$601,1,0),0))-1)*100)+(L487/(SUM(IF(I487=I$2:I$601,IF(J487=J$2:J$601,L$2:L$601,0),0))))+IF(K487&lt;2,SUM(IF(I487=I$2:I$601,IF(J487=J$2:J$601,1,0),0)),0)))</f>
        <v/>
      </c>
      <c r="N487" s="88"/>
      <c r="O487" s="72"/>
      <c r="P487" s="72"/>
      <c r="Q487" s="72"/>
      <c r="R487" s="70" t="str">
        <f t="array" ref="R487">IF($G487="","",IF(Q487="",0,((SUM(IF(N487=N$2:N$601,IF(O487=O$2:O$601,1,0),0))-P487)/(SUM(IF(N487=N$2:N$601,IF(O487=O$2:O$601,1,0),0))-1)*100)+(Q487/(SUM(IF(N487=N$2:N$601,IF(O487=O$2:O$601,Q$2:Q$601,0),0))))+IF(P487&lt;2,SUM(IF(N487=N$2:N$601,IF(O487=O$2:O$601,1,0),0)),0)))</f>
        <v/>
      </c>
      <c r="S487" s="71"/>
      <c r="T487" s="72"/>
      <c r="U487" s="72"/>
      <c r="V487" s="72"/>
      <c r="W487" s="73" t="str">
        <f t="array" ref="W487">IF($G487="","",IF(OR(S487=Error_checking!$Q$25,S487=Error_checking!$Q$26),R487-IF(P487&lt;2,SUM(IF(N487=N$2:N$601,IF(O487=O$2:O$601,1,0),0)),0),IF(V487="",0,((SUM(IF(S487=S$2:S$601,IF(T487=T$2:T$601,1,0),0))-U487)/(SUM(IF(S487=S$2:S$601,IF(T487=T$2:T$601,1,0),0))-1)*100)+(V487/(SUM(IF(S487=S$2:S$601,IF(T487=T$2:T$601,V$2:V$601,0),0))))+IF(U487&lt;2,SUM(IF(S487=S$2:S$601,IF(T487=T$2:T$601,1,0),0)),0))))</f>
        <v/>
      </c>
      <c r="X487" s="74"/>
      <c r="Y487" s="75"/>
      <c r="Z487" s="76"/>
      <c r="AA487" s="75"/>
      <c r="AB487" s="77">
        <f>0</f>
        <v>0</v>
      </c>
      <c r="AC487" s="77">
        <f t="array" ref="AC487">SUM(M487,R487,W487,AB487)</f>
        <v>0</v>
      </c>
      <c r="AD487" s="76">
        <f>IF(G487=Error_checking!$A$26,MAX(0,MIN(MaxBonus,$G$1)+1-_xlfn.RANK.EQ(AC487,$AC$2:$AC$601)),0)</f>
        <v>0</v>
      </c>
      <c r="AE487" s="73">
        <f t="shared" si="7"/>
        <v>0</v>
      </c>
      <c r="AF487" s="78" t="str">
        <f t="array" ref="AF487">IF(G487=Error_checking!$A$26,_xlfn.RANK.EQ(AC487,$AC$2:$AC$601),"")</f>
        <v/>
      </c>
      <c r="AG487" s="79"/>
      <c r="AH487" s="80"/>
      <c r="AI487" s="80"/>
      <c r="AJ487" s="80"/>
      <c r="AK487" s="81"/>
      <c r="AL487" s="81"/>
      <c r="AM487" s="81"/>
      <c r="AN487" s="82"/>
      <c r="AO487" s="81"/>
      <c r="AP487" s="81"/>
      <c r="AQ487" s="81"/>
    </row>
    <row r="488" spans="1:78" s="89" customFormat="1" ht="12.75" x14ac:dyDescent="0.2">
      <c r="A488" s="58" t="str">
        <f t="array" ref="A488">IF(G488=Error_checking!$A$26,_xlfn.RANK.EQ(AC488,$AC$2:$AC$601),"")</f>
        <v/>
      </c>
      <c r="B488" s="58">
        <v>258</v>
      </c>
      <c r="C488" s="59">
        <f>VLOOKUP($B488,Ludo_na!$A$2:$D$601,2,0)</f>
        <v>22</v>
      </c>
      <c r="D488" s="60" t="str">
        <f>IF(VLOOKUP($B488,Ludo_voor!$A$2:$Y$601,3,0)="","",VLOOKUP($B488,Ludo_voor!$A$2:$Y$601,3,0))</f>
        <v>Sterkens</v>
      </c>
      <c r="E488" s="61" t="str">
        <f>IF(VLOOKUP($B488,Ludo_voor!$A$2:$Y$601,4,0)="","",VLOOKUP($B488,Ludo_voor!$A$2:$Y$601,4,0))</f>
        <v>Ellen</v>
      </c>
      <c r="F488" s="62" t="str">
        <f>IF(VLOOKUP($B488,Ludo_voor!$A$2:$Y$601,5,0)="","",VLOOKUP($B488,Ludo_voor!$A$2:$Y$601,5,0))</f>
        <v>t Gezelschap</v>
      </c>
      <c r="G488" s="63"/>
      <c r="H488" s="64"/>
      <c r="I488" s="65"/>
      <c r="J488" s="66"/>
      <c r="K488" s="66"/>
      <c r="L488" s="66"/>
      <c r="M488" s="67" t="str">
        <f t="array" ref="M488">IF($G488="","",IF(L488="",0,((SUM(IF(I488=I$2:I$601,IF(J488=J$2:J$601,1,0),0))-K488)/(SUM(IF(I488=I$2:I$601,IF(J488=J$2:J$601,1,0),0))-1)*100)+(L488/(SUM(IF(I488=I$2:I$601,IF(J488=J$2:J$601,L$2:L$601,0),0))))+IF(K488&lt;2,SUM(IF(I488=I$2:I$601,IF(J488=J$2:J$601,1,0),0)),0)))</f>
        <v/>
      </c>
      <c r="N488" s="68"/>
      <c r="O488" s="69"/>
      <c r="P488" s="69"/>
      <c r="Q488" s="69"/>
      <c r="R488" s="70" t="str">
        <f t="array" ref="R488">IF($G488="","",IF(Q488="",0,((SUM(IF(N488=N$2:N$601,IF(O488=O$2:O$601,1,0),0))-P488)/(SUM(IF(N488=N$2:N$601,IF(O488=O$2:O$601,1,0),0))-1)*100)+(Q488/(SUM(IF(N488=N$2:N$601,IF(O488=O$2:O$601,Q$2:Q$601,0),0))))+IF(P488&lt;2,SUM(IF(N488=N$2:N$601,IF(O488=O$2:O$601,1,0),0)),0)))</f>
        <v/>
      </c>
      <c r="S488" s="71"/>
      <c r="T488" s="72"/>
      <c r="U488" s="72"/>
      <c r="V488" s="72"/>
      <c r="W488" s="73" t="str">
        <f t="array" ref="W488">IF($G488="","",IF(OR(S488=Error_checking!$Q$25,S488=Error_checking!$Q$26),R488-IF(P488&lt;2,SUM(IF(N488=N$2:N$601,IF(O488=O$2:O$601,1,0),0)),0),IF(V488="",0,((SUM(IF(S488=S$2:S$601,IF(T488=T$2:T$601,1,0),0))-U488)/(SUM(IF(S488=S$2:S$601,IF(T488=T$2:T$601,1,0),0))-1)*100)+(V488/(SUM(IF(S488=S$2:S$601,IF(T488=T$2:T$601,V$2:V$601,0),0))))+IF(U488&lt;2,SUM(IF(S488=S$2:S$601,IF(T488=T$2:T$601,1,0),0)),0))))</f>
        <v/>
      </c>
      <c r="X488" s="74"/>
      <c r="Y488" s="75"/>
      <c r="Z488" s="76"/>
      <c r="AA488" s="75"/>
      <c r="AB488" s="77">
        <f>0</f>
        <v>0</v>
      </c>
      <c r="AC488" s="77">
        <f t="array" ref="AC488">SUM(M488,R488,W488,AB488)</f>
        <v>0</v>
      </c>
      <c r="AD488" s="76">
        <f>IF(G488=Error_checking!$A$26,MAX(0,MIN(MaxBonus,$G$1)+1-_xlfn.RANK.EQ(AC488,$AC$2:$AC$601)),0)</f>
        <v>0</v>
      </c>
      <c r="AE488" s="73">
        <f t="shared" si="7"/>
        <v>0</v>
      </c>
      <c r="AF488" s="78" t="str">
        <f t="array" ref="AF488">IF(G488=Error_checking!$A$26,_xlfn.RANK.EQ(AC488,$AC$2:$AC$601),"")</f>
        <v/>
      </c>
      <c r="AG488" s="79"/>
      <c r="AH488" s="80"/>
      <c r="AI488" s="80"/>
      <c r="AJ488" s="80"/>
      <c r="AK488" s="81"/>
      <c r="AL488" s="81"/>
      <c r="AM488" s="81"/>
      <c r="AN488" s="82"/>
      <c r="AO488" s="81"/>
      <c r="AP488" s="81"/>
      <c r="AQ488" s="81"/>
    </row>
    <row r="489" spans="1:78" ht="14.25" x14ac:dyDescent="0.2">
      <c r="A489" s="58" t="str">
        <f t="array" ref="A489">IF(G489=Error_checking!$A$26,_xlfn.RANK.EQ(AC489,$AC$2:$AC$601),"")</f>
        <v/>
      </c>
      <c r="B489" s="58">
        <v>515</v>
      </c>
      <c r="C489" s="59">
        <f>VLOOKUP($B489,Ludo_na!$A$2:$D$601,2,0)</f>
        <v>52</v>
      </c>
      <c r="D489" s="60" t="str">
        <f>IF(VLOOKUP($B489,Ludo_voor!$A$2:$Y$601,3,0)="","",VLOOKUP($B489,Ludo_voor!$A$2:$Y$601,3,0))</f>
        <v>Stoops</v>
      </c>
      <c r="E489" s="61" t="str">
        <f>IF(VLOOKUP($B489,Ludo_voor!$A$2:$Y$601,4,0)="","",VLOOKUP($B489,Ludo_voor!$A$2:$Y$601,4,0))</f>
        <v>Nicole</v>
      </c>
      <c r="F489" s="62" t="str">
        <f>IF(VLOOKUP($B489,Ludo_voor!$A$2:$Y$601,5,0)="","",VLOOKUP($B489,Ludo_voor!$A$2:$Y$601,5,0))</f>
        <v>t Gezelschap</v>
      </c>
      <c r="G489" s="63"/>
      <c r="H489" s="64"/>
      <c r="I489" s="65"/>
      <c r="J489" s="66"/>
      <c r="K489" s="66"/>
      <c r="L489" s="66"/>
      <c r="M489" s="67" t="str">
        <f t="array" ref="M489">IF($G489="","",IF(L489="",0,((SUM(IF(I489=I$2:I$601,IF(J489=J$2:J$601,1,0),0))-K489)/(SUM(IF(I489=I$2:I$601,IF(J489=J$2:J$601,1,0),0))-1)*100)+(L489/(SUM(IF(I489=I$2:I$601,IF(J489=J$2:J$601,L$2:L$601,0),0))))+IF(K489&lt;2,SUM(IF(I489=I$2:I$601,IF(J489=J$2:J$601,1,0),0)),0)))</f>
        <v/>
      </c>
      <c r="N489" s="68"/>
      <c r="O489" s="69"/>
      <c r="P489" s="69"/>
      <c r="Q489" s="69"/>
      <c r="R489" s="70" t="str">
        <f t="array" ref="R489">IF($G489="","",IF(Q489="",0,((SUM(IF(N489=N$2:N$601,IF(O489=O$2:O$601,1,0),0))-P489)/(SUM(IF(N489=N$2:N$601,IF(O489=O$2:O$601,1,0),0))-1)*100)+(Q489/(SUM(IF(N489=N$2:N$601,IF(O489=O$2:O$601,Q$2:Q$601,0),0))))+IF(P489&lt;2,SUM(IF(N489=N$2:N$601,IF(O489=O$2:O$601,1,0),0)),0)))</f>
        <v/>
      </c>
      <c r="S489" s="71"/>
      <c r="T489" s="72"/>
      <c r="U489" s="72"/>
      <c r="V489" s="72"/>
      <c r="W489" s="73" t="str">
        <f t="array" ref="W489">IF($G489="","",IF(OR(S489=Error_checking!$Q$25,S489=Error_checking!$Q$26),R489-IF(P489&lt;2,SUM(IF(N489=N$2:N$601,IF(O489=O$2:O$601,1,0),0)),0),IF(V489="",0,((SUM(IF(S489=S$2:S$601,IF(T489=T$2:T$601,1,0),0))-U489)/(SUM(IF(S489=S$2:S$601,IF(T489=T$2:T$601,1,0),0))-1)*100)+(V489/(SUM(IF(S489=S$2:S$601,IF(T489=T$2:T$601,V$2:V$601,0),0))))+IF(U489&lt;2,SUM(IF(S489=S$2:S$601,IF(T489=T$2:T$601,1,0),0)),0))))</f>
        <v/>
      </c>
      <c r="X489" s="74"/>
      <c r="Y489" s="75"/>
      <c r="Z489" s="76"/>
      <c r="AA489" s="75"/>
      <c r="AB489" s="77">
        <f>0</f>
        <v>0</v>
      </c>
      <c r="AC489" s="77">
        <f t="array" ref="AC489">SUM(M489,R489,W489,AB489)</f>
        <v>0</v>
      </c>
      <c r="AD489" s="76">
        <f>IF(G489=Error_checking!$A$26,MAX(0,MIN(MaxBonus,$G$1)+1-_xlfn.RANK.EQ(AC489,$AC$2:$AC$601)),0)</f>
        <v>0</v>
      </c>
      <c r="AE489" s="73">
        <f t="shared" si="7"/>
        <v>0</v>
      </c>
      <c r="AF489" s="78" t="str">
        <f t="array" ref="AF489">IF(G489=Error_checking!$A$26,_xlfn.RANK.EQ(AC489,$AC$2:$AC$601),"")</f>
        <v/>
      </c>
      <c r="AG489" s="79"/>
      <c r="AH489" s="80"/>
      <c r="AI489" s="80"/>
      <c r="AJ489" s="80"/>
      <c r="AK489" s="81"/>
      <c r="AL489" s="81"/>
      <c r="AM489" s="81"/>
      <c r="AN489" s="82"/>
      <c r="AO489" s="81"/>
      <c r="AP489" s="81"/>
      <c r="AQ489" s="81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  <c r="BE489" s="89"/>
      <c r="BF489" s="89"/>
      <c r="BG489" s="89"/>
      <c r="BH489" s="89"/>
      <c r="BI489" s="89"/>
      <c r="BJ489" s="89"/>
      <c r="BK489" s="89"/>
      <c r="BL489" s="89"/>
      <c r="BM489" s="89"/>
      <c r="BN489" s="89"/>
      <c r="BO489" s="89"/>
      <c r="BP489" s="89"/>
      <c r="BQ489" s="89"/>
      <c r="BR489" s="89"/>
      <c r="BS489" s="89"/>
      <c r="BT489" s="89"/>
      <c r="BU489" s="89"/>
      <c r="BV489" s="89"/>
      <c r="BW489" s="89"/>
      <c r="BX489" s="89"/>
      <c r="BY489" s="89"/>
      <c r="BZ489" s="89"/>
    </row>
    <row r="490" spans="1:78" s="89" customFormat="1" ht="12.75" x14ac:dyDescent="0.2">
      <c r="A490" s="58" t="str">
        <f t="array" ref="A490">IF(G490=Error_checking!$A$26,_xlfn.RANK.EQ(AC490,$AC$2:$AC$601),"")</f>
        <v/>
      </c>
      <c r="B490" s="84">
        <v>52</v>
      </c>
      <c r="C490" s="59">
        <f>VLOOKUP($B490,Ludo_na!$A$2:$D$601,2,0)</f>
        <v>371</v>
      </c>
      <c r="D490" s="60" t="str">
        <f>IF(VLOOKUP($B490,Ludo_voor!$A$2:$Y$601,3,0)="","",VLOOKUP($B490,Ludo_voor!$A$2:$Y$601,3,0))</f>
        <v>Storme</v>
      </c>
      <c r="E490" s="61" t="str">
        <f>IF(VLOOKUP($B490,Ludo_voor!$A$2:$Y$601,4,0)="","",VLOOKUP($B490,Ludo_voor!$A$2:$Y$601,4,0))</f>
        <v>Nikolaas</v>
      </c>
      <c r="F490" s="62" t="str">
        <f>IF(VLOOKUP($B490,Ludo_voor!$A$2:$Y$601,5,0)="","",VLOOKUP($B490,Ludo_voor!$A$2:$Y$601,5,0))</f>
        <v/>
      </c>
      <c r="G490" s="63"/>
      <c r="H490" s="85"/>
      <c r="I490" s="86"/>
      <c r="J490" s="87"/>
      <c r="K490" s="87"/>
      <c r="L490" s="87"/>
      <c r="M490" s="67" t="str">
        <f t="array" ref="M490">IF($G490="","",IF(L490="",0,((SUM(IF(I490=I$2:I$601,IF(J490=J$2:J$601,1,0),0))-K490)/(SUM(IF(I490=I$2:I$601,IF(J490=J$2:J$601,1,0),0))-1)*100)+(L490/(SUM(IF(I490=I$2:I$601,IF(J490=J$2:J$601,L$2:L$601,0),0))))+IF(K490&lt;2,SUM(IF(I490=I$2:I$601,IF(J490=J$2:J$601,1,0),0)),0)))</f>
        <v/>
      </c>
      <c r="N490" s="88"/>
      <c r="O490" s="72"/>
      <c r="P490" s="72"/>
      <c r="Q490" s="72"/>
      <c r="R490" s="70" t="str">
        <f t="array" ref="R490">IF($G490="","",IF(Q490="",0,((SUM(IF(N490=N$2:N$601,IF(O490=O$2:O$601,1,0),0))-P490)/(SUM(IF(N490=N$2:N$601,IF(O490=O$2:O$601,1,0),0))-1)*100)+(Q490/(SUM(IF(N490=N$2:N$601,IF(O490=O$2:O$601,Q$2:Q$601,0),0))))+IF(P490&lt;2,SUM(IF(N490=N$2:N$601,IF(O490=O$2:O$601,1,0),0)),0)))</f>
        <v/>
      </c>
      <c r="S490" s="71"/>
      <c r="T490" s="72"/>
      <c r="U490" s="72"/>
      <c r="V490" s="72"/>
      <c r="W490" s="73" t="str">
        <f t="array" ref="W490">IF($G490="","",IF(OR(S490=Error_checking!$Q$25,S490=Error_checking!$Q$26),R490-IF(P490&lt;2,SUM(IF(N490=N$2:N$601,IF(O490=O$2:O$601,1,0),0)),0),IF(V490="",0,((SUM(IF(S490=S$2:S$601,IF(T490=T$2:T$601,1,0),0))-U490)/(SUM(IF(S490=S$2:S$601,IF(T490=T$2:T$601,1,0),0))-1)*100)+(V490/(SUM(IF(S490=S$2:S$601,IF(T490=T$2:T$601,V$2:V$601,0),0))))+IF(U490&lt;2,SUM(IF(S490=S$2:S$601,IF(T490=T$2:T$601,1,0),0)),0))))</f>
        <v/>
      </c>
      <c r="X490" s="74"/>
      <c r="Y490" s="75"/>
      <c r="Z490" s="76"/>
      <c r="AA490" s="75"/>
      <c r="AB490" s="77">
        <f>0</f>
        <v>0</v>
      </c>
      <c r="AC490" s="77">
        <f t="array" ref="AC490">SUM(M490,R490,W490,AB490)</f>
        <v>0</v>
      </c>
      <c r="AD490" s="76">
        <f>IF(G490=Error_checking!$A$26,MAX(0,MIN(MaxBonus,$G$1)+1-_xlfn.RANK.EQ(AC490,$AC$2:$AC$601)),0)</f>
        <v>0</v>
      </c>
      <c r="AE490" s="73">
        <f t="shared" si="7"/>
        <v>0</v>
      </c>
      <c r="AF490" s="78" t="str">
        <f t="array" ref="AF490">IF(G490=Error_checking!$A$26,_xlfn.RANK.EQ(AC490,$AC$2:$AC$601),"")</f>
        <v/>
      </c>
      <c r="AG490" s="79"/>
      <c r="AH490" s="80"/>
      <c r="AI490" s="80"/>
      <c r="AJ490" s="80"/>
      <c r="AK490" s="81"/>
      <c r="AL490" s="81"/>
      <c r="AM490" s="81"/>
      <c r="AN490" s="82"/>
      <c r="AO490" s="81"/>
      <c r="AP490" s="81"/>
      <c r="AQ490" s="81"/>
    </row>
    <row r="491" spans="1:78" s="104" customFormat="1" ht="12.75" x14ac:dyDescent="0.2">
      <c r="A491" s="58" t="str">
        <f t="array" ref="A491">IF(G491=Error_checking!$A$26,_xlfn.RANK.EQ(AC491,$AC$2:$AC$601),"")</f>
        <v/>
      </c>
      <c r="B491" s="84">
        <v>451</v>
      </c>
      <c r="C491" s="59">
        <f>VLOOKUP($B491,Ludo_na!$A$2:$D$601,2,0)</f>
        <v>514</v>
      </c>
      <c r="D491" s="60" t="str">
        <f>IF(VLOOKUP($B491,Ludo_voor!$A$2:$Y$601,3,0)="","",VLOOKUP($B491,Ludo_voor!$A$2:$Y$601,3,0))</f>
        <v>Stremus</v>
      </c>
      <c r="E491" s="61" t="str">
        <f>IF(VLOOKUP($B491,Ludo_voor!$A$2:$Y$601,4,0)="","",VLOOKUP($B491,Ludo_voor!$A$2:$Y$601,4,0))</f>
        <v>Lise</v>
      </c>
      <c r="F491" s="62" t="str">
        <f>IF(VLOOKUP($B491,Ludo_voor!$A$2:$Y$601,5,0)="","",VLOOKUP($B491,Ludo_voor!$A$2:$Y$601,5,0))</f>
        <v/>
      </c>
      <c r="G491" s="63"/>
      <c r="H491" s="85"/>
      <c r="I491" s="86"/>
      <c r="J491" s="87"/>
      <c r="K491" s="87"/>
      <c r="L491" s="87"/>
      <c r="M491" s="67" t="str">
        <f t="array" ref="M491">IF($G491="","",IF(L491="",0,((SUM(IF(I491=I$2:I$601,IF(J491=J$2:J$601,1,0),0))-K491)/(SUM(IF(I491=I$2:I$601,IF(J491=J$2:J$601,1,0),0))-1)*100)+(L491/(SUM(IF(I491=I$2:I$601,IF(J491=J$2:J$601,L$2:L$601,0),0))))+IF(K491&lt;2,SUM(IF(I491=I$2:I$601,IF(J491=J$2:J$601,1,0),0)),0)))</f>
        <v/>
      </c>
      <c r="N491" s="88"/>
      <c r="O491" s="72"/>
      <c r="P491" s="72"/>
      <c r="Q491" s="72"/>
      <c r="R491" s="70" t="str">
        <f t="array" ref="R491">IF($G491="","",IF(Q491="",0,((SUM(IF(N491=N$2:N$601,IF(O491=O$2:O$601,1,0),0))-P491)/(SUM(IF(N491=N$2:N$601,IF(O491=O$2:O$601,1,0),0))-1)*100)+(Q491/(SUM(IF(N491=N$2:N$601,IF(O491=O$2:O$601,Q$2:Q$601,0),0))))+IF(P491&lt;2,SUM(IF(N491=N$2:N$601,IF(O491=O$2:O$601,1,0),0)),0)))</f>
        <v/>
      </c>
      <c r="S491" s="71"/>
      <c r="T491" s="72"/>
      <c r="U491" s="72"/>
      <c r="V491" s="72"/>
      <c r="W491" s="73" t="str">
        <f t="array" ref="W491">IF($G491="","",IF(OR(S491=Error_checking!$Q$25,S491=Error_checking!$Q$26),R491-IF(P491&lt;2,SUM(IF(N491=N$2:N$601,IF(O491=O$2:O$601,1,0),0)),0),IF(V491="",0,((SUM(IF(S491=S$2:S$601,IF(T491=T$2:T$601,1,0),0))-U491)/(SUM(IF(S491=S$2:S$601,IF(T491=T$2:T$601,1,0),0))-1)*100)+(V491/(SUM(IF(S491=S$2:S$601,IF(T491=T$2:T$601,V$2:V$601,0),0))))+IF(U491&lt;2,SUM(IF(S491=S$2:S$601,IF(T491=T$2:T$601,1,0),0)),0))))</f>
        <v/>
      </c>
      <c r="X491" s="74"/>
      <c r="Y491" s="75"/>
      <c r="Z491" s="76"/>
      <c r="AA491" s="75"/>
      <c r="AB491" s="77">
        <f>0</f>
        <v>0</v>
      </c>
      <c r="AC491" s="77">
        <f t="array" ref="AC491">SUM(M491,R491,W491,AB491)</f>
        <v>0</v>
      </c>
      <c r="AD491" s="76">
        <f>IF(G491=Error_checking!$A$26,MAX(0,MIN(MaxBonus,$G$1)+1-_xlfn.RANK.EQ(AC491,$AC$2:$AC$601)),0)</f>
        <v>0</v>
      </c>
      <c r="AE491" s="73">
        <f t="shared" si="7"/>
        <v>0</v>
      </c>
      <c r="AF491" s="78" t="str">
        <f t="array" ref="AF491">IF(G491=Error_checking!$A$26,_xlfn.RANK.EQ(AC491,$AC$2:$AC$601),"")</f>
        <v/>
      </c>
      <c r="AG491" s="79"/>
      <c r="AH491" s="80"/>
      <c r="AI491" s="80"/>
      <c r="AJ491" s="80"/>
      <c r="AK491" s="81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</row>
    <row r="492" spans="1:78" s="89" customFormat="1" ht="12.75" x14ac:dyDescent="0.2">
      <c r="A492" s="58" t="str">
        <f t="array" ref="A492">IF(G492=Error_checking!$A$26,_xlfn.RANK.EQ(AC492,$AC$2:$AC$601),"")</f>
        <v/>
      </c>
      <c r="B492" s="84">
        <v>490</v>
      </c>
      <c r="C492" s="59">
        <f>VLOOKUP($B492,Ludo_na!$A$2:$D$601,2,0)</f>
        <v>258</v>
      </c>
      <c r="D492" s="60" t="str">
        <f>IF(VLOOKUP($B492,Ludo_voor!$A$2:$Y$601,3,0)="","",VLOOKUP($B492,Ludo_voor!$A$2:$Y$601,3,0))</f>
        <v>Stroobant</v>
      </c>
      <c r="E492" s="61" t="str">
        <f>IF(VLOOKUP($B492,Ludo_voor!$A$2:$Y$601,4,0)="","",VLOOKUP($B492,Ludo_voor!$A$2:$Y$601,4,0))</f>
        <v>Ludwig</v>
      </c>
      <c r="F492" s="62" t="str">
        <f>IF(VLOOKUP($B492,Ludo_voor!$A$2:$Y$601,5,0)="","",VLOOKUP($B492,Ludo_voor!$A$2:$Y$601,5,0))</f>
        <v/>
      </c>
      <c r="G492" s="63"/>
      <c r="H492" s="85"/>
      <c r="I492" s="86"/>
      <c r="J492" s="87"/>
      <c r="K492" s="87"/>
      <c r="L492" s="87"/>
      <c r="M492" s="67" t="str">
        <f t="array" ref="M492">IF($G492="","",IF(L492="",0,((SUM(IF(I492=I$2:I$601,IF(J492=J$2:J$601,1,0),0))-K492)/(SUM(IF(I492=I$2:I$601,IF(J492=J$2:J$601,1,0),0))-1)*100)+(L492/(SUM(IF(I492=I$2:I$601,IF(J492=J$2:J$601,L$2:L$601,0),0))))+IF(K492&lt;2,SUM(IF(I492=I$2:I$601,IF(J492=J$2:J$601,1,0),0)),0)))</f>
        <v/>
      </c>
      <c r="N492" s="88"/>
      <c r="O492" s="72"/>
      <c r="P492" s="72"/>
      <c r="Q492" s="72"/>
      <c r="R492" s="70" t="str">
        <f t="array" ref="R492">IF($G492="","",IF(Q492="",0,((SUM(IF(N492=N$2:N$601,IF(O492=O$2:O$601,1,0),0))-P492)/(SUM(IF(N492=N$2:N$601,IF(O492=O$2:O$601,1,0),0))-1)*100)+(Q492/(SUM(IF(N492=N$2:N$601,IF(O492=O$2:O$601,Q$2:Q$601,0),0))))+IF(P492&lt;2,SUM(IF(N492=N$2:N$601,IF(O492=O$2:O$601,1,0),0)),0)))</f>
        <v/>
      </c>
      <c r="S492" s="71"/>
      <c r="T492" s="72"/>
      <c r="U492" s="72"/>
      <c r="V492" s="72"/>
      <c r="W492" s="73" t="str">
        <f t="array" ref="W492">IF($G492="","",IF(OR(S492=Error_checking!$Q$25,S492=Error_checking!$Q$26),R492-IF(P492&lt;2,SUM(IF(N492=N$2:N$601,IF(O492=O$2:O$601,1,0),0)),0),IF(V492="",0,((SUM(IF(S492=S$2:S$601,IF(T492=T$2:T$601,1,0),0))-U492)/(SUM(IF(S492=S$2:S$601,IF(T492=T$2:T$601,1,0),0))-1)*100)+(V492/(SUM(IF(S492=S$2:S$601,IF(T492=T$2:T$601,V$2:V$601,0),0))))+IF(U492&lt;2,SUM(IF(S492=S$2:S$601,IF(T492=T$2:T$601,1,0),0)),0))))</f>
        <v/>
      </c>
      <c r="X492" s="74"/>
      <c r="Y492" s="75"/>
      <c r="Z492" s="76"/>
      <c r="AA492" s="75"/>
      <c r="AB492" s="77">
        <f>0</f>
        <v>0</v>
      </c>
      <c r="AC492" s="77">
        <f t="array" ref="AC492">SUM(M492,R492,W492,AB492)</f>
        <v>0</v>
      </c>
      <c r="AD492" s="76">
        <f>IF(G492=Error_checking!$A$26,MAX(0,MIN(MaxBonus,$G$1)+1-_xlfn.RANK.EQ(AC492,$AC$2:$AC$601)),0)</f>
        <v>0</v>
      </c>
      <c r="AE492" s="73">
        <f t="shared" si="7"/>
        <v>0</v>
      </c>
      <c r="AF492" s="78" t="str">
        <f t="array" ref="AF492">IF(G492=Error_checking!$A$26,_xlfn.RANK.EQ(AC492,$AC$2:$AC$601),"")</f>
        <v/>
      </c>
      <c r="AG492" s="79"/>
      <c r="AH492" s="80"/>
      <c r="AI492" s="80"/>
      <c r="AJ492" s="80"/>
      <c r="AK492" s="81"/>
      <c r="AL492" s="81"/>
      <c r="AM492" s="81"/>
      <c r="AN492" s="82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1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</row>
    <row r="493" spans="1:78" s="104" customFormat="1" ht="12.75" x14ac:dyDescent="0.2">
      <c r="A493" s="58" t="str">
        <f t="array" ref="A493">IF(G493=Error_checking!$A$26,_xlfn.RANK.EQ(AC493,$AC$2:$AC$601),"")</f>
        <v/>
      </c>
      <c r="B493" s="84">
        <v>492</v>
      </c>
      <c r="C493" s="59">
        <f>VLOOKUP($B493,Ludo_na!$A$2:$D$601,2,0)</f>
        <v>344</v>
      </c>
      <c r="D493" s="60" t="str">
        <f>IF(VLOOKUP($B493,Ludo_voor!$A$2:$Y$601,3,0)="","",VLOOKUP($B493,Ludo_voor!$A$2:$Y$601,3,0))</f>
        <v>Stroobant</v>
      </c>
      <c r="E493" s="61" t="str">
        <f>IF(VLOOKUP($B493,Ludo_voor!$A$2:$Y$601,4,0)="","",VLOOKUP($B493,Ludo_voor!$A$2:$Y$601,4,0))</f>
        <v>Sara</v>
      </c>
      <c r="F493" s="62" t="str">
        <f>IF(VLOOKUP($B493,Ludo_voor!$A$2:$Y$601,5,0)="","",VLOOKUP($B493,Ludo_voor!$A$2:$Y$601,5,0))</f>
        <v/>
      </c>
      <c r="G493" s="63"/>
      <c r="H493" s="85"/>
      <c r="I493" s="86"/>
      <c r="J493" s="87"/>
      <c r="K493" s="87"/>
      <c r="L493" s="87"/>
      <c r="M493" s="67" t="str">
        <f t="array" ref="M493">IF($G493="","",IF(L493="",0,((SUM(IF(I493=I$2:I$601,IF(J493=J$2:J$601,1,0),0))-K493)/(SUM(IF(I493=I$2:I$601,IF(J493=J$2:J$601,1,0),0))-1)*100)+(L493/(SUM(IF(I493=I$2:I$601,IF(J493=J$2:J$601,L$2:L$601,0),0))))+IF(K493&lt;2,SUM(IF(I493=I$2:I$601,IF(J493=J$2:J$601,1,0),0)),0)))</f>
        <v/>
      </c>
      <c r="N493" s="88"/>
      <c r="O493" s="72"/>
      <c r="P493" s="72"/>
      <c r="Q493" s="72"/>
      <c r="R493" s="70" t="str">
        <f t="array" ref="R493">IF($G493="","",IF(Q493="",0,((SUM(IF(N493=N$2:N$601,IF(O493=O$2:O$601,1,0),0))-P493)/(SUM(IF(N493=N$2:N$601,IF(O493=O$2:O$601,1,0),0))-1)*100)+(Q493/(SUM(IF(N493=N$2:N$601,IF(O493=O$2:O$601,Q$2:Q$601,0),0))))+IF(P493&lt;2,SUM(IF(N493=N$2:N$601,IF(O493=O$2:O$601,1,0),0)),0)))</f>
        <v/>
      </c>
      <c r="S493" s="103"/>
      <c r="T493" s="69"/>
      <c r="U493" s="69"/>
      <c r="V493" s="69"/>
      <c r="W493" s="73" t="str">
        <f t="array" ref="W493">IF($G493="","",IF(OR(S493=Error_checking!$Q$25,S493=Error_checking!$Q$26),R493-IF(P493&lt;2,SUM(IF(N493=N$2:N$601,IF(O493=O$2:O$601,1,0),0)),0),IF(V493="",0,((SUM(IF(S493=S$2:S$601,IF(T493=T$2:T$601,1,0),0))-U493)/(SUM(IF(S493=S$2:S$601,IF(T493=T$2:T$601,1,0),0))-1)*100)+(V493/(SUM(IF(S493=S$2:S$601,IF(T493=T$2:T$601,V$2:V$601,0),0))))+IF(U493&lt;2,SUM(IF(S493=S$2:S$601,IF(T493=T$2:T$601,1,0),0)),0))))</f>
        <v/>
      </c>
      <c r="X493" s="74"/>
      <c r="Y493" s="75"/>
      <c r="Z493" s="76"/>
      <c r="AA493" s="75"/>
      <c r="AB493" s="77">
        <f>0</f>
        <v>0</v>
      </c>
      <c r="AC493" s="99">
        <f t="array" ref="AC493">SUM(M493,R493,W493,AB493)</f>
        <v>0</v>
      </c>
      <c r="AD493" s="98">
        <f>IF(G493=Error_checking!$A$26,MAX(0,MIN(MaxBonus,$G$1)+1-_xlfn.RANK.EQ(AC493,$AC$2:$AC$601)),0)</f>
        <v>0</v>
      </c>
      <c r="AE493" s="95">
        <f t="shared" si="7"/>
        <v>0</v>
      </c>
      <c r="AF493" s="78" t="str">
        <f t="array" ref="AF493">IF(G493=Error_checking!$A$26,_xlfn.RANK.EQ(AC493,$AC$2:$AC$601),"")</f>
        <v/>
      </c>
      <c r="AG493" s="101"/>
      <c r="AH493" s="102"/>
      <c r="AI493" s="102"/>
      <c r="AJ493" s="102"/>
      <c r="AK493" s="81"/>
      <c r="AL493" s="81"/>
      <c r="AM493" s="81"/>
      <c r="AN493" s="82"/>
      <c r="AO493" s="81"/>
      <c r="AP493" s="81"/>
      <c r="AQ493" s="81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89"/>
      <c r="BM493" s="89"/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</row>
    <row r="494" spans="1:78" s="104" customFormat="1" ht="12.75" x14ac:dyDescent="0.2">
      <c r="A494" s="58" t="str">
        <f t="array" ref="A494">IF(G494=Error_checking!$A$26,_xlfn.RANK.EQ(AC494,$AC$2:$AC$601),"")</f>
        <v/>
      </c>
      <c r="B494" s="84">
        <v>58</v>
      </c>
      <c r="C494" s="59">
        <f>VLOOKUP($B494,Ludo_na!$A$2:$D$601,2,0)</f>
        <v>115</v>
      </c>
      <c r="D494" s="60" t="str">
        <f>IF(VLOOKUP($B494,Ludo_voor!$A$2:$Y$601,3,0)="","",VLOOKUP($B494,Ludo_voor!$A$2:$Y$601,3,0))</f>
        <v>Struye</v>
      </c>
      <c r="E494" s="61" t="str">
        <f>IF(VLOOKUP($B494,Ludo_voor!$A$2:$Y$601,4,0)="","",VLOOKUP($B494,Ludo_voor!$A$2:$Y$601,4,0))</f>
        <v>Inge</v>
      </c>
      <c r="F494" s="62" t="str">
        <f>IF(VLOOKUP($B494,Ludo_voor!$A$2:$Y$601,5,0)="","",VLOOKUP($B494,Ludo_voor!$A$2:$Y$601,5,0))</f>
        <v>Spelen op Zolder</v>
      </c>
      <c r="G494" s="63"/>
      <c r="H494" s="85"/>
      <c r="I494" s="86"/>
      <c r="J494" s="87"/>
      <c r="K494" s="87"/>
      <c r="L494" s="87"/>
      <c r="M494" s="67" t="str">
        <f t="array" ref="M494">IF($G494="","",IF(L494="",0,((SUM(IF(I494=I$2:I$601,IF(J494=J$2:J$601,1,0),0))-K494)/(SUM(IF(I494=I$2:I$601,IF(J494=J$2:J$601,1,0),0))-1)*100)+(L494/(SUM(IF(I494=I$2:I$601,IF(J494=J$2:J$601,L$2:L$601,0),0))))+IF(K494&lt;2,SUM(IF(I494=I$2:I$601,IF(J494=J$2:J$601,1,0),0)),0)))</f>
        <v/>
      </c>
      <c r="N494" s="88"/>
      <c r="O494" s="72"/>
      <c r="P494" s="72"/>
      <c r="Q494" s="72"/>
      <c r="R494" s="70" t="str">
        <f t="array" ref="R494">IF($G494="","",IF(Q494="",0,((SUM(IF(N494=N$2:N$601,IF(O494=O$2:O$601,1,0),0))-P494)/(SUM(IF(N494=N$2:N$601,IF(O494=O$2:O$601,1,0),0))-1)*100)+(Q494/(SUM(IF(N494=N$2:N$601,IF(O494=O$2:O$601,Q$2:Q$601,0),0))))+IF(P494&lt;2,SUM(IF(N494=N$2:N$601,IF(O494=O$2:O$601,1,0),0)),0)))</f>
        <v/>
      </c>
      <c r="S494" s="71"/>
      <c r="T494" s="72"/>
      <c r="U494" s="72"/>
      <c r="V494" s="72"/>
      <c r="W494" s="73" t="str">
        <f t="array" ref="W494">IF($G494="","",IF(OR(S494=Error_checking!$Q$25,S494=Error_checking!$Q$26),R494-IF(P494&lt;2,SUM(IF(N494=N$2:N$601,IF(O494=O$2:O$601,1,0),0)),0),IF(V494="",0,((SUM(IF(S494=S$2:S$601,IF(T494=T$2:T$601,1,0),0))-U494)/(SUM(IF(S494=S$2:S$601,IF(T494=T$2:T$601,1,0),0))-1)*100)+(V494/(SUM(IF(S494=S$2:S$601,IF(T494=T$2:T$601,V$2:V$601,0),0))))+IF(U494&lt;2,SUM(IF(S494=S$2:S$601,IF(T494=T$2:T$601,1,0),0)),0))))</f>
        <v/>
      </c>
      <c r="X494" s="74"/>
      <c r="Y494" s="75"/>
      <c r="Z494" s="76"/>
      <c r="AA494" s="75"/>
      <c r="AB494" s="77">
        <f>0</f>
        <v>0</v>
      </c>
      <c r="AC494" s="77">
        <f t="array" ref="AC494">SUM(M494,R494,W494,AB494)</f>
        <v>0</v>
      </c>
      <c r="AD494" s="76">
        <f>IF(G494=Error_checking!$A$26,MAX(0,MIN(MaxBonus,$G$1)+1-_xlfn.RANK.EQ(AC494,$AC$2:$AC$601)),0)</f>
        <v>0</v>
      </c>
      <c r="AE494" s="73">
        <f t="shared" si="7"/>
        <v>0</v>
      </c>
      <c r="AF494" s="78" t="str">
        <f t="array" ref="AF494">IF(G494=Error_checking!$A$26,_xlfn.RANK.EQ(AC494,$AC$2:$AC$601),"")</f>
        <v/>
      </c>
      <c r="AG494" s="79"/>
      <c r="AH494" s="80"/>
      <c r="AI494" s="80"/>
      <c r="AJ494" s="80"/>
      <c r="AK494" s="90"/>
      <c r="AL494" s="81"/>
      <c r="AM494" s="81"/>
      <c r="AN494" s="82"/>
      <c r="AO494" s="81"/>
      <c r="AP494" s="81"/>
      <c r="AQ494" s="81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</row>
    <row r="495" spans="1:78" s="104" customFormat="1" ht="12.75" x14ac:dyDescent="0.2">
      <c r="A495" s="58" t="str">
        <f t="array" ref="A495">IF(G495=Error_checking!$A$26,_xlfn.RANK.EQ(AC495,$AC$2:$AC$601),"")</f>
        <v/>
      </c>
      <c r="B495" s="84">
        <v>332</v>
      </c>
      <c r="C495" s="59">
        <f>VLOOKUP($B495,Ludo_na!$A$2:$D$601,2,0)</f>
        <v>155</v>
      </c>
      <c r="D495" s="60" t="str">
        <f>IF(VLOOKUP($B495,Ludo_voor!$A$2:$Y$601,3,0)="","",VLOOKUP($B495,Ludo_voor!$A$2:$Y$601,3,0))</f>
        <v>Suetens</v>
      </c>
      <c r="E495" s="61" t="str">
        <f>IF(VLOOKUP($B495,Ludo_voor!$A$2:$Y$601,4,0)="","",VLOOKUP($B495,Ludo_voor!$A$2:$Y$601,4,0))</f>
        <v>Thomas</v>
      </c>
      <c r="F495" s="62" t="str">
        <f>IF(VLOOKUP($B495,Ludo_voor!$A$2:$Y$601,5,0)="","",VLOOKUP($B495,Ludo_voor!$A$2:$Y$601,5,0))</f>
        <v/>
      </c>
      <c r="G495" s="63"/>
      <c r="H495" s="85"/>
      <c r="I495" s="65"/>
      <c r="J495" s="66"/>
      <c r="K495" s="87"/>
      <c r="L495" s="87"/>
      <c r="M495" s="67" t="str">
        <f t="array" ref="M495">IF($G495="","",IF(L495="",0,((SUM(IF(I495=I$2:I$601,IF(J495=J$2:J$601,1,0),0))-K495)/(SUM(IF(I495=I$2:I$601,IF(J495=J$2:J$601,1,0),0))-1)*100)+(L495/(SUM(IF(I495=I$2:I$601,IF(J495=J$2:J$601,L$2:L$601,0),0))))+IF(K495&lt;2,SUM(IF(I495=I$2:I$601,IF(J495=J$2:J$601,1,0),0)),0)))</f>
        <v/>
      </c>
      <c r="N495" s="68"/>
      <c r="O495" s="69"/>
      <c r="P495" s="72"/>
      <c r="Q495" s="72"/>
      <c r="R495" s="70" t="str">
        <f t="array" ref="R495">IF($G495="","",IF(Q495="",0,((SUM(IF(N495=N$2:N$601,IF(O495=O$2:O$601,1,0),0))-P495)/(SUM(IF(N495=N$2:N$601,IF(O495=O$2:O$601,1,0),0))-1)*100)+(Q495/(SUM(IF(N495=N$2:N$601,IF(O495=O$2:O$601,Q$2:Q$601,0),0))))+IF(P495&lt;2,SUM(IF(N495=N$2:N$601,IF(O495=O$2:O$601,1,0),0)),0)))</f>
        <v/>
      </c>
      <c r="S495" s="71"/>
      <c r="T495" s="72"/>
      <c r="U495" s="72"/>
      <c r="V495" s="72"/>
      <c r="W495" s="73" t="str">
        <f t="array" ref="W495">IF($G495="","",IF(OR(S495=Error_checking!$Q$25,S495=Error_checking!$Q$26),R495-IF(P495&lt;2,SUM(IF(N495=N$2:N$601,IF(O495=O$2:O$601,1,0),0)),0),IF(V495="",0,((SUM(IF(S495=S$2:S$601,IF(T495=T$2:T$601,1,0),0))-U495)/(SUM(IF(S495=S$2:S$601,IF(T495=T$2:T$601,1,0),0))-1)*100)+(V495/(SUM(IF(S495=S$2:S$601,IF(T495=T$2:T$601,V$2:V$601,0),0))))+IF(U495&lt;2,SUM(IF(S495=S$2:S$601,IF(T495=T$2:T$601,1,0),0)),0))))</f>
        <v/>
      </c>
      <c r="X495" s="74"/>
      <c r="Y495" s="75"/>
      <c r="Z495" s="76"/>
      <c r="AA495" s="75"/>
      <c r="AB495" s="77">
        <f>0</f>
        <v>0</v>
      </c>
      <c r="AC495" s="77">
        <f t="array" ref="AC495">SUM(M495,R495,W495,AB495)</f>
        <v>0</v>
      </c>
      <c r="AD495" s="76">
        <f>IF(G495=Error_checking!$A$26,MAX(0,MIN(MaxBonus,$G$1)+1-_xlfn.RANK.EQ(AC495,$AC$2:$AC$601)),0)</f>
        <v>0</v>
      </c>
      <c r="AE495" s="73">
        <f t="shared" si="7"/>
        <v>0</v>
      </c>
      <c r="AF495" s="78" t="str">
        <f t="array" ref="AF495">IF(G495=Error_checking!$A$26,_xlfn.RANK.EQ(AC495,$AC$2:$AC$601),"")</f>
        <v/>
      </c>
      <c r="AG495" s="79"/>
      <c r="AH495" s="80"/>
      <c r="AI495" s="80"/>
      <c r="AJ495" s="80"/>
      <c r="AK495" s="81"/>
      <c r="AL495" s="81"/>
      <c r="AM495" s="81"/>
      <c r="AN495" s="82"/>
      <c r="AO495" s="81"/>
      <c r="AP495" s="81"/>
      <c r="AQ495" s="81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</row>
    <row r="496" spans="1:78" s="104" customFormat="1" ht="12.75" x14ac:dyDescent="0.2">
      <c r="A496" s="58" t="str">
        <f t="array" ref="A496">IF(G496=Error_checking!$A$26,_xlfn.RANK.EQ(AC496,$AC$2:$AC$601),"")</f>
        <v/>
      </c>
      <c r="B496" s="84">
        <v>106</v>
      </c>
      <c r="C496" s="59">
        <f>VLOOKUP($B496,Ludo_na!$A$2:$D$601,2,0)</f>
        <v>349</v>
      </c>
      <c r="D496" s="60" t="str">
        <f>IF(VLOOKUP($B496,Ludo_voor!$A$2:$Y$601,3,0)="","",VLOOKUP($B496,Ludo_voor!$A$2:$Y$601,3,0))</f>
        <v>Sweertvaegher</v>
      </c>
      <c r="E496" s="61" t="str">
        <f>IF(VLOOKUP($B496,Ludo_voor!$A$2:$Y$601,4,0)="","",VLOOKUP($B496,Ludo_voor!$A$2:$Y$601,4,0))</f>
        <v>Jaron</v>
      </c>
      <c r="F496" s="62" t="str">
        <f>IF(VLOOKUP($B496,Ludo_voor!$A$2:$Y$601,5,0)="","",VLOOKUP($B496,Ludo_voor!$A$2:$Y$601,5,0))</f>
        <v>De Pionne</v>
      </c>
      <c r="G496" s="63"/>
      <c r="H496" s="85"/>
      <c r="I496" s="86"/>
      <c r="J496" s="87"/>
      <c r="K496" s="87"/>
      <c r="L496" s="87"/>
      <c r="M496" s="67" t="str">
        <f t="array" ref="M496">IF($G496="","",IF(L496="",0,((SUM(IF(I496=I$2:I$601,IF(J496=J$2:J$601,1,0),0))-K496)/(SUM(IF(I496=I$2:I$601,IF(J496=J$2:J$601,1,0),0))-1)*100)+(L496/(SUM(IF(I496=I$2:I$601,IF(J496=J$2:J$601,L$2:L$601,0),0))))+IF(K496&lt;2,SUM(IF(I496=I$2:I$601,IF(J496=J$2:J$601,1,0),0)),0)))</f>
        <v/>
      </c>
      <c r="N496" s="88"/>
      <c r="O496" s="72"/>
      <c r="P496" s="72"/>
      <c r="Q496" s="72"/>
      <c r="R496" s="70" t="str">
        <f t="array" ref="R496">IF($G496="","",IF(Q496="",0,((SUM(IF(N496=N$2:N$601,IF(O496=O$2:O$601,1,0),0))-P496)/(SUM(IF(N496=N$2:N$601,IF(O496=O$2:O$601,1,0),0))-1)*100)+(Q496/(SUM(IF(N496=N$2:N$601,IF(O496=O$2:O$601,Q$2:Q$601,0),0))))+IF(P496&lt;2,SUM(IF(N496=N$2:N$601,IF(O496=O$2:O$601,1,0),0)),0)))</f>
        <v/>
      </c>
      <c r="S496" s="71"/>
      <c r="T496" s="72"/>
      <c r="U496" s="72"/>
      <c r="V496" s="72"/>
      <c r="W496" s="73" t="str">
        <f t="array" ref="W496">IF($G496="","",IF(OR(S496=Error_checking!$Q$25,S496=Error_checking!$Q$26),R496-IF(P496&lt;2,SUM(IF(N496=N$2:N$601,IF(O496=O$2:O$601,1,0),0)),0),IF(V496="",0,((SUM(IF(S496=S$2:S$601,IF(T496=T$2:T$601,1,0),0))-U496)/(SUM(IF(S496=S$2:S$601,IF(T496=T$2:T$601,1,0),0))-1)*100)+(V496/(SUM(IF(S496=S$2:S$601,IF(T496=T$2:T$601,V$2:V$601,0),0))))+IF(U496&lt;2,SUM(IF(S496=S$2:S$601,IF(T496=T$2:T$601,1,0),0)),0))))</f>
        <v/>
      </c>
      <c r="X496" s="74"/>
      <c r="Y496" s="75"/>
      <c r="Z496" s="76"/>
      <c r="AA496" s="75"/>
      <c r="AB496" s="77">
        <f>0</f>
        <v>0</v>
      </c>
      <c r="AC496" s="77">
        <f t="array" ref="AC496">SUM(M496,R496,W496,AB496)</f>
        <v>0</v>
      </c>
      <c r="AD496" s="76">
        <f>IF(G496=Error_checking!$A$26,MAX(0,MIN(MaxBonus,$G$1)+1-_xlfn.RANK.EQ(AC496,$AC$2:$AC$601)),0)</f>
        <v>0</v>
      </c>
      <c r="AE496" s="73">
        <f t="shared" si="7"/>
        <v>0</v>
      </c>
      <c r="AF496" s="78" t="str">
        <f t="array" ref="AF496">IF(G496=Error_checking!$A$26,_xlfn.RANK.EQ(AC496,$AC$2:$AC$601),"")</f>
        <v/>
      </c>
      <c r="AG496" s="79"/>
      <c r="AH496" s="80"/>
      <c r="AI496" s="80"/>
      <c r="AJ496" s="80"/>
      <c r="AK496" s="81"/>
      <c r="AL496" s="81"/>
      <c r="AM496" s="81"/>
      <c r="AN496" s="82"/>
      <c r="AO496" s="81"/>
      <c r="AP496" s="81"/>
      <c r="AQ496" s="81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89"/>
      <c r="BE496" s="89"/>
      <c r="BF496" s="89"/>
      <c r="BG496" s="89"/>
      <c r="BH496" s="89"/>
      <c r="BI496" s="89"/>
      <c r="BJ496" s="89"/>
      <c r="BK496" s="89"/>
      <c r="BL496" s="89"/>
      <c r="BM496" s="89"/>
      <c r="BN496" s="89"/>
      <c r="BO496" s="89"/>
      <c r="BP496" s="89"/>
      <c r="BQ496" s="89"/>
      <c r="BR496" s="89"/>
      <c r="BS496" s="89"/>
      <c r="BT496" s="89"/>
      <c r="BU496" s="89"/>
      <c r="BV496" s="89"/>
      <c r="BW496" s="89"/>
      <c r="BX496" s="89"/>
      <c r="BY496" s="89"/>
      <c r="BZ496" s="89"/>
    </row>
    <row r="497" spans="1:78" s="104" customFormat="1" ht="12.75" x14ac:dyDescent="0.2">
      <c r="A497" s="58" t="str">
        <f t="array" ref="A497">IF(G497=Error_checking!$A$26,_xlfn.RANK.EQ(AC497,$AC$2:$AC$601),"")</f>
        <v/>
      </c>
      <c r="B497" s="84">
        <v>551</v>
      </c>
      <c r="C497" s="59">
        <f>VLOOKUP($B497,Ludo_na!$A$2:$D$601,2,0)</f>
        <v>359</v>
      </c>
      <c r="D497" s="60" t="str">
        <f>IF(VLOOKUP($B497,Ludo_voor!$A$2:$Y$601,3,0)="","",VLOOKUP($B497,Ludo_voor!$A$2:$Y$601,3,0))</f>
        <v>Tallieu</v>
      </c>
      <c r="E497" s="61" t="str">
        <f>IF(VLOOKUP($B497,Ludo_voor!$A$2:$Y$601,4,0)="","",VLOOKUP($B497,Ludo_voor!$A$2:$Y$601,4,0))</f>
        <v>Pedro</v>
      </c>
      <c r="F497" s="62" t="str">
        <f>IF(VLOOKUP($B497,Ludo_voor!$A$2:$Y$601,5,0)="","",VLOOKUP($B497,Ludo_voor!$A$2:$Y$601,5,0))</f>
        <v/>
      </c>
      <c r="G497" s="63"/>
      <c r="H497" s="85"/>
      <c r="I497" s="86"/>
      <c r="J497" s="87"/>
      <c r="K497" s="87"/>
      <c r="L497" s="87"/>
      <c r="M497" s="67" t="str">
        <f t="array" ref="M497">IF($G497="","",IF(L497="",0,((SUM(IF(I497=I$2:I$601,IF(J497=J$2:J$601,1,0),0))-K497)/(SUM(IF(I497=I$2:I$601,IF(J497=J$2:J$601,1,0),0))-1)*100)+(L497/(SUM(IF(I497=I$2:I$601,IF(J497=J$2:J$601,L$2:L$601,0),0))))+IF(K497&lt;2,SUM(IF(I497=I$2:I$601,IF(J497=J$2:J$601,1,0),0)),0)))</f>
        <v/>
      </c>
      <c r="N497" s="88"/>
      <c r="O497" s="72"/>
      <c r="P497" s="72"/>
      <c r="Q497" s="72"/>
      <c r="R497" s="70" t="str">
        <f t="array" ref="R497">IF($G497="","",IF(Q497="",0,((SUM(IF(N497=N$2:N$601,IF(O497=O$2:O$601,1,0),0))-P497)/(SUM(IF(N497=N$2:N$601,IF(O497=O$2:O$601,1,0),0))-1)*100)+(Q497/(SUM(IF(N497=N$2:N$601,IF(O497=O$2:O$601,Q$2:Q$601,0),0))))+IF(P497&lt;2,SUM(IF(N497=N$2:N$601,IF(O497=O$2:O$601,1,0),0)),0)))</f>
        <v/>
      </c>
      <c r="S497" s="103"/>
      <c r="T497" s="69"/>
      <c r="U497" s="69"/>
      <c r="V497" s="69"/>
      <c r="W497" s="73" t="str">
        <f t="array" ref="W497">IF($G497="","",IF(OR(S497=Error_checking!$Q$25,S497=Error_checking!$Q$26),R497-IF(P497&lt;2,SUM(IF(N497=N$2:N$601,IF(O497=O$2:O$601,1,0),0)),0),IF(V497="",0,((SUM(IF(S497=S$2:S$601,IF(T497=T$2:T$601,1,0),0))-U497)/(SUM(IF(S497=S$2:S$601,IF(T497=T$2:T$601,1,0),0))-1)*100)+(V497/(SUM(IF(S497=S$2:S$601,IF(T497=T$2:T$601,V$2:V$601,0),0))))+IF(U497&lt;2,SUM(IF(S497=S$2:S$601,IF(T497=T$2:T$601,1,0),0)),0))))</f>
        <v/>
      </c>
      <c r="X497" s="74"/>
      <c r="Y497" s="75"/>
      <c r="Z497" s="76"/>
      <c r="AA497" s="75"/>
      <c r="AB497" s="77">
        <f>0</f>
        <v>0</v>
      </c>
      <c r="AC497" s="99">
        <f t="array" ref="AC497">SUM(M497,R497,W497,AB497)</f>
        <v>0</v>
      </c>
      <c r="AD497" s="98">
        <f>IF(G497=Error_checking!$A$26,MAX(0,MIN(MaxBonus,$G$1)+1-_xlfn.RANK.EQ(AC497,$AC$2:$AC$601)),0)</f>
        <v>0</v>
      </c>
      <c r="AE497" s="95">
        <f t="shared" si="7"/>
        <v>0</v>
      </c>
      <c r="AF497" s="78" t="str">
        <f t="array" ref="AF497">IF(G497=Error_checking!$A$26,_xlfn.RANK.EQ(AC497,$AC$2:$AC$601),"")</f>
        <v/>
      </c>
      <c r="AG497" s="101"/>
      <c r="AH497" s="102"/>
      <c r="AI497" s="102"/>
      <c r="AJ497" s="102"/>
      <c r="AK497" s="90"/>
      <c r="AL497" s="81"/>
      <c r="AM497" s="81"/>
      <c r="AN497" s="82"/>
      <c r="AO497" s="81"/>
      <c r="AP497" s="81"/>
      <c r="AQ497" s="81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89"/>
      <c r="BE497" s="89"/>
      <c r="BF497" s="89"/>
      <c r="BG497" s="89"/>
      <c r="BH497" s="89"/>
      <c r="BI497" s="89"/>
      <c r="BJ497" s="89"/>
      <c r="BK497" s="89"/>
      <c r="BL497" s="89"/>
      <c r="BM497" s="89"/>
      <c r="BN497" s="89"/>
      <c r="BO497" s="89"/>
      <c r="BP497" s="89"/>
      <c r="BQ497" s="89"/>
      <c r="BR497" s="89"/>
      <c r="BS497" s="89"/>
      <c r="BT497" s="89"/>
      <c r="BU497" s="89"/>
      <c r="BV497" s="89"/>
      <c r="BW497" s="89"/>
      <c r="BX497" s="89"/>
      <c r="BY497" s="89"/>
      <c r="BZ497" s="89"/>
    </row>
    <row r="498" spans="1:78" s="89" customFormat="1" ht="12.75" x14ac:dyDescent="0.2">
      <c r="A498" s="58" t="str">
        <f t="array" ref="A498">IF(G498=Error_checking!$A$26,_xlfn.RANK.EQ(AC498,$AC$2:$AC$601),"")</f>
        <v/>
      </c>
      <c r="B498" s="84">
        <v>264</v>
      </c>
      <c r="C498" s="59">
        <f>VLOOKUP($B498,Ludo_na!$A$2:$D$601,2,0)</f>
        <v>505</v>
      </c>
      <c r="D498" s="60" t="str">
        <f>IF(VLOOKUP($B498,Ludo_voor!$A$2:$Y$601,3,0)="","",VLOOKUP($B498,Ludo_voor!$A$2:$Y$601,3,0))</f>
        <v>Thiry</v>
      </c>
      <c r="E498" s="61" t="str">
        <f>IF(VLOOKUP($B498,Ludo_voor!$A$2:$Y$601,4,0)="","",VLOOKUP($B498,Ludo_voor!$A$2:$Y$601,4,0))</f>
        <v>Pauline</v>
      </c>
      <c r="F498" s="62" t="str">
        <f>IF(VLOOKUP($B498,Ludo_voor!$A$2:$Y$601,5,0)="","",VLOOKUP($B498,Ludo_voor!$A$2:$Y$601,5,0))</f>
        <v/>
      </c>
      <c r="G498" s="63"/>
      <c r="H498" s="85"/>
      <c r="I498" s="86"/>
      <c r="J498" s="87"/>
      <c r="K498" s="87"/>
      <c r="L498" s="87"/>
      <c r="M498" s="67" t="str">
        <f t="array" ref="M498">IF($G498="","",IF(L498="",0,((SUM(IF(I498=I$2:I$601,IF(J498=J$2:J$601,1,0),0))-K498)/(SUM(IF(I498=I$2:I$601,IF(J498=J$2:J$601,1,0),0))-1)*100)+(L498/(SUM(IF(I498=I$2:I$601,IF(J498=J$2:J$601,L$2:L$601,0),0))))+IF(K498&lt;2,SUM(IF(I498=I$2:I$601,IF(J498=J$2:J$601,1,0),0)),0)))</f>
        <v/>
      </c>
      <c r="N498" s="88"/>
      <c r="O498" s="72"/>
      <c r="P498" s="72"/>
      <c r="Q498" s="72"/>
      <c r="R498" s="70" t="str">
        <f t="array" ref="R498">IF($G498="","",IF(Q498="",0,((SUM(IF(N498=N$2:N$601,IF(O498=O$2:O$601,1,0),0))-P498)/(SUM(IF(N498=N$2:N$601,IF(O498=O$2:O$601,1,0),0))-1)*100)+(Q498/(SUM(IF(N498=N$2:N$601,IF(O498=O$2:O$601,Q$2:Q$601,0),0))))+IF(P498&lt;2,SUM(IF(N498=N$2:N$601,IF(O498=O$2:O$601,1,0),0)),0)))</f>
        <v/>
      </c>
      <c r="S498" s="71"/>
      <c r="T498" s="72"/>
      <c r="U498" s="72"/>
      <c r="V498" s="72"/>
      <c r="W498" s="73" t="str">
        <f t="array" ref="W498">IF($G498="","",IF(OR(S498=Error_checking!$Q$25,S498=Error_checking!$Q$26),R498-IF(P498&lt;2,SUM(IF(N498=N$2:N$601,IF(O498=O$2:O$601,1,0),0)),0),IF(V498="",0,((SUM(IF(S498=S$2:S$601,IF(T498=T$2:T$601,1,0),0))-U498)/(SUM(IF(S498=S$2:S$601,IF(T498=T$2:T$601,1,0),0))-1)*100)+(V498/(SUM(IF(S498=S$2:S$601,IF(T498=T$2:T$601,V$2:V$601,0),0))))+IF(U498&lt;2,SUM(IF(S498=S$2:S$601,IF(T498=T$2:T$601,1,0),0)),0))))</f>
        <v/>
      </c>
      <c r="X498" s="74"/>
      <c r="Y498" s="75"/>
      <c r="Z498" s="76"/>
      <c r="AA498" s="75"/>
      <c r="AB498" s="77">
        <f>0</f>
        <v>0</v>
      </c>
      <c r="AC498" s="77">
        <f t="array" ref="AC498">SUM(M498,R498,W498,AB498)</f>
        <v>0</v>
      </c>
      <c r="AD498" s="76">
        <f>IF(G498=Error_checking!$A$26,MAX(0,MIN(MaxBonus,$G$1)+1-_xlfn.RANK.EQ(AC498,$AC$2:$AC$601)),0)</f>
        <v>0</v>
      </c>
      <c r="AE498" s="73">
        <f t="shared" si="7"/>
        <v>0</v>
      </c>
      <c r="AF498" s="78" t="str">
        <f t="array" ref="AF498">IF(G498=Error_checking!$A$26,_xlfn.RANK.EQ(AC498,$AC$2:$AC$601),"")</f>
        <v/>
      </c>
      <c r="AG498" s="79"/>
      <c r="AH498" s="80"/>
      <c r="AI498" s="80"/>
      <c r="AJ498" s="80"/>
      <c r="AK498" s="81"/>
      <c r="AL498" s="81"/>
      <c r="AM498" s="81"/>
      <c r="AN498" s="82"/>
      <c r="AO498" s="81"/>
      <c r="AP498" s="81"/>
      <c r="AQ498" s="81"/>
    </row>
    <row r="499" spans="1:78" s="89" customFormat="1" ht="12.75" x14ac:dyDescent="0.2">
      <c r="A499" s="58" t="str">
        <f t="array" ref="A499">IF(G499=Error_checking!$A$26,_xlfn.RANK.EQ(AC499,$AC$2:$AC$601),"")</f>
        <v/>
      </c>
      <c r="B499" s="84">
        <v>355</v>
      </c>
      <c r="C499" s="59">
        <f>VLOOKUP($B499,Ludo_na!$A$2:$D$601,2,0)</f>
        <v>419</v>
      </c>
      <c r="D499" s="60" t="str">
        <f>IF(VLOOKUP($B499,Ludo_voor!$A$2:$Y$601,3,0)="","",VLOOKUP($B499,Ludo_voor!$A$2:$Y$601,3,0))</f>
        <v>Thonon</v>
      </c>
      <c r="E499" s="61" t="str">
        <f>IF(VLOOKUP($B499,Ludo_voor!$A$2:$Y$601,4,0)="","",VLOOKUP($B499,Ludo_voor!$A$2:$Y$601,4,0))</f>
        <v>Evelyne</v>
      </c>
      <c r="F499" s="62" t="str">
        <f>IF(VLOOKUP($B499,Ludo_voor!$A$2:$Y$601,5,0)="","",VLOOKUP($B499,Ludo_voor!$A$2:$Y$601,5,0))</f>
        <v>In Ludo Veritas</v>
      </c>
      <c r="G499" s="63"/>
      <c r="H499" s="85"/>
      <c r="I499" s="86"/>
      <c r="J499" s="87"/>
      <c r="K499" s="87"/>
      <c r="L499" s="87"/>
      <c r="M499" s="67" t="str">
        <f t="array" ref="M499">IF($G499="","",IF(L499="",0,((SUM(IF(I499=I$2:I$601,IF(J499=J$2:J$601,1,0),0))-K499)/(SUM(IF(I499=I$2:I$601,IF(J499=J$2:J$601,1,0),0))-1)*100)+(L499/(SUM(IF(I499=I$2:I$601,IF(J499=J$2:J$601,L$2:L$601,0),0))))+IF(K499&lt;2,SUM(IF(I499=I$2:I$601,IF(J499=J$2:J$601,1,0),0)),0)))</f>
        <v/>
      </c>
      <c r="N499" s="88"/>
      <c r="O499" s="72"/>
      <c r="P499" s="72"/>
      <c r="Q499" s="72"/>
      <c r="R499" s="70" t="str">
        <f t="array" ref="R499">IF($G499="","",IF(Q499="",0,((SUM(IF(N499=N$2:N$601,IF(O499=O$2:O$601,1,0),0))-P499)/(SUM(IF(N499=N$2:N$601,IF(O499=O$2:O$601,1,0),0))-1)*100)+(Q499/(SUM(IF(N499=N$2:N$601,IF(O499=O$2:O$601,Q$2:Q$601,0),0))))+IF(P499&lt;2,SUM(IF(N499=N$2:N$601,IF(O499=O$2:O$601,1,0),0)),0)))</f>
        <v/>
      </c>
      <c r="S499" s="71"/>
      <c r="T499" s="72"/>
      <c r="U499" s="72"/>
      <c r="V499" s="72"/>
      <c r="W499" s="73" t="str">
        <f t="array" ref="W499">IF($G499="","",IF(OR(S499=Error_checking!$Q$25,S499=Error_checking!$Q$26),R499-IF(P499&lt;2,SUM(IF(N499=N$2:N$601,IF(O499=O$2:O$601,1,0),0)),0),IF(V499="",0,((SUM(IF(S499=S$2:S$601,IF(T499=T$2:T$601,1,0),0))-U499)/(SUM(IF(S499=S$2:S$601,IF(T499=T$2:T$601,1,0),0))-1)*100)+(V499/(SUM(IF(S499=S$2:S$601,IF(T499=T$2:T$601,V$2:V$601,0),0))))+IF(U499&lt;2,SUM(IF(S499=S$2:S$601,IF(T499=T$2:T$601,1,0),0)),0))))</f>
        <v/>
      </c>
      <c r="X499" s="74"/>
      <c r="Y499" s="75"/>
      <c r="Z499" s="76"/>
      <c r="AA499" s="75"/>
      <c r="AB499" s="77">
        <f>0</f>
        <v>0</v>
      </c>
      <c r="AC499" s="77">
        <f t="array" ref="AC499">SUM(M499,R499,W499,AB499)</f>
        <v>0</v>
      </c>
      <c r="AD499" s="76">
        <f>IF(G499=Error_checking!$A$26,MAX(0,MIN(MaxBonus,$G$1)+1-_xlfn.RANK.EQ(AC499,$AC$2:$AC$601)),0)</f>
        <v>0</v>
      </c>
      <c r="AE499" s="73">
        <f t="shared" si="7"/>
        <v>0</v>
      </c>
      <c r="AF499" s="78" t="str">
        <f t="array" ref="AF499">IF(G499=Error_checking!$A$26,_xlfn.RANK.EQ(AC499,$AC$2:$AC$601),"")</f>
        <v/>
      </c>
      <c r="AG499" s="79"/>
      <c r="AH499" s="80"/>
      <c r="AI499" s="80"/>
      <c r="AJ499" s="80"/>
      <c r="AK499" s="90"/>
      <c r="AL499" s="81"/>
      <c r="AM499" s="81"/>
      <c r="AN499" s="82"/>
      <c r="AO499" s="81"/>
      <c r="AP499" s="81"/>
      <c r="AQ499" s="81"/>
    </row>
    <row r="500" spans="1:78" s="89" customFormat="1" ht="12.75" x14ac:dyDescent="0.2">
      <c r="A500" s="58" t="str">
        <f t="array" ref="A500">IF(G500=Error_checking!$A$26,_xlfn.RANK.EQ(AC500,$AC$2:$AC$601),"")</f>
        <v/>
      </c>
      <c r="B500" s="58">
        <v>586</v>
      </c>
      <c r="C500" s="59">
        <f>VLOOKUP($B500,Ludo_na!$A$2:$D$601,2,0)</f>
        <v>442</v>
      </c>
      <c r="D500" s="60" t="str">
        <f>IF(VLOOKUP($B500,Ludo_voor!$A$2:$Y$601,3,0)="","",VLOOKUP($B500,Ludo_voor!$A$2:$Y$601,3,0))</f>
        <v>Thys</v>
      </c>
      <c r="E500" s="61" t="str">
        <f>IF(VLOOKUP($B500,Ludo_voor!$A$2:$Y$601,4,0)="","",VLOOKUP($B500,Ludo_voor!$A$2:$Y$601,4,0))</f>
        <v>Wout</v>
      </c>
      <c r="F500" s="62" t="str">
        <f>IF(VLOOKUP($B500,Ludo_voor!$A$2:$Y$601,5,0)="","",VLOOKUP($B500,Ludo_voor!$A$2:$Y$601,5,0))</f>
        <v/>
      </c>
      <c r="G500" s="63"/>
      <c r="H500" s="64"/>
      <c r="I500" s="65"/>
      <c r="J500" s="66"/>
      <c r="K500" s="66"/>
      <c r="L500" s="66"/>
      <c r="M500" s="67" t="str">
        <f t="array" ref="M500">IF($G500="","",IF(L500="",0,((SUM(IF(I500=I$2:I$601,IF(J500=J$2:J$601,1,0),0))-K500)/(SUM(IF(I500=I$2:I$601,IF(J500=J$2:J$601,1,0),0))-1)*100)+(L500/(SUM(IF(I500=I$2:I$601,IF(J500=J$2:J$601,L$2:L$601,0),0))))+IF(K500&lt;2,SUM(IF(I500=I$2:I$601,IF(J500=J$2:J$601,1,0),0)),0)))</f>
        <v/>
      </c>
      <c r="N500" s="68"/>
      <c r="O500" s="69"/>
      <c r="P500" s="69"/>
      <c r="Q500" s="69"/>
      <c r="R500" s="70" t="str">
        <f t="array" ref="R500">IF($G500="","",IF(Q500="",0,((SUM(IF(N500=N$2:N$601,IF(O500=O$2:O$601,1,0),0))-P500)/(SUM(IF(N500=N$2:N$601,IF(O500=O$2:O$601,1,0),0))-1)*100)+(Q500/(SUM(IF(N500=N$2:N$601,IF(O500=O$2:O$601,Q$2:Q$601,0),0))))+IF(P500&lt;2,SUM(IF(N500=N$2:N$601,IF(O500=O$2:O$601,1,0),0)),0)))</f>
        <v/>
      </c>
      <c r="S500" s="71"/>
      <c r="T500" s="72"/>
      <c r="U500" s="72"/>
      <c r="V500" s="72"/>
      <c r="W500" s="73" t="str">
        <f t="array" ref="W500">IF($G500="","",IF(OR(S500=Error_checking!$Q$25,S500=Error_checking!$Q$26),R500-IF(P500&lt;2,SUM(IF(N500=N$2:N$601,IF(O500=O$2:O$601,1,0),0)),0),IF(V500="",0,((SUM(IF(S500=S$2:S$601,IF(T500=T$2:T$601,1,0),0))-U500)/(SUM(IF(S500=S$2:S$601,IF(T500=T$2:T$601,1,0),0))-1)*100)+(V500/(SUM(IF(S500=S$2:S$601,IF(T500=T$2:T$601,V$2:V$601,0),0))))+IF(U500&lt;2,SUM(IF(S500=S$2:S$601,IF(T500=T$2:T$601,1,0),0)),0))))</f>
        <v/>
      </c>
      <c r="X500" s="74"/>
      <c r="Y500" s="75"/>
      <c r="Z500" s="76"/>
      <c r="AA500" s="75"/>
      <c r="AB500" s="77">
        <f>0</f>
        <v>0</v>
      </c>
      <c r="AC500" s="77">
        <f t="array" ref="AC500">SUM(M500,R500,W500,AB500)</f>
        <v>0</v>
      </c>
      <c r="AD500" s="76">
        <f>IF(G500=Error_checking!$A$26,MAX(0,MIN(MaxBonus,$G$1)+1-_xlfn.RANK.EQ(AC500,$AC$2:$AC$601)),0)</f>
        <v>0</v>
      </c>
      <c r="AE500" s="73">
        <f t="shared" si="7"/>
        <v>0</v>
      </c>
      <c r="AF500" s="78" t="str">
        <f t="array" ref="AF500">IF(G500=Error_checking!$A$26,_xlfn.RANK.EQ(AC500,$AC$2:$AC$601),"")</f>
        <v/>
      </c>
      <c r="AG500" s="79"/>
      <c r="AH500" s="80"/>
      <c r="AI500" s="80"/>
      <c r="AJ500" s="80"/>
      <c r="AK500" s="81"/>
      <c r="AL500" s="81"/>
      <c r="AM500" s="81"/>
      <c r="AN500" s="82"/>
      <c r="AO500" s="81"/>
      <c r="AP500" s="81"/>
      <c r="AQ500" s="81"/>
    </row>
    <row r="501" spans="1:78" s="92" customFormat="1" ht="12.75" x14ac:dyDescent="0.2">
      <c r="A501" s="58" t="str">
        <f t="array" ref="A501">IF(G501=Error_checking!$A$26,_xlfn.RANK.EQ(AC501,$AC$2:$AC$601),"")</f>
        <v/>
      </c>
      <c r="B501" s="84">
        <v>121</v>
      </c>
      <c r="C501" s="59">
        <f>VLOOKUP($B501,Ludo_na!$A$2:$D$601,2,0)</f>
        <v>168</v>
      </c>
      <c r="D501" s="60" t="str">
        <f>IF(VLOOKUP($B501,Ludo_voor!$A$2:$Y$601,3,0)="","",VLOOKUP($B501,Ludo_voor!$A$2:$Y$601,3,0))</f>
        <v>Tytgat</v>
      </c>
      <c r="E501" s="61" t="str">
        <f>IF(VLOOKUP($B501,Ludo_voor!$A$2:$Y$601,4,0)="","",VLOOKUP($B501,Ludo_voor!$A$2:$Y$601,4,0))</f>
        <v>Antje</v>
      </c>
      <c r="F501" s="62" t="str">
        <f>IF(VLOOKUP($B501,Ludo_voor!$A$2:$Y$601,5,0)="","",VLOOKUP($B501,Ludo_voor!$A$2:$Y$601,5,0))</f>
        <v>Spellebeen</v>
      </c>
      <c r="G501" s="63"/>
      <c r="H501" s="85"/>
      <c r="I501" s="86"/>
      <c r="J501" s="87"/>
      <c r="K501" s="87"/>
      <c r="L501" s="87"/>
      <c r="M501" s="67" t="str">
        <f t="array" ref="M501">IF($G501="","",IF(L501="",0,((SUM(IF(I501=I$2:I$601,IF(J501=J$2:J$601,1,0),0))-K501)/(SUM(IF(I501=I$2:I$601,IF(J501=J$2:J$601,1,0),0))-1)*100)+(L501/(SUM(IF(I501=I$2:I$601,IF(J501=J$2:J$601,L$2:L$601,0),0))))+IF(K501&lt;2,SUM(IF(I501=I$2:I$601,IF(J501=J$2:J$601,1,0),0)),0)))</f>
        <v/>
      </c>
      <c r="N501" s="88"/>
      <c r="O501" s="72"/>
      <c r="P501" s="72"/>
      <c r="Q501" s="72"/>
      <c r="R501" s="70" t="str">
        <f t="array" ref="R501">IF($G501="","",IF(Q501="",0,((SUM(IF(N501=N$2:N$601,IF(O501=O$2:O$601,1,0),0))-P501)/(SUM(IF(N501=N$2:N$601,IF(O501=O$2:O$601,1,0),0))-1)*100)+(Q501/(SUM(IF(N501=N$2:N$601,IF(O501=O$2:O$601,Q$2:Q$601,0),0))))+IF(P501&lt;2,SUM(IF(N501=N$2:N$601,IF(O501=O$2:O$601,1,0),0)),0)))</f>
        <v/>
      </c>
      <c r="S501" s="71"/>
      <c r="T501" s="72"/>
      <c r="U501" s="72"/>
      <c r="V501" s="72"/>
      <c r="W501" s="73" t="str">
        <f t="array" ref="W501">IF($G501="","",IF(OR(S501=Error_checking!$Q$25,S501=Error_checking!$Q$26),R501-IF(P501&lt;2,SUM(IF(N501=N$2:N$601,IF(O501=O$2:O$601,1,0),0)),0),IF(V501="",0,((SUM(IF(S501=S$2:S$601,IF(T501=T$2:T$601,1,0),0))-U501)/(SUM(IF(S501=S$2:S$601,IF(T501=T$2:T$601,1,0),0))-1)*100)+(V501/(SUM(IF(S501=S$2:S$601,IF(T501=T$2:T$601,V$2:V$601,0),0))))+IF(U501&lt;2,SUM(IF(S501=S$2:S$601,IF(T501=T$2:T$601,1,0),0)),0))))</f>
        <v/>
      </c>
      <c r="X501" s="74"/>
      <c r="Y501" s="75"/>
      <c r="Z501" s="76"/>
      <c r="AA501" s="75"/>
      <c r="AB501" s="77">
        <f>0</f>
        <v>0</v>
      </c>
      <c r="AC501" s="77">
        <f t="array" ref="AC501">SUM(M501,R501,W501,AB501)</f>
        <v>0</v>
      </c>
      <c r="AD501" s="76">
        <f>IF(G501=Error_checking!$A$26,MAX(0,MIN(MaxBonus,$G$1)+1-_xlfn.RANK.EQ(AC501,$AC$2:$AC$601)),0)</f>
        <v>0</v>
      </c>
      <c r="AE501" s="73">
        <f t="shared" si="7"/>
        <v>0</v>
      </c>
      <c r="AF501" s="78" t="str">
        <f t="array" ref="AF501">IF(G501=Error_checking!$A$26,_xlfn.RANK.EQ(AC501,$AC$2:$AC$601),"")</f>
        <v/>
      </c>
      <c r="AG501" s="79"/>
      <c r="AH501" s="80"/>
      <c r="AI501" s="80"/>
      <c r="AJ501" s="80"/>
      <c r="AK501" s="90"/>
      <c r="AL501" s="81"/>
      <c r="AM501" s="81"/>
      <c r="AN501" s="82"/>
      <c r="AO501" s="81"/>
      <c r="AP501" s="81"/>
      <c r="AQ501" s="81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/>
      <c r="BI501" s="89"/>
      <c r="BJ501" s="89"/>
      <c r="BK501" s="89"/>
      <c r="BL501" s="89"/>
      <c r="BM501" s="89"/>
      <c r="BN501" s="89"/>
      <c r="BO501" s="89"/>
      <c r="BP501" s="89"/>
      <c r="BQ501" s="89"/>
      <c r="BR501" s="89"/>
      <c r="BS501" s="89"/>
      <c r="BT501" s="89"/>
      <c r="BU501" s="89"/>
      <c r="BV501" s="89"/>
      <c r="BW501" s="89"/>
      <c r="BX501" s="89"/>
      <c r="BY501" s="89"/>
      <c r="BZ501" s="89"/>
    </row>
    <row r="502" spans="1:78" s="89" customFormat="1" ht="12.75" x14ac:dyDescent="0.2">
      <c r="A502" s="58" t="str">
        <f t="array" ref="A502">IF(G502=Error_checking!$A$26,_xlfn.RANK.EQ(AC502,$AC$2:$AC$601),"")</f>
        <v/>
      </c>
      <c r="B502" s="84">
        <v>236</v>
      </c>
      <c r="C502" s="59">
        <f>VLOOKUP($B502,Ludo_na!$A$2:$D$601,2,0)</f>
        <v>414</v>
      </c>
      <c r="D502" s="60" t="str">
        <f>IF(VLOOKUP($B502,Ludo_voor!$A$2:$Y$601,3,0)="","",VLOOKUP($B502,Ludo_voor!$A$2:$Y$601,3,0))</f>
        <v>Vackier</v>
      </c>
      <c r="E502" s="61" t="str">
        <f>IF(VLOOKUP($B502,Ludo_voor!$A$2:$Y$601,4,0)="","",VLOOKUP($B502,Ludo_voor!$A$2:$Y$601,4,0))</f>
        <v>Thomas</v>
      </c>
      <c r="F502" s="62" t="str">
        <f>IF(VLOOKUP($B502,Ludo_voor!$A$2:$Y$601,5,0)="","",VLOOKUP($B502,Ludo_voor!$A$2:$Y$601,5,0))</f>
        <v>Spelen op Zolder</v>
      </c>
      <c r="G502" s="63"/>
      <c r="H502" s="85"/>
      <c r="I502" s="86"/>
      <c r="J502" s="87"/>
      <c r="K502" s="87"/>
      <c r="L502" s="87"/>
      <c r="M502" s="67" t="str">
        <f t="array" ref="M502">IF($G502="","",IF(L502="",0,((SUM(IF(I502=I$2:I$601,IF(J502=J$2:J$601,1,0),0))-K502)/(SUM(IF(I502=I$2:I$601,IF(J502=J$2:J$601,1,0),0))-1)*100)+(L502/(SUM(IF(I502=I$2:I$601,IF(J502=J$2:J$601,L$2:L$601,0),0))))+IF(K502&lt;2,SUM(IF(I502=I$2:I$601,IF(J502=J$2:J$601,1,0),0)),0)))</f>
        <v/>
      </c>
      <c r="N502" s="88"/>
      <c r="O502" s="72"/>
      <c r="P502" s="72"/>
      <c r="Q502" s="72"/>
      <c r="R502" s="70" t="str">
        <f t="array" ref="R502">IF($G502="","",IF(Q502="",0,((SUM(IF(N502=N$2:N$601,IF(O502=O$2:O$601,1,0),0))-P502)/(SUM(IF(N502=N$2:N$601,IF(O502=O$2:O$601,1,0),0))-1)*100)+(Q502/(SUM(IF(N502=N$2:N$601,IF(O502=O$2:O$601,Q$2:Q$601,0),0))))+IF(P502&lt;2,SUM(IF(N502=N$2:N$601,IF(O502=O$2:O$601,1,0),0)),0)))</f>
        <v/>
      </c>
      <c r="S502" s="71"/>
      <c r="T502" s="72"/>
      <c r="U502" s="72"/>
      <c r="V502" s="72"/>
      <c r="W502" s="73" t="str">
        <f t="array" ref="W502">IF($G502="","",IF(OR(S502=Error_checking!$Q$25,S502=Error_checking!$Q$26),R502-IF(P502&lt;2,SUM(IF(N502=N$2:N$601,IF(O502=O$2:O$601,1,0),0)),0),IF(V502="",0,((SUM(IF(S502=S$2:S$601,IF(T502=T$2:T$601,1,0),0))-U502)/(SUM(IF(S502=S$2:S$601,IF(T502=T$2:T$601,1,0),0))-1)*100)+(V502/(SUM(IF(S502=S$2:S$601,IF(T502=T$2:T$601,V$2:V$601,0),0))))+IF(U502&lt;2,SUM(IF(S502=S$2:S$601,IF(T502=T$2:T$601,1,0),0)),0))))</f>
        <v/>
      </c>
      <c r="X502" s="74"/>
      <c r="Y502" s="75"/>
      <c r="Z502" s="76"/>
      <c r="AA502" s="75"/>
      <c r="AB502" s="77">
        <f>0</f>
        <v>0</v>
      </c>
      <c r="AC502" s="77">
        <f t="array" ref="AC502">SUM(M502,R502,W502,AB502)</f>
        <v>0</v>
      </c>
      <c r="AD502" s="76">
        <f>IF(G502=Error_checking!$A$26,MAX(0,MIN(MaxBonus,$G$1)+1-_xlfn.RANK.EQ(AC502,$AC$2:$AC$601)),0)</f>
        <v>0</v>
      </c>
      <c r="AE502" s="73">
        <f t="shared" si="7"/>
        <v>0</v>
      </c>
      <c r="AF502" s="78" t="str">
        <f t="array" ref="AF502">IF(G502=Error_checking!$A$26,_xlfn.RANK.EQ(AC502,$AC$2:$AC$601),"")</f>
        <v/>
      </c>
      <c r="AG502" s="79"/>
      <c r="AH502" s="80"/>
      <c r="AI502" s="80"/>
      <c r="AJ502" s="80"/>
      <c r="AK502" s="90"/>
      <c r="AL502" s="90"/>
      <c r="AM502" s="90"/>
      <c r="AN502" s="91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</row>
    <row r="503" spans="1:78" s="106" customFormat="1" ht="12.75" x14ac:dyDescent="0.2">
      <c r="A503" s="58" t="str">
        <f t="array" ref="A503">IF(G503=Error_checking!$A$26,_xlfn.RANK.EQ(AC503,$AC$2:$AC$601),"")</f>
        <v/>
      </c>
      <c r="B503" s="84">
        <v>268</v>
      </c>
      <c r="C503" s="59">
        <f>VLOOKUP($B503,Ludo_na!$A$2:$D$601,2,0)</f>
        <v>520</v>
      </c>
      <c r="D503" s="60" t="str">
        <f>IF(VLOOKUP($B503,Ludo_voor!$A$2:$Y$601,3,0)="","",VLOOKUP($B503,Ludo_voor!$A$2:$Y$601,3,0))</f>
        <v>Van Acker</v>
      </c>
      <c r="E503" s="61" t="str">
        <f>IF(VLOOKUP($B503,Ludo_voor!$A$2:$Y$601,4,0)="","",VLOOKUP($B503,Ludo_voor!$A$2:$Y$601,4,0))</f>
        <v>Bert</v>
      </c>
      <c r="F503" s="62" t="str">
        <f>IF(VLOOKUP($B503,Ludo_voor!$A$2:$Y$601,5,0)="","",VLOOKUP($B503,Ludo_voor!$A$2:$Y$601,5,0))</f>
        <v>De Pionne</v>
      </c>
      <c r="G503" s="63"/>
      <c r="H503" s="85"/>
      <c r="I503" s="86"/>
      <c r="J503" s="87"/>
      <c r="K503" s="87"/>
      <c r="L503" s="87"/>
      <c r="M503" s="67" t="str">
        <f t="array" ref="M503">IF($G503="","",IF(L503="",0,((SUM(IF(I503=I$2:I$601,IF(J503=J$2:J$601,1,0),0))-K503)/(SUM(IF(I503=I$2:I$601,IF(J503=J$2:J$601,1,0),0))-1)*100)+(L503/(SUM(IF(I503=I$2:I$601,IF(J503=J$2:J$601,L$2:L$601,0),0))))+IF(K503&lt;2,SUM(IF(I503=I$2:I$601,IF(J503=J$2:J$601,1,0),0)),0)))</f>
        <v/>
      </c>
      <c r="N503" s="88"/>
      <c r="O503" s="72"/>
      <c r="P503" s="72"/>
      <c r="Q503" s="72"/>
      <c r="R503" s="70" t="str">
        <f t="array" ref="R503">IF($G503="","",IF(Q503="",0,((SUM(IF(N503=N$2:N$601,IF(O503=O$2:O$601,1,0),0))-P503)/(SUM(IF(N503=N$2:N$601,IF(O503=O$2:O$601,1,0),0))-1)*100)+(Q503/(SUM(IF(N503=N$2:N$601,IF(O503=O$2:O$601,Q$2:Q$601,0),0))))+IF(P503&lt;2,SUM(IF(N503=N$2:N$601,IF(O503=O$2:O$601,1,0),0)),0)))</f>
        <v/>
      </c>
      <c r="S503" s="71"/>
      <c r="T503" s="72"/>
      <c r="U503" s="72"/>
      <c r="V503" s="72"/>
      <c r="W503" s="73" t="str">
        <f t="array" ref="W503">IF($G503="","",IF(OR(S503=Error_checking!$Q$25,S503=Error_checking!$Q$26),R503-IF(P503&lt;2,SUM(IF(N503=N$2:N$601,IF(O503=O$2:O$601,1,0),0)),0),IF(V503="",0,((SUM(IF(S503=S$2:S$601,IF(T503=T$2:T$601,1,0),0))-U503)/(SUM(IF(S503=S$2:S$601,IF(T503=T$2:T$601,1,0),0))-1)*100)+(V503/(SUM(IF(S503=S$2:S$601,IF(T503=T$2:T$601,V$2:V$601,0),0))))+IF(U503&lt;2,SUM(IF(S503=S$2:S$601,IF(T503=T$2:T$601,1,0),0)),0))))</f>
        <v/>
      </c>
      <c r="X503" s="74"/>
      <c r="Y503" s="75"/>
      <c r="Z503" s="76"/>
      <c r="AA503" s="75"/>
      <c r="AB503" s="77">
        <f>0</f>
        <v>0</v>
      </c>
      <c r="AC503" s="77">
        <f t="array" ref="AC503">SUM(M503,R503,W503,AB503)</f>
        <v>0</v>
      </c>
      <c r="AD503" s="76">
        <f>IF(G503=Error_checking!$A$26,MAX(0,MIN(MaxBonus,$G$1)+1-_xlfn.RANK.EQ(AC503,$AC$2:$AC$601)),0)</f>
        <v>0</v>
      </c>
      <c r="AE503" s="73">
        <f t="shared" si="7"/>
        <v>0</v>
      </c>
      <c r="AF503" s="78" t="str">
        <f t="array" ref="AF503">IF(G503=Error_checking!$A$26,_xlfn.RANK.EQ(AC503,$AC$2:$AC$601),"")</f>
        <v/>
      </c>
      <c r="AG503" s="79"/>
      <c r="AH503" s="80"/>
      <c r="AI503" s="80"/>
      <c r="AJ503" s="80"/>
      <c r="AK503" s="90"/>
      <c r="AL503" s="81"/>
      <c r="AM503" s="81"/>
      <c r="AN503" s="82"/>
      <c r="AO503" s="81"/>
      <c r="AP503" s="81"/>
      <c r="AQ503" s="81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</row>
    <row r="504" spans="1:78" s="104" customFormat="1" ht="12.75" x14ac:dyDescent="0.2">
      <c r="A504" s="58" t="str">
        <f t="array" ref="A504">IF(G504=Error_checking!$A$26,_xlfn.RANK.EQ(AC504,$AC$2:$AC$601),"")</f>
        <v/>
      </c>
      <c r="B504" s="84">
        <v>402</v>
      </c>
      <c r="C504" s="59">
        <f>VLOOKUP($B504,Ludo_na!$A$2:$D$601,2,0)</f>
        <v>391</v>
      </c>
      <c r="D504" s="60" t="str">
        <f>IF(VLOOKUP($B504,Ludo_voor!$A$2:$Y$601,3,0)="","",VLOOKUP($B504,Ludo_voor!$A$2:$Y$601,3,0))</f>
        <v>Van Acker</v>
      </c>
      <c r="E504" s="61" t="str">
        <f>IF(VLOOKUP($B504,Ludo_voor!$A$2:$Y$601,4,0)="","",VLOOKUP($B504,Ludo_voor!$A$2:$Y$601,4,0))</f>
        <v>Davy</v>
      </c>
      <c r="F504" s="62" t="str">
        <f>IF(VLOOKUP($B504,Ludo_voor!$A$2:$Y$601,5,0)="","",VLOOKUP($B504,Ludo_voor!$A$2:$Y$601,5,0))</f>
        <v/>
      </c>
      <c r="G504" s="63"/>
      <c r="H504" s="85"/>
      <c r="I504" s="86"/>
      <c r="J504" s="87"/>
      <c r="K504" s="87"/>
      <c r="L504" s="87"/>
      <c r="M504" s="67" t="str">
        <f t="array" ref="M504">IF($G504="","",IF(L504="",0,((SUM(IF(I504=I$2:I$601,IF(J504=J$2:J$601,1,0),0))-K504)/(SUM(IF(I504=I$2:I$601,IF(J504=J$2:J$601,1,0),0))-1)*100)+(L504/(SUM(IF(I504=I$2:I$601,IF(J504=J$2:J$601,L$2:L$601,0),0))))+IF(K504&lt;2,SUM(IF(I504=I$2:I$601,IF(J504=J$2:J$601,1,0),0)),0)))</f>
        <v/>
      </c>
      <c r="N504" s="88"/>
      <c r="O504" s="72"/>
      <c r="P504" s="72"/>
      <c r="Q504" s="72"/>
      <c r="R504" s="70" t="str">
        <f t="array" ref="R504">IF($G504="","",IF(Q504="",0,((SUM(IF(N504=N$2:N$601,IF(O504=O$2:O$601,1,0),0))-P504)/(SUM(IF(N504=N$2:N$601,IF(O504=O$2:O$601,1,0),0))-1)*100)+(Q504/(SUM(IF(N504=N$2:N$601,IF(O504=O$2:O$601,Q$2:Q$601,0),0))))+IF(P504&lt;2,SUM(IF(N504=N$2:N$601,IF(O504=O$2:O$601,1,0),0)),0)))</f>
        <v/>
      </c>
      <c r="S504" s="103"/>
      <c r="T504" s="69"/>
      <c r="U504" s="69"/>
      <c r="V504" s="69"/>
      <c r="W504" s="73" t="str">
        <f t="array" ref="W504">IF($G504="","",IF(OR(S504=Error_checking!$Q$25,S504=Error_checking!$Q$26),R504-IF(P504&lt;2,SUM(IF(N504=N$2:N$601,IF(O504=O$2:O$601,1,0),0)),0),IF(V504="",0,((SUM(IF(S504=S$2:S$601,IF(T504=T$2:T$601,1,0),0))-U504)/(SUM(IF(S504=S$2:S$601,IF(T504=T$2:T$601,1,0),0))-1)*100)+(V504/(SUM(IF(S504=S$2:S$601,IF(T504=T$2:T$601,V$2:V$601,0),0))))+IF(U504&lt;2,SUM(IF(S504=S$2:S$601,IF(T504=T$2:T$601,1,0),0)),0))))</f>
        <v/>
      </c>
      <c r="X504" s="74"/>
      <c r="Y504" s="75"/>
      <c r="Z504" s="76"/>
      <c r="AA504" s="75"/>
      <c r="AB504" s="77">
        <f>0</f>
        <v>0</v>
      </c>
      <c r="AC504" s="99">
        <f t="array" ref="AC504">SUM(M504,R504,W504,AB504)</f>
        <v>0</v>
      </c>
      <c r="AD504" s="98">
        <f>IF(G504=Error_checking!$A$26,MAX(0,MIN(MaxBonus,$G$1)+1-_xlfn.RANK.EQ(AC504,$AC$2:$AC$601)),0)</f>
        <v>0</v>
      </c>
      <c r="AE504" s="95">
        <f t="shared" si="7"/>
        <v>0</v>
      </c>
      <c r="AF504" s="78" t="str">
        <f t="array" ref="AF504">IF(G504=Error_checking!$A$26,_xlfn.RANK.EQ(AC504,$AC$2:$AC$601),"")</f>
        <v/>
      </c>
      <c r="AG504" s="101"/>
      <c r="AH504" s="102"/>
      <c r="AI504" s="102"/>
      <c r="AJ504" s="102"/>
      <c r="AK504" s="90"/>
      <c r="AL504" s="90"/>
      <c r="AM504" s="90"/>
      <c r="AN504" s="91"/>
      <c r="AO504" s="90"/>
      <c r="AP504" s="90"/>
      <c r="AQ504" s="90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</row>
    <row r="505" spans="1:78" s="89" customFormat="1" ht="12.75" x14ac:dyDescent="0.2">
      <c r="A505" s="58" t="str">
        <f t="array" ref="A505">IF(G505=Error_checking!$A$26,_xlfn.RANK.EQ(AC505,$AC$2:$AC$601),"")</f>
        <v/>
      </c>
      <c r="B505" s="84">
        <v>325</v>
      </c>
      <c r="C505" s="59">
        <f>VLOOKUP($B505,Ludo_na!$A$2:$D$601,2,0)</f>
        <v>494</v>
      </c>
      <c r="D505" s="60" t="str">
        <f>IF(VLOOKUP($B505,Ludo_voor!$A$2:$Y$601,3,0)="","",VLOOKUP($B505,Ludo_voor!$A$2:$Y$601,3,0))</f>
        <v>Van Audenaerde</v>
      </c>
      <c r="E505" s="61" t="str">
        <f>IF(VLOOKUP($B505,Ludo_voor!$A$2:$Y$601,4,0)="","",VLOOKUP($B505,Ludo_voor!$A$2:$Y$601,4,0))</f>
        <v>Jasper</v>
      </c>
      <c r="F505" s="62" t="str">
        <f>IF(VLOOKUP($B505,Ludo_voor!$A$2:$Y$601,5,0)="","",VLOOKUP($B505,Ludo_voor!$A$2:$Y$601,5,0))</f>
        <v/>
      </c>
      <c r="G505" s="63"/>
      <c r="H505" s="85"/>
      <c r="I505" s="86"/>
      <c r="J505" s="87"/>
      <c r="K505" s="87"/>
      <c r="L505" s="87"/>
      <c r="M505" s="67" t="str">
        <f t="array" ref="M505">IF($G505="","",IF(L505="",0,((SUM(IF(I505=I$2:I$601,IF(J505=J$2:J$601,1,0),0))-K505)/(SUM(IF(I505=I$2:I$601,IF(J505=J$2:J$601,1,0),0))-1)*100)+(L505/(SUM(IF(I505=I$2:I$601,IF(J505=J$2:J$601,L$2:L$601,0),0))))+IF(K505&lt;2,SUM(IF(I505=I$2:I$601,IF(J505=J$2:J$601,1,0),0)),0)))</f>
        <v/>
      </c>
      <c r="N505" s="88"/>
      <c r="O505" s="72"/>
      <c r="P505" s="72"/>
      <c r="Q505" s="72"/>
      <c r="R505" s="70" t="str">
        <f t="array" ref="R505">IF($G505="","",IF(Q505="",0,((SUM(IF(N505=N$2:N$601,IF(O505=O$2:O$601,1,0),0))-P505)/(SUM(IF(N505=N$2:N$601,IF(O505=O$2:O$601,1,0),0))-1)*100)+(Q505/(SUM(IF(N505=N$2:N$601,IF(O505=O$2:O$601,Q$2:Q$601,0),0))))+IF(P505&lt;2,SUM(IF(N505=N$2:N$601,IF(O505=O$2:O$601,1,0),0)),0)))</f>
        <v/>
      </c>
      <c r="S505" s="71"/>
      <c r="T505" s="72"/>
      <c r="U505" s="72"/>
      <c r="V505" s="72"/>
      <c r="W505" s="73" t="str">
        <f t="array" ref="W505">IF($G505="","",IF(OR(S505=Error_checking!$Q$25,S505=Error_checking!$Q$26),R505-IF(P505&lt;2,SUM(IF(N505=N$2:N$601,IF(O505=O$2:O$601,1,0),0)),0),IF(V505="",0,((SUM(IF(S505=S$2:S$601,IF(T505=T$2:T$601,1,0),0))-U505)/(SUM(IF(S505=S$2:S$601,IF(T505=T$2:T$601,1,0),0))-1)*100)+(V505/(SUM(IF(S505=S$2:S$601,IF(T505=T$2:T$601,V$2:V$601,0),0))))+IF(U505&lt;2,SUM(IF(S505=S$2:S$601,IF(T505=T$2:T$601,1,0),0)),0))))</f>
        <v/>
      </c>
      <c r="X505" s="74"/>
      <c r="Y505" s="75"/>
      <c r="Z505" s="76"/>
      <c r="AA505" s="75"/>
      <c r="AB505" s="77">
        <f>0</f>
        <v>0</v>
      </c>
      <c r="AC505" s="77">
        <f t="array" ref="AC505">SUM(M505,R505,W505,AB505)</f>
        <v>0</v>
      </c>
      <c r="AD505" s="76">
        <f>IF(G505=Error_checking!$A$26,MAX(0,MIN(MaxBonus,$G$1)+1-_xlfn.RANK.EQ(AC505,$AC$2:$AC$601)),0)</f>
        <v>0</v>
      </c>
      <c r="AE505" s="73">
        <f t="shared" si="7"/>
        <v>0</v>
      </c>
      <c r="AF505" s="78" t="str">
        <f t="array" ref="AF505">IF(G505=Error_checking!$A$26,_xlfn.RANK.EQ(AC505,$AC$2:$AC$601),"")</f>
        <v/>
      </c>
      <c r="AG505" s="79"/>
      <c r="AH505" s="80"/>
      <c r="AI505" s="80"/>
      <c r="AJ505" s="80"/>
      <c r="AK505" s="90"/>
      <c r="AL505" s="81"/>
      <c r="AM505" s="81"/>
      <c r="AN505" s="82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1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</row>
    <row r="506" spans="1:78" s="104" customFormat="1" ht="12.75" x14ac:dyDescent="0.2">
      <c r="A506" s="58" t="str">
        <f t="array" ref="A506">IF(G506=Error_checking!$A$26,_xlfn.RANK.EQ(AC506,$AC$2:$AC$601),"")</f>
        <v/>
      </c>
      <c r="B506" s="58">
        <v>475</v>
      </c>
      <c r="C506" s="59">
        <f>VLOOKUP($B506,Ludo_na!$A$2:$D$601,2,0)</f>
        <v>1</v>
      </c>
      <c r="D506" s="60" t="str">
        <f>IF(VLOOKUP($B506,Ludo_voor!$A$2:$Y$601,3,0)="","",VLOOKUP($B506,Ludo_voor!$A$2:$Y$601,3,0))</f>
        <v>Van Bilzen</v>
      </c>
      <c r="E506" s="61" t="str">
        <f>IF(VLOOKUP($B506,Ludo_voor!$A$2:$Y$601,4,0)="","",VLOOKUP($B506,Ludo_voor!$A$2:$Y$601,4,0))</f>
        <v>Bart</v>
      </c>
      <c r="F506" s="62" t="str">
        <f>IF(VLOOKUP($B506,Ludo_voor!$A$2:$Y$601,5,0)="","",VLOOKUP($B506,Ludo_voor!$A$2:$Y$601,5,0))</f>
        <v>Speelduivel</v>
      </c>
      <c r="G506" s="63"/>
      <c r="H506" s="64"/>
      <c r="I506" s="65"/>
      <c r="J506" s="66"/>
      <c r="K506" s="66"/>
      <c r="L506" s="66"/>
      <c r="M506" s="67" t="str">
        <f t="array" ref="M506">IF($G506="","",IF(L506="",0,((SUM(IF(I506=I$2:I$601,IF(J506=J$2:J$601,1,0),0))-K506)/(SUM(IF(I506=I$2:I$601,IF(J506=J$2:J$601,1,0),0))-1)*100)+(L506/(SUM(IF(I506=I$2:I$601,IF(J506=J$2:J$601,L$2:L$601,0),0))))+IF(K506&lt;2,SUM(IF(I506=I$2:I$601,IF(J506=J$2:J$601,1,0),0)),0)))</f>
        <v/>
      </c>
      <c r="N506" s="68"/>
      <c r="O506" s="69"/>
      <c r="P506" s="69"/>
      <c r="Q506" s="69"/>
      <c r="R506" s="70" t="str">
        <f t="array" ref="R506">IF($G506="","",IF(Q506="",0,((SUM(IF(N506=N$2:N$601,IF(O506=O$2:O$601,1,0),0))-P506)/(SUM(IF(N506=N$2:N$601,IF(O506=O$2:O$601,1,0),0))-1)*100)+(Q506/(SUM(IF(N506=N$2:N$601,IF(O506=O$2:O$601,Q$2:Q$601,0),0))))+IF(P506&lt;2,SUM(IF(N506=N$2:N$601,IF(O506=O$2:O$601,1,0),0)),0)))</f>
        <v/>
      </c>
      <c r="S506" s="71"/>
      <c r="T506" s="72"/>
      <c r="U506" s="72"/>
      <c r="V506" s="72"/>
      <c r="W506" s="73" t="str">
        <f t="array" ref="W506">IF($G506="","",IF(OR(S506=Error_checking!$Q$25,S506=Error_checking!$Q$26),R506-IF(P506&lt;2,SUM(IF(N506=N$2:N$601,IF(O506=O$2:O$601,1,0),0)),0),IF(V506="",0,((SUM(IF(S506=S$2:S$601,IF(T506=T$2:T$601,1,0),0))-U506)/(SUM(IF(S506=S$2:S$601,IF(T506=T$2:T$601,1,0),0))-1)*100)+(V506/(SUM(IF(S506=S$2:S$601,IF(T506=T$2:T$601,V$2:V$601,0),0))))+IF(U506&lt;2,SUM(IF(S506=S$2:S$601,IF(T506=T$2:T$601,1,0),0)),0))))</f>
        <v/>
      </c>
      <c r="X506" s="74"/>
      <c r="Y506" s="75"/>
      <c r="Z506" s="76"/>
      <c r="AA506" s="75"/>
      <c r="AB506" s="77">
        <f>0</f>
        <v>0</v>
      </c>
      <c r="AC506" s="77">
        <f t="array" ref="AC506">SUM(M506,R506,W506,AB506)</f>
        <v>0</v>
      </c>
      <c r="AD506" s="76">
        <f>IF(G506=Error_checking!$A$26,MAX(0,MIN(MaxBonus,$G$1)+1-_xlfn.RANK.EQ(AC506,$AC$2:$AC$601)),0)</f>
        <v>0</v>
      </c>
      <c r="AE506" s="73">
        <f t="shared" si="7"/>
        <v>0</v>
      </c>
      <c r="AF506" s="78" t="str">
        <f t="array" ref="AF506">IF(G506=Error_checking!$A$26,_xlfn.RANK.EQ(AC506,$AC$2:$AC$601),"")</f>
        <v/>
      </c>
      <c r="AG506" s="79"/>
      <c r="AH506" s="80"/>
      <c r="AI506" s="80"/>
      <c r="AJ506" s="8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</row>
    <row r="507" spans="1:78" s="92" customFormat="1" ht="12.75" x14ac:dyDescent="0.2">
      <c r="A507" s="58" t="str">
        <f t="array" ref="A507">IF(G507=Error_checking!$A$26,_xlfn.RANK.EQ(AC507,$AC$2:$AC$601),"")</f>
        <v/>
      </c>
      <c r="B507" s="84">
        <v>563</v>
      </c>
      <c r="C507" s="59">
        <f>VLOOKUP($B507,Ludo_na!$A$2:$D$601,2,0)</f>
        <v>325</v>
      </c>
      <c r="D507" s="60" t="str">
        <f>IF(VLOOKUP($B507,Ludo_voor!$A$2:$Y$601,3,0)="","",VLOOKUP($B507,Ludo_voor!$A$2:$Y$601,3,0))</f>
        <v>Van Bogaert</v>
      </c>
      <c r="E507" s="61" t="str">
        <f>IF(VLOOKUP($B507,Ludo_voor!$A$2:$Y$601,4,0)="","",VLOOKUP($B507,Ludo_voor!$A$2:$Y$601,4,0))</f>
        <v>Rob</v>
      </c>
      <c r="F507" s="62" t="str">
        <f>IF(VLOOKUP($B507,Ludo_voor!$A$2:$Y$601,5,0)="","",VLOOKUP($B507,Ludo_voor!$A$2:$Y$601,5,0))</f>
        <v/>
      </c>
      <c r="G507" s="63"/>
      <c r="H507" s="85"/>
      <c r="I507" s="86"/>
      <c r="J507" s="87"/>
      <c r="K507" s="87"/>
      <c r="L507" s="87"/>
      <c r="M507" s="67" t="str">
        <f t="array" ref="M507">IF($G507="","",IF(L507="",0,((SUM(IF(I507=I$2:I$601,IF(J507=J$2:J$601,1,0),0))-K507)/(SUM(IF(I507=I$2:I$601,IF(J507=J$2:J$601,1,0),0))-1)*100)+(L507/(SUM(IF(I507=I$2:I$601,IF(J507=J$2:J$601,L$2:L$601,0),0))))+IF(K507&lt;2,SUM(IF(I507=I$2:I$601,IF(J507=J$2:J$601,1,0),0)),0)))</f>
        <v/>
      </c>
      <c r="N507" s="88"/>
      <c r="O507" s="72"/>
      <c r="P507" s="72"/>
      <c r="Q507" s="72"/>
      <c r="R507" s="70" t="str">
        <f t="array" ref="R507">IF($G507="","",IF(Q507="",0,((SUM(IF(N507=N$2:N$601,IF(O507=O$2:O$601,1,0),0))-P507)/(SUM(IF(N507=N$2:N$601,IF(O507=O$2:O$601,1,0),0))-1)*100)+(Q507/(SUM(IF(N507=N$2:N$601,IF(O507=O$2:O$601,Q$2:Q$601,0),0))))+IF(P507&lt;2,SUM(IF(N507=N$2:N$601,IF(O507=O$2:O$601,1,0),0)),0)))</f>
        <v/>
      </c>
      <c r="S507" s="71"/>
      <c r="T507" s="72"/>
      <c r="U507" s="72"/>
      <c r="V507" s="72"/>
      <c r="W507" s="73" t="str">
        <f t="array" ref="W507">IF($G507="","",IF(OR(S507=Error_checking!$Q$25,S507=Error_checking!$Q$26),R507-IF(P507&lt;2,SUM(IF(N507=N$2:N$601,IF(O507=O$2:O$601,1,0),0)),0),IF(V507="",0,((SUM(IF(S507=S$2:S$601,IF(T507=T$2:T$601,1,0),0))-U507)/(SUM(IF(S507=S$2:S$601,IF(T507=T$2:T$601,1,0),0))-1)*100)+(V507/(SUM(IF(S507=S$2:S$601,IF(T507=T$2:T$601,V$2:V$601,0),0))))+IF(U507&lt;2,SUM(IF(S507=S$2:S$601,IF(T507=T$2:T$601,1,0),0)),0))))</f>
        <v/>
      </c>
      <c r="X507" s="74"/>
      <c r="Y507" s="75"/>
      <c r="Z507" s="76"/>
      <c r="AA507" s="75"/>
      <c r="AB507" s="77">
        <f>0</f>
        <v>0</v>
      </c>
      <c r="AC507" s="77">
        <f t="array" ref="AC507">SUM(M507,R507,W507,AB507)</f>
        <v>0</v>
      </c>
      <c r="AD507" s="76">
        <f>IF(G507=Error_checking!$A$26,MAX(0,MIN(MaxBonus,$G$1)+1-_xlfn.RANK.EQ(AC507,$AC$2:$AC$601)),0)</f>
        <v>0</v>
      </c>
      <c r="AE507" s="73">
        <f t="shared" si="7"/>
        <v>0</v>
      </c>
      <c r="AF507" s="78" t="str">
        <f t="array" ref="AF507">IF(G507=Error_checking!$A$26,_xlfn.RANK.EQ(AC507,$AC$2:$AC$601),"")</f>
        <v/>
      </c>
      <c r="AG507" s="79"/>
      <c r="AH507" s="80"/>
      <c r="AI507" s="80"/>
      <c r="AJ507" s="80"/>
      <c r="AK507" s="90"/>
      <c r="AL507" s="81"/>
      <c r="AM507" s="81"/>
      <c r="AN507" s="82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1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</row>
    <row r="508" spans="1:78" s="104" customFormat="1" ht="12.75" x14ac:dyDescent="0.2">
      <c r="A508" s="58" t="str">
        <f t="array" ref="A508">IF(G508=Error_checking!$A$26,_xlfn.RANK.EQ(AC508,$AC$2:$AC$601),"")</f>
        <v/>
      </c>
      <c r="B508" s="93">
        <v>436</v>
      </c>
      <c r="C508" s="59">
        <f>VLOOKUP($B508,Ludo_na!$A$2:$D$601,2,0)</f>
        <v>387</v>
      </c>
      <c r="D508" s="60" t="str">
        <f>IF(VLOOKUP($B508,Ludo_voor!$A$2:$Y$601,3,0)="","",VLOOKUP($B508,Ludo_voor!$A$2:$Y$601,3,0))</f>
        <v>Van Buynder</v>
      </c>
      <c r="E508" s="61" t="str">
        <f>IF(VLOOKUP($B508,Ludo_voor!$A$2:$Y$601,4,0)="","",VLOOKUP($B508,Ludo_voor!$A$2:$Y$601,4,0))</f>
        <v>Koen</v>
      </c>
      <c r="F508" s="62" t="str">
        <f>IF(VLOOKUP($B508,Ludo_voor!$A$2:$Y$601,5,0)="","",VLOOKUP($B508,Ludo_voor!$A$2:$Y$601,5,0))</f>
        <v/>
      </c>
      <c r="G508" s="63"/>
      <c r="H508" s="85"/>
      <c r="I508" s="86"/>
      <c r="J508" s="87"/>
      <c r="K508" s="87"/>
      <c r="L508" s="87"/>
      <c r="M508" s="67" t="str">
        <f t="array" ref="M508">IF($G508="","",IF(L508="",0,((SUM(IF(I508=I$2:I$601,IF(J508=J$2:J$601,1,0),0))-K508)/(SUM(IF(I508=I$2:I$601,IF(J508=J$2:J$601,1,0),0))-1)*100)+(L508/(SUM(IF(I508=I$2:I$601,IF(J508=J$2:J$601,L$2:L$601,0),0))))+IF(K508&lt;2,SUM(IF(I508=I$2:I$601,IF(J508=J$2:J$601,1,0),0)),0)))</f>
        <v/>
      </c>
      <c r="N508" s="88"/>
      <c r="O508" s="72"/>
      <c r="P508" s="72"/>
      <c r="Q508" s="72"/>
      <c r="R508" s="70" t="str">
        <f t="array" ref="R508">IF($G508="","",IF(Q508="",0,((SUM(IF(N508=N$2:N$601,IF(O508=O$2:O$601,1,0),0))-P508)/(SUM(IF(N508=N$2:N$601,IF(O508=O$2:O$601,1,0),0))-1)*100)+(Q508/(SUM(IF(N508=N$2:N$601,IF(O508=O$2:O$601,Q$2:Q$601,0),0))))+IF(P508&lt;2,SUM(IF(N508=N$2:N$601,IF(O508=O$2:O$601,1,0),0)),0)))</f>
        <v/>
      </c>
      <c r="S508" s="71"/>
      <c r="T508" s="72"/>
      <c r="U508" s="72"/>
      <c r="V508" s="72"/>
      <c r="W508" s="73" t="str">
        <f t="array" ref="W508">IF($G508="","",IF(OR(S508=Error_checking!$Q$25,S508=Error_checking!$Q$26),R508-IF(P508&lt;2,SUM(IF(N508=N$2:N$601,IF(O508=O$2:O$601,1,0),0)),0),IF(V508="",0,((SUM(IF(S508=S$2:S$601,IF(T508=T$2:T$601,1,0),0))-U508)/(SUM(IF(S508=S$2:S$601,IF(T508=T$2:T$601,1,0),0))-1)*100)+(V508/(SUM(IF(S508=S$2:S$601,IF(T508=T$2:T$601,V$2:V$601,0),0))))+IF(U508&lt;2,SUM(IF(S508=S$2:S$601,IF(T508=T$2:T$601,1,0),0)),0))))</f>
        <v/>
      </c>
      <c r="X508" s="74"/>
      <c r="Y508" s="75"/>
      <c r="Z508" s="76"/>
      <c r="AA508" s="75"/>
      <c r="AB508" s="77">
        <f>0</f>
        <v>0</v>
      </c>
      <c r="AC508" s="77">
        <f t="array" ref="AC508">SUM(M508,R508,W508,AB508)</f>
        <v>0</v>
      </c>
      <c r="AD508" s="76">
        <f>IF(G508=Error_checking!$A$26,MAX(0,MIN(MaxBonus,$G$1)+1-_xlfn.RANK.EQ(AC508,$AC$2:$AC$601)),0)</f>
        <v>0</v>
      </c>
      <c r="AE508" s="73">
        <f t="shared" si="7"/>
        <v>0</v>
      </c>
      <c r="AF508" s="78" t="str">
        <f t="array" ref="AF508">IF(G508=Error_checking!$A$26,_xlfn.RANK.EQ(AC508,$AC$2:$AC$601),"")</f>
        <v/>
      </c>
      <c r="AG508" s="79"/>
      <c r="AH508" s="80"/>
      <c r="AI508" s="80"/>
      <c r="AJ508" s="80"/>
      <c r="AK508" s="90"/>
      <c r="AL508" s="90"/>
      <c r="AM508" s="90"/>
      <c r="AN508" s="90"/>
      <c r="AO508" s="90"/>
      <c r="AP508" s="90"/>
      <c r="AQ508" s="90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  <c r="BK508" s="89"/>
      <c r="BL508" s="89"/>
      <c r="BM508" s="89"/>
      <c r="BN508" s="89"/>
      <c r="BO508" s="89"/>
      <c r="BP508" s="89"/>
      <c r="BQ508" s="89"/>
      <c r="BR508" s="89"/>
      <c r="BS508" s="89"/>
      <c r="BT508" s="89"/>
      <c r="BU508" s="89"/>
      <c r="BV508" s="89"/>
      <c r="BW508" s="89"/>
      <c r="BX508" s="89"/>
      <c r="BY508" s="89"/>
      <c r="BZ508" s="89"/>
    </row>
    <row r="509" spans="1:78" s="104" customFormat="1" ht="12.75" x14ac:dyDescent="0.2">
      <c r="A509" s="58" t="str">
        <f t="array" ref="A509">IF(G509=Error_checking!$A$26,_xlfn.RANK.EQ(AC509,$AC$2:$AC$601),"")</f>
        <v/>
      </c>
      <c r="B509" s="84">
        <v>439</v>
      </c>
      <c r="C509" s="59">
        <f>VLOOKUP($B509,Ludo_na!$A$2:$D$601,2,0)</f>
        <v>410</v>
      </c>
      <c r="D509" s="60" t="str">
        <f>IF(VLOOKUP($B509,Ludo_voor!$A$2:$Y$601,3,0)="","",VLOOKUP($B509,Ludo_voor!$A$2:$Y$601,3,0))</f>
        <v>Van Buynder</v>
      </c>
      <c r="E509" s="61" t="str">
        <f>IF(VLOOKUP($B509,Ludo_voor!$A$2:$Y$601,4,0)="","",VLOOKUP($B509,Ludo_voor!$A$2:$Y$601,4,0))</f>
        <v>Wim</v>
      </c>
      <c r="F509" s="62" t="str">
        <f>IF(VLOOKUP($B509,Ludo_voor!$A$2:$Y$601,5,0)="","",VLOOKUP($B509,Ludo_voor!$A$2:$Y$601,5,0))</f>
        <v/>
      </c>
      <c r="G509" s="63"/>
      <c r="H509" s="85"/>
      <c r="I509" s="86"/>
      <c r="J509" s="87"/>
      <c r="K509" s="87"/>
      <c r="L509" s="87"/>
      <c r="M509" s="67" t="str">
        <f t="array" ref="M509">IF($G509="","",IF(L509="",0,((SUM(IF(I509=I$2:I$601,IF(J509=J$2:J$601,1,0),0))-K509)/(SUM(IF(I509=I$2:I$601,IF(J509=J$2:J$601,1,0),0))-1)*100)+(L509/(SUM(IF(I509=I$2:I$601,IF(J509=J$2:J$601,L$2:L$601,0),0))))+IF(K509&lt;2,SUM(IF(I509=I$2:I$601,IF(J509=J$2:J$601,1,0),0)),0)))</f>
        <v/>
      </c>
      <c r="N509" s="88"/>
      <c r="O509" s="72"/>
      <c r="P509" s="72"/>
      <c r="Q509" s="72"/>
      <c r="R509" s="70" t="str">
        <f t="array" ref="R509">IF($G509="","",IF(Q509="",0,((SUM(IF(N509=N$2:N$601,IF(O509=O$2:O$601,1,0),0))-P509)/(SUM(IF(N509=N$2:N$601,IF(O509=O$2:O$601,1,0),0))-1)*100)+(Q509/(SUM(IF(N509=N$2:N$601,IF(O509=O$2:O$601,Q$2:Q$601,0),0))))+IF(P509&lt;2,SUM(IF(N509=N$2:N$601,IF(O509=O$2:O$601,1,0),0)),0)))</f>
        <v/>
      </c>
      <c r="S509" s="71"/>
      <c r="T509" s="72"/>
      <c r="U509" s="72"/>
      <c r="V509" s="72"/>
      <c r="W509" s="73" t="str">
        <f t="array" ref="W509">IF($G509="","",IF(OR(S509=Error_checking!$Q$25,S509=Error_checking!$Q$26),R509-IF(P509&lt;2,SUM(IF(N509=N$2:N$601,IF(O509=O$2:O$601,1,0),0)),0),IF(V509="",0,((SUM(IF(S509=S$2:S$601,IF(T509=T$2:T$601,1,0),0))-U509)/(SUM(IF(S509=S$2:S$601,IF(T509=T$2:T$601,1,0),0))-1)*100)+(V509/(SUM(IF(S509=S$2:S$601,IF(T509=T$2:T$601,V$2:V$601,0),0))))+IF(U509&lt;2,SUM(IF(S509=S$2:S$601,IF(T509=T$2:T$601,1,0),0)),0))))</f>
        <v/>
      </c>
      <c r="X509" s="74"/>
      <c r="Y509" s="75"/>
      <c r="Z509" s="76"/>
      <c r="AA509" s="75"/>
      <c r="AB509" s="77">
        <f>0</f>
        <v>0</v>
      </c>
      <c r="AC509" s="77">
        <f t="array" ref="AC509">SUM(M509,R509,W509,AB509)</f>
        <v>0</v>
      </c>
      <c r="AD509" s="76">
        <f>IF(G509=Error_checking!$A$26,MAX(0,MIN(MaxBonus,$G$1)+1-_xlfn.RANK.EQ(AC509,$AC$2:$AC$601)),0)</f>
        <v>0</v>
      </c>
      <c r="AE509" s="73">
        <f t="shared" si="7"/>
        <v>0</v>
      </c>
      <c r="AF509" s="78" t="str">
        <f t="array" ref="AF509">IF(G509=Error_checking!$A$26,_xlfn.RANK.EQ(AC509,$AC$2:$AC$601),"")</f>
        <v/>
      </c>
      <c r="AG509" s="79"/>
      <c r="AH509" s="80"/>
      <c r="AI509" s="80"/>
      <c r="AJ509" s="80"/>
      <c r="AK509" s="81"/>
      <c r="AL509" s="90"/>
      <c r="AM509" s="90"/>
      <c r="AN509" s="91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</row>
    <row r="510" spans="1:78" s="104" customFormat="1" ht="12.75" x14ac:dyDescent="0.2">
      <c r="A510" s="58" t="str">
        <f t="array" ref="A510">IF(G510=Error_checking!$A$26,_xlfn.RANK.EQ(AC510,$AC$2:$AC$601),"")</f>
        <v/>
      </c>
      <c r="B510" s="84">
        <v>474</v>
      </c>
      <c r="C510" s="59">
        <f>VLOOKUP($B510,Ludo_na!$A$2:$D$601,2,0)</f>
        <v>453</v>
      </c>
      <c r="D510" s="60" t="str">
        <f>IF(VLOOKUP($B510,Ludo_voor!$A$2:$Y$601,3,0)="","",VLOOKUP($B510,Ludo_voor!$A$2:$Y$601,3,0))</f>
        <v>Van Campenhoudt</v>
      </c>
      <c r="E510" s="61" t="str">
        <f>IF(VLOOKUP($B510,Ludo_voor!$A$2:$Y$601,4,0)="","",VLOOKUP($B510,Ludo_voor!$A$2:$Y$601,4,0))</f>
        <v>Niels</v>
      </c>
      <c r="F510" s="62" t="str">
        <f>IF(VLOOKUP($B510,Ludo_voor!$A$2:$Y$601,5,0)="","",VLOOKUP($B510,Ludo_voor!$A$2:$Y$601,5,0))</f>
        <v/>
      </c>
      <c r="G510" s="63"/>
      <c r="H510" s="85"/>
      <c r="I510" s="86"/>
      <c r="J510" s="87"/>
      <c r="K510" s="87"/>
      <c r="L510" s="87"/>
      <c r="M510" s="67" t="str">
        <f t="array" ref="M510">IF($G510="","",IF(L510="",0,((SUM(IF(I510=I$2:I$601,IF(J510=J$2:J$601,1,0),0))-K510)/(SUM(IF(I510=I$2:I$601,IF(J510=J$2:J$601,1,0),0))-1)*100)+(L510/(SUM(IF(I510=I$2:I$601,IF(J510=J$2:J$601,L$2:L$601,0),0))))+IF(K510&lt;2,SUM(IF(I510=I$2:I$601,IF(J510=J$2:J$601,1,0),0)),0)))</f>
        <v/>
      </c>
      <c r="N510" s="88"/>
      <c r="O510" s="72"/>
      <c r="P510" s="72"/>
      <c r="Q510" s="72"/>
      <c r="R510" s="70" t="str">
        <f t="array" ref="R510">IF($G510="","",IF(Q510="",0,((SUM(IF(N510=N$2:N$601,IF(O510=O$2:O$601,1,0),0))-P510)/(SUM(IF(N510=N$2:N$601,IF(O510=O$2:O$601,1,0),0))-1)*100)+(Q510/(SUM(IF(N510=N$2:N$601,IF(O510=O$2:O$601,Q$2:Q$601,0),0))))+IF(P510&lt;2,SUM(IF(N510=N$2:N$601,IF(O510=O$2:O$601,1,0),0)),0)))</f>
        <v/>
      </c>
      <c r="S510" s="71"/>
      <c r="T510" s="72"/>
      <c r="U510" s="72"/>
      <c r="V510" s="72"/>
      <c r="W510" s="73" t="str">
        <f t="array" ref="W510">IF($G510="","",IF(OR(S510=Error_checking!$Q$25,S510=Error_checking!$Q$26),R510-IF(P510&lt;2,SUM(IF(N510=N$2:N$601,IF(O510=O$2:O$601,1,0),0)),0),IF(V510="",0,((SUM(IF(S510=S$2:S$601,IF(T510=T$2:T$601,1,0),0))-U510)/(SUM(IF(S510=S$2:S$601,IF(T510=T$2:T$601,1,0),0))-1)*100)+(V510/(SUM(IF(S510=S$2:S$601,IF(T510=T$2:T$601,V$2:V$601,0),0))))+IF(U510&lt;2,SUM(IF(S510=S$2:S$601,IF(T510=T$2:T$601,1,0),0)),0))))</f>
        <v/>
      </c>
      <c r="X510" s="74"/>
      <c r="Y510" s="75"/>
      <c r="Z510" s="76"/>
      <c r="AA510" s="75"/>
      <c r="AB510" s="77">
        <f>0</f>
        <v>0</v>
      </c>
      <c r="AC510" s="77">
        <f t="array" ref="AC510">SUM(M510,R510,W510,AB510)</f>
        <v>0</v>
      </c>
      <c r="AD510" s="76">
        <f>IF(G510=Error_checking!$A$26,MAX(0,MIN(MaxBonus,$G$1)+1-_xlfn.RANK.EQ(AC510,$AC$2:$AC$601)),0)</f>
        <v>0</v>
      </c>
      <c r="AE510" s="73">
        <f t="shared" si="7"/>
        <v>0</v>
      </c>
      <c r="AF510" s="78" t="str">
        <f t="array" ref="AF510">IF(G510=Error_checking!$A$26,_xlfn.RANK.EQ(AC510,$AC$2:$AC$601),"")</f>
        <v/>
      </c>
      <c r="AG510" s="79"/>
      <c r="AH510" s="80"/>
      <c r="AI510" s="80"/>
      <c r="AJ510" s="80"/>
      <c r="AK510" s="81"/>
      <c r="AL510" s="90"/>
      <c r="AM510" s="90"/>
      <c r="AN510" s="91"/>
      <c r="AO510" s="90"/>
      <c r="AP510" s="90"/>
      <c r="AQ510" s="90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</row>
    <row r="511" spans="1:78" s="104" customFormat="1" ht="12.75" x14ac:dyDescent="0.2">
      <c r="A511" s="58" t="str">
        <f t="array" ref="A511">IF(G511=Error_checking!$A$26,_xlfn.RANK.EQ(AC511,$AC$2:$AC$601),"")</f>
        <v/>
      </c>
      <c r="B511" s="93">
        <v>178</v>
      </c>
      <c r="C511" s="59">
        <f>VLOOKUP($B511,Ludo_na!$A$2:$D$601,2,0)</f>
        <v>196</v>
      </c>
      <c r="D511" s="60" t="str">
        <f>IF(VLOOKUP($B511,Ludo_voor!$A$2:$Y$601,3,0)="","",VLOOKUP($B511,Ludo_voor!$A$2:$Y$601,3,0))</f>
        <v>Van Colen</v>
      </c>
      <c r="E511" s="61" t="str">
        <f>IF(VLOOKUP($B511,Ludo_voor!$A$2:$Y$601,4,0)="","",VLOOKUP($B511,Ludo_voor!$A$2:$Y$601,4,0))</f>
        <v>Glenn</v>
      </c>
      <c r="F511" s="62" t="str">
        <f>IF(VLOOKUP($B511,Ludo_voor!$A$2:$Y$601,5,0)="","",VLOOKUP($B511,Ludo_voor!$A$2:$Y$601,5,0))</f>
        <v>Spelen op Zolder</v>
      </c>
      <c r="G511" s="63"/>
      <c r="H511" s="85"/>
      <c r="I511" s="86"/>
      <c r="J511" s="87"/>
      <c r="K511" s="87"/>
      <c r="L511" s="87"/>
      <c r="M511" s="67" t="str">
        <f t="array" ref="M511">IF($G511="","",IF(L511="",0,((SUM(IF(I511=I$2:I$601,IF(J511=J$2:J$601,1,0),0))-K511)/(SUM(IF(I511=I$2:I$601,IF(J511=J$2:J$601,1,0),0))-1)*100)+(L511/(SUM(IF(I511=I$2:I$601,IF(J511=J$2:J$601,L$2:L$601,0),0))))+IF(K511&lt;2,SUM(IF(I511=I$2:I$601,IF(J511=J$2:J$601,1,0),0)),0)))</f>
        <v/>
      </c>
      <c r="N511" s="88"/>
      <c r="O511" s="72"/>
      <c r="P511" s="72"/>
      <c r="Q511" s="72"/>
      <c r="R511" s="70" t="str">
        <f t="array" ref="R511">IF($G511="","",IF(Q511="",0,((SUM(IF(N511=N$2:N$601,IF(O511=O$2:O$601,1,0),0))-P511)/(SUM(IF(N511=N$2:N$601,IF(O511=O$2:O$601,1,0),0))-1)*100)+(Q511/(SUM(IF(N511=N$2:N$601,IF(O511=O$2:O$601,Q$2:Q$601,0),0))))+IF(P511&lt;2,SUM(IF(N511=N$2:N$601,IF(O511=O$2:O$601,1,0),0)),0)))</f>
        <v/>
      </c>
      <c r="S511" s="71"/>
      <c r="T511" s="72"/>
      <c r="U511" s="72"/>
      <c r="V511" s="72"/>
      <c r="W511" s="73" t="str">
        <f t="array" ref="W511">IF($G511="","",IF(OR(S511=Error_checking!$Q$25,S511=Error_checking!$Q$26),R511-IF(P511&lt;2,SUM(IF(N511=N$2:N$601,IF(O511=O$2:O$601,1,0),0)),0),IF(V511="",0,((SUM(IF(S511=S$2:S$601,IF(T511=T$2:T$601,1,0),0))-U511)/(SUM(IF(S511=S$2:S$601,IF(T511=T$2:T$601,1,0),0))-1)*100)+(V511/(SUM(IF(S511=S$2:S$601,IF(T511=T$2:T$601,V$2:V$601,0),0))))+IF(U511&lt;2,SUM(IF(S511=S$2:S$601,IF(T511=T$2:T$601,1,0),0)),0))))</f>
        <v/>
      </c>
      <c r="X511" s="74"/>
      <c r="Y511" s="75"/>
      <c r="Z511" s="76"/>
      <c r="AA511" s="75"/>
      <c r="AB511" s="77">
        <f>0</f>
        <v>0</v>
      </c>
      <c r="AC511" s="77">
        <f t="array" ref="AC511">SUM(M511,R511,W511,AB511)</f>
        <v>0</v>
      </c>
      <c r="AD511" s="76">
        <f>IF(G511=Error_checking!$A$26,MAX(0,MIN(MaxBonus,$G$1)+1-_xlfn.RANK.EQ(AC511,$AC$2:$AC$601)),0)</f>
        <v>0</v>
      </c>
      <c r="AE511" s="73">
        <f t="shared" si="7"/>
        <v>0</v>
      </c>
      <c r="AF511" s="78" t="str">
        <f t="array" ref="AF511">IF(G511=Error_checking!$A$26,_xlfn.RANK.EQ(AC511,$AC$2:$AC$601),"")</f>
        <v/>
      </c>
      <c r="AG511" s="79"/>
      <c r="AH511" s="80"/>
      <c r="AI511" s="80"/>
      <c r="AJ511" s="80"/>
      <c r="AK511" s="81"/>
      <c r="AL511" s="90"/>
      <c r="AM511" s="90"/>
      <c r="AN511" s="91"/>
      <c r="AO511" s="90"/>
      <c r="AP511" s="90"/>
      <c r="AQ511" s="90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</row>
    <row r="512" spans="1:78" s="89" customFormat="1" ht="12.75" x14ac:dyDescent="0.2">
      <c r="A512" s="58" t="str">
        <f t="array" ref="A512">IF(G512=Error_checking!$A$26,_xlfn.RANK.EQ(AC512,$AC$2:$AC$601),"")</f>
        <v/>
      </c>
      <c r="B512" s="84">
        <v>24</v>
      </c>
      <c r="C512" s="59">
        <f>VLOOKUP($B512,Ludo_na!$A$2:$D$601,2,0)</f>
        <v>227</v>
      </c>
      <c r="D512" s="60" t="str">
        <f>IF(VLOOKUP($B512,Ludo_voor!$A$2:$Y$601,3,0)="","",VLOOKUP($B512,Ludo_voor!$A$2:$Y$601,3,0))</f>
        <v>Van Damme</v>
      </c>
      <c r="E512" s="61" t="str">
        <f>IF(VLOOKUP($B512,Ludo_voor!$A$2:$Y$601,4,0)="","",VLOOKUP($B512,Ludo_voor!$A$2:$Y$601,4,0))</f>
        <v>Dimitri</v>
      </c>
      <c r="F512" s="62" t="str">
        <f>IF(VLOOKUP($B512,Ludo_voor!$A$2:$Y$601,5,0)="","",VLOOKUP($B512,Ludo_voor!$A$2:$Y$601,5,0))</f>
        <v>Winning Movez</v>
      </c>
      <c r="G512" s="63"/>
      <c r="H512" s="85"/>
      <c r="I512" s="86"/>
      <c r="J512" s="87"/>
      <c r="K512" s="87"/>
      <c r="L512" s="87"/>
      <c r="M512" s="67" t="str">
        <f t="array" ref="M512">IF($G512="","",IF(L512="",0,((SUM(IF(I512=I$2:I$601,IF(J512=J$2:J$601,1,0),0))-K512)/(SUM(IF(I512=I$2:I$601,IF(J512=J$2:J$601,1,0),0))-1)*100)+(L512/(SUM(IF(I512=I$2:I$601,IF(J512=J$2:J$601,L$2:L$601,0),0))))+IF(K512&lt;2,SUM(IF(I512=I$2:I$601,IF(J512=J$2:J$601,1,0),0)),0)))</f>
        <v/>
      </c>
      <c r="N512" s="88"/>
      <c r="O512" s="72"/>
      <c r="P512" s="72"/>
      <c r="Q512" s="72"/>
      <c r="R512" s="70" t="str">
        <f t="array" ref="R512">IF($G512="","",IF(Q512="",0,((SUM(IF(N512=N$2:N$601,IF(O512=O$2:O$601,1,0),0))-P512)/(SUM(IF(N512=N$2:N$601,IF(O512=O$2:O$601,1,0),0))-1)*100)+(Q512/(SUM(IF(N512=N$2:N$601,IF(O512=O$2:O$601,Q$2:Q$601,0),0))))+IF(P512&lt;2,SUM(IF(N512=N$2:N$601,IF(O512=O$2:O$601,1,0),0)),0)))</f>
        <v/>
      </c>
      <c r="S512" s="71"/>
      <c r="T512" s="72"/>
      <c r="U512" s="72"/>
      <c r="V512" s="72"/>
      <c r="W512" s="73" t="str">
        <f t="array" ref="W512">IF($G512="","",IF(OR(S512=Error_checking!$Q$25,S512=Error_checking!$Q$26),R512-IF(P512&lt;2,SUM(IF(N512=N$2:N$601,IF(O512=O$2:O$601,1,0),0)),0),IF(V512="",0,((SUM(IF(S512=S$2:S$601,IF(T512=T$2:T$601,1,0),0))-U512)/(SUM(IF(S512=S$2:S$601,IF(T512=T$2:T$601,1,0),0))-1)*100)+(V512/(SUM(IF(S512=S$2:S$601,IF(T512=T$2:T$601,V$2:V$601,0),0))))+IF(U512&lt;2,SUM(IF(S512=S$2:S$601,IF(T512=T$2:T$601,1,0),0)),0))))</f>
        <v/>
      </c>
      <c r="X512" s="74"/>
      <c r="Y512" s="75"/>
      <c r="Z512" s="76"/>
      <c r="AA512" s="75"/>
      <c r="AB512" s="77">
        <f>0</f>
        <v>0</v>
      </c>
      <c r="AC512" s="77">
        <f t="array" ref="AC512">SUM(M512,R512,W512,AB512)</f>
        <v>0</v>
      </c>
      <c r="AD512" s="76">
        <f>IF(G512=Error_checking!$A$26,MAX(0,MIN(MaxBonus,$G$1)+1-_xlfn.RANK.EQ(AC512,$AC$2:$AC$601)),0)</f>
        <v>0</v>
      </c>
      <c r="AE512" s="73">
        <f t="shared" si="7"/>
        <v>0</v>
      </c>
      <c r="AF512" s="78" t="str">
        <f t="array" ref="AF512">IF(G512=Error_checking!$A$26,_xlfn.RANK.EQ(AC512,$AC$2:$AC$601),"")</f>
        <v/>
      </c>
      <c r="AG512" s="79"/>
      <c r="AH512" s="80"/>
      <c r="AI512" s="80"/>
      <c r="AJ512" s="80"/>
      <c r="AK512" s="90"/>
      <c r="AL512" s="90"/>
      <c r="AM512" s="90"/>
      <c r="AN512" s="90"/>
      <c r="AO512" s="90"/>
      <c r="AP512" s="90"/>
      <c r="AQ512" s="90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</row>
    <row r="513" spans="1:78" s="104" customFormat="1" ht="12.75" x14ac:dyDescent="0.2">
      <c r="A513" s="58" t="str">
        <f t="array" ref="A513">IF(G513=Error_checking!$A$26,_xlfn.RANK.EQ(AC513,$AC$2:$AC$601),"")</f>
        <v/>
      </c>
      <c r="B513" s="84">
        <v>494</v>
      </c>
      <c r="C513" s="59">
        <f>VLOOKUP($B513,Ludo_na!$A$2:$D$601,2,0)</f>
        <v>429</v>
      </c>
      <c r="D513" s="60" t="str">
        <f>IF(VLOOKUP($B513,Ludo_voor!$A$2:$Y$601,3,0)="","",VLOOKUP($B513,Ludo_voor!$A$2:$Y$601,3,0))</f>
        <v>Van Damme</v>
      </c>
      <c r="E513" s="61" t="str">
        <f>IF(VLOOKUP($B513,Ludo_voor!$A$2:$Y$601,4,0)="","",VLOOKUP($B513,Ludo_voor!$A$2:$Y$601,4,0))</f>
        <v>Gunter</v>
      </c>
      <c r="F513" s="62" t="str">
        <f>IF(VLOOKUP($B513,Ludo_voor!$A$2:$Y$601,5,0)="","",VLOOKUP($B513,Ludo_voor!$A$2:$Y$601,5,0))</f>
        <v/>
      </c>
      <c r="G513" s="63"/>
      <c r="H513" s="85"/>
      <c r="I513" s="86"/>
      <c r="J513" s="87"/>
      <c r="K513" s="87"/>
      <c r="L513" s="87"/>
      <c r="M513" s="67" t="str">
        <f t="array" ref="M513">IF($G513="","",IF(L513="",0,((SUM(IF(I513=I$2:I$601,IF(J513=J$2:J$601,1,0),0))-K513)/(SUM(IF(I513=I$2:I$601,IF(J513=J$2:J$601,1,0),0))-1)*100)+(L513/(SUM(IF(I513=I$2:I$601,IF(J513=J$2:J$601,L$2:L$601,0),0))))+IF(K513&lt;2,SUM(IF(I513=I$2:I$601,IF(J513=J$2:J$601,1,0),0)),0)))</f>
        <v/>
      </c>
      <c r="N513" s="88"/>
      <c r="O513" s="72"/>
      <c r="P513" s="72"/>
      <c r="Q513" s="72"/>
      <c r="R513" s="70" t="str">
        <f t="array" ref="R513">IF($G513="","",IF(Q513="",0,((SUM(IF(N513=N$2:N$601,IF(O513=O$2:O$601,1,0),0))-P513)/(SUM(IF(N513=N$2:N$601,IF(O513=O$2:O$601,1,0),0))-1)*100)+(Q513/(SUM(IF(N513=N$2:N$601,IF(O513=O$2:O$601,Q$2:Q$601,0),0))))+IF(P513&lt;2,SUM(IF(N513=N$2:N$601,IF(O513=O$2:O$601,1,0),0)),0)))</f>
        <v/>
      </c>
      <c r="S513" s="71"/>
      <c r="T513" s="72"/>
      <c r="U513" s="72"/>
      <c r="V513" s="72"/>
      <c r="W513" s="73" t="str">
        <f t="array" ref="W513">IF($G513="","",IF(OR(S513=Error_checking!$Q$25,S513=Error_checking!$Q$26),R513-IF(P513&lt;2,SUM(IF(N513=N$2:N$601,IF(O513=O$2:O$601,1,0),0)),0),IF(V513="",0,((SUM(IF(S513=S$2:S$601,IF(T513=T$2:T$601,1,0),0))-U513)/(SUM(IF(S513=S$2:S$601,IF(T513=T$2:T$601,1,0),0))-1)*100)+(V513/(SUM(IF(S513=S$2:S$601,IF(T513=T$2:T$601,V$2:V$601,0),0))))+IF(U513&lt;2,SUM(IF(S513=S$2:S$601,IF(T513=T$2:T$601,1,0),0)),0))))</f>
        <v/>
      </c>
      <c r="X513" s="74"/>
      <c r="Y513" s="75"/>
      <c r="Z513" s="76"/>
      <c r="AA513" s="75"/>
      <c r="AB513" s="77">
        <f>0</f>
        <v>0</v>
      </c>
      <c r="AC513" s="77">
        <f t="array" ref="AC513">SUM(M513,R513,W513,AB513)</f>
        <v>0</v>
      </c>
      <c r="AD513" s="76">
        <f>IF(G513=Error_checking!$A$26,MAX(0,MIN(MaxBonus,$G$1)+1-_xlfn.RANK.EQ(AC513,$AC$2:$AC$601)),0)</f>
        <v>0</v>
      </c>
      <c r="AE513" s="73">
        <f t="shared" si="7"/>
        <v>0</v>
      </c>
      <c r="AF513" s="78" t="str">
        <f t="array" ref="AF513">IF(G513=Error_checking!$A$26,_xlfn.RANK.EQ(AC513,$AC$2:$AC$601),"")</f>
        <v/>
      </c>
      <c r="AG513" s="79"/>
      <c r="AH513" s="80"/>
      <c r="AI513" s="80"/>
      <c r="AJ513" s="80"/>
      <c r="AK513" s="81"/>
      <c r="AL513" s="90"/>
      <c r="AM513" s="90"/>
      <c r="AN513" s="91"/>
      <c r="AO513" s="90"/>
      <c r="AP513" s="90"/>
      <c r="AQ513" s="90"/>
      <c r="AR513" s="83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83"/>
      <c r="BS513" s="83"/>
      <c r="BT513" s="83"/>
      <c r="BU513" s="83"/>
      <c r="BV513" s="83"/>
      <c r="BW513" s="83"/>
      <c r="BX513" s="83"/>
      <c r="BY513" s="83"/>
      <c r="BZ513" s="83"/>
    </row>
    <row r="514" spans="1:78" s="89" customFormat="1" ht="12.75" x14ac:dyDescent="0.2">
      <c r="A514" s="58" t="str">
        <f t="array" ref="A514">IF(G514=Error_checking!$A$26,_xlfn.RANK.EQ(AC514,$AC$2:$AC$601),"")</f>
        <v/>
      </c>
      <c r="B514" s="84">
        <v>461</v>
      </c>
      <c r="C514" s="59">
        <f>VLOOKUP($B514,Ludo_na!$A$2:$D$601,2,0)</f>
        <v>245</v>
      </c>
      <c r="D514" s="60" t="str">
        <f>IF(VLOOKUP($B514,Ludo_voor!$A$2:$Y$601,3,0)="","",VLOOKUP($B514,Ludo_voor!$A$2:$Y$601,3,0))</f>
        <v>Van de Maele</v>
      </c>
      <c r="E514" s="61" t="str">
        <f>IF(VLOOKUP($B514,Ludo_voor!$A$2:$Y$601,4,0)="","",VLOOKUP($B514,Ludo_voor!$A$2:$Y$601,4,0))</f>
        <v>Dave</v>
      </c>
      <c r="F514" s="62" t="str">
        <f>IF(VLOOKUP($B514,Ludo_voor!$A$2:$Y$601,5,0)="","",VLOOKUP($B514,Ludo_voor!$A$2:$Y$601,5,0))</f>
        <v/>
      </c>
      <c r="G514" s="63"/>
      <c r="H514" s="85"/>
      <c r="I514" s="65"/>
      <c r="J514" s="87"/>
      <c r="K514" s="87"/>
      <c r="L514" s="87"/>
      <c r="M514" s="67" t="str">
        <f t="array" ref="M514">IF($G514="","",IF(L514="",0,((SUM(IF(I514=I$2:I$601,IF(J514=J$2:J$601,1,0),0))-K514)/(SUM(IF(I514=I$2:I$601,IF(J514=J$2:J$601,1,0),0))-1)*100)+(L514/(SUM(IF(I514=I$2:I$601,IF(J514=J$2:J$601,L$2:L$601,0),0))))+IF(K514&lt;2,SUM(IF(I514=I$2:I$601,IF(J514=J$2:J$601,1,0),0)),0)))</f>
        <v/>
      </c>
      <c r="N514" s="88"/>
      <c r="O514" s="72"/>
      <c r="P514" s="72"/>
      <c r="Q514" s="72"/>
      <c r="R514" s="70" t="str">
        <f t="array" ref="R514">IF($G514="","",IF(Q514="",0,((SUM(IF(N514=N$2:N$601,IF(O514=O$2:O$601,1,0),0))-P514)/(SUM(IF(N514=N$2:N$601,IF(O514=O$2:O$601,1,0),0))-1)*100)+(Q514/(SUM(IF(N514=N$2:N$601,IF(O514=O$2:O$601,Q$2:Q$601,0),0))))+IF(P514&lt;2,SUM(IF(N514=N$2:N$601,IF(O514=O$2:O$601,1,0),0)),0)))</f>
        <v/>
      </c>
      <c r="S514" s="71"/>
      <c r="T514" s="72"/>
      <c r="U514" s="72"/>
      <c r="V514" s="72"/>
      <c r="W514" s="73" t="str">
        <f t="array" ref="W514">IF($G514="","",IF(OR(S514=Error_checking!$Q$25,S514=Error_checking!$Q$26),R514-IF(P514&lt;2,SUM(IF(N514=N$2:N$601,IF(O514=O$2:O$601,1,0),0)),0),IF(V514="",0,((SUM(IF(S514=S$2:S$601,IF(T514=T$2:T$601,1,0),0))-U514)/(SUM(IF(S514=S$2:S$601,IF(T514=T$2:T$601,1,0),0))-1)*100)+(V514/(SUM(IF(S514=S$2:S$601,IF(T514=T$2:T$601,V$2:V$601,0),0))))+IF(U514&lt;2,SUM(IF(S514=S$2:S$601,IF(T514=T$2:T$601,1,0),0)),0))))</f>
        <v/>
      </c>
      <c r="X514" s="74"/>
      <c r="Y514" s="75"/>
      <c r="Z514" s="76"/>
      <c r="AA514" s="75"/>
      <c r="AB514" s="77">
        <f>0</f>
        <v>0</v>
      </c>
      <c r="AC514" s="77">
        <f t="array" ref="AC514">SUM(M514,R514,W514,AB514)</f>
        <v>0</v>
      </c>
      <c r="AD514" s="76">
        <f>IF(G514=Error_checking!$A$26,MAX(0,MIN(MaxBonus,$G$1)+1-_xlfn.RANK.EQ(AC514,$AC$2:$AC$601)),0)</f>
        <v>0</v>
      </c>
      <c r="AE514" s="73">
        <f t="shared" ref="AE514:AE577" si="8">AC514+AD514</f>
        <v>0</v>
      </c>
      <c r="AF514" s="78" t="str">
        <f t="array" ref="AF514">IF(G514=Error_checking!$A$26,_xlfn.RANK.EQ(AC514,$AC$2:$AC$601),"")</f>
        <v/>
      </c>
      <c r="AG514" s="79"/>
      <c r="AH514" s="80"/>
      <c r="AI514" s="80"/>
      <c r="AJ514" s="80"/>
      <c r="AK514" s="81"/>
      <c r="AL514" s="90"/>
      <c r="AM514" s="90"/>
      <c r="AN514" s="91"/>
      <c r="AO514" s="90"/>
      <c r="AP514" s="90"/>
      <c r="AQ514" s="90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</row>
    <row r="515" spans="1:78" s="89" customFormat="1" ht="12.75" x14ac:dyDescent="0.2">
      <c r="A515" s="58" t="str">
        <f t="array" ref="A515">IF(G515=Error_checking!$A$26,_xlfn.RANK.EQ(AC515,$AC$2:$AC$601),"")</f>
        <v/>
      </c>
      <c r="B515" s="94">
        <v>496</v>
      </c>
      <c r="C515" s="59">
        <f>VLOOKUP($B515,Ludo_na!$A$2:$D$601,2,0)</f>
        <v>345</v>
      </c>
      <c r="D515" s="60" t="str">
        <f>IF(VLOOKUP($B515,Ludo_voor!$A$2:$Y$601,3,0)="","",VLOOKUP($B515,Ludo_voor!$A$2:$Y$601,3,0))</f>
        <v>Van den Abbeele</v>
      </c>
      <c r="E515" s="61" t="str">
        <f>IF(VLOOKUP($B515,Ludo_voor!$A$2:$Y$601,4,0)="","",VLOOKUP($B515,Ludo_voor!$A$2:$Y$601,4,0))</f>
        <v>Ken</v>
      </c>
      <c r="F515" s="62" t="str">
        <f>IF(VLOOKUP($B515,Ludo_voor!$A$2:$Y$601,5,0)="","",VLOOKUP($B515,Ludo_voor!$A$2:$Y$601,5,0))</f>
        <v/>
      </c>
      <c r="G515" s="63"/>
      <c r="H515" s="85"/>
      <c r="I515" s="86"/>
      <c r="J515" s="87"/>
      <c r="K515" s="87"/>
      <c r="L515" s="87"/>
      <c r="M515" s="67" t="str">
        <f t="array" ref="M515">IF($G515="","",IF(L515="",0,((SUM(IF(I515=I$2:I$601,IF(J515=J$2:J$601,1,0),0))-K515)/(SUM(IF(I515=I$2:I$601,IF(J515=J$2:J$601,1,0),0))-1)*100)+(L515/(SUM(IF(I515=I$2:I$601,IF(J515=J$2:J$601,L$2:L$601,0),0))))+IF(K515&lt;2,SUM(IF(I515=I$2:I$601,IF(J515=J$2:J$601,1,0),0)),0)))</f>
        <v/>
      </c>
      <c r="N515" s="88"/>
      <c r="O515" s="72"/>
      <c r="P515" s="72"/>
      <c r="Q515" s="72"/>
      <c r="R515" s="70" t="str">
        <f t="array" ref="R515">IF($G515="","",IF(Q515="",0,((SUM(IF(N515=N$2:N$601,IF(O515=O$2:O$601,1,0),0))-P515)/(SUM(IF(N515=N$2:N$601,IF(O515=O$2:O$601,1,0),0))-1)*100)+(Q515/(SUM(IF(N515=N$2:N$601,IF(O515=O$2:O$601,Q$2:Q$601,0),0))))+IF(P515&lt;2,SUM(IF(N515=N$2:N$601,IF(O515=O$2:O$601,1,0),0)),0)))</f>
        <v/>
      </c>
      <c r="S515" s="71"/>
      <c r="T515" s="72"/>
      <c r="U515" s="72"/>
      <c r="V515" s="72"/>
      <c r="W515" s="73" t="str">
        <f t="array" ref="W515">IF($G515="","",IF(OR(S515=Error_checking!$Q$25,S515=Error_checking!$Q$26),R515-IF(P515&lt;2,SUM(IF(N515=N$2:N$601,IF(O515=O$2:O$601,1,0),0)),0),IF(V515="",0,((SUM(IF(S515=S$2:S$601,IF(T515=T$2:T$601,1,0),0))-U515)/(SUM(IF(S515=S$2:S$601,IF(T515=T$2:T$601,1,0),0))-1)*100)+(V515/(SUM(IF(S515=S$2:S$601,IF(T515=T$2:T$601,V$2:V$601,0),0))))+IF(U515&lt;2,SUM(IF(S515=S$2:S$601,IF(T515=T$2:T$601,1,0),0)),0))))</f>
        <v/>
      </c>
      <c r="X515" s="74"/>
      <c r="Y515" s="75"/>
      <c r="Z515" s="76"/>
      <c r="AA515" s="75"/>
      <c r="AB515" s="77">
        <f>0</f>
        <v>0</v>
      </c>
      <c r="AC515" s="77">
        <f t="array" ref="AC515">SUM(M515,R515,W515,AB515)</f>
        <v>0</v>
      </c>
      <c r="AD515" s="76">
        <f>IF(G515=Error_checking!$A$26,MAX(0,MIN(MaxBonus,$G$1)+1-_xlfn.RANK.EQ(AC515,$AC$2:$AC$601)),0)</f>
        <v>0</v>
      </c>
      <c r="AE515" s="73">
        <f t="shared" si="8"/>
        <v>0</v>
      </c>
      <c r="AF515" s="78" t="str">
        <f t="array" ref="AF515">IF(G515=Error_checking!$A$26,_xlfn.RANK.EQ(AC515,$AC$2:$AC$601),"")</f>
        <v/>
      </c>
      <c r="AG515" s="79"/>
      <c r="AH515" s="80"/>
      <c r="AI515" s="80"/>
      <c r="AJ515" s="80"/>
      <c r="AK515" s="90"/>
      <c r="AL515" s="90"/>
      <c r="AM515" s="90"/>
      <c r="AN515" s="91"/>
      <c r="AO515" s="90"/>
      <c r="AP515" s="90"/>
      <c r="AQ515" s="90"/>
      <c r="AR515" s="83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83"/>
      <c r="BS515" s="83"/>
      <c r="BT515" s="83"/>
      <c r="BU515" s="83"/>
      <c r="BV515" s="83"/>
      <c r="BW515" s="83"/>
      <c r="BX515" s="83"/>
      <c r="BY515" s="83"/>
      <c r="BZ515" s="83"/>
    </row>
    <row r="516" spans="1:78" s="92" customFormat="1" ht="12.75" x14ac:dyDescent="0.2">
      <c r="A516" s="58" t="str">
        <f t="array" ref="A516">IF(G516=Error_checking!$A$26,_xlfn.RANK.EQ(AC516,$AC$2:$AC$601),"")</f>
        <v/>
      </c>
      <c r="B516" s="84">
        <v>379</v>
      </c>
      <c r="C516" s="59">
        <f>VLOOKUP($B516,Ludo_na!$A$2:$D$601,2,0)</f>
        <v>510</v>
      </c>
      <c r="D516" s="60" t="str">
        <f>IF(VLOOKUP($B516,Ludo_voor!$A$2:$Y$601,3,0)="","",VLOOKUP($B516,Ludo_voor!$A$2:$Y$601,3,0))</f>
        <v>Van den Berge</v>
      </c>
      <c r="E516" s="61" t="str">
        <f>IF(VLOOKUP($B516,Ludo_voor!$A$2:$Y$601,4,0)="","",VLOOKUP($B516,Ludo_voor!$A$2:$Y$601,4,0))</f>
        <v>Kim</v>
      </c>
      <c r="F516" s="62" t="str">
        <f>IF(VLOOKUP($B516,Ludo_voor!$A$2:$Y$601,5,0)="","",VLOOKUP($B516,Ludo_voor!$A$2:$Y$601,5,0))</f>
        <v/>
      </c>
      <c r="G516" s="63"/>
      <c r="H516" s="85"/>
      <c r="I516" s="86"/>
      <c r="J516" s="87"/>
      <c r="K516" s="87"/>
      <c r="L516" s="87"/>
      <c r="M516" s="67" t="str">
        <f t="array" ref="M516">IF($G516="","",IF(L516="",0,((SUM(IF(I516=I$2:I$601,IF(J516=J$2:J$601,1,0),0))-K516)/(SUM(IF(I516=I$2:I$601,IF(J516=J$2:J$601,1,0),0))-1)*100)+(L516/(SUM(IF(I516=I$2:I$601,IF(J516=J$2:J$601,L$2:L$601,0),0))))+IF(K516&lt;2,SUM(IF(I516=I$2:I$601,IF(J516=J$2:J$601,1,0),0)),0)))</f>
        <v/>
      </c>
      <c r="N516" s="88"/>
      <c r="O516" s="72"/>
      <c r="P516" s="72"/>
      <c r="Q516" s="72"/>
      <c r="R516" s="70" t="str">
        <f t="array" ref="R516">IF($G516="","",IF(Q516="",0,((SUM(IF(N516=N$2:N$601,IF(O516=O$2:O$601,1,0),0))-P516)/(SUM(IF(N516=N$2:N$601,IF(O516=O$2:O$601,1,0),0))-1)*100)+(Q516/(SUM(IF(N516=N$2:N$601,IF(O516=O$2:O$601,Q$2:Q$601,0),0))))+IF(P516&lt;2,SUM(IF(N516=N$2:N$601,IF(O516=O$2:O$601,1,0),0)),0)))</f>
        <v/>
      </c>
      <c r="S516" s="71"/>
      <c r="T516" s="72"/>
      <c r="U516" s="72"/>
      <c r="V516" s="72"/>
      <c r="W516" s="73" t="str">
        <f t="array" ref="W516">IF($G516="","",IF(OR(S516=Error_checking!$Q$25,S516=Error_checking!$Q$26),R516-IF(P516&lt;2,SUM(IF(N516=N$2:N$601,IF(O516=O$2:O$601,1,0),0)),0),IF(V516="",0,((SUM(IF(S516=S$2:S$601,IF(T516=T$2:T$601,1,0),0))-U516)/(SUM(IF(S516=S$2:S$601,IF(T516=T$2:T$601,1,0),0))-1)*100)+(V516/(SUM(IF(S516=S$2:S$601,IF(T516=T$2:T$601,V$2:V$601,0),0))))+IF(U516&lt;2,SUM(IF(S516=S$2:S$601,IF(T516=T$2:T$601,1,0),0)),0))))</f>
        <v/>
      </c>
      <c r="X516" s="74"/>
      <c r="Y516" s="75"/>
      <c r="Z516" s="76"/>
      <c r="AA516" s="75"/>
      <c r="AB516" s="77">
        <f>0</f>
        <v>0</v>
      </c>
      <c r="AC516" s="77">
        <f t="array" ref="AC516">SUM(M516,R516,W516,AB516)</f>
        <v>0</v>
      </c>
      <c r="AD516" s="76">
        <f>IF(G516=Error_checking!$A$26,MAX(0,MIN(MaxBonus,$G$1)+1-_xlfn.RANK.EQ(AC516,$AC$2:$AC$601)),0)</f>
        <v>0</v>
      </c>
      <c r="AE516" s="73">
        <f t="shared" si="8"/>
        <v>0</v>
      </c>
      <c r="AF516" s="78" t="str">
        <f t="array" ref="AF516">IF(G516=Error_checking!$A$26,_xlfn.RANK.EQ(AC516,$AC$2:$AC$601),"")</f>
        <v/>
      </c>
      <c r="AG516" s="79"/>
      <c r="AH516" s="80"/>
      <c r="AI516" s="80"/>
      <c r="AJ516" s="80"/>
      <c r="AK516" s="90"/>
      <c r="AL516" s="81"/>
      <c r="AM516" s="81"/>
      <c r="AN516" s="82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1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</row>
    <row r="517" spans="1:78" s="104" customFormat="1" ht="12.75" x14ac:dyDescent="0.2">
      <c r="A517" s="84" t="str">
        <f t="array" ref="A517">IF(G517=Error_checking!$A$26,_xlfn.RANK.EQ(AC517,$AC$2:$AC$601),"")</f>
        <v/>
      </c>
      <c r="B517" s="84">
        <v>327</v>
      </c>
      <c r="C517" s="59">
        <f>VLOOKUP($B517,Ludo_na!$A$2:$D$601,2,0)</f>
        <v>143</v>
      </c>
      <c r="D517" s="60" t="str">
        <f>IF(VLOOKUP($B517,Ludo_voor!$A$2:$Y$601,3,0)="","",VLOOKUP($B517,Ludo_voor!$A$2:$Y$601,3,0))</f>
        <v>Van Gassen</v>
      </c>
      <c r="E517" s="61" t="str">
        <f>IF(VLOOKUP($B517,Ludo_voor!$A$2:$Y$601,4,0)="","",VLOOKUP($B517,Ludo_voor!$A$2:$Y$601,4,0))</f>
        <v>Dorien</v>
      </c>
      <c r="F517" s="62" t="str">
        <f>IF(VLOOKUP($B517,Ludo_voor!$A$2:$Y$601,5,0)="","",VLOOKUP($B517,Ludo_voor!$A$2:$Y$601,5,0))</f>
        <v/>
      </c>
      <c r="G517" s="63"/>
      <c r="H517" s="85"/>
      <c r="I517" s="86"/>
      <c r="J517" s="87"/>
      <c r="K517" s="87"/>
      <c r="L517" s="87"/>
      <c r="M517" s="67" t="str">
        <f t="array" ref="M517">IF($G517="","",IF(L517="",0,((SUM(IF(I517=I$2:I$601,IF(J517=J$2:J$601,1,0),0))-K517)/(SUM(IF(I517=I$2:I$601,IF(J517=J$2:J$601,1,0),0))-1)*100)+(L517/(SUM(IF(I517=I$2:I$601,IF(J517=J$2:J$601,L$2:L$601,0),0))))+IF(K517&lt;2,SUM(IF(I517=I$2:I$601,IF(J517=J$2:J$601,1,0),0)),0)))</f>
        <v/>
      </c>
      <c r="N517" s="88"/>
      <c r="O517" s="72"/>
      <c r="P517" s="72"/>
      <c r="Q517" s="72"/>
      <c r="R517" s="70" t="str">
        <f t="array" ref="R517">IF($G517="","",IF(Q517="",0,((SUM(IF(N517=N$2:N$601,IF(O517=O$2:O$601,1,0),0))-P517)/(SUM(IF(N517=N$2:N$601,IF(O517=O$2:O$601,1,0),0))-1)*100)+(Q517/(SUM(IF(N517=N$2:N$601,IF(O517=O$2:O$601,Q$2:Q$601,0),0))))+IF(P517&lt;2,SUM(IF(N517=N$2:N$601,IF(O517=O$2:O$601,1,0),0)),0)))</f>
        <v/>
      </c>
      <c r="S517" s="71"/>
      <c r="T517" s="72"/>
      <c r="U517" s="72"/>
      <c r="V517" s="72"/>
      <c r="W517" s="73" t="str">
        <f t="array" ref="W517">IF($G517="","",IF(OR(S517=Error_checking!$Q$25,S517=Error_checking!$Q$26),R517-IF(P517&lt;2,SUM(IF(N517=N$2:N$601,IF(O517=O$2:O$601,1,0),0)),0),IF(V517="",0,((SUM(IF(S517=S$2:S$601,IF(T517=T$2:T$601,1,0),0))-U517)/(SUM(IF(S517=S$2:S$601,IF(T517=T$2:T$601,1,0),0))-1)*100)+(V517/(SUM(IF(S517=S$2:S$601,IF(T517=T$2:T$601,V$2:V$601,0),0))))+IF(U517&lt;2,SUM(IF(S517=S$2:S$601,IF(T517=T$2:T$601,1,0),0)),0))))</f>
        <v/>
      </c>
      <c r="X517" s="74"/>
      <c r="Y517" s="75"/>
      <c r="Z517" s="76"/>
      <c r="AA517" s="75"/>
      <c r="AB517" s="77">
        <f>0</f>
        <v>0</v>
      </c>
      <c r="AC517" s="77">
        <f t="array" ref="AC517">SUM(M517,R517,W517,AB517)</f>
        <v>0</v>
      </c>
      <c r="AD517" s="76">
        <f>IF(G517=Error_checking!$A$26,MAX(0,MIN(MaxBonus,$G$1)+1-_xlfn.RANK.EQ(AC517,$AC$2:$AC$601)),0)</f>
        <v>0</v>
      </c>
      <c r="AE517" s="73">
        <f t="shared" si="8"/>
        <v>0</v>
      </c>
      <c r="AF517" s="78" t="str">
        <f t="array" ref="AF517">IF(G517=Error_checking!$A$26,_xlfn.RANK.EQ(AC517,$AC$2:$AC$601),"")</f>
        <v/>
      </c>
      <c r="AG517" s="79"/>
      <c r="AH517" s="80"/>
      <c r="AI517" s="80"/>
      <c r="AJ517" s="80"/>
      <c r="AK517" s="81"/>
      <c r="AL517" s="81"/>
      <c r="AM517" s="81"/>
      <c r="AN517" s="82"/>
      <c r="AO517" s="81"/>
      <c r="AP517" s="81"/>
      <c r="AQ517" s="81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  <c r="BK517" s="89"/>
      <c r="BL517" s="89"/>
      <c r="BM517" s="89"/>
      <c r="BN517" s="89"/>
      <c r="BO517" s="89"/>
      <c r="BP517" s="89"/>
      <c r="BQ517" s="89"/>
      <c r="BR517" s="89"/>
      <c r="BS517" s="89"/>
      <c r="BT517" s="89"/>
      <c r="BU517" s="89"/>
      <c r="BV517" s="89"/>
      <c r="BW517" s="89"/>
      <c r="BX517" s="89"/>
      <c r="BY517" s="89"/>
      <c r="BZ517" s="89"/>
    </row>
    <row r="518" spans="1:78" s="89" customFormat="1" ht="12.75" x14ac:dyDescent="0.2">
      <c r="A518" s="58" t="str">
        <f t="array" ref="A518">IF(G518=Error_checking!$A$26,_xlfn.RANK.EQ(AC518,$AC$2:$AC$601),"")</f>
        <v/>
      </c>
      <c r="B518" s="58">
        <v>237</v>
      </c>
      <c r="C518" s="59">
        <f>VLOOKUP($B518,Ludo_na!$A$2:$D$601,2,0)</f>
        <v>202</v>
      </c>
      <c r="D518" s="60" t="str">
        <f>IF(VLOOKUP($B518,Ludo_voor!$A$2:$Y$601,3,0)="","",VLOOKUP($B518,Ludo_voor!$A$2:$Y$601,3,0))</f>
        <v>Van Hecke</v>
      </c>
      <c r="E518" s="61" t="str">
        <f>IF(VLOOKUP($B518,Ludo_voor!$A$2:$Y$601,4,0)="","",VLOOKUP($B518,Ludo_voor!$A$2:$Y$601,4,0))</f>
        <v>Marjolijn</v>
      </c>
      <c r="F518" s="62" t="str">
        <f>IF(VLOOKUP($B518,Ludo_voor!$A$2:$Y$601,5,0)="","",VLOOKUP($B518,Ludo_voor!$A$2:$Y$601,5,0))</f>
        <v/>
      </c>
      <c r="G518" s="63"/>
      <c r="H518" s="64"/>
      <c r="I518" s="65"/>
      <c r="J518" s="66"/>
      <c r="K518" s="66"/>
      <c r="L518" s="66"/>
      <c r="M518" s="67" t="str">
        <f t="array" ref="M518">IF($G518="","",IF(L518="",0,((SUM(IF(I518=I$2:I$601,IF(J518=J$2:J$601,1,0),0))-K518)/(SUM(IF(I518=I$2:I$601,IF(J518=J$2:J$601,1,0),0))-1)*100)+(L518/(SUM(IF(I518=I$2:I$601,IF(J518=J$2:J$601,L$2:L$601,0),0))))+IF(K518&lt;2,SUM(IF(I518=I$2:I$601,IF(J518=J$2:J$601,1,0),0)),0)))</f>
        <v/>
      </c>
      <c r="N518" s="68"/>
      <c r="O518" s="69"/>
      <c r="P518" s="69"/>
      <c r="Q518" s="69"/>
      <c r="R518" s="70" t="str">
        <f t="array" ref="R518">IF($G518="","",IF(Q518="",0,((SUM(IF(N518=N$2:N$601,IF(O518=O$2:O$601,1,0),0))-P518)/(SUM(IF(N518=N$2:N$601,IF(O518=O$2:O$601,1,0),0))-1)*100)+(Q518/(SUM(IF(N518=N$2:N$601,IF(O518=O$2:O$601,Q$2:Q$601,0),0))))+IF(P518&lt;2,SUM(IF(N518=N$2:N$601,IF(O518=O$2:O$601,1,0),0)),0)))</f>
        <v/>
      </c>
      <c r="S518" s="71"/>
      <c r="T518" s="72"/>
      <c r="U518" s="72"/>
      <c r="V518" s="72"/>
      <c r="W518" s="73" t="str">
        <f t="array" ref="W518">IF($G518="","",IF(OR(S518=Error_checking!$Q$25,S518=Error_checking!$Q$26),R518-IF(P518&lt;2,SUM(IF(N518=N$2:N$601,IF(O518=O$2:O$601,1,0),0)),0),IF(V518="",0,((SUM(IF(S518=S$2:S$601,IF(T518=T$2:T$601,1,0),0))-U518)/(SUM(IF(S518=S$2:S$601,IF(T518=T$2:T$601,1,0),0))-1)*100)+(V518/(SUM(IF(S518=S$2:S$601,IF(T518=T$2:T$601,V$2:V$601,0),0))))+IF(U518&lt;2,SUM(IF(S518=S$2:S$601,IF(T518=T$2:T$601,1,0),0)),0))))</f>
        <v/>
      </c>
      <c r="X518" s="74"/>
      <c r="Y518" s="75"/>
      <c r="Z518" s="76"/>
      <c r="AA518" s="75"/>
      <c r="AB518" s="77">
        <f>0</f>
        <v>0</v>
      </c>
      <c r="AC518" s="77">
        <f t="array" ref="AC518">SUM(M518,R518,W518,AB518)</f>
        <v>0</v>
      </c>
      <c r="AD518" s="76">
        <f>IF(G518=Error_checking!$A$26,MAX(0,MIN(MaxBonus,$G$1)+1-_xlfn.RANK.EQ(AC518,$AC$2:$AC$601)),0)</f>
        <v>0</v>
      </c>
      <c r="AE518" s="73">
        <f t="shared" si="8"/>
        <v>0</v>
      </c>
      <c r="AF518" s="78" t="str">
        <f t="array" ref="AF518">IF(G518=Error_checking!$A$26,_xlfn.RANK.EQ(AC518,$AC$2:$AC$601),"")</f>
        <v/>
      </c>
      <c r="AG518" s="79"/>
      <c r="AH518" s="80"/>
      <c r="AI518" s="80"/>
      <c r="AJ518" s="80"/>
      <c r="AK518" s="90"/>
      <c r="AL518" s="81"/>
      <c r="AM518" s="81"/>
      <c r="AN518" s="82"/>
      <c r="AO518" s="81"/>
      <c r="AP518" s="81"/>
      <c r="AQ518" s="81"/>
    </row>
    <row r="519" spans="1:78" s="104" customFormat="1" ht="12.75" x14ac:dyDescent="0.2">
      <c r="A519" s="58" t="str">
        <f t="array" ref="A519">IF(G519=Error_checking!$A$26,_xlfn.RANK.EQ(AC519,$AC$2:$AC$601),"")</f>
        <v/>
      </c>
      <c r="B519" s="84">
        <v>457</v>
      </c>
      <c r="C519" s="59">
        <f>VLOOKUP($B519,Ludo_na!$A$2:$D$601,2,0)</f>
        <v>358</v>
      </c>
      <c r="D519" s="60" t="str">
        <f>IF(VLOOKUP($B519,Ludo_voor!$A$2:$Y$601,3,0)="","",VLOOKUP($B519,Ludo_voor!$A$2:$Y$601,3,0))</f>
        <v>Van Herck</v>
      </c>
      <c r="E519" s="61" t="str">
        <f>IF(VLOOKUP($B519,Ludo_voor!$A$2:$Y$601,4,0)="","",VLOOKUP($B519,Ludo_voor!$A$2:$Y$601,4,0))</f>
        <v>Michiel</v>
      </c>
      <c r="F519" s="62" t="str">
        <f>IF(VLOOKUP($B519,Ludo_voor!$A$2:$Y$601,5,0)="","",VLOOKUP($B519,Ludo_voor!$A$2:$Y$601,5,0))</f>
        <v/>
      </c>
      <c r="G519" s="63"/>
      <c r="H519" s="85"/>
      <c r="I519" s="86"/>
      <c r="J519" s="87"/>
      <c r="K519" s="87"/>
      <c r="L519" s="87"/>
      <c r="M519" s="67" t="str">
        <f t="array" ref="M519">IF($G519="","",IF(L519="",0,((SUM(IF(I519=I$2:I$601,IF(J519=J$2:J$601,1,0),0))-K519)/(SUM(IF(I519=I$2:I$601,IF(J519=J$2:J$601,1,0),0))-1)*100)+(L519/(SUM(IF(I519=I$2:I$601,IF(J519=J$2:J$601,L$2:L$601,0),0))))+IF(K519&lt;2,SUM(IF(I519=I$2:I$601,IF(J519=J$2:J$601,1,0),0)),0)))</f>
        <v/>
      </c>
      <c r="N519" s="88"/>
      <c r="O519" s="72"/>
      <c r="P519" s="72"/>
      <c r="Q519" s="72"/>
      <c r="R519" s="70" t="str">
        <f t="array" ref="R519">IF($G519="","",IF(Q519="",0,((SUM(IF(N519=N$2:N$601,IF(O519=O$2:O$601,1,0),0))-P519)/(SUM(IF(N519=N$2:N$601,IF(O519=O$2:O$601,1,0),0))-1)*100)+(Q519/(SUM(IF(N519=N$2:N$601,IF(O519=O$2:O$601,Q$2:Q$601,0),0))))+IF(P519&lt;2,SUM(IF(N519=N$2:N$601,IF(O519=O$2:O$601,1,0),0)),0)))</f>
        <v/>
      </c>
      <c r="S519" s="71"/>
      <c r="T519" s="72"/>
      <c r="U519" s="72"/>
      <c r="V519" s="72"/>
      <c r="W519" s="73" t="str">
        <f t="array" ref="W519">IF($G519="","",IF(OR(S519=Error_checking!$Q$25,S519=Error_checking!$Q$26),R519-IF(P519&lt;2,SUM(IF(N519=N$2:N$601,IF(O519=O$2:O$601,1,0),0)),0),IF(V519="",0,((SUM(IF(S519=S$2:S$601,IF(T519=T$2:T$601,1,0),0))-U519)/(SUM(IF(S519=S$2:S$601,IF(T519=T$2:T$601,1,0),0))-1)*100)+(V519/(SUM(IF(S519=S$2:S$601,IF(T519=T$2:T$601,V$2:V$601,0),0))))+IF(U519&lt;2,SUM(IF(S519=S$2:S$601,IF(T519=T$2:T$601,1,0),0)),0))))</f>
        <v/>
      </c>
      <c r="X519" s="74"/>
      <c r="Y519" s="75"/>
      <c r="Z519" s="76"/>
      <c r="AA519" s="75"/>
      <c r="AB519" s="77">
        <f>0</f>
        <v>0</v>
      </c>
      <c r="AC519" s="77">
        <f t="array" ref="AC519">SUM(M519,R519,W519,AB519)</f>
        <v>0</v>
      </c>
      <c r="AD519" s="76">
        <f>IF(G519=Error_checking!$A$26,MAX(0,MIN(MaxBonus,$G$1)+1-_xlfn.RANK.EQ(AC519,$AC$2:$AC$601)),0)</f>
        <v>0</v>
      </c>
      <c r="AE519" s="73">
        <f t="shared" si="8"/>
        <v>0</v>
      </c>
      <c r="AF519" s="78" t="str">
        <f t="array" ref="AF519">IF(G519=Error_checking!$A$26,_xlfn.RANK.EQ(AC519,$AC$2:$AC$601),"")</f>
        <v/>
      </c>
      <c r="AG519" s="79"/>
      <c r="AH519" s="80"/>
      <c r="AI519" s="80"/>
      <c r="AJ519" s="80"/>
      <c r="AK519" s="90"/>
      <c r="AL519" s="90"/>
      <c r="AM519" s="90"/>
      <c r="AN519" s="91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</row>
    <row r="520" spans="1:78" s="104" customFormat="1" ht="12.75" x14ac:dyDescent="0.2">
      <c r="A520" s="58" t="str">
        <f t="array" ref="A520">IF(G520=Error_checking!$A$26,_xlfn.RANK.EQ(AC520,$AC$2:$AC$601),"")</f>
        <v/>
      </c>
      <c r="B520" s="84">
        <v>173</v>
      </c>
      <c r="C520" s="59">
        <f>VLOOKUP($B520,Ludo_na!$A$2:$D$601,2,0)</f>
        <v>534</v>
      </c>
      <c r="D520" s="60" t="str">
        <f>IF(VLOOKUP($B520,Ludo_voor!$A$2:$Y$601,3,0)="","",VLOOKUP($B520,Ludo_voor!$A$2:$Y$601,3,0))</f>
        <v>Van Hoof</v>
      </c>
      <c r="E520" s="61" t="str">
        <f>IF(VLOOKUP($B520,Ludo_voor!$A$2:$Y$601,4,0)="","",VLOOKUP($B520,Ludo_voor!$A$2:$Y$601,4,0))</f>
        <v>Peter</v>
      </c>
      <c r="F520" s="62" t="str">
        <f>IF(VLOOKUP($B520,Ludo_voor!$A$2:$Y$601,5,0)="","",VLOOKUP($B520,Ludo_voor!$A$2:$Y$601,5,0))</f>
        <v/>
      </c>
      <c r="G520" s="63"/>
      <c r="H520" s="85"/>
      <c r="I520" s="86"/>
      <c r="J520" s="87"/>
      <c r="K520" s="87"/>
      <c r="L520" s="87"/>
      <c r="M520" s="67" t="str">
        <f t="array" ref="M520">IF($G520="","",IF(L520="",0,((SUM(IF(I520=I$2:I$601,IF(J520=J$2:J$601,1,0),0))-K520)/(SUM(IF(I520=I$2:I$601,IF(J520=J$2:J$601,1,0),0))-1)*100)+(L520/(SUM(IF(I520=I$2:I$601,IF(J520=J$2:J$601,L$2:L$601,0),0))))+IF(K520&lt;2,SUM(IF(I520=I$2:I$601,IF(J520=J$2:J$601,1,0),0)),0)))</f>
        <v/>
      </c>
      <c r="N520" s="88"/>
      <c r="O520" s="72"/>
      <c r="P520" s="72"/>
      <c r="Q520" s="72"/>
      <c r="R520" s="70" t="str">
        <f t="array" ref="R520">IF($G520="","",IF(Q520="",0,((SUM(IF(N520=N$2:N$601,IF(O520=O$2:O$601,1,0),0))-P520)/(SUM(IF(N520=N$2:N$601,IF(O520=O$2:O$601,1,0),0))-1)*100)+(Q520/(SUM(IF(N520=N$2:N$601,IF(O520=O$2:O$601,Q$2:Q$601,0),0))))+IF(P520&lt;2,SUM(IF(N520=N$2:N$601,IF(O520=O$2:O$601,1,0),0)),0)))</f>
        <v/>
      </c>
      <c r="S520" s="103"/>
      <c r="T520" s="69"/>
      <c r="U520" s="69"/>
      <c r="V520" s="69"/>
      <c r="W520" s="73" t="str">
        <f t="array" ref="W520">IF($G520="","",IF(OR(S520=Error_checking!$Q$25,S520=Error_checking!$Q$26),R520-IF(P520&lt;2,SUM(IF(N520=N$2:N$601,IF(O520=O$2:O$601,1,0),0)),0),IF(V520="",0,((SUM(IF(S520=S$2:S$601,IF(T520=T$2:T$601,1,0),0))-U520)/(SUM(IF(S520=S$2:S$601,IF(T520=T$2:T$601,1,0),0))-1)*100)+(V520/(SUM(IF(S520=S$2:S$601,IF(T520=T$2:T$601,V$2:V$601,0),0))))+IF(U520&lt;2,SUM(IF(S520=S$2:S$601,IF(T520=T$2:T$601,1,0),0)),0))))</f>
        <v/>
      </c>
      <c r="X520" s="96"/>
      <c r="Y520" s="97"/>
      <c r="Z520" s="98"/>
      <c r="AA520" s="97"/>
      <c r="AB520" s="99">
        <f>0</f>
        <v>0</v>
      </c>
      <c r="AC520" s="99">
        <f t="array" ref="AC520">SUM(M520,R520,W520,AB520)</f>
        <v>0</v>
      </c>
      <c r="AD520" s="98">
        <f>IF(G520=Error_checking!$A$26,MAX(0,MIN(MaxBonus,$G$1)+1-_xlfn.RANK.EQ(AC520,$AC$2:$AC$601)),0)</f>
        <v>0</v>
      </c>
      <c r="AE520" s="95">
        <f t="shared" si="8"/>
        <v>0</v>
      </c>
      <c r="AF520" s="78" t="str">
        <f t="array" ref="AF520">IF(G520=Error_checking!$A$26,_xlfn.RANK.EQ(AC520,$AC$2:$AC$601),"")</f>
        <v/>
      </c>
      <c r="AG520" s="101"/>
      <c r="AH520" s="102"/>
      <c r="AI520" s="102"/>
      <c r="AJ520" s="102"/>
      <c r="AK520" s="81"/>
      <c r="AL520" s="81"/>
      <c r="AM520" s="81"/>
      <c r="AN520" s="82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1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</row>
    <row r="521" spans="1:78" s="89" customFormat="1" ht="12.75" x14ac:dyDescent="0.2">
      <c r="A521" s="58" t="str">
        <f t="array" ref="A521">IF(G521=Error_checking!$A$26,_xlfn.RANK.EQ(AC521,$AC$2:$AC$601),"")</f>
        <v/>
      </c>
      <c r="B521" s="84">
        <v>68</v>
      </c>
      <c r="C521" s="59">
        <f>VLOOKUP($B521,Ludo_na!$A$2:$D$601,2,0)</f>
        <v>497</v>
      </c>
      <c r="D521" s="60" t="str">
        <f>IF(VLOOKUP($B521,Ludo_voor!$A$2:$Y$601,3,0)="","",VLOOKUP($B521,Ludo_voor!$A$2:$Y$601,3,0))</f>
        <v>Van Kerschaver</v>
      </c>
      <c r="E521" s="61" t="str">
        <f>IF(VLOOKUP($B521,Ludo_voor!$A$2:$Y$601,4,0)="","",VLOOKUP($B521,Ludo_voor!$A$2:$Y$601,4,0))</f>
        <v>Joke</v>
      </c>
      <c r="F521" s="62" t="str">
        <f>IF(VLOOKUP($B521,Ludo_voor!$A$2:$Y$601,5,0)="","",VLOOKUP($B521,Ludo_voor!$A$2:$Y$601,5,0))</f>
        <v>Spelen op Zolder</v>
      </c>
      <c r="G521" s="63"/>
      <c r="H521" s="85"/>
      <c r="I521" s="86"/>
      <c r="J521" s="87"/>
      <c r="K521" s="87"/>
      <c r="L521" s="87"/>
      <c r="M521" s="67" t="str">
        <f t="array" ref="M521">IF($G521="","",IF(L521="",0,((SUM(IF(I521=I$2:I$601,IF(J521=J$2:J$601,1,0),0))-K521)/(SUM(IF(I521=I$2:I$601,IF(J521=J$2:J$601,1,0),0))-1)*100)+(L521/(SUM(IF(I521=I$2:I$601,IF(J521=J$2:J$601,L$2:L$601,0),0))))+IF(K521&lt;2,SUM(IF(I521=I$2:I$601,IF(J521=J$2:J$601,1,0),0)),0)))</f>
        <v/>
      </c>
      <c r="N521" s="88"/>
      <c r="O521" s="72"/>
      <c r="P521" s="72"/>
      <c r="Q521" s="72"/>
      <c r="R521" s="70" t="str">
        <f t="array" ref="R521">IF($G521="","",IF(Q521="",0,((SUM(IF(N521=N$2:N$601,IF(O521=O$2:O$601,1,0),0))-P521)/(SUM(IF(N521=N$2:N$601,IF(O521=O$2:O$601,1,0),0))-1)*100)+(Q521/(SUM(IF(N521=N$2:N$601,IF(O521=O$2:O$601,Q$2:Q$601,0),0))))+IF(P521&lt;2,SUM(IF(N521=N$2:N$601,IF(O521=O$2:O$601,1,0),0)),0)))</f>
        <v/>
      </c>
      <c r="S521" s="103"/>
      <c r="T521" s="69"/>
      <c r="U521" s="69"/>
      <c r="V521" s="69"/>
      <c r="W521" s="73" t="str">
        <f t="array" ref="W521">IF($G521="","",IF(OR(S521=Error_checking!$Q$25,S521=Error_checking!$Q$26),R521-IF(P521&lt;2,SUM(IF(N521=N$2:N$601,IF(O521=O$2:O$601,1,0),0)),0),IF(V521="",0,((SUM(IF(S521=S$2:S$601,IF(T521=T$2:T$601,1,0),0))-U521)/(SUM(IF(S521=S$2:S$601,IF(T521=T$2:T$601,1,0),0))-1)*100)+(V521/(SUM(IF(S521=S$2:S$601,IF(T521=T$2:T$601,V$2:V$601,0),0))))+IF(U521&lt;2,SUM(IF(S521=S$2:S$601,IF(T521=T$2:T$601,1,0),0)),0))))</f>
        <v/>
      </c>
      <c r="X521" s="96"/>
      <c r="Y521" s="97"/>
      <c r="Z521" s="98"/>
      <c r="AA521" s="97"/>
      <c r="AB521" s="99">
        <f>0</f>
        <v>0</v>
      </c>
      <c r="AC521" s="99">
        <f t="array" ref="AC521">SUM(M521,R521,W521,AB521)</f>
        <v>0</v>
      </c>
      <c r="AD521" s="98">
        <f>IF(G521=Error_checking!$A$26,MAX(0,MIN(MaxBonus,$G$1)+1-_xlfn.RANK.EQ(AC521,$AC$2:$AC$601)),0)</f>
        <v>0</v>
      </c>
      <c r="AE521" s="95">
        <f t="shared" si="8"/>
        <v>0</v>
      </c>
      <c r="AF521" s="78" t="str">
        <f t="array" ref="AF521">IF(G521=Error_checking!$A$26,_xlfn.RANK.EQ(AC521,$AC$2:$AC$601),"")</f>
        <v/>
      </c>
      <c r="AG521" s="101"/>
      <c r="AH521" s="102"/>
      <c r="AI521" s="102"/>
      <c r="AJ521" s="102"/>
      <c r="AK521" s="81"/>
      <c r="AL521" s="81"/>
      <c r="AM521" s="81"/>
      <c r="AN521" s="82"/>
      <c r="AO521" s="81"/>
      <c r="AP521" s="81"/>
      <c r="AQ521" s="81"/>
    </row>
    <row r="522" spans="1:78" s="92" customFormat="1" ht="12.75" x14ac:dyDescent="0.2">
      <c r="A522" s="58" t="str">
        <f t="array" ref="A522">IF(G522=Error_checking!$A$26,_xlfn.RANK.EQ(AC522,$AC$2:$AC$601),"")</f>
        <v/>
      </c>
      <c r="B522" s="84">
        <v>148</v>
      </c>
      <c r="C522" s="59">
        <f>VLOOKUP($B522,Ludo_na!$A$2:$D$601,2,0)</f>
        <v>377</v>
      </c>
      <c r="D522" s="60" t="str">
        <f>IF(VLOOKUP($B522,Ludo_voor!$A$2:$Y$601,3,0)="","",VLOOKUP($B522,Ludo_voor!$A$2:$Y$601,3,0))</f>
        <v>Van Kerschaver</v>
      </c>
      <c r="E522" s="61" t="str">
        <f>IF(VLOOKUP($B522,Ludo_voor!$A$2:$Y$601,4,0)="","",VLOOKUP($B522,Ludo_voor!$A$2:$Y$601,4,0))</f>
        <v>Nele</v>
      </c>
      <c r="F522" s="62" t="str">
        <f>IF(VLOOKUP($B522,Ludo_voor!$A$2:$Y$601,5,0)="","",VLOOKUP($B522,Ludo_voor!$A$2:$Y$601,5,0))</f>
        <v>Spelen op Zolder</v>
      </c>
      <c r="G522" s="63"/>
      <c r="H522" s="85"/>
      <c r="I522" s="86"/>
      <c r="J522" s="87"/>
      <c r="K522" s="87"/>
      <c r="L522" s="87"/>
      <c r="M522" s="67" t="str">
        <f t="array" ref="M522">IF($G522="","",IF(L522="",0,((SUM(IF(I522=I$2:I$601,IF(J522=J$2:J$601,1,0),0))-K522)/(SUM(IF(I522=I$2:I$601,IF(J522=J$2:J$601,1,0),0))-1)*100)+(L522/(SUM(IF(I522=I$2:I$601,IF(J522=J$2:J$601,L$2:L$601,0),0))))+IF(K522&lt;2,SUM(IF(I522=I$2:I$601,IF(J522=J$2:J$601,1,0),0)),0)))</f>
        <v/>
      </c>
      <c r="N522" s="88"/>
      <c r="O522" s="72"/>
      <c r="P522" s="72"/>
      <c r="Q522" s="72"/>
      <c r="R522" s="70" t="str">
        <f t="array" ref="R522">IF($G522="","",IF(Q522="",0,((SUM(IF(N522=N$2:N$601,IF(O522=O$2:O$601,1,0),0))-P522)/(SUM(IF(N522=N$2:N$601,IF(O522=O$2:O$601,1,0),0))-1)*100)+(Q522/(SUM(IF(N522=N$2:N$601,IF(O522=O$2:O$601,Q$2:Q$601,0),0))))+IF(P522&lt;2,SUM(IF(N522=N$2:N$601,IF(O522=O$2:O$601,1,0),0)),0)))</f>
        <v/>
      </c>
      <c r="S522" s="71"/>
      <c r="T522" s="72"/>
      <c r="U522" s="72"/>
      <c r="V522" s="72"/>
      <c r="W522" s="73" t="str">
        <f t="array" ref="W522">IF($G522="","",IF(OR(S522=Error_checking!$Q$25,S522=Error_checking!$Q$26),R522-IF(P522&lt;2,SUM(IF(N522=N$2:N$601,IF(O522=O$2:O$601,1,0),0)),0),IF(V522="",0,((SUM(IF(S522=S$2:S$601,IF(T522=T$2:T$601,1,0),0))-U522)/(SUM(IF(S522=S$2:S$601,IF(T522=T$2:T$601,1,0),0))-1)*100)+(V522/(SUM(IF(S522=S$2:S$601,IF(T522=T$2:T$601,V$2:V$601,0),0))))+IF(U522&lt;2,SUM(IF(S522=S$2:S$601,IF(T522=T$2:T$601,1,0),0)),0))))</f>
        <v/>
      </c>
      <c r="X522" s="74"/>
      <c r="Y522" s="75"/>
      <c r="Z522" s="76"/>
      <c r="AA522" s="75"/>
      <c r="AB522" s="77">
        <f>0</f>
        <v>0</v>
      </c>
      <c r="AC522" s="77">
        <f t="array" ref="AC522">SUM(M522,R522,W522,AB522)</f>
        <v>0</v>
      </c>
      <c r="AD522" s="76">
        <f>IF(G522=Error_checking!$A$26,MAX(0,MIN(MaxBonus,$G$1)+1-_xlfn.RANK.EQ(AC522,$AC$2:$AC$601)),0)</f>
        <v>0</v>
      </c>
      <c r="AE522" s="73">
        <f t="shared" si="8"/>
        <v>0</v>
      </c>
      <c r="AF522" s="78" t="str">
        <f t="array" ref="AF522">IF(G522=Error_checking!$A$26,_xlfn.RANK.EQ(AC522,$AC$2:$AC$601),"")</f>
        <v/>
      </c>
      <c r="AG522" s="79"/>
      <c r="AH522" s="80"/>
      <c r="AI522" s="80"/>
      <c r="AJ522" s="80"/>
      <c r="AK522" s="81"/>
      <c r="AL522" s="90"/>
      <c r="AM522" s="90"/>
      <c r="AN522" s="91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</row>
    <row r="523" spans="1:78" s="89" customFormat="1" ht="12.75" x14ac:dyDescent="0.2">
      <c r="A523" s="58" t="str">
        <f t="array" ref="A523">IF(G523=Error_checking!$A$26,_xlfn.RANK.EQ(AC523,$AC$2:$AC$601),"")</f>
        <v/>
      </c>
      <c r="B523" s="84">
        <v>309</v>
      </c>
      <c r="C523" s="59">
        <f>VLOOKUP($B523,Ludo_na!$A$2:$D$601,2,0)</f>
        <v>323</v>
      </c>
      <c r="D523" s="60" t="str">
        <f>IF(VLOOKUP($B523,Ludo_voor!$A$2:$Y$601,3,0)="","",VLOOKUP($B523,Ludo_voor!$A$2:$Y$601,3,0))</f>
        <v>Van Langendonckt</v>
      </c>
      <c r="E523" s="61" t="str">
        <f>IF(VLOOKUP($B523,Ludo_voor!$A$2:$Y$601,4,0)="","",VLOOKUP($B523,Ludo_voor!$A$2:$Y$601,4,0))</f>
        <v>Michel</v>
      </c>
      <c r="F523" s="62" t="str">
        <f>IF(VLOOKUP($B523,Ludo_voor!$A$2:$Y$601,5,0)="","",VLOOKUP($B523,Ludo_voor!$A$2:$Y$601,5,0))</f>
        <v/>
      </c>
      <c r="G523" s="63"/>
      <c r="H523" s="85"/>
      <c r="I523" s="86"/>
      <c r="J523" s="87"/>
      <c r="K523" s="87"/>
      <c r="L523" s="87"/>
      <c r="M523" s="67" t="str">
        <f t="array" ref="M523">IF($G523="","",IF(L523="",0,((SUM(IF(I523=I$2:I$601,IF(J523=J$2:J$601,1,0),0))-K523)/(SUM(IF(I523=I$2:I$601,IF(J523=J$2:J$601,1,0),0))-1)*100)+(L523/(SUM(IF(I523=I$2:I$601,IF(J523=J$2:J$601,L$2:L$601,0),0))))+IF(K523&lt;2,SUM(IF(I523=I$2:I$601,IF(J523=J$2:J$601,1,0),0)),0)))</f>
        <v/>
      </c>
      <c r="N523" s="88"/>
      <c r="O523" s="72"/>
      <c r="P523" s="72"/>
      <c r="Q523" s="72"/>
      <c r="R523" s="70" t="str">
        <f t="array" ref="R523">IF($G523="","",IF(Q523="",0,((SUM(IF(N523=N$2:N$601,IF(O523=O$2:O$601,1,0),0))-P523)/(SUM(IF(N523=N$2:N$601,IF(O523=O$2:O$601,1,0),0))-1)*100)+(Q523/(SUM(IF(N523=N$2:N$601,IF(O523=O$2:O$601,Q$2:Q$601,0),0))))+IF(P523&lt;2,SUM(IF(N523=N$2:N$601,IF(O523=O$2:O$601,1,0),0)),0)))</f>
        <v/>
      </c>
      <c r="S523" s="103"/>
      <c r="T523" s="69"/>
      <c r="U523" s="69"/>
      <c r="V523" s="69"/>
      <c r="W523" s="73" t="str">
        <f t="array" ref="W523">IF($G523="","",IF(OR(S523=Error_checking!$Q$25,S523=Error_checking!$Q$26),R523-IF(P523&lt;2,SUM(IF(N523=N$2:N$601,IF(O523=O$2:O$601,1,0),0)),0),IF(V523="",0,((SUM(IF(S523=S$2:S$601,IF(T523=T$2:T$601,1,0),0))-U523)/(SUM(IF(S523=S$2:S$601,IF(T523=T$2:T$601,1,0),0))-1)*100)+(V523/(SUM(IF(S523=S$2:S$601,IF(T523=T$2:T$601,V$2:V$601,0),0))))+IF(U523&lt;2,SUM(IF(S523=S$2:S$601,IF(T523=T$2:T$601,1,0),0)),0))))</f>
        <v/>
      </c>
      <c r="X523" s="74"/>
      <c r="Y523" s="75"/>
      <c r="Z523" s="76"/>
      <c r="AA523" s="75"/>
      <c r="AB523" s="77">
        <f>0</f>
        <v>0</v>
      </c>
      <c r="AC523" s="99">
        <f t="array" ref="AC523">SUM(M523,R523,W523,AB523)</f>
        <v>0</v>
      </c>
      <c r="AD523" s="98">
        <f>IF(G523=Error_checking!$A$26,MAX(0,MIN(MaxBonus,$G$1)+1-_xlfn.RANK.EQ(AC523,$AC$2:$AC$601)),0)</f>
        <v>0</v>
      </c>
      <c r="AE523" s="95">
        <f t="shared" si="8"/>
        <v>0</v>
      </c>
      <c r="AF523" s="78" t="str">
        <f t="array" ref="AF523">IF(G523=Error_checking!$A$26,_xlfn.RANK.EQ(AC523,$AC$2:$AC$601),"")</f>
        <v/>
      </c>
      <c r="AG523" s="101"/>
      <c r="AH523" s="102"/>
      <c r="AI523" s="102"/>
      <c r="AJ523" s="102"/>
      <c r="AK523" s="81"/>
      <c r="AL523" s="81"/>
      <c r="AM523" s="81"/>
      <c r="AN523" s="82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1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</row>
    <row r="524" spans="1:78" s="89" customFormat="1" ht="12.75" x14ac:dyDescent="0.2">
      <c r="A524" s="58" t="str">
        <f t="array" ref="A524">IF(G524=Error_checking!$A$26,_xlfn.RANK.EQ(AC524,$AC$2:$AC$601),"")</f>
        <v/>
      </c>
      <c r="B524" s="84">
        <v>80</v>
      </c>
      <c r="C524" s="59">
        <f>VLOOKUP($B524,Ludo_na!$A$2:$D$601,2,0)</f>
        <v>541</v>
      </c>
      <c r="D524" s="60" t="str">
        <f>IF(VLOOKUP($B524,Ludo_voor!$A$2:$Y$601,3,0)="","",VLOOKUP($B524,Ludo_voor!$A$2:$Y$601,3,0))</f>
        <v>Van Loo</v>
      </c>
      <c r="E524" s="61" t="str">
        <f>IF(VLOOKUP($B524,Ludo_voor!$A$2:$Y$601,4,0)="","",VLOOKUP($B524,Ludo_voor!$A$2:$Y$601,4,0))</f>
        <v>Danny</v>
      </c>
      <c r="F524" s="62" t="str">
        <f>IF(VLOOKUP($B524,Ludo_voor!$A$2:$Y$601,5,0)="","",VLOOKUP($B524,Ludo_voor!$A$2:$Y$601,5,0))</f>
        <v/>
      </c>
      <c r="G524" s="63"/>
      <c r="H524" s="85"/>
      <c r="I524" s="86"/>
      <c r="J524" s="87"/>
      <c r="K524" s="87"/>
      <c r="L524" s="87"/>
      <c r="M524" s="67" t="str">
        <f t="array" ref="M524">IF($G524="","",IF(L524="",0,((SUM(IF(I524=I$2:I$601,IF(J524=J$2:J$601,1,0),0))-K524)/(SUM(IF(I524=I$2:I$601,IF(J524=J$2:J$601,1,0),0))-1)*100)+(L524/(SUM(IF(I524=I$2:I$601,IF(J524=J$2:J$601,L$2:L$601,0),0))))+IF(K524&lt;2,SUM(IF(I524=I$2:I$601,IF(J524=J$2:J$601,1,0),0)),0)))</f>
        <v/>
      </c>
      <c r="N524" s="88"/>
      <c r="O524" s="72"/>
      <c r="P524" s="72"/>
      <c r="Q524" s="72"/>
      <c r="R524" s="70" t="str">
        <f t="array" ref="R524">IF($G524="","",IF(Q524="",0,((SUM(IF(N524=N$2:N$601,IF(O524=O$2:O$601,1,0),0))-P524)/(SUM(IF(N524=N$2:N$601,IF(O524=O$2:O$601,1,0),0))-1)*100)+(Q524/(SUM(IF(N524=N$2:N$601,IF(O524=O$2:O$601,Q$2:Q$601,0),0))))+IF(P524&lt;2,SUM(IF(N524=N$2:N$601,IF(O524=O$2:O$601,1,0),0)),0)))</f>
        <v/>
      </c>
      <c r="S524" s="71"/>
      <c r="T524" s="72"/>
      <c r="U524" s="72"/>
      <c r="V524" s="72"/>
      <c r="W524" s="73" t="str">
        <f t="array" ref="W524">IF($G524="","",IF(OR(S524=Error_checking!$Q$25,S524=Error_checking!$Q$26),R524-IF(P524&lt;2,SUM(IF(N524=N$2:N$601,IF(O524=O$2:O$601,1,0),0)),0),IF(V524="",0,((SUM(IF(S524=S$2:S$601,IF(T524=T$2:T$601,1,0),0))-U524)/(SUM(IF(S524=S$2:S$601,IF(T524=T$2:T$601,1,0),0))-1)*100)+(V524/(SUM(IF(S524=S$2:S$601,IF(T524=T$2:T$601,V$2:V$601,0),0))))+IF(U524&lt;2,SUM(IF(S524=S$2:S$601,IF(T524=T$2:T$601,1,0),0)),0))))</f>
        <v/>
      </c>
      <c r="X524" s="74"/>
      <c r="Y524" s="75"/>
      <c r="Z524" s="76"/>
      <c r="AA524" s="75"/>
      <c r="AB524" s="77">
        <f>0</f>
        <v>0</v>
      </c>
      <c r="AC524" s="77">
        <f t="array" ref="AC524">SUM(M524,R524,W524,AB524)</f>
        <v>0</v>
      </c>
      <c r="AD524" s="76">
        <f>IF(G524=Error_checking!$A$26,MAX(0,MIN(MaxBonus,$G$1)+1-_xlfn.RANK.EQ(AC524,$AC$2:$AC$601)),0)</f>
        <v>0</v>
      </c>
      <c r="AE524" s="73">
        <f t="shared" si="8"/>
        <v>0</v>
      </c>
      <c r="AF524" s="78" t="str">
        <f t="array" ref="AF524">IF(G524=Error_checking!$A$26,_xlfn.RANK.EQ(AC524,$AC$2:$AC$601),"")</f>
        <v/>
      </c>
      <c r="AG524" s="79"/>
      <c r="AH524" s="80"/>
      <c r="AI524" s="80"/>
      <c r="AJ524" s="80"/>
      <c r="AK524" s="90"/>
      <c r="AL524" s="90"/>
      <c r="AM524" s="90"/>
      <c r="AN524" s="91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</row>
    <row r="525" spans="1:78" s="89" customFormat="1" ht="12.75" x14ac:dyDescent="0.2">
      <c r="A525" s="58" t="str">
        <f t="array" ref="A525">IF(G525=Error_checking!$A$26,_xlfn.RANK.EQ(AC525,$AC$2:$AC$601),"")</f>
        <v/>
      </c>
      <c r="B525" s="84">
        <v>220</v>
      </c>
      <c r="C525" s="59">
        <f>VLOOKUP($B525,Ludo_na!$A$2:$D$601,2,0)</f>
        <v>443</v>
      </c>
      <c r="D525" s="60" t="str">
        <f>IF(VLOOKUP($B525,Ludo_voor!$A$2:$Y$601,3,0)="","",VLOOKUP($B525,Ludo_voor!$A$2:$Y$601,3,0))</f>
        <v>Van Oppens</v>
      </c>
      <c r="E525" s="61" t="str">
        <f>IF(VLOOKUP($B525,Ludo_voor!$A$2:$Y$601,4,0)="","",VLOOKUP($B525,Ludo_voor!$A$2:$Y$601,4,0))</f>
        <v>Thomas</v>
      </c>
      <c r="F525" s="62" t="str">
        <f>IF(VLOOKUP($B525,Ludo_voor!$A$2:$Y$601,5,0)="","",VLOOKUP($B525,Ludo_voor!$A$2:$Y$601,5,0))</f>
        <v/>
      </c>
      <c r="G525" s="63"/>
      <c r="H525" s="85"/>
      <c r="I525" s="86"/>
      <c r="J525" s="87"/>
      <c r="K525" s="87"/>
      <c r="L525" s="87"/>
      <c r="M525" s="67" t="str">
        <f t="array" ref="M525">IF($G525="","",IF(L525="",0,((SUM(IF(I525=I$2:I$601,IF(J525=J$2:J$601,1,0),0))-K525)/(SUM(IF(I525=I$2:I$601,IF(J525=J$2:J$601,1,0),0))-1)*100)+(L525/(SUM(IF(I525=I$2:I$601,IF(J525=J$2:J$601,L$2:L$601,0),0))))+IF(K525&lt;2,SUM(IF(I525=I$2:I$601,IF(J525=J$2:J$601,1,0),0)),0)))</f>
        <v/>
      </c>
      <c r="N525" s="88"/>
      <c r="O525" s="72"/>
      <c r="P525" s="72"/>
      <c r="Q525" s="72"/>
      <c r="R525" s="70" t="str">
        <f t="array" ref="R525">IF($G525="","",IF(Q525="",0,((SUM(IF(N525=N$2:N$601,IF(O525=O$2:O$601,1,0),0))-P525)/(SUM(IF(N525=N$2:N$601,IF(O525=O$2:O$601,1,0),0))-1)*100)+(Q525/(SUM(IF(N525=N$2:N$601,IF(O525=O$2:O$601,Q$2:Q$601,0),0))))+IF(P525&lt;2,SUM(IF(N525=N$2:N$601,IF(O525=O$2:O$601,1,0),0)),0)))</f>
        <v/>
      </c>
      <c r="S525" s="103"/>
      <c r="T525" s="69"/>
      <c r="U525" s="69"/>
      <c r="V525" s="69"/>
      <c r="W525" s="73" t="str">
        <f t="array" ref="W525">IF($G525="","",IF(OR(S525=Error_checking!$Q$25,S525=Error_checking!$Q$26),R525-IF(P525&lt;2,SUM(IF(N525=N$2:N$601,IF(O525=O$2:O$601,1,0),0)),0),IF(V525="",0,((SUM(IF(S525=S$2:S$601,IF(T525=T$2:T$601,1,0),0))-U525)/(SUM(IF(S525=S$2:S$601,IF(T525=T$2:T$601,1,0),0))-1)*100)+(V525/(SUM(IF(S525=S$2:S$601,IF(T525=T$2:T$601,V$2:V$601,0),0))))+IF(U525&lt;2,SUM(IF(S525=S$2:S$601,IF(T525=T$2:T$601,1,0),0)),0))))</f>
        <v/>
      </c>
      <c r="X525" s="96"/>
      <c r="Y525" s="97"/>
      <c r="Z525" s="98"/>
      <c r="AA525" s="97"/>
      <c r="AB525" s="99">
        <f>0</f>
        <v>0</v>
      </c>
      <c r="AC525" s="99">
        <f t="array" ref="AC525">SUM(M525,R525,W525,AB525)</f>
        <v>0</v>
      </c>
      <c r="AD525" s="98">
        <f>IF(G525=Error_checking!$A$26,MAX(0,MIN(MaxBonus,$G$1)+1-_xlfn.RANK.EQ(AC525,$AC$2:$AC$601)),0)</f>
        <v>0</v>
      </c>
      <c r="AE525" s="95">
        <f t="shared" si="8"/>
        <v>0</v>
      </c>
      <c r="AF525" s="78" t="str">
        <f t="array" ref="AF525">IF(G525=Error_checking!$A$26,_xlfn.RANK.EQ(AC525,$AC$2:$AC$601),"")</f>
        <v/>
      </c>
      <c r="AG525" s="101"/>
      <c r="AH525" s="102"/>
      <c r="AI525" s="102"/>
      <c r="AJ525" s="102"/>
      <c r="AK525" s="90"/>
      <c r="AL525" s="81"/>
      <c r="AM525" s="81"/>
      <c r="AN525" s="82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1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</row>
    <row r="526" spans="1:78" s="89" customFormat="1" ht="12.75" x14ac:dyDescent="0.2">
      <c r="A526" s="58" t="str">
        <f t="array" ref="A526">IF(G526=Error_checking!$A$26,_xlfn.RANK.EQ(AC526,$AC$2:$AC$601),"")</f>
        <v/>
      </c>
      <c r="B526" s="84">
        <v>440</v>
      </c>
      <c r="C526" s="59">
        <f>VLOOKUP($B526,Ludo_na!$A$2:$D$601,2,0)</f>
        <v>120</v>
      </c>
      <c r="D526" s="60" t="str">
        <f>IF(VLOOKUP($B526,Ludo_voor!$A$2:$Y$601,3,0)="","",VLOOKUP($B526,Ludo_voor!$A$2:$Y$601,3,0))</f>
        <v>Van Orshaegen</v>
      </c>
      <c r="E526" s="61" t="str">
        <f>IF(VLOOKUP($B526,Ludo_voor!$A$2:$Y$601,4,0)="","",VLOOKUP($B526,Ludo_voor!$A$2:$Y$601,4,0))</f>
        <v>Lore</v>
      </c>
      <c r="F526" s="62" t="str">
        <f>IF(VLOOKUP($B526,Ludo_voor!$A$2:$Y$601,5,0)="","",VLOOKUP($B526,Ludo_voor!$A$2:$Y$601,5,0))</f>
        <v/>
      </c>
      <c r="G526" s="63"/>
      <c r="H526" s="85"/>
      <c r="I526" s="86"/>
      <c r="J526" s="87"/>
      <c r="K526" s="87"/>
      <c r="L526" s="87"/>
      <c r="M526" s="67" t="str">
        <f t="array" ref="M526">IF($G526="","",IF(L526="",0,((SUM(IF(I526=I$2:I$601,IF(J526=J$2:J$601,1,0),0))-K526)/(SUM(IF(I526=I$2:I$601,IF(J526=J$2:J$601,1,0),0))-1)*100)+(L526/(SUM(IF(I526=I$2:I$601,IF(J526=J$2:J$601,L$2:L$601,0),0))))+IF(K526&lt;2,SUM(IF(I526=I$2:I$601,IF(J526=J$2:J$601,1,0),0)),0)))</f>
        <v/>
      </c>
      <c r="N526" s="88"/>
      <c r="O526" s="72"/>
      <c r="P526" s="72"/>
      <c r="Q526" s="72"/>
      <c r="R526" s="70" t="str">
        <f t="array" ref="R526">IF($G526="","",IF(Q526="",0,((SUM(IF(N526=N$2:N$601,IF(O526=O$2:O$601,1,0),0))-P526)/(SUM(IF(N526=N$2:N$601,IF(O526=O$2:O$601,1,0),0))-1)*100)+(Q526/(SUM(IF(N526=N$2:N$601,IF(O526=O$2:O$601,Q$2:Q$601,0),0))))+IF(P526&lt;2,SUM(IF(N526=N$2:N$601,IF(O526=O$2:O$601,1,0),0)),0)))</f>
        <v/>
      </c>
      <c r="S526" s="103"/>
      <c r="T526" s="69"/>
      <c r="U526" s="69"/>
      <c r="V526" s="69"/>
      <c r="W526" s="73" t="str">
        <f t="array" ref="W526">IF($G526="","",IF(OR(S526=Error_checking!$Q$25,S526=Error_checking!$Q$26),R526-IF(P526&lt;2,SUM(IF(N526=N$2:N$601,IF(O526=O$2:O$601,1,0),0)),0),IF(V526="",0,((SUM(IF(S526=S$2:S$601,IF(T526=T$2:T$601,1,0),0))-U526)/(SUM(IF(S526=S$2:S$601,IF(T526=T$2:T$601,1,0),0))-1)*100)+(V526/(SUM(IF(S526=S$2:S$601,IF(T526=T$2:T$601,V$2:V$601,0),0))))+IF(U526&lt;2,SUM(IF(S526=S$2:S$601,IF(T526=T$2:T$601,1,0),0)),0))))</f>
        <v/>
      </c>
      <c r="X526" s="96"/>
      <c r="Y526" s="97"/>
      <c r="Z526" s="98"/>
      <c r="AA526" s="97"/>
      <c r="AB526" s="99">
        <f>0</f>
        <v>0</v>
      </c>
      <c r="AC526" s="99">
        <f t="array" ref="AC526">SUM(M526,R526,W526,AB526)</f>
        <v>0</v>
      </c>
      <c r="AD526" s="98">
        <f>IF(G526=Error_checking!$A$26,MAX(0,MIN(MaxBonus,$G$1)+1-_xlfn.RANK.EQ(AC526,$AC$2:$AC$601)),0)</f>
        <v>0</v>
      </c>
      <c r="AE526" s="95">
        <f t="shared" si="8"/>
        <v>0</v>
      </c>
      <c r="AF526" s="78" t="str">
        <f t="array" ref="AF526">IF(G526=Error_checking!$A$26,_xlfn.RANK.EQ(AC526,$AC$2:$AC$601),"")</f>
        <v/>
      </c>
      <c r="AG526" s="101"/>
      <c r="AH526" s="102"/>
      <c r="AI526" s="102"/>
      <c r="AJ526" s="102"/>
      <c r="AK526" s="81"/>
      <c r="AL526" s="90"/>
      <c r="AM526" s="90"/>
      <c r="AN526" s="91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</row>
    <row r="527" spans="1:78" s="104" customFormat="1" ht="12.75" x14ac:dyDescent="0.2">
      <c r="A527" s="58" t="str">
        <f t="array" ref="A527">IF(G527=Error_checking!$A$26,_xlfn.RANK.EQ(AC527,$AC$2:$AC$601),"")</f>
        <v/>
      </c>
      <c r="B527" s="84">
        <v>414</v>
      </c>
      <c r="C527" s="59">
        <f>VLOOKUP($B527,Ludo_na!$A$2:$D$601,2,0)</f>
        <v>449</v>
      </c>
      <c r="D527" s="60" t="str">
        <f>IF(VLOOKUP($B527,Ludo_voor!$A$2:$Y$601,3,0)="","",VLOOKUP($B527,Ludo_voor!$A$2:$Y$601,3,0))</f>
        <v>Van Poucke</v>
      </c>
      <c r="E527" s="61" t="str">
        <f>IF(VLOOKUP($B527,Ludo_voor!$A$2:$Y$601,4,0)="","",VLOOKUP($B527,Ludo_voor!$A$2:$Y$601,4,0))</f>
        <v>Reinhart</v>
      </c>
      <c r="F527" s="62" t="str">
        <f>IF(VLOOKUP($B527,Ludo_voor!$A$2:$Y$601,5,0)="","",VLOOKUP($B527,Ludo_voor!$A$2:$Y$601,5,0))</f>
        <v/>
      </c>
      <c r="G527" s="63"/>
      <c r="H527" s="85"/>
      <c r="I527" s="86"/>
      <c r="J527" s="87"/>
      <c r="K527" s="87"/>
      <c r="L527" s="87"/>
      <c r="M527" s="67" t="str">
        <f t="array" ref="M527">IF($G527="","",IF(L527="",0,((SUM(IF(I527=I$2:I$601,IF(J527=J$2:J$601,1,0),0))-K527)/(SUM(IF(I527=I$2:I$601,IF(J527=J$2:J$601,1,0),0))-1)*100)+(L527/(SUM(IF(I527=I$2:I$601,IF(J527=J$2:J$601,L$2:L$601,0),0))))+IF(K527&lt;2,SUM(IF(I527=I$2:I$601,IF(J527=J$2:J$601,1,0),0)),0)))</f>
        <v/>
      </c>
      <c r="N527" s="88"/>
      <c r="O527" s="72"/>
      <c r="P527" s="72"/>
      <c r="Q527" s="72"/>
      <c r="R527" s="70" t="str">
        <f t="array" ref="R527">IF($G527="","",IF(Q527="",0,((SUM(IF(N527=N$2:N$601,IF(O527=O$2:O$601,1,0),0))-P527)/(SUM(IF(N527=N$2:N$601,IF(O527=O$2:O$601,1,0),0))-1)*100)+(Q527/(SUM(IF(N527=N$2:N$601,IF(O527=O$2:O$601,Q$2:Q$601,0),0))))+IF(P527&lt;2,SUM(IF(N527=N$2:N$601,IF(O527=O$2:O$601,1,0),0)),0)))</f>
        <v/>
      </c>
      <c r="S527" s="103"/>
      <c r="T527" s="69"/>
      <c r="U527" s="69"/>
      <c r="V527" s="69"/>
      <c r="W527" s="73" t="str">
        <f t="array" ref="W527">IF($G527="","",IF(OR(S527=Error_checking!$Q$25,S527=Error_checking!$Q$26),R527-IF(P527&lt;2,SUM(IF(N527=N$2:N$601,IF(O527=O$2:O$601,1,0),0)),0),IF(V527="",0,((SUM(IF(S527=S$2:S$601,IF(T527=T$2:T$601,1,0),0))-U527)/(SUM(IF(S527=S$2:S$601,IF(T527=T$2:T$601,1,0),0))-1)*100)+(V527/(SUM(IF(S527=S$2:S$601,IF(T527=T$2:T$601,V$2:V$601,0),0))))+IF(U527&lt;2,SUM(IF(S527=S$2:S$601,IF(T527=T$2:T$601,1,0),0)),0))))</f>
        <v/>
      </c>
      <c r="X527" s="96"/>
      <c r="Y527" s="97"/>
      <c r="Z527" s="98"/>
      <c r="AA527" s="97"/>
      <c r="AB527" s="99">
        <f>0</f>
        <v>0</v>
      </c>
      <c r="AC527" s="99">
        <f t="array" ref="AC527">SUM(M527,R527,W527,AB527)</f>
        <v>0</v>
      </c>
      <c r="AD527" s="98">
        <f>IF(G527=Error_checking!$A$26,MAX(0,MIN(MaxBonus,$G$1)+1-_xlfn.RANK.EQ(AC527,$AC$2:$AC$601)),0)</f>
        <v>0</v>
      </c>
      <c r="AE527" s="95">
        <f t="shared" si="8"/>
        <v>0</v>
      </c>
      <c r="AF527" s="78" t="str">
        <f t="array" ref="AF527">IF(G527=Error_checking!$A$26,_xlfn.RANK.EQ(AC527,$AC$2:$AC$601),"")</f>
        <v/>
      </c>
      <c r="AG527" s="101"/>
      <c r="AH527" s="102"/>
      <c r="AI527" s="102"/>
      <c r="AJ527" s="102"/>
      <c r="AK527" s="81"/>
      <c r="AL527" s="81"/>
      <c r="AM527" s="81"/>
      <c r="AN527" s="82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1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</row>
    <row r="528" spans="1:78" s="104" customFormat="1" ht="12.75" x14ac:dyDescent="0.2">
      <c r="A528" s="58" t="str">
        <f t="array" ref="A528">IF(G528=Error_checking!$A$26,_xlfn.RANK.EQ(AC528,$AC$2:$AC$601),"")</f>
        <v/>
      </c>
      <c r="B528" s="84">
        <v>120</v>
      </c>
      <c r="C528" s="59">
        <f>VLOOKUP($B528,Ludo_na!$A$2:$D$601,2,0)</f>
        <v>214</v>
      </c>
      <c r="D528" s="60" t="str">
        <f>IF(VLOOKUP($B528,Ludo_voor!$A$2:$Y$601,3,0)="","",VLOOKUP($B528,Ludo_voor!$A$2:$Y$601,3,0))</f>
        <v>Van Reusel</v>
      </c>
      <c r="E528" s="61" t="str">
        <f>IF(VLOOKUP($B528,Ludo_voor!$A$2:$Y$601,4,0)="","",VLOOKUP($B528,Ludo_voor!$A$2:$Y$601,4,0))</f>
        <v>Brecht</v>
      </c>
      <c r="F528" s="62" t="str">
        <f>IF(VLOOKUP($B528,Ludo_voor!$A$2:$Y$601,5,0)="","",VLOOKUP($B528,Ludo_voor!$A$2:$Y$601,5,0))</f>
        <v/>
      </c>
      <c r="G528" s="63"/>
      <c r="H528" s="85"/>
      <c r="I528" s="86"/>
      <c r="J528" s="87"/>
      <c r="K528" s="87"/>
      <c r="L528" s="87"/>
      <c r="M528" s="67" t="str">
        <f t="array" ref="M528">IF($G528="","",IF(L528="",0,((SUM(IF(I528=I$2:I$601,IF(J528=J$2:J$601,1,0),0))-K528)/(SUM(IF(I528=I$2:I$601,IF(J528=J$2:J$601,1,0),0))-1)*100)+(L528/(SUM(IF(I528=I$2:I$601,IF(J528=J$2:J$601,L$2:L$601,0),0))))+IF(K528&lt;2,SUM(IF(I528=I$2:I$601,IF(J528=J$2:J$601,1,0),0)),0)))</f>
        <v/>
      </c>
      <c r="N528" s="88"/>
      <c r="O528" s="72"/>
      <c r="P528" s="72"/>
      <c r="Q528" s="72"/>
      <c r="R528" s="70" t="str">
        <f t="array" ref="R528">IF($G528="","",IF(Q528="",0,((SUM(IF(N528=N$2:N$601,IF(O528=O$2:O$601,1,0),0))-P528)/(SUM(IF(N528=N$2:N$601,IF(O528=O$2:O$601,1,0),0))-1)*100)+(Q528/(SUM(IF(N528=N$2:N$601,IF(O528=O$2:O$601,Q$2:Q$601,0),0))))+IF(P528&lt;2,SUM(IF(N528=N$2:N$601,IF(O528=O$2:O$601,1,0),0)),0)))</f>
        <v/>
      </c>
      <c r="S528" s="103"/>
      <c r="T528" s="69"/>
      <c r="U528" s="69"/>
      <c r="V528" s="69"/>
      <c r="W528" s="73" t="str">
        <f t="array" ref="W528">IF($G528="","",IF(OR(S528=Error_checking!$Q$25,S528=Error_checking!$Q$26),R528-IF(P528&lt;2,SUM(IF(N528=N$2:N$601,IF(O528=O$2:O$601,1,0),0)),0),IF(V528="",0,((SUM(IF(S528=S$2:S$601,IF(T528=T$2:T$601,1,0),0))-U528)/(SUM(IF(S528=S$2:S$601,IF(T528=T$2:T$601,1,0),0))-1)*100)+(V528/(SUM(IF(S528=S$2:S$601,IF(T528=T$2:T$601,V$2:V$601,0),0))))+IF(U528&lt;2,SUM(IF(S528=S$2:S$601,IF(T528=T$2:T$601,1,0),0)),0))))</f>
        <v/>
      </c>
      <c r="X528" s="96"/>
      <c r="Y528" s="97"/>
      <c r="Z528" s="98"/>
      <c r="AA528" s="97"/>
      <c r="AB528" s="99">
        <f>0</f>
        <v>0</v>
      </c>
      <c r="AC528" s="99">
        <f t="array" ref="AC528">SUM(M528,R528,W528,AB528)</f>
        <v>0</v>
      </c>
      <c r="AD528" s="98">
        <f>IF(G528=Error_checking!$A$26,MAX(0,MIN(MaxBonus,$G$1)+1-_xlfn.RANK.EQ(AC528,$AC$2:$AC$601)),0)</f>
        <v>0</v>
      </c>
      <c r="AE528" s="95">
        <f t="shared" si="8"/>
        <v>0</v>
      </c>
      <c r="AF528" s="78" t="str">
        <f t="array" ref="AF528">IF(G528=Error_checking!$A$26,_xlfn.RANK.EQ(AC528,$AC$2:$AC$601),"")</f>
        <v/>
      </c>
      <c r="AG528" s="101"/>
      <c r="AH528" s="102"/>
      <c r="AI528" s="102"/>
      <c r="AJ528" s="102"/>
      <c r="AK528" s="90"/>
      <c r="AL528" s="81"/>
      <c r="AM528" s="81"/>
      <c r="AN528" s="82"/>
      <c r="AO528" s="81"/>
      <c r="AP528" s="81"/>
      <c r="AQ528" s="81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/>
      <c r="BI528" s="89"/>
      <c r="BJ528" s="89"/>
      <c r="BK528" s="89"/>
      <c r="BL528" s="89"/>
      <c r="BM528" s="89"/>
      <c r="BN528" s="89"/>
      <c r="BO528" s="89"/>
      <c r="BP528" s="89"/>
      <c r="BQ528" s="89"/>
      <c r="BR528" s="89"/>
      <c r="BS528" s="89"/>
      <c r="BT528" s="89"/>
      <c r="BU528" s="89"/>
      <c r="BV528" s="89"/>
      <c r="BW528" s="89"/>
      <c r="BX528" s="89"/>
      <c r="BY528" s="89"/>
      <c r="BZ528" s="89"/>
    </row>
    <row r="529" spans="1:78" s="92" customFormat="1" ht="12.75" x14ac:dyDescent="0.2">
      <c r="A529" s="58" t="str">
        <f t="array" ref="A529">IF(G529=Error_checking!$A$26,_xlfn.RANK.EQ(AC529,$AC$2:$AC$601),"")</f>
        <v/>
      </c>
      <c r="B529" s="84">
        <v>76</v>
      </c>
      <c r="C529" s="59">
        <f>VLOOKUP($B529,Ludo_na!$A$2:$D$601,2,0)</f>
        <v>262</v>
      </c>
      <c r="D529" s="60" t="str">
        <f>IF(VLOOKUP($B529,Ludo_voor!$A$2:$Y$601,3,0)="","",VLOOKUP($B529,Ludo_voor!$A$2:$Y$601,3,0))</f>
        <v>Van Reusel</v>
      </c>
      <c r="E529" s="61" t="str">
        <f>IF(VLOOKUP($B529,Ludo_voor!$A$2:$Y$601,4,0)="","",VLOOKUP($B529,Ludo_voor!$A$2:$Y$601,4,0))</f>
        <v>Matthias</v>
      </c>
      <c r="F529" s="62" t="str">
        <f>IF(VLOOKUP($B529,Ludo_voor!$A$2:$Y$601,5,0)="","",VLOOKUP($B529,Ludo_voor!$A$2:$Y$601,5,0))</f>
        <v>Winning Movez</v>
      </c>
      <c r="G529" s="63"/>
      <c r="H529" s="85"/>
      <c r="I529" s="86"/>
      <c r="J529" s="87"/>
      <c r="K529" s="87"/>
      <c r="L529" s="87"/>
      <c r="M529" s="67" t="str">
        <f t="array" ref="M529">IF($G529="","",IF(L529="",0,((SUM(IF(I529=I$2:I$601,IF(J529=J$2:J$601,1,0),0))-K529)/(SUM(IF(I529=I$2:I$601,IF(J529=J$2:J$601,1,0),0))-1)*100)+(L529/(SUM(IF(I529=I$2:I$601,IF(J529=J$2:J$601,L$2:L$601,0),0))))+IF(K529&lt;2,SUM(IF(I529=I$2:I$601,IF(J529=J$2:J$601,1,0),0)),0)))</f>
        <v/>
      </c>
      <c r="N529" s="88"/>
      <c r="O529" s="72"/>
      <c r="P529" s="72"/>
      <c r="Q529" s="72"/>
      <c r="R529" s="70" t="str">
        <f t="array" ref="R529">IF($G529="","",IF(Q529="",0,((SUM(IF(N529=N$2:N$601,IF(O529=O$2:O$601,1,0),0))-P529)/(SUM(IF(N529=N$2:N$601,IF(O529=O$2:O$601,1,0),0))-1)*100)+(Q529/(SUM(IF(N529=N$2:N$601,IF(O529=O$2:O$601,Q$2:Q$601,0),0))))+IF(P529&lt;2,SUM(IF(N529=N$2:N$601,IF(O529=O$2:O$601,1,0),0)),0)))</f>
        <v/>
      </c>
      <c r="S529" s="71"/>
      <c r="T529" s="72"/>
      <c r="U529" s="72"/>
      <c r="V529" s="72"/>
      <c r="W529" s="73" t="str">
        <f t="array" ref="W529">IF($G529="","",IF(OR(S529=Error_checking!$Q$25,S529=Error_checking!$Q$26),R529-IF(P529&lt;2,SUM(IF(N529=N$2:N$601,IF(O529=O$2:O$601,1,0),0)),0),IF(V529="",0,((SUM(IF(S529=S$2:S$601,IF(T529=T$2:T$601,1,0),0))-U529)/(SUM(IF(S529=S$2:S$601,IF(T529=T$2:T$601,1,0),0))-1)*100)+(V529/(SUM(IF(S529=S$2:S$601,IF(T529=T$2:T$601,V$2:V$601,0),0))))+IF(U529&lt;2,SUM(IF(S529=S$2:S$601,IF(T529=T$2:T$601,1,0),0)),0))))</f>
        <v/>
      </c>
      <c r="X529" s="74"/>
      <c r="Y529" s="75"/>
      <c r="Z529" s="76"/>
      <c r="AA529" s="75"/>
      <c r="AB529" s="77">
        <f>0</f>
        <v>0</v>
      </c>
      <c r="AC529" s="77">
        <f t="array" ref="AC529">SUM(M529,R529,W529,AB529)</f>
        <v>0</v>
      </c>
      <c r="AD529" s="76">
        <f>IF(G529=Error_checking!$A$26,MAX(0,MIN(MaxBonus,$G$1)+1-_xlfn.RANK.EQ(AC529,$AC$2:$AC$601)),0)</f>
        <v>0</v>
      </c>
      <c r="AE529" s="73">
        <f t="shared" si="8"/>
        <v>0</v>
      </c>
      <c r="AF529" s="78" t="str">
        <f t="array" ref="AF529">IF(G529=Error_checking!$A$26,_xlfn.RANK.EQ(AC529,$AC$2:$AC$601),"")</f>
        <v/>
      </c>
      <c r="AG529" s="79"/>
      <c r="AH529" s="80"/>
      <c r="AI529" s="80"/>
      <c r="AJ529" s="80"/>
      <c r="AK529" s="81"/>
      <c r="AL529" s="81"/>
      <c r="AM529" s="81"/>
      <c r="AN529" s="82"/>
      <c r="AO529" s="81"/>
      <c r="AP529" s="81"/>
      <c r="AQ529" s="81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89"/>
      <c r="BP529" s="89"/>
      <c r="BQ529" s="89"/>
      <c r="BR529" s="89"/>
      <c r="BS529" s="89"/>
      <c r="BT529" s="89"/>
      <c r="BU529" s="89"/>
      <c r="BV529" s="89"/>
      <c r="BW529" s="89"/>
      <c r="BX529" s="89"/>
      <c r="BY529" s="89"/>
      <c r="BZ529" s="89"/>
    </row>
    <row r="530" spans="1:78" s="104" customFormat="1" ht="12.75" x14ac:dyDescent="0.2">
      <c r="A530" s="58" t="str">
        <f t="array" ref="A530">IF(G530=Error_checking!$A$26,_xlfn.RANK.EQ(AC530,$AC$2:$AC$601),"")</f>
        <v/>
      </c>
      <c r="B530" s="84">
        <v>564</v>
      </c>
      <c r="C530" s="59">
        <f>VLOOKUP($B530,Ludo_na!$A$2:$D$601,2,0)</f>
        <v>533</v>
      </c>
      <c r="D530" s="60" t="str">
        <f>IF(VLOOKUP($B530,Ludo_voor!$A$2:$Y$601,3,0)="","",VLOOKUP($B530,Ludo_voor!$A$2:$Y$601,3,0))</f>
        <v>Van Roeyen</v>
      </c>
      <c r="E530" s="61" t="str">
        <f>IF(VLOOKUP($B530,Ludo_voor!$A$2:$Y$601,4,0)="","",VLOOKUP($B530,Ludo_voor!$A$2:$Y$601,4,0))</f>
        <v>Joke</v>
      </c>
      <c r="F530" s="62" t="str">
        <f>IF(VLOOKUP($B530,Ludo_voor!$A$2:$Y$601,5,0)="","",VLOOKUP($B530,Ludo_voor!$A$2:$Y$601,5,0))</f>
        <v/>
      </c>
      <c r="G530" s="63"/>
      <c r="H530" s="85"/>
      <c r="I530" s="86"/>
      <c r="J530" s="87"/>
      <c r="K530" s="87"/>
      <c r="L530" s="87"/>
      <c r="M530" s="67" t="str">
        <f t="array" ref="M530">IF($G530="","",IF(L530="",0,((SUM(IF(I530=I$2:I$601,IF(J530=J$2:J$601,1,0),0))-K530)/(SUM(IF(I530=I$2:I$601,IF(J530=J$2:J$601,1,0),0))-1)*100)+(L530/(SUM(IF(I530=I$2:I$601,IF(J530=J$2:J$601,L$2:L$601,0),0))))+IF(K530&lt;2,SUM(IF(I530=I$2:I$601,IF(J530=J$2:J$601,1,0),0)),0)))</f>
        <v/>
      </c>
      <c r="N530" s="88"/>
      <c r="O530" s="72"/>
      <c r="P530" s="72"/>
      <c r="Q530" s="72"/>
      <c r="R530" s="70" t="str">
        <f t="array" ref="R530">IF($G530="","",IF(Q530="",0,((SUM(IF(N530=N$2:N$601,IF(O530=O$2:O$601,1,0),0))-P530)/(SUM(IF(N530=N$2:N$601,IF(O530=O$2:O$601,1,0),0))-1)*100)+(Q530/(SUM(IF(N530=N$2:N$601,IF(O530=O$2:O$601,Q$2:Q$601,0),0))))+IF(P530&lt;2,SUM(IF(N530=N$2:N$601,IF(O530=O$2:O$601,1,0),0)),0)))</f>
        <v/>
      </c>
      <c r="S530" s="71"/>
      <c r="T530" s="72"/>
      <c r="U530" s="72"/>
      <c r="V530" s="72"/>
      <c r="W530" s="73" t="str">
        <f t="array" ref="W530">IF($G530="","",IF(OR(S530=Error_checking!$Q$25,S530=Error_checking!$Q$26),R530-IF(P530&lt;2,SUM(IF(N530=N$2:N$601,IF(O530=O$2:O$601,1,0),0)),0),IF(V530="",0,((SUM(IF(S530=S$2:S$601,IF(T530=T$2:T$601,1,0),0))-U530)/(SUM(IF(S530=S$2:S$601,IF(T530=T$2:T$601,1,0),0))-1)*100)+(V530/(SUM(IF(S530=S$2:S$601,IF(T530=T$2:T$601,V$2:V$601,0),0))))+IF(U530&lt;2,SUM(IF(S530=S$2:S$601,IF(T530=T$2:T$601,1,0),0)),0))))</f>
        <v/>
      </c>
      <c r="X530" s="74"/>
      <c r="Y530" s="75"/>
      <c r="Z530" s="76"/>
      <c r="AA530" s="75"/>
      <c r="AB530" s="77">
        <f>0</f>
        <v>0</v>
      </c>
      <c r="AC530" s="77">
        <f t="array" ref="AC530">SUM(M530,R530,W530,AB530)</f>
        <v>0</v>
      </c>
      <c r="AD530" s="76">
        <f>IF(G530=Error_checking!$A$26,MAX(0,MIN(MaxBonus,$G$1)+1-_xlfn.RANK.EQ(AC530,$AC$2:$AC$601)),0)</f>
        <v>0</v>
      </c>
      <c r="AE530" s="73">
        <f t="shared" si="8"/>
        <v>0</v>
      </c>
      <c r="AF530" s="78" t="str">
        <f t="array" ref="AF530">IF(G530=Error_checking!$A$26,_xlfn.RANK.EQ(AC530,$AC$2:$AC$601),"")</f>
        <v/>
      </c>
      <c r="AG530" s="79"/>
      <c r="AH530" s="80"/>
      <c r="AI530" s="80"/>
      <c r="AJ530" s="80"/>
      <c r="AK530" s="81"/>
      <c r="AL530" s="81"/>
      <c r="AM530" s="81"/>
      <c r="AN530" s="82"/>
      <c r="AO530" s="81"/>
      <c r="AP530" s="81"/>
      <c r="AQ530" s="81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89"/>
      <c r="BM530" s="89"/>
      <c r="BN530" s="89"/>
      <c r="BO530" s="89"/>
      <c r="BP530" s="89"/>
      <c r="BQ530" s="89"/>
      <c r="BR530" s="89"/>
      <c r="BS530" s="89"/>
      <c r="BT530" s="89"/>
      <c r="BU530" s="89"/>
      <c r="BV530" s="89"/>
      <c r="BW530" s="89"/>
      <c r="BX530" s="89"/>
      <c r="BY530" s="89"/>
      <c r="BZ530" s="89"/>
    </row>
    <row r="531" spans="1:78" s="89" customFormat="1" ht="12.75" x14ac:dyDescent="0.2">
      <c r="A531" s="58" t="str">
        <f t="array" ref="A531">IF(G531=Error_checking!$A$26,_xlfn.RANK.EQ(AC531,$AC$2:$AC$601),"")</f>
        <v/>
      </c>
      <c r="B531" s="84">
        <v>307</v>
      </c>
      <c r="C531" s="59">
        <f>VLOOKUP($B531,Ludo_na!$A$2:$D$601,2,0)</f>
        <v>65</v>
      </c>
      <c r="D531" s="60" t="str">
        <f>IF(VLOOKUP($B531,Ludo_voor!$A$2:$Y$601,3,0)="","",VLOOKUP($B531,Ludo_voor!$A$2:$Y$601,3,0))</f>
        <v>Van Roy</v>
      </c>
      <c r="E531" s="61" t="str">
        <f>IF(VLOOKUP($B531,Ludo_voor!$A$2:$Y$601,4,0)="","",VLOOKUP($B531,Ludo_voor!$A$2:$Y$601,4,0))</f>
        <v>Stany</v>
      </c>
      <c r="F531" s="62" t="str">
        <f>IF(VLOOKUP($B531,Ludo_voor!$A$2:$Y$601,5,0)="","",VLOOKUP($B531,Ludo_voor!$A$2:$Y$601,5,0))</f>
        <v>Winning Movez</v>
      </c>
      <c r="G531" s="63"/>
      <c r="H531" s="85"/>
      <c r="I531" s="65"/>
      <c r="J531" s="66"/>
      <c r="K531" s="87"/>
      <c r="L531" s="87"/>
      <c r="M531" s="67" t="str">
        <f t="array" ref="M531">IF($G531="","",IF(L531="",0,((SUM(IF(I531=I$2:I$601,IF(J531=J$2:J$601,1,0),0))-K531)/(SUM(IF(I531=I$2:I$601,IF(J531=J$2:J$601,1,0),0))-1)*100)+(L531/(SUM(IF(I531=I$2:I$601,IF(J531=J$2:J$601,L$2:L$601,0),0))))+IF(K531&lt;2,SUM(IF(I531=I$2:I$601,IF(J531=J$2:J$601,1,0),0)),0)))</f>
        <v/>
      </c>
      <c r="N531" s="68"/>
      <c r="O531" s="69"/>
      <c r="P531" s="72"/>
      <c r="Q531" s="72"/>
      <c r="R531" s="70" t="str">
        <f t="array" ref="R531">IF($G531="","",IF(Q531="",0,((SUM(IF(N531=N$2:N$601,IF(O531=O$2:O$601,1,0),0))-P531)/(SUM(IF(N531=N$2:N$601,IF(O531=O$2:O$601,1,0),0))-1)*100)+(Q531/(SUM(IF(N531=N$2:N$601,IF(O531=O$2:O$601,Q$2:Q$601,0),0))))+IF(P531&lt;2,SUM(IF(N531=N$2:N$601,IF(O531=O$2:O$601,1,0),0)),0)))</f>
        <v/>
      </c>
      <c r="S531" s="71"/>
      <c r="T531" s="72"/>
      <c r="U531" s="72"/>
      <c r="V531" s="72"/>
      <c r="W531" s="73" t="str">
        <f t="array" ref="W531">IF($G531="","",IF(OR(S531=Error_checking!$Q$25,S531=Error_checking!$Q$26),R531-IF(P531&lt;2,SUM(IF(N531=N$2:N$601,IF(O531=O$2:O$601,1,0),0)),0),IF(V531="",0,((SUM(IF(S531=S$2:S$601,IF(T531=T$2:T$601,1,0),0))-U531)/(SUM(IF(S531=S$2:S$601,IF(T531=T$2:T$601,1,0),0))-1)*100)+(V531/(SUM(IF(S531=S$2:S$601,IF(T531=T$2:T$601,V$2:V$601,0),0))))+IF(U531&lt;2,SUM(IF(S531=S$2:S$601,IF(T531=T$2:T$601,1,0),0)),0))))</f>
        <v/>
      </c>
      <c r="X531" s="74"/>
      <c r="Y531" s="75"/>
      <c r="Z531" s="76"/>
      <c r="AA531" s="75"/>
      <c r="AB531" s="77">
        <f>0</f>
        <v>0</v>
      </c>
      <c r="AC531" s="77">
        <f t="array" ref="AC531">SUM(M531,R531,W531,AB531)</f>
        <v>0</v>
      </c>
      <c r="AD531" s="76">
        <f>IF(G531=Error_checking!$A$26,MAX(0,MIN(MaxBonus,$G$1)+1-_xlfn.RANK.EQ(AC531,$AC$2:$AC$601)),0)</f>
        <v>0</v>
      </c>
      <c r="AE531" s="73">
        <f t="shared" si="8"/>
        <v>0</v>
      </c>
      <c r="AF531" s="78" t="str">
        <f t="array" ref="AF531">IF(G531=Error_checking!$A$26,_xlfn.RANK.EQ(AC531,$AC$2:$AC$601),"")</f>
        <v/>
      </c>
      <c r="AG531" s="79"/>
      <c r="AH531" s="80"/>
      <c r="AI531" s="80"/>
      <c r="AJ531" s="80"/>
      <c r="AK531" s="81"/>
      <c r="AL531" s="81"/>
      <c r="AM531" s="81"/>
      <c r="AN531" s="82"/>
      <c r="AO531" s="81"/>
      <c r="AP531" s="81"/>
      <c r="AQ531" s="81"/>
    </row>
    <row r="532" spans="1:78" s="104" customFormat="1" ht="12.75" x14ac:dyDescent="0.2">
      <c r="A532" s="58" t="str">
        <f t="array" ref="A532">IF(G532=Error_checking!$A$26,_xlfn.RANK.EQ(AC532,$AC$2:$AC$601),"")</f>
        <v/>
      </c>
      <c r="B532" s="84">
        <v>336</v>
      </c>
      <c r="C532" s="59">
        <f>VLOOKUP($B532,Ludo_na!$A$2:$D$601,2,0)</f>
        <v>541</v>
      </c>
      <c r="D532" s="60" t="str">
        <f>IF(VLOOKUP($B532,Ludo_voor!$A$2:$Y$601,3,0)="","",VLOOKUP($B532,Ludo_voor!$A$2:$Y$601,3,0))</f>
        <v>Van Tichelen</v>
      </c>
      <c r="E532" s="61" t="str">
        <f>IF(VLOOKUP($B532,Ludo_voor!$A$2:$Y$601,4,0)="","",VLOOKUP($B532,Ludo_voor!$A$2:$Y$601,4,0))</f>
        <v>Vincent</v>
      </c>
      <c r="F532" s="62" t="str">
        <f>IF(VLOOKUP($B532,Ludo_voor!$A$2:$Y$601,5,0)="","",VLOOKUP($B532,Ludo_voor!$A$2:$Y$601,5,0))</f>
        <v/>
      </c>
      <c r="G532" s="63"/>
      <c r="H532" s="85"/>
      <c r="I532" s="86"/>
      <c r="J532" s="87"/>
      <c r="K532" s="87"/>
      <c r="L532" s="87"/>
      <c r="M532" s="67" t="str">
        <f t="array" ref="M532">IF($G532="","",IF(L532="",0,((SUM(IF(I532=I$2:I$601,IF(J532=J$2:J$601,1,0),0))-K532)/(SUM(IF(I532=I$2:I$601,IF(J532=J$2:J$601,1,0),0))-1)*100)+(L532/(SUM(IF(I532=I$2:I$601,IF(J532=J$2:J$601,L$2:L$601,0),0))))+IF(K532&lt;2,SUM(IF(I532=I$2:I$601,IF(J532=J$2:J$601,1,0),0)),0)))</f>
        <v/>
      </c>
      <c r="N532" s="88"/>
      <c r="O532" s="72"/>
      <c r="P532" s="72"/>
      <c r="Q532" s="72"/>
      <c r="R532" s="70" t="str">
        <f t="array" ref="R532">IF($G532="","",IF(Q532="",0,((SUM(IF(N532=N$2:N$601,IF(O532=O$2:O$601,1,0),0))-P532)/(SUM(IF(N532=N$2:N$601,IF(O532=O$2:O$601,1,0),0))-1)*100)+(Q532/(SUM(IF(N532=N$2:N$601,IF(O532=O$2:O$601,Q$2:Q$601,0),0))))+IF(P532&lt;2,SUM(IF(N532=N$2:N$601,IF(O532=O$2:O$601,1,0),0)),0)))</f>
        <v/>
      </c>
      <c r="S532" s="103"/>
      <c r="T532" s="69"/>
      <c r="U532" s="69"/>
      <c r="V532" s="69"/>
      <c r="W532" s="73" t="str">
        <f t="array" ref="W532">IF($G532="","",IF(OR(S532=Error_checking!$Q$25,S532=Error_checking!$Q$26),R532-IF(P532&lt;2,SUM(IF(N532=N$2:N$601,IF(O532=O$2:O$601,1,0),0)),0),IF(V532="",0,((SUM(IF(S532=S$2:S$601,IF(T532=T$2:T$601,1,0),0))-U532)/(SUM(IF(S532=S$2:S$601,IF(T532=T$2:T$601,1,0),0))-1)*100)+(V532/(SUM(IF(S532=S$2:S$601,IF(T532=T$2:T$601,V$2:V$601,0),0))))+IF(U532&lt;2,SUM(IF(S532=S$2:S$601,IF(T532=T$2:T$601,1,0),0)),0))))</f>
        <v/>
      </c>
      <c r="X532" s="96"/>
      <c r="Y532" s="97"/>
      <c r="Z532" s="98"/>
      <c r="AA532" s="97"/>
      <c r="AB532" s="99">
        <f>0</f>
        <v>0</v>
      </c>
      <c r="AC532" s="99">
        <f t="array" ref="AC532">SUM(M532,R532,W532,AB532)</f>
        <v>0</v>
      </c>
      <c r="AD532" s="98">
        <f>IF(G532=Error_checking!$A$26,MAX(0,MIN(MaxBonus,$G$1)+1-_xlfn.RANK.EQ(AC532,$AC$2:$AC$601)),0)</f>
        <v>0</v>
      </c>
      <c r="AE532" s="95">
        <f t="shared" si="8"/>
        <v>0</v>
      </c>
      <c r="AF532" s="78" t="str">
        <f t="array" ref="AF532">IF(G532=Error_checking!$A$26,_xlfn.RANK.EQ(AC532,$AC$2:$AC$601),"")</f>
        <v/>
      </c>
      <c r="AG532" s="101"/>
      <c r="AH532" s="102"/>
      <c r="AI532" s="102"/>
      <c r="AJ532" s="102"/>
      <c r="AK532" s="81"/>
      <c r="AL532" s="81"/>
      <c r="AM532" s="81"/>
      <c r="AN532" s="82"/>
      <c r="AO532" s="81"/>
      <c r="AP532" s="81"/>
      <c r="AQ532" s="81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89"/>
      <c r="BM532" s="89"/>
      <c r="BN532" s="89"/>
      <c r="BO532" s="89"/>
      <c r="BP532" s="89"/>
      <c r="BQ532" s="89"/>
      <c r="BR532" s="89"/>
      <c r="BS532" s="89"/>
      <c r="BT532" s="89"/>
      <c r="BU532" s="89"/>
      <c r="BV532" s="89"/>
      <c r="BW532" s="89"/>
      <c r="BX532" s="89"/>
      <c r="BY532" s="89"/>
      <c r="BZ532" s="89"/>
    </row>
    <row r="533" spans="1:78" s="104" customFormat="1" ht="12.75" x14ac:dyDescent="0.2">
      <c r="A533" s="58" t="str">
        <f t="array" ref="A533">IF(G533=Error_checking!$A$26,_xlfn.RANK.EQ(AC533,$AC$2:$AC$601),"")</f>
        <v/>
      </c>
      <c r="B533" s="93">
        <v>218</v>
      </c>
      <c r="C533" s="59">
        <f>VLOOKUP($B533,Ludo_na!$A$2:$D$601,2,0)</f>
        <v>482</v>
      </c>
      <c r="D533" s="60" t="str">
        <f>IF(VLOOKUP($B533,Ludo_voor!$A$2:$Y$601,3,0)="","",VLOOKUP($B533,Ludo_voor!$A$2:$Y$601,3,0))</f>
        <v>Van Wittenberghe</v>
      </c>
      <c r="E533" s="61" t="str">
        <f>IF(VLOOKUP($B533,Ludo_voor!$A$2:$Y$601,4,0)="","",VLOOKUP($B533,Ludo_voor!$A$2:$Y$601,4,0))</f>
        <v>Eva</v>
      </c>
      <c r="F533" s="62" t="str">
        <f>IF(VLOOKUP($B533,Ludo_voor!$A$2:$Y$601,5,0)="","",VLOOKUP($B533,Ludo_voor!$A$2:$Y$601,5,0))</f>
        <v/>
      </c>
      <c r="G533" s="63"/>
      <c r="H533" s="85"/>
      <c r="I533" s="86"/>
      <c r="J533" s="87"/>
      <c r="K533" s="87"/>
      <c r="L533" s="87"/>
      <c r="M533" s="67" t="str">
        <f t="array" ref="M533">IF($G533="","",IF(L533="",0,((SUM(IF(I533=I$2:I$601,IF(J533=J$2:J$601,1,0),0))-K533)/(SUM(IF(I533=I$2:I$601,IF(J533=J$2:J$601,1,0),0))-1)*100)+(L533/(SUM(IF(I533=I$2:I$601,IF(J533=J$2:J$601,L$2:L$601,0),0))))+IF(K533&lt;2,SUM(IF(I533=I$2:I$601,IF(J533=J$2:J$601,1,0),0)),0)))</f>
        <v/>
      </c>
      <c r="N533" s="88"/>
      <c r="O533" s="72"/>
      <c r="P533" s="72"/>
      <c r="Q533" s="72"/>
      <c r="R533" s="70" t="str">
        <f t="array" ref="R533">IF($G533="","",IF(Q533="",0,((SUM(IF(N533=N$2:N$601,IF(O533=O$2:O$601,1,0),0))-P533)/(SUM(IF(N533=N$2:N$601,IF(O533=O$2:O$601,1,0),0))-1)*100)+(Q533/(SUM(IF(N533=N$2:N$601,IF(O533=O$2:O$601,Q$2:Q$601,0),0))))+IF(P533&lt;2,SUM(IF(N533=N$2:N$601,IF(O533=O$2:O$601,1,0),0)),0)))</f>
        <v/>
      </c>
      <c r="S533" s="71"/>
      <c r="T533" s="72"/>
      <c r="U533" s="72"/>
      <c r="V533" s="72"/>
      <c r="W533" s="73" t="str">
        <f t="array" ref="W533">IF($G533="","",IF(OR(S533=Error_checking!$Q$25,S533=Error_checking!$Q$26),R533-IF(P533&lt;2,SUM(IF(N533=N$2:N$601,IF(O533=O$2:O$601,1,0),0)),0),IF(V533="",0,((SUM(IF(S533=S$2:S$601,IF(T533=T$2:T$601,1,0),0))-U533)/(SUM(IF(S533=S$2:S$601,IF(T533=T$2:T$601,1,0),0))-1)*100)+(V533/(SUM(IF(S533=S$2:S$601,IF(T533=T$2:T$601,V$2:V$601,0),0))))+IF(U533&lt;2,SUM(IF(S533=S$2:S$601,IF(T533=T$2:T$601,1,0),0)),0))))</f>
        <v/>
      </c>
      <c r="X533" s="74"/>
      <c r="Y533" s="75"/>
      <c r="Z533" s="76"/>
      <c r="AA533" s="75"/>
      <c r="AB533" s="77">
        <f>0</f>
        <v>0</v>
      </c>
      <c r="AC533" s="77">
        <f t="array" ref="AC533">SUM(M533,R533,W533,AB533)</f>
        <v>0</v>
      </c>
      <c r="AD533" s="76">
        <f>IF(G533=Error_checking!$A$26,MAX(0,MIN(MaxBonus,$G$1)+1-_xlfn.RANK.EQ(AC533,$AC$2:$AC$601)),0)</f>
        <v>0</v>
      </c>
      <c r="AE533" s="73">
        <f t="shared" si="8"/>
        <v>0</v>
      </c>
      <c r="AF533" s="78" t="str">
        <f t="array" ref="AF533">IF(G533=Error_checking!$A$26,_xlfn.RANK.EQ(AC533,$AC$2:$AC$601),"")</f>
        <v/>
      </c>
      <c r="AG533" s="79"/>
      <c r="AH533" s="80"/>
      <c r="AI533" s="80"/>
      <c r="AJ533" s="80"/>
      <c r="AK533" s="81"/>
      <c r="AL533" s="90"/>
      <c r="AM533" s="90"/>
      <c r="AN533" s="90"/>
      <c r="AO533" s="90"/>
      <c r="AP533" s="90"/>
      <c r="AQ533" s="90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89"/>
      <c r="BM533" s="89"/>
      <c r="BN533" s="89"/>
      <c r="BO533" s="89"/>
      <c r="BP533" s="89"/>
      <c r="BQ533" s="89"/>
      <c r="BR533" s="89"/>
      <c r="BS533" s="89"/>
      <c r="BT533" s="89"/>
      <c r="BU533" s="89"/>
      <c r="BV533" s="89"/>
      <c r="BW533" s="89"/>
      <c r="BX533" s="89"/>
      <c r="BY533" s="89"/>
      <c r="BZ533" s="89"/>
    </row>
    <row r="534" spans="1:78" s="104" customFormat="1" ht="12.75" x14ac:dyDescent="0.2">
      <c r="A534" s="58" t="str">
        <f t="array" ref="A534">IF(G534=Error_checking!$A$26,_xlfn.RANK.EQ(AC534,$AC$2:$AC$601),"")</f>
        <v/>
      </c>
      <c r="B534" s="84">
        <v>180</v>
      </c>
      <c r="C534" s="59">
        <f>VLOOKUP($B534,Ludo_na!$A$2:$D$601,2,0)</f>
        <v>313</v>
      </c>
      <c r="D534" s="60" t="str">
        <f>IF(VLOOKUP($B534,Ludo_voor!$A$2:$Y$601,3,0)="","",VLOOKUP($B534,Ludo_voor!$A$2:$Y$601,3,0))</f>
        <v>Vanassche</v>
      </c>
      <c r="E534" s="61" t="str">
        <f>IF(VLOOKUP($B534,Ludo_voor!$A$2:$Y$601,4,0)="","",VLOOKUP($B534,Ludo_voor!$A$2:$Y$601,4,0))</f>
        <v>Katrien</v>
      </c>
      <c r="F534" s="62" t="str">
        <f>IF(VLOOKUP($B534,Ludo_voor!$A$2:$Y$601,5,0)="","",VLOOKUP($B534,Ludo_voor!$A$2:$Y$601,5,0))</f>
        <v/>
      </c>
      <c r="G534" s="63"/>
      <c r="H534" s="85"/>
      <c r="I534" s="86"/>
      <c r="J534" s="87"/>
      <c r="K534" s="87"/>
      <c r="L534" s="87"/>
      <c r="M534" s="67" t="str">
        <f t="array" ref="M534">IF($G534="","",IF(L534="",0,((SUM(IF(I534=I$2:I$601,IF(J534=J$2:J$601,1,0),0))-K534)/(SUM(IF(I534=I$2:I$601,IF(J534=J$2:J$601,1,0),0))-1)*100)+(L534/(SUM(IF(I534=I$2:I$601,IF(J534=J$2:J$601,L$2:L$601,0),0))))+IF(K534&lt;2,SUM(IF(I534=I$2:I$601,IF(J534=J$2:J$601,1,0),0)),0)))</f>
        <v/>
      </c>
      <c r="N534" s="88"/>
      <c r="O534" s="72"/>
      <c r="P534" s="72"/>
      <c r="Q534" s="72"/>
      <c r="R534" s="70" t="str">
        <f t="array" ref="R534">IF($G534="","",IF(Q534="",0,((SUM(IF(N534=N$2:N$601,IF(O534=O$2:O$601,1,0),0))-P534)/(SUM(IF(N534=N$2:N$601,IF(O534=O$2:O$601,1,0),0))-1)*100)+(Q534/(SUM(IF(N534=N$2:N$601,IF(O534=O$2:O$601,Q$2:Q$601,0),0))))+IF(P534&lt;2,SUM(IF(N534=N$2:N$601,IF(O534=O$2:O$601,1,0),0)),0)))</f>
        <v/>
      </c>
      <c r="S534" s="103"/>
      <c r="T534" s="69"/>
      <c r="U534" s="69"/>
      <c r="V534" s="69"/>
      <c r="W534" s="73" t="str">
        <f t="array" ref="W534">IF($G534="","",IF(OR(S534=Error_checking!$Q$25,S534=Error_checking!$Q$26),R534-IF(P534&lt;2,SUM(IF(N534=N$2:N$601,IF(O534=O$2:O$601,1,0),0)),0),IF(V534="",0,((SUM(IF(S534=S$2:S$601,IF(T534=T$2:T$601,1,0),0))-U534)/(SUM(IF(S534=S$2:S$601,IF(T534=T$2:T$601,1,0),0))-1)*100)+(V534/(SUM(IF(S534=S$2:S$601,IF(T534=T$2:T$601,V$2:V$601,0),0))))+IF(U534&lt;2,SUM(IF(S534=S$2:S$601,IF(T534=T$2:T$601,1,0),0)),0))))</f>
        <v/>
      </c>
      <c r="X534" s="96"/>
      <c r="Y534" s="97"/>
      <c r="Z534" s="98"/>
      <c r="AA534" s="97"/>
      <c r="AB534" s="99">
        <f>0</f>
        <v>0</v>
      </c>
      <c r="AC534" s="99">
        <f t="array" ref="AC534">SUM(M534,R534,W534,AB534)</f>
        <v>0</v>
      </c>
      <c r="AD534" s="98">
        <f>IF(G534=Error_checking!$A$26,MAX(0,MIN(MaxBonus,$G$1)+1-_xlfn.RANK.EQ(AC534,$AC$2:$AC$601)),0)</f>
        <v>0</v>
      </c>
      <c r="AE534" s="95">
        <f t="shared" si="8"/>
        <v>0</v>
      </c>
      <c r="AF534" s="78" t="str">
        <f t="array" ref="AF534">IF(G534=Error_checking!$A$26,_xlfn.RANK.EQ(AC534,$AC$2:$AC$601),"")</f>
        <v/>
      </c>
      <c r="AG534" s="101"/>
      <c r="AH534" s="102"/>
      <c r="AI534" s="102"/>
      <c r="AJ534" s="102"/>
      <c r="AK534" s="81"/>
      <c r="AL534" s="81"/>
      <c r="AM534" s="81"/>
      <c r="AN534" s="82"/>
      <c r="AO534" s="81"/>
      <c r="AP534" s="81"/>
      <c r="AQ534" s="81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89"/>
      <c r="BM534" s="89"/>
      <c r="BN534" s="89"/>
      <c r="BO534" s="89"/>
      <c r="BP534" s="89"/>
      <c r="BQ534" s="89"/>
      <c r="BR534" s="89"/>
      <c r="BS534" s="89"/>
      <c r="BT534" s="89"/>
      <c r="BU534" s="89"/>
      <c r="BV534" s="89"/>
      <c r="BW534" s="89"/>
      <c r="BX534" s="89"/>
      <c r="BY534" s="89"/>
      <c r="BZ534" s="89"/>
    </row>
    <row r="535" spans="1:78" s="104" customFormat="1" ht="12.75" x14ac:dyDescent="0.2">
      <c r="A535" s="58" t="str">
        <f t="array" ref="A535">IF(G535=Error_checking!$A$26,_xlfn.RANK.EQ(AC535,$AC$2:$AC$601),"")</f>
        <v/>
      </c>
      <c r="B535" s="84">
        <v>194</v>
      </c>
      <c r="C535" s="59">
        <f>VLOOKUP($B535,Ludo_na!$A$2:$D$601,2,0)</f>
        <v>446</v>
      </c>
      <c r="D535" s="60" t="str">
        <f>IF(VLOOKUP($B535,Ludo_voor!$A$2:$Y$601,3,0)="","",VLOOKUP($B535,Ludo_voor!$A$2:$Y$601,3,0))</f>
        <v>Vancompernolle</v>
      </c>
      <c r="E535" s="61" t="str">
        <f>IF(VLOOKUP($B535,Ludo_voor!$A$2:$Y$601,4,0)="","",VLOOKUP($B535,Ludo_voor!$A$2:$Y$601,4,0))</f>
        <v>Davy</v>
      </c>
      <c r="F535" s="62" t="str">
        <f>IF(VLOOKUP($B535,Ludo_voor!$A$2:$Y$601,5,0)="","",VLOOKUP($B535,Ludo_voor!$A$2:$Y$601,5,0))</f>
        <v>Spelen op Zolder</v>
      </c>
      <c r="G535" s="63"/>
      <c r="H535" s="85"/>
      <c r="I535" s="86"/>
      <c r="J535" s="87"/>
      <c r="K535" s="87"/>
      <c r="L535" s="87"/>
      <c r="M535" s="67" t="str">
        <f t="array" ref="M535">IF($G535="","",IF(L535="",0,((SUM(IF(I535=I$2:I$601,IF(J535=J$2:J$601,1,0),0))-K535)/(SUM(IF(I535=I$2:I$601,IF(J535=J$2:J$601,1,0),0))-1)*100)+(L535/(SUM(IF(I535=I$2:I$601,IF(J535=J$2:J$601,L$2:L$601,0),0))))+IF(K535&lt;2,SUM(IF(I535=I$2:I$601,IF(J535=J$2:J$601,1,0),0)),0)))</f>
        <v/>
      </c>
      <c r="N535" s="88"/>
      <c r="O535" s="72"/>
      <c r="P535" s="72"/>
      <c r="Q535" s="72"/>
      <c r="R535" s="70" t="str">
        <f t="array" ref="R535">IF($G535="","",IF(Q535="",0,((SUM(IF(N535=N$2:N$601,IF(O535=O$2:O$601,1,0),0))-P535)/(SUM(IF(N535=N$2:N$601,IF(O535=O$2:O$601,1,0),0))-1)*100)+(Q535/(SUM(IF(N535=N$2:N$601,IF(O535=O$2:O$601,Q$2:Q$601,0),0))))+IF(P535&lt;2,SUM(IF(N535=N$2:N$601,IF(O535=O$2:O$601,1,0),0)),0)))</f>
        <v/>
      </c>
      <c r="S535" s="71"/>
      <c r="T535" s="72"/>
      <c r="U535" s="72"/>
      <c r="V535" s="72"/>
      <c r="W535" s="73" t="str">
        <f t="array" ref="W535">IF($G535="","",IF(OR(S535=Error_checking!$Q$25,S535=Error_checking!$Q$26),R535-IF(P535&lt;2,SUM(IF(N535=N$2:N$601,IF(O535=O$2:O$601,1,0),0)),0),IF(V535="",0,((SUM(IF(S535=S$2:S$601,IF(T535=T$2:T$601,1,0),0))-U535)/(SUM(IF(S535=S$2:S$601,IF(T535=T$2:T$601,1,0),0))-1)*100)+(V535/(SUM(IF(S535=S$2:S$601,IF(T535=T$2:T$601,V$2:V$601,0),0))))+IF(U535&lt;2,SUM(IF(S535=S$2:S$601,IF(T535=T$2:T$601,1,0),0)),0))))</f>
        <v/>
      </c>
      <c r="X535" s="74"/>
      <c r="Y535" s="75"/>
      <c r="Z535" s="76"/>
      <c r="AA535" s="75"/>
      <c r="AB535" s="77">
        <f>0</f>
        <v>0</v>
      </c>
      <c r="AC535" s="77">
        <f t="array" ref="AC535">SUM(M535,R535,W535,AB535)</f>
        <v>0</v>
      </c>
      <c r="AD535" s="76">
        <f>IF(G535=Error_checking!$A$26,MAX(0,MIN(MaxBonus,$G$1)+1-_xlfn.RANK.EQ(AC535,$AC$2:$AC$601)),0)</f>
        <v>0</v>
      </c>
      <c r="AE535" s="73">
        <f t="shared" si="8"/>
        <v>0</v>
      </c>
      <c r="AF535" s="78" t="str">
        <f t="array" ref="AF535">IF(G535=Error_checking!$A$26,_xlfn.RANK.EQ(AC535,$AC$2:$AC$601),"")</f>
        <v/>
      </c>
      <c r="AG535" s="79"/>
      <c r="AH535" s="80"/>
      <c r="AI535" s="80"/>
      <c r="AJ535" s="80"/>
      <c r="AK535" s="81"/>
      <c r="AL535" s="81"/>
      <c r="AM535" s="81"/>
      <c r="AN535" s="82"/>
      <c r="AO535" s="81"/>
      <c r="AP535" s="81"/>
      <c r="AQ535" s="81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89"/>
      <c r="BM535" s="89"/>
      <c r="BN535" s="89"/>
      <c r="BO535" s="89"/>
      <c r="BP535" s="89"/>
      <c r="BQ535" s="89"/>
      <c r="BR535" s="89"/>
      <c r="BS535" s="89"/>
      <c r="BT535" s="89"/>
      <c r="BU535" s="89"/>
      <c r="BV535" s="89"/>
      <c r="BW535" s="89"/>
      <c r="BX535" s="89"/>
      <c r="BY535" s="89"/>
      <c r="BZ535" s="89"/>
    </row>
    <row r="536" spans="1:78" s="104" customFormat="1" ht="12.75" x14ac:dyDescent="0.2">
      <c r="A536" s="58" t="str">
        <f t="array" ref="A536">IF(G536=Error_checking!$A$26,_xlfn.RANK.EQ(AC536,$AC$2:$AC$601),"")</f>
        <v/>
      </c>
      <c r="B536" s="84">
        <v>189</v>
      </c>
      <c r="C536" s="59">
        <f>VLOOKUP($B536,Ludo_na!$A$2:$D$601,2,0)</f>
        <v>105</v>
      </c>
      <c r="D536" s="60" t="str">
        <f>IF(VLOOKUP($B536,Ludo_voor!$A$2:$Y$601,3,0)="","",VLOOKUP($B536,Ludo_voor!$A$2:$Y$601,3,0))</f>
        <v>Vancompernolle</v>
      </c>
      <c r="E536" s="61" t="str">
        <f>IF(VLOOKUP($B536,Ludo_voor!$A$2:$Y$601,4,0)="","",VLOOKUP($B536,Ludo_voor!$A$2:$Y$601,4,0))</f>
        <v>Kenny</v>
      </c>
      <c r="F536" s="62" t="str">
        <f>IF(VLOOKUP($B536,Ludo_voor!$A$2:$Y$601,5,0)="","",VLOOKUP($B536,Ludo_voor!$A$2:$Y$601,5,0))</f>
        <v>Spelen op Zolder</v>
      </c>
      <c r="G536" s="63"/>
      <c r="H536" s="85"/>
      <c r="I536" s="86"/>
      <c r="J536" s="87"/>
      <c r="K536" s="87"/>
      <c r="L536" s="87"/>
      <c r="M536" s="67" t="str">
        <f t="array" ref="M536">IF($G536="","",IF(L536="",0,((SUM(IF(I536=I$2:I$601,IF(J536=J$2:J$601,1,0),0))-K536)/(SUM(IF(I536=I$2:I$601,IF(J536=J$2:J$601,1,0),0))-1)*100)+(L536/(SUM(IF(I536=I$2:I$601,IF(J536=J$2:J$601,L$2:L$601,0),0))))+IF(K536&lt;2,SUM(IF(I536=I$2:I$601,IF(J536=J$2:J$601,1,0),0)),0)))</f>
        <v/>
      </c>
      <c r="N536" s="88"/>
      <c r="O536" s="72"/>
      <c r="P536" s="72"/>
      <c r="Q536" s="72"/>
      <c r="R536" s="70" t="str">
        <f t="array" ref="R536">IF($G536="","",IF(Q536="",0,((SUM(IF(N536=N$2:N$601,IF(O536=O$2:O$601,1,0),0))-P536)/(SUM(IF(N536=N$2:N$601,IF(O536=O$2:O$601,1,0),0))-1)*100)+(Q536/(SUM(IF(N536=N$2:N$601,IF(O536=O$2:O$601,Q$2:Q$601,0),0))))+IF(P536&lt;2,SUM(IF(N536=N$2:N$601,IF(O536=O$2:O$601,1,0),0)),0)))</f>
        <v/>
      </c>
      <c r="S536" s="103"/>
      <c r="T536" s="69"/>
      <c r="U536" s="69"/>
      <c r="V536" s="69"/>
      <c r="W536" s="73" t="str">
        <f t="array" ref="W536">IF($G536="","",IF(OR(S536=Error_checking!$Q$25,S536=Error_checking!$Q$26),R536-IF(P536&lt;2,SUM(IF(N536=N$2:N$601,IF(O536=O$2:O$601,1,0),0)),0),IF(V536="",0,((SUM(IF(S536=S$2:S$601,IF(T536=T$2:T$601,1,0),0))-U536)/(SUM(IF(S536=S$2:S$601,IF(T536=T$2:T$601,1,0),0))-1)*100)+(V536/(SUM(IF(S536=S$2:S$601,IF(T536=T$2:T$601,V$2:V$601,0),0))))+IF(U536&lt;2,SUM(IF(S536=S$2:S$601,IF(T536=T$2:T$601,1,0),0)),0))))</f>
        <v/>
      </c>
      <c r="X536" s="96"/>
      <c r="Y536" s="97"/>
      <c r="Z536" s="98"/>
      <c r="AA536" s="97"/>
      <c r="AB536" s="99">
        <f>0</f>
        <v>0</v>
      </c>
      <c r="AC536" s="99">
        <f t="array" ref="AC536">SUM(M536,R536,W536,AB536)</f>
        <v>0</v>
      </c>
      <c r="AD536" s="98">
        <f>IF(G536=Error_checking!$A$26,MAX(0,MIN(MaxBonus,$G$1)+1-_xlfn.RANK.EQ(AC536,$AC$2:$AC$601)),0)</f>
        <v>0</v>
      </c>
      <c r="AE536" s="95">
        <f t="shared" si="8"/>
        <v>0</v>
      </c>
      <c r="AF536" s="78" t="str">
        <f t="array" ref="AF536">IF(G536=Error_checking!$A$26,_xlfn.RANK.EQ(AC536,$AC$2:$AC$601),"")</f>
        <v/>
      </c>
      <c r="AG536" s="101"/>
      <c r="AH536" s="102"/>
      <c r="AI536" s="102"/>
      <c r="AJ536" s="102"/>
      <c r="AK536" s="90"/>
      <c r="AL536" s="90"/>
      <c r="AM536" s="90"/>
      <c r="AN536" s="91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</row>
    <row r="537" spans="1:78" s="89" customFormat="1" ht="12.75" x14ac:dyDescent="0.2">
      <c r="A537" s="58" t="str">
        <f t="array" ref="A537">IF(G537=Error_checking!$A$26,_xlfn.RANK.EQ(AC537,$AC$2:$AC$601),"")</f>
        <v/>
      </c>
      <c r="B537" s="84">
        <v>373</v>
      </c>
      <c r="C537" s="59">
        <f>VLOOKUP($B537,Ludo_na!$A$2:$D$601,2,0)</f>
        <v>240</v>
      </c>
      <c r="D537" s="60" t="str">
        <f>IF(VLOOKUP($B537,Ludo_voor!$A$2:$Y$601,3,0)="","",VLOOKUP($B537,Ludo_voor!$A$2:$Y$601,3,0))</f>
        <v>Vandamme</v>
      </c>
      <c r="E537" s="61" t="str">
        <f>IF(VLOOKUP($B537,Ludo_voor!$A$2:$Y$601,4,0)="","",VLOOKUP($B537,Ludo_voor!$A$2:$Y$601,4,0))</f>
        <v>Koen</v>
      </c>
      <c r="F537" s="62" t="str">
        <f>IF(VLOOKUP($B537,Ludo_voor!$A$2:$Y$601,5,0)="","",VLOOKUP($B537,Ludo_voor!$A$2:$Y$601,5,0))</f>
        <v>Spelen op Zolder</v>
      </c>
      <c r="G537" s="63"/>
      <c r="H537" s="85"/>
      <c r="I537" s="86"/>
      <c r="J537" s="87"/>
      <c r="K537" s="87"/>
      <c r="L537" s="87"/>
      <c r="M537" s="67" t="str">
        <f t="array" ref="M537">IF($G537="","",IF(L537="",0,((SUM(IF(I537=I$2:I$601,IF(J537=J$2:J$601,1,0),0))-K537)/(SUM(IF(I537=I$2:I$601,IF(J537=J$2:J$601,1,0),0))-1)*100)+(L537/(SUM(IF(I537=I$2:I$601,IF(J537=J$2:J$601,L$2:L$601,0),0))))+IF(K537&lt;2,SUM(IF(I537=I$2:I$601,IF(J537=J$2:J$601,1,0),0)),0)))</f>
        <v/>
      </c>
      <c r="N537" s="88"/>
      <c r="O537" s="72"/>
      <c r="P537" s="72"/>
      <c r="Q537" s="72"/>
      <c r="R537" s="70" t="str">
        <f t="array" ref="R537">IF($G537="","",IF(Q537="",0,((SUM(IF(N537=N$2:N$601,IF(O537=O$2:O$601,1,0),0))-P537)/(SUM(IF(N537=N$2:N$601,IF(O537=O$2:O$601,1,0),0))-1)*100)+(Q537/(SUM(IF(N537=N$2:N$601,IF(O537=O$2:O$601,Q$2:Q$601,0),0))))+IF(P537&lt;2,SUM(IF(N537=N$2:N$601,IF(O537=O$2:O$601,1,0),0)),0)))</f>
        <v/>
      </c>
      <c r="S537" s="71"/>
      <c r="T537" s="72"/>
      <c r="U537" s="72"/>
      <c r="V537" s="72"/>
      <c r="W537" s="73" t="str">
        <f t="array" ref="W537">IF($G537="","",IF(OR(S537=Error_checking!$Q$25,S537=Error_checking!$Q$26),R537-IF(P537&lt;2,SUM(IF(N537=N$2:N$601,IF(O537=O$2:O$601,1,0),0)),0),IF(V537="",0,((SUM(IF(S537=S$2:S$601,IF(T537=T$2:T$601,1,0),0))-U537)/(SUM(IF(S537=S$2:S$601,IF(T537=T$2:T$601,1,0),0))-1)*100)+(V537/(SUM(IF(S537=S$2:S$601,IF(T537=T$2:T$601,V$2:V$601,0),0))))+IF(U537&lt;2,SUM(IF(S537=S$2:S$601,IF(T537=T$2:T$601,1,0),0)),0))))</f>
        <v/>
      </c>
      <c r="X537" s="74"/>
      <c r="Y537" s="75"/>
      <c r="Z537" s="76"/>
      <c r="AA537" s="75"/>
      <c r="AB537" s="77">
        <f>0</f>
        <v>0</v>
      </c>
      <c r="AC537" s="77">
        <f t="array" ref="AC537">SUM(M537,R537,W537,AB537)</f>
        <v>0</v>
      </c>
      <c r="AD537" s="76">
        <f>IF(G537=Error_checking!$A$26,MAX(0,MIN(MaxBonus,$G$1)+1-_xlfn.RANK.EQ(AC537,$AC$2:$AC$601)),0)</f>
        <v>0</v>
      </c>
      <c r="AE537" s="73">
        <f t="shared" si="8"/>
        <v>0</v>
      </c>
      <c r="AF537" s="78" t="str">
        <f t="array" ref="AF537">IF(G537=Error_checking!$A$26,_xlfn.RANK.EQ(AC537,$AC$2:$AC$601),"")</f>
        <v/>
      </c>
      <c r="AG537" s="79"/>
      <c r="AH537" s="80"/>
      <c r="AI537" s="80"/>
      <c r="AJ537" s="80"/>
      <c r="AK537" s="81"/>
      <c r="AL537" s="90"/>
      <c r="AM537" s="90"/>
      <c r="AN537" s="91"/>
      <c r="AO537" s="90"/>
      <c r="AP537" s="90"/>
      <c r="AQ537" s="90"/>
      <c r="AR537" s="83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83"/>
      <c r="BS537" s="83"/>
      <c r="BT537" s="83"/>
      <c r="BU537" s="83"/>
      <c r="BV537" s="83"/>
      <c r="BW537" s="83"/>
      <c r="BX537" s="83"/>
      <c r="BY537" s="83"/>
      <c r="BZ537" s="83"/>
    </row>
    <row r="538" spans="1:78" s="89" customFormat="1" ht="12.75" x14ac:dyDescent="0.2">
      <c r="A538" s="58" t="str">
        <f t="array" ref="A538">IF(G538=Error_checking!$A$26,_xlfn.RANK.EQ(AC538,$AC$2:$AC$601),"")</f>
        <v/>
      </c>
      <c r="B538" s="84">
        <v>497</v>
      </c>
      <c r="C538" s="59">
        <f>VLOOKUP($B538,Ludo_na!$A$2:$D$601,2,0)</f>
        <v>432</v>
      </c>
      <c r="D538" s="60" t="str">
        <f>IF(VLOOKUP($B538,Ludo_voor!$A$2:$Y$601,3,0)="","",VLOOKUP($B538,Ludo_voor!$A$2:$Y$601,3,0))</f>
        <v>Vandemaele</v>
      </c>
      <c r="E538" s="61" t="str">
        <f>IF(VLOOKUP($B538,Ludo_voor!$A$2:$Y$601,4,0)="","",VLOOKUP($B538,Ludo_voor!$A$2:$Y$601,4,0))</f>
        <v>Maxime</v>
      </c>
      <c r="F538" s="62" t="str">
        <f>IF(VLOOKUP($B538,Ludo_voor!$A$2:$Y$601,5,0)="","",VLOOKUP($B538,Ludo_voor!$A$2:$Y$601,5,0))</f>
        <v/>
      </c>
      <c r="G538" s="63"/>
      <c r="H538" s="85"/>
      <c r="I538" s="86"/>
      <c r="J538" s="87"/>
      <c r="K538" s="87"/>
      <c r="L538" s="87"/>
      <c r="M538" s="67" t="str">
        <f t="array" ref="M538">IF($G538="","",IF(L538="",0,((SUM(IF(I538=I$2:I$601,IF(J538=J$2:J$601,1,0),0))-K538)/(SUM(IF(I538=I$2:I$601,IF(J538=J$2:J$601,1,0),0))-1)*100)+(L538/(SUM(IF(I538=I$2:I$601,IF(J538=J$2:J$601,L$2:L$601,0),0))))+IF(K538&lt;2,SUM(IF(I538=I$2:I$601,IF(J538=J$2:J$601,1,0),0)),0)))</f>
        <v/>
      </c>
      <c r="N538" s="88"/>
      <c r="O538" s="72"/>
      <c r="P538" s="72"/>
      <c r="Q538" s="72"/>
      <c r="R538" s="70" t="str">
        <f t="array" ref="R538">IF($G538="","",IF(Q538="",0,((SUM(IF(N538=N$2:N$601,IF(O538=O$2:O$601,1,0),0))-P538)/(SUM(IF(N538=N$2:N$601,IF(O538=O$2:O$601,1,0),0))-1)*100)+(Q538/(SUM(IF(N538=N$2:N$601,IF(O538=O$2:O$601,Q$2:Q$601,0),0))))+IF(P538&lt;2,SUM(IF(N538=N$2:N$601,IF(O538=O$2:O$601,1,0),0)),0)))</f>
        <v/>
      </c>
      <c r="S538" s="71"/>
      <c r="T538" s="72"/>
      <c r="U538" s="72"/>
      <c r="V538" s="72"/>
      <c r="W538" s="73" t="str">
        <f t="array" ref="W538">IF($G538="","",IF(OR(S538=Error_checking!$Q$25,S538=Error_checking!$Q$26),R538-IF(P538&lt;2,SUM(IF(N538=N$2:N$601,IF(O538=O$2:O$601,1,0),0)),0),IF(V538="",0,((SUM(IF(S538=S$2:S$601,IF(T538=T$2:T$601,1,0),0))-U538)/(SUM(IF(S538=S$2:S$601,IF(T538=T$2:T$601,1,0),0))-1)*100)+(V538/(SUM(IF(S538=S$2:S$601,IF(T538=T$2:T$601,V$2:V$601,0),0))))+IF(U538&lt;2,SUM(IF(S538=S$2:S$601,IF(T538=T$2:T$601,1,0),0)),0))))</f>
        <v/>
      </c>
      <c r="X538" s="74"/>
      <c r="Y538" s="75"/>
      <c r="Z538" s="76"/>
      <c r="AA538" s="75"/>
      <c r="AB538" s="77">
        <f>0</f>
        <v>0</v>
      </c>
      <c r="AC538" s="77">
        <f t="array" ref="AC538">SUM(M538,R538,W538,AB538)</f>
        <v>0</v>
      </c>
      <c r="AD538" s="76">
        <f>IF(G538=Error_checking!$A$26,MAX(0,MIN(MaxBonus,$G$1)+1-_xlfn.RANK.EQ(AC538,$AC$2:$AC$601)),0)</f>
        <v>0</v>
      </c>
      <c r="AE538" s="73">
        <f t="shared" si="8"/>
        <v>0</v>
      </c>
      <c r="AF538" s="78" t="str">
        <f t="array" ref="AF538">IF(G538=Error_checking!$A$26,_xlfn.RANK.EQ(AC538,$AC$2:$AC$601),"")</f>
        <v/>
      </c>
      <c r="AG538" s="79"/>
      <c r="AH538" s="80"/>
      <c r="AI538" s="80"/>
      <c r="AJ538" s="80"/>
      <c r="AK538" s="81"/>
      <c r="AL538" s="81"/>
      <c r="AM538" s="81"/>
      <c r="AN538" s="82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1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</row>
    <row r="539" spans="1:78" s="104" customFormat="1" ht="12.75" x14ac:dyDescent="0.2">
      <c r="A539" s="58" t="str">
        <f t="array" ref="A539">IF(G539=Error_checking!$A$26,_xlfn.RANK.EQ(AC539,$AC$2:$AC$601),"")</f>
        <v/>
      </c>
      <c r="B539" s="84">
        <v>146</v>
      </c>
      <c r="C539" s="59">
        <f>VLOOKUP($B539,Ludo_na!$A$2:$D$601,2,0)</f>
        <v>187</v>
      </c>
      <c r="D539" s="60" t="str">
        <f>IF(VLOOKUP($B539,Ludo_voor!$A$2:$Y$601,3,0)="","",VLOOKUP($B539,Ludo_voor!$A$2:$Y$601,3,0))</f>
        <v>Vandenabeele</v>
      </c>
      <c r="E539" s="61" t="str">
        <f>IF(VLOOKUP($B539,Ludo_voor!$A$2:$Y$601,4,0)="","",VLOOKUP($B539,Ludo_voor!$A$2:$Y$601,4,0))</f>
        <v>Aaron</v>
      </c>
      <c r="F539" s="62" t="str">
        <f>IF(VLOOKUP($B539,Ludo_voor!$A$2:$Y$601,5,0)="","",VLOOKUP($B539,Ludo_voor!$A$2:$Y$601,5,0))</f>
        <v>Spellebeen</v>
      </c>
      <c r="G539" s="63"/>
      <c r="H539" s="85"/>
      <c r="I539" s="86"/>
      <c r="J539" s="87"/>
      <c r="K539" s="87"/>
      <c r="L539" s="87"/>
      <c r="M539" s="67" t="str">
        <f t="array" ref="M539">IF($G539="","",IF(L539="",0,((SUM(IF(I539=I$2:I$601,IF(J539=J$2:J$601,1,0),0))-K539)/(SUM(IF(I539=I$2:I$601,IF(J539=J$2:J$601,1,0),0))-1)*100)+(L539/(SUM(IF(I539=I$2:I$601,IF(J539=J$2:J$601,L$2:L$601,0),0))))+IF(K539&lt;2,SUM(IF(I539=I$2:I$601,IF(J539=J$2:J$601,1,0),0)),0)))</f>
        <v/>
      </c>
      <c r="N539" s="88"/>
      <c r="O539" s="72"/>
      <c r="P539" s="72"/>
      <c r="Q539" s="72"/>
      <c r="R539" s="70" t="str">
        <f t="array" ref="R539">IF($G539="","",IF(Q539="",0,((SUM(IF(N539=N$2:N$601,IF(O539=O$2:O$601,1,0),0))-P539)/(SUM(IF(N539=N$2:N$601,IF(O539=O$2:O$601,1,0),0))-1)*100)+(Q539/(SUM(IF(N539=N$2:N$601,IF(O539=O$2:O$601,Q$2:Q$601,0),0))))+IF(P539&lt;2,SUM(IF(N539=N$2:N$601,IF(O539=O$2:O$601,1,0),0)),0)))</f>
        <v/>
      </c>
      <c r="S539" s="71"/>
      <c r="T539" s="72"/>
      <c r="U539" s="72"/>
      <c r="V539" s="72"/>
      <c r="W539" s="73" t="str">
        <f t="array" ref="W539">IF($G539="","",IF(OR(S539=Error_checking!$Q$25,S539=Error_checking!$Q$26),R539-IF(P539&lt;2,SUM(IF(N539=N$2:N$601,IF(O539=O$2:O$601,1,0),0)),0),IF(V539="",0,((SUM(IF(S539=S$2:S$601,IF(T539=T$2:T$601,1,0),0))-U539)/(SUM(IF(S539=S$2:S$601,IF(T539=T$2:T$601,1,0),0))-1)*100)+(V539/(SUM(IF(S539=S$2:S$601,IF(T539=T$2:T$601,V$2:V$601,0),0))))+IF(U539&lt;2,SUM(IF(S539=S$2:S$601,IF(T539=T$2:T$601,1,0),0)),0))))</f>
        <v/>
      </c>
      <c r="X539" s="74"/>
      <c r="Y539" s="75"/>
      <c r="Z539" s="76"/>
      <c r="AA539" s="75"/>
      <c r="AB539" s="77">
        <f>0</f>
        <v>0</v>
      </c>
      <c r="AC539" s="77">
        <f t="array" ref="AC539">SUM(M539,R539,W539,AB539)</f>
        <v>0</v>
      </c>
      <c r="AD539" s="76">
        <f>IF(G539=Error_checking!$A$26,MAX(0,MIN(MaxBonus,$G$1)+1-_xlfn.RANK.EQ(AC539,$AC$2:$AC$601)),0)</f>
        <v>0</v>
      </c>
      <c r="AE539" s="73">
        <f t="shared" si="8"/>
        <v>0</v>
      </c>
      <c r="AF539" s="78" t="str">
        <f t="array" ref="AF539">IF(G539=Error_checking!$A$26,_xlfn.RANK.EQ(AC539,$AC$2:$AC$601),"")</f>
        <v/>
      </c>
      <c r="AG539" s="79"/>
      <c r="AH539" s="80"/>
      <c r="AI539" s="80"/>
      <c r="AJ539" s="80"/>
      <c r="AK539" s="81"/>
      <c r="AL539" s="81"/>
      <c r="AM539" s="81"/>
      <c r="AN539" s="82"/>
      <c r="AO539" s="81"/>
      <c r="AP539" s="81"/>
      <c r="AQ539" s="81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89"/>
      <c r="BM539" s="89"/>
      <c r="BN539" s="89"/>
      <c r="BO539" s="89"/>
      <c r="BP539" s="89"/>
      <c r="BQ539" s="89"/>
      <c r="BR539" s="89"/>
      <c r="BS539" s="89"/>
      <c r="BT539" s="89"/>
      <c r="BU539" s="89"/>
      <c r="BV539" s="89"/>
      <c r="BW539" s="89"/>
      <c r="BX539" s="89"/>
      <c r="BY539" s="89"/>
      <c r="BZ539" s="89"/>
    </row>
    <row r="540" spans="1:78" s="89" customFormat="1" ht="12.75" x14ac:dyDescent="0.2">
      <c r="A540" s="58" t="str">
        <f t="array" ref="A540">IF(G540=Error_checking!$A$26,_xlfn.RANK.EQ(AC540,$AC$2:$AC$601),"")</f>
        <v/>
      </c>
      <c r="B540" s="84">
        <v>158</v>
      </c>
      <c r="C540" s="59">
        <f>VLOOKUP($B540,Ludo_na!$A$2:$D$601,2,0)</f>
        <v>141</v>
      </c>
      <c r="D540" s="60" t="str">
        <f>IF(VLOOKUP($B540,Ludo_voor!$A$2:$Y$601,3,0)="","",VLOOKUP($B540,Ludo_voor!$A$2:$Y$601,3,0))</f>
        <v>Vandenabeele</v>
      </c>
      <c r="E540" s="61" t="str">
        <f>IF(VLOOKUP($B540,Ludo_voor!$A$2:$Y$601,4,0)="","",VLOOKUP($B540,Ludo_voor!$A$2:$Y$601,4,0))</f>
        <v>Risa</v>
      </c>
      <c r="F540" s="62" t="str">
        <f>IF(VLOOKUP($B540,Ludo_voor!$A$2:$Y$601,5,0)="","",VLOOKUP($B540,Ludo_voor!$A$2:$Y$601,5,0))</f>
        <v>Spellebeen</v>
      </c>
      <c r="G540" s="63"/>
      <c r="H540" s="85"/>
      <c r="I540" s="86"/>
      <c r="J540" s="87"/>
      <c r="K540" s="87"/>
      <c r="L540" s="87"/>
      <c r="M540" s="67" t="str">
        <f t="array" ref="M540">IF($G540="","",IF(L540="",0,((SUM(IF(I540=I$2:I$601,IF(J540=J$2:J$601,1,0),0))-K540)/(SUM(IF(I540=I$2:I$601,IF(J540=J$2:J$601,1,0),0))-1)*100)+(L540/(SUM(IF(I540=I$2:I$601,IF(J540=J$2:J$601,L$2:L$601,0),0))))+IF(K540&lt;2,SUM(IF(I540=I$2:I$601,IF(J540=J$2:J$601,1,0),0)),0)))</f>
        <v/>
      </c>
      <c r="N540" s="88"/>
      <c r="O540" s="72"/>
      <c r="P540" s="72"/>
      <c r="Q540" s="72"/>
      <c r="R540" s="70" t="str">
        <f t="array" ref="R540">IF($G540="","",IF(Q540="",0,((SUM(IF(N540=N$2:N$601,IF(O540=O$2:O$601,1,0),0))-P540)/(SUM(IF(N540=N$2:N$601,IF(O540=O$2:O$601,1,0),0))-1)*100)+(Q540/(SUM(IF(N540=N$2:N$601,IF(O540=O$2:O$601,Q$2:Q$601,0),0))))+IF(P540&lt;2,SUM(IF(N540=N$2:N$601,IF(O540=O$2:O$601,1,0),0)),0)))</f>
        <v/>
      </c>
      <c r="S540" s="71"/>
      <c r="T540" s="72"/>
      <c r="U540" s="72"/>
      <c r="V540" s="72"/>
      <c r="W540" s="73" t="str">
        <f t="array" ref="W540">IF($G540="","",IF(OR(S540=Error_checking!$Q$25,S540=Error_checking!$Q$26),R540-IF(P540&lt;2,SUM(IF(N540=N$2:N$601,IF(O540=O$2:O$601,1,0),0)),0),IF(V540="",0,((SUM(IF(S540=S$2:S$601,IF(T540=T$2:T$601,1,0),0))-U540)/(SUM(IF(S540=S$2:S$601,IF(T540=T$2:T$601,1,0),0))-1)*100)+(V540/(SUM(IF(S540=S$2:S$601,IF(T540=T$2:T$601,V$2:V$601,0),0))))+IF(U540&lt;2,SUM(IF(S540=S$2:S$601,IF(T540=T$2:T$601,1,0),0)),0))))</f>
        <v/>
      </c>
      <c r="X540" s="74"/>
      <c r="Y540" s="75"/>
      <c r="Z540" s="76"/>
      <c r="AA540" s="75"/>
      <c r="AB540" s="77">
        <f>0</f>
        <v>0</v>
      </c>
      <c r="AC540" s="77">
        <f t="array" ref="AC540">SUM(M540,R540,W540,AB540)</f>
        <v>0</v>
      </c>
      <c r="AD540" s="76">
        <f>IF(G540=Error_checking!$A$26,MAX(0,MIN(MaxBonus,$G$1)+1-_xlfn.RANK.EQ(AC540,$AC$2:$AC$601)),0)</f>
        <v>0</v>
      </c>
      <c r="AE540" s="73">
        <f t="shared" si="8"/>
        <v>0</v>
      </c>
      <c r="AF540" s="78" t="str">
        <f t="array" ref="AF540">IF(G540=Error_checking!$A$26,_xlfn.RANK.EQ(AC540,$AC$2:$AC$601),"")</f>
        <v/>
      </c>
      <c r="AG540" s="79"/>
      <c r="AH540" s="80"/>
      <c r="AI540" s="80"/>
      <c r="AJ540" s="80"/>
      <c r="AK540" s="90"/>
      <c r="AL540" s="81"/>
      <c r="AM540" s="81"/>
      <c r="AN540" s="82"/>
      <c r="AO540" s="81"/>
      <c r="AP540" s="81"/>
      <c r="AQ540" s="81"/>
    </row>
    <row r="541" spans="1:78" s="104" customFormat="1" ht="12.75" x14ac:dyDescent="0.2">
      <c r="A541" s="58" t="str">
        <f t="array" ref="A541">IF(G541=Error_checking!$A$26,_xlfn.RANK.EQ(AC541,$AC$2:$AC$601),"")</f>
        <v/>
      </c>
      <c r="B541" s="84">
        <v>141</v>
      </c>
      <c r="C541" s="59">
        <f>VLOOKUP($B541,Ludo_na!$A$2:$D$601,2,0)</f>
        <v>131</v>
      </c>
      <c r="D541" s="60" t="str">
        <f>IF(VLOOKUP($B541,Ludo_voor!$A$2:$Y$601,3,0)="","",VLOOKUP($B541,Ludo_voor!$A$2:$Y$601,3,0))</f>
        <v>Vandenabeele</v>
      </c>
      <c r="E541" s="61" t="str">
        <f>IF(VLOOKUP($B541,Ludo_voor!$A$2:$Y$601,4,0)="","",VLOOKUP($B541,Ludo_voor!$A$2:$Y$601,4,0))</f>
        <v>Steven</v>
      </c>
      <c r="F541" s="62" t="str">
        <f>IF(VLOOKUP($B541,Ludo_voor!$A$2:$Y$601,5,0)="","",VLOOKUP($B541,Ludo_voor!$A$2:$Y$601,5,0))</f>
        <v>Spellebeen</v>
      </c>
      <c r="G541" s="63"/>
      <c r="H541" s="85"/>
      <c r="I541" s="86"/>
      <c r="J541" s="87"/>
      <c r="K541" s="87"/>
      <c r="L541" s="87"/>
      <c r="M541" s="67" t="str">
        <f t="array" ref="M541">IF($G541="","",IF(L541="",0,((SUM(IF(I541=I$2:I$601,IF(J541=J$2:J$601,1,0),0))-K541)/(SUM(IF(I541=I$2:I$601,IF(J541=J$2:J$601,1,0),0))-1)*100)+(L541/(SUM(IF(I541=I$2:I$601,IF(J541=J$2:J$601,L$2:L$601,0),0))))+IF(K541&lt;2,SUM(IF(I541=I$2:I$601,IF(J541=J$2:J$601,1,0),0)),0)))</f>
        <v/>
      </c>
      <c r="N541" s="88"/>
      <c r="O541" s="72"/>
      <c r="P541" s="72"/>
      <c r="Q541" s="72"/>
      <c r="R541" s="70" t="str">
        <f t="array" ref="R541">IF($G541="","",IF(Q541="",0,((SUM(IF(N541=N$2:N$601,IF(O541=O$2:O$601,1,0),0))-P541)/(SUM(IF(N541=N$2:N$601,IF(O541=O$2:O$601,1,0),0))-1)*100)+(Q541/(SUM(IF(N541=N$2:N$601,IF(O541=O$2:O$601,Q$2:Q$601,0),0))))+IF(P541&lt;2,SUM(IF(N541=N$2:N$601,IF(O541=O$2:O$601,1,0),0)),0)))</f>
        <v/>
      </c>
      <c r="S541" s="71"/>
      <c r="T541" s="72"/>
      <c r="U541" s="72"/>
      <c r="V541" s="72"/>
      <c r="W541" s="73" t="str">
        <f t="array" ref="W541">IF($G541="","",IF(OR(S541=Error_checking!$Q$25,S541=Error_checking!$Q$26),R541-IF(P541&lt;2,SUM(IF(N541=N$2:N$601,IF(O541=O$2:O$601,1,0),0)),0),IF(V541="",0,((SUM(IF(S541=S$2:S$601,IF(T541=T$2:T$601,1,0),0))-U541)/(SUM(IF(S541=S$2:S$601,IF(T541=T$2:T$601,1,0),0))-1)*100)+(V541/(SUM(IF(S541=S$2:S$601,IF(T541=T$2:T$601,V$2:V$601,0),0))))+IF(U541&lt;2,SUM(IF(S541=S$2:S$601,IF(T541=T$2:T$601,1,0),0)),0))))</f>
        <v/>
      </c>
      <c r="X541" s="74"/>
      <c r="Y541" s="75"/>
      <c r="Z541" s="76"/>
      <c r="AA541" s="75"/>
      <c r="AB541" s="77">
        <f>0</f>
        <v>0</v>
      </c>
      <c r="AC541" s="77">
        <f t="array" ref="AC541">SUM(M541,R541,W541,AB541)</f>
        <v>0</v>
      </c>
      <c r="AD541" s="76">
        <f>IF(G541=Error_checking!$A$26,MAX(0,MIN(MaxBonus,$G$1)+1-_xlfn.RANK.EQ(AC541,$AC$2:$AC$601)),0)</f>
        <v>0</v>
      </c>
      <c r="AE541" s="73">
        <f t="shared" si="8"/>
        <v>0</v>
      </c>
      <c r="AF541" s="78" t="str">
        <f t="array" ref="AF541">IF(G541=Error_checking!$A$26,_xlfn.RANK.EQ(AC541,$AC$2:$AC$601),"")</f>
        <v/>
      </c>
      <c r="AG541" s="79"/>
      <c r="AH541" s="80"/>
      <c r="AI541" s="80"/>
      <c r="AJ541" s="80"/>
      <c r="AK541" s="90"/>
      <c r="AL541" s="81"/>
      <c r="AM541" s="81"/>
      <c r="AN541" s="82"/>
      <c r="AO541" s="81"/>
      <c r="AP541" s="81"/>
      <c r="AQ541" s="81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  <c r="BK541" s="89"/>
      <c r="BL541" s="89"/>
      <c r="BM541" s="89"/>
      <c r="BN541" s="89"/>
      <c r="BO541" s="89"/>
      <c r="BP541" s="89"/>
      <c r="BQ541" s="89"/>
      <c r="BR541" s="89"/>
      <c r="BS541" s="89"/>
      <c r="BT541" s="89"/>
      <c r="BU541" s="89"/>
      <c r="BV541" s="89"/>
      <c r="BW541" s="89"/>
      <c r="BX541" s="89"/>
      <c r="BY541" s="89"/>
      <c r="BZ541" s="89"/>
    </row>
    <row r="542" spans="1:78" s="104" customFormat="1" ht="12.75" x14ac:dyDescent="0.2">
      <c r="A542" s="58" t="str">
        <f t="array" ref="A542">IF(G542=Error_checking!$A$26,_xlfn.RANK.EQ(AC542,$AC$2:$AC$601),"")</f>
        <v/>
      </c>
      <c r="B542" s="84">
        <v>85</v>
      </c>
      <c r="C542" s="59">
        <f>VLOOKUP($B542,Ludo_na!$A$2:$D$601,2,0)</f>
        <v>123</v>
      </c>
      <c r="D542" s="60" t="str">
        <f>IF(VLOOKUP($B542,Ludo_voor!$A$2:$Y$601,3,0)="","",VLOOKUP($B542,Ludo_voor!$A$2:$Y$601,3,0))</f>
        <v>Vanderbeke</v>
      </c>
      <c r="E542" s="61" t="str">
        <f>IF(VLOOKUP($B542,Ludo_voor!$A$2:$Y$601,4,0)="","",VLOOKUP($B542,Ludo_voor!$A$2:$Y$601,4,0))</f>
        <v>Jurgen</v>
      </c>
      <c r="F542" s="62" t="str">
        <f>IF(VLOOKUP($B542,Ludo_voor!$A$2:$Y$601,5,0)="","",VLOOKUP($B542,Ludo_voor!$A$2:$Y$601,5,0))</f>
        <v>Spelen op Zolder</v>
      </c>
      <c r="G542" s="63"/>
      <c r="H542" s="85"/>
      <c r="I542" s="86"/>
      <c r="J542" s="87"/>
      <c r="K542" s="87"/>
      <c r="L542" s="87"/>
      <c r="M542" s="67" t="str">
        <f t="array" ref="M542">IF($G542="","",IF(L542="",0,((SUM(IF(I542=I$2:I$601,IF(J542=J$2:J$601,1,0),0))-K542)/(SUM(IF(I542=I$2:I$601,IF(J542=J$2:J$601,1,0),0))-1)*100)+(L542/(SUM(IF(I542=I$2:I$601,IF(J542=J$2:J$601,L$2:L$601,0),0))))+IF(K542&lt;2,SUM(IF(I542=I$2:I$601,IF(J542=J$2:J$601,1,0),0)),0)))</f>
        <v/>
      </c>
      <c r="N542" s="88"/>
      <c r="O542" s="72"/>
      <c r="P542" s="72"/>
      <c r="Q542" s="72"/>
      <c r="R542" s="70" t="str">
        <f t="array" ref="R542">IF($G542="","",IF(Q542="",0,((SUM(IF(N542=N$2:N$601,IF(O542=O$2:O$601,1,0),0))-P542)/(SUM(IF(N542=N$2:N$601,IF(O542=O$2:O$601,1,0),0))-1)*100)+(Q542/(SUM(IF(N542=N$2:N$601,IF(O542=O$2:O$601,Q$2:Q$601,0),0))))+IF(P542&lt;2,SUM(IF(N542=N$2:N$601,IF(O542=O$2:O$601,1,0),0)),0)))</f>
        <v/>
      </c>
      <c r="S542" s="71"/>
      <c r="T542" s="72"/>
      <c r="U542" s="72"/>
      <c r="V542" s="72"/>
      <c r="W542" s="73" t="str">
        <f t="array" ref="W542">IF($G542="","",IF(OR(S542=Error_checking!$Q$25,S542=Error_checking!$Q$26),R542-IF(P542&lt;2,SUM(IF(N542=N$2:N$601,IF(O542=O$2:O$601,1,0),0)),0),IF(V542="",0,((SUM(IF(S542=S$2:S$601,IF(T542=T$2:T$601,1,0),0))-U542)/(SUM(IF(S542=S$2:S$601,IF(T542=T$2:T$601,1,0),0))-1)*100)+(V542/(SUM(IF(S542=S$2:S$601,IF(T542=T$2:T$601,V$2:V$601,0),0))))+IF(U542&lt;2,SUM(IF(S542=S$2:S$601,IF(T542=T$2:T$601,1,0),0)),0))))</f>
        <v/>
      </c>
      <c r="X542" s="74"/>
      <c r="Y542" s="75"/>
      <c r="Z542" s="76"/>
      <c r="AA542" s="75"/>
      <c r="AB542" s="77">
        <f>0</f>
        <v>0</v>
      </c>
      <c r="AC542" s="77">
        <f t="array" ref="AC542">SUM(M542,R542,W542,AB542)</f>
        <v>0</v>
      </c>
      <c r="AD542" s="76">
        <f>IF(G542=Error_checking!$A$26,MAX(0,MIN(MaxBonus,$G$1)+1-_xlfn.RANK.EQ(AC542,$AC$2:$AC$601)),0)</f>
        <v>0</v>
      </c>
      <c r="AE542" s="73">
        <f t="shared" si="8"/>
        <v>0</v>
      </c>
      <c r="AF542" s="78" t="str">
        <f t="array" ref="AF542">IF(G542=Error_checking!$A$26,_xlfn.RANK.EQ(AC542,$AC$2:$AC$601),"")</f>
        <v/>
      </c>
      <c r="AG542" s="79"/>
      <c r="AH542" s="80"/>
      <c r="AI542" s="80"/>
      <c r="AJ542" s="80"/>
      <c r="AK542" s="81"/>
      <c r="AL542" s="81"/>
      <c r="AM542" s="81"/>
      <c r="AN542" s="82"/>
      <c r="AO542" s="81"/>
      <c r="AP542" s="81"/>
      <c r="AQ542" s="81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89"/>
      <c r="BM542" s="89"/>
      <c r="BN542" s="89"/>
      <c r="BO542" s="89"/>
      <c r="BP542" s="89"/>
      <c r="BQ542" s="89"/>
      <c r="BR542" s="89"/>
      <c r="BS542" s="89"/>
      <c r="BT542" s="89"/>
      <c r="BU542" s="89"/>
      <c r="BV542" s="89"/>
      <c r="BW542" s="89"/>
      <c r="BX542" s="89"/>
      <c r="BY542" s="89"/>
      <c r="BZ542" s="89"/>
    </row>
    <row r="543" spans="1:78" s="89" customFormat="1" ht="12.75" x14ac:dyDescent="0.2">
      <c r="A543" s="58" t="str">
        <f t="array" ref="A543">IF(G543=Error_checking!$A$26,_xlfn.RANK.EQ(AC543,$AC$2:$AC$601),"")</f>
        <v/>
      </c>
      <c r="B543" s="58">
        <v>314</v>
      </c>
      <c r="C543" s="59">
        <f>VLOOKUP($B543,Ludo_na!$A$2:$D$601,2,0)</f>
        <v>104</v>
      </c>
      <c r="D543" s="60" t="str">
        <f>IF(VLOOKUP($B543,Ludo_voor!$A$2:$Y$601,3,0)="","",VLOOKUP($B543,Ludo_voor!$A$2:$Y$601,3,0))</f>
        <v>Vanderhaeghen</v>
      </c>
      <c r="E543" s="61" t="str">
        <f>IF(VLOOKUP($B543,Ludo_voor!$A$2:$Y$601,4,0)="","",VLOOKUP($B543,Ludo_voor!$A$2:$Y$601,4,0))</f>
        <v>Veronique</v>
      </c>
      <c r="F543" s="62" t="str">
        <f>IF(VLOOKUP($B543,Ludo_voor!$A$2:$Y$601,5,0)="","",VLOOKUP($B543,Ludo_voor!$A$2:$Y$601,5,0))</f>
        <v>De Speeldoos</v>
      </c>
      <c r="G543" s="63"/>
      <c r="H543" s="64"/>
      <c r="I543" s="65"/>
      <c r="J543" s="66"/>
      <c r="K543" s="66"/>
      <c r="L543" s="66"/>
      <c r="M543" s="67" t="str">
        <f t="array" ref="M543">IF($G543="","",IF(L543="",0,((SUM(IF(I543=I$2:I$601,IF(J543=J$2:J$601,1,0),0))-K543)/(SUM(IF(I543=I$2:I$601,IF(J543=J$2:J$601,1,0),0))-1)*100)+(L543/(SUM(IF(I543=I$2:I$601,IF(J543=J$2:J$601,L$2:L$601,0),0))))+IF(K543&lt;2,SUM(IF(I543=I$2:I$601,IF(J543=J$2:J$601,1,0),0)),0)))</f>
        <v/>
      </c>
      <c r="N543" s="68"/>
      <c r="O543" s="69"/>
      <c r="P543" s="69"/>
      <c r="Q543" s="69"/>
      <c r="R543" s="70" t="str">
        <f t="array" ref="R543">IF($G543="","",IF(Q543="",0,((SUM(IF(N543=N$2:N$601,IF(O543=O$2:O$601,1,0),0))-P543)/(SUM(IF(N543=N$2:N$601,IF(O543=O$2:O$601,1,0),0))-1)*100)+(Q543/(SUM(IF(N543=N$2:N$601,IF(O543=O$2:O$601,Q$2:Q$601,0),0))))+IF(P543&lt;2,SUM(IF(N543=N$2:N$601,IF(O543=O$2:O$601,1,0),0)),0)))</f>
        <v/>
      </c>
      <c r="S543" s="71"/>
      <c r="T543" s="72"/>
      <c r="U543" s="72"/>
      <c r="V543" s="72"/>
      <c r="W543" s="73" t="str">
        <f t="array" ref="W543">IF($G543="","",IF(OR(S543=Error_checking!$Q$25,S543=Error_checking!$Q$26),R543-IF(P543&lt;2,SUM(IF(N543=N$2:N$601,IF(O543=O$2:O$601,1,0),0)),0),IF(V543="",0,((SUM(IF(S543=S$2:S$601,IF(T543=T$2:T$601,1,0),0))-U543)/(SUM(IF(S543=S$2:S$601,IF(T543=T$2:T$601,1,0),0))-1)*100)+(V543/(SUM(IF(S543=S$2:S$601,IF(T543=T$2:T$601,V$2:V$601,0),0))))+IF(U543&lt;2,SUM(IF(S543=S$2:S$601,IF(T543=T$2:T$601,1,0),0)),0))))</f>
        <v/>
      </c>
      <c r="X543" s="74"/>
      <c r="Y543" s="75"/>
      <c r="Z543" s="76"/>
      <c r="AA543" s="75"/>
      <c r="AB543" s="77">
        <f>0</f>
        <v>0</v>
      </c>
      <c r="AC543" s="77">
        <f t="array" ref="AC543">SUM(M543,R543,W543,AB543)</f>
        <v>0</v>
      </c>
      <c r="AD543" s="76">
        <f>IF(G543=Error_checking!$A$26,MAX(0,MIN(MaxBonus,$G$1)+1-_xlfn.RANK.EQ(AC543,$AC$2:$AC$601)),0)</f>
        <v>0</v>
      </c>
      <c r="AE543" s="73">
        <f t="shared" si="8"/>
        <v>0</v>
      </c>
      <c r="AF543" s="78" t="str">
        <f t="array" ref="AF543">IF(G543=Error_checking!$A$26,_xlfn.RANK.EQ(AC543,$AC$2:$AC$601),"")</f>
        <v/>
      </c>
      <c r="AG543" s="79"/>
      <c r="AH543" s="80"/>
      <c r="AI543" s="80"/>
      <c r="AJ543" s="80"/>
      <c r="AK543" s="81"/>
      <c r="AL543" s="81"/>
      <c r="AM543" s="81"/>
      <c r="AN543" s="82"/>
      <c r="AO543" s="81"/>
      <c r="AP543" s="81"/>
      <c r="AQ543" s="81"/>
    </row>
    <row r="544" spans="1:78" s="104" customFormat="1" ht="12.75" x14ac:dyDescent="0.2">
      <c r="A544" s="58" t="str">
        <f t="array" ref="A544">IF(G544=Error_checking!$A$26,_xlfn.RANK.EQ(AC544,$AC$2:$AC$601),"")</f>
        <v/>
      </c>
      <c r="B544" s="84">
        <v>518</v>
      </c>
      <c r="C544" s="59">
        <f>VLOOKUP($B544,Ludo_na!$A$2:$D$601,2,0)</f>
        <v>488</v>
      </c>
      <c r="D544" s="60" t="str">
        <f>IF(VLOOKUP($B544,Ludo_voor!$A$2:$Y$601,3,0)="","",VLOOKUP($B544,Ludo_voor!$A$2:$Y$601,3,0))</f>
        <v>Vanderheyden</v>
      </c>
      <c r="E544" s="61" t="str">
        <f>IF(VLOOKUP($B544,Ludo_voor!$A$2:$Y$601,4,0)="","",VLOOKUP($B544,Ludo_voor!$A$2:$Y$601,4,0))</f>
        <v>Noah</v>
      </c>
      <c r="F544" s="62" t="str">
        <f>IF(VLOOKUP($B544,Ludo_voor!$A$2:$Y$601,5,0)="","",VLOOKUP($B544,Ludo_voor!$A$2:$Y$601,5,0))</f>
        <v/>
      </c>
      <c r="G544" s="63"/>
      <c r="H544" s="85"/>
      <c r="I544" s="86"/>
      <c r="J544" s="87"/>
      <c r="K544" s="87"/>
      <c r="L544" s="87"/>
      <c r="M544" s="67" t="str">
        <f t="array" ref="M544">IF($G544="","",IF(L544="",0,((SUM(IF(I544=I$2:I$601,IF(J544=J$2:J$601,1,0),0))-K544)/(SUM(IF(I544=I$2:I$601,IF(J544=J$2:J$601,1,0),0))-1)*100)+(L544/(SUM(IF(I544=I$2:I$601,IF(J544=J$2:J$601,L$2:L$601,0),0))))+IF(K544&lt;2,SUM(IF(I544=I$2:I$601,IF(J544=J$2:J$601,1,0),0)),0)))</f>
        <v/>
      </c>
      <c r="N544" s="88"/>
      <c r="O544" s="72"/>
      <c r="P544" s="72"/>
      <c r="Q544" s="72"/>
      <c r="R544" s="70" t="str">
        <f t="array" ref="R544">IF($G544="","",IF(Q544="",0,((SUM(IF(N544=N$2:N$601,IF(O544=O$2:O$601,1,0),0))-P544)/(SUM(IF(N544=N$2:N$601,IF(O544=O$2:O$601,1,0),0))-1)*100)+(Q544/(SUM(IF(N544=N$2:N$601,IF(O544=O$2:O$601,Q$2:Q$601,0),0))))+IF(P544&lt;2,SUM(IF(N544=N$2:N$601,IF(O544=O$2:O$601,1,0),0)),0)))</f>
        <v/>
      </c>
      <c r="S544" s="71"/>
      <c r="T544" s="72"/>
      <c r="U544" s="72"/>
      <c r="V544" s="72"/>
      <c r="W544" s="73" t="str">
        <f t="array" ref="W544">IF($G544="","",IF(OR(S544=Error_checking!$Q$25,S544=Error_checking!$Q$26),R544-IF(P544&lt;2,SUM(IF(N544=N$2:N$601,IF(O544=O$2:O$601,1,0),0)),0),IF(V544="",0,((SUM(IF(S544=S$2:S$601,IF(T544=T$2:T$601,1,0),0))-U544)/(SUM(IF(S544=S$2:S$601,IF(T544=T$2:T$601,1,0),0))-1)*100)+(V544/(SUM(IF(S544=S$2:S$601,IF(T544=T$2:T$601,V$2:V$601,0),0))))+IF(U544&lt;2,SUM(IF(S544=S$2:S$601,IF(T544=T$2:T$601,1,0),0)),0))))</f>
        <v/>
      </c>
      <c r="X544" s="74"/>
      <c r="Y544" s="75"/>
      <c r="Z544" s="76"/>
      <c r="AA544" s="75"/>
      <c r="AB544" s="77">
        <f>0</f>
        <v>0</v>
      </c>
      <c r="AC544" s="77">
        <f t="array" ref="AC544">SUM(M544,R544,W544,AB544)</f>
        <v>0</v>
      </c>
      <c r="AD544" s="76">
        <f>IF(G544=Error_checking!$A$26,MAX(0,MIN(MaxBonus,$G$1)+1-_xlfn.RANK.EQ(AC544,$AC$2:$AC$601)),0)</f>
        <v>0</v>
      </c>
      <c r="AE544" s="73">
        <f t="shared" si="8"/>
        <v>0</v>
      </c>
      <c r="AF544" s="78" t="str">
        <f t="array" ref="AF544">IF(G544=Error_checking!$A$26,_xlfn.RANK.EQ(AC544,$AC$2:$AC$601),"")</f>
        <v/>
      </c>
      <c r="AG544" s="79"/>
      <c r="AH544" s="80"/>
      <c r="AI544" s="80"/>
      <c r="AJ544" s="80"/>
      <c r="AK544" s="81"/>
      <c r="AL544" s="90"/>
      <c r="AM544" s="90"/>
      <c r="AN544" s="90"/>
      <c r="AO544" s="90"/>
      <c r="AP544" s="90"/>
      <c r="AQ544" s="90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89"/>
      <c r="BM544" s="89"/>
      <c r="BN544" s="89"/>
      <c r="BO544" s="89"/>
      <c r="BP544" s="89"/>
      <c r="BQ544" s="89"/>
      <c r="BR544" s="89"/>
      <c r="BS544" s="89"/>
      <c r="BT544" s="89"/>
      <c r="BU544" s="89"/>
      <c r="BV544" s="89"/>
      <c r="BW544" s="89"/>
      <c r="BX544" s="89"/>
      <c r="BY544" s="89"/>
      <c r="BZ544" s="89"/>
    </row>
    <row r="545" spans="1:78" s="89" customFormat="1" ht="12.75" x14ac:dyDescent="0.2">
      <c r="A545" s="58" t="str">
        <f t="array" ref="A545">IF(G545=Error_checking!$A$26,_xlfn.RANK.EQ(AC545,$AC$2:$AC$601),"")</f>
        <v/>
      </c>
      <c r="B545" s="84">
        <v>267</v>
      </c>
      <c r="C545" s="59">
        <f>VLOOKUP($B545,Ludo_na!$A$2:$D$601,2,0)</f>
        <v>434</v>
      </c>
      <c r="D545" s="60" t="str">
        <f>IF(VLOOKUP($B545,Ludo_voor!$A$2:$Y$601,3,0)="","",VLOOKUP($B545,Ludo_voor!$A$2:$Y$601,3,0))</f>
        <v>Vandierendonck</v>
      </c>
      <c r="E545" s="61" t="str">
        <f>IF(VLOOKUP($B545,Ludo_voor!$A$2:$Y$601,4,0)="","",VLOOKUP($B545,Ludo_voor!$A$2:$Y$601,4,0))</f>
        <v>Johan</v>
      </c>
      <c r="F545" s="62" t="str">
        <f>IF(VLOOKUP($B545,Ludo_voor!$A$2:$Y$601,5,0)="","",VLOOKUP($B545,Ludo_voor!$A$2:$Y$601,5,0))</f>
        <v>Spelen op Zolder</v>
      </c>
      <c r="G545" s="63"/>
      <c r="H545" s="85"/>
      <c r="I545" s="86"/>
      <c r="J545" s="87"/>
      <c r="K545" s="87"/>
      <c r="L545" s="87"/>
      <c r="M545" s="67" t="str">
        <f t="array" ref="M545">IF($G545="","",IF(L545="",0,((SUM(IF(I545=I$2:I$601,IF(J545=J$2:J$601,1,0),0))-K545)/(SUM(IF(I545=I$2:I$601,IF(J545=J$2:J$601,1,0),0))-1)*100)+(L545/(SUM(IF(I545=I$2:I$601,IF(J545=J$2:J$601,L$2:L$601,0),0))))+IF(K545&lt;2,SUM(IF(I545=I$2:I$601,IF(J545=J$2:J$601,1,0),0)),0)))</f>
        <v/>
      </c>
      <c r="N545" s="88"/>
      <c r="O545" s="72"/>
      <c r="P545" s="72"/>
      <c r="Q545" s="72"/>
      <c r="R545" s="70" t="str">
        <f t="array" ref="R545">IF($G545="","",IF(Q545="",0,((SUM(IF(N545=N$2:N$601,IF(O545=O$2:O$601,1,0),0))-P545)/(SUM(IF(N545=N$2:N$601,IF(O545=O$2:O$601,1,0),0))-1)*100)+(Q545/(SUM(IF(N545=N$2:N$601,IF(O545=O$2:O$601,Q$2:Q$601,0),0))))+IF(P545&lt;2,SUM(IF(N545=N$2:N$601,IF(O545=O$2:O$601,1,0),0)),0)))</f>
        <v/>
      </c>
      <c r="S545" s="103"/>
      <c r="T545" s="69"/>
      <c r="U545" s="69"/>
      <c r="V545" s="69"/>
      <c r="W545" s="73" t="str">
        <f t="array" ref="W545">IF($G545="","",IF(OR(S545=Error_checking!$Q$25,S545=Error_checking!$Q$26),R545-IF(P545&lt;2,SUM(IF(N545=N$2:N$601,IF(O545=O$2:O$601,1,0),0)),0),IF(V545="",0,((SUM(IF(S545=S$2:S$601,IF(T545=T$2:T$601,1,0),0))-U545)/(SUM(IF(S545=S$2:S$601,IF(T545=T$2:T$601,1,0),0))-1)*100)+(V545/(SUM(IF(S545=S$2:S$601,IF(T545=T$2:T$601,V$2:V$601,0),0))))+IF(U545&lt;2,SUM(IF(S545=S$2:S$601,IF(T545=T$2:T$601,1,0),0)),0))))</f>
        <v/>
      </c>
      <c r="X545" s="74"/>
      <c r="Y545" s="75"/>
      <c r="Z545" s="76"/>
      <c r="AA545" s="75"/>
      <c r="AB545" s="77">
        <f>0</f>
        <v>0</v>
      </c>
      <c r="AC545" s="99">
        <f t="array" ref="AC545">SUM(M545,R545,W545,AB545)</f>
        <v>0</v>
      </c>
      <c r="AD545" s="98">
        <f>IF(G545=Error_checking!$A$26,MAX(0,MIN(MaxBonus,$G$1)+1-_xlfn.RANK.EQ(AC545,$AC$2:$AC$601)),0)</f>
        <v>0</v>
      </c>
      <c r="AE545" s="95">
        <f t="shared" si="8"/>
        <v>0</v>
      </c>
      <c r="AF545" s="78" t="str">
        <f t="array" ref="AF545">IF(G545=Error_checking!$A$26,_xlfn.RANK.EQ(AC545,$AC$2:$AC$601),"")</f>
        <v/>
      </c>
      <c r="AG545" s="101"/>
      <c r="AH545" s="102"/>
      <c r="AI545" s="102"/>
      <c r="AJ545" s="102"/>
      <c r="AK545" s="81"/>
      <c r="AL545" s="81"/>
      <c r="AM545" s="81"/>
      <c r="AN545" s="82"/>
      <c r="AO545" s="81"/>
      <c r="AP545" s="81"/>
      <c r="AQ545" s="81"/>
    </row>
    <row r="546" spans="1:78" s="104" customFormat="1" ht="12.75" x14ac:dyDescent="0.2">
      <c r="A546" s="58" t="str">
        <f t="array" ref="A546">IF(G546=Error_checking!$A$26,_xlfn.RANK.EQ(AC546,$AC$2:$AC$601),"")</f>
        <v/>
      </c>
      <c r="B546" s="93">
        <v>166</v>
      </c>
      <c r="C546" s="59">
        <f>VLOOKUP($B546,Ludo_na!$A$2:$D$601,2,0)</f>
        <v>267</v>
      </c>
      <c r="D546" s="60" t="str">
        <f>IF(VLOOKUP($B546,Ludo_voor!$A$2:$Y$601,3,0)="","",VLOOKUP($B546,Ludo_voor!$A$2:$Y$601,3,0))</f>
        <v>Vandierendonck</v>
      </c>
      <c r="E546" s="61" t="str">
        <f>IF(VLOOKUP($B546,Ludo_voor!$A$2:$Y$601,4,0)="","",VLOOKUP($B546,Ludo_voor!$A$2:$Y$601,4,0))</f>
        <v>Noor</v>
      </c>
      <c r="F546" s="62" t="str">
        <f>IF(VLOOKUP($B546,Ludo_voor!$A$2:$Y$601,5,0)="","",VLOOKUP($B546,Ludo_voor!$A$2:$Y$601,5,0))</f>
        <v>Spelen op Zolder</v>
      </c>
      <c r="G546" s="63"/>
      <c r="H546" s="85"/>
      <c r="I546" s="86"/>
      <c r="J546" s="87"/>
      <c r="K546" s="87"/>
      <c r="L546" s="87"/>
      <c r="M546" s="67" t="str">
        <f t="array" ref="M546">IF($G546="","",IF(L546="",0,((SUM(IF(I546=I$2:I$601,IF(J546=J$2:J$601,1,0),0))-K546)/(SUM(IF(I546=I$2:I$601,IF(J546=J$2:J$601,1,0),0))-1)*100)+(L546/(SUM(IF(I546=I$2:I$601,IF(J546=J$2:J$601,L$2:L$601,0),0))))+IF(K546&lt;2,SUM(IF(I546=I$2:I$601,IF(J546=J$2:J$601,1,0),0)),0)))</f>
        <v/>
      </c>
      <c r="N546" s="88"/>
      <c r="O546" s="72"/>
      <c r="P546" s="72"/>
      <c r="Q546" s="72"/>
      <c r="R546" s="70" t="str">
        <f t="array" ref="R546">IF($G546="","",IF(Q546="",0,((SUM(IF(N546=N$2:N$601,IF(O546=O$2:O$601,1,0),0))-P546)/(SUM(IF(N546=N$2:N$601,IF(O546=O$2:O$601,1,0),0))-1)*100)+(Q546/(SUM(IF(N546=N$2:N$601,IF(O546=O$2:O$601,Q$2:Q$601,0),0))))+IF(P546&lt;2,SUM(IF(N546=N$2:N$601,IF(O546=O$2:O$601,1,0),0)),0)))</f>
        <v/>
      </c>
      <c r="S546" s="71"/>
      <c r="T546" s="72"/>
      <c r="U546" s="72"/>
      <c r="V546" s="72"/>
      <c r="W546" s="73" t="str">
        <f t="array" ref="W546">IF($G546="","",IF(OR(S546=Error_checking!$Q$25,S546=Error_checking!$Q$26),R546-IF(P546&lt;2,SUM(IF(N546=N$2:N$601,IF(O546=O$2:O$601,1,0),0)),0),IF(V546="",0,((SUM(IF(S546=S$2:S$601,IF(T546=T$2:T$601,1,0),0))-U546)/(SUM(IF(S546=S$2:S$601,IF(T546=T$2:T$601,1,0),0))-1)*100)+(V546/(SUM(IF(S546=S$2:S$601,IF(T546=T$2:T$601,V$2:V$601,0),0))))+IF(U546&lt;2,SUM(IF(S546=S$2:S$601,IF(T546=T$2:T$601,1,0),0)),0))))</f>
        <v/>
      </c>
      <c r="X546" s="74"/>
      <c r="Y546" s="75"/>
      <c r="Z546" s="76"/>
      <c r="AA546" s="75"/>
      <c r="AB546" s="77">
        <f>0</f>
        <v>0</v>
      </c>
      <c r="AC546" s="77">
        <f t="array" ref="AC546">SUM(M546,R546,W546,AB546)</f>
        <v>0</v>
      </c>
      <c r="AD546" s="76">
        <f>IF(G546=Error_checking!$A$26,MAX(0,MIN(MaxBonus,$G$1)+1-_xlfn.RANK.EQ(AC546,$AC$2:$AC$601)),0)</f>
        <v>0</v>
      </c>
      <c r="AE546" s="73">
        <f t="shared" si="8"/>
        <v>0</v>
      </c>
      <c r="AF546" s="78" t="str">
        <f t="array" ref="AF546">IF(G546=Error_checking!$A$26,_xlfn.RANK.EQ(AC546,$AC$2:$AC$601),"")</f>
        <v/>
      </c>
      <c r="AG546" s="79"/>
      <c r="AH546" s="80"/>
      <c r="AI546" s="80"/>
      <c r="AJ546" s="80"/>
      <c r="AK546" s="81"/>
      <c r="AL546" s="90"/>
      <c r="AM546" s="90"/>
      <c r="AN546" s="91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</row>
    <row r="547" spans="1:78" s="104" customFormat="1" ht="12.75" x14ac:dyDescent="0.2">
      <c r="A547" s="58" t="str">
        <f t="array" ref="A547">IF(G547=Error_checking!$A$26,_xlfn.RANK.EQ(AC547,$AC$2:$AC$601),"")</f>
        <v/>
      </c>
      <c r="B547" s="84">
        <v>111</v>
      </c>
      <c r="C547" s="59">
        <f>VLOOKUP($B547,Ludo_na!$A$2:$D$601,2,0)</f>
        <v>317</v>
      </c>
      <c r="D547" s="60" t="str">
        <f>IF(VLOOKUP($B547,Ludo_voor!$A$2:$Y$601,3,0)="","",VLOOKUP($B547,Ludo_voor!$A$2:$Y$601,3,0))</f>
        <v>Vandierendonck</v>
      </c>
      <c r="E547" s="61" t="str">
        <f>IF(VLOOKUP($B547,Ludo_voor!$A$2:$Y$601,4,0)="","",VLOOKUP($B547,Ludo_voor!$A$2:$Y$601,4,0))</f>
        <v>Rune</v>
      </c>
      <c r="F547" s="62" t="str">
        <f>IF(VLOOKUP($B547,Ludo_voor!$A$2:$Y$601,5,0)="","",VLOOKUP($B547,Ludo_voor!$A$2:$Y$601,5,0))</f>
        <v>Spelen op Zolder</v>
      </c>
      <c r="G547" s="63"/>
      <c r="H547" s="85"/>
      <c r="I547" s="86"/>
      <c r="J547" s="87"/>
      <c r="K547" s="87"/>
      <c r="L547" s="87"/>
      <c r="M547" s="67" t="str">
        <f t="array" ref="M547">IF($G547="","",IF(L547="",0,((SUM(IF(I547=I$2:I$601,IF(J547=J$2:J$601,1,0),0))-K547)/(SUM(IF(I547=I$2:I$601,IF(J547=J$2:J$601,1,0),0))-1)*100)+(L547/(SUM(IF(I547=I$2:I$601,IF(J547=J$2:J$601,L$2:L$601,0),0))))+IF(K547&lt;2,SUM(IF(I547=I$2:I$601,IF(J547=J$2:J$601,1,0),0)),0)))</f>
        <v/>
      </c>
      <c r="N547" s="88"/>
      <c r="O547" s="72"/>
      <c r="P547" s="72"/>
      <c r="Q547" s="72"/>
      <c r="R547" s="70" t="str">
        <f t="array" ref="R547">IF($G547="","",IF(Q547="",0,((SUM(IF(N547=N$2:N$601,IF(O547=O$2:O$601,1,0),0))-P547)/(SUM(IF(N547=N$2:N$601,IF(O547=O$2:O$601,1,0),0))-1)*100)+(Q547/(SUM(IF(N547=N$2:N$601,IF(O547=O$2:O$601,Q$2:Q$601,0),0))))+IF(P547&lt;2,SUM(IF(N547=N$2:N$601,IF(O547=O$2:O$601,1,0),0)),0)))</f>
        <v/>
      </c>
      <c r="S547" s="103"/>
      <c r="T547" s="69"/>
      <c r="U547" s="69"/>
      <c r="V547" s="69"/>
      <c r="W547" s="73" t="str">
        <f t="array" ref="W547">IF($G547="","",IF(OR(S547=Error_checking!$Q$25,S547=Error_checking!$Q$26),R547-IF(P547&lt;2,SUM(IF(N547=N$2:N$601,IF(O547=O$2:O$601,1,0),0)),0),IF(V547="",0,((SUM(IF(S547=S$2:S$601,IF(T547=T$2:T$601,1,0),0))-U547)/(SUM(IF(S547=S$2:S$601,IF(T547=T$2:T$601,1,0),0))-1)*100)+(V547/(SUM(IF(S547=S$2:S$601,IF(T547=T$2:T$601,V$2:V$601,0),0))))+IF(U547&lt;2,SUM(IF(S547=S$2:S$601,IF(T547=T$2:T$601,1,0),0)),0))))</f>
        <v/>
      </c>
      <c r="X547" s="74"/>
      <c r="Y547" s="75"/>
      <c r="Z547" s="76"/>
      <c r="AA547" s="75"/>
      <c r="AB547" s="77">
        <f>0</f>
        <v>0</v>
      </c>
      <c r="AC547" s="99">
        <f t="array" ref="AC547">SUM(M547,R547,W547,AB547)</f>
        <v>0</v>
      </c>
      <c r="AD547" s="98">
        <f>IF(G547=Error_checking!$A$26,MAX(0,MIN(MaxBonus,$G$1)+1-_xlfn.RANK.EQ(AC547,$AC$2:$AC$601)),0)</f>
        <v>0</v>
      </c>
      <c r="AE547" s="95">
        <f t="shared" si="8"/>
        <v>0</v>
      </c>
      <c r="AF547" s="78" t="str">
        <f t="array" ref="AF547">IF(G547=Error_checking!$A$26,_xlfn.RANK.EQ(AC547,$AC$2:$AC$601),"")</f>
        <v/>
      </c>
      <c r="AG547" s="101"/>
      <c r="AH547" s="102"/>
      <c r="AI547" s="102"/>
      <c r="AJ547" s="102"/>
      <c r="AK547" s="90"/>
      <c r="AL547" s="90"/>
      <c r="AM547" s="90"/>
      <c r="AN547" s="91"/>
      <c r="AO547" s="90"/>
      <c r="AP547" s="90"/>
      <c r="AQ547" s="90"/>
      <c r="AR547" s="83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83"/>
      <c r="BQ547" s="83"/>
      <c r="BR547" s="83"/>
      <c r="BS547" s="83"/>
      <c r="BT547" s="83"/>
      <c r="BU547" s="83"/>
      <c r="BV547" s="83"/>
      <c r="BW547" s="83"/>
      <c r="BX547" s="83"/>
      <c r="BY547" s="83"/>
      <c r="BZ547" s="83"/>
    </row>
    <row r="548" spans="1:78" s="89" customFormat="1" ht="12.75" x14ac:dyDescent="0.2">
      <c r="A548" s="58" t="str">
        <f t="array" ref="A548">IF(G548=Error_checking!$A$26,_xlfn.RANK.EQ(AC548,$AC$2:$AC$601),"")</f>
        <v/>
      </c>
      <c r="B548" s="93">
        <v>182</v>
      </c>
      <c r="C548" s="59">
        <f>VLOOKUP($B548,Ludo_na!$A$2:$D$601,2,0)</f>
        <v>412</v>
      </c>
      <c r="D548" s="60" t="str">
        <f>IF(VLOOKUP($B548,Ludo_voor!$A$2:$Y$601,3,0)="","",VLOOKUP($B548,Ludo_voor!$A$2:$Y$601,3,0))</f>
        <v>Vangeloven</v>
      </c>
      <c r="E548" s="61" t="str">
        <f>IF(VLOOKUP($B548,Ludo_voor!$A$2:$Y$601,4,0)="","",VLOOKUP($B548,Ludo_voor!$A$2:$Y$601,4,0))</f>
        <v>Hilde</v>
      </c>
      <c r="F548" s="62" t="str">
        <f>IF(VLOOKUP($B548,Ludo_voor!$A$2:$Y$601,5,0)="","",VLOOKUP($B548,Ludo_voor!$A$2:$Y$601,5,0))</f>
        <v/>
      </c>
      <c r="G548" s="63"/>
      <c r="H548" s="85"/>
      <c r="I548" s="86"/>
      <c r="J548" s="87"/>
      <c r="K548" s="87"/>
      <c r="L548" s="87"/>
      <c r="M548" s="67" t="str">
        <f t="array" ref="M548">IF($G548="","",IF(L548="",0,((SUM(IF(I548=I$2:I$601,IF(J548=J$2:J$601,1,0),0))-K548)/(SUM(IF(I548=I$2:I$601,IF(J548=J$2:J$601,1,0),0))-1)*100)+(L548/(SUM(IF(I548=I$2:I$601,IF(J548=J$2:J$601,L$2:L$601,0),0))))+IF(K548&lt;2,SUM(IF(I548=I$2:I$601,IF(J548=J$2:J$601,1,0),0)),0)))</f>
        <v/>
      </c>
      <c r="N548" s="88"/>
      <c r="O548" s="72"/>
      <c r="P548" s="72"/>
      <c r="Q548" s="72"/>
      <c r="R548" s="70" t="str">
        <f t="array" ref="R548">IF($G548="","",IF(Q548="",0,((SUM(IF(N548=N$2:N$601,IF(O548=O$2:O$601,1,0),0))-P548)/(SUM(IF(N548=N$2:N$601,IF(O548=O$2:O$601,1,0),0))-1)*100)+(Q548/(SUM(IF(N548=N$2:N$601,IF(O548=O$2:O$601,Q$2:Q$601,0),0))))+IF(P548&lt;2,SUM(IF(N548=N$2:N$601,IF(O548=O$2:O$601,1,0),0)),0)))</f>
        <v/>
      </c>
      <c r="S548" s="71"/>
      <c r="T548" s="72"/>
      <c r="U548" s="72"/>
      <c r="V548" s="72"/>
      <c r="W548" s="73" t="str">
        <f t="array" ref="W548">IF($G548="","",IF(OR(S548=Error_checking!$Q$25,S548=Error_checking!$Q$26),R548-IF(P548&lt;2,SUM(IF(N548=N$2:N$601,IF(O548=O$2:O$601,1,0),0)),0),IF(V548="",0,((SUM(IF(S548=S$2:S$601,IF(T548=T$2:T$601,1,0),0))-U548)/(SUM(IF(S548=S$2:S$601,IF(T548=T$2:T$601,1,0),0))-1)*100)+(V548/(SUM(IF(S548=S$2:S$601,IF(T548=T$2:T$601,V$2:V$601,0),0))))+IF(U548&lt;2,SUM(IF(S548=S$2:S$601,IF(T548=T$2:T$601,1,0),0)),0))))</f>
        <v/>
      </c>
      <c r="X548" s="74"/>
      <c r="Y548" s="75"/>
      <c r="Z548" s="76"/>
      <c r="AA548" s="75"/>
      <c r="AB548" s="77">
        <f>0</f>
        <v>0</v>
      </c>
      <c r="AC548" s="77">
        <f t="array" ref="AC548">SUM(M548,R548,W548,AB548)</f>
        <v>0</v>
      </c>
      <c r="AD548" s="76">
        <f>IF(G548=Error_checking!$A$26,MAX(0,MIN(MaxBonus,$G$1)+1-_xlfn.RANK.EQ(AC548,$AC$2:$AC$601)),0)</f>
        <v>0</v>
      </c>
      <c r="AE548" s="73">
        <f t="shared" si="8"/>
        <v>0</v>
      </c>
      <c r="AF548" s="78" t="str">
        <f t="array" ref="AF548">IF(G548=Error_checking!$A$26,_xlfn.RANK.EQ(AC548,$AC$2:$AC$601),"")</f>
        <v/>
      </c>
      <c r="AG548" s="79"/>
      <c r="AH548" s="80"/>
      <c r="AI548" s="80"/>
      <c r="AJ548" s="80"/>
      <c r="AK548" s="90"/>
      <c r="AL548" s="81"/>
      <c r="AM548" s="81"/>
      <c r="AN548" s="82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1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</row>
    <row r="549" spans="1:78" s="104" customFormat="1" ht="12.75" x14ac:dyDescent="0.2">
      <c r="A549" s="58" t="str">
        <f t="array" ref="A549">IF(G549=Error_checking!$A$26,_xlfn.RANK.EQ(AC549,$AC$2:$AC$601),"")</f>
        <v/>
      </c>
      <c r="B549" s="84">
        <v>453</v>
      </c>
      <c r="C549" s="59">
        <f>VLOOKUP($B549,Ludo_na!$A$2:$D$601,2,0)</f>
        <v>486</v>
      </c>
      <c r="D549" s="60" t="str">
        <f>IF(VLOOKUP($B549,Ludo_voor!$A$2:$Y$601,3,0)="","",VLOOKUP($B549,Ludo_voor!$A$2:$Y$601,3,0))</f>
        <v>Vangheluwe</v>
      </c>
      <c r="E549" s="61" t="str">
        <f>IF(VLOOKUP($B549,Ludo_voor!$A$2:$Y$601,4,0)="","",VLOOKUP($B549,Ludo_voor!$A$2:$Y$601,4,0))</f>
        <v>Fien</v>
      </c>
      <c r="F549" s="62" t="str">
        <f>IF(VLOOKUP($B549,Ludo_voor!$A$2:$Y$601,5,0)="","",VLOOKUP($B549,Ludo_voor!$A$2:$Y$601,5,0))</f>
        <v/>
      </c>
      <c r="G549" s="63"/>
      <c r="H549" s="85"/>
      <c r="I549" s="86"/>
      <c r="J549" s="87"/>
      <c r="K549" s="87"/>
      <c r="L549" s="87"/>
      <c r="M549" s="67" t="str">
        <f t="array" ref="M549">IF($G549="","",IF(L549="",0,((SUM(IF(I549=I$2:I$601,IF(J549=J$2:J$601,1,0),0))-K549)/(SUM(IF(I549=I$2:I$601,IF(J549=J$2:J$601,1,0),0))-1)*100)+(L549/(SUM(IF(I549=I$2:I$601,IF(J549=J$2:J$601,L$2:L$601,0),0))))+IF(K549&lt;2,SUM(IF(I549=I$2:I$601,IF(J549=J$2:J$601,1,0),0)),0)))</f>
        <v/>
      </c>
      <c r="N549" s="88"/>
      <c r="O549" s="72"/>
      <c r="P549" s="72"/>
      <c r="Q549" s="72"/>
      <c r="R549" s="70" t="str">
        <f t="array" ref="R549">IF($G549="","",IF(Q549="",0,((SUM(IF(N549=N$2:N$601,IF(O549=O$2:O$601,1,0),0))-P549)/(SUM(IF(N549=N$2:N$601,IF(O549=O$2:O$601,1,0),0))-1)*100)+(Q549/(SUM(IF(N549=N$2:N$601,IF(O549=O$2:O$601,Q$2:Q$601,0),0))))+IF(P549&lt;2,SUM(IF(N549=N$2:N$601,IF(O549=O$2:O$601,1,0),0)),0)))</f>
        <v/>
      </c>
      <c r="S549" s="71"/>
      <c r="T549" s="72"/>
      <c r="U549" s="72"/>
      <c r="V549" s="72"/>
      <c r="W549" s="73" t="str">
        <f t="array" ref="W549">IF($G549="","",IF(OR(S549=Error_checking!$Q$25,S549=Error_checking!$Q$26),R549-IF(P549&lt;2,SUM(IF(N549=N$2:N$601,IF(O549=O$2:O$601,1,0),0)),0),IF(V549="",0,((SUM(IF(S549=S$2:S$601,IF(T549=T$2:T$601,1,0),0))-U549)/(SUM(IF(S549=S$2:S$601,IF(T549=T$2:T$601,1,0),0))-1)*100)+(V549/(SUM(IF(S549=S$2:S$601,IF(T549=T$2:T$601,V$2:V$601,0),0))))+IF(U549&lt;2,SUM(IF(S549=S$2:S$601,IF(T549=T$2:T$601,1,0),0)),0))))</f>
        <v/>
      </c>
      <c r="X549" s="74"/>
      <c r="Y549" s="75"/>
      <c r="Z549" s="76"/>
      <c r="AA549" s="75"/>
      <c r="AB549" s="77">
        <f>0</f>
        <v>0</v>
      </c>
      <c r="AC549" s="77">
        <f t="array" ref="AC549">SUM(M549,R549,W549,AB549)</f>
        <v>0</v>
      </c>
      <c r="AD549" s="76">
        <f>IF(G549=Error_checking!$A$26,MAX(0,MIN(MaxBonus,$G$1)+1-_xlfn.RANK.EQ(AC549,$AC$2:$AC$601)),0)</f>
        <v>0</v>
      </c>
      <c r="AE549" s="73">
        <f t="shared" si="8"/>
        <v>0</v>
      </c>
      <c r="AF549" s="78" t="str">
        <f t="array" ref="AF549">IF(G549=Error_checking!$A$26,_xlfn.RANK.EQ(AC549,$AC$2:$AC$601),"")</f>
        <v/>
      </c>
      <c r="AG549" s="79"/>
      <c r="AH549" s="80"/>
      <c r="AI549" s="80"/>
      <c r="AJ549" s="80"/>
      <c r="AK549" s="81"/>
      <c r="AL549" s="81"/>
      <c r="AM549" s="81"/>
      <c r="AN549" s="82"/>
      <c r="AO549" s="81"/>
      <c r="AP549" s="81"/>
      <c r="AQ549" s="81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/>
      <c r="BI549" s="89"/>
      <c r="BJ549" s="89"/>
      <c r="BK549" s="89"/>
      <c r="BL549" s="89"/>
      <c r="BM549" s="89"/>
      <c r="BN549" s="89"/>
      <c r="BO549" s="89"/>
      <c r="BP549" s="89"/>
      <c r="BQ549" s="89"/>
      <c r="BR549" s="89"/>
      <c r="BS549" s="89"/>
      <c r="BT549" s="89"/>
      <c r="BU549" s="89"/>
      <c r="BV549" s="89"/>
      <c r="BW549" s="89"/>
      <c r="BX549" s="89"/>
      <c r="BY549" s="89"/>
      <c r="BZ549" s="89"/>
    </row>
    <row r="550" spans="1:78" s="89" customFormat="1" ht="12.75" x14ac:dyDescent="0.2">
      <c r="A550" s="58" t="str">
        <f t="array" ref="A550">IF(G550=Error_checking!$A$26,_xlfn.RANK.EQ(AC550,$AC$2:$AC$601),"")</f>
        <v/>
      </c>
      <c r="B550" s="84">
        <v>427</v>
      </c>
      <c r="C550" s="59">
        <f>VLOOKUP($B550,Ludo_na!$A$2:$D$601,2,0)</f>
        <v>492</v>
      </c>
      <c r="D550" s="60" t="str">
        <f>IF(VLOOKUP($B550,Ludo_voor!$A$2:$Y$601,3,0)="","",VLOOKUP($B550,Ludo_voor!$A$2:$Y$601,3,0))</f>
        <v>Vanhauwaert</v>
      </c>
      <c r="E550" s="61" t="str">
        <f>IF(VLOOKUP($B550,Ludo_voor!$A$2:$Y$601,4,0)="","",VLOOKUP($B550,Ludo_voor!$A$2:$Y$601,4,0))</f>
        <v>Erik</v>
      </c>
      <c r="F550" s="62" t="str">
        <f>IF(VLOOKUP($B550,Ludo_voor!$A$2:$Y$601,5,0)="","",VLOOKUP($B550,Ludo_voor!$A$2:$Y$601,5,0))</f>
        <v/>
      </c>
      <c r="G550" s="63"/>
      <c r="H550" s="85"/>
      <c r="I550" s="86"/>
      <c r="J550" s="87"/>
      <c r="K550" s="87"/>
      <c r="L550" s="87"/>
      <c r="M550" s="67" t="str">
        <f t="array" ref="M550">IF($G550="","",IF(L550="",0,((SUM(IF(I550=I$2:I$601,IF(J550=J$2:J$601,1,0),0))-K550)/(SUM(IF(I550=I$2:I$601,IF(J550=J$2:J$601,1,0),0))-1)*100)+(L550/(SUM(IF(I550=I$2:I$601,IF(J550=J$2:J$601,L$2:L$601,0),0))))+IF(K550&lt;2,SUM(IF(I550=I$2:I$601,IF(J550=J$2:J$601,1,0),0)),0)))</f>
        <v/>
      </c>
      <c r="N550" s="88"/>
      <c r="O550" s="72"/>
      <c r="P550" s="72"/>
      <c r="Q550" s="72"/>
      <c r="R550" s="70" t="str">
        <f t="array" ref="R550">IF($G550="","",IF(Q550="",0,((SUM(IF(N550=N$2:N$601,IF(O550=O$2:O$601,1,0),0))-P550)/(SUM(IF(N550=N$2:N$601,IF(O550=O$2:O$601,1,0),0))-1)*100)+(Q550/(SUM(IF(N550=N$2:N$601,IF(O550=O$2:O$601,Q$2:Q$601,0),0))))+IF(P550&lt;2,SUM(IF(N550=N$2:N$601,IF(O550=O$2:O$601,1,0),0)),0)))</f>
        <v/>
      </c>
      <c r="S550" s="71"/>
      <c r="T550" s="72"/>
      <c r="U550" s="72"/>
      <c r="V550" s="72"/>
      <c r="W550" s="73" t="str">
        <f t="array" ref="W550">IF($G550="","",IF(OR(S550=Error_checking!$Q$25,S550=Error_checking!$Q$26),R550-IF(P550&lt;2,SUM(IF(N550=N$2:N$601,IF(O550=O$2:O$601,1,0),0)),0),IF(V550="",0,((SUM(IF(S550=S$2:S$601,IF(T550=T$2:T$601,1,0),0))-U550)/(SUM(IF(S550=S$2:S$601,IF(T550=T$2:T$601,1,0),0))-1)*100)+(V550/(SUM(IF(S550=S$2:S$601,IF(T550=T$2:T$601,V$2:V$601,0),0))))+IF(U550&lt;2,SUM(IF(S550=S$2:S$601,IF(T550=T$2:T$601,1,0),0)),0))))</f>
        <v/>
      </c>
      <c r="X550" s="74"/>
      <c r="Y550" s="75"/>
      <c r="Z550" s="76"/>
      <c r="AA550" s="75"/>
      <c r="AB550" s="77">
        <f>0</f>
        <v>0</v>
      </c>
      <c r="AC550" s="77">
        <f t="array" ref="AC550">SUM(M550,R550,W550,AB550)</f>
        <v>0</v>
      </c>
      <c r="AD550" s="76">
        <f>IF(G550=Error_checking!$A$26,MAX(0,MIN(MaxBonus,$G$1)+1-_xlfn.RANK.EQ(AC550,$AC$2:$AC$601)),0)</f>
        <v>0</v>
      </c>
      <c r="AE550" s="73">
        <f t="shared" si="8"/>
        <v>0</v>
      </c>
      <c r="AF550" s="78" t="str">
        <f t="array" ref="AF550">IF(G550=Error_checking!$A$26,_xlfn.RANK.EQ(AC550,$AC$2:$AC$601),"")</f>
        <v/>
      </c>
      <c r="AG550" s="79"/>
      <c r="AH550" s="80"/>
      <c r="AI550" s="80"/>
      <c r="AJ550" s="80"/>
      <c r="AK550" s="90"/>
      <c r="AL550" s="81"/>
      <c r="AM550" s="81"/>
      <c r="AN550" s="82"/>
      <c r="AO550" s="81"/>
      <c r="AP550" s="81"/>
      <c r="AQ550" s="81"/>
    </row>
    <row r="551" spans="1:78" s="89" customFormat="1" ht="12.75" x14ac:dyDescent="0.2">
      <c r="A551" s="58" t="str">
        <f t="array" ref="A551">IF(G551=Error_checking!$A$26,_xlfn.RANK.EQ(AC551,$AC$2:$AC$601),"")</f>
        <v/>
      </c>
      <c r="B551" s="84">
        <v>122</v>
      </c>
      <c r="C551" s="59">
        <f>VLOOKUP($B551,Ludo_na!$A$2:$D$601,2,0)</f>
        <v>481</v>
      </c>
      <c r="D551" s="60" t="str">
        <f>IF(VLOOKUP($B551,Ludo_voor!$A$2:$Y$601,3,0)="","",VLOOKUP($B551,Ludo_voor!$A$2:$Y$601,3,0))</f>
        <v>Vanhee</v>
      </c>
      <c r="E551" s="61" t="str">
        <f>IF(VLOOKUP($B551,Ludo_voor!$A$2:$Y$601,4,0)="","",VLOOKUP($B551,Ludo_voor!$A$2:$Y$601,4,0))</f>
        <v>Bart</v>
      </c>
      <c r="F551" s="62" t="str">
        <f>IF(VLOOKUP($B551,Ludo_voor!$A$2:$Y$601,5,0)="","",VLOOKUP($B551,Ludo_voor!$A$2:$Y$601,5,0))</f>
        <v/>
      </c>
      <c r="G551" s="63"/>
      <c r="H551" s="85"/>
      <c r="I551" s="86"/>
      <c r="J551" s="87"/>
      <c r="K551" s="87"/>
      <c r="L551" s="87"/>
      <c r="M551" s="67" t="str">
        <f t="array" ref="M551">IF($G551="","",IF(L551="",0,((SUM(IF(I551=I$2:I$601,IF(J551=J$2:J$601,1,0),0))-K551)/(SUM(IF(I551=I$2:I$601,IF(J551=J$2:J$601,1,0),0))-1)*100)+(L551/(SUM(IF(I551=I$2:I$601,IF(J551=J$2:J$601,L$2:L$601,0),0))))+IF(K551&lt;2,SUM(IF(I551=I$2:I$601,IF(J551=J$2:J$601,1,0),0)),0)))</f>
        <v/>
      </c>
      <c r="N551" s="88"/>
      <c r="O551" s="72"/>
      <c r="P551" s="72"/>
      <c r="Q551" s="72"/>
      <c r="R551" s="70" t="str">
        <f t="array" ref="R551">IF($G551="","",IF(Q551="",0,((SUM(IF(N551=N$2:N$601,IF(O551=O$2:O$601,1,0),0))-P551)/(SUM(IF(N551=N$2:N$601,IF(O551=O$2:O$601,1,0),0))-1)*100)+(Q551/(SUM(IF(N551=N$2:N$601,IF(O551=O$2:O$601,Q$2:Q$601,0),0))))+IF(P551&lt;2,SUM(IF(N551=N$2:N$601,IF(O551=O$2:O$601,1,0),0)),0)))</f>
        <v/>
      </c>
      <c r="S551" s="103"/>
      <c r="T551" s="69"/>
      <c r="U551" s="69"/>
      <c r="V551" s="69"/>
      <c r="W551" s="73" t="str">
        <f t="array" ref="W551">IF($G551="","",IF(OR(S551=Error_checking!$Q$25,S551=Error_checking!$Q$26),R551-IF(P551&lt;2,SUM(IF(N551=N$2:N$601,IF(O551=O$2:O$601,1,0),0)),0),IF(V551="",0,((SUM(IF(S551=S$2:S$601,IF(T551=T$2:T$601,1,0),0))-U551)/(SUM(IF(S551=S$2:S$601,IF(T551=T$2:T$601,1,0),0))-1)*100)+(V551/(SUM(IF(S551=S$2:S$601,IF(T551=T$2:T$601,V$2:V$601,0),0))))+IF(U551&lt;2,SUM(IF(S551=S$2:S$601,IF(T551=T$2:T$601,1,0),0)),0))))</f>
        <v/>
      </c>
      <c r="X551" s="96"/>
      <c r="Y551" s="97"/>
      <c r="Z551" s="98"/>
      <c r="AA551" s="97"/>
      <c r="AB551" s="99">
        <f>0</f>
        <v>0</v>
      </c>
      <c r="AC551" s="99">
        <f t="array" ref="AC551">SUM(M551,R551,W551,AB551)</f>
        <v>0</v>
      </c>
      <c r="AD551" s="98">
        <f>IF(G551=Error_checking!$A$26,MAX(0,MIN(MaxBonus,$G$1)+1-_xlfn.RANK.EQ(AC551,$AC$2:$AC$601)),0)</f>
        <v>0</v>
      </c>
      <c r="AE551" s="95">
        <f t="shared" si="8"/>
        <v>0</v>
      </c>
      <c r="AF551" s="78" t="str">
        <f t="array" ref="AF551">IF(G551=Error_checking!$A$26,_xlfn.RANK.EQ(AC551,$AC$2:$AC$601),"")</f>
        <v/>
      </c>
      <c r="AG551" s="101"/>
      <c r="AH551" s="102"/>
      <c r="AI551" s="102"/>
      <c r="AJ551" s="102"/>
      <c r="AK551" s="90"/>
      <c r="AL551" s="81"/>
      <c r="AM551" s="81"/>
      <c r="AN551" s="82"/>
      <c r="AO551" s="81"/>
      <c r="AP551" s="81"/>
      <c r="AQ551" s="81"/>
    </row>
    <row r="552" spans="1:78" s="89" customFormat="1" ht="12.75" x14ac:dyDescent="0.2">
      <c r="A552" s="58" t="str">
        <f t="array" ref="A552">IF(G552=Error_checking!$A$26,_xlfn.RANK.EQ(AC552,$AC$2:$AC$601),"")</f>
        <v/>
      </c>
      <c r="B552" s="84">
        <v>449</v>
      </c>
      <c r="C552" s="59">
        <f>VLOOKUP($B552,Ludo_na!$A$2:$D$601,2,0)</f>
        <v>309</v>
      </c>
      <c r="D552" s="60" t="str">
        <f>IF(VLOOKUP($B552,Ludo_voor!$A$2:$Y$601,3,0)="","",VLOOKUP($B552,Ludo_voor!$A$2:$Y$601,3,0))</f>
        <v>Vanherle</v>
      </c>
      <c r="E552" s="61" t="str">
        <f>IF(VLOOKUP($B552,Ludo_voor!$A$2:$Y$601,4,0)="","",VLOOKUP($B552,Ludo_voor!$A$2:$Y$601,4,0))</f>
        <v>Wim</v>
      </c>
      <c r="F552" s="62" t="str">
        <f>IF(VLOOKUP($B552,Ludo_voor!$A$2:$Y$601,5,0)="","",VLOOKUP($B552,Ludo_voor!$A$2:$Y$601,5,0))</f>
        <v/>
      </c>
      <c r="G552" s="63"/>
      <c r="H552" s="85"/>
      <c r="I552" s="86"/>
      <c r="J552" s="87"/>
      <c r="K552" s="87"/>
      <c r="L552" s="87"/>
      <c r="M552" s="67" t="str">
        <f t="array" ref="M552">IF($G552="","",IF(L552="",0,((SUM(IF(I552=I$2:I$601,IF(J552=J$2:J$601,1,0),0))-K552)/(SUM(IF(I552=I$2:I$601,IF(J552=J$2:J$601,1,0),0))-1)*100)+(L552/(SUM(IF(I552=I$2:I$601,IF(J552=J$2:J$601,L$2:L$601,0),0))))+IF(K552&lt;2,SUM(IF(I552=I$2:I$601,IF(J552=J$2:J$601,1,0),0)),0)))</f>
        <v/>
      </c>
      <c r="N552" s="88"/>
      <c r="O552" s="72"/>
      <c r="P552" s="72"/>
      <c r="Q552" s="72"/>
      <c r="R552" s="70" t="str">
        <f t="array" ref="R552">IF($G552="","",IF(Q552="",0,((SUM(IF(N552=N$2:N$601,IF(O552=O$2:O$601,1,0),0))-P552)/(SUM(IF(N552=N$2:N$601,IF(O552=O$2:O$601,1,0),0))-1)*100)+(Q552/(SUM(IF(N552=N$2:N$601,IF(O552=O$2:O$601,Q$2:Q$601,0),0))))+IF(P552&lt;2,SUM(IF(N552=N$2:N$601,IF(O552=O$2:O$601,1,0),0)),0)))</f>
        <v/>
      </c>
      <c r="S552" s="71"/>
      <c r="T552" s="72"/>
      <c r="U552" s="72"/>
      <c r="V552" s="72"/>
      <c r="W552" s="73" t="str">
        <f t="array" ref="W552">IF($G552="","",IF(OR(S552=Error_checking!$Q$25,S552=Error_checking!$Q$26),R552-IF(P552&lt;2,SUM(IF(N552=N$2:N$601,IF(O552=O$2:O$601,1,0),0)),0),IF(V552="",0,((SUM(IF(S552=S$2:S$601,IF(T552=T$2:T$601,1,0),0))-U552)/(SUM(IF(S552=S$2:S$601,IF(T552=T$2:T$601,1,0),0))-1)*100)+(V552/(SUM(IF(S552=S$2:S$601,IF(T552=T$2:T$601,V$2:V$601,0),0))))+IF(U552&lt;2,SUM(IF(S552=S$2:S$601,IF(T552=T$2:T$601,1,0),0)),0))))</f>
        <v/>
      </c>
      <c r="X552" s="74"/>
      <c r="Y552" s="75"/>
      <c r="Z552" s="76"/>
      <c r="AA552" s="75"/>
      <c r="AB552" s="77">
        <f>0</f>
        <v>0</v>
      </c>
      <c r="AC552" s="77">
        <f t="array" ref="AC552">SUM(M552,R552,W552,AB552)</f>
        <v>0</v>
      </c>
      <c r="AD552" s="76">
        <f>IF(G552=Error_checking!$A$26,MAX(0,MIN(MaxBonus,$G$1)+1-_xlfn.RANK.EQ(AC552,$AC$2:$AC$601)),0)</f>
        <v>0</v>
      </c>
      <c r="AE552" s="73">
        <f t="shared" si="8"/>
        <v>0</v>
      </c>
      <c r="AF552" s="78" t="str">
        <f t="array" ref="AF552">IF(G552=Error_checking!$A$26,_xlfn.RANK.EQ(AC552,$AC$2:$AC$601),"")</f>
        <v/>
      </c>
      <c r="AG552" s="79"/>
      <c r="AH552" s="80"/>
      <c r="AI552" s="80"/>
      <c r="AJ552" s="80"/>
      <c r="AK552" s="90"/>
      <c r="AL552" s="81"/>
      <c r="AM552" s="81"/>
      <c r="AN552" s="82"/>
      <c r="AO552" s="81"/>
      <c r="AP552" s="81"/>
      <c r="AQ552" s="81"/>
    </row>
    <row r="553" spans="1:78" s="89" customFormat="1" ht="12.75" x14ac:dyDescent="0.2">
      <c r="A553" s="58" t="str">
        <f t="array" ref="A553">IF(G553=Error_checking!$A$26,_xlfn.RANK.EQ(AC553,$AC$2:$AC$601),"")</f>
        <v/>
      </c>
      <c r="B553" s="58">
        <v>499</v>
      </c>
      <c r="C553" s="59">
        <f>VLOOKUP($B553,Ludo_na!$A$2:$D$601,2,0)</f>
        <v>286</v>
      </c>
      <c r="D553" s="60" t="str">
        <f>IF(VLOOKUP($B553,Ludo_voor!$A$2:$Y$601,3,0)="","",VLOOKUP($B553,Ludo_voor!$A$2:$Y$601,3,0))</f>
        <v>Vanhoorne</v>
      </c>
      <c r="E553" s="61" t="str">
        <f>IF(VLOOKUP($B553,Ludo_voor!$A$2:$Y$601,4,0)="","",VLOOKUP($B553,Ludo_voor!$A$2:$Y$601,4,0))</f>
        <v>Jo</v>
      </c>
      <c r="F553" s="62" t="str">
        <f>IF(VLOOKUP($B553,Ludo_voor!$A$2:$Y$601,5,0)="","",VLOOKUP($B553,Ludo_voor!$A$2:$Y$601,5,0))</f>
        <v>Spelen op Zolder</v>
      </c>
      <c r="G553" s="63"/>
      <c r="H553" s="85"/>
      <c r="I553" s="86"/>
      <c r="J553" s="87"/>
      <c r="K553" s="87"/>
      <c r="L553" s="87"/>
      <c r="M553" s="67" t="str">
        <f t="array" ref="M553">IF($G553="","",IF(L553="",0,((SUM(IF(I553=I$2:I$601,IF(J553=J$2:J$601,1,0),0))-K553)/(SUM(IF(I553=I$2:I$601,IF(J553=J$2:J$601,1,0),0))-1)*100)+(L553/(SUM(IF(I553=I$2:I$601,IF(J553=J$2:J$601,L$2:L$601,0),0))))+IF(K553&lt;2,SUM(IF(I553=I$2:I$601,IF(J553=J$2:J$601,1,0),0)),0)))</f>
        <v/>
      </c>
      <c r="N553" s="88"/>
      <c r="O553" s="72"/>
      <c r="P553" s="72"/>
      <c r="Q553" s="72"/>
      <c r="R553" s="70" t="str">
        <f t="array" ref="R553">IF($G553="","",IF(Q553="",0,((SUM(IF(N553=N$2:N$601,IF(O553=O$2:O$601,1,0),0))-P553)/(SUM(IF(N553=N$2:N$601,IF(O553=O$2:O$601,1,0),0))-1)*100)+(Q553/(SUM(IF(N553=N$2:N$601,IF(O553=O$2:O$601,Q$2:Q$601,0),0))))+IF(P553&lt;2,SUM(IF(N553=N$2:N$601,IF(O553=O$2:O$601,1,0),0)),0)))</f>
        <v/>
      </c>
      <c r="S553" s="71"/>
      <c r="T553" s="72"/>
      <c r="U553" s="72"/>
      <c r="V553" s="72"/>
      <c r="W553" s="73" t="str">
        <f t="array" ref="W553">IF($G553="","",IF(OR(S553=Error_checking!$Q$25,S553=Error_checking!$Q$26),R553-IF(P553&lt;2,SUM(IF(N553=N$2:N$601,IF(O553=O$2:O$601,1,0),0)),0),IF(V553="",0,((SUM(IF(S553=S$2:S$601,IF(T553=T$2:T$601,1,0),0))-U553)/(SUM(IF(S553=S$2:S$601,IF(T553=T$2:T$601,1,0),0))-1)*100)+(V553/(SUM(IF(S553=S$2:S$601,IF(T553=T$2:T$601,V$2:V$601,0),0))))+IF(U553&lt;2,SUM(IF(S553=S$2:S$601,IF(T553=T$2:T$601,1,0),0)),0))))</f>
        <v/>
      </c>
      <c r="X553" s="74"/>
      <c r="Y553" s="75"/>
      <c r="Z553" s="76"/>
      <c r="AA553" s="75"/>
      <c r="AB553" s="77">
        <f>0</f>
        <v>0</v>
      </c>
      <c r="AC553" s="77">
        <f t="array" ref="AC553">SUM(M553,R553,W553,AB553)</f>
        <v>0</v>
      </c>
      <c r="AD553" s="76">
        <f>IF(G553=Error_checking!$A$26,MAX(0,MIN(MaxBonus,$G$1)+1-_xlfn.RANK.EQ(AC553,$AC$2:$AC$601)),0)</f>
        <v>0</v>
      </c>
      <c r="AE553" s="73">
        <f t="shared" si="8"/>
        <v>0</v>
      </c>
      <c r="AF553" s="78" t="str">
        <f t="array" ref="AF553">IF(G553=Error_checking!$A$26,_xlfn.RANK.EQ(AC553,$AC$2:$AC$601),"")</f>
        <v/>
      </c>
      <c r="AG553" s="79"/>
      <c r="AH553" s="80"/>
      <c r="AI553" s="80"/>
      <c r="AJ553" s="80"/>
      <c r="AK553" s="90"/>
      <c r="AL553" s="90"/>
      <c r="AM553" s="90"/>
      <c r="AN553" s="91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</row>
    <row r="554" spans="1:78" s="104" customFormat="1" ht="12.75" x14ac:dyDescent="0.2">
      <c r="A554" s="58" t="str">
        <f t="array" ref="A554">IF(G554=Error_checking!$A$26,_xlfn.RANK.EQ(AC554,$AC$2:$AC$601),"")</f>
        <v/>
      </c>
      <c r="B554" s="93">
        <v>486</v>
      </c>
      <c r="C554" s="59">
        <f>VLOOKUP($B554,Ludo_na!$A$2:$D$601,2,0)</f>
        <v>403</v>
      </c>
      <c r="D554" s="60" t="str">
        <f>IF(VLOOKUP($B554,Ludo_voor!$A$2:$Y$601,3,0)="","",VLOOKUP($B554,Ludo_voor!$A$2:$Y$601,3,0))</f>
        <v>Vanhoudt</v>
      </c>
      <c r="E554" s="61" t="str">
        <f>IF(VLOOKUP($B554,Ludo_voor!$A$2:$Y$601,4,0)="","",VLOOKUP($B554,Ludo_voor!$A$2:$Y$601,4,0))</f>
        <v>Brammert</v>
      </c>
      <c r="F554" s="62" t="str">
        <f>IF(VLOOKUP($B554,Ludo_voor!$A$2:$Y$601,5,0)="","",VLOOKUP($B554,Ludo_voor!$A$2:$Y$601,5,0))</f>
        <v/>
      </c>
      <c r="G554" s="63"/>
      <c r="H554" s="85"/>
      <c r="I554" s="65"/>
      <c r="J554" s="87"/>
      <c r="K554" s="87"/>
      <c r="L554" s="87"/>
      <c r="M554" s="67" t="str">
        <f t="array" ref="M554">IF($G554="","",IF(L554="",0,((SUM(IF(I554=I$2:I$601,IF(J554=J$2:J$601,1,0),0))-K554)/(SUM(IF(I554=I$2:I$601,IF(J554=J$2:J$601,1,0),0))-1)*100)+(L554/(SUM(IF(I554=I$2:I$601,IF(J554=J$2:J$601,L$2:L$601,0),0))))+IF(K554&lt;2,SUM(IF(I554=I$2:I$601,IF(J554=J$2:J$601,1,0),0)),0)))</f>
        <v/>
      </c>
      <c r="N554" s="88"/>
      <c r="O554" s="72"/>
      <c r="P554" s="72"/>
      <c r="Q554" s="72"/>
      <c r="R554" s="70" t="str">
        <f t="array" ref="R554">IF($G554="","",IF(Q554="",0,((SUM(IF(N554=N$2:N$601,IF(O554=O$2:O$601,1,0),0))-P554)/(SUM(IF(N554=N$2:N$601,IF(O554=O$2:O$601,1,0),0))-1)*100)+(Q554/(SUM(IF(N554=N$2:N$601,IF(O554=O$2:O$601,Q$2:Q$601,0),0))))+IF(P554&lt;2,SUM(IF(N554=N$2:N$601,IF(O554=O$2:O$601,1,0),0)),0)))</f>
        <v/>
      </c>
      <c r="S554" s="71"/>
      <c r="T554" s="72"/>
      <c r="U554" s="72"/>
      <c r="V554" s="72"/>
      <c r="W554" s="73" t="str">
        <f t="array" ref="W554">IF($G554="","",IF(OR(S554=Error_checking!$Q$25,S554=Error_checking!$Q$26),R554-IF(P554&lt;2,SUM(IF(N554=N$2:N$601,IF(O554=O$2:O$601,1,0),0)),0),IF(V554="",0,((SUM(IF(S554=S$2:S$601,IF(T554=T$2:T$601,1,0),0))-U554)/(SUM(IF(S554=S$2:S$601,IF(T554=T$2:T$601,1,0),0))-1)*100)+(V554/(SUM(IF(S554=S$2:S$601,IF(T554=T$2:T$601,V$2:V$601,0),0))))+IF(U554&lt;2,SUM(IF(S554=S$2:S$601,IF(T554=T$2:T$601,1,0),0)),0))))</f>
        <v/>
      </c>
      <c r="X554" s="74"/>
      <c r="Y554" s="75"/>
      <c r="Z554" s="76"/>
      <c r="AA554" s="75"/>
      <c r="AB554" s="77">
        <f>0</f>
        <v>0</v>
      </c>
      <c r="AC554" s="77">
        <f t="array" ref="AC554">SUM(M554,R554,W554,AB554)</f>
        <v>0</v>
      </c>
      <c r="AD554" s="76">
        <f>IF(G554=Error_checking!$A$26,MAX(0,MIN(MaxBonus,$G$1)+1-_xlfn.RANK.EQ(AC554,$AC$2:$AC$601)),0)</f>
        <v>0</v>
      </c>
      <c r="AE554" s="73">
        <f t="shared" si="8"/>
        <v>0</v>
      </c>
      <c r="AF554" s="78" t="str">
        <f t="array" ref="AF554">IF(G554=Error_checking!$A$26,_xlfn.RANK.EQ(AC554,$AC$2:$AC$601),"")</f>
        <v/>
      </c>
      <c r="AG554" s="79"/>
      <c r="AH554" s="80"/>
      <c r="AI554" s="80"/>
      <c r="AJ554" s="80"/>
      <c r="AK554" s="81"/>
      <c r="AL554" s="81"/>
      <c r="AM554" s="81"/>
      <c r="AN554" s="82"/>
      <c r="AO554" s="81"/>
      <c r="AP554" s="81"/>
      <c r="AQ554" s="81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</row>
    <row r="555" spans="1:78" s="104" customFormat="1" ht="12.75" x14ac:dyDescent="0.2">
      <c r="A555" s="58" t="str">
        <f t="array" ref="A555">IF(G555=Error_checking!$A$26,_xlfn.RANK.EQ(AC555,$AC$2:$AC$601),"")</f>
        <v/>
      </c>
      <c r="B555" s="84">
        <v>224</v>
      </c>
      <c r="C555" s="59">
        <f>VLOOKUP($B555,Ludo_na!$A$2:$D$601,2,0)</f>
        <v>531</v>
      </c>
      <c r="D555" s="60" t="str">
        <f>IF(VLOOKUP($B555,Ludo_voor!$A$2:$Y$601,3,0)="","",VLOOKUP($B555,Ludo_voor!$A$2:$Y$601,3,0))</f>
        <v>Vanhoutte</v>
      </c>
      <c r="E555" s="61" t="str">
        <f>IF(VLOOKUP($B555,Ludo_voor!$A$2:$Y$601,4,0)="","",VLOOKUP($B555,Ludo_voor!$A$2:$Y$601,4,0))</f>
        <v>Maxim</v>
      </c>
      <c r="F555" s="62" t="str">
        <f>IF(VLOOKUP($B555,Ludo_voor!$A$2:$Y$601,5,0)="","",VLOOKUP($B555,Ludo_voor!$A$2:$Y$601,5,0))</f>
        <v>Spelen op Zolder</v>
      </c>
      <c r="G555" s="63"/>
      <c r="H555" s="85"/>
      <c r="I555" s="86"/>
      <c r="J555" s="87"/>
      <c r="K555" s="87"/>
      <c r="L555" s="87"/>
      <c r="M555" s="67" t="str">
        <f t="array" ref="M555">IF($G555="","",IF(L555="",0,((SUM(IF(I555=I$2:I$601,IF(J555=J$2:J$601,1,0),0))-K555)/(SUM(IF(I555=I$2:I$601,IF(J555=J$2:J$601,1,0),0))-1)*100)+(L555/(SUM(IF(I555=I$2:I$601,IF(J555=J$2:J$601,L$2:L$601,0),0))))+IF(K555&lt;2,SUM(IF(I555=I$2:I$601,IF(J555=J$2:J$601,1,0),0)),0)))</f>
        <v/>
      </c>
      <c r="N555" s="88"/>
      <c r="O555" s="72"/>
      <c r="P555" s="72"/>
      <c r="Q555" s="72"/>
      <c r="R555" s="70" t="str">
        <f t="array" ref="R555">IF($G555="","",IF(Q555="",0,((SUM(IF(N555=N$2:N$601,IF(O555=O$2:O$601,1,0),0))-P555)/(SUM(IF(N555=N$2:N$601,IF(O555=O$2:O$601,1,0),0))-1)*100)+(Q555/(SUM(IF(N555=N$2:N$601,IF(O555=O$2:O$601,Q$2:Q$601,0),0))))+IF(P555&lt;2,SUM(IF(N555=N$2:N$601,IF(O555=O$2:O$601,1,0),0)),0)))</f>
        <v/>
      </c>
      <c r="S555" s="103"/>
      <c r="T555" s="69"/>
      <c r="U555" s="69"/>
      <c r="V555" s="69"/>
      <c r="W555" s="73" t="str">
        <f t="array" ref="W555">IF($G555="","",IF(OR(S555=Error_checking!$Q$25,S555=Error_checking!$Q$26),R555-IF(P555&lt;2,SUM(IF(N555=N$2:N$601,IF(O555=O$2:O$601,1,0),0)),0),IF(V555="",0,((SUM(IF(S555=S$2:S$601,IF(T555=T$2:T$601,1,0),0))-U555)/(SUM(IF(S555=S$2:S$601,IF(T555=T$2:T$601,1,0),0))-1)*100)+(V555/(SUM(IF(S555=S$2:S$601,IF(T555=T$2:T$601,V$2:V$601,0),0))))+IF(U555&lt;2,SUM(IF(S555=S$2:S$601,IF(T555=T$2:T$601,1,0),0)),0))))</f>
        <v/>
      </c>
      <c r="X555" s="96"/>
      <c r="Y555" s="97"/>
      <c r="Z555" s="98"/>
      <c r="AA555" s="97"/>
      <c r="AB555" s="99">
        <f>0</f>
        <v>0</v>
      </c>
      <c r="AC555" s="99">
        <f t="array" ref="AC555">SUM(M555,R555,W555,AB555)</f>
        <v>0</v>
      </c>
      <c r="AD555" s="98">
        <f>IF(G555=Error_checking!$A$26,MAX(0,MIN(MaxBonus,$G$1)+1-_xlfn.RANK.EQ(AC555,$AC$2:$AC$601)),0)</f>
        <v>0</v>
      </c>
      <c r="AE555" s="95">
        <f t="shared" si="8"/>
        <v>0</v>
      </c>
      <c r="AF555" s="78" t="str">
        <f t="array" ref="AF555">IF(G555=Error_checking!$A$26,_xlfn.RANK.EQ(AC555,$AC$2:$AC$601),"")</f>
        <v/>
      </c>
      <c r="AG555" s="101"/>
      <c r="AH555" s="102"/>
      <c r="AI555" s="102"/>
      <c r="AJ555" s="102"/>
      <c r="AK555" s="90"/>
      <c r="AL555" s="81"/>
      <c r="AM555" s="81"/>
      <c r="AN555" s="82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1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</row>
    <row r="556" spans="1:78" s="104" customFormat="1" ht="12.75" x14ac:dyDescent="0.2">
      <c r="A556" s="58" t="str">
        <f t="array" ref="A556">IF(G556=Error_checking!$A$26,_xlfn.RANK.EQ(AC556,$AC$2:$AC$601),"")</f>
        <v/>
      </c>
      <c r="B556" s="84">
        <v>84</v>
      </c>
      <c r="C556" s="59">
        <f>VLOOKUP($B556,Ludo_na!$A$2:$D$601,2,0)</f>
        <v>303</v>
      </c>
      <c r="D556" s="60" t="str">
        <f>IF(VLOOKUP($B556,Ludo_voor!$A$2:$Y$601,3,0)="","",VLOOKUP($B556,Ludo_voor!$A$2:$Y$601,3,0))</f>
        <v>Vanluchene</v>
      </c>
      <c r="E556" s="61" t="str">
        <f>IF(VLOOKUP($B556,Ludo_voor!$A$2:$Y$601,4,0)="","",VLOOKUP($B556,Ludo_voor!$A$2:$Y$601,4,0))</f>
        <v>Jonas</v>
      </c>
      <c r="F556" s="62" t="str">
        <f>IF(VLOOKUP($B556,Ludo_voor!$A$2:$Y$601,5,0)="","",VLOOKUP($B556,Ludo_voor!$A$2:$Y$601,5,0))</f>
        <v>Teen en Tander</v>
      </c>
      <c r="G556" s="63"/>
      <c r="H556" s="85"/>
      <c r="I556" s="86"/>
      <c r="J556" s="87"/>
      <c r="K556" s="87"/>
      <c r="L556" s="87"/>
      <c r="M556" s="67" t="str">
        <f t="array" ref="M556">IF($G556="","",IF(L556="",0,((SUM(IF(I556=I$2:I$601,IF(J556=J$2:J$601,1,0),0))-K556)/(SUM(IF(I556=I$2:I$601,IF(J556=J$2:J$601,1,0),0))-1)*100)+(L556/(SUM(IF(I556=I$2:I$601,IF(J556=J$2:J$601,L$2:L$601,0),0))))+IF(K556&lt;2,SUM(IF(I556=I$2:I$601,IF(J556=J$2:J$601,1,0),0)),0)))</f>
        <v/>
      </c>
      <c r="N556" s="88"/>
      <c r="O556" s="72"/>
      <c r="P556" s="72"/>
      <c r="Q556" s="72"/>
      <c r="R556" s="70" t="str">
        <f t="array" ref="R556">IF($G556="","",IF(Q556="",0,((SUM(IF(N556=N$2:N$601,IF(O556=O$2:O$601,1,0),0))-P556)/(SUM(IF(N556=N$2:N$601,IF(O556=O$2:O$601,1,0),0))-1)*100)+(Q556/(SUM(IF(N556=N$2:N$601,IF(O556=O$2:O$601,Q$2:Q$601,0),0))))+IF(P556&lt;2,SUM(IF(N556=N$2:N$601,IF(O556=O$2:O$601,1,0),0)),0)))</f>
        <v/>
      </c>
      <c r="S556" s="103"/>
      <c r="T556" s="69"/>
      <c r="U556" s="69"/>
      <c r="V556" s="69"/>
      <c r="W556" s="73" t="str">
        <f t="array" ref="W556">IF($G556="","",IF(OR(S556=Error_checking!$Q$25,S556=Error_checking!$Q$26),R556-IF(P556&lt;2,SUM(IF(N556=N$2:N$601,IF(O556=O$2:O$601,1,0),0)),0),IF(V556="",0,((SUM(IF(S556=S$2:S$601,IF(T556=T$2:T$601,1,0),0))-U556)/(SUM(IF(S556=S$2:S$601,IF(T556=T$2:T$601,1,0),0))-1)*100)+(V556/(SUM(IF(S556=S$2:S$601,IF(T556=T$2:T$601,V$2:V$601,0),0))))+IF(U556&lt;2,SUM(IF(S556=S$2:S$601,IF(T556=T$2:T$601,1,0),0)),0))))</f>
        <v/>
      </c>
      <c r="X556" s="96"/>
      <c r="Y556" s="97"/>
      <c r="Z556" s="98"/>
      <c r="AA556" s="97"/>
      <c r="AB556" s="99">
        <f>0</f>
        <v>0</v>
      </c>
      <c r="AC556" s="99">
        <f t="array" ref="AC556">SUM(M556,R556,W556,AB556)</f>
        <v>0</v>
      </c>
      <c r="AD556" s="98">
        <f>IF(G556=Error_checking!$A$26,MAX(0,MIN(MaxBonus,$G$1)+1-_xlfn.RANK.EQ(AC556,$AC$2:$AC$601)),0)</f>
        <v>0</v>
      </c>
      <c r="AE556" s="95">
        <f t="shared" si="8"/>
        <v>0</v>
      </c>
      <c r="AF556" s="78" t="str">
        <f t="array" ref="AF556">IF(G556=Error_checking!$A$26,_xlfn.RANK.EQ(AC556,$AC$2:$AC$601),"")</f>
        <v/>
      </c>
      <c r="AG556" s="101"/>
      <c r="AH556" s="102"/>
      <c r="AI556" s="102"/>
      <c r="AJ556" s="102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</row>
    <row r="557" spans="1:78" s="89" customFormat="1" ht="12.75" x14ac:dyDescent="0.2">
      <c r="A557" s="58" t="str">
        <f t="array" ref="A557">IF(G557=Error_checking!$A$26,_xlfn.RANK.EQ(AC557,$AC$2:$AC$601),"")</f>
        <v/>
      </c>
      <c r="B557" s="58">
        <v>297</v>
      </c>
      <c r="C557" s="59">
        <f>VLOOKUP($B557,Ludo_na!$A$2:$D$601,2,0)</f>
        <v>111</v>
      </c>
      <c r="D557" s="60" t="str">
        <f>IF(VLOOKUP($B557,Ludo_voor!$A$2:$Y$601,3,0)="","",VLOOKUP($B557,Ludo_voor!$A$2:$Y$601,3,0))</f>
        <v>Vanparys</v>
      </c>
      <c r="E557" s="61" t="str">
        <f>IF(VLOOKUP($B557,Ludo_voor!$A$2:$Y$601,4,0)="","",VLOOKUP($B557,Ludo_voor!$A$2:$Y$601,4,0))</f>
        <v>Petra</v>
      </c>
      <c r="F557" s="62" t="str">
        <f>IF(VLOOKUP($B557,Ludo_voor!$A$2:$Y$601,5,0)="","",VLOOKUP($B557,Ludo_voor!$A$2:$Y$601,5,0))</f>
        <v>Speelduivel</v>
      </c>
      <c r="G557" s="63"/>
      <c r="H557" s="64"/>
      <c r="I557" s="65"/>
      <c r="J557" s="66"/>
      <c r="K557" s="66"/>
      <c r="L557" s="66"/>
      <c r="M557" s="67" t="str">
        <f t="array" ref="M557">IF($G557="","",IF(L557="",0,((SUM(IF(I557=I$2:I$601,IF(J557=J$2:J$601,1,0),0))-K557)/(SUM(IF(I557=I$2:I$601,IF(J557=J$2:J$601,1,0),0))-1)*100)+(L557/(SUM(IF(I557=I$2:I$601,IF(J557=J$2:J$601,L$2:L$601,0),0))))+IF(K557&lt;2,SUM(IF(I557=I$2:I$601,IF(J557=J$2:J$601,1,0),0)),0)))</f>
        <v/>
      </c>
      <c r="N557" s="68"/>
      <c r="O557" s="69"/>
      <c r="P557" s="69"/>
      <c r="Q557" s="69"/>
      <c r="R557" s="70" t="str">
        <f t="array" ref="R557">IF($G557="","",IF(Q557="",0,((SUM(IF(N557=N$2:N$601,IF(O557=O$2:O$601,1,0),0))-P557)/(SUM(IF(N557=N$2:N$601,IF(O557=O$2:O$601,1,0),0))-1)*100)+(Q557/(SUM(IF(N557=N$2:N$601,IF(O557=O$2:O$601,Q$2:Q$601,0),0))))+IF(P557&lt;2,SUM(IF(N557=N$2:N$601,IF(O557=O$2:O$601,1,0),0)),0)))</f>
        <v/>
      </c>
      <c r="S557" s="71"/>
      <c r="T557" s="72"/>
      <c r="U557" s="72"/>
      <c r="V557" s="72"/>
      <c r="W557" s="73" t="str">
        <f t="array" ref="W557">IF($G557="","",IF(OR(S557=Error_checking!$Q$25,S557=Error_checking!$Q$26),R557-IF(P557&lt;2,SUM(IF(N557=N$2:N$601,IF(O557=O$2:O$601,1,0),0)),0),IF(V557="",0,((SUM(IF(S557=S$2:S$601,IF(T557=T$2:T$601,1,0),0))-U557)/(SUM(IF(S557=S$2:S$601,IF(T557=T$2:T$601,1,0),0))-1)*100)+(V557/(SUM(IF(S557=S$2:S$601,IF(T557=T$2:T$601,V$2:V$601,0),0))))+IF(U557&lt;2,SUM(IF(S557=S$2:S$601,IF(T557=T$2:T$601,1,0),0)),0))))</f>
        <v/>
      </c>
      <c r="X557" s="74"/>
      <c r="Y557" s="75"/>
      <c r="Z557" s="76"/>
      <c r="AA557" s="75"/>
      <c r="AB557" s="77">
        <f>0</f>
        <v>0</v>
      </c>
      <c r="AC557" s="77">
        <f t="array" ref="AC557">SUM(M557,R557,W557,AB557)</f>
        <v>0</v>
      </c>
      <c r="AD557" s="76">
        <f>IF(G557=Error_checking!$A$26,MAX(0,MIN(MaxBonus,$G$1)+1-_xlfn.RANK.EQ(AC557,$AC$2:$AC$601)),0)</f>
        <v>0</v>
      </c>
      <c r="AE557" s="73">
        <f t="shared" si="8"/>
        <v>0</v>
      </c>
      <c r="AF557" s="78" t="str">
        <f t="array" ref="AF557">IF(G557=Error_checking!$A$26,_xlfn.RANK.EQ(AC557,$AC$2:$AC$601),"")</f>
        <v/>
      </c>
      <c r="AG557" s="79"/>
      <c r="AH557" s="80"/>
      <c r="AI557" s="80"/>
      <c r="AJ557" s="80"/>
      <c r="AK557" s="90"/>
      <c r="AL557" s="90"/>
      <c r="AM557" s="90"/>
      <c r="AN557" s="90"/>
      <c r="AO557" s="90"/>
      <c r="AP557" s="90"/>
      <c r="AQ557" s="90"/>
      <c r="AR557" s="83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</row>
    <row r="558" spans="1:78" s="89" customFormat="1" ht="12.75" x14ac:dyDescent="0.2">
      <c r="A558" s="58" t="str">
        <f t="array" ref="A558">IF(G558=Error_checking!$A$26,_xlfn.RANK.EQ(AC558,$AC$2:$AC$601),"")</f>
        <v/>
      </c>
      <c r="B558" s="84">
        <v>118</v>
      </c>
      <c r="C558" s="59">
        <f>VLOOKUP($B558,Ludo_na!$A$2:$D$601,2,0)</f>
        <v>501</v>
      </c>
      <c r="D558" s="60" t="str">
        <f>IF(VLOOKUP($B558,Ludo_voor!$A$2:$Y$601,3,0)="","",VLOOKUP($B558,Ludo_voor!$A$2:$Y$601,3,0))</f>
        <v>Vansteelandt</v>
      </c>
      <c r="E558" s="61" t="str">
        <f>IF(VLOOKUP($B558,Ludo_voor!$A$2:$Y$601,4,0)="","",VLOOKUP($B558,Ludo_voor!$A$2:$Y$601,4,0))</f>
        <v>Lucrèce</v>
      </c>
      <c r="F558" s="62" t="str">
        <f>IF(VLOOKUP($B558,Ludo_voor!$A$2:$Y$601,5,0)="","",VLOOKUP($B558,Ludo_voor!$A$2:$Y$601,5,0))</f>
        <v/>
      </c>
      <c r="G558" s="63"/>
      <c r="H558" s="85"/>
      <c r="I558" s="86"/>
      <c r="J558" s="87"/>
      <c r="K558" s="87"/>
      <c r="L558" s="87"/>
      <c r="M558" s="67" t="str">
        <f t="array" ref="M558">IF($G558="","",IF(L558="",0,((SUM(IF(I558=I$2:I$601,IF(J558=J$2:J$601,1,0),0))-K558)/(SUM(IF(I558=I$2:I$601,IF(J558=J$2:J$601,1,0),0))-1)*100)+(L558/(SUM(IF(I558=I$2:I$601,IF(J558=J$2:J$601,L$2:L$601,0),0))))+IF(K558&lt;2,SUM(IF(I558=I$2:I$601,IF(J558=J$2:J$601,1,0),0)),0)))</f>
        <v/>
      </c>
      <c r="N558" s="88"/>
      <c r="O558" s="72"/>
      <c r="P558" s="72"/>
      <c r="Q558" s="72"/>
      <c r="R558" s="70" t="str">
        <f t="array" ref="R558">IF($G558="","",IF(Q558="",0,((SUM(IF(N558=N$2:N$601,IF(O558=O$2:O$601,1,0),0))-P558)/(SUM(IF(N558=N$2:N$601,IF(O558=O$2:O$601,1,0),0))-1)*100)+(Q558/(SUM(IF(N558=N$2:N$601,IF(O558=O$2:O$601,Q$2:Q$601,0),0))))+IF(P558&lt;2,SUM(IF(N558=N$2:N$601,IF(O558=O$2:O$601,1,0),0)),0)))</f>
        <v/>
      </c>
      <c r="S558" s="71"/>
      <c r="T558" s="72"/>
      <c r="U558" s="72"/>
      <c r="V558" s="72"/>
      <c r="W558" s="73" t="str">
        <f t="array" ref="W558">IF($G558="","",IF(OR(S558=Error_checking!$Q$25,S558=Error_checking!$Q$26),R558-IF(P558&lt;2,SUM(IF(N558=N$2:N$601,IF(O558=O$2:O$601,1,0),0)),0),IF(V558="",0,((SUM(IF(S558=S$2:S$601,IF(T558=T$2:T$601,1,0),0))-U558)/(SUM(IF(S558=S$2:S$601,IF(T558=T$2:T$601,1,0),0))-1)*100)+(V558/(SUM(IF(S558=S$2:S$601,IF(T558=T$2:T$601,V$2:V$601,0),0))))+IF(U558&lt;2,SUM(IF(S558=S$2:S$601,IF(T558=T$2:T$601,1,0),0)),0))))</f>
        <v/>
      </c>
      <c r="X558" s="74"/>
      <c r="Y558" s="75"/>
      <c r="Z558" s="76"/>
      <c r="AA558" s="75"/>
      <c r="AB558" s="77">
        <f>0</f>
        <v>0</v>
      </c>
      <c r="AC558" s="77">
        <f t="array" ref="AC558">SUM(M558,R558,W558,AB558)</f>
        <v>0</v>
      </c>
      <c r="AD558" s="76">
        <f>IF(G558=Error_checking!$A$26,MAX(0,MIN(MaxBonus,$G$1)+1-_xlfn.RANK.EQ(AC558,$AC$2:$AC$601)),0)</f>
        <v>0</v>
      </c>
      <c r="AE558" s="73">
        <f t="shared" si="8"/>
        <v>0</v>
      </c>
      <c r="AF558" s="78" t="str">
        <f t="array" ref="AF558">IF(G558=Error_checking!$A$26,_xlfn.RANK.EQ(AC558,$AC$2:$AC$601),"")</f>
        <v/>
      </c>
      <c r="AG558" s="79"/>
      <c r="AH558" s="80"/>
      <c r="AI558" s="80"/>
      <c r="AJ558" s="80"/>
      <c r="AK558" s="90"/>
      <c r="AL558" s="90"/>
      <c r="AM558" s="90"/>
      <c r="AN558" s="91"/>
      <c r="AO558" s="90"/>
      <c r="AP558" s="90"/>
      <c r="AQ558" s="90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</row>
    <row r="559" spans="1:78" s="104" customFormat="1" ht="12.75" x14ac:dyDescent="0.2">
      <c r="A559" s="58" t="str">
        <f t="array" ref="A559">IF(G559=Error_checking!$A$26,_xlfn.RANK.EQ(AC559,$AC$2:$AC$601),"")</f>
        <v/>
      </c>
      <c r="B559" s="84">
        <v>130</v>
      </c>
      <c r="C559" s="59">
        <f>VLOOKUP($B559,Ludo_na!$A$2:$D$601,2,0)</f>
        <v>149</v>
      </c>
      <c r="D559" s="60" t="str">
        <f>IF(VLOOKUP($B559,Ludo_voor!$A$2:$Y$601,3,0)="","",VLOOKUP($B559,Ludo_voor!$A$2:$Y$601,3,0))</f>
        <v>Vansteenkiste</v>
      </c>
      <c r="E559" s="61" t="str">
        <f>IF(VLOOKUP($B559,Ludo_voor!$A$2:$Y$601,4,0)="","",VLOOKUP($B559,Ludo_voor!$A$2:$Y$601,4,0))</f>
        <v>Alexander</v>
      </c>
      <c r="F559" s="62" t="str">
        <f>IF(VLOOKUP($B559,Ludo_voor!$A$2:$Y$601,5,0)="","",VLOOKUP($B559,Ludo_voor!$A$2:$Y$601,5,0))</f>
        <v>Spelen op Zolder</v>
      </c>
      <c r="G559" s="63"/>
      <c r="H559" s="85"/>
      <c r="I559" s="86"/>
      <c r="J559" s="87"/>
      <c r="K559" s="87"/>
      <c r="L559" s="87"/>
      <c r="M559" s="67" t="str">
        <f t="array" ref="M559">IF($G559="","",IF(L559="",0,((SUM(IF(I559=I$2:I$601,IF(J559=J$2:J$601,1,0),0))-K559)/(SUM(IF(I559=I$2:I$601,IF(J559=J$2:J$601,1,0),0))-1)*100)+(L559/(SUM(IF(I559=I$2:I$601,IF(J559=J$2:J$601,L$2:L$601,0),0))))+IF(K559&lt;2,SUM(IF(I559=I$2:I$601,IF(J559=J$2:J$601,1,0),0)),0)))</f>
        <v/>
      </c>
      <c r="N559" s="88"/>
      <c r="O559" s="72"/>
      <c r="P559" s="72"/>
      <c r="Q559" s="72"/>
      <c r="R559" s="70" t="str">
        <f t="array" ref="R559">IF($G559="","",IF(Q559="",0,((SUM(IF(N559=N$2:N$601,IF(O559=O$2:O$601,1,0),0))-P559)/(SUM(IF(N559=N$2:N$601,IF(O559=O$2:O$601,1,0),0))-1)*100)+(Q559/(SUM(IF(N559=N$2:N$601,IF(O559=O$2:O$601,Q$2:Q$601,0),0))))+IF(P559&lt;2,SUM(IF(N559=N$2:N$601,IF(O559=O$2:O$601,1,0),0)),0)))</f>
        <v/>
      </c>
      <c r="S559" s="71"/>
      <c r="T559" s="72"/>
      <c r="U559" s="72"/>
      <c r="V559" s="72"/>
      <c r="W559" s="73" t="str">
        <f t="array" ref="W559">IF($G559="","",IF(OR(S559=Error_checking!$Q$25,S559=Error_checking!$Q$26),R559-IF(P559&lt;2,SUM(IF(N559=N$2:N$601,IF(O559=O$2:O$601,1,0),0)),0),IF(V559="",0,((SUM(IF(S559=S$2:S$601,IF(T559=T$2:T$601,1,0),0))-U559)/(SUM(IF(S559=S$2:S$601,IF(T559=T$2:T$601,1,0),0))-1)*100)+(V559/(SUM(IF(S559=S$2:S$601,IF(T559=T$2:T$601,V$2:V$601,0),0))))+IF(U559&lt;2,SUM(IF(S559=S$2:S$601,IF(T559=T$2:T$601,1,0),0)),0))))</f>
        <v/>
      </c>
      <c r="X559" s="74"/>
      <c r="Y559" s="75"/>
      <c r="Z559" s="76"/>
      <c r="AA559" s="75"/>
      <c r="AB559" s="77">
        <f>0</f>
        <v>0</v>
      </c>
      <c r="AC559" s="77">
        <f t="array" ref="AC559">SUM(M559,R559,W559,AB559)</f>
        <v>0</v>
      </c>
      <c r="AD559" s="76">
        <f>IF(G559=Error_checking!$A$26,MAX(0,MIN(MaxBonus,$G$1)+1-_xlfn.RANK.EQ(AC559,$AC$2:$AC$601)),0)</f>
        <v>0</v>
      </c>
      <c r="AE559" s="73">
        <f t="shared" si="8"/>
        <v>0</v>
      </c>
      <c r="AF559" s="78" t="str">
        <f t="array" ref="AF559">IF(G559=Error_checking!$A$26,_xlfn.RANK.EQ(AC559,$AC$2:$AC$601),"")</f>
        <v/>
      </c>
      <c r="AG559" s="79"/>
      <c r="AH559" s="80"/>
      <c r="AI559" s="80"/>
      <c r="AJ559" s="80"/>
      <c r="AK559" s="81"/>
      <c r="AL559" s="90"/>
      <c r="AM559" s="90"/>
      <c r="AN559" s="90"/>
      <c r="AO559" s="90"/>
      <c r="AP559" s="90"/>
      <c r="AQ559" s="90"/>
      <c r="AR559" s="83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83"/>
      <c r="BS559" s="83"/>
      <c r="BT559" s="83"/>
      <c r="BU559" s="83"/>
      <c r="BV559" s="83"/>
      <c r="BW559" s="83"/>
      <c r="BX559" s="83"/>
      <c r="BY559" s="83"/>
      <c r="BZ559" s="83"/>
    </row>
    <row r="560" spans="1:78" s="104" customFormat="1" ht="12.75" x14ac:dyDescent="0.2">
      <c r="A560" s="58" t="str">
        <f t="array" ref="A560">IF(G560=Error_checking!$A$26,_xlfn.RANK.EQ(AC560,$AC$2:$AC$601),"")</f>
        <v/>
      </c>
      <c r="B560" s="84">
        <v>143</v>
      </c>
      <c r="C560" s="59">
        <f>VLOOKUP($B560,Ludo_na!$A$2:$D$601,2,0)</f>
        <v>346</v>
      </c>
      <c r="D560" s="60" t="str">
        <f>IF(VLOOKUP($B560,Ludo_voor!$A$2:$Y$601,3,0)="","",VLOOKUP($B560,Ludo_voor!$A$2:$Y$601,3,0))</f>
        <v>Vanwalleghem</v>
      </c>
      <c r="E560" s="61" t="str">
        <f>IF(VLOOKUP($B560,Ludo_voor!$A$2:$Y$601,4,0)="","",VLOOKUP($B560,Ludo_voor!$A$2:$Y$601,4,0))</f>
        <v>Yves</v>
      </c>
      <c r="F560" s="62" t="str">
        <f>IF(VLOOKUP($B560,Ludo_voor!$A$2:$Y$601,5,0)="","",VLOOKUP($B560,Ludo_voor!$A$2:$Y$601,5,0))</f>
        <v/>
      </c>
      <c r="G560" s="63"/>
      <c r="H560" s="85"/>
      <c r="I560" s="86"/>
      <c r="J560" s="87"/>
      <c r="K560" s="87"/>
      <c r="L560" s="87"/>
      <c r="M560" s="67" t="str">
        <f t="array" ref="M560">IF($G560="","",IF(L560="",0,((SUM(IF(I560=I$2:I$601,IF(J560=J$2:J$601,1,0),0))-K560)/(SUM(IF(I560=I$2:I$601,IF(J560=J$2:J$601,1,0),0))-1)*100)+(L560/(SUM(IF(I560=I$2:I$601,IF(J560=J$2:J$601,L$2:L$601,0),0))))+IF(K560&lt;2,SUM(IF(I560=I$2:I$601,IF(J560=J$2:J$601,1,0),0)),0)))</f>
        <v/>
      </c>
      <c r="N560" s="88"/>
      <c r="O560" s="72"/>
      <c r="P560" s="72"/>
      <c r="Q560" s="72"/>
      <c r="R560" s="70" t="str">
        <f t="array" ref="R560">IF($G560="","",IF(Q560="",0,((SUM(IF(N560=N$2:N$601,IF(O560=O$2:O$601,1,0),0))-P560)/(SUM(IF(N560=N$2:N$601,IF(O560=O$2:O$601,1,0),0))-1)*100)+(Q560/(SUM(IF(N560=N$2:N$601,IF(O560=O$2:O$601,Q$2:Q$601,0),0))))+IF(P560&lt;2,SUM(IF(N560=N$2:N$601,IF(O560=O$2:O$601,1,0),0)),0)))</f>
        <v/>
      </c>
      <c r="S560" s="71"/>
      <c r="T560" s="72"/>
      <c r="U560" s="72"/>
      <c r="V560" s="72"/>
      <c r="W560" s="73" t="str">
        <f t="array" ref="W560">IF($G560="","",IF(OR(S560=Error_checking!$Q$25,S560=Error_checking!$Q$26),R560-IF(P560&lt;2,SUM(IF(N560=N$2:N$601,IF(O560=O$2:O$601,1,0),0)),0),IF(V560="",0,((SUM(IF(S560=S$2:S$601,IF(T560=T$2:T$601,1,0),0))-U560)/(SUM(IF(S560=S$2:S$601,IF(T560=T$2:T$601,1,0),0))-1)*100)+(V560/(SUM(IF(S560=S$2:S$601,IF(T560=T$2:T$601,V$2:V$601,0),0))))+IF(U560&lt;2,SUM(IF(S560=S$2:S$601,IF(T560=T$2:T$601,1,0),0)),0))))</f>
        <v/>
      </c>
      <c r="X560" s="74"/>
      <c r="Y560" s="75"/>
      <c r="Z560" s="76"/>
      <c r="AA560" s="75"/>
      <c r="AB560" s="77">
        <f>0</f>
        <v>0</v>
      </c>
      <c r="AC560" s="77">
        <f t="array" ref="AC560">SUM(M560,R560,W560,AB560)</f>
        <v>0</v>
      </c>
      <c r="AD560" s="76">
        <f>IF(G560=Error_checking!$A$26,MAX(0,MIN(MaxBonus,$G$1)+1-_xlfn.RANK.EQ(AC560,$AC$2:$AC$601)),0)</f>
        <v>0</v>
      </c>
      <c r="AE560" s="73">
        <f t="shared" si="8"/>
        <v>0</v>
      </c>
      <c r="AF560" s="78" t="str">
        <f t="array" ref="AF560">IF(G560=Error_checking!$A$26,_xlfn.RANK.EQ(AC560,$AC$2:$AC$601),"")</f>
        <v/>
      </c>
      <c r="AG560" s="79"/>
      <c r="AH560" s="80"/>
      <c r="AI560" s="80"/>
      <c r="AJ560" s="80"/>
      <c r="AK560" s="81"/>
      <c r="AL560" s="81"/>
      <c r="AM560" s="81"/>
      <c r="AN560" s="82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1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</row>
    <row r="561" spans="1:78" s="89" customFormat="1" ht="12.75" x14ac:dyDescent="0.2">
      <c r="A561" s="58" t="str">
        <f t="array" ref="A561">IF(G561=Error_checking!$A$26,_xlfn.RANK.EQ(AC561,$AC$2:$AC$601),"")</f>
        <v/>
      </c>
      <c r="B561" s="84">
        <v>5</v>
      </c>
      <c r="C561" s="59">
        <f>VLOOKUP($B561,Ludo_na!$A$2:$D$601,2,0)</f>
        <v>132</v>
      </c>
      <c r="D561" s="60" t="str">
        <f>IF(VLOOKUP($B561,Ludo_voor!$A$2:$Y$601,3,0)="","",VLOOKUP($B561,Ludo_voor!$A$2:$Y$601,3,0))</f>
        <v>Vanzeir</v>
      </c>
      <c r="E561" s="61" t="str">
        <f>IF(VLOOKUP($B561,Ludo_voor!$A$2:$Y$601,4,0)="","",VLOOKUP($B561,Ludo_voor!$A$2:$Y$601,4,0))</f>
        <v>Liesbeth</v>
      </c>
      <c r="F561" s="62" t="str">
        <f>IF(VLOOKUP($B561,Ludo_voor!$A$2:$Y$601,5,0)="","",VLOOKUP($B561,Ludo_voor!$A$2:$Y$601,5,0))</f>
        <v/>
      </c>
      <c r="G561" s="63"/>
      <c r="H561" s="85"/>
      <c r="I561" s="86"/>
      <c r="J561" s="87"/>
      <c r="K561" s="87"/>
      <c r="L561" s="87"/>
      <c r="M561" s="67" t="str">
        <f t="array" ref="M561">IF($G561="","",IF(L561="",0,((SUM(IF(I561=I$2:I$601,IF(J561=J$2:J$601,1,0),0))-K561)/(SUM(IF(I561=I$2:I$601,IF(J561=J$2:J$601,1,0),0))-1)*100)+(L561/(SUM(IF(I561=I$2:I$601,IF(J561=J$2:J$601,L$2:L$601,0),0))))+IF(K561&lt;2,SUM(IF(I561=I$2:I$601,IF(J561=J$2:J$601,1,0),0)),0)))</f>
        <v/>
      </c>
      <c r="N561" s="88"/>
      <c r="O561" s="72"/>
      <c r="P561" s="72"/>
      <c r="Q561" s="72"/>
      <c r="R561" s="70" t="str">
        <f t="array" ref="R561">IF($G561="","",IF(Q561="",0,((SUM(IF(N561=N$2:N$601,IF(O561=O$2:O$601,1,0),0))-P561)/(SUM(IF(N561=N$2:N$601,IF(O561=O$2:O$601,1,0),0))-1)*100)+(Q561/(SUM(IF(N561=N$2:N$601,IF(O561=O$2:O$601,Q$2:Q$601,0),0))))+IF(P561&lt;2,SUM(IF(N561=N$2:N$601,IF(O561=O$2:O$601,1,0),0)),0)))</f>
        <v/>
      </c>
      <c r="S561" s="71"/>
      <c r="T561" s="72"/>
      <c r="U561" s="72"/>
      <c r="V561" s="72"/>
      <c r="W561" s="73" t="str">
        <f t="array" ref="W561">IF($G561="","",IF(OR(S561=Error_checking!$Q$25,S561=Error_checking!$Q$26),R561-IF(P561&lt;2,SUM(IF(N561=N$2:N$601,IF(O561=O$2:O$601,1,0),0)),0),IF(V561="",0,((SUM(IF(S561=S$2:S$601,IF(T561=T$2:T$601,1,0),0))-U561)/(SUM(IF(S561=S$2:S$601,IF(T561=T$2:T$601,1,0),0))-1)*100)+(V561/(SUM(IF(S561=S$2:S$601,IF(T561=T$2:T$601,V$2:V$601,0),0))))+IF(U561&lt;2,SUM(IF(S561=S$2:S$601,IF(T561=T$2:T$601,1,0),0)),0))))</f>
        <v/>
      </c>
      <c r="X561" s="74"/>
      <c r="Y561" s="75"/>
      <c r="Z561" s="76"/>
      <c r="AA561" s="75"/>
      <c r="AB561" s="77">
        <f>0</f>
        <v>0</v>
      </c>
      <c r="AC561" s="77">
        <f t="array" ref="AC561">SUM(M561,R561,W561,AB561)</f>
        <v>0</v>
      </c>
      <c r="AD561" s="76">
        <f>IF(G561=Error_checking!$A$26,MAX(0,MIN(MaxBonus,$G$1)+1-_xlfn.RANK.EQ(AC561,$AC$2:$AC$601)),0)</f>
        <v>0</v>
      </c>
      <c r="AE561" s="73">
        <f t="shared" si="8"/>
        <v>0</v>
      </c>
      <c r="AF561" s="78" t="str">
        <f t="array" ref="AF561">IF(G561=Error_checking!$A$26,_xlfn.RANK.EQ(AC561,$AC$2:$AC$601),"")</f>
        <v/>
      </c>
      <c r="AG561" s="79"/>
      <c r="AH561" s="80"/>
      <c r="AI561" s="80"/>
      <c r="AJ561" s="80"/>
      <c r="AK561" s="81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</row>
    <row r="562" spans="1:78" s="89" customFormat="1" ht="12.75" x14ac:dyDescent="0.2">
      <c r="A562" s="58" t="str">
        <f t="array" ref="A562">IF(G562=Error_checking!$A$26,_xlfn.RANK.EQ(AC562,$AC$2:$AC$601),"")</f>
        <v/>
      </c>
      <c r="B562" s="58">
        <v>516</v>
      </c>
      <c r="C562" s="59">
        <f>VLOOKUP($B562,Ludo_na!$A$2:$D$601,2,0)</f>
        <v>97</v>
      </c>
      <c r="D562" s="60" t="str">
        <f>IF(VLOOKUP($B562,Ludo_voor!$A$2:$Y$601,3,0)="","",VLOOKUP($B562,Ludo_voor!$A$2:$Y$601,3,0))</f>
        <v>Veldekens</v>
      </c>
      <c r="E562" s="61" t="str">
        <f>IF(VLOOKUP($B562,Ludo_voor!$A$2:$Y$601,4,0)="","",VLOOKUP($B562,Ludo_voor!$A$2:$Y$601,4,0))</f>
        <v>François</v>
      </c>
      <c r="F562" s="62" t="str">
        <f>IF(VLOOKUP($B562,Ludo_voor!$A$2:$Y$601,5,0)="","",VLOOKUP($B562,Ludo_voor!$A$2:$Y$601,5,0))</f>
        <v>Imagimonde</v>
      </c>
      <c r="G562" s="63"/>
      <c r="H562" s="64"/>
      <c r="I562" s="65"/>
      <c r="J562" s="66"/>
      <c r="K562" s="66"/>
      <c r="L562" s="66"/>
      <c r="M562" s="67" t="str">
        <f t="array" ref="M562">IF($G562="","",IF(L562="",0,((SUM(IF(I562=I$2:I$601,IF(J562=J$2:J$601,1,0),0))-K562)/(SUM(IF(I562=I$2:I$601,IF(J562=J$2:J$601,1,0),0))-1)*100)+(L562/(SUM(IF(I562=I$2:I$601,IF(J562=J$2:J$601,L$2:L$601,0),0))))+IF(K562&lt;2,SUM(IF(I562=I$2:I$601,IF(J562=J$2:J$601,1,0),0)),0)))</f>
        <v/>
      </c>
      <c r="N562" s="68"/>
      <c r="O562" s="69"/>
      <c r="P562" s="69"/>
      <c r="Q562" s="69"/>
      <c r="R562" s="70" t="str">
        <f t="array" ref="R562">IF($G562="","",IF(Q562="",0,((SUM(IF(N562=N$2:N$601,IF(O562=O$2:O$601,1,0),0))-P562)/(SUM(IF(N562=N$2:N$601,IF(O562=O$2:O$601,1,0),0))-1)*100)+(Q562/(SUM(IF(N562=N$2:N$601,IF(O562=O$2:O$601,Q$2:Q$601,0),0))))+IF(P562&lt;2,SUM(IF(N562=N$2:N$601,IF(O562=O$2:O$601,1,0),0)),0)))</f>
        <v/>
      </c>
      <c r="S562" s="103"/>
      <c r="T562" s="69"/>
      <c r="U562" s="69"/>
      <c r="V562" s="69"/>
      <c r="W562" s="73" t="str">
        <f t="array" ref="W562">IF($G562="","",IF(OR(S562=Error_checking!$Q$25,S562=Error_checking!$Q$26),R562-IF(P562&lt;2,SUM(IF(N562=N$2:N$601,IF(O562=O$2:O$601,1,0),0)),0),IF(V562="",0,((SUM(IF(S562=S$2:S$601,IF(T562=T$2:T$601,1,0),0))-U562)/(SUM(IF(S562=S$2:S$601,IF(T562=T$2:T$601,1,0),0))-1)*100)+(V562/(SUM(IF(S562=S$2:S$601,IF(T562=T$2:T$601,V$2:V$601,0),0))))+IF(U562&lt;2,SUM(IF(S562=S$2:S$601,IF(T562=T$2:T$601,1,0),0)),0))))</f>
        <v/>
      </c>
      <c r="X562" s="96"/>
      <c r="Y562" s="97"/>
      <c r="Z562" s="98"/>
      <c r="AA562" s="97"/>
      <c r="AB562" s="99">
        <f>0</f>
        <v>0</v>
      </c>
      <c r="AC562" s="99">
        <f t="array" ref="AC562">SUM(M562,R562,W562,AB562)</f>
        <v>0</v>
      </c>
      <c r="AD562" s="98">
        <f>IF(G562=Error_checking!$A$26,MAX(0,MIN(MaxBonus,$G$1)+1-_xlfn.RANK.EQ(AC562,$AC$2:$AC$601)),0)</f>
        <v>0</v>
      </c>
      <c r="AE562" s="95">
        <f t="shared" si="8"/>
        <v>0</v>
      </c>
      <c r="AF562" s="78" t="str">
        <f t="array" ref="AF562">IF(G562=Error_checking!$A$26,_xlfn.RANK.EQ(AC562,$AC$2:$AC$601),"")</f>
        <v/>
      </c>
      <c r="AG562" s="101"/>
      <c r="AH562" s="102"/>
      <c r="AI562" s="102"/>
      <c r="AJ562" s="102"/>
      <c r="AK562" s="81"/>
      <c r="AL562" s="90"/>
      <c r="AM562" s="90"/>
      <c r="AN562" s="91"/>
      <c r="AO562" s="90"/>
      <c r="AP562" s="90"/>
      <c r="AQ562" s="90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</row>
    <row r="563" spans="1:78" s="92" customFormat="1" ht="12.75" x14ac:dyDescent="0.2">
      <c r="A563" s="84" t="str">
        <f t="array" ref="A563">IF(G563=Error_checking!$A$26,_xlfn.RANK.EQ(AC563,$AC$2:$AC$601),"")</f>
        <v/>
      </c>
      <c r="B563" s="84">
        <v>536</v>
      </c>
      <c r="C563" s="59">
        <f>VLOOKUP($B563,Ludo_na!$A$2:$D$601,2,0)</f>
        <v>71</v>
      </c>
      <c r="D563" s="60" t="str">
        <f>IF(VLOOKUP($B563,Ludo_voor!$A$2:$Y$601,3,0)="","",VLOOKUP($B563,Ludo_voor!$A$2:$Y$601,3,0))</f>
        <v>Ver Elst</v>
      </c>
      <c r="E563" s="61" t="str">
        <f>IF(VLOOKUP($B563,Ludo_voor!$A$2:$Y$601,4,0)="","",VLOOKUP($B563,Ludo_voor!$A$2:$Y$601,4,0))</f>
        <v>Dirk</v>
      </c>
      <c r="F563" s="62" t="str">
        <f>IF(VLOOKUP($B563,Ludo_voor!$A$2:$Y$601,5,0)="","",VLOOKUP($B563,Ludo_voor!$A$2:$Y$601,5,0))</f>
        <v>Speelduivel</v>
      </c>
      <c r="G563" s="63"/>
      <c r="H563" s="85"/>
      <c r="I563" s="86"/>
      <c r="J563" s="87"/>
      <c r="K563" s="87"/>
      <c r="L563" s="87"/>
      <c r="M563" s="67" t="str">
        <f t="array" ref="M563">IF($G563="","",IF(L563="",0,((SUM(IF(I563=I$2:I$601,IF(J563=J$2:J$601,1,0),0))-K563)/(SUM(IF(I563=I$2:I$601,IF(J563=J$2:J$601,1,0),0))-1)*100)+(L563/(SUM(IF(I563=I$2:I$601,IF(J563=J$2:J$601,L$2:L$601,0),0))))+IF(K563&lt;2,SUM(IF(I563=I$2:I$601,IF(J563=J$2:J$601,1,0),0)),0)))</f>
        <v/>
      </c>
      <c r="N563" s="88"/>
      <c r="O563" s="72"/>
      <c r="P563" s="72"/>
      <c r="Q563" s="72"/>
      <c r="R563" s="70" t="str">
        <f t="array" ref="R563">IF($G563="","",IF(Q563="",0,((SUM(IF(N563=N$2:N$601,IF(O563=O$2:O$601,1,0),0))-P563)/(SUM(IF(N563=N$2:N$601,IF(O563=O$2:O$601,1,0),0))-1)*100)+(Q563/(SUM(IF(N563=N$2:N$601,IF(O563=O$2:O$601,Q$2:Q$601,0),0))))+IF(P563&lt;2,SUM(IF(N563=N$2:N$601,IF(O563=O$2:O$601,1,0),0)),0)))</f>
        <v/>
      </c>
      <c r="S563" s="71"/>
      <c r="T563" s="72"/>
      <c r="U563" s="72"/>
      <c r="V563" s="72"/>
      <c r="W563" s="73" t="str">
        <f t="array" ref="W563">IF($G563="","",IF(OR(S563=Error_checking!$Q$25,S563=Error_checking!$Q$26),R563-IF(P563&lt;2,SUM(IF(N563=N$2:N$601,IF(O563=O$2:O$601,1,0),0)),0),IF(V563="",0,((SUM(IF(S563=S$2:S$601,IF(T563=T$2:T$601,1,0),0))-U563)/(SUM(IF(S563=S$2:S$601,IF(T563=T$2:T$601,1,0),0))-1)*100)+(V563/(SUM(IF(S563=S$2:S$601,IF(T563=T$2:T$601,V$2:V$601,0),0))))+IF(U563&lt;2,SUM(IF(S563=S$2:S$601,IF(T563=T$2:T$601,1,0),0)),0))))</f>
        <v/>
      </c>
      <c r="X563" s="74"/>
      <c r="Y563" s="75"/>
      <c r="Z563" s="76"/>
      <c r="AA563" s="75"/>
      <c r="AB563" s="77">
        <f>0</f>
        <v>0</v>
      </c>
      <c r="AC563" s="77">
        <f t="array" ref="AC563">SUM(M563,R563,W563,AB563)</f>
        <v>0</v>
      </c>
      <c r="AD563" s="76">
        <f>IF(G563=Error_checking!$A$26,MAX(0,MIN(MaxBonus,$G$1)+1-_xlfn.RANK.EQ(AC563,$AC$2:$AC$601)),0)</f>
        <v>0</v>
      </c>
      <c r="AE563" s="73">
        <f t="shared" si="8"/>
        <v>0</v>
      </c>
      <c r="AF563" s="78" t="str">
        <f t="array" ref="AF563">IF(G563=Error_checking!$A$26,_xlfn.RANK.EQ(AC563,$AC$2:$AC$601),"")</f>
        <v/>
      </c>
      <c r="AG563" s="79"/>
      <c r="AH563" s="80"/>
      <c r="AI563" s="80"/>
      <c r="AJ563" s="80"/>
      <c r="AK563" s="81"/>
      <c r="AL563" s="90"/>
      <c r="AM563" s="90"/>
      <c r="AN563" s="91"/>
      <c r="AO563" s="90"/>
      <c r="AP563" s="90"/>
      <c r="AQ563" s="90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</row>
    <row r="564" spans="1:78" s="89" customFormat="1" ht="12.75" x14ac:dyDescent="0.2">
      <c r="A564" s="58" t="str">
        <f t="array" ref="A564">IF(G564=Error_checking!$A$26,_xlfn.RANK.EQ(AC564,$AC$2:$AC$601),"")</f>
        <v/>
      </c>
      <c r="B564" s="93">
        <v>302</v>
      </c>
      <c r="C564" s="59">
        <f>VLOOKUP($B564,Ludo_na!$A$2:$D$601,2,0)</f>
        <v>430</v>
      </c>
      <c r="D564" s="60" t="str">
        <f>IF(VLOOKUP($B564,Ludo_voor!$A$2:$Y$601,3,0)="","",VLOOKUP($B564,Ludo_voor!$A$2:$Y$601,3,0))</f>
        <v>Verbanck</v>
      </c>
      <c r="E564" s="61" t="str">
        <f>IF(VLOOKUP($B564,Ludo_voor!$A$2:$Y$601,4,0)="","",VLOOKUP($B564,Ludo_voor!$A$2:$Y$601,4,0))</f>
        <v>Pieter</v>
      </c>
      <c r="F564" s="62" t="str">
        <f>IF(VLOOKUP($B564,Ludo_voor!$A$2:$Y$601,5,0)="","",VLOOKUP($B564,Ludo_voor!$A$2:$Y$601,5,0))</f>
        <v/>
      </c>
      <c r="G564" s="63"/>
      <c r="H564" s="85"/>
      <c r="I564" s="86"/>
      <c r="J564" s="87"/>
      <c r="K564" s="87"/>
      <c r="L564" s="87"/>
      <c r="M564" s="67" t="str">
        <f t="array" ref="M564">IF($G564="","",IF(L564="",0,((SUM(IF(I564=I$2:I$601,IF(J564=J$2:J$601,1,0),0))-K564)/(SUM(IF(I564=I$2:I$601,IF(J564=J$2:J$601,1,0),0))-1)*100)+(L564/(SUM(IF(I564=I$2:I$601,IF(J564=J$2:J$601,L$2:L$601,0),0))))+IF(K564&lt;2,SUM(IF(I564=I$2:I$601,IF(J564=J$2:J$601,1,0),0)),0)))</f>
        <v/>
      </c>
      <c r="N564" s="88"/>
      <c r="O564" s="72"/>
      <c r="P564" s="72"/>
      <c r="Q564" s="72"/>
      <c r="R564" s="70" t="str">
        <f t="array" ref="R564">IF($G564="","",IF(Q564="",0,((SUM(IF(N564=N$2:N$601,IF(O564=O$2:O$601,1,0),0))-P564)/(SUM(IF(N564=N$2:N$601,IF(O564=O$2:O$601,1,0),0))-1)*100)+(Q564/(SUM(IF(N564=N$2:N$601,IF(O564=O$2:O$601,Q$2:Q$601,0),0))))+IF(P564&lt;2,SUM(IF(N564=N$2:N$601,IF(O564=O$2:O$601,1,0),0)),0)))</f>
        <v/>
      </c>
      <c r="S564" s="71"/>
      <c r="T564" s="72"/>
      <c r="U564" s="72"/>
      <c r="V564" s="72"/>
      <c r="W564" s="73" t="str">
        <f t="array" ref="W564">IF($G564="","",IF(OR(S564=Error_checking!$Q$25,S564=Error_checking!$Q$26),R564-IF(P564&lt;2,SUM(IF(N564=N$2:N$601,IF(O564=O$2:O$601,1,0),0)),0),IF(V564="",0,((SUM(IF(S564=S$2:S$601,IF(T564=T$2:T$601,1,0),0))-U564)/(SUM(IF(S564=S$2:S$601,IF(T564=T$2:T$601,1,0),0))-1)*100)+(V564/(SUM(IF(S564=S$2:S$601,IF(T564=T$2:T$601,V$2:V$601,0),0))))+IF(U564&lt;2,SUM(IF(S564=S$2:S$601,IF(T564=T$2:T$601,1,0),0)),0))))</f>
        <v/>
      </c>
      <c r="X564" s="74"/>
      <c r="Y564" s="75"/>
      <c r="Z564" s="76"/>
      <c r="AA564" s="75"/>
      <c r="AB564" s="77">
        <f>0</f>
        <v>0</v>
      </c>
      <c r="AC564" s="77">
        <f t="array" ref="AC564">SUM(M564,R564,W564,AB564)</f>
        <v>0</v>
      </c>
      <c r="AD564" s="76">
        <f>IF(G564=Error_checking!$A$26,MAX(0,MIN(MaxBonus,$G$1)+1-_xlfn.RANK.EQ(AC564,$AC$2:$AC$601)),0)</f>
        <v>0</v>
      </c>
      <c r="AE564" s="73">
        <f t="shared" si="8"/>
        <v>0</v>
      </c>
      <c r="AF564" s="78" t="str">
        <f t="array" ref="AF564">IF(G564=Error_checking!$A$26,_xlfn.RANK.EQ(AC564,$AC$2:$AC$601),"")</f>
        <v/>
      </c>
      <c r="AG564" s="79"/>
      <c r="AH564" s="80"/>
      <c r="AI564" s="80"/>
      <c r="AJ564" s="80"/>
      <c r="AK564" s="81"/>
      <c r="AL564" s="90"/>
      <c r="AM564" s="90"/>
      <c r="AN564" s="91"/>
      <c r="AO564" s="90"/>
      <c r="AP564" s="90"/>
      <c r="AQ564" s="90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</row>
    <row r="565" spans="1:78" s="92" customFormat="1" ht="12.75" x14ac:dyDescent="0.2">
      <c r="A565" s="58" t="str">
        <f t="array" ref="A565">IF(G565=Error_checking!$A$26,_xlfn.RANK.EQ(AC565,$AC$2:$AC$601),"")</f>
        <v/>
      </c>
      <c r="B565" s="84">
        <v>289</v>
      </c>
      <c r="C565" s="59">
        <f>VLOOKUP($B565,Ludo_na!$A$2:$D$601,2,0)</f>
        <v>538</v>
      </c>
      <c r="D565" s="60" t="str">
        <f>IF(VLOOKUP($B565,Ludo_voor!$A$2:$Y$601,3,0)="","",VLOOKUP($B565,Ludo_voor!$A$2:$Y$601,3,0))</f>
        <v>Verbeke</v>
      </c>
      <c r="E565" s="61" t="str">
        <f>IF(VLOOKUP($B565,Ludo_voor!$A$2:$Y$601,4,0)="","",VLOOKUP($B565,Ludo_voor!$A$2:$Y$601,4,0))</f>
        <v>David</v>
      </c>
      <c r="F565" s="62" t="str">
        <f>IF(VLOOKUP($B565,Ludo_voor!$A$2:$Y$601,5,0)="","",VLOOKUP($B565,Ludo_voor!$A$2:$Y$601,5,0))</f>
        <v/>
      </c>
      <c r="G565" s="63"/>
      <c r="H565" s="85"/>
      <c r="I565" s="86"/>
      <c r="J565" s="87"/>
      <c r="K565" s="87"/>
      <c r="L565" s="87"/>
      <c r="M565" s="67" t="str">
        <f t="array" ref="M565">IF($G565="","",IF(L565="",0,((SUM(IF(I565=I$2:I$601,IF(J565=J$2:J$601,1,0),0))-K565)/(SUM(IF(I565=I$2:I$601,IF(J565=J$2:J$601,1,0),0))-1)*100)+(L565/(SUM(IF(I565=I$2:I$601,IF(J565=J$2:J$601,L$2:L$601,0),0))))+IF(K565&lt;2,SUM(IF(I565=I$2:I$601,IF(J565=J$2:J$601,1,0),0)),0)))</f>
        <v/>
      </c>
      <c r="N565" s="88"/>
      <c r="O565" s="72"/>
      <c r="P565" s="72"/>
      <c r="Q565" s="72"/>
      <c r="R565" s="70" t="str">
        <f t="array" ref="R565">IF($G565="","",IF(Q565="",0,((SUM(IF(N565=N$2:N$601,IF(O565=O$2:O$601,1,0),0))-P565)/(SUM(IF(N565=N$2:N$601,IF(O565=O$2:O$601,1,0),0))-1)*100)+(Q565/(SUM(IF(N565=N$2:N$601,IF(O565=O$2:O$601,Q$2:Q$601,0),0))))+IF(P565&lt;2,SUM(IF(N565=N$2:N$601,IF(O565=O$2:O$601,1,0),0)),0)))</f>
        <v/>
      </c>
      <c r="S565" s="71"/>
      <c r="T565" s="72"/>
      <c r="U565" s="72"/>
      <c r="V565" s="72"/>
      <c r="W565" s="73" t="str">
        <f t="array" ref="W565">IF($G565="","",IF(OR(S565=Error_checking!$Q$25,S565=Error_checking!$Q$26),R565-IF(P565&lt;2,SUM(IF(N565=N$2:N$601,IF(O565=O$2:O$601,1,0),0)),0),IF(V565="",0,((SUM(IF(S565=S$2:S$601,IF(T565=T$2:T$601,1,0),0))-U565)/(SUM(IF(S565=S$2:S$601,IF(T565=T$2:T$601,1,0),0))-1)*100)+(V565/(SUM(IF(S565=S$2:S$601,IF(T565=T$2:T$601,V$2:V$601,0),0))))+IF(U565&lt;2,SUM(IF(S565=S$2:S$601,IF(T565=T$2:T$601,1,0),0)),0))))</f>
        <v/>
      </c>
      <c r="X565" s="74"/>
      <c r="Y565" s="75"/>
      <c r="Z565" s="76"/>
      <c r="AA565" s="75"/>
      <c r="AB565" s="77">
        <f>0</f>
        <v>0</v>
      </c>
      <c r="AC565" s="77">
        <f t="array" ref="AC565">SUM(M565,R565,W565,AB565)</f>
        <v>0</v>
      </c>
      <c r="AD565" s="76">
        <f>IF(G565=Error_checking!$A$26,MAX(0,MIN(MaxBonus,$G$1)+1-_xlfn.RANK.EQ(AC565,$AC$2:$AC$601)),0)</f>
        <v>0</v>
      </c>
      <c r="AE565" s="73">
        <f t="shared" si="8"/>
        <v>0</v>
      </c>
      <c r="AF565" s="78" t="str">
        <f t="array" ref="AF565">IF(G565=Error_checking!$A$26,_xlfn.RANK.EQ(AC565,$AC$2:$AC$601),"")</f>
        <v/>
      </c>
      <c r="AG565" s="79"/>
      <c r="AH565" s="80"/>
      <c r="AI565" s="80"/>
      <c r="AJ565" s="80"/>
      <c r="AK565" s="90"/>
      <c r="AL565" s="81"/>
      <c r="AM565" s="81"/>
      <c r="AN565" s="82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1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</row>
    <row r="566" spans="1:78" s="104" customFormat="1" ht="12.75" x14ac:dyDescent="0.2">
      <c r="A566" s="58" t="str">
        <f t="array" ref="A566">IF(G566=Error_checking!$A$26,_xlfn.RANK.EQ(AC566,$AC$2:$AC$601),"")</f>
        <v/>
      </c>
      <c r="B566" s="93">
        <v>359</v>
      </c>
      <c r="C566" s="59">
        <f>VLOOKUP($B566,Ludo_na!$A$2:$D$601,2,0)</f>
        <v>90</v>
      </c>
      <c r="D566" s="60" t="str">
        <f>IF(VLOOKUP($B566,Ludo_voor!$A$2:$Y$601,3,0)="","",VLOOKUP($B566,Ludo_voor!$A$2:$Y$601,3,0))</f>
        <v>Verbiest</v>
      </c>
      <c r="E566" s="61" t="str">
        <f>IF(VLOOKUP($B566,Ludo_voor!$A$2:$Y$601,4,0)="","",VLOOKUP($B566,Ludo_voor!$A$2:$Y$601,4,0))</f>
        <v>Bram</v>
      </c>
      <c r="F566" s="62" t="str">
        <f>IF(VLOOKUP($B566,Ludo_voor!$A$2:$Y$601,5,0)="","",VLOOKUP($B566,Ludo_voor!$A$2:$Y$601,5,0))</f>
        <v/>
      </c>
      <c r="G566" s="63"/>
      <c r="H566" s="85"/>
      <c r="I566" s="86"/>
      <c r="J566" s="87"/>
      <c r="K566" s="87"/>
      <c r="L566" s="87"/>
      <c r="M566" s="67" t="str">
        <f t="array" ref="M566">IF($G566="","",IF(L566="",0,((SUM(IF(I566=I$2:I$601,IF(J566=J$2:J$601,1,0),0))-K566)/(SUM(IF(I566=I$2:I$601,IF(J566=J$2:J$601,1,0),0))-1)*100)+(L566/(SUM(IF(I566=I$2:I$601,IF(J566=J$2:J$601,L$2:L$601,0),0))))+IF(K566&lt;2,SUM(IF(I566=I$2:I$601,IF(J566=J$2:J$601,1,0),0)),0)))</f>
        <v/>
      </c>
      <c r="N566" s="88"/>
      <c r="O566" s="72"/>
      <c r="P566" s="72"/>
      <c r="Q566" s="72"/>
      <c r="R566" s="70" t="str">
        <f t="array" ref="R566">IF($G566="","",IF(Q566="",0,((SUM(IF(N566=N$2:N$601,IF(O566=O$2:O$601,1,0),0))-P566)/(SUM(IF(N566=N$2:N$601,IF(O566=O$2:O$601,1,0),0))-1)*100)+(Q566/(SUM(IF(N566=N$2:N$601,IF(O566=O$2:O$601,Q$2:Q$601,0),0))))+IF(P566&lt;2,SUM(IF(N566=N$2:N$601,IF(O566=O$2:O$601,1,0),0)),0)))</f>
        <v/>
      </c>
      <c r="S566" s="71"/>
      <c r="T566" s="72"/>
      <c r="U566" s="72"/>
      <c r="V566" s="72"/>
      <c r="W566" s="73" t="str">
        <f t="array" ref="W566">IF($G566="","",IF(OR(S566=Error_checking!$Q$25,S566=Error_checking!$Q$26),R566-IF(P566&lt;2,SUM(IF(N566=N$2:N$601,IF(O566=O$2:O$601,1,0),0)),0),IF(V566="",0,((SUM(IF(S566=S$2:S$601,IF(T566=T$2:T$601,1,0),0))-U566)/(SUM(IF(S566=S$2:S$601,IF(T566=T$2:T$601,1,0),0))-1)*100)+(V566/(SUM(IF(S566=S$2:S$601,IF(T566=T$2:T$601,V$2:V$601,0),0))))+IF(U566&lt;2,SUM(IF(S566=S$2:S$601,IF(T566=T$2:T$601,1,0),0)),0))))</f>
        <v/>
      </c>
      <c r="X566" s="74"/>
      <c r="Y566" s="75"/>
      <c r="Z566" s="76"/>
      <c r="AA566" s="75"/>
      <c r="AB566" s="77">
        <f>0</f>
        <v>0</v>
      </c>
      <c r="AC566" s="77">
        <f t="array" ref="AC566">SUM(M566,R566,W566,AB566)</f>
        <v>0</v>
      </c>
      <c r="AD566" s="76">
        <f>IF(G566=Error_checking!$A$26,MAX(0,MIN(MaxBonus,$G$1)+1-_xlfn.RANK.EQ(AC566,$AC$2:$AC$601)),0)</f>
        <v>0</v>
      </c>
      <c r="AE566" s="73">
        <f t="shared" si="8"/>
        <v>0</v>
      </c>
      <c r="AF566" s="78" t="str">
        <f t="array" ref="AF566">IF(G566=Error_checking!$A$26,_xlfn.RANK.EQ(AC566,$AC$2:$AC$601),"")</f>
        <v/>
      </c>
      <c r="AG566" s="79"/>
      <c r="AH566" s="80"/>
      <c r="AI566" s="80"/>
      <c r="AJ566" s="80"/>
      <c r="AK566" s="90"/>
      <c r="AL566" s="81"/>
      <c r="AM566" s="81"/>
      <c r="AN566" s="82"/>
      <c r="AO566" s="81"/>
      <c r="AP566" s="81"/>
      <c r="AQ566" s="81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89"/>
      <c r="BM566" s="89"/>
      <c r="BN566" s="89"/>
      <c r="BO566" s="89"/>
      <c r="BP566" s="89"/>
      <c r="BQ566" s="89"/>
      <c r="BR566" s="89"/>
      <c r="BS566" s="89"/>
      <c r="BT566" s="89"/>
      <c r="BU566" s="89"/>
      <c r="BV566" s="89"/>
      <c r="BW566" s="89"/>
      <c r="BX566" s="89"/>
      <c r="BY566" s="89"/>
      <c r="BZ566" s="89"/>
    </row>
    <row r="567" spans="1:78" s="89" customFormat="1" ht="12.75" x14ac:dyDescent="0.2">
      <c r="A567" s="58" t="str">
        <f t="array" ref="A567">IF(G567=Error_checking!$A$26,_xlfn.RANK.EQ(AC567,$AC$2:$AC$601),"")</f>
        <v/>
      </c>
      <c r="B567" s="84">
        <v>90</v>
      </c>
      <c r="C567" s="59">
        <f>VLOOKUP($B567,Ludo_na!$A$2:$D$601,2,0)</f>
        <v>524</v>
      </c>
      <c r="D567" s="60" t="str">
        <f>IF(VLOOKUP($B567,Ludo_voor!$A$2:$Y$601,3,0)="","",VLOOKUP($B567,Ludo_voor!$A$2:$Y$601,3,0))</f>
        <v>Verbraecken</v>
      </c>
      <c r="E567" s="61" t="str">
        <f>IF(VLOOKUP($B567,Ludo_voor!$A$2:$Y$601,4,0)="","",VLOOKUP($B567,Ludo_voor!$A$2:$Y$601,4,0))</f>
        <v>Yo-Tina</v>
      </c>
      <c r="F567" s="62" t="str">
        <f>IF(VLOOKUP($B567,Ludo_voor!$A$2:$Y$601,5,0)="","",VLOOKUP($B567,Ludo_voor!$A$2:$Y$601,5,0))</f>
        <v>Let's Play</v>
      </c>
      <c r="G567" s="63"/>
      <c r="H567" s="85"/>
      <c r="I567" s="86"/>
      <c r="J567" s="87"/>
      <c r="K567" s="87"/>
      <c r="L567" s="87"/>
      <c r="M567" s="67" t="str">
        <f t="array" ref="M567">IF($G567="","",IF(L567="",0,((SUM(IF(I567=I$2:I$601,IF(J567=J$2:J$601,1,0),0))-K567)/(SUM(IF(I567=I$2:I$601,IF(J567=J$2:J$601,1,0),0))-1)*100)+(L567/(SUM(IF(I567=I$2:I$601,IF(J567=J$2:J$601,L$2:L$601,0),0))))+IF(K567&lt;2,SUM(IF(I567=I$2:I$601,IF(J567=J$2:J$601,1,0),0)),0)))</f>
        <v/>
      </c>
      <c r="N567" s="88"/>
      <c r="O567" s="72"/>
      <c r="P567" s="72"/>
      <c r="Q567" s="72"/>
      <c r="R567" s="70" t="str">
        <f t="array" ref="R567">IF($G567="","",IF(Q567="",0,((SUM(IF(N567=N$2:N$601,IF(O567=O$2:O$601,1,0),0))-P567)/(SUM(IF(N567=N$2:N$601,IF(O567=O$2:O$601,1,0),0))-1)*100)+(Q567/(SUM(IF(N567=N$2:N$601,IF(O567=O$2:O$601,Q$2:Q$601,0),0))))+IF(P567&lt;2,SUM(IF(N567=N$2:N$601,IF(O567=O$2:O$601,1,0),0)),0)))</f>
        <v/>
      </c>
      <c r="S567" s="71"/>
      <c r="T567" s="72"/>
      <c r="U567" s="72"/>
      <c r="V567" s="72"/>
      <c r="W567" s="73" t="str">
        <f t="array" ref="W567">IF($G567="","",IF(OR(S567=Error_checking!$Q$25,S567=Error_checking!$Q$26),R567-IF(P567&lt;2,SUM(IF(N567=N$2:N$601,IF(O567=O$2:O$601,1,0),0)),0),IF(V567="",0,((SUM(IF(S567=S$2:S$601,IF(T567=T$2:T$601,1,0),0))-U567)/(SUM(IF(S567=S$2:S$601,IF(T567=T$2:T$601,1,0),0))-1)*100)+(V567/(SUM(IF(S567=S$2:S$601,IF(T567=T$2:T$601,V$2:V$601,0),0))))+IF(U567&lt;2,SUM(IF(S567=S$2:S$601,IF(T567=T$2:T$601,1,0),0)),0))))</f>
        <v/>
      </c>
      <c r="X567" s="74"/>
      <c r="Y567" s="75"/>
      <c r="Z567" s="76"/>
      <c r="AA567" s="75"/>
      <c r="AB567" s="77">
        <f>0</f>
        <v>0</v>
      </c>
      <c r="AC567" s="77">
        <f t="array" ref="AC567">SUM(M567,R567,W567,AB567)</f>
        <v>0</v>
      </c>
      <c r="AD567" s="76">
        <f>IF(G567=Error_checking!$A$26,MAX(0,MIN(MaxBonus,$G$1)+1-_xlfn.RANK.EQ(AC567,$AC$2:$AC$601)),0)</f>
        <v>0</v>
      </c>
      <c r="AE567" s="73">
        <f t="shared" si="8"/>
        <v>0</v>
      </c>
      <c r="AF567" s="78" t="str">
        <f t="array" ref="AF567">IF(G567=Error_checking!$A$26,_xlfn.RANK.EQ(AC567,$AC$2:$AC$601),"")</f>
        <v/>
      </c>
      <c r="AG567" s="79"/>
      <c r="AH567" s="80"/>
      <c r="AI567" s="80"/>
      <c r="AJ567" s="80"/>
      <c r="AK567" s="81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</row>
    <row r="568" spans="1:78" s="104" customFormat="1" ht="12.75" x14ac:dyDescent="0.2">
      <c r="A568" s="58" t="str">
        <f t="array" ref="A568">IF(G568=Error_checking!$A$26,_xlfn.RANK.EQ(AC568,$AC$2:$AC$601),"")</f>
        <v/>
      </c>
      <c r="B568" s="84">
        <v>108</v>
      </c>
      <c r="C568" s="59">
        <f>VLOOKUP($B568,Ludo_na!$A$2:$D$601,2,0)</f>
        <v>266</v>
      </c>
      <c r="D568" s="60" t="str">
        <f>IF(VLOOKUP($B568,Ludo_voor!$A$2:$Y$601,3,0)="","",VLOOKUP($B568,Ludo_voor!$A$2:$Y$601,3,0))</f>
        <v>Vercauteren</v>
      </c>
      <c r="E568" s="61" t="str">
        <f>IF(VLOOKUP($B568,Ludo_voor!$A$2:$Y$601,4,0)="","",VLOOKUP($B568,Ludo_voor!$A$2:$Y$601,4,0))</f>
        <v>Joeri</v>
      </c>
      <c r="F568" s="62" t="str">
        <f>IF(VLOOKUP($B568,Ludo_voor!$A$2:$Y$601,5,0)="","",VLOOKUP($B568,Ludo_voor!$A$2:$Y$601,5,0))</f>
        <v/>
      </c>
      <c r="G568" s="63"/>
      <c r="H568" s="85"/>
      <c r="I568" s="65"/>
      <c r="J568" s="87"/>
      <c r="K568" s="87"/>
      <c r="L568" s="87"/>
      <c r="M568" s="67" t="str">
        <f t="array" ref="M568">IF($G568="","",IF(L568="",0,((SUM(IF(I568=I$2:I$601,IF(J568=J$2:J$601,1,0),0))-K568)/(SUM(IF(I568=I$2:I$601,IF(J568=J$2:J$601,1,0),0))-1)*100)+(L568/(SUM(IF(I568=I$2:I$601,IF(J568=J$2:J$601,L$2:L$601,0),0))))+IF(K568&lt;2,SUM(IF(I568=I$2:I$601,IF(J568=J$2:J$601,1,0),0)),0)))</f>
        <v/>
      </c>
      <c r="N568" s="88"/>
      <c r="O568" s="72"/>
      <c r="P568" s="72"/>
      <c r="Q568" s="72"/>
      <c r="R568" s="70" t="str">
        <f t="array" ref="R568">IF($G568="","",IF(Q568="",0,((SUM(IF(N568=N$2:N$601,IF(O568=O$2:O$601,1,0),0))-P568)/(SUM(IF(N568=N$2:N$601,IF(O568=O$2:O$601,1,0),0))-1)*100)+(Q568/(SUM(IF(N568=N$2:N$601,IF(O568=O$2:O$601,Q$2:Q$601,0),0))))+IF(P568&lt;2,SUM(IF(N568=N$2:N$601,IF(O568=O$2:O$601,1,0),0)),0)))</f>
        <v/>
      </c>
      <c r="S568" s="71"/>
      <c r="T568" s="72"/>
      <c r="U568" s="72"/>
      <c r="V568" s="72"/>
      <c r="W568" s="73" t="str">
        <f t="array" ref="W568">IF($G568="","",IF(OR(S568=Error_checking!$Q$25,S568=Error_checking!$Q$26),R568-IF(P568&lt;2,SUM(IF(N568=N$2:N$601,IF(O568=O$2:O$601,1,0),0)),0),IF(V568="",0,((SUM(IF(S568=S$2:S$601,IF(T568=T$2:T$601,1,0),0))-U568)/(SUM(IF(S568=S$2:S$601,IF(T568=T$2:T$601,1,0),0))-1)*100)+(V568/(SUM(IF(S568=S$2:S$601,IF(T568=T$2:T$601,V$2:V$601,0),0))))+IF(U568&lt;2,SUM(IF(S568=S$2:S$601,IF(T568=T$2:T$601,1,0),0)),0))))</f>
        <v/>
      </c>
      <c r="X568" s="74"/>
      <c r="Y568" s="75"/>
      <c r="Z568" s="76"/>
      <c r="AA568" s="75"/>
      <c r="AB568" s="77">
        <f>0</f>
        <v>0</v>
      </c>
      <c r="AC568" s="77">
        <f t="array" ref="AC568">SUM(M568,R568,W568,AB568)</f>
        <v>0</v>
      </c>
      <c r="AD568" s="76">
        <f>IF(G568=Error_checking!$A$26,MAX(0,MIN(MaxBonus,$G$1)+1-_xlfn.RANK.EQ(AC568,$AC$2:$AC$601)),0)</f>
        <v>0</v>
      </c>
      <c r="AE568" s="73">
        <f t="shared" si="8"/>
        <v>0</v>
      </c>
      <c r="AF568" s="78" t="str">
        <f t="array" ref="AF568">IF(G568=Error_checking!$A$26,_xlfn.RANK.EQ(AC568,$AC$2:$AC$601),"")</f>
        <v/>
      </c>
      <c r="AG568" s="79"/>
      <c r="AH568" s="80"/>
      <c r="AI568" s="80"/>
      <c r="AJ568" s="80"/>
      <c r="AK568" s="81"/>
      <c r="AL568" s="90"/>
      <c r="AM568" s="90"/>
      <c r="AN568" s="90"/>
      <c r="AO568" s="90"/>
      <c r="AP568" s="90"/>
      <c r="AQ568" s="90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</row>
    <row r="569" spans="1:78" ht="14.25" x14ac:dyDescent="0.2">
      <c r="A569" s="58" t="str">
        <f t="array" ref="A569">IF(G569=Error_checking!$A$26,_xlfn.RANK.EQ(AC569,$AC$2:$AC$601),"")</f>
        <v/>
      </c>
      <c r="B569" s="58">
        <v>487</v>
      </c>
      <c r="C569" s="59">
        <f>VLOOKUP($B569,Ludo_na!$A$2:$D$601,2,0)</f>
        <v>541</v>
      </c>
      <c r="D569" s="60" t="str">
        <f>IF(VLOOKUP($B569,Ludo_voor!$A$2:$Y$601,3,0)="","",VLOOKUP($B569,Ludo_voor!$A$2:$Y$601,3,0))</f>
        <v>Verhaegen</v>
      </c>
      <c r="E569" s="61" t="str">
        <f>IF(VLOOKUP($B569,Ludo_voor!$A$2:$Y$601,4,0)="","",VLOOKUP($B569,Ludo_voor!$A$2:$Y$601,4,0))</f>
        <v>Stijn</v>
      </c>
      <c r="F569" s="62" t="str">
        <f>IF(VLOOKUP($B569,Ludo_voor!$A$2:$Y$601,5,0)="","",VLOOKUP($B569,Ludo_voor!$A$2:$Y$601,5,0))</f>
        <v/>
      </c>
      <c r="G569" s="63"/>
      <c r="H569" s="64"/>
      <c r="I569" s="65"/>
      <c r="J569" s="66"/>
      <c r="K569" s="66"/>
      <c r="L569" s="66"/>
      <c r="M569" s="67" t="str">
        <f t="array" ref="M569">IF($G569="","",IF(L569="",0,((SUM(IF(I569=I$2:I$601,IF(J569=J$2:J$601,1,0),0))-K569)/(SUM(IF(I569=I$2:I$601,IF(J569=J$2:J$601,1,0),0))-1)*100)+(L569/(SUM(IF(I569=I$2:I$601,IF(J569=J$2:J$601,L$2:L$601,0),0))))+IF(K569&lt;2,SUM(IF(I569=I$2:I$601,IF(J569=J$2:J$601,1,0),0)),0)))</f>
        <v/>
      </c>
      <c r="N569" s="68"/>
      <c r="O569" s="69"/>
      <c r="P569" s="69"/>
      <c r="Q569" s="69"/>
      <c r="R569" s="70" t="str">
        <f t="array" ref="R569">IF($G569="","",IF(Q569="",0,((SUM(IF(N569=N$2:N$601,IF(O569=O$2:O$601,1,0),0))-P569)/(SUM(IF(N569=N$2:N$601,IF(O569=O$2:O$601,1,0),0))-1)*100)+(Q569/(SUM(IF(N569=N$2:N$601,IF(O569=O$2:O$601,Q$2:Q$601,0),0))))+IF(P569&lt;2,SUM(IF(N569=N$2:N$601,IF(O569=O$2:O$601,1,0),0)),0)))</f>
        <v/>
      </c>
      <c r="S569" s="103"/>
      <c r="T569" s="69"/>
      <c r="U569" s="69"/>
      <c r="V569" s="69"/>
      <c r="W569" s="73" t="str">
        <f t="array" ref="W569">IF($G569="","",IF(OR(S569=Error_checking!$Q$25,S569=Error_checking!$Q$26),R569-IF(P569&lt;2,SUM(IF(N569=N$2:N$601,IF(O569=O$2:O$601,1,0),0)),0),IF(V569="",0,((SUM(IF(S569=S$2:S$601,IF(T569=T$2:T$601,1,0),0))-U569)/(SUM(IF(S569=S$2:S$601,IF(T569=T$2:T$601,1,0),0))-1)*100)+(V569/(SUM(IF(S569=S$2:S$601,IF(T569=T$2:T$601,V$2:V$601,0),0))))+IF(U569&lt;2,SUM(IF(S569=S$2:S$601,IF(T569=T$2:T$601,1,0),0)),0))))</f>
        <v/>
      </c>
      <c r="X569" s="74"/>
      <c r="Y569" s="75"/>
      <c r="Z569" s="76"/>
      <c r="AA569" s="75"/>
      <c r="AB569" s="77">
        <f>0</f>
        <v>0</v>
      </c>
      <c r="AC569" s="99">
        <f t="array" ref="AC569">SUM(M569,R569,W569,AB569)</f>
        <v>0</v>
      </c>
      <c r="AD569" s="98">
        <f>IF(G569=Error_checking!$A$26,MAX(0,MIN(MaxBonus,$G$1)+1-_xlfn.RANK.EQ(AC569,$AC$2:$AC$601)),0)</f>
        <v>0</v>
      </c>
      <c r="AE569" s="95">
        <f t="shared" si="8"/>
        <v>0</v>
      </c>
      <c r="AF569" s="78" t="str">
        <f t="array" ref="AF569">IF(G569=Error_checking!$A$26,_xlfn.RANK.EQ(AC569,$AC$2:$AC$601),"")</f>
        <v/>
      </c>
      <c r="AG569" s="101"/>
      <c r="AH569" s="102"/>
      <c r="AI569" s="102"/>
      <c r="AJ569" s="102"/>
      <c r="AK569" s="81"/>
      <c r="AL569" s="81"/>
      <c r="AM569" s="81"/>
      <c r="AN569" s="82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1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</row>
    <row r="570" spans="1:78" s="104" customFormat="1" ht="12.75" x14ac:dyDescent="0.2">
      <c r="A570" s="58" t="str">
        <f t="array" ref="A570">IF(G570=Error_checking!$A$26,_xlfn.RANK.EQ(AC570,$AC$2:$AC$601),"")</f>
        <v/>
      </c>
      <c r="B570" s="84">
        <v>504</v>
      </c>
      <c r="C570" s="59">
        <f>VLOOKUP($B570,Ludo_na!$A$2:$D$601,2,0)</f>
        <v>456</v>
      </c>
      <c r="D570" s="60" t="str">
        <f>IF(VLOOKUP($B570,Ludo_voor!$A$2:$Y$601,3,0)="","",VLOOKUP($B570,Ludo_voor!$A$2:$Y$601,3,0))</f>
        <v>Verhulst</v>
      </c>
      <c r="E570" s="61" t="str">
        <f>IF(VLOOKUP($B570,Ludo_voor!$A$2:$Y$601,4,0)="","",VLOOKUP($B570,Ludo_voor!$A$2:$Y$601,4,0))</f>
        <v>Frank</v>
      </c>
      <c r="F570" s="62" t="str">
        <f>IF(VLOOKUP($B570,Ludo_voor!$A$2:$Y$601,5,0)="","",VLOOKUP($B570,Ludo_voor!$A$2:$Y$601,5,0))</f>
        <v/>
      </c>
      <c r="G570" s="63"/>
      <c r="H570" s="85"/>
      <c r="I570" s="86"/>
      <c r="J570" s="87"/>
      <c r="K570" s="87"/>
      <c r="L570" s="87"/>
      <c r="M570" s="67" t="str">
        <f t="array" ref="M570">IF($G570="","",IF(L570="",0,((SUM(IF(I570=I$2:I$601,IF(J570=J$2:J$601,1,0),0))-K570)/(SUM(IF(I570=I$2:I$601,IF(J570=J$2:J$601,1,0),0))-1)*100)+(L570/(SUM(IF(I570=I$2:I$601,IF(J570=J$2:J$601,L$2:L$601,0),0))))+IF(K570&lt;2,SUM(IF(I570=I$2:I$601,IF(J570=J$2:J$601,1,0),0)),0)))</f>
        <v/>
      </c>
      <c r="N570" s="88"/>
      <c r="O570" s="72"/>
      <c r="P570" s="72"/>
      <c r="Q570" s="72"/>
      <c r="R570" s="70" t="str">
        <f t="array" ref="R570">IF($G570="","",IF(Q570="",0,((SUM(IF(N570=N$2:N$601,IF(O570=O$2:O$601,1,0),0))-P570)/(SUM(IF(N570=N$2:N$601,IF(O570=O$2:O$601,1,0),0))-1)*100)+(Q570/(SUM(IF(N570=N$2:N$601,IF(O570=O$2:O$601,Q$2:Q$601,0),0))))+IF(P570&lt;2,SUM(IF(N570=N$2:N$601,IF(O570=O$2:O$601,1,0),0)),0)))</f>
        <v/>
      </c>
      <c r="S570" s="71"/>
      <c r="T570" s="72"/>
      <c r="U570" s="72"/>
      <c r="V570" s="72"/>
      <c r="W570" s="73" t="str">
        <f t="array" ref="W570">IF($G570="","",IF(OR(S570=Error_checking!$Q$25,S570=Error_checking!$Q$26),R570-IF(P570&lt;2,SUM(IF(N570=N$2:N$601,IF(O570=O$2:O$601,1,0),0)),0),IF(V570="",0,((SUM(IF(S570=S$2:S$601,IF(T570=T$2:T$601,1,0),0))-U570)/(SUM(IF(S570=S$2:S$601,IF(T570=T$2:T$601,1,0),0))-1)*100)+(V570/(SUM(IF(S570=S$2:S$601,IF(T570=T$2:T$601,V$2:V$601,0),0))))+IF(U570&lt;2,SUM(IF(S570=S$2:S$601,IF(T570=T$2:T$601,1,0),0)),0))))</f>
        <v/>
      </c>
      <c r="X570" s="74"/>
      <c r="Y570" s="75"/>
      <c r="Z570" s="76"/>
      <c r="AA570" s="75"/>
      <c r="AB570" s="77">
        <f>0</f>
        <v>0</v>
      </c>
      <c r="AC570" s="77">
        <f t="array" ref="AC570">SUM(M570,R570,W570,AB570)</f>
        <v>0</v>
      </c>
      <c r="AD570" s="76">
        <f>IF(G570=Error_checking!$A$26,MAX(0,MIN(MaxBonus,$G$1)+1-_xlfn.RANK.EQ(AC570,$AC$2:$AC$601)),0)</f>
        <v>0</v>
      </c>
      <c r="AE570" s="73">
        <f t="shared" si="8"/>
        <v>0</v>
      </c>
      <c r="AF570" s="78" t="str">
        <f t="array" ref="AF570">IF(G570=Error_checking!$A$26,_xlfn.RANK.EQ(AC570,$AC$2:$AC$601),"")</f>
        <v/>
      </c>
      <c r="AG570" s="79"/>
      <c r="AH570" s="80"/>
      <c r="AI570" s="80"/>
      <c r="AJ570" s="80"/>
      <c r="AK570" s="81"/>
      <c r="AL570" s="81"/>
      <c r="AM570" s="81"/>
      <c r="AN570" s="82"/>
      <c r="AO570" s="81"/>
      <c r="AP570" s="81"/>
      <c r="AQ570" s="81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/>
      <c r="BI570" s="89"/>
      <c r="BJ570" s="89"/>
      <c r="BK570" s="89"/>
      <c r="BL570" s="89"/>
      <c r="BM570" s="89"/>
      <c r="BN570" s="89"/>
      <c r="BO570" s="89"/>
      <c r="BP570" s="89"/>
      <c r="BQ570" s="89"/>
      <c r="BR570" s="89"/>
      <c r="BS570" s="89"/>
      <c r="BT570" s="89"/>
      <c r="BU570" s="89"/>
      <c r="BV570" s="89"/>
      <c r="BW570" s="89"/>
      <c r="BX570" s="89"/>
      <c r="BY570" s="89"/>
      <c r="BZ570" s="89"/>
    </row>
    <row r="571" spans="1:78" s="92" customFormat="1" ht="12.75" x14ac:dyDescent="0.2">
      <c r="A571" s="58" t="str">
        <f t="array" ref="A571">IF(G571=Error_checking!$A$26,_xlfn.RANK.EQ(AC571,$AC$2:$AC$601),"")</f>
        <v/>
      </c>
      <c r="B571" s="84">
        <v>144</v>
      </c>
      <c r="C571" s="59">
        <f>VLOOKUP($B571,Ludo_na!$A$2:$D$601,2,0)</f>
        <v>475</v>
      </c>
      <c r="D571" s="60" t="str">
        <f>IF(VLOOKUP($B571,Ludo_voor!$A$2:$Y$601,3,0)="","",VLOOKUP($B571,Ludo_voor!$A$2:$Y$601,3,0))</f>
        <v>Verkeyn</v>
      </c>
      <c r="E571" s="61" t="str">
        <f>IF(VLOOKUP($B571,Ludo_voor!$A$2:$Y$601,4,0)="","",VLOOKUP($B571,Ludo_voor!$A$2:$Y$601,4,0))</f>
        <v>Jan</v>
      </c>
      <c r="F571" s="62" t="str">
        <f>IF(VLOOKUP($B571,Ludo_voor!$A$2:$Y$601,5,0)="","",VLOOKUP($B571,Ludo_voor!$A$2:$Y$601,5,0))</f>
        <v/>
      </c>
      <c r="G571" s="63"/>
      <c r="H571" s="85"/>
      <c r="I571" s="86"/>
      <c r="J571" s="87"/>
      <c r="K571" s="87"/>
      <c r="L571" s="87"/>
      <c r="M571" s="67" t="str">
        <f t="array" ref="M571">IF($G571="","",IF(L571="",0,((SUM(IF(I571=I$2:I$601,IF(J571=J$2:J$601,1,0),0))-K571)/(SUM(IF(I571=I$2:I$601,IF(J571=J$2:J$601,1,0),0))-1)*100)+(L571/(SUM(IF(I571=I$2:I$601,IF(J571=J$2:J$601,L$2:L$601,0),0))))+IF(K571&lt;2,SUM(IF(I571=I$2:I$601,IF(J571=J$2:J$601,1,0),0)),0)))</f>
        <v/>
      </c>
      <c r="N571" s="88"/>
      <c r="O571" s="72"/>
      <c r="P571" s="72"/>
      <c r="Q571" s="72"/>
      <c r="R571" s="70" t="str">
        <f t="array" ref="R571">IF($G571="","",IF(Q571="",0,((SUM(IF(N571=N$2:N$601,IF(O571=O$2:O$601,1,0),0))-P571)/(SUM(IF(N571=N$2:N$601,IF(O571=O$2:O$601,1,0),0))-1)*100)+(Q571/(SUM(IF(N571=N$2:N$601,IF(O571=O$2:O$601,Q$2:Q$601,0),0))))+IF(P571&lt;2,SUM(IF(N571=N$2:N$601,IF(O571=O$2:O$601,1,0),0)),0)))</f>
        <v/>
      </c>
      <c r="S571" s="103"/>
      <c r="T571" s="69"/>
      <c r="U571" s="69"/>
      <c r="V571" s="69"/>
      <c r="W571" s="73" t="str">
        <f t="array" ref="W571">IF($G571="","",IF(OR(S571=Error_checking!$Q$25,S571=Error_checking!$Q$26),R571-IF(P571&lt;2,SUM(IF(N571=N$2:N$601,IF(O571=O$2:O$601,1,0),0)),0),IF(V571="",0,((SUM(IF(S571=S$2:S$601,IF(T571=T$2:T$601,1,0),0))-U571)/(SUM(IF(S571=S$2:S$601,IF(T571=T$2:T$601,1,0),0))-1)*100)+(V571/(SUM(IF(S571=S$2:S$601,IF(T571=T$2:T$601,V$2:V$601,0),0))))+IF(U571&lt;2,SUM(IF(S571=S$2:S$601,IF(T571=T$2:T$601,1,0),0)),0))))</f>
        <v/>
      </c>
      <c r="X571" s="96"/>
      <c r="Y571" s="97"/>
      <c r="Z571" s="98"/>
      <c r="AA571" s="97"/>
      <c r="AB571" s="99">
        <f>0</f>
        <v>0</v>
      </c>
      <c r="AC571" s="99">
        <f t="array" ref="AC571">SUM(M571,R571,W571,AB571)</f>
        <v>0</v>
      </c>
      <c r="AD571" s="98">
        <f>IF(G571=Error_checking!$A$26,MAX(0,MIN(MaxBonus,$G$1)+1-_xlfn.RANK.EQ(AC571,$AC$2:$AC$601)),0)</f>
        <v>0</v>
      </c>
      <c r="AE571" s="95">
        <f t="shared" si="8"/>
        <v>0</v>
      </c>
      <c r="AF571" s="78" t="str">
        <f t="array" ref="AF571">IF(G571=Error_checking!$A$26,_xlfn.RANK.EQ(AC571,$AC$2:$AC$601),"")</f>
        <v/>
      </c>
      <c r="AG571" s="101"/>
      <c r="AH571" s="102"/>
      <c r="AI571" s="102"/>
      <c r="AJ571" s="102"/>
      <c r="AK571" s="90"/>
      <c r="AL571" s="90"/>
      <c r="AM571" s="90"/>
      <c r="AN571" s="91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</row>
    <row r="572" spans="1:78" s="89" customFormat="1" ht="12.75" x14ac:dyDescent="0.2">
      <c r="A572" s="58" t="str">
        <f t="array" ref="A572">IF(G572=Error_checking!$A$26,_xlfn.RANK.EQ(AC572,$AC$2:$AC$601),"")</f>
        <v/>
      </c>
      <c r="B572" s="84">
        <v>248</v>
      </c>
      <c r="C572" s="59">
        <f>VLOOKUP($B572,Ludo_na!$A$2:$D$601,2,0)</f>
        <v>109</v>
      </c>
      <c r="D572" s="60" t="str">
        <f>IF(VLOOKUP($B572,Ludo_voor!$A$2:$Y$601,3,0)="","",VLOOKUP($B572,Ludo_voor!$A$2:$Y$601,3,0))</f>
        <v>Vermeersch</v>
      </c>
      <c r="E572" s="61" t="str">
        <f>IF(VLOOKUP($B572,Ludo_voor!$A$2:$Y$601,4,0)="","",VLOOKUP($B572,Ludo_voor!$A$2:$Y$601,4,0))</f>
        <v>Simon</v>
      </c>
      <c r="F572" s="62" t="str">
        <f>IF(VLOOKUP($B572,Ludo_voor!$A$2:$Y$601,5,0)="","",VLOOKUP($B572,Ludo_voor!$A$2:$Y$601,5,0))</f>
        <v>De Strateeg</v>
      </c>
      <c r="G572" s="63"/>
      <c r="H572" s="85"/>
      <c r="I572" s="86"/>
      <c r="J572" s="87"/>
      <c r="K572" s="87"/>
      <c r="L572" s="87"/>
      <c r="M572" s="67" t="str">
        <f t="array" ref="M572">IF($G572="","",IF(L572="",0,((SUM(IF(I572=I$2:I$601,IF(J572=J$2:J$601,1,0),0))-K572)/(SUM(IF(I572=I$2:I$601,IF(J572=J$2:J$601,1,0),0))-1)*100)+(L572/(SUM(IF(I572=I$2:I$601,IF(J572=J$2:J$601,L$2:L$601,0),0))))+IF(K572&lt;2,SUM(IF(I572=I$2:I$601,IF(J572=J$2:J$601,1,0),0)),0)))</f>
        <v/>
      </c>
      <c r="N572" s="88"/>
      <c r="O572" s="72"/>
      <c r="P572" s="72"/>
      <c r="Q572" s="72"/>
      <c r="R572" s="70" t="str">
        <f t="array" ref="R572">IF($G572="","",IF(Q572="",0,((SUM(IF(N572=N$2:N$601,IF(O572=O$2:O$601,1,0),0))-P572)/(SUM(IF(N572=N$2:N$601,IF(O572=O$2:O$601,1,0),0))-1)*100)+(Q572/(SUM(IF(N572=N$2:N$601,IF(O572=O$2:O$601,Q$2:Q$601,0),0))))+IF(P572&lt;2,SUM(IF(N572=N$2:N$601,IF(O572=O$2:O$601,1,0),0)),0)))</f>
        <v/>
      </c>
      <c r="S572" s="71"/>
      <c r="T572" s="72"/>
      <c r="U572" s="72"/>
      <c r="V572" s="72"/>
      <c r="W572" s="73" t="str">
        <f t="array" ref="W572">IF($G572="","",IF(OR(S572=Error_checking!$Q$25,S572=Error_checking!$Q$26),R572-IF(P572&lt;2,SUM(IF(N572=N$2:N$601,IF(O572=O$2:O$601,1,0),0)),0),IF(V572="",0,((SUM(IF(S572=S$2:S$601,IF(T572=T$2:T$601,1,0),0))-U572)/(SUM(IF(S572=S$2:S$601,IF(T572=T$2:T$601,1,0),0))-1)*100)+(V572/(SUM(IF(S572=S$2:S$601,IF(T572=T$2:T$601,V$2:V$601,0),0))))+IF(U572&lt;2,SUM(IF(S572=S$2:S$601,IF(T572=T$2:T$601,1,0),0)),0))))</f>
        <v/>
      </c>
      <c r="X572" s="74"/>
      <c r="Y572" s="75"/>
      <c r="Z572" s="76"/>
      <c r="AA572" s="75"/>
      <c r="AB572" s="77">
        <f>0</f>
        <v>0</v>
      </c>
      <c r="AC572" s="77">
        <f t="array" ref="AC572">SUM(M572,R572,W572,AB572)</f>
        <v>0</v>
      </c>
      <c r="AD572" s="76">
        <f>IF(G572=Error_checking!$A$26,MAX(0,MIN(MaxBonus,$G$1)+1-_xlfn.RANK.EQ(AC572,$AC$2:$AC$601)),0)</f>
        <v>0</v>
      </c>
      <c r="AE572" s="73">
        <f t="shared" si="8"/>
        <v>0</v>
      </c>
      <c r="AF572" s="78" t="str">
        <f t="array" ref="AF572">IF(G572=Error_checking!$A$26,_xlfn.RANK.EQ(AC572,$AC$2:$AC$601),"")</f>
        <v/>
      </c>
      <c r="AG572" s="79"/>
      <c r="AH572" s="80"/>
      <c r="AI572" s="80"/>
      <c r="AJ572" s="80"/>
      <c r="AK572" s="81"/>
      <c r="AL572" s="81"/>
      <c r="AM572" s="81"/>
      <c r="AN572" s="82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1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</row>
    <row r="573" spans="1:78" s="89" customFormat="1" ht="12.75" x14ac:dyDescent="0.2">
      <c r="A573" s="58" t="str">
        <f t="array" ref="A573">IF(G573=Error_checking!$A$26,_xlfn.RANK.EQ(AC573,$AC$2:$AC$601),"")</f>
        <v/>
      </c>
      <c r="B573" s="84">
        <v>280</v>
      </c>
      <c r="C573" s="59">
        <f>VLOOKUP($B573,Ludo_na!$A$2:$D$601,2,0)</f>
        <v>398</v>
      </c>
      <c r="D573" s="60" t="str">
        <f>IF(VLOOKUP($B573,Ludo_voor!$A$2:$Y$601,3,0)="","",VLOOKUP($B573,Ludo_voor!$A$2:$Y$601,3,0))</f>
        <v>Vermeiren</v>
      </c>
      <c r="E573" s="61" t="str">
        <f>IF(VLOOKUP($B573,Ludo_voor!$A$2:$Y$601,4,0)="","",VLOOKUP($B573,Ludo_voor!$A$2:$Y$601,4,0))</f>
        <v>Jürgen</v>
      </c>
      <c r="F573" s="62" t="str">
        <f>IF(VLOOKUP($B573,Ludo_voor!$A$2:$Y$601,5,0)="","",VLOOKUP($B573,Ludo_voor!$A$2:$Y$601,5,0))</f>
        <v/>
      </c>
      <c r="G573" s="63"/>
      <c r="H573" s="85"/>
      <c r="I573" s="86"/>
      <c r="J573" s="87"/>
      <c r="K573" s="87"/>
      <c r="L573" s="87"/>
      <c r="M573" s="67" t="str">
        <f t="array" ref="M573">IF($G573="","",IF(L573="",0,((SUM(IF(I573=I$2:I$601,IF(J573=J$2:J$601,1,0),0))-K573)/(SUM(IF(I573=I$2:I$601,IF(J573=J$2:J$601,1,0),0))-1)*100)+(L573/(SUM(IF(I573=I$2:I$601,IF(J573=J$2:J$601,L$2:L$601,0),0))))+IF(K573&lt;2,SUM(IF(I573=I$2:I$601,IF(J573=J$2:J$601,1,0),0)),0)))</f>
        <v/>
      </c>
      <c r="N573" s="88"/>
      <c r="O573" s="72"/>
      <c r="P573" s="72"/>
      <c r="Q573" s="72"/>
      <c r="R573" s="70" t="str">
        <f t="array" ref="R573">IF($G573="","",IF(Q573="",0,((SUM(IF(N573=N$2:N$601,IF(O573=O$2:O$601,1,0),0))-P573)/(SUM(IF(N573=N$2:N$601,IF(O573=O$2:O$601,1,0),0))-1)*100)+(Q573/(SUM(IF(N573=N$2:N$601,IF(O573=O$2:O$601,Q$2:Q$601,0),0))))+IF(P573&lt;2,SUM(IF(N573=N$2:N$601,IF(O573=O$2:O$601,1,0),0)),0)))</f>
        <v/>
      </c>
      <c r="S573" s="71"/>
      <c r="T573" s="72"/>
      <c r="U573" s="72"/>
      <c r="V573" s="72"/>
      <c r="W573" s="73" t="str">
        <f t="array" ref="W573">IF($G573="","",IF(OR(S573=Error_checking!$Q$25,S573=Error_checking!$Q$26),R573-IF(P573&lt;2,SUM(IF(N573=N$2:N$601,IF(O573=O$2:O$601,1,0),0)),0),IF(V573="",0,((SUM(IF(S573=S$2:S$601,IF(T573=T$2:T$601,1,0),0))-U573)/(SUM(IF(S573=S$2:S$601,IF(T573=T$2:T$601,1,0),0))-1)*100)+(V573/(SUM(IF(S573=S$2:S$601,IF(T573=T$2:T$601,V$2:V$601,0),0))))+IF(U573&lt;2,SUM(IF(S573=S$2:S$601,IF(T573=T$2:T$601,1,0),0)),0))))</f>
        <v/>
      </c>
      <c r="X573" s="74"/>
      <c r="Y573" s="75"/>
      <c r="Z573" s="76"/>
      <c r="AA573" s="75"/>
      <c r="AB573" s="77">
        <f>0</f>
        <v>0</v>
      </c>
      <c r="AC573" s="77">
        <f t="array" ref="AC573">SUM(M573,R573,W573,AB573)</f>
        <v>0</v>
      </c>
      <c r="AD573" s="76">
        <f>IF(G573=Error_checking!$A$26,MAX(0,MIN(MaxBonus,$G$1)+1-_xlfn.RANK.EQ(AC573,$AC$2:$AC$601)),0)</f>
        <v>0</v>
      </c>
      <c r="AE573" s="73">
        <f t="shared" si="8"/>
        <v>0</v>
      </c>
      <c r="AF573" s="78" t="str">
        <f t="array" ref="AF573">IF(G573=Error_checking!$A$26,_xlfn.RANK.EQ(AC573,$AC$2:$AC$601),"")</f>
        <v/>
      </c>
      <c r="AG573" s="79"/>
      <c r="AH573" s="80"/>
      <c r="AI573" s="80"/>
      <c r="AJ573" s="80"/>
      <c r="AK573" s="81"/>
      <c r="AL573" s="81"/>
      <c r="AM573" s="81"/>
      <c r="AN573" s="82"/>
      <c r="AO573" s="81"/>
      <c r="AP573" s="81"/>
      <c r="AQ573" s="81"/>
    </row>
    <row r="574" spans="1:78" s="89" customFormat="1" ht="12.75" x14ac:dyDescent="0.2">
      <c r="A574" s="58" t="str">
        <f t="array" ref="A574">IF(G574=Error_checking!$A$26,_xlfn.RANK.EQ(AC574,$AC$2:$AC$601),"")</f>
        <v/>
      </c>
      <c r="B574" s="93">
        <v>96</v>
      </c>
      <c r="C574" s="59">
        <f>VLOOKUP($B574,Ludo_na!$A$2:$D$601,2,0)</f>
        <v>528</v>
      </c>
      <c r="D574" s="60" t="str">
        <f>IF(VLOOKUP($B574,Ludo_voor!$A$2:$Y$601,3,0)="","",VLOOKUP($B574,Ludo_voor!$A$2:$Y$601,3,0))</f>
        <v>Verplancke</v>
      </c>
      <c r="E574" s="61" t="str">
        <f>IF(VLOOKUP($B574,Ludo_voor!$A$2:$Y$601,4,0)="","",VLOOKUP($B574,Ludo_voor!$A$2:$Y$601,4,0))</f>
        <v>Guido</v>
      </c>
      <c r="F574" s="62" t="str">
        <f>IF(VLOOKUP($B574,Ludo_voor!$A$2:$Y$601,5,0)="","",VLOOKUP($B574,Ludo_voor!$A$2:$Y$601,5,0))</f>
        <v/>
      </c>
      <c r="G574" s="63"/>
      <c r="H574" s="85"/>
      <c r="I574" s="86"/>
      <c r="J574" s="87"/>
      <c r="K574" s="87"/>
      <c r="L574" s="87"/>
      <c r="M574" s="67" t="str">
        <f t="array" ref="M574">IF($G574="","",IF(L574="",0,((SUM(IF(I574=I$2:I$601,IF(J574=J$2:J$601,1,0),0))-K574)/(SUM(IF(I574=I$2:I$601,IF(J574=J$2:J$601,1,0),0))-1)*100)+(L574/(SUM(IF(I574=I$2:I$601,IF(J574=J$2:J$601,L$2:L$601,0),0))))+IF(K574&lt;2,SUM(IF(I574=I$2:I$601,IF(J574=J$2:J$601,1,0),0)),0)))</f>
        <v/>
      </c>
      <c r="N574" s="88"/>
      <c r="O574" s="72"/>
      <c r="P574" s="72"/>
      <c r="Q574" s="72"/>
      <c r="R574" s="70" t="str">
        <f t="array" ref="R574">IF($G574="","",IF(Q574="",0,((SUM(IF(N574=N$2:N$601,IF(O574=O$2:O$601,1,0),0))-P574)/(SUM(IF(N574=N$2:N$601,IF(O574=O$2:O$601,1,0),0))-1)*100)+(Q574/(SUM(IF(N574=N$2:N$601,IF(O574=O$2:O$601,Q$2:Q$601,0),0))))+IF(P574&lt;2,SUM(IF(N574=N$2:N$601,IF(O574=O$2:O$601,1,0),0)),0)))</f>
        <v/>
      </c>
      <c r="S574" s="103"/>
      <c r="T574" s="69"/>
      <c r="U574" s="69"/>
      <c r="V574" s="69"/>
      <c r="W574" s="73" t="str">
        <f t="array" ref="W574">IF($G574="","",IF(OR(S574=Error_checking!$Q$25,S574=Error_checking!$Q$26),R574-IF(P574&lt;2,SUM(IF(N574=N$2:N$601,IF(O574=O$2:O$601,1,0),0)),0),IF(V574="",0,((SUM(IF(S574=S$2:S$601,IF(T574=T$2:T$601,1,0),0))-U574)/(SUM(IF(S574=S$2:S$601,IF(T574=T$2:T$601,1,0),0))-1)*100)+(V574/(SUM(IF(S574=S$2:S$601,IF(T574=T$2:T$601,V$2:V$601,0),0))))+IF(U574&lt;2,SUM(IF(S574=S$2:S$601,IF(T574=T$2:T$601,1,0),0)),0))))</f>
        <v/>
      </c>
      <c r="X574" s="96"/>
      <c r="Y574" s="97"/>
      <c r="Z574" s="98"/>
      <c r="AA574" s="97"/>
      <c r="AB574" s="99">
        <f>0</f>
        <v>0</v>
      </c>
      <c r="AC574" s="99">
        <f t="array" ref="AC574">SUM(M574,R574,W574,AB574)</f>
        <v>0</v>
      </c>
      <c r="AD574" s="98">
        <f>IF(G574=Error_checking!$A$26,MAX(0,MIN(MaxBonus,$G$1)+1-_xlfn.RANK.EQ(AC574,$AC$2:$AC$601)),0)</f>
        <v>0</v>
      </c>
      <c r="AE574" s="95">
        <f t="shared" si="8"/>
        <v>0</v>
      </c>
      <c r="AF574" s="78" t="str">
        <f t="array" ref="AF574">IF(G574=Error_checking!$A$26,_xlfn.RANK.EQ(AC574,$AC$2:$AC$601),"")</f>
        <v/>
      </c>
      <c r="AG574" s="101"/>
      <c r="AH574" s="102"/>
      <c r="AI574" s="102"/>
      <c r="AJ574" s="102"/>
      <c r="AK574" s="90"/>
      <c r="AL574" s="81"/>
      <c r="AM574" s="81"/>
      <c r="AN574" s="82"/>
      <c r="AO574" s="81"/>
      <c r="AP574" s="81"/>
      <c r="AQ574" s="81"/>
    </row>
    <row r="575" spans="1:78" s="104" customFormat="1" ht="12.75" x14ac:dyDescent="0.2">
      <c r="A575" s="58" t="str">
        <f t="array" ref="A575">IF(G575=Error_checking!$A$26,_xlfn.RANK.EQ(AC575,$AC$2:$AC$601),"")</f>
        <v/>
      </c>
      <c r="B575" s="84">
        <v>15</v>
      </c>
      <c r="C575" s="59">
        <f>VLOOKUP($B575,Ludo_na!$A$2:$D$601,2,0)</f>
        <v>121</v>
      </c>
      <c r="D575" s="60" t="str">
        <f>IF(VLOOKUP($B575,Ludo_voor!$A$2:$Y$601,3,0)="","",VLOOKUP($B575,Ludo_voor!$A$2:$Y$601,3,0))</f>
        <v>Verplancke</v>
      </c>
      <c r="E575" s="61" t="str">
        <f>IF(VLOOKUP($B575,Ludo_voor!$A$2:$Y$601,4,0)="","",VLOOKUP($B575,Ludo_voor!$A$2:$Y$601,4,0))</f>
        <v>Gunther</v>
      </c>
      <c r="F575" s="62" t="str">
        <f>IF(VLOOKUP($B575,Ludo_voor!$A$2:$Y$601,5,0)="","",VLOOKUP($B575,Ludo_voor!$A$2:$Y$601,5,0))</f>
        <v>Spelen op Zolder</v>
      </c>
      <c r="G575" s="63"/>
      <c r="H575" s="85"/>
      <c r="I575" s="86"/>
      <c r="J575" s="87"/>
      <c r="K575" s="87"/>
      <c r="L575" s="87"/>
      <c r="M575" s="67" t="str">
        <f t="array" ref="M575">IF($G575="","",IF(L575="",0,((SUM(IF(I575=I$2:I$601,IF(J575=J$2:J$601,1,0),0))-K575)/(SUM(IF(I575=I$2:I$601,IF(J575=J$2:J$601,1,0),0))-1)*100)+(L575/(SUM(IF(I575=I$2:I$601,IF(J575=J$2:J$601,L$2:L$601,0),0))))+IF(K575&lt;2,SUM(IF(I575=I$2:I$601,IF(J575=J$2:J$601,1,0),0)),0)))</f>
        <v/>
      </c>
      <c r="N575" s="88"/>
      <c r="O575" s="72"/>
      <c r="P575" s="72"/>
      <c r="Q575" s="72"/>
      <c r="R575" s="70" t="str">
        <f t="array" ref="R575">IF($G575="","",IF(Q575="",0,((SUM(IF(N575=N$2:N$601,IF(O575=O$2:O$601,1,0),0))-P575)/(SUM(IF(N575=N$2:N$601,IF(O575=O$2:O$601,1,0),0))-1)*100)+(Q575/(SUM(IF(N575=N$2:N$601,IF(O575=O$2:O$601,Q$2:Q$601,0),0))))+IF(P575&lt;2,SUM(IF(N575=N$2:N$601,IF(O575=O$2:O$601,1,0),0)),0)))</f>
        <v/>
      </c>
      <c r="S575" s="71"/>
      <c r="T575" s="72"/>
      <c r="U575" s="72"/>
      <c r="V575" s="72"/>
      <c r="W575" s="73" t="str">
        <f t="array" ref="W575">IF($G575="","",IF(OR(S575=Error_checking!$Q$25,S575=Error_checking!$Q$26),R575-IF(P575&lt;2,SUM(IF(N575=N$2:N$601,IF(O575=O$2:O$601,1,0),0)),0),IF(V575="",0,((SUM(IF(S575=S$2:S$601,IF(T575=T$2:T$601,1,0),0))-U575)/(SUM(IF(S575=S$2:S$601,IF(T575=T$2:T$601,1,0),0))-1)*100)+(V575/(SUM(IF(S575=S$2:S$601,IF(T575=T$2:T$601,V$2:V$601,0),0))))+IF(U575&lt;2,SUM(IF(S575=S$2:S$601,IF(T575=T$2:T$601,1,0),0)),0))))</f>
        <v/>
      </c>
      <c r="X575" s="74"/>
      <c r="Y575" s="75"/>
      <c r="Z575" s="76"/>
      <c r="AA575" s="75"/>
      <c r="AB575" s="77">
        <f>0</f>
        <v>0</v>
      </c>
      <c r="AC575" s="77">
        <f t="array" ref="AC575">SUM(M575,R575,W575,AB575)</f>
        <v>0</v>
      </c>
      <c r="AD575" s="76">
        <f>IF(G575=Error_checking!$A$26,MAX(0,MIN(MaxBonus,$G$1)+1-_xlfn.RANK.EQ(AC575,$AC$2:$AC$601)),0)</f>
        <v>0</v>
      </c>
      <c r="AE575" s="73">
        <f t="shared" si="8"/>
        <v>0</v>
      </c>
      <c r="AF575" s="78" t="str">
        <f t="array" ref="AF575">IF(G575=Error_checking!$A$26,_xlfn.RANK.EQ(AC575,$AC$2:$AC$601),"")</f>
        <v/>
      </c>
      <c r="AG575" s="79"/>
      <c r="AH575" s="80"/>
      <c r="AI575" s="80"/>
      <c r="AJ575" s="80"/>
      <c r="AK575" s="90"/>
      <c r="AL575" s="81"/>
      <c r="AM575" s="81"/>
      <c r="AN575" s="82"/>
      <c r="AO575" s="81"/>
      <c r="AP575" s="81"/>
      <c r="AQ575" s="81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9"/>
      <c r="BF575" s="89"/>
      <c r="BG575" s="89"/>
      <c r="BH575" s="89"/>
      <c r="BI575" s="89"/>
      <c r="BJ575" s="89"/>
      <c r="BK575" s="89"/>
      <c r="BL575" s="89"/>
      <c r="BM575" s="89"/>
      <c r="BN575" s="89"/>
      <c r="BO575" s="89"/>
      <c r="BP575" s="89"/>
      <c r="BQ575" s="89"/>
      <c r="BR575" s="89"/>
      <c r="BS575" s="89"/>
      <c r="BT575" s="89"/>
      <c r="BU575" s="89"/>
      <c r="BV575" s="89"/>
      <c r="BW575" s="89"/>
      <c r="BX575" s="89"/>
      <c r="BY575" s="89"/>
      <c r="BZ575" s="89"/>
    </row>
    <row r="576" spans="1:78" s="104" customFormat="1" ht="12.75" x14ac:dyDescent="0.2">
      <c r="A576" s="58" t="str">
        <f t="array" ref="A576">IF(G576=Error_checking!$A$26,_xlfn.RANK.EQ(AC576,$AC$2:$AC$601),"")</f>
        <v/>
      </c>
      <c r="B576" s="84">
        <v>138</v>
      </c>
      <c r="C576" s="59">
        <f>VLOOKUP($B576,Ludo_na!$A$2:$D$601,2,0)</f>
        <v>478</v>
      </c>
      <c r="D576" s="60" t="str">
        <f>IF(VLOOKUP($B576,Ludo_voor!$A$2:$Y$601,3,0)="","",VLOOKUP($B576,Ludo_voor!$A$2:$Y$601,3,0))</f>
        <v>Verplancke</v>
      </c>
      <c r="E576" s="61" t="str">
        <f>IF(VLOOKUP($B576,Ludo_voor!$A$2:$Y$601,4,0)="","",VLOOKUP($B576,Ludo_voor!$A$2:$Y$601,4,0))</f>
        <v>Olaf</v>
      </c>
      <c r="F576" s="62" t="str">
        <f>IF(VLOOKUP($B576,Ludo_voor!$A$2:$Y$601,5,0)="","",VLOOKUP($B576,Ludo_voor!$A$2:$Y$601,5,0))</f>
        <v/>
      </c>
      <c r="G576" s="63"/>
      <c r="H576" s="85"/>
      <c r="I576" s="86"/>
      <c r="J576" s="87"/>
      <c r="K576" s="87"/>
      <c r="L576" s="87"/>
      <c r="M576" s="67" t="str">
        <f t="array" ref="M576">IF($G576="","",IF(L576="",0,((SUM(IF(I576=I$2:I$601,IF(J576=J$2:J$601,1,0),0))-K576)/(SUM(IF(I576=I$2:I$601,IF(J576=J$2:J$601,1,0),0))-1)*100)+(L576/(SUM(IF(I576=I$2:I$601,IF(J576=J$2:J$601,L$2:L$601,0),0))))+IF(K576&lt;2,SUM(IF(I576=I$2:I$601,IF(J576=J$2:J$601,1,0),0)),0)))</f>
        <v/>
      </c>
      <c r="N576" s="88"/>
      <c r="O576" s="72"/>
      <c r="P576" s="72"/>
      <c r="Q576" s="72"/>
      <c r="R576" s="70" t="str">
        <f t="array" ref="R576">IF($G576="","",IF(Q576="",0,((SUM(IF(N576=N$2:N$601,IF(O576=O$2:O$601,1,0),0))-P576)/(SUM(IF(N576=N$2:N$601,IF(O576=O$2:O$601,1,0),0))-1)*100)+(Q576/(SUM(IF(N576=N$2:N$601,IF(O576=O$2:O$601,Q$2:Q$601,0),0))))+IF(P576&lt;2,SUM(IF(N576=N$2:N$601,IF(O576=O$2:O$601,1,0),0)),0)))</f>
        <v/>
      </c>
      <c r="S576" s="71"/>
      <c r="T576" s="72"/>
      <c r="U576" s="72"/>
      <c r="V576" s="72"/>
      <c r="W576" s="73" t="str">
        <f t="array" ref="W576">IF($G576="","",IF(OR(S576=Error_checking!$Q$25,S576=Error_checking!$Q$26),R576-IF(P576&lt;2,SUM(IF(N576=N$2:N$601,IF(O576=O$2:O$601,1,0),0)),0),IF(V576="",0,((SUM(IF(S576=S$2:S$601,IF(T576=T$2:T$601,1,0),0))-U576)/(SUM(IF(S576=S$2:S$601,IF(T576=T$2:T$601,1,0),0))-1)*100)+(V576/(SUM(IF(S576=S$2:S$601,IF(T576=T$2:T$601,V$2:V$601,0),0))))+IF(U576&lt;2,SUM(IF(S576=S$2:S$601,IF(T576=T$2:T$601,1,0),0)),0))))</f>
        <v/>
      </c>
      <c r="X576" s="74"/>
      <c r="Y576" s="75"/>
      <c r="Z576" s="76"/>
      <c r="AA576" s="75"/>
      <c r="AB576" s="77">
        <f>0</f>
        <v>0</v>
      </c>
      <c r="AC576" s="77">
        <f t="array" ref="AC576">SUM(M576,R576,W576,AB576)</f>
        <v>0</v>
      </c>
      <c r="AD576" s="76">
        <f>IF(G576=Error_checking!$A$26,MAX(0,MIN(MaxBonus,$G$1)+1-_xlfn.RANK.EQ(AC576,$AC$2:$AC$601)),0)</f>
        <v>0</v>
      </c>
      <c r="AE576" s="73">
        <f t="shared" si="8"/>
        <v>0</v>
      </c>
      <c r="AF576" s="78" t="str">
        <f t="array" ref="AF576">IF(G576=Error_checking!$A$26,_xlfn.RANK.EQ(AC576,$AC$2:$AC$601),"")</f>
        <v/>
      </c>
      <c r="AG576" s="79"/>
      <c r="AH576" s="80"/>
      <c r="AI576" s="80"/>
      <c r="AJ576" s="80"/>
      <c r="AK576" s="81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</row>
    <row r="577" spans="1:78" s="89" customFormat="1" ht="12.75" x14ac:dyDescent="0.2">
      <c r="A577" s="58" t="str">
        <f t="array" ref="A577">IF(G577=Error_checking!$A$26,_xlfn.RANK.EQ(AC577,$AC$2:$AC$601),"")</f>
        <v/>
      </c>
      <c r="B577" s="84">
        <v>388</v>
      </c>
      <c r="C577" s="59">
        <f>VLOOKUP($B577,Ludo_na!$A$2:$D$601,2,0)</f>
        <v>199</v>
      </c>
      <c r="D577" s="60" t="str">
        <f>IF(VLOOKUP($B577,Ludo_voor!$A$2:$Y$601,3,0)="","",VLOOKUP($B577,Ludo_voor!$A$2:$Y$601,3,0))</f>
        <v>Verrept</v>
      </c>
      <c r="E577" s="61" t="str">
        <f>IF(VLOOKUP($B577,Ludo_voor!$A$2:$Y$601,4,0)="","",VLOOKUP($B577,Ludo_voor!$A$2:$Y$601,4,0))</f>
        <v>Rhuwe</v>
      </c>
      <c r="F577" s="62" t="str">
        <f>IF(VLOOKUP($B577,Ludo_voor!$A$2:$Y$601,5,0)="","",VLOOKUP($B577,Ludo_voor!$A$2:$Y$601,5,0))</f>
        <v/>
      </c>
      <c r="G577" s="63"/>
      <c r="H577" s="85"/>
      <c r="I577" s="86"/>
      <c r="J577" s="87"/>
      <c r="K577" s="87"/>
      <c r="L577" s="87"/>
      <c r="M577" s="67" t="str">
        <f t="array" ref="M577">IF($G577="","",IF(L577="",0,((SUM(IF(I577=I$2:I$601,IF(J577=J$2:J$601,1,0),0))-K577)/(SUM(IF(I577=I$2:I$601,IF(J577=J$2:J$601,1,0),0))-1)*100)+(L577/(SUM(IF(I577=I$2:I$601,IF(J577=J$2:J$601,L$2:L$601,0),0))))+IF(K577&lt;2,SUM(IF(I577=I$2:I$601,IF(J577=J$2:J$601,1,0),0)),0)))</f>
        <v/>
      </c>
      <c r="N577" s="88"/>
      <c r="O577" s="72"/>
      <c r="P577" s="72"/>
      <c r="Q577" s="72"/>
      <c r="R577" s="70" t="str">
        <f t="array" ref="R577">IF($G577="","",IF(Q577="",0,((SUM(IF(N577=N$2:N$601,IF(O577=O$2:O$601,1,0),0))-P577)/(SUM(IF(N577=N$2:N$601,IF(O577=O$2:O$601,1,0),0))-1)*100)+(Q577/(SUM(IF(N577=N$2:N$601,IF(O577=O$2:O$601,Q$2:Q$601,0),0))))+IF(P577&lt;2,SUM(IF(N577=N$2:N$601,IF(O577=O$2:O$601,1,0),0)),0)))</f>
        <v/>
      </c>
      <c r="S577" s="71"/>
      <c r="T577" s="72"/>
      <c r="U577" s="72"/>
      <c r="V577" s="72"/>
      <c r="W577" s="73" t="str">
        <f t="array" ref="W577">IF($G577="","",IF(OR(S577=Error_checking!$Q$25,S577=Error_checking!$Q$26),R577-IF(P577&lt;2,SUM(IF(N577=N$2:N$601,IF(O577=O$2:O$601,1,0),0)),0),IF(V577="",0,((SUM(IF(S577=S$2:S$601,IF(T577=T$2:T$601,1,0),0))-U577)/(SUM(IF(S577=S$2:S$601,IF(T577=T$2:T$601,1,0),0))-1)*100)+(V577/(SUM(IF(S577=S$2:S$601,IF(T577=T$2:T$601,V$2:V$601,0),0))))+IF(U577&lt;2,SUM(IF(S577=S$2:S$601,IF(T577=T$2:T$601,1,0),0)),0))))</f>
        <v/>
      </c>
      <c r="X577" s="74"/>
      <c r="Y577" s="75"/>
      <c r="Z577" s="76"/>
      <c r="AA577" s="75"/>
      <c r="AB577" s="77">
        <f>0</f>
        <v>0</v>
      </c>
      <c r="AC577" s="77">
        <f t="array" ref="AC577">SUM(M577,R577,W577,AB577)</f>
        <v>0</v>
      </c>
      <c r="AD577" s="76">
        <f>IF(G577=Error_checking!$A$26,MAX(0,MIN(MaxBonus,$G$1)+1-_xlfn.RANK.EQ(AC577,$AC$2:$AC$601)),0)</f>
        <v>0</v>
      </c>
      <c r="AE577" s="73">
        <f t="shared" si="8"/>
        <v>0</v>
      </c>
      <c r="AF577" s="78" t="str">
        <f t="array" ref="AF577">IF(G577=Error_checking!$A$26,_xlfn.RANK.EQ(AC577,$AC$2:$AC$601),"")</f>
        <v/>
      </c>
      <c r="AG577" s="79"/>
      <c r="AH577" s="80"/>
      <c r="AI577" s="80"/>
      <c r="AJ577" s="80"/>
      <c r="AK577" s="81"/>
      <c r="AL577" s="90"/>
      <c r="AM577" s="90"/>
      <c r="AN577" s="91"/>
      <c r="AO577" s="90"/>
      <c r="AP577" s="90"/>
      <c r="AQ577" s="90"/>
      <c r="AR577" s="83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83"/>
      <c r="BS577" s="83"/>
      <c r="BT577" s="83"/>
      <c r="BU577" s="83"/>
      <c r="BV577" s="83"/>
      <c r="BW577" s="83"/>
      <c r="BX577" s="83"/>
      <c r="BY577" s="83"/>
      <c r="BZ577" s="83"/>
    </row>
    <row r="578" spans="1:78" s="104" customFormat="1" ht="12.75" x14ac:dyDescent="0.2">
      <c r="A578" s="58" t="str">
        <f t="array" ref="A578">IF(G578=Error_checking!$A$26,_xlfn.RANK.EQ(AC578,$AC$2:$AC$601),"")</f>
        <v/>
      </c>
      <c r="B578" s="58">
        <v>450</v>
      </c>
      <c r="C578" s="59">
        <f>VLOOKUP($B578,Ludo_na!$A$2:$D$601,2,0)</f>
        <v>452</v>
      </c>
      <c r="D578" s="60" t="str">
        <f>IF(VLOOKUP($B578,Ludo_voor!$A$2:$Y$601,3,0)="","",VLOOKUP($B578,Ludo_voor!$A$2:$Y$601,3,0))</f>
        <v>Verryt</v>
      </c>
      <c r="E578" s="61" t="str">
        <f>IF(VLOOKUP($B578,Ludo_voor!$A$2:$Y$601,4,0)="","",VLOOKUP($B578,Ludo_voor!$A$2:$Y$601,4,0))</f>
        <v>Bjorn</v>
      </c>
      <c r="F578" s="62" t="str">
        <f>IF(VLOOKUP($B578,Ludo_voor!$A$2:$Y$601,5,0)="","",VLOOKUP($B578,Ludo_voor!$A$2:$Y$601,5,0))</f>
        <v/>
      </c>
      <c r="G578" s="63"/>
      <c r="H578" s="64"/>
      <c r="I578" s="65"/>
      <c r="J578" s="66"/>
      <c r="K578" s="66"/>
      <c r="L578" s="66"/>
      <c r="M578" s="67" t="str">
        <f t="array" ref="M578">IF($G578="","",IF(L578="",0,((SUM(IF(I578=I$2:I$601,IF(J578=J$2:J$601,1,0),0))-K578)/(SUM(IF(I578=I$2:I$601,IF(J578=J$2:J$601,1,0),0))-1)*100)+(L578/(SUM(IF(I578=I$2:I$601,IF(J578=J$2:J$601,L$2:L$601,0),0))))+IF(K578&lt;2,SUM(IF(I578=I$2:I$601,IF(J578=J$2:J$601,1,0),0)),0)))</f>
        <v/>
      </c>
      <c r="N578" s="68"/>
      <c r="O578" s="69"/>
      <c r="P578" s="69"/>
      <c r="Q578" s="69"/>
      <c r="R578" s="70" t="str">
        <f t="array" ref="R578">IF($G578="","",IF(Q578="",0,((SUM(IF(N578=N$2:N$601,IF(O578=O$2:O$601,1,0),0))-P578)/(SUM(IF(N578=N$2:N$601,IF(O578=O$2:O$601,1,0),0))-1)*100)+(Q578/(SUM(IF(N578=N$2:N$601,IF(O578=O$2:O$601,Q$2:Q$601,0),0))))+IF(P578&lt;2,SUM(IF(N578=N$2:N$601,IF(O578=O$2:O$601,1,0),0)),0)))</f>
        <v/>
      </c>
      <c r="S578" s="71"/>
      <c r="T578" s="72"/>
      <c r="U578" s="72"/>
      <c r="V578" s="72"/>
      <c r="W578" s="73" t="str">
        <f t="array" ref="W578">IF($G578="","",IF(OR(S578=Error_checking!$Q$25,S578=Error_checking!$Q$26),R578-IF(P578&lt;2,SUM(IF(N578=N$2:N$601,IF(O578=O$2:O$601,1,0),0)),0),IF(V578="",0,((SUM(IF(S578=S$2:S$601,IF(T578=T$2:T$601,1,0),0))-U578)/(SUM(IF(S578=S$2:S$601,IF(T578=T$2:T$601,1,0),0))-1)*100)+(V578/(SUM(IF(S578=S$2:S$601,IF(T578=T$2:T$601,V$2:V$601,0),0))))+IF(U578&lt;2,SUM(IF(S578=S$2:S$601,IF(T578=T$2:T$601,1,0),0)),0))))</f>
        <v/>
      </c>
      <c r="X578" s="74"/>
      <c r="Y578" s="75"/>
      <c r="Z578" s="76"/>
      <c r="AA578" s="75"/>
      <c r="AB578" s="77">
        <f>0</f>
        <v>0</v>
      </c>
      <c r="AC578" s="77">
        <f t="array" ref="AC578">SUM(M578,R578,W578,AB578)</f>
        <v>0</v>
      </c>
      <c r="AD578" s="76">
        <f>IF(G578=Error_checking!$A$26,MAX(0,MIN(MaxBonus,$G$1)+1-_xlfn.RANK.EQ(AC578,$AC$2:$AC$601)),0)</f>
        <v>0</v>
      </c>
      <c r="AE578" s="73">
        <f t="shared" ref="AE578:AE641" si="9">AC578+AD578</f>
        <v>0</v>
      </c>
      <c r="AF578" s="78" t="str">
        <f t="array" ref="AF578">IF(G578=Error_checking!$A$26,_xlfn.RANK.EQ(AC578,$AC$2:$AC$601),"")</f>
        <v/>
      </c>
      <c r="AG578" s="79"/>
      <c r="AH578" s="80"/>
      <c r="AI578" s="80"/>
      <c r="AJ578" s="80"/>
      <c r="AK578" s="90"/>
      <c r="AL578" s="81"/>
      <c r="AM578" s="81"/>
      <c r="AN578" s="82"/>
      <c r="AO578" s="81"/>
      <c r="AP578" s="81"/>
      <c r="AQ578" s="81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</row>
    <row r="579" spans="1:78" s="104" customFormat="1" ht="12.75" x14ac:dyDescent="0.2">
      <c r="A579" s="58" t="str">
        <f t="array" ref="A579">IF(G579=Error_checking!$A$26,_xlfn.RANK.EQ(AC579,$AC$2:$AC$601),"")</f>
        <v/>
      </c>
      <c r="B579" s="84">
        <v>197</v>
      </c>
      <c r="C579" s="59">
        <f>VLOOKUP($B579,Ludo_na!$A$2:$D$601,2,0)</f>
        <v>392</v>
      </c>
      <c r="D579" s="60" t="str">
        <f>IF(VLOOKUP($B579,Ludo_voor!$A$2:$Y$601,3,0)="","",VLOOKUP($B579,Ludo_voor!$A$2:$Y$601,3,0))</f>
        <v>Verstraete</v>
      </c>
      <c r="E579" s="61" t="str">
        <f>IF(VLOOKUP($B579,Ludo_voor!$A$2:$Y$601,4,0)="","",VLOOKUP($B579,Ludo_voor!$A$2:$Y$601,4,0))</f>
        <v>Ann</v>
      </c>
      <c r="F579" s="62" t="str">
        <f>IF(VLOOKUP($B579,Ludo_voor!$A$2:$Y$601,5,0)="","",VLOOKUP($B579,Ludo_voor!$A$2:$Y$601,5,0))</f>
        <v>Spelen op Zolder</v>
      </c>
      <c r="G579" s="63"/>
      <c r="H579" s="85"/>
      <c r="I579" s="86"/>
      <c r="J579" s="87"/>
      <c r="K579" s="87"/>
      <c r="L579" s="87"/>
      <c r="M579" s="67" t="str">
        <f t="array" ref="M579">IF($G579="","",IF(L579="",0,((SUM(IF(I579=I$2:I$601,IF(J579=J$2:J$601,1,0),0))-K579)/(SUM(IF(I579=I$2:I$601,IF(J579=J$2:J$601,1,0),0))-1)*100)+(L579/(SUM(IF(I579=I$2:I$601,IF(J579=J$2:J$601,L$2:L$601,0),0))))+IF(K579&lt;2,SUM(IF(I579=I$2:I$601,IF(J579=J$2:J$601,1,0),0)),0)))</f>
        <v/>
      </c>
      <c r="N579" s="88"/>
      <c r="O579" s="72"/>
      <c r="P579" s="72"/>
      <c r="Q579" s="72"/>
      <c r="R579" s="70" t="str">
        <f t="array" ref="R579">IF($G579="","",IF(Q579="",0,((SUM(IF(N579=N$2:N$601,IF(O579=O$2:O$601,1,0),0))-P579)/(SUM(IF(N579=N$2:N$601,IF(O579=O$2:O$601,1,0),0))-1)*100)+(Q579/(SUM(IF(N579=N$2:N$601,IF(O579=O$2:O$601,Q$2:Q$601,0),0))))+IF(P579&lt;2,SUM(IF(N579=N$2:N$601,IF(O579=O$2:O$601,1,0),0)),0)))</f>
        <v/>
      </c>
      <c r="S579" s="103"/>
      <c r="T579" s="69"/>
      <c r="U579" s="69"/>
      <c r="V579" s="69"/>
      <c r="W579" s="73" t="str">
        <f t="array" ref="W579">IF($G579="","",IF(OR(S579=Error_checking!$Q$25,S579=Error_checking!$Q$26),R579-IF(P579&lt;2,SUM(IF(N579=N$2:N$601,IF(O579=O$2:O$601,1,0),0)),0),IF(V579="",0,((SUM(IF(S579=S$2:S$601,IF(T579=T$2:T$601,1,0),0))-U579)/(SUM(IF(S579=S$2:S$601,IF(T579=T$2:T$601,1,0),0))-1)*100)+(V579/(SUM(IF(S579=S$2:S$601,IF(T579=T$2:T$601,V$2:V$601,0),0))))+IF(U579&lt;2,SUM(IF(S579=S$2:S$601,IF(T579=T$2:T$601,1,0),0)),0))))</f>
        <v/>
      </c>
      <c r="X579" s="96"/>
      <c r="Y579" s="97"/>
      <c r="Z579" s="98"/>
      <c r="AA579" s="97"/>
      <c r="AB579" s="99">
        <f>0</f>
        <v>0</v>
      </c>
      <c r="AC579" s="99">
        <f t="array" ref="AC579">SUM(M579,R579,W579,AB579)</f>
        <v>0</v>
      </c>
      <c r="AD579" s="98">
        <f>IF(G579=Error_checking!$A$26,MAX(0,MIN(MaxBonus,$G$1)+1-_xlfn.RANK.EQ(AC579,$AC$2:$AC$601)),0)</f>
        <v>0</v>
      </c>
      <c r="AE579" s="95">
        <f t="shared" si="9"/>
        <v>0</v>
      </c>
      <c r="AF579" s="78" t="str">
        <f t="array" ref="AF579">IF(G579=Error_checking!$A$26,_xlfn.RANK.EQ(AC579,$AC$2:$AC$601),"")</f>
        <v/>
      </c>
      <c r="AG579" s="101"/>
      <c r="AH579" s="102"/>
      <c r="AI579" s="102"/>
      <c r="AJ579" s="102"/>
      <c r="AK579" s="90"/>
      <c r="AL579" s="90"/>
      <c r="AM579" s="90"/>
      <c r="AN579" s="91"/>
      <c r="AO579" s="90"/>
      <c r="AP579" s="90"/>
      <c r="AQ579" s="90"/>
      <c r="AR579" s="83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83"/>
      <c r="BS579" s="83"/>
      <c r="BT579" s="83"/>
      <c r="BU579" s="83"/>
      <c r="BV579" s="83"/>
      <c r="BW579" s="83"/>
      <c r="BX579" s="83"/>
      <c r="BY579" s="83"/>
      <c r="BZ579" s="83"/>
    </row>
    <row r="580" spans="1:78" s="92" customFormat="1" ht="12.75" x14ac:dyDescent="0.2">
      <c r="A580" s="58" t="str">
        <f t="array" ref="A580">IF(G580=Error_checking!$A$26,_xlfn.RANK.EQ(AC580,$AC$2:$AC$601),"")</f>
        <v/>
      </c>
      <c r="B580" s="76">
        <v>179</v>
      </c>
      <c r="C580" s="59">
        <f>VLOOKUP($B580,Ludo_na!$A$2:$D$601,2,0)</f>
        <v>198</v>
      </c>
      <c r="D580" s="60" t="str">
        <f>IF(VLOOKUP($B580,Ludo_voor!$A$2:$Y$601,3,0)="","",VLOOKUP($B580,Ludo_voor!$A$2:$Y$601,3,0))</f>
        <v>Verstraete</v>
      </c>
      <c r="E580" s="61" t="str">
        <f>IF(VLOOKUP($B580,Ludo_voor!$A$2:$Y$601,4,0)="","",VLOOKUP($B580,Ludo_voor!$A$2:$Y$601,4,0))</f>
        <v>Jasper</v>
      </c>
      <c r="F580" s="62" t="str">
        <f>IF(VLOOKUP($B580,Ludo_voor!$A$2:$Y$601,5,0)="","",VLOOKUP($B580,Ludo_voor!$A$2:$Y$601,5,0))</f>
        <v>Spelen op Zolder</v>
      </c>
      <c r="G580" s="63"/>
      <c r="H580" s="85"/>
      <c r="I580" s="86"/>
      <c r="J580" s="87"/>
      <c r="K580" s="87"/>
      <c r="L580" s="87"/>
      <c r="M580" s="67" t="str">
        <f t="array" ref="M580">IF($G580="","",IF(L580="",0,((SUM(IF(I580=I$2:I$601,IF(J580=J$2:J$601,1,0),0))-K580)/(SUM(IF(I580=I$2:I$601,IF(J580=J$2:J$601,1,0),0))-1)*100)+(L580/(SUM(IF(I580=I$2:I$601,IF(J580=J$2:J$601,L$2:L$601,0),0))))+IF(K580&lt;2,SUM(IF(I580=I$2:I$601,IF(J580=J$2:J$601,1,0),0)),0)))</f>
        <v/>
      </c>
      <c r="N580" s="88"/>
      <c r="O580" s="72"/>
      <c r="P580" s="72"/>
      <c r="Q580" s="72"/>
      <c r="R580" s="70" t="str">
        <f t="array" ref="R580">IF($G580="","",IF(Q580="",0,((SUM(IF(N580=N$2:N$601,IF(O580=O$2:O$601,1,0),0))-P580)/(SUM(IF(N580=N$2:N$601,IF(O580=O$2:O$601,1,0),0))-1)*100)+(Q580/(SUM(IF(N580=N$2:N$601,IF(O580=O$2:O$601,Q$2:Q$601,0),0))))+IF(P580&lt;2,SUM(IF(N580=N$2:N$601,IF(O580=O$2:O$601,1,0),0)),0)))</f>
        <v/>
      </c>
      <c r="S580" s="71"/>
      <c r="T580" s="72"/>
      <c r="U580" s="72"/>
      <c r="V580" s="72"/>
      <c r="W580" s="73" t="str">
        <f t="array" ref="W580">IF($G580="","",IF(OR(S580=Error_checking!$Q$25,S580=Error_checking!$Q$26),R580-IF(P580&lt;2,SUM(IF(N580=N$2:N$601,IF(O580=O$2:O$601,1,0),0)),0),IF(V580="",0,((SUM(IF(S580=S$2:S$601,IF(T580=T$2:T$601,1,0),0))-U580)/(SUM(IF(S580=S$2:S$601,IF(T580=T$2:T$601,1,0),0))-1)*100)+(V580/(SUM(IF(S580=S$2:S$601,IF(T580=T$2:T$601,V$2:V$601,0),0))))+IF(U580&lt;2,SUM(IF(S580=S$2:S$601,IF(T580=T$2:T$601,1,0),0)),0))))</f>
        <v/>
      </c>
      <c r="X580" s="74"/>
      <c r="Y580" s="75"/>
      <c r="Z580" s="76"/>
      <c r="AA580" s="75"/>
      <c r="AB580" s="77">
        <f>0</f>
        <v>0</v>
      </c>
      <c r="AC580" s="77">
        <f t="array" ref="AC580">SUM(M580,R580,W580,AB580)</f>
        <v>0</v>
      </c>
      <c r="AD580" s="76">
        <f>IF(G580=Error_checking!$A$26,MAX(0,MIN(MaxBonus,$G$1)+1-_xlfn.RANK.EQ(AC580,$AC$2:$AC$601)),0)</f>
        <v>0</v>
      </c>
      <c r="AE580" s="73">
        <f t="shared" si="9"/>
        <v>0</v>
      </c>
      <c r="AF580" s="78" t="str">
        <f t="array" ref="AF580">IF(G580=Error_checking!$A$26,_xlfn.RANK.EQ(AC580,$AC$2:$AC$601),"")</f>
        <v/>
      </c>
      <c r="AG580" s="79"/>
      <c r="AH580" s="80"/>
      <c r="AI580" s="80"/>
      <c r="AJ580" s="80"/>
      <c r="AK580" s="81"/>
      <c r="AL580" s="81"/>
      <c r="AM580" s="81"/>
      <c r="AN580" s="82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1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</row>
    <row r="581" spans="1:78" s="104" customFormat="1" ht="12.75" x14ac:dyDescent="0.2">
      <c r="A581" s="58" t="str">
        <f t="array" ref="A581">IF(G581=Error_checking!$A$26,_xlfn.RANK.EQ(AC581,$AC$2:$AC$601),"")</f>
        <v/>
      </c>
      <c r="B581" s="84">
        <v>333</v>
      </c>
      <c r="C581" s="59">
        <f>VLOOKUP($B581,Ludo_na!$A$2:$D$601,2,0)</f>
        <v>114</v>
      </c>
      <c r="D581" s="60" t="str">
        <f>IF(VLOOKUP($B581,Ludo_voor!$A$2:$Y$601,3,0)="","",VLOOKUP($B581,Ludo_voor!$A$2:$Y$601,3,0))</f>
        <v>Verstraete</v>
      </c>
      <c r="E581" s="61" t="str">
        <f>IF(VLOOKUP($B581,Ludo_voor!$A$2:$Y$601,4,0)="","",VLOOKUP($B581,Ludo_voor!$A$2:$Y$601,4,0))</f>
        <v>Koen</v>
      </c>
      <c r="F581" s="62" t="str">
        <f>IF(VLOOKUP($B581,Ludo_voor!$A$2:$Y$601,5,0)="","",VLOOKUP($B581,Ludo_voor!$A$2:$Y$601,5,0))</f>
        <v>Spelen op Zolder</v>
      </c>
      <c r="G581" s="63"/>
      <c r="H581" s="85"/>
      <c r="I581" s="86"/>
      <c r="J581" s="87"/>
      <c r="K581" s="87"/>
      <c r="L581" s="87"/>
      <c r="M581" s="67" t="str">
        <f t="array" ref="M581">IF($G581="","",IF(L581="",0,((SUM(IF(I581=I$2:I$601,IF(J581=J$2:J$601,1,0),0))-K581)/(SUM(IF(I581=I$2:I$601,IF(J581=J$2:J$601,1,0),0))-1)*100)+(L581/(SUM(IF(I581=I$2:I$601,IF(J581=J$2:J$601,L$2:L$601,0),0))))+IF(K581&lt;2,SUM(IF(I581=I$2:I$601,IF(J581=J$2:J$601,1,0),0)),0)))</f>
        <v/>
      </c>
      <c r="N581" s="88"/>
      <c r="O581" s="72"/>
      <c r="P581" s="72"/>
      <c r="Q581" s="72"/>
      <c r="R581" s="70" t="str">
        <f t="array" ref="R581">IF($G581="","",IF(Q581="",0,((SUM(IF(N581=N$2:N$601,IF(O581=O$2:O$601,1,0),0))-P581)/(SUM(IF(N581=N$2:N$601,IF(O581=O$2:O$601,1,0),0))-1)*100)+(Q581/(SUM(IF(N581=N$2:N$601,IF(O581=O$2:O$601,Q$2:Q$601,0),0))))+IF(P581&lt;2,SUM(IF(N581=N$2:N$601,IF(O581=O$2:O$601,1,0),0)),0)))</f>
        <v/>
      </c>
      <c r="S581" s="103"/>
      <c r="T581" s="69"/>
      <c r="U581" s="69"/>
      <c r="V581" s="69"/>
      <c r="W581" s="73" t="str">
        <f t="array" ref="W581">IF($G581="","",IF(OR(S581=Error_checking!$Q$25,S581=Error_checking!$Q$26),R581-IF(P581&lt;2,SUM(IF(N581=N$2:N$601,IF(O581=O$2:O$601,1,0),0)),0),IF(V581="",0,((SUM(IF(S581=S$2:S$601,IF(T581=T$2:T$601,1,0),0))-U581)/(SUM(IF(S581=S$2:S$601,IF(T581=T$2:T$601,1,0),0))-1)*100)+(V581/(SUM(IF(S581=S$2:S$601,IF(T581=T$2:T$601,V$2:V$601,0),0))))+IF(U581&lt;2,SUM(IF(S581=S$2:S$601,IF(T581=T$2:T$601,1,0),0)),0))))</f>
        <v/>
      </c>
      <c r="X581" s="96"/>
      <c r="Y581" s="97"/>
      <c r="Z581" s="98"/>
      <c r="AA581" s="97"/>
      <c r="AB581" s="99">
        <f>0</f>
        <v>0</v>
      </c>
      <c r="AC581" s="99">
        <f t="array" ref="AC581">SUM(M581,R581,W581,AB581)</f>
        <v>0</v>
      </c>
      <c r="AD581" s="98">
        <f>IF(G581=Error_checking!$A$26,MAX(0,MIN(MaxBonus,$G$1)+1-_xlfn.RANK.EQ(AC581,$AC$2:$AC$601)),0)</f>
        <v>0</v>
      </c>
      <c r="AE581" s="95">
        <f t="shared" si="9"/>
        <v>0</v>
      </c>
      <c r="AF581" s="78" t="str">
        <f t="array" ref="AF581">IF(G581=Error_checking!$A$26,_xlfn.RANK.EQ(AC581,$AC$2:$AC$601),"")</f>
        <v/>
      </c>
      <c r="AG581" s="101"/>
      <c r="AH581" s="102"/>
      <c r="AI581" s="102"/>
      <c r="AJ581" s="102"/>
      <c r="AK581" s="81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</row>
    <row r="582" spans="1:78" s="89" customFormat="1" ht="12.75" x14ac:dyDescent="0.2">
      <c r="A582" s="58" t="str">
        <f t="array" ref="A582">IF(G582=Error_checking!$A$26,_xlfn.RANK.EQ(AC582,$AC$2:$AC$601),"")</f>
        <v/>
      </c>
      <c r="B582" s="84">
        <v>116</v>
      </c>
      <c r="C582" s="59">
        <f>VLOOKUP($B582,Ludo_na!$A$2:$D$601,2,0)</f>
        <v>165</v>
      </c>
      <c r="D582" s="60" t="str">
        <f>IF(VLOOKUP($B582,Ludo_voor!$A$2:$Y$601,3,0)="","",VLOOKUP($B582,Ludo_voor!$A$2:$Y$601,3,0))</f>
        <v>Verstraete</v>
      </c>
      <c r="E582" s="61" t="str">
        <f>IF(VLOOKUP($B582,Ludo_voor!$A$2:$Y$601,4,0)="","",VLOOKUP($B582,Ludo_voor!$A$2:$Y$601,4,0))</f>
        <v>Saar</v>
      </c>
      <c r="F582" s="62" t="str">
        <f>IF(VLOOKUP($B582,Ludo_voor!$A$2:$Y$601,5,0)="","",VLOOKUP($B582,Ludo_voor!$A$2:$Y$601,5,0))</f>
        <v>Spelen op Zolder</v>
      </c>
      <c r="G582" s="63"/>
      <c r="H582" s="85"/>
      <c r="I582" s="86"/>
      <c r="J582" s="87"/>
      <c r="K582" s="87"/>
      <c r="L582" s="87"/>
      <c r="M582" s="67" t="str">
        <f t="array" ref="M582">IF($G582="","",IF(L582="",0,((SUM(IF(I582=I$2:I$601,IF(J582=J$2:J$601,1,0),0))-K582)/(SUM(IF(I582=I$2:I$601,IF(J582=J$2:J$601,1,0),0))-1)*100)+(L582/(SUM(IF(I582=I$2:I$601,IF(J582=J$2:J$601,L$2:L$601,0),0))))+IF(K582&lt;2,SUM(IF(I582=I$2:I$601,IF(J582=J$2:J$601,1,0),0)),0)))</f>
        <v/>
      </c>
      <c r="N582" s="88"/>
      <c r="O582" s="72"/>
      <c r="P582" s="72"/>
      <c r="Q582" s="72"/>
      <c r="R582" s="70" t="str">
        <f t="array" ref="R582">IF($G582="","",IF(Q582="",0,((SUM(IF(N582=N$2:N$601,IF(O582=O$2:O$601,1,0),0))-P582)/(SUM(IF(N582=N$2:N$601,IF(O582=O$2:O$601,1,0),0))-1)*100)+(Q582/(SUM(IF(N582=N$2:N$601,IF(O582=O$2:O$601,Q$2:Q$601,0),0))))+IF(P582&lt;2,SUM(IF(N582=N$2:N$601,IF(O582=O$2:O$601,1,0),0)),0)))</f>
        <v/>
      </c>
      <c r="S582" s="71"/>
      <c r="T582" s="72"/>
      <c r="U582" s="72"/>
      <c r="V582" s="72"/>
      <c r="W582" s="73" t="str">
        <f t="array" ref="W582">IF($G582="","",IF(OR(S582=Error_checking!$Q$25,S582=Error_checking!$Q$26),R582-IF(P582&lt;2,SUM(IF(N582=N$2:N$601,IF(O582=O$2:O$601,1,0),0)),0),IF(V582="",0,((SUM(IF(S582=S$2:S$601,IF(T582=T$2:T$601,1,0),0))-U582)/(SUM(IF(S582=S$2:S$601,IF(T582=T$2:T$601,1,0),0))-1)*100)+(V582/(SUM(IF(S582=S$2:S$601,IF(T582=T$2:T$601,V$2:V$601,0),0))))+IF(U582&lt;2,SUM(IF(S582=S$2:S$601,IF(T582=T$2:T$601,1,0),0)),0))))</f>
        <v/>
      </c>
      <c r="X582" s="74"/>
      <c r="Y582" s="75"/>
      <c r="Z582" s="76"/>
      <c r="AA582" s="75"/>
      <c r="AB582" s="77">
        <f>0</f>
        <v>0</v>
      </c>
      <c r="AC582" s="77">
        <f t="array" ref="AC582">SUM(M582,R582,W582,AB582)</f>
        <v>0</v>
      </c>
      <c r="AD582" s="76">
        <f>IF(G582=Error_checking!$A$26,MAX(0,MIN(MaxBonus,$G$1)+1-_xlfn.RANK.EQ(AC582,$AC$2:$AC$601)),0)</f>
        <v>0</v>
      </c>
      <c r="AE582" s="73">
        <f t="shared" si="9"/>
        <v>0</v>
      </c>
      <c r="AF582" s="78" t="str">
        <f t="array" ref="AF582">IF(G582=Error_checking!$A$26,_xlfn.RANK.EQ(AC582,$AC$2:$AC$601),"")</f>
        <v/>
      </c>
      <c r="AG582" s="79"/>
      <c r="AH582" s="80"/>
      <c r="AI582" s="80"/>
      <c r="AJ582" s="80"/>
      <c r="AK582" s="81"/>
      <c r="AL582" s="90"/>
      <c r="AM582" s="90"/>
      <c r="AN582" s="90"/>
      <c r="AO582" s="90"/>
      <c r="AP582" s="90"/>
      <c r="AQ582" s="90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</row>
    <row r="583" spans="1:78" s="89" customFormat="1" ht="12.75" x14ac:dyDescent="0.2">
      <c r="A583" s="58" t="str">
        <f t="array" ref="A583">IF(G583=Error_checking!$A$26,_xlfn.RANK.EQ(AC583,$AC$2:$AC$601),"")</f>
        <v/>
      </c>
      <c r="B583" s="84">
        <v>455</v>
      </c>
      <c r="C583" s="59">
        <f>VLOOKUP($B583,Ludo_na!$A$2:$D$601,2,0)</f>
        <v>394</v>
      </c>
      <c r="D583" s="60" t="str">
        <f>IF(VLOOKUP($B583,Ludo_voor!$A$2:$Y$601,3,0)="","",VLOOKUP($B583,Ludo_voor!$A$2:$Y$601,3,0))</f>
        <v>Vervecke</v>
      </c>
      <c r="E583" s="61" t="str">
        <f>IF(VLOOKUP($B583,Ludo_voor!$A$2:$Y$601,4,0)="","",VLOOKUP($B583,Ludo_voor!$A$2:$Y$601,4,0))</f>
        <v>Frederick</v>
      </c>
      <c r="F583" s="62" t="str">
        <f>IF(VLOOKUP($B583,Ludo_voor!$A$2:$Y$601,5,0)="","",VLOOKUP($B583,Ludo_voor!$A$2:$Y$601,5,0))</f>
        <v/>
      </c>
      <c r="G583" s="63"/>
      <c r="H583" s="85"/>
      <c r="I583" s="86"/>
      <c r="J583" s="87"/>
      <c r="K583" s="87"/>
      <c r="L583" s="87"/>
      <c r="M583" s="67" t="str">
        <f t="array" ref="M583">IF($G583="","",IF(L583="",0,((SUM(IF(I583=I$2:I$601,IF(J583=J$2:J$601,1,0),0))-K583)/(SUM(IF(I583=I$2:I$601,IF(J583=J$2:J$601,1,0),0))-1)*100)+(L583/(SUM(IF(I583=I$2:I$601,IF(J583=J$2:J$601,L$2:L$601,0),0))))+IF(K583&lt;2,SUM(IF(I583=I$2:I$601,IF(J583=J$2:J$601,1,0),0)),0)))</f>
        <v/>
      </c>
      <c r="N583" s="88"/>
      <c r="O583" s="72"/>
      <c r="P583" s="72"/>
      <c r="Q583" s="72"/>
      <c r="R583" s="70" t="str">
        <f t="array" ref="R583">IF($G583="","",IF(Q583="",0,((SUM(IF(N583=N$2:N$601,IF(O583=O$2:O$601,1,0),0))-P583)/(SUM(IF(N583=N$2:N$601,IF(O583=O$2:O$601,1,0),0))-1)*100)+(Q583/(SUM(IF(N583=N$2:N$601,IF(O583=O$2:O$601,Q$2:Q$601,0),0))))+IF(P583&lt;2,SUM(IF(N583=N$2:N$601,IF(O583=O$2:O$601,1,0),0)),0)))</f>
        <v/>
      </c>
      <c r="S583" s="71"/>
      <c r="T583" s="72"/>
      <c r="U583" s="72"/>
      <c r="V583" s="72"/>
      <c r="W583" s="73" t="str">
        <f t="array" ref="W583">IF($G583="","",IF(OR(S583=Error_checking!$Q$25,S583=Error_checking!$Q$26),R583-IF(P583&lt;2,SUM(IF(N583=N$2:N$601,IF(O583=O$2:O$601,1,0),0)),0),IF(V583="",0,((SUM(IF(S583=S$2:S$601,IF(T583=T$2:T$601,1,0),0))-U583)/(SUM(IF(S583=S$2:S$601,IF(T583=T$2:T$601,1,0),0))-1)*100)+(V583/(SUM(IF(S583=S$2:S$601,IF(T583=T$2:T$601,V$2:V$601,0),0))))+IF(U583&lt;2,SUM(IF(S583=S$2:S$601,IF(T583=T$2:T$601,1,0),0)),0))))</f>
        <v/>
      </c>
      <c r="X583" s="74"/>
      <c r="Y583" s="75"/>
      <c r="Z583" s="76"/>
      <c r="AA583" s="75"/>
      <c r="AB583" s="77">
        <f>0</f>
        <v>0</v>
      </c>
      <c r="AC583" s="77">
        <f t="array" ref="AC583">SUM(M583,R583,W583,AB583)</f>
        <v>0</v>
      </c>
      <c r="AD583" s="76">
        <f>IF(G583=Error_checking!$A$26,MAX(0,MIN(MaxBonus,$G$1)+1-_xlfn.RANK.EQ(AC583,$AC$2:$AC$601)),0)</f>
        <v>0</v>
      </c>
      <c r="AE583" s="73">
        <f t="shared" si="9"/>
        <v>0</v>
      </c>
      <c r="AF583" s="78" t="str">
        <f t="array" ref="AF583">IF(G583=Error_checking!$A$26,_xlfn.RANK.EQ(AC583,$AC$2:$AC$601),"")</f>
        <v/>
      </c>
      <c r="AG583" s="79"/>
      <c r="AH583" s="80"/>
      <c r="AI583" s="80"/>
      <c r="AJ583" s="80"/>
      <c r="AK583" s="81"/>
      <c r="AL583" s="81"/>
      <c r="AM583" s="81"/>
      <c r="AN583" s="82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1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</row>
    <row r="584" spans="1:78" s="89" customFormat="1" ht="12.75" x14ac:dyDescent="0.2">
      <c r="A584" s="58" t="str">
        <f t="array" ref="A584">IF(G584=Error_checking!$A$26,_xlfn.RANK.EQ(AC584,$AC$2:$AC$601),"")</f>
        <v/>
      </c>
      <c r="B584" s="84">
        <v>18</v>
      </c>
      <c r="C584" s="59">
        <f>VLOOKUP($B584,Ludo_na!$A$2:$D$601,2,0)</f>
        <v>237</v>
      </c>
      <c r="D584" s="60" t="str">
        <f>IF(VLOOKUP($B584,Ludo_voor!$A$2:$Y$601,3,0)="","",VLOOKUP($B584,Ludo_voor!$A$2:$Y$601,3,0))</f>
        <v>Verwaerde</v>
      </c>
      <c r="E584" s="61" t="str">
        <f>IF(VLOOKUP($B584,Ludo_voor!$A$2:$Y$601,4,0)="","",VLOOKUP($B584,Ludo_voor!$A$2:$Y$601,4,0))</f>
        <v>Luc</v>
      </c>
      <c r="F584" s="62" t="str">
        <f>IF(VLOOKUP($B584,Ludo_voor!$A$2:$Y$601,5,0)="","",VLOOKUP($B584,Ludo_voor!$A$2:$Y$601,5,0))</f>
        <v>Spelen op Zolder</v>
      </c>
      <c r="G584" s="63"/>
      <c r="H584" s="85"/>
      <c r="I584" s="86"/>
      <c r="J584" s="87"/>
      <c r="K584" s="87"/>
      <c r="L584" s="87"/>
      <c r="M584" s="67" t="str">
        <f t="array" ref="M584">IF($G584="","",IF(L584="",0,((SUM(IF(I584=I$2:I$601,IF(J584=J$2:J$601,1,0),0))-K584)/(SUM(IF(I584=I$2:I$601,IF(J584=J$2:J$601,1,0),0))-1)*100)+(L584/(SUM(IF(I584=I$2:I$601,IF(J584=J$2:J$601,L$2:L$601,0),0))))+IF(K584&lt;2,SUM(IF(I584=I$2:I$601,IF(J584=J$2:J$601,1,0),0)),0)))</f>
        <v/>
      </c>
      <c r="N584" s="88"/>
      <c r="O584" s="72"/>
      <c r="P584" s="72"/>
      <c r="Q584" s="72"/>
      <c r="R584" s="70" t="str">
        <f t="array" ref="R584">IF($G584="","",IF(Q584="",0,((SUM(IF(N584=N$2:N$601,IF(O584=O$2:O$601,1,0),0))-P584)/(SUM(IF(N584=N$2:N$601,IF(O584=O$2:O$601,1,0),0))-1)*100)+(Q584/(SUM(IF(N584=N$2:N$601,IF(O584=O$2:O$601,Q$2:Q$601,0),0))))+IF(P584&lt;2,SUM(IF(N584=N$2:N$601,IF(O584=O$2:O$601,1,0),0)),0)))</f>
        <v/>
      </c>
      <c r="S584" s="71"/>
      <c r="T584" s="72"/>
      <c r="U584" s="72"/>
      <c r="V584" s="72"/>
      <c r="W584" s="73" t="str">
        <f t="array" ref="W584">IF($G584="","",IF(OR(S584=Error_checking!$Q$25,S584=Error_checking!$Q$26),R584-IF(P584&lt;2,SUM(IF(N584=N$2:N$601,IF(O584=O$2:O$601,1,0),0)),0),IF(V584="",0,((SUM(IF(S584=S$2:S$601,IF(T584=T$2:T$601,1,0),0))-U584)/(SUM(IF(S584=S$2:S$601,IF(T584=T$2:T$601,1,0),0))-1)*100)+(V584/(SUM(IF(S584=S$2:S$601,IF(T584=T$2:T$601,V$2:V$601,0),0))))+IF(U584&lt;2,SUM(IF(S584=S$2:S$601,IF(T584=T$2:T$601,1,0),0)),0))))</f>
        <v/>
      </c>
      <c r="X584" s="74"/>
      <c r="Y584" s="75"/>
      <c r="Z584" s="76"/>
      <c r="AA584" s="75"/>
      <c r="AB584" s="77">
        <f>0</f>
        <v>0</v>
      </c>
      <c r="AC584" s="77">
        <f t="array" ref="AC584">SUM(M584,R584,W584,AB584)</f>
        <v>0</v>
      </c>
      <c r="AD584" s="76">
        <f>IF(G584=Error_checking!$A$26,MAX(0,MIN(MaxBonus,$G$1)+1-_xlfn.RANK.EQ(AC584,$AC$2:$AC$601)),0)</f>
        <v>0</v>
      </c>
      <c r="AE584" s="73">
        <f t="shared" si="9"/>
        <v>0</v>
      </c>
      <c r="AF584" s="78" t="str">
        <f t="array" ref="AF584">IF(G584=Error_checking!$A$26,_xlfn.RANK.EQ(AC584,$AC$2:$AC$601),"")</f>
        <v/>
      </c>
      <c r="AG584" s="79"/>
      <c r="AH584" s="80"/>
      <c r="AI584" s="80"/>
      <c r="AJ584" s="80"/>
      <c r="AK584" s="90"/>
      <c r="AL584" s="81"/>
      <c r="AM584" s="81"/>
      <c r="AN584" s="82"/>
      <c r="AO584" s="81"/>
      <c r="AP584" s="81"/>
      <c r="AQ584" s="8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</row>
    <row r="585" spans="1:78" s="89" customFormat="1" ht="12.75" x14ac:dyDescent="0.2">
      <c r="A585" s="58" t="str">
        <f t="array" ref="A585">IF(G585=Error_checking!$A$26,_xlfn.RANK.EQ(AC585,$AC$2:$AC$601),"")</f>
        <v/>
      </c>
      <c r="B585" s="58">
        <v>462</v>
      </c>
      <c r="C585" s="59">
        <f>VLOOKUP($B585,Ludo_na!$A$2:$D$601,2,0)</f>
        <v>299</v>
      </c>
      <c r="D585" s="60" t="str">
        <f>IF(VLOOKUP($B585,Ludo_voor!$A$2:$Y$601,3,0)="","",VLOOKUP($B585,Ludo_voor!$A$2:$Y$601,3,0))</f>
        <v>Victor</v>
      </c>
      <c r="E585" s="61" t="str">
        <f>IF(VLOOKUP($B585,Ludo_voor!$A$2:$Y$601,4,0)="","",VLOOKUP($B585,Ludo_voor!$A$2:$Y$601,4,0))</f>
        <v>Nicolas</v>
      </c>
      <c r="F585" s="62" t="str">
        <f>IF(VLOOKUP($B585,Ludo_voor!$A$2:$Y$601,5,0)="","",VLOOKUP($B585,Ludo_voor!$A$2:$Y$601,5,0))</f>
        <v/>
      </c>
      <c r="G585" s="63"/>
      <c r="H585" s="64"/>
      <c r="I585" s="65"/>
      <c r="J585" s="66"/>
      <c r="K585" s="66"/>
      <c r="L585" s="66"/>
      <c r="M585" s="67" t="str">
        <f t="array" ref="M585">IF($G585="","",IF(L585="",0,((SUM(IF(I585=I$2:I$601,IF(J585=J$2:J$601,1,0),0))-K585)/(SUM(IF(I585=I$2:I$601,IF(J585=J$2:J$601,1,0),0))-1)*100)+(L585/(SUM(IF(I585=I$2:I$601,IF(J585=J$2:J$601,L$2:L$601,0),0))))+IF(K585&lt;2,SUM(IF(I585=I$2:I$601,IF(J585=J$2:J$601,1,0),0)),0)))</f>
        <v/>
      </c>
      <c r="N585" s="68"/>
      <c r="O585" s="69"/>
      <c r="P585" s="69"/>
      <c r="Q585" s="69"/>
      <c r="R585" s="70" t="str">
        <f t="array" ref="R585">IF($G585="","",IF(Q585="",0,((SUM(IF(N585=N$2:N$601,IF(O585=O$2:O$601,1,0),0))-P585)/(SUM(IF(N585=N$2:N$601,IF(O585=O$2:O$601,1,0),0))-1)*100)+(Q585/(SUM(IF(N585=N$2:N$601,IF(O585=O$2:O$601,Q$2:Q$601,0),0))))+IF(P585&lt;2,SUM(IF(N585=N$2:N$601,IF(O585=O$2:O$601,1,0),0)),0)))</f>
        <v/>
      </c>
      <c r="S585" s="71"/>
      <c r="T585" s="72"/>
      <c r="U585" s="72"/>
      <c r="V585" s="72"/>
      <c r="W585" s="73" t="str">
        <f t="array" ref="W585">IF($G585="","",IF(OR(S585=Error_checking!$Q$25,S585=Error_checking!$Q$26),R585-IF(P585&lt;2,SUM(IF(N585=N$2:N$601,IF(O585=O$2:O$601,1,0),0)),0),IF(V585="",0,((SUM(IF(S585=S$2:S$601,IF(T585=T$2:T$601,1,0),0))-U585)/(SUM(IF(S585=S$2:S$601,IF(T585=T$2:T$601,1,0),0))-1)*100)+(V585/(SUM(IF(S585=S$2:S$601,IF(T585=T$2:T$601,V$2:V$601,0),0))))+IF(U585&lt;2,SUM(IF(S585=S$2:S$601,IF(T585=T$2:T$601,1,0),0)),0))))</f>
        <v/>
      </c>
      <c r="X585" s="74"/>
      <c r="Y585" s="75"/>
      <c r="Z585" s="76"/>
      <c r="AA585" s="75"/>
      <c r="AB585" s="77">
        <f>0</f>
        <v>0</v>
      </c>
      <c r="AC585" s="77">
        <f t="array" ref="AC585">SUM(M585,R585,W585,AB585)</f>
        <v>0</v>
      </c>
      <c r="AD585" s="76">
        <f>IF(G585=Error_checking!$A$26,MAX(0,MIN(MaxBonus,$G$1)+1-_xlfn.RANK.EQ(AC585,$AC$2:$AC$601)),0)</f>
        <v>0</v>
      </c>
      <c r="AE585" s="73">
        <f t="shared" si="9"/>
        <v>0</v>
      </c>
      <c r="AF585" s="78" t="str">
        <f t="array" ref="AF585">IF(G585=Error_checking!$A$26,_xlfn.RANK.EQ(AC585,$AC$2:$AC$601),"")</f>
        <v/>
      </c>
      <c r="AG585" s="79"/>
      <c r="AH585" s="80"/>
      <c r="AI585" s="80"/>
      <c r="AJ585" s="80"/>
      <c r="AK585" s="81"/>
      <c r="AL585" s="90"/>
      <c r="AM585" s="90"/>
      <c r="AN585" s="91"/>
      <c r="AO585" s="90"/>
      <c r="AP585" s="90"/>
      <c r="AQ585" s="90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  <c r="BZ585" s="83"/>
    </row>
    <row r="586" spans="1:78" s="92" customFormat="1" ht="12.75" x14ac:dyDescent="0.2">
      <c r="A586" s="58" t="str">
        <f t="array" ref="A586">IF(G586=Error_checking!$A$26,_xlfn.RANK.EQ(AC586,$AC$2:$AC$601),"")</f>
        <v/>
      </c>
      <c r="B586" s="84">
        <v>282</v>
      </c>
      <c r="C586" s="59">
        <f>VLOOKUP($B586,Ludo_na!$A$2:$D$601,2,0)</f>
        <v>444</v>
      </c>
      <c r="D586" s="60" t="str">
        <f>IF(VLOOKUP($B586,Ludo_voor!$A$2:$Y$601,3,0)="","",VLOOKUP($B586,Ludo_voor!$A$2:$Y$601,3,0))</f>
        <v>Vossaert</v>
      </c>
      <c r="E586" s="61" t="str">
        <f>IF(VLOOKUP($B586,Ludo_voor!$A$2:$Y$601,4,0)="","",VLOOKUP($B586,Ludo_voor!$A$2:$Y$601,4,0))</f>
        <v>Steven</v>
      </c>
      <c r="F586" s="62" t="str">
        <f>IF(VLOOKUP($B586,Ludo_voor!$A$2:$Y$601,5,0)="","",VLOOKUP($B586,Ludo_voor!$A$2:$Y$601,5,0))</f>
        <v/>
      </c>
      <c r="G586" s="63"/>
      <c r="H586" s="85"/>
      <c r="I586" s="86"/>
      <c r="J586" s="87"/>
      <c r="K586" s="87"/>
      <c r="L586" s="87"/>
      <c r="M586" s="67" t="str">
        <f t="array" ref="M586">IF($G586="","",IF(L586="",0,((SUM(IF(I586=I$2:I$601,IF(J586=J$2:J$601,1,0),0))-K586)/(SUM(IF(I586=I$2:I$601,IF(J586=J$2:J$601,1,0),0))-1)*100)+(L586/(SUM(IF(I586=I$2:I$601,IF(J586=J$2:J$601,L$2:L$601,0),0))))+IF(K586&lt;2,SUM(IF(I586=I$2:I$601,IF(J586=J$2:J$601,1,0),0)),0)))</f>
        <v/>
      </c>
      <c r="N586" s="88"/>
      <c r="O586" s="72"/>
      <c r="P586" s="72"/>
      <c r="Q586" s="72"/>
      <c r="R586" s="70" t="str">
        <f t="array" ref="R586">IF($G586="","",IF(Q586="",0,((SUM(IF(N586=N$2:N$601,IF(O586=O$2:O$601,1,0),0))-P586)/(SUM(IF(N586=N$2:N$601,IF(O586=O$2:O$601,1,0),0))-1)*100)+(Q586/(SUM(IF(N586=N$2:N$601,IF(O586=O$2:O$601,Q$2:Q$601,0),0))))+IF(P586&lt;2,SUM(IF(N586=N$2:N$601,IF(O586=O$2:O$601,1,0),0)),0)))</f>
        <v/>
      </c>
      <c r="S586" s="71"/>
      <c r="T586" s="72"/>
      <c r="U586" s="72"/>
      <c r="V586" s="72"/>
      <c r="W586" s="73" t="str">
        <f t="array" ref="W586">IF($G586="","",IF(OR(S586=Error_checking!$Q$25,S586=Error_checking!$Q$26),R586-IF(P586&lt;2,SUM(IF(N586=N$2:N$601,IF(O586=O$2:O$601,1,0),0)),0),IF(V586="",0,((SUM(IF(S586=S$2:S$601,IF(T586=T$2:T$601,1,0),0))-U586)/(SUM(IF(S586=S$2:S$601,IF(T586=T$2:T$601,1,0),0))-1)*100)+(V586/(SUM(IF(S586=S$2:S$601,IF(T586=T$2:T$601,V$2:V$601,0),0))))+IF(U586&lt;2,SUM(IF(S586=S$2:S$601,IF(T586=T$2:T$601,1,0),0)),0))))</f>
        <v/>
      </c>
      <c r="X586" s="74"/>
      <c r="Y586" s="75"/>
      <c r="Z586" s="76"/>
      <c r="AA586" s="75"/>
      <c r="AB586" s="77">
        <f>0</f>
        <v>0</v>
      </c>
      <c r="AC586" s="77">
        <f t="array" ref="AC586">SUM(M586,R586,W586,AB586)</f>
        <v>0</v>
      </c>
      <c r="AD586" s="76">
        <f>IF(G586=Error_checking!$A$26,MAX(0,MIN(MaxBonus,$G$1)+1-_xlfn.RANK.EQ(AC586,$AC$2:$AC$601)),0)</f>
        <v>0</v>
      </c>
      <c r="AE586" s="73">
        <f t="shared" si="9"/>
        <v>0</v>
      </c>
      <c r="AF586" s="78" t="str">
        <f t="array" ref="AF586">IF(G586=Error_checking!$A$26,_xlfn.RANK.EQ(AC586,$AC$2:$AC$601),"")</f>
        <v/>
      </c>
      <c r="AG586" s="79"/>
      <c r="AH586" s="80"/>
      <c r="AI586" s="80"/>
      <c r="AJ586" s="80"/>
      <c r="AK586" s="90"/>
      <c r="AL586" s="81"/>
      <c r="AM586" s="81"/>
      <c r="AN586" s="82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1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</row>
    <row r="587" spans="1:78" ht="14.25" x14ac:dyDescent="0.2">
      <c r="A587" s="58" t="str">
        <f t="array" ref="A587">IF(G587=Error_checking!$A$26,_xlfn.RANK.EQ(AC587,$AC$2:$AC$601),"")</f>
        <v/>
      </c>
      <c r="B587" s="58">
        <v>226</v>
      </c>
      <c r="C587" s="59">
        <f>VLOOKUP($B587,Ludo_na!$A$2:$D$601,2,0)</f>
        <v>290</v>
      </c>
      <c r="D587" s="60" t="str">
        <f>IF(VLOOKUP($B587,Ludo_voor!$A$2:$Y$601,3,0)="","",VLOOKUP($B587,Ludo_voor!$A$2:$Y$601,3,0))</f>
        <v>Vossen</v>
      </c>
      <c r="E587" s="61" t="str">
        <f>IF(VLOOKUP($B587,Ludo_voor!$A$2:$Y$601,4,0)="","",VLOOKUP($B587,Ludo_voor!$A$2:$Y$601,4,0))</f>
        <v>Bjorn</v>
      </c>
      <c r="F587" s="62" t="str">
        <f>IF(VLOOKUP($B587,Ludo_voor!$A$2:$Y$601,5,0)="","",VLOOKUP($B587,Ludo_voor!$A$2:$Y$601,5,0))</f>
        <v>Spelen op Zolder</v>
      </c>
      <c r="G587" s="63"/>
      <c r="H587" s="85"/>
      <c r="I587" s="86"/>
      <c r="J587" s="87"/>
      <c r="K587" s="87"/>
      <c r="L587" s="87"/>
      <c r="M587" s="67" t="str">
        <f t="array" ref="M587">IF($G587="","",IF(L587="",0,((SUM(IF(I587=I$2:I$601,IF(J587=J$2:J$601,1,0),0))-K587)/(SUM(IF(I587=I$2:I$601,IF(J587=J$2:J$601,1,0),0))-1)*100)+(L587/(SUM(IF(I587=I$2:I$601,IF(J587=J$2:J$601,L$2:L$601,0),0))))+IF(K587&lt;2,SUM(IF(I587=I$2:I$601,IF(J587=J$2:J$601,1,0),0)),0)))</f>
        <v/>
      </c>
      <c r="N587" s="88"/>
      <c r="O587" s="72"/>
      <c r="P587" s="72"/>
      <c r="Q587" s="72"/>
      <c r="R587" s="70" t="str">
        <f t="array" ref="R587">IF($G587="","",IF(Q587="",0,((SUM(IF(N587=N$2:N$601,IF(O587=O$2:O$601,1,0),0))-P587)/(SUM(IF(N587=N$2:N$601,IF(O587=O$2:O$601,1,0),0))-1)*100)+(Q587/(SUM(IF(N587=N$2:N$601,IF(O587=O$2:O$601,Q$2:Q$601,0),0))))+IF(P587&lt;2,SUM(IF(N587=N$2:N$601,IF(O587=O$2:O$601,1,0),0)),0)))</f>
        <v/>
      </c>
      <c r="S587" s="103"/>
      <c r="T587" s="69"/>
      <c r="U587" s="69"/>
      <c r="V587" s="69"/>
      <c r="W587" s="73" t="str">
        <f t="array" ref="W587">IF($G587="","",IF(OR(S587=Error_checking!$Q$25,S587=Error_checking!$Q$26),R587-IF(P587&lt;2,SUM(IF(N587=N$2:N$601,IF(O587=O$2:O$601,1,0),0)),0),IF(V587="",0,((SUM(IF(S587=S$2:S$601,IF(T587=T$2:T$601,1,0),0))-U587)/(SUM(IF(S587=S$2:S$601,IF(T587=T$2:T$601,1,0),0))-1)*100)+(V587/(SUM(IF(S587=S$2:S$601,IF(T587=T$2:T$601,V$2:V$601,0),0))))+IF(U587&lt;2,SUM(IF(S587=S$2:S$601,IF(T587=T$2:T$601,1,0),0)),0))))</f>
        <v/>
      </c>
      <c r="X587" s="96"/>
      <c r="Y587" s="97"/>
      <c r="Z587" s="98"/>
      <c r="AA587" s="97"/>
      <c r="AB587" s="99">
        <f>0</f>
        <v>0</v>
      </c>
      <c r="AC587" s="99">
        <f t="array" ref="AC587">SUM(M587,R587,W587,AB587)</f>
        <v>0</v>
      </c>
      <c r="AD587" s="98">
        <f>IF(G587=Error_checking!$A$26,MAX(0,MIN(MaxBonus,$G$1)+1-_xlfn.RANK.EQ(AC587,$AC$2:$AC$601)),0)</f>
        <v>0</v>
      </c>
      <c r="AE587" s="95">
        <f t="shared" si="9"/>
        <v>0</v>
      </c>
      <c r="AF587" s="78" t="str">
        <f t="array" ref="AF587">IF(G587=Error_checking!$A$26,_xlfn.RANK.EQ(AC587,$AC$2:$AC$601),"")</f>
        <v/>
      </c>
      <c r="AG587" s="101"/>
      <c r="AH587" s="102"/>
      <c r="AI587" s="102"/>
      <c r="AJ587" s="102"/>
      <c r="AK587" s="81"/>
      <c r="AL587" s="90"/>
      <c r="AM587" s="90"/>
      <c r="AN587" s="90"/>
      <c r="AO587" s="90"/>
      <c r="AP587" s="90"/>
      <c r="AQ587" s="90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89"/>
      <c r="BM587" s="89"/>
      <c r="BN587" s="89"/>
      <c r="BO587" s="89"/>
      <c r="BP587" s="89"/>
      <c r="BQ587" s="89"/>
      <c r="BR587" s="89"/>
      <c r="BS587" s="89"/>
      <c r="BT587" s="89"/>
      <c r="BU587" s="89"/>
      <c r="BV587" s="89"/>
      <c r="BW587" s="89"/>
      <c r="BX587" s="89"/>
      <c r="BY587" s="89"/>
      <c r="BZ587" s="89"/>
    </row>
    <row r="588" spans="1:78" s="104" customFormat="1" ht="12.75" x14ac:dyDescent="0.2">
      <c r="A588" s="58" t="str">
        <f t="array" ref="A588">IF(G588=Error_checking!$A$26,_xlfn.RANK.EQ(AC588,$AC$2:$AC$601),"")</f>
        <v/>
      </c>
      <c r="B588" s="84">
        <v>554</v>
      </c>
      <c r="C588" s="59">
        <f>VLOOKUP($B588,Ludo_na!$A$2:$D$601,2,0)</f>
        <v>178</v>
      </c>
      <c r="D588" s="60" t="str">
        <f>IF(VLOOKUP($B588,Ludo_voor!$A$2:$Y$601,3,0)="","",VLOOKUP($B588,Ludo_voor!$A$2:$Y$601,3,0))</f>
        <v>Vosters</v>
      </c>
      <c r="E588" s="61" t="str">
        <f>IF(VLOOKUP($B588,Ludo_voor!$A$2:$Y$601,4,0)="","",VLOOKUP($B588,Ludo_voor!$A$2:$Y$601,4,0))</f>
        <v>Peter</v>
      </c>
      <c r="F588" s="62" t="str">
        <f>IF(VLOOKUP($B588,Ludo_voor!$A$2:$Y$601,5,0)="","",VLOOKUP($B588,Ludo_voor!$A$2:$Y$601,5,0))</f>
        <v>Spelen op Zolder</v>
      </c>
      <c r="G588" s="63"/>
      <c r="H588" s="85"/>
      <c r="I588" s="86"/>
      <c r="J588" s="87"/>
      <c r="K588" s="87"/>
      <c r="L588" s="87"/>
      <c r="M588" s="67" t="str">
        <f t="array" ref="M588">IF($G588="","",IF(L588="",0,((SUM(IF(I588=I$2:I$601,IF(J588=J$2:J$601,1,0),0))-K588)/(SUM(IF(I588=I$2:I$601,IF(J588=J$2:J$601,1,0),0))-1)*100)+(L588/(SUM(IF(I588=I$2:I$601,IF(J588=J$2:J$601,L$2:L$601,0),0))))+IF(K588&lt;2,SUM(IF(I588=I$2:I$601,IF(J588=J$2:J$601,1,0),0)),0)))</f>
        <v/>
      </c>
      <c r="N588" s="88"/>
      <c r="O588" s="72"/>
      <c r="P588" s="72"/>
      <c r="Q588" s="72"/>
      <c r="R588" s="70" t="str">
        <f t="array" ref="R588">IF($G588="","",IF(Q588="",0,((SUM(IF(N588=N$2:N$601,IF(O588=O$2:O$601,1,0),0))-P588)/(SUM(IF(N588=N$2:N$601,IF(O588=O$2:O$601,1,0),0))-1)*100)+(Q588/(SUM(IF(N588=N$2:N$601,IF(O588=O$2:O$601,Q$2:Q$601,0),0))))+IF(P588&lt;2,SUM(IF(N588=N$2:N$601,IF(O588=O$2:O$601,1,0),0)),0)))</f>
        <v/>
      </c>
      <c r="S588" s="71"/>
      <c r="T588" s="72"/>
      <c r="U588" s="72"/>
      <c r="V588" s="72"/>
      <c r="W588" s="73" t="str">
        <f t="array" ref="W588">IF($G588="","",IF(OR(S588=Error_checking!$Q$25,S588=Error_checking!$Q$26),R588-IF(P588&lt;2,SUM(IF(N588=N$2:N$601,IF(O588=O$2:O$601,1,0),0)),0),IF(V588="",0,((SUM(IF(S588=S$2:S$601,IF(T588=T$2:T$601,1,0),0))-U588)/(SUM(IF(S588=S$2:S$601,IF(T588=T$2:T$601,1,0),0))-1)*100)+(V588/(SUM(IF(S588=S$2:S$601,IF(T588=T$2:T$601,V$2:V$601,0),0))))+IF(U588&lt;2,SUM(IF(S588=S$2:S$601,IF(T588=T$2:T$601,1,0),0)),0))))</f>
        <v/>
      </c>
      <c r="X588" s="74"/>
      <c r="Y588" s="75"/>
      <c r="Z588" s="76"/>
      <c r="AA588" s="75"/>
      <c r="AB588" s="77">
        <f>0</f>
        <v>0</v>
      </c>
      <c r="AC588" s="77">
        <f t="array" ref="AC588">SUM(M588,R588,W588,AB588)</f>
        <v>0</v>
      </c>
      <c r="AD588" s="76">
        <f>IF(G588=Error_checking!$A$26,MAX(0,MIN(MaxBonus,$G$1)+1-_xlfn.RANK.EQ(AC588,$AC$2:$AC$601)),0)</f>
        <v>0</v>
      </c>
      <c r="AE588" s="73">
        <f t="shared" si="9"/>
        <v>0</v>
      </c>
      <c r="AF588" s="78" t="str">
        <f t="array" ref="AF588">IF(G588=Error_checking!$A$26,_xlfn.RANK.EQ(AC588,$AC$2:$AC$601),"")</f>
        <v/>
      </c>
      <c r="AG588" s="79"/>
      <c r="AH588" s="80"/>
      <c r="AI588" s="80"/>
      <c r="AJ588" s="80"/>
      <c r="AK588" s="81"/>
      <c r="AL588" s="90"/>
      <c r="AM588" s="90"/>
      <c r="AN588" s="91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</row>
    <row r="589" spans="1:78" s="89" customFormat="1" ht="12.75" x14ac:dyDescent="0.2">
      <c r="A589" s="58" t="str">
        <f t="array" ref="A589">IF(G589=Error_checking!$A$26,_xlfn.RANK.EQ(AC589,$AC$2:$AC$601),"")</f>
        <v/>
      </c>
      <c r="B589" s="93">
        <v>202</v>
      </c>
      <c r="C589" s="59">
        <f>VLOOKUP($B589,Ludo_na!$A$2:$D$601,2,0)</f>
        <v>289</v>
      </c>
      <c r="D589" s="60" t="str">
        <f>IF(VLOOKUP($B589,Ludo_voor!$A$2:$Y$601,3,0)="","",VLOOKUP($B589,Ludo_voor!$A$2:$Y$601,3,0))</f>
        <v>Waelput</v>
      </c>
      <c r="E589" s="61" t="str">
        <f>IF(VLOOKUP($B589,Ludo_voor!$A$2:$Y$601,4,0)="","",VLOOKUP($B589,Ludo_voor!$A$2:$Y$601,4,0))</f>
        <v>Jolien</v>
      </c>
      <c r="F589" s="62" t="str">
        <f>IF(VLOOKUP($B589,Ludo_voor!$A$2:$Y$601,5,0)="","",VLOOKUP($B589,Ludo_voor!$A$2:$Y$601,5,0))</f>
        <v>De Bokkensprong</v>
      </c>
      <c r="G589" s="63"/>
      <c r="H589" s="85"/>
      <c r="I589" s="86"/>
      <c r="J589" s="87"/>
      <c r="K589" s="87"/>
      <c r="L589" s="87"/>
      <c r="M589" s="67" t="str">
        <f t="array" ref="M589">IF($G589="","",IF(L589="",0,((SUM(IF(I589=I$2:I$601,IF(J589=J$2:J$601,1,0),0))-K589)/(SUM(IF(I589=I$2:I$601,IF(J589=J$2:J$601,1,0),0))-1)*100)+(L589/(SUM(IF(I589=I$2:I$601,IF(J589=J$2:J$601,L$2:L$601,0),0))))+IF(K589&lt;2,SUM(IF(I589=I$2:I$601,IF(J589=J$2:J$601,1,0),0)),0)))</f>
        <v/>
      </c>
      <c r="N589" s="88"/>
      <c r="O589" s="72"/>
      <c r="P589" s="72"/>
      <c r="Q589" s="72"/>
      <c r="R589" s="70" t="str">
        <f t="array" ref="R589">IF($G589="","",IF(Q589="",0,((SUM(IF(N589=N$2:N$601,IF(O589=O$2:O$601,1,0),0))-P589)/(SUM(IF(N589=N$2:N$601,IF(O589=O$2:O$601,1,0),0))-1)*100)+(Q589/(SUM(IF(N589=N$2:N$601,IF(O589=O$2:O$601,Q$2:Q$601,0),0))))+IF(P589&lt;2,SUM(IF(N589=N$2:N$601,IF(O589=O$2:O$601,1,0),0)),0)))</f>
        <v/>
      </c>
      <c r="S589" s="71"/>
      <c r="T589" s="72"/>
      <c r="U589" s="72"/>
      <c r="V589" s="72"/>
      <c r="W589" s="73" t="str">
        <f t="array" ref="W589">IF($G589="","",IF(OR(S589=Error_checking!$Q$25,S589=Error_checking!$Q$26),R589-IF(P589&lt;2,SUM(IF(N589=N$2:N$601,IF(O589=O$2:O$601,1,0),0)),0),IF(V589="",0,((SUM(IF(S589=S$2:S$601,IF(T589=T$2:T$601,1,0),0))-U589)/(SUM(IF(S589=S$2:S$601,IF(T589=T$2:T$601,1,0),0))-1)*100)+(V589/(SUM(IF(S589=S$2:S$601,IF(T589=T$2:T$601,V$2:V$601,0),0))))+IF(U589&lt;2,SUM(IF(S589=S$2:S$601,IF(T589=T$2:T$601,1,0),0)),0))))</f>
        <v/>
      </c>
      <c r="X589" s="74"/>
      <c r="Y589" s="75"/>
      <c r="Z589" s="76"/>
      <c r="AA589" s="75"/>
      <c r="AB589" s="77">
        <f>0</f>
        <v>0</v>
      </c>
      <c r="AC589" s="77">
        <f t="array" ref="AC589">SUM(M589,R589,W589,AB589)</f>
        <v>0</v>
      </c>
      <c r="AD589" s="76">
        <f>IF(G589=Error_checking!$A$26,MAX(0,MIN(MaxBonus,$G$1)+1-_xlfn.RANK.EQ(AC589,$AC$2:$AC$601)),0)</f>
        <v>0</v>
      </c>
      <c r="AE589" s="73">
        <f t="shared" si="9"/>
        <v>0</v>
      </c>
      <c r="AF589" s="78" t="str">
        <f t="array" ref="AF589">IF(G589=Error_checking!$A$26,_xlfn.RANK.EQ(AC589,$AC$2:$AC$601),"")</f>
        <v/>
      </c>
      <c r="AG589" s="79"/>
      <c r="AH589" s="80"/>
      <c r="AI589" s="80"/>
      <c r="AJ589" s="80"/>
      <c r="AK589" s="90"/>
      <c r="AL589" s="81"/>
      <c r="AM589" s="81"/>
      <c r="AN589" s="82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1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</row>
    <row r="590" spans="1:78" s="92" customFormat="1" ht="12.75" x14ac:dyDescent="0.2">
      <c r="A590" s="58" t="str">
        <f t="array" ref="A590">IF(G590=Error_checking!$A$26,_xlfn.RANK.EQ(AC590,$AC$2:$AC$601),"")</f>
        <v/>
      </c>
      <c r="B590" s="84">
        <v>531</v>
      </c>
      <c r="C590" s="59">
        <f>VLOOKUP($B590,Ludo_na!$A$2:$D$601,2,0)</f>
        <v>307</v>
      </c>
      <c r="D590" s="60" t="str">
        <f>IF(VLOOKUP($B590,Ludo_voor!$A$2:$Y$601,3,0)="","",VLOOKUP($B590,Ludo_voor!$A$2:$Y$601,3,0))</f>
        <v>Wallaert</v>
      </c>
      <c r="E590" s="61" t="str">
        <f>IF(VLOOKUP($B590,Ludo_voor!$A$2:$Y$601,4,0)="","",VLOOKUP($B590,Ludo_voor!$A$2:$Y$601,4,0))</f>
        <v>Joachim</v>
      </c>
      <c r="F590" s="62" t="str">
        <f>IF(VLOOKUP($B590,Ludo_voor!$A$2:$Y$601,5,0)="","",VLOOKUP($B590,Ludo_voor!$A$2:$Y$601,5,0))</f>
        <v/>
      </c>
      <c r="G590" s="63"/>
      <c r="H590" s="85"/>
      <c r="I590" s="86"/>
      <c r="J590" s="87"/>
      <c r="K590" s="87"/>
      <c r="L590" s="87"/>
      <c r="M590" s="67" t="str">
        <f t="array" ref="M590">IF($G590="","",IF(L590="",0,((SUM(IF(I590=I$2:I$601,IF(J590=J$2:J$601,1,0),0))-K590)/(SUM(IF(I590=I$2:I$601,IF(J590=J$2:J$601,1,0),0))-1)*100)+(L590/(SUM(IF(I590=I$2:I$601,IF(J590=J$2:J$601,L$2:L$601,0),0))))+IF(K590&lt;2,SUM(IF(I590=I$2:I$601,IF(J590=J$2:J$601,1,0),0)),0)))</f>
        <v/>
      </c>
      <c r="N590" s="88"/>
      <c r="O590" s="72"/>
      <c r="P590" s="72"/>
      <c r="Q590" s="72"/>
      <c r="R590" s="70" t="str">
        <f t="array" ref="R590">IF($G590="","",IF(Q590="",0,((SUM(IF(N590=N$2:N$601,IF(O590=O$2:O$601,1,0),0))-P590)/(SUM(IF(N590=N$2:N$601,IF(O590=O$2:O$601,1,0),0))-1)*100)+(Q590/(SUM(IF(N590=N$2:N$601,IF(O590=O$2:O$601,Q$2:Q$601,0),0))))+IF(P590&lt;2,SUM(IF(N590=N$2:N$601,IF(O590=O$2:O$601,1,0),0)),0)))</f>
        <v/>
      </c>
      <c r="S590" s="103"/>
      <c r="T590" s="69"/>
      <c r="U590" s="69"/>
      <c r="V590" s="69"/>
      <c r="W590" s="73" t="str">
        <f t="array" ref="W590">IF($G590="","",IF(OR(S590=Error_checking!$Q$25,S590=Error_checking!$Q$26),R590-IF(P590&lt;2,SUM(IF(N590=N$2:N$601,IF(O590=O$2:O$601,1,0),0)),0),IF(V590="",0,((SUM(IF(S590=S$2:S$601,IF(T590=T$2:T$601,1,0),0))-U590)/(SUM(IF(S590=S$2:S$601,IF(T590=T$2:T$601,1,0),0))-1)*100)+(V590/(SUM(IF(S590=S$2:S$601,IF(T590=T$2:T$601,V$2:V$601,0),0))))+IF(U590&lt;2,SUM(IF(S590=S$2:S$601,IF(T590=T$2:T$601,1,0),0)),0))))</f>
        <v/>
      </c>
      <c r="X590" s="96"/>
      <c r="Y590" s="97"/>
      <c r="Z590" s="98"/>
      <c r="AA590" s="97"/>
      <c r="AB590" s="99">
        <f>0</f>
        <v>0</v>
      </c>
      <c r="AC590" s="99">
        <f t="array" ref="AC590">SUM(M590,R590,W590,AB590)</f>
        <v>0</v>
      </c>
      <c r="AD590" s="98">
        <f>IF(G590=Error_checking!$A$26,MAX(0,MIN(MaxBonus,$G$1)+1-_xlfn.RANK.EQ(AC590,$AC$2:$AC$601)),0)</f>
        <v>0</v>
      </c>
      <c r="AE590" s="95">
        <f t="shared" si="9"/>
        <v>0</v>
      </c>
      <c r="AF590" s="78" t="str">
        <f t="array" ref="AF590">IF(G590=Error_checking!$A$26,_xlfn.RANK.EQ(AC590,$AC$2:$AC$601),"")</f>
        <v/>
      </c>
      <c r="AG590" s="101"/>
      <c r="AH590" s="102"/>
      <c r="AI590" s="102"/>
      <c r="AJ590" s="102"/>
      <c r="AK590" s="90"/>
      <c r="AL590" s="90"/>
      <c r="AM590" s="90"/>
      <c r="AN590" s="91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</row>
    <row r="591" spans="1:78" s="104" customFormat="1" ht="12.75" x14ac:dyDescent="0.2">
      <c r="A591" s="84" t="str">
        <f t="array" ref="A591">IF(G591=Error_checking!$A$26,_xlfn.RANK.EQ(AC591,$AC$2:$AC$601),"")</f>
        <v/>
      </c>
      <c r="B591" s="84">
        <v>274</v>
      </c>
      <c r="C591" s="59">
        <f>VLOOKUP($B591,Ludo_na!$A$2:$D$601,2,0)</f>
        <v>181</v>
      </c>
      <c r="D591" s="60" t="str">
        <f>IF(VLOOKUP($B591,Ludo_voor!$A$2:$Y$601,3,0)="","",VLOOKUP($B591,Ludo_voor!$A$2:$Y$601,3,0))</f>
        <v>Weets</v>
      </c>
      <c r="E591" s="61" t="str">
        <f>IF(VLOOKUP($B591,Ludo_voor!$A$2:$Y$601,4,0)="","",VLOOKUP($B591,Ludo_voor!$A$2:$Y$601,4,0))</f>
        <v>Pierre</v>
      </c>
      <c r="F591" s="62" t="str">
        <f>IF(VLOOKUP($B591,Ludo_voor!$A$2:$Y$601,5,0)="","",VLOOKUP($B591,Ludo_voor!$A$2:$Y$601,5,0))</f>
        <v>Alpa-Ludismes</v>
      </c>
      <c r="G591" s="63"/>
      <c r="H591" s="85"/>
      <c r="I591" s="86"/>
      <c r="J591" s="87"/>
      <c r="K591" s="87"/>
      <c r="L591" s="87"/>
      <c r="M591" s="67" t="str">
        <f t="array" ref="M591">IF($G591="","",IF(L591="",0,((SUM(IF(I591=I$2:I$601,IF(J591=J$2:J$601,1,0),0))-K591)/(SUM(IF(I591=I$2:I$601,IF(J591=J$2:J$601,1,0),0))-1)*100)+(L591/(SUM(IF(I591=I$2:I$601,IF(J591=J$2:J$601,L$2:L$601,0),0))))+IF(K591&lt;2,SUM(IF(I591=I$2:I$601,IF(J591=J$2:J$601,1,0),0)),0)))</f>
        <v/>
      </c>
      <c r="N591" s="88"/>
      <c r="O591" s="72"/>
      <c r="P591" s="72"/>
      <c r="Q591" s="72"/>
      <c r="R591" s="70" t="str">
        <f t="array" ref="R591">IF($G591="","",IF(Q591="",0,((SUM(IF(N591=N$2:N$601,IF(O591=O$2:O$601,1,0),0))-P591)/(SUM(IF(N591=N$2:N$601,IF(O591=O$2:O$601,1,0),0))-1)*100)+(Q591/(SUM(IF(N591=N$2:N$601,IF(O591=O$2:O$601,Q$2:Q$601,0),0))))+IF(P591&lt;2,SUM(IF(N591=N$2:N$601,IF(O591=O$2:O$601,1,0),0)),0)))</f>
        <v/>
      </c>
      <c r="S591" s="103"/>
      <c r="T591" s="69"/>
      <c r="U591" s="69"/>
      <c r="V591" s="69"/>
      <c r="W591" s="73" t="str">
        <f t="array" ref="W591">IF($G591="","",IF(OR(S591=Error_checking!$Q$25,S591=Error_checking!$Q$26),R591-IF(P591&lt;2,SUM(IF(N591=N$2:N$601,IF(O591=O$2:O$601,1,0),0)),0),IF(V591="",0,((SUM(IF(S591=S$2:S$601,IF(T591=T$2:T$601,1,0),0))-U591)/(SUM(IF(S591=S$2:S$601,IF(T591=T$2:T$601,1,0),0))-1)*100)+(V591/(SUM(IF(S591=S$2:S$601,IF(T591=T$2:T$601,V$2:V$601,0),0))))+IF(U591&lt;2,SUM(IF(S591=S$2:S$601,IF(T591=T$2:T$601,1,0),0)),0))))</f>
        <v/>
      </c>
      <c r="X591" s="96"/>
      <c r="Y591" s="97"/>
      <c r="Z591" s="98"/>
      <c r="AA591" s="97"/>
      <c r="AB591" s="99">
        <f>0</f>
        <v>0</v>
      </c>
      <c r="AC591" s="99">
        <f t="array" ref="AC591">SUM(M591,R591,W591,AB591)</f>
        <v>0</v>
      </c>
      <c r="AD591" s="98">
        <f>IF(G591=Error_checking!$A$26,MAX(0,MIN(MaxBonus,$G$1)+1-_xlfn.RANK.EQ(AC591,$AC$2:$AC$601)),0)</f>
        <v>0</v>
      </c>
      <c r="AE591" s="95">
        <f t="shared" si="9"/>
        <v>0</v>
      </c>
      <c r="AF591" s="78" t="str">
        <f t="array" ref="AF591">IF(G591=Error_checking!$A$26,_xlfn.RANK.EQ(AC591,$AC$2:$AC$601),"")</f>
        <v/>
      </c>
      <c r="AG591" s="101"/>
      <c r="AH591" s="102"/>
      <c r="AI591" s="102"/>
      <c r="AJ591" s="102"/>
      <c r="AK591" s="90"/>
      <c r="AL591" s="90"/>
      <c r="AM591" s="90"/>
      <c r="AN591" s="91"/>
      <c r="AO591" s="90"/>
      <c r="AP591" s="90"/>
      <c r="AQ591" s="90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</row>
    <row r="592" spans="1:78" s="89" customFormat="1" ht="12.75" x14ac:dyDescent="0.2">
      <c r="A592" s="58" t="str">
        <f t="array" ref="A592">IF(G592=Error_checking!$A$26,_xlfn.RANK.EQ(AC592,$AC$2:$AC$601),"")</f>
        <v/>
      </c>
      <c r="B592" s="76">
        <v>508</v>
      </c>
      <c r="C592" s="59">
        <f>VLOOKUP($B592,Ludo_na!$A$2:$D$601,2,0)</f>
        <v>255</v>
      </c>
      <c r="D592" s="60" t="str">
        <f>IF(VLOOKUP($B592,Ludo_voor!$A$2:$Y$601,3,0)="","",VLOOKUP($B592,Ludo_voor!$A$2:$Y$601,3,0))</f>
        <v>Willems</v>
      </c>
      <c r="E592" s="61" t="str">
        <f>IF(VLOOKUP($B592,Ludo_voor!$A$2:$Y$601,4,0)="","",VLOOKUP($B592,Ludo_voor!$A$2:$Y$601,4,0))</f>
        <v>Britt</v>
      </c>
      <c r="F592" s="62" t="str">
        <f>IF(VLOOKUP($B592,Ludo_voor!$A$2:$Y$601,5,0)="","",VLOOKUP($B592,Ludo_voor!$A$2:$Y$601,5,0))</f>
        <v/>
      </c>
      <c r="G592" s="63"/>
      <c r="H592" s="85"/>
      <c r="I592" s="86"/>
      <c r="J592" s="87"/>
      <c r="K592" s="87"/>
      <c r="L592" s="87"/>
      <c r="M592" s="67" t="str">
        <f t="array" ref="M592">IF($G592="","",IF(L592="",0,((SUM(IF(I592=I$2:I$601,IF(J592=J$2:J$601,1,0),0))-K592)/(SUM(IF(I592=I$2:I$601,IF(J592=J$2:J$601,1,0),0))-1)*100)+(L592/(SUM(IF(I592=I$2:I$601,IF(J592=J$2:J$601,L$2:L$601,0),0))))+IF(K592&lt;2,SUM(IF(I592=I$2:I$601,IF(J592=J$2:J$601,1,0),0)),0)))</f>
        <v/>
      </c>
      <c r="N592" s="88"/>
      <c r="O592" s="72"/>
      <c r="P592" s="72"/>
      <c r="Q592" s="72"/>
      <c r="R592" s="70" t="str">
        <f t="array" ref="R592">IF($G592="","",IF(Q592="",0,((SUM(IF(N592=N$2:N$601,IF(O592=O$2:O$601,1,0),0))-P592)/(SUM(IF(N592=N$2:N$601,IF(O592=O$2:O$601,1,0),0))-1)*100)+(Q592/(SUM(IF(N592=N$2:N$601,IF(O592=O$2:O$601,Q$2:Q$601,0),0))))+IF(P592&lt;2,SUM(IF(N592=N$2:N$601,IF(O592=O$2:O$601,1,0),0)),0)))</f>
        <v/>
      </c>
      <c r="S592" s="103"/>
      <c r="T592" s="69"/>
      <c r="U592" s="69"/>
      <c r="V592" s="69"/>
      <c r="W592" s="73" t="str">
        <f t="array" ref="W592">IF($G592="","",IF(OR(S592=Error_checking!$Q$25,S592=Error_checking!$Q$26),R592-IF(P592&lt;2,SUM(IF(N592=N$2:N$601,IF(O592=O$2:O$601,1,0),0)),0),IF(V592="",0,((SUM(IF(S592=S$2:S$601,IF(T592=T$2:T$601,1,0),0))-U592)/(SUM(IF(S592=S$2:S$601,IF(T592=T$2:T$601,1,0),0))-1)*100)+(V592/(SUM(IF(S592=S$2:S$601,IF(T592=T$2:T$601,V$2:V$601,0),0))))+IF(U592&lt;2,SUM(IF(S592=S$2:S$601,IF(T592=T$2:T$601,1,0),0)),0))))</f>
        <v/>
      </c>
      <c r="X592" s="96"/>
      <c r="Y592" s="97"/>
      <c r="Z592" s="98"/>
      <c r="AA592" s="97"/>
      <c r="AB592" s="99">
        <f>0</f>
        <v>0</v>
      </c>
      <c r="AC592" s="99">
        <f t="array" ref="AC592">SUM(M592,R592,W592,AB592)</f>
        <v>0</v>
      </c>
      <c r="AD592" s="98">
        <f>IF(G592=Error_checking!$A$26,MAX(0,MIN(MaxBonus,$G$1)+1-_xlfn.RANK.EQ(AC592,$AC$2:$AC$601)),0)</f>
        <v>0</v>
      </c>
      <c r="AE592" s="95">
        <f t="shared" si="9"/>
        <v>0</v>
      </c>
      <c r="AF592" s="78" t="str">
        <f t="array" ref="AF592">IF(G592=Error_checking!$A$26,_xlfn.RANK.EQ(AC592,$AC$2:$AC$601),"")</f>
        <v/>
      </c>
      <c r="AG592" s="101"/>
      <c r="AH592" s="102"/>
      <c r="AI592" s="102"/>
      <c r="AJ592" s="102"/>
      <c r="AK592" s="90"/>
      <c r="AL592" s="90"/>
      <c r="AM592" s="90"/>
      <c r="AN592" s="91"/>
      <c r="AO592" s="90"/>
      <c r="AP592" s="90"/>
      <c r="AQ592" s="90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</row>
    <row r="593" spans="1:78" s="92" customFormat="1" ht="12.75" x14ac:dyDescent="0.2">
      <c r="A593" s="58" t="str">
        <f t="array" ref="A593">IF(G593=Error_checking!$A$26,_xlfn.RANK.EQ(AC593,$AC$2:$AC$601),"")</f>
        <v/>
      </c>
      <c r="B593" s="93">
        <v>343</v>
      </c>
      <c r="C593" s="59">
        <f>VLOOKUP($B593,Ludo_na!$A$2:$D$601,2,0)</f>
        <v>445</v>
      </c>
      <c r="D593" s="60" t="str">
        <f>IF(VLOOKUP($B593,Ludo_voor!$A$2:$Y$601,3,0)="","",VLOOKUP($B593,Ludo_voor!$A$2:$Y$601,3,0))</f>
        <v>Willems</v>
      </c>
      <c r="E593" s="61" t="str">
        <f>IF(VLOOKUP($B593,Ludo_voor!$A$2:$Y$601,4,0)="","",VLOOKUP($B593,Ludo_voor!$A$2:$Y$601,4,0))</f>
        <v>Ian</v>
      </c>
      <c r="F593" s="62" t="str">
        <f>IF(VLOOKUP($B593,Ludo_voor!$A$2:$Y$601,5,0)="","",VLOOKUP($B593,Ludo_voor!$A$2:$Y$601,5,0))</f>
        <v/>
      </c>
      <c r="G593" s="63"/>
      <c r="H593" s="85"/>
      <c r="I593" s="86"/>
      <c r="J593" s="87"/>
      <c r="K593" s="87"/>
      <c r="L593" s="87"/>
      <c r="M593" s="67" t="str">
        <f t="array" ref="M593">IF($G593="","",IF(L593="",0,((SUM(IF(I593=I$2:I$601,IF(J593=J$2:J$601,1,0),0))-K593)/(SUM(IF(I593=I$2:I$601,IF(J593=J$2:J$601,1,0),0))-1)*100)+(L593/(SUM(IF(I593=I$2:I$601,IF(J593=J$2:J$601,L$2:L$601,0),0))))+IF(K593&lt;2,SUM(IF(I593=I$2:I$601,IF(J593=J$2:J$601,1,0),0)),0)))</f>
        <v/>
      </c>
      <c r="N593" s="88"/>
      <c r="O593" s="72"/>
      <c r="P593" s="72"/>
      <c r="Q593" s="72"/>
      <c r="R593" s="70" t="str">
        <f t="array" ref="R593">IF($G593="","",IF(Q593="",0,((SUM(IF(N593=N$2:N$601,IF(O593=O$2:O$601,1,0),0))-P593)/(SUM(IF(N593=N$2:N$601,IF(O593=O$2:O$601,1,0),0))-1)*100)+(Q593/(SUM(IF(N593=N$2:N$601,IF(O593=O$2:O$601,Q$2:Q$601,0),0))))+IF(P593&lt;2,SUM(IF(N593=N$2:N$601,IF(O593=O$2:O$601,1,0),0)),0)))</f>
        <v/>
      </c>
      <c r="S593" s="103"/>
      <c r="T593" s="69"/>
      <c r="U593" s="69"/>
      <c r="V593" s="69"/>
      <c r="W593" s="73" t="str">
        <f t="array" ref="W593">IF($G593="","",IF(OR(S593=Error_checking!$Q$25,S593=Error_checking!$Q$26),R593-IF(P593&lt;2,SUM(IF(N593=N$2:N$601,IF(O593=O$2:O$601,1,0),0)),0),IF(V593="",0,((SUM(IF(S593=S$2:S$601,IF(T593=T$2:T$601,1,0),0))-U593)/(SUM(IF(S593=S$2:S$601,IF(T593=T$2:T$601,1,0),0))-1)*100)+(V593/(SUM(IF(S593=S$2:S$601,IF(T593=T$2:T$601,V$2:V$601,0),0))))+IF(U593&lt;2,SUM(IF(S593=S$2:S$601,IF(T593=T$2:T$601,1,0),0)),0))))</f>
        <v/>
      </c>
      <c r="X593" s="96"/>
      <c r="Y593" s="97"/>
      <c r="Z593" s="98"/>
      <c r="AA593" s="97"/>
      <c r="AB593" s="99">
        <f>0</f>
        <v>0</v>
      </c>
      <c r="AC593" s="99">
        <f t="array" ref="AC593">SUM(M593,R593,W593,AB593)</f>
        <v>0</v>
      </c>
      <c r="AD593" s="98">
        <f>IF(G593=Error_checking!$A$26,MAX(0,MIN(MaxBonus,$G$1)+1-_xlfn.RANK.EQ(AC593,$AC$2:$AC$601)),0)</f>
        <v>0</v>
      </c>
      <c r="AE593" s="95">
        <f t="shared" si="9"/>
        <v>0</v>
      </c>
      <c r="AF593" s="78" t="str">
        <f t="array" ref="AF593">IF(G593=Error_checking!$A$26,_xlfn.RANK.EQ(AC593,$AC$2:$AC$601),"")</f>
        <v/>
      </c>
      <c r="AG593" s="101"/>
      <c r="AH593" s="102"/>
      <c r="AI593" s="102"/>
      <c r="AJ593" s="102"/>
      <c r="AK593" s="90"/>
      <c r="AL593" s="90"/>
      <c r="AM593" s="90"/>
      <c r="AN593" s="91"/>
      <c r="AO593" s="90"/>
      <c r="AP593" s="90"/>
      <c r="AQ593" s="90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</row>
    <row r="594" spans="1:78" s="89" customFormat="1" ht="12.75" x14ac:dyDescent="0.2">
      <c r="A594" s="58" t="str">
        <f t="array" ref="A594">IF(G594=Error_checking!$A$26,_xlfn.RANK.EQ(AC594,$AC$2:$AC$601),"")</f>
        <v/>
      </c>
      <c r="B594" s="84">
        <v>225</v>
      </c>
      <c r="C594" s="59">
        <f>VLOOKUP($B594,Ludo_na!$A$2:$D$601,2,0)</f>
        <v>213</v>
      </c>
      <c r="D594" s="60" t="str">
        <f>IF(VLOOKUP($B594,Ludo_voor!$A$2:$Y$601,3,0)="","",VLOOKUP($B594,Ludo_voor!$A$2:$Y$601,3,0))</f>
        <v>Willems</v>
      </c>
      <c r="E594" s="61" t="str">
        <f>IF(VLOOKUP($B594,Ludo_voor!$A$2:$Y$601,4,0)="","",VLOOKUP($B594,Ludo_voor!$A$2:$Y$601,4,0))</f>
        <v>Ilse</v>
      </c>
      <c r="F594" s="62" t="str">
        <f>IF(VLOOKUP($B594,Ludo_voor!$A$2:$Y$601,5,0)="","",VLOOKUP($B594,Ludo_voor!$A$2:$Y$601,5,0))</f>
        <v/>
      </c>
      <c r="G594" s="63"/>
      <c r="H594" s="85"/>
      <c r="I594" s="86"/>
      <c r="J594" s="87"/>
      <c r="K594" s="87"/>
      <c r="L594" s="87"/>
      <c r="M594" s="67" t="str">
        <f t="array" ref="M594">IF($G594="","",IF(L594="",0,((SUM(IF(I594=I$2:I$601,IF(J594=J$2:J$601,1,0),0))-K594)/(SUM(IF(I594=I$2:I$601,IF(J594=J$2:J$601,1,0),0))-1)*100)+(L594/(SUM(IF(I594=I$2:I$601,IF(J594=J$2:J$601,L$2:L$601,0),0))))+IF(K594&lt;2,SUM(IF(I594=I$2:I$601,IF(J594=J$2:J$601,1,0),0)),0)))</f>
        <v/>
      </c>
      <c r="N594" s="88"/>
      <c r="O594" s="72"/>
      <c r="P594" s="72"/>
      <c r="Q594" s="72"/>
      <c r="R594" s="70" t="str">
        <f t="array" ref="R594">IF($G594="","",IF(Q594="",0,((SUM(IF(N594=N$2:N$601,IF(O594=O$2:O$601,1,0),0))-P594)/(SUM(IF(N594=N$2:N$601,IF(O594=O$2:O$601,1,0),0))-1)*100)+(Q594/(SUM(IF(N594=N$2:N$601,IF(O594=O$2:O$601,Q$2:Q$601,0),0))))+IF(P594&lt;2,SUM(IF(N594=N$2:N$601,IF(O594=O$2:O$601,1,0),0)),0)))</f>
        <v/>
      </c>
      <c r="S594" s="103"/>
      <c r="T594" s="69"/>
      <c r="U594" s="69"/>
      <c r="V594" s="69"/>
      <c r="W594" s="73" t="str">
        <f t="array" ref="W594">IF($G594="","",IF(OR(S594=Error_checking!$Q$25,S594=Error_checking!$Q$26),R594-IF(P594&lt;2,SUM(IF(N594=N$2:N$601,IF(O594=O$2:O$601,1,0),0)),0),IF(V594="",0,((SUM(IF(S594=S$2:S$601,IF(T594=T$2:T$601,1,0),0))-U594)/(SUM(IF(S594=S$2:S$601,IF(T594=T$2:T$601,1,0),0))-1)*100)+(V594/(SUM(IF(S594=S$2:S$601,IF(T594=T$2:T$601,V$2:V$601,0),0))))+IF(U594&lt;2,SUM(IF(S594=S$2:S$601,IF(T594=T$2:T$601,1,0),0)),0))))</f>
        <v/>
      </c>
      <c r="X594" s="96"/>
      <c r="Y594" s="97"/>
      <c r="Z594" s="98"/>
      <c r="AA594" s="97"/>
      <c r="AB594" s="99">
        <f>0</f>
        <v>0</v>
      </c>
      <c r="AC594" s="99">
        <f t="array" ref="AC594">SUM(M594,R594,W594,AB594)</f>
        <v>0</v>
      </c>
      <c r="AD594" s="98">
        <f>IF(G594=Error_checking!$A$26,MAX(0,MIN(MaxBonus,$G$1)+1-_xlfn.RANK.EQ(AC594,$AC$2:$AC$601)),0)</f>
        <v>0</v>
      </c>
      <c r="AE594" s="95">
        <f t="shared" si="9"/>
        <v>0</v>
      </c>
      <c r="AF594" s="78" t="str">
        <f t="array" ref="AF594">IF(G594=Error_checking!$A$26,_xlfn.RANK.EQ(AC594,$AC$2:$AC$601),"")</f>
        <v/>
      </c>
      <c r="AG594" s="101"/>
      <c r="AH594" s="102"/>
      <c r="AI594" s="102"/>
      <c r="AJ594" s="102"/>
      <c r="AK594" s="90"/>
      <c r="AL594" s="90"/>
      <c r="AM594" s="90"/>
      <c r="AN594" s="91"/>
      <c r="AO594" s="90"/>
      <c r="AP594" s="90"/>
      <c r="AQ594" s="90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</row>
    <row r="595" spans="1:78" s="89" customFormat="1" ht="12.75" x14ac:dyDescent="0.2">
      <c r="A595" s="58" t="str">
        <f t="array" ref="A595">IF(G595=Error_checking!$A$26,_xlfn.RANK.EQ(AC595,$AC$2:$AC$601),"")</f>
        <v/>
      </c>
      <c r="B595" s="84">
        <v>324</v>
      </c>
      <c r="C595" s="59">
        <f>VLOOKUP($B595,Ludo_na!$A$2:$D$601,2,0)</f>
        <v>388</v>
      </c>
      <c r="D595" s="60" t="str">
        <f>IF(VLOOKUP($B595,Ludo_voor!$A$2:$Y$601,3,0)="","",VLOOKUP($B595,Ludo_voor!$A$2:$Y$601,3,0))</f>
        <v>Wilmart</v>
      </c>
      <c r="E595" s="61" t="str">
        <f>IF(VLOOKUP($B595,Ludo_voor!$A$2:$Y$601,4,0)="","",VLOOKUP($B595,Ludo_voor!$A$2:$Y$601,4,0))</f>
        <v>Justine</v>
      </c>
      <c r="F595" s="62" t="str">
        <f>IF(VLOOKUP($B595,Ludo_voor!$A$2:$Y$601,5,0)="","",VLOOKUP($B595,Ludo_voor!$A$2:$Y$601,5,0))</f>
        <v/>
      </c>
      <c r="G595" s="63"/>
      <c r="H595" s="85"/>
      <c r="I595" s="86"/>
      <c r="J595" s="87"/>
      <c r="K595" s="87"/>
      <c r="L595" s="87"/>
      <c r="M595" s="67" t="str">
        <f t="array" ref="M595">IF($G595="","",IF(L595="",0,((SUM(IF(I595=I$2:I$601,IF(J595=J$2:J$601,1,0),0))-K595)/(SUM(IF(I595=I$2:I$601,IF(J595=J$2:J$601,1,0),0))-1)*100)+(L595/(SUM(IF(I595=I$2:I$601,IF(J595=J$2:J$601,L$2:L$601,0),0))))+IF(K595&lt;2,SUM(IF(I595=I$2:I$601,IF(J595=J$2:J$601,1,0),0)),0)))</f>
        <v/>
      </c>
      <c r="N595" s="88"/>
      <c r="O595" s="72"/>
      <c r="P595" s="72"/>
      <c r="Q595" s="72"/>
      <c r="R595" s="70" t="str">
        <f t="array" ref="R595">IF($G595="","",IF(Q595="",0,((SUM(IF(N595=N$2:N$601,IF(O595=O$2:O$601,1,0),0))-P595)/(SUM(IF(N595=N$2:N$601,IF(O595=O$2:O$601,1,0),0))-1)*100)+(Q595/(SUM(IF(N595=N$2:N$601,IF(O595=O$2:O$601,Q$2:Q$601,0),0))))+IF(P595&lt;2,SUM(IF(N595=N$2:N$601,IF(O595=O$2:O$601,1,0),0)),0)))</f>
        <v/>
      </c>
      <c r="S595" s="103"/>
      <c r="T595" s="69"/>
      <c r="U595" s="69"/>
      <c r="V595" s="69"/>
      <c r="W595" s="73" t="str">
        <f t="array" ref="W595">IF($G595="","",IF(OR(S595=Error_checking!$Q$25,S595=Error_checking!$Q$26),R595-IF(P595&lt;2,SUM(IF(N595=N$2:N$601,IF(O595=O$2:O$601,1,0),0)),0),IF(V595="",0,((SUM(IF(S595=S$2:S$601,IF(T595=T$2:T$601,1,0),0))-U595)/(SUM(IF(S595=S$2:S$601,IF(T595=T$2:T$601,1,0),0))-1)*100)+(V595/(SUM(IF(S595=S$2:S$601,IF(T595=T$2:T$601,V$2:V$601,0),0))))+IF(U595&lt;2,SUM(IF(S595=S$2:S$601,IF(T595=T$2:T$601,1,0),0)),0))))</f>
        <v/>
      </c>
      <c r="X595" s="96"/>
      <c r="Y595" s="97"/>
      <c r="Z595" s="98"/>
      <c r="AA595" s="97"/>
      <c r="AB595" s="99">
        <f>0</f>
        <v>0</v>
      </c>
      <c r="AC595" s="99">
        <f t="array" ref="AC595">SUM(M595,R595,W595,AB595)</f>
        <v>0</v>
      </c>
      <c r="AD595" s="98">
        <f>IF(G595=Error_checking!$A$26,MAX(0,MIN(MaxBonus,$G$1)+1-_xlfn.RANK.EQ(AC595,$AC$2:$AC$601)),0)</f>
        <v>0</v>
      </c>
      <c r="AE595" s="95">
        <f t="shared" si="9"/>
        <v>0</v>
      </c>
      <c r="AF595" s="78" t="str">
        <f t="array" ref="AF595">IF(G595=Error_checking!$A$26,_xlfn.RANK.EQ(AC595,$AC$2:$AC$601),"")</f>
        <v/>
      </c>
      <c r="AG595" s="101"/>
      <c r="AH595" s="102"/>
      <c r="AI595" s="102"/>
      <c r="AJ595" s="102"/>
      <c r="AK595" s="90"/>
      <c r="AL595" s="90"/>
      <c r="AM595" s="90"/>
      <c r="AN595" s="91"/>
      <c r="AO595" s="90"/>
      <c r="AP595" s="90"/>
      <c r="AQ595" s="90"/>
      <c r="AR595" s="83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83"/>
      <c r="BS595" s="83"/>
      <c r="BT595" s="83"/>
      <c r="BU595" s="83"/>
      <c r="BV595" s="83"/>
      <c r="BW595" s="83"/>
      <c r="BX595" s="83"/>
      <c r="BY595" s="83"/>
      <c r="BZ595" s="83"/>
    </row>
    <row r="596" spans="1:78" s="104" customFormat="1" ht="12.75" x14ac:dyDescent="0.2">
      <c r="A596" s="58" t="str">
        <f t="array" ref="A596">IF(G596=Error_checking!$A$26,_xlfn.RANK.EQ(AC596,$AC$2:$AC$601),"")</f>
        <v/>
      </c>
      <c r="B596" s="84">
        <v>290</v>
      </c>
      <c r="C596" s="59">
        <f>VLOOKUP($B596,Ludo_na!$A$2:$D$601,2,0)</f>
        <v>375</v>
      </c>
      <c r="D596" s="60" t="str">
        <f>IF(VLOOKUP($B596,Ludo_voor!$A$2:$Y$601,3,0)="","",VLOOKUP($B596,Ludo_voor!$A$2:$Y$601,3,0))</f>
        <v>Windels</v>
      </c>
      <c r="E596" s="61" t="str">
        <f>IF(VLOOKUP($B596,Ludo_voor!$A$2:$Y$601,4,0)="","",VLOOKUP($B596,Ludo_voor!$A$2:$Y$601,4,0))</f>
        <v>Katrien</v>
      </c>
      <c r="F596" s="62" t="str">
        <f>IF(VLOOKUP($B596,Ludo_voor!$A$2:$Y$601,5,0)="","",VLOOKUP($B596,Ludo_voor!$A$2:$Y$601,5,0))</f>
        <v/>
      </c>
      <c r="G596" s="63"/>
      <c r="H596" s="85"/>
      <c r="I596" s="86"/>
      <c r="J596" s="87"/>
      <c r="K596" s="87"/>
      <c r="L596" s="87"/>
      <c r="M596" s="67" t="str">
        <f t="array" ref="M596">IF($G596="","",IF(L596="",0,((SUM(IF(I596=I$2:I$601,IF(J596=J$2:J$601,1,0),0))-K596)/(SUM(IF(I596=I$2:I$601,IF(J596=J$2:J$601,1,0),0))-1)*100)+(L596/(SUM(IF(I596=I$2:I$601,IF(J596=J$2:J$601,L$2:L$601,0),0))))+IF(K596&lt;2,SUM(IF(I596=I$2:I$601,IF(J596=J$2:J$601,1,0),0)),0)))</f>
        <v/>
      </c>
      <c r="N596" s="88"/>
      <c r="O596" s="72"/>
      <c r="P596" s="72"/>
      <c r="Q596" s="72"/>
      <c r="R596" s="70" t="str">
        <f t="array" ref="R596">IF($G596="","",IF(Q596="",0,((SUM(IF(N596=N$2:N$601,IF(O596=O$2:O$601,1,0),0))-P596)/(SUM(IF(N596=N$2:N$601,IF(O596=O$2:O$601,1,0),0))-1)*100)+(Q596/(SUM(IF(N596=N$2:N$601,IF(O596=O$2:O$601,Q$2:Q$601,0),0))))+IF(P596&lt;2,SUM(IF(N596=N$2:N$601,IF(O596=O$2:O$601,1,0),0)),0)))</f>
        <v/>
      </c>
      <c r="S596" s="103"/>
      <c r="T596" s="69"/>
      <c r="U596" s="69"/>
      <c r="V596" s="69"/>
      <c r="W596" s="73" t="str">
        <f t="array" ref="W596">IF($G596="","",IF(OR(S596=Error_checking!$Q$25,S596=Error_checking!$Q$26),R596-IF(P596&lt;2,SUM(IF(N596=N$2:N$601,IF(O596=O$2:O$601,1,0),0)),0),IF(V596="",0,((SUM(IF(S596=S$2:S$601,IF(T596=T$2:T$601,1,0),0))-U596)/(SUM(IF(S596=S$2:S$601,IF(T596=T$2:T$601,1,0),0))-1)*100)+(V596/(SUM(IF(S596=S$2:S$601,IF(T596=T$2:T$601,V$2:V$601,0),0))))+IF(U596&lt;2,SUM(IF(S596=S$2:S$601,IF(T596=T$2:T$601,1,0),0)),0))))</f>
        <v/>
      </c>
      <c r="X596" s="96"/>
      <c r="Y596" s="97"/>
      <c r="Z596" s="98"/>
      <c r="AA596" s="97"/>
      <c r="AB596" s="99">
        <f>0</f>
        <v>0</v>
      </c>
      <c r="AC596" s="99">
        <f t="array" ref="AC596">SUM(M596,R596,W596,AB596)</f>
        <v>0</v>
      </c>
      <c r="AD596" s="98">
        <f>IF(G596=Error_checking!$A$26,MAX(0,MIN(MaxBonus,$G$1)+1-_xlfn.RANK.EQ(AC596,$AC$2:$AC$601)),0)</f>
        <v>0</v>
      </c>
      <c r="AE596" s="95">
        <f t="shared" si="9"/>
        <v>0</v>
      </c>
      <c r="AF596" s="78" t="str">
        <f t="array" ref="AF596">IF(G596=Error_checking!$A$26,_xlfn.RANK.EQ(AC596,$AC$2:$AC$601),"")</f>
        <v/>
      </c>
      <c r="AG596" s="101"/>
      <c r="AH596" s="102"/>
      <c r="AI596" s="102"/>
      <c r="AJ596" s="102"/>
      <c r="AK596" s="90"/>
      <c r="AL596" s="90"/>
      <c r="AM596" s="90"/>
      <c r="AN596" s="90"/>
      <c r="AO596" s="90"/>
      <c r="AP596" s="90"/>
      <c r="AQ596" s="90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</row>
    <row r="597" spans="1:78" s="89" customFormat="1" ht="12.75" x14ac:dyDescent="0.2">
      <c r="A597" s="58" t="str">
        <f t="array" ref="A597">IF(G597=Error_checking!$A$26,_xlfn.RANK.EQ(AC597,$AC$2:$AC$601),"")</f>
        <v/>
      </c>
      <c r="B597" s="93">
        <v>102</v>
      </c>
      <c r="C597" s="59">
        <f>VLOOKUP($B597,Ludo_na!$A$2:$D$601,2,0)</f>
        <v>242</v>
      </c>
      <c r="D597" s="60" t="str">
        <f>IF(VLOOKUP($B597,Ludo_voor!$A$2:$Y$601,3,0)="","",VLOOKUP($B597,Ludo_voor!$A$2:$Y$601,3,0))</f>
        <v>Witters</v>
      </c>
      <c r="E597" s="61" t="str">
        <f>IF(VLOOKUP($B597,Ludo_voor!$A$2:$Y$601,4,0)="","",VLOOKUP($B597,Ludo_voor!$A$2:$Y$601,4,0))</f>
        <v>Hanne</v>
      </c>
      <c r="F597" s="62" t="str">
        <f>IF(VLOOKUP($B597,Ludo_voor!$A$2:$Y$601,5,0)="","",VLOOKUP($B597,Ludo_voor!$A$2:$Y$601,5,0))</f>
        <v>De Speltafel</v>
      </c>
      <c r="G597" s="63"/>
      <c r="H597" s="85"/>
      <c r="I597" s="86"/>
      <c r="J597" s="87"/>
      <c r="K597" s="87"/>
      <c r="L597" s="87"/>
      <c r="M597" s="67" t="str">
        <f t="array" ref="M597">IF($G597="","",IF(L597="",0,((SUM(IF(I597=I$2:I$601,IF(J597=J$2:J$601,1,0),0))-K597)/(SUM(IF(I597=I$2:I$601,IF(J597=J$2:J$601,1,0),0))-1)*100)+(L597/(SUM(IF(I597=I$2:I$601,IF(J597=J$2:J$601,L$2:L$601,0),0))))+IF(K597&lt;2,SUM(IF(I597=I$2:I$601,IF(J597=J$2:J$601,1,0),0)),0)))</f>
        <v/>
      </c>
      <c r="N597" s="88"/>
      <c r="O597" s="72"/>
      <c r="P597" s="72"/>
      <c r="Q597" s="72"/>
      <c r="R597" s="70" t="str">
        <f t="array" ref="R597">IF($G597="","",IF(Q597="",0,((SUM(IF(N597=N$2:N$601,IF(O597=O$2:O$601,1,0),0))-P597)/(SUM(IF(N597=N$2:N$601,IF(O597=O$2:O$601,1,0),0))-1)*100)+(Q597/(SUM(IF(N597=N$2:N$601,IF(O597=O$2:O$601,Q$2:Q$601,0),0))))+IF(P597&lt;2,SUM(IF(N597=N$2:N$601,IF(O597=O$2:O$601,1,0),0)),0)))</f>
        <v/>
      </c>
      <c r="S597" s="103"/>
      <c r="T597" s="69"/>
      <c r="U597" s="69"/>
      <c r="V597" s="69"/>
      <c r="W597" s="73" t="str">
        <f t="array" ref="W597">IF($G597="","",IF(OR(S597=Error_checking!$Q$25,S597=Error_checking!$Q$26),R597-IF(P597&lt;2,SUM(IF(N597=N$2:N$601,IF(O597=O$2:O$601,1,0),0)),0),IF(V597="",0,((SUM(IF(S597=S$2:S$601,IF(T597=T$2:T$601,1,0),0))-U597)/(SUM(IF(S597=S$2:S$601,IF(T597=T$2:T$601,1,0),0))-1)*100)+(V597/(SUM(IF(S597=S$2:S$601,IF(T597=T$2:T$601,V$2:V$601,0),0))))+IF(U597&lt;2,SUM(IF(S597=S$2:S$601,IF(T597=T$2:T$601,1,0),0)),0))))</f>
        <v/>
      </c>
      <c r="X597" s="96"/>
      <c r="Y597" s="97"/>
      <c r="Z597" s="98"/>
      <c r="AA597" s="97"/>
      <c r="AB597" s="99">
        <f>0</f>
        <v>0</v>
      </c>
      <c r="AC597" s="99">
        <f t="array" ref="AC597">SUM(M597,R597,W597,AB597)</f>
        <v>0</v>
      </c>
      <c r="AD597" s="98">
        <f>IF(G597=Error_checking!$A$26,MAX(0,MIN(MaxBonus,$G$1)+1-_xlfn.RANK.EQ(AC597,$AC$2:$AC$601)),0)</f>
        <v>0</v>
      </c>
      <c r="AE597" s="95">
        <f t="shared" si="9"/>
        <v>0</v>
      </c>
      <c r="AF597" s="78" t="str">
        <f t="array" ref="AF597">IF(G597=Error_checking!$A$26,_xlfn.RANK.EQ(AC597,$AC$2:$AC$601),"")</f>
        <v/>
      </c>
      <c r="AG597" s="101"/>
      <c r="AH597" s="102"/>
      <c r="AI597" s="102"/>
      <c r="AJ597" s="102"/>
      <c r="AK597" s="81"/>
      <c r="AL597" s="90"/>
      <c r="AM597" s="90"/>
      <c r="AN597" s="91"/>
      <c r="AO597" s="90"/>
      <c r="AP597" s="90"/>
      <c r="AQ597" s="90"/>
      <c r="AR597" s="83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83"/>
      <c r="BS597" s="83"/>
      <c r="BT597" s="83"/>
      <c r="BU597" s="83"/>
      <c r="BV597" s="83"/>
      <c r="BW597" s="83"/>
      <c r="BX597" s="83"/>
      <c r="BY597" s="83"/>
      <c r="BZ597" s="83"/>
    </row>
    <row r="598" spans="1:78" s="104" customFormat="1" ht="12.75" x14ac:dyDescent="0.2">
      <c r="A598" s="58" t="str">
        <f t="array" ref="A598">IF(G598=Error_checking!$A$26,_xlfn.RANK.EQ(AC598,$AC$2:$AC$601),"")</f>
        <v/>
      </c>
      <c r="B598" s="84">
        <v>347</v>
      </c>
      <c r="C598" s="59">
        <f>VLOOKUP($B598,Ludo_na!$A$2:$D$601,2,0)</f>
        <v>128</v>
      </c>
      <c r="D598" s="60" t="str">
        <f>IF(VLOOKUP($B598,Ludo_voor!$A$2:$Y$601,3,0)="","",VLOOKUP($B598,Ludo_voor!$A$2:$Y$601,3,0))</f>
        <v>Witters</v>
      </c>
      <c r="E598" s="61" t="str">
        <f>IF(VLOOKUP($B598,Ludo_voor!$A$2:$Y$601,4,0)="","",VLOOKUP($B598,Ludo_voor!$A$2:$Y$601,4,0))</f>
        <v>Johan</v>
      </c>
      <c r="F598" s="62" t="str">
        <f>IF(VLOOKUP($B598,Ludo_voor!$A$2:$Y$601,5,0)="","",VLOOKUP($B598,Ludo_voor!$A$2:$Y$601,5,0))</f>
        <v>De Speltafel</v>
      </c>
      <c r="G598" s="63"/>
      <c r="H598" s="85"/>
      <c r="I598" s="86"/>
      <c r="J598" s="87"/>
      <c r="K598" s="87"/>
      <c r="L598" s="87"/>
      <c r="M598" s="67" t="str">
        <f t="array" ref="M598">IF($G598="","",IF(L598="",0,((SUM(IF(I598=I$2:I$601,IF(J598=J$2:J$601,1,0),0))-K598)/(SUM(IF(I598=I$2:I$601,IF(J598=J$2:J$601,1,0),0))-1)*100)+(L598/(SUM(IF(I598=I$2:I$601,IF(J598=J$2:J$601,L$2:L$601,0),0))))+IF(K598&lt;2,SUM(IF(I598=I$2:I$601,IF(J598=J$2:J$601,1,0),0)),0)))</f>
        <v/>
      </c>
      <c r="N598" s="88"/>
      <c r="O598" s="72"/>
      <c r="P598" s="72"/>
      <c r="Q598" s="72"/>
      <c r="R598" s="70" t="str">
        <f t="array" ref="R598">IF($G598="","",IF(Q598="",0,((SUM(IF(N598=N$2:N$601,IF(O598=O$2:O$601,1,0),0))-P598)/(SUM(IF(N598=N$2:N$601,IF(O598=O$2:O$601,1,0),0))-1)*100)+(Q598/(SUM(IF(N598=N$2:N$601,IF(O598=O$2:O$601,Q$2:Q$601,0),0))))+IF(P598&lt;2,SUM(IF(N598=N$2:N$601,IF(O598=O$2:O$601,1,0),0)),0)))</f>
        <v/>
      </c>
      <c r="S598" s="103"/>
      <c r="T598" s="69"/>
      <c r="U598" s="69"/>
      <c r="V598" s="69"/>
      <c r="W598" s="73" t="str">
        <f t="array" ref="W598">IF($G598="","",IF(OR(S598=Error_checking!$Q$25,S598=Error_checking!$Q$26),R598-IF(P598&lt;2,SUM(IF(N598=N$2:N$601,IF(O598=O$2:O$601,1,0),0)),0),IF(V598="",0,((SUM(IF(S598=S$2:S$601,IF(T598=T$2:T$601,1,0),0))-U598)/(SUM(IF(S598=S$2:S$601,IF(T598=T$2:T$601,1,0),0))-1)*100)+(V598/(SUM(IF(S598=S$2:S$601,IF(T598=T$2:T$601,V$2:V$601,0),0))))+IF(U598&lt;2,SUM(IF(S598=S$2:S$601,IF(T598=T$2:T$601,1,0),0)),0))))</f>
        <v/>
      </c>
      <c r="X598" s="96"/>
      <c r="Y598" s="97"/>
      <c r="Z598" s="98"/>
      <c r="AA598" s="97"/>
      <c r="AB598" s="99">
        <f>0</f>
        <v>0</v>
      </c>
      <c r="AC598" s="99">
        <f t="array" ref="AC598">SUM(M598,R598,W598,AB598)</f>
        <v>0</v>
      </c>
      <c r="AD598" s="98">
        <f>IF(G598=Error_checking!$A$26,MAX(0,MIN(MaxBonus,$G$1)+1-_xlfn.RANK.EQ(AC598,$AC$2:$AC$601)),0)</f>
        <v>0</v>
      </c>
      <c r="AE598" s="95">
        <f t="shared" si="9"/>
        <v>0</v>
      </c>
      <c r="AF598" s="78" t="str">
        <f t="array" ref="AF598">IF(G598=Error_checking!$A$26,_xlfn.RANK.EQ(AC598,$AC$2:$AC$601),"")</f>
        <v/>
      </c>
      <c r="AG598" s="101"/>
      <c r="AH598" s="102"/>
      <c r="AI598" s="102"/>
      <c r="AJ598" s="102"/>
      <c r="AK598" s="90"/>
      <c r="AL598" s="90"/>
      <c r="AM598" s="90"/>
      <c r="AN598" s="91"/>
      <c r="AO598" s="90"/>
      <c r="AP598" s="90"/>
      <c r="AQ598" s="90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</row>
    <row r="599" spans="1:78" s="104" customFormat="1" ht="12.75" x14ac:dyDescent="0.2">
      <c r="A599" s="58" t="str">
        <f t="array" ref="A599">IF(G599=Error_checking!$A$26,_xlfn.RANK.EQ(AC599,$AC$2:$AC$601),"")</f>
        <v/>
      </c>
      <c r="B599" s="58">
        <v>566</v>
      </c>
      <c r="C599" s="59">
        <f>VLOOKUP($B599,Ludo_na!$A$2:$D$601,2,0)</f>
        <v>423</v>
      </c>
      <c r="D599" s="60" t="str">
        <f>IF(VLOOKUP($B599,Ludo_voor!$A$2:$Y$601,3,0)="","",VLOOKUP($B599,Ludo_voor!$A$2:$Y$601,3,0))</f>
        <v>Wouters</v>
      </c>
      <c r="E599" s="61" t="str">
        <f>IF(VLOOKUP($B599,Ludo_voor!$A$2:$Y$601,4,0)="","",VLOOKUP($B599,Ludo_voor!$A$2:$Y$601,4,0))</f>
        <v>Thijs</v>
      </c>
      <c r="F599" s="62" t="str">
        <f>IF(VLOOKUP($B599,Ludo_voor!$A$2:$Y$601,5,0)="","",VLOOKUP($B599,Ludo_voor!$A$2:$Y$601,5,0))</f>
        <v/>
      </c>
      <c r="G599" s="63"/>
      <c r="H599" s="64"/>
      <c r="I599" s="65"/>
      <c r="J599" s="66"/>
      <c r="K599" s="66"/>
      <c r="L599" s="66"/>
      <c r="M599" s="67" t="str">
        <f t="array" ref="M599">IF($G599="","",IF(L599="",0,((SUM(IF(I599=I$2:I$601,IF(J599=J$2:J$601,1,0),0))-K599)/(SUM(IF(I599=I$2:I$601,IF(J599=J$2:J$601,1,0),0))-1)*100)+(L599/(SUM(IF(I599=I$2:I$601,IF(J599=J$2:J$601,L$2:L$601,0),0))))+IF(K599&lt;2,SUM(IF(I599=I$2:I$601,IF(J599=J$2:J$601,1,0),0)),0)))</f>
        <v/>
      </c>
      <c r="N599" s="68"/>
      <c r="O599" s="69"/>
      <c r="P599" s="69"/>
      <c r="Q599" s="69"/>
      <c r="R599" s="70" t="str">
        <f t="array" ref="R599">IF($G599="","",IF(Q599="",0,((SUM(IF(N599=N$2:N$601,IF(O599=O$2:O$601,1,0),0))-P599)/(SUM(IF(N599=N$2:N$601,IF(O599=O$2:O$601,1,0),0))-1)*100)+(Q599/(SUM(IF(N599=N$2:N$601,IF(O599=O$2:O$601,Q$2:Q$601,0),0))))+IF(P599&lt;2,SUM(IF(N599=N$2:N$601,IF(O599=O$2:O$601,1,0),0)),0)))</f>
        <v/>
      </c>
      <c r="S599" s="103"/>
      <c r="T599" s="69"/>
      <c r="U599" s="69"/>
      <c r="V599" s="69"/>
      <c r="W599" s="73" t="str">
        <f t="array" ref="W599">IF($G599="","",IF(OR(S599=Error_checking!$Q$25,S599=Error_checking!$Q$26),R599-IF(P599&lt;2,SUM(IF(N599=N$2:N$601,IF(O599=O$2:O$601,1,0),0)),0),IF(V599="",0,((SUM(IF(S599=S$2:S$601,IF(T599=T$2:T$601,1,0),0))-U599)/(SUM(IF(S599=S$2:S$601,IF(T599=T$2:T$601,1,0),0))-1)*100)+(V599/(SUM(IF(S599=S$2:S$601,IF(T599=T$2:T$601,V$2:V$601,0),0))))+IF(U599&lt;2,SUM(IF(S599=S$2:S$601,IF(T599=T$2:T$601,1,0),0)),0))))</f>
        <v/>
      </c>
      <c r="X599" s="96"/>
      <c r="Y599" s="97"/>
      <c r="Z599" s="98"/>
      <c r="AA599" s="97"/>
      <c r="AB599" s="99">
        <f>0</f>
        <v>0</v>
      </c>
      <c r="AC599" s="99">
        <f t="array" ref="AC599">SUM(M599,R599,W599,AB599)</f>
        <v>0</v>
      </c>
      <c r="AD599" s="98">
        <f>IF(G599=Error_checking!$A$26,MAX(0,MIN(MaxBonus,$G$1)+1-_xlfn.RANK.EQ(AC599,$AC$2:$AC$601)),0)</f>
        <v>0</v>
      </c>
      <c r="AE599" s="95">
        <f t="shared" si="9"/>
        <v>0</v>
      </c>
      <c r="AF599" s="78" t="str">
        <f t="array" ref="AF599">IF(G599=Error_checking!$A$26,_xlfn.RANK.EQ(AC599,$AC$2:$AC$601),"")</f>
        <v/>
      </c>
      <c r="AG599" s="101"/>
      <c r="AH599" s="102"/>
      <c r="AI599" s="102"/>
      <c r="AJ599" s="102"/>
      <c r="AK599" s="81"/>
      <c r="AL599" s="90"/>
      <c r="AM599" s="90"/>
      <c r="AN599" s="91"/>
      <c r="AO599" s="90"/>
      <c r="AP599" s="90"/>
      <c r="AQ599" s="90"/>
      <c r="AR599" s="83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83"/>
      <c r="BS599" s="83"/>
      <c r="BT599" s="83"/>
      <c r="BU599" s="83"/>
      <c r="BV599" s="83"/>
      <c r="BW599" s="83"/>
      <c r="BX599" s="83"/>
      <c r="BY599" s="83"/>
      <c r="BZ599" s="83"/>
    </row>
    <row r="600" spans="1:78" s="89" customFormat="1" ht="12.75" x14ac:dyDescent="0.2">
      <c r="A600" s="58" t="str">
        <f t="array" ref="A600">IF(G600=Error_checking!$A$26,_xlfn.RANK.EQ(AC600,$AC$2:$AC$601),"")</f>
        <v/>
      </c>
      <c r="B600" s="84">
        <v>59</v>
      </c>
      <c r="C600" s="59">
        <f>VLOOKUP($B600,Ludo_na!$A$2:$D$601,2,0)</f>
        <v>466</v>
      </c>
      <c r="D600" s="60" t="str">
        <f>IF(VLOOKUP($B600,Ludo_voor!$A$2:$Y$601,3,0)="","",VLOOKUP($B600,Ludo_voor!$A$2:$Y$601,3,0))</f>
        <v>Ysenbrandt</v>
      </c>
      <c r="E600" s="61" t="str">
        <f>IF(VLOOKUP($B600,Ludo_voor!$A$2:$Y$601,4,0)="","",VLOOKUP($B600,Ludo_voor!$A$2:$Y$601,4,0))</f>
        <v>Arezki</v>
      </c>
      <c r="F600" s="62" t="str">
        <f>IF(VLOOKUP($B600,Ludo_voor!$A$2:$Y$601,5,0)="","",VLOOKUP($B600,Ludo_voor!$A$2:$Y$601,5,0))</f>
        <v/>
      </c>
      <c r="G600" s="63"/>
      <c r="H600" s="85"/>
      <c r="I600" s="86"/>
      <c r="J600" s="87"/>
      <c r="K600" s="87"/>
      <c r="L600" s="87"/>
      <c r="M600" s="67" t="str">
        <f t="array" ref="M600">IF($G600="","",IF(L600="",0,((SUM(IF(I600=I$2:I$601,IF(J600=J$2:J$601,1,0),0))-K600)/(SUM(IF(I600=I$2:I$601,IF(J600=J$2:J$601,1,0),0))-1)*100)+(L600/(SUM(IF(I600=I$2:I$601,IF(J600=J$2:J$601,L$2:L$601,0),0))))+IF(K600&lt;2,SUM(IF(I600=I$2:I$601,IF(J600=J$2:J$601,1,0),0)),0)))</f>
        <v/>
      </c>
      <c r="N600" s="88"/>
      <c r="O600" s="72"/>
      <c r="P600" s="72"/>
      <c r="Q600" s="72"/>
      <c r="R600" s="70" t="str">
        <f t="array" ref="R600">IF($G600="","",IF(Q600="",0,((SUM(IF(N600=N$2:N$601,IF(O600=O$2:O$601,1,0),0))-P600)/(SUM(IF(N600=N$2:N$601,IF(O600=O$2:O$601,1,0),0))-1)*100)+(Q600/(SUM(IF(N600=N$2:N$601,IF(O600=O$2:O$601,Q$2:Q$601,0),0))))+IF(P600&lt;2,SUM(IF(N600=N$2:N$601,IF(O600=O$2:O$601,1,0),0)),0)))</f>
        <v/>
      </c>
      <c r="S600" s="103"/>
      <c r="T600" s="69"/>
      <c r="U600" s="69"/>
      <c r="V600" s="69"/>
      <c r="W600" s="73" t="str">
        <f t="array" ref="W600">IF($G600="","",IF(OR(S600=Error_checking!$Q$25,S600=Error_checking!$Q$26),R600-IF(P600&lt;2,SUM(IF(N600=N$2:N$601,IF(O600=O$2:O$601,1,0),0)),0),IF(V600="",0,((SUM(IF(S600=S$2:S$601,IF(T600=T$2:T$601,1,0),0))-U600)/(SUM(IF(S600=S$2:S$601,IF(T600=T$2:T$601,1,0),0))-1)*100)+(V600/(SUM(IF(S600=S$2:S$601,IF(T600=T$2:T$601,V$2:V$601,0),0))))+IF(U600&lt;2,SUM(IF(S600=S$2:S$601,IF(T600=T$2:T$601,1,0),0)),0))))</f>
        <v/>
      </c>
      <c r="X600" s="96"/>
      <c r="Y600" s="97"/>
      <c r="Z600" s="98"/>
      <c r="AA600" s="97"/>
      <c r="AB600" s="99">
        <f>0</f>
        <v>0</v>
      </c>
      <c r="AC600" s="99">
        <f t="array" ref="AC600">SUM(M600,R600,W600,AB600)</f>
        <v>0</v>
      </c>
      <c r="AD600" s="98">
        <f>IF(G600=Error_checking!$A$26,MAX(0,MIN(MaxBonus,$G$1)+1-_xlfn.RANK.EQ(AC600,$AC$2:$AC$601)),0)</f>
        <v>0</v>
      </c>
      <c r="AE600" s="95">
        <f t="shared" si="9"/>
        <v>0</v>
      </c>
      <c r="AF600" s="78" t="str">
        <f t="array" ref="AF600">IF(G600=Error_checking!$A$26,_xlfn.RANK.EQ(AC600,$AC$2:$AC$601),"")</f>
        <v/>
      </c>
      <c r="AG600" s="101"/>
      <c r="AH600" s="102"/>
      <c r="AI600" s="102"/>
      <c r="AJ600" s="102"/>
      <c r="AK600" s="90"/>
      <c r="AL600" s="90"/>
      <c r="AM600" s="90"/>
      <c r="AN600" s="91"/>
      <c r="AO600" s="90"/>
      <c r="AP600" s="90"/>
      <c r="AQ600" s="90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</row>
    <row r="601" spans="1:78" s="92" customFormat="1" ht="12.75" x14ac:dyDescent="0.2">
      <c r="A601" s="58" t="str">
        <f t="array" ref="A601">IF(G601=Error_checking!$A$26,_xlfn.RANK.EQ(AC601,$AC$2:$AC$601),"")</f>
        <v/>
      </c>
      <c r="B601" s="93">
        <v>223</v>
      </c>
      <c r="C601" s="59">
        <f>VLOOKUP($B601,Ludo_na!$A$2:$D$601,2,0)</f>
        <v>372</v>
      </c>
      <c r="D601" s="60" t="str">
        <f>IF(VLOOKUP($B601,Ludo_voor!$A$2:$Y$601,3,0)="","",VLOOKUP($B601,Ludo_voor!$A$2:$Y$601,3,0))</f>
        <v>Zijlmans</v>
      </c>
      <c r="E601" s="61" t="str">
        <f>IF(VLOOKUP($B601,Ludo_voor!$A$2:$Y$601,4,0)="","",VLOOKUP($B601,Ludo_voor!$A$2:$Y$601,4,0))</f>
        <v>Tim</v>
      </c>
      <c r="F601" s="62" t="str">
        <f>IF(VLOOKUP($B601,Ludo_voor!$A$2:$Y$601,5,0)="","",VLOOKUP($B601,Ludo_voor!$A$2:$Y$601,5,0))</f>
        <v/>
      </c>
      <c r="G601" s="63"/>
      <c r="H601" s="85"/>
      <c r="I601" s="86"/>
      <c r="J601" s="87"/>
      <c r="K601" s="87"/>
      <c r="L601" s="87"/>
      <c r="M601" s="67" t="str">
        <f t="array" ref="M601">IF($G601="","",IF(L601="",0,((SUM(IF(I601=I$2:I$601,IF(J601=J$2:J$601,1,0),0))-K601)/(SUM(IF(I601=I$2:I$601,IF(J601=J$2:J$601,1,0),0))-1)*100)+(L601/(SUM(IF(I601=I$2:I$601,IF(J601=J$2:J$601,L$2:L$601,0),0))))+IF(K601&lt;2,SUM(IF(I601=I$2:I$601,IF(J601=J$2:J$601,1,0),0)),0)))</f>
        <v/>
      </c>
      <c r="N601" s="88"/>
      <c r="O601" s="72"/>
      <c r="P601" s="72"/>
      <c r="Q601" s="72"/>
      <c r="R601" s="70" t="str">
        <f t="array" ref="R601">IF($G601="","",IF(Q601="",0,((SUM(IF(N601=N$2:N$601,IF(O601=O$2:O$601,1,0),0))-P601)/(SUM(IF(N601=N$2:N$601,IF(O601=O$2:O$601,1,0),0))-1)*100)+(Q601/(SUM(IF(N601=N$2:N$601,IF(O601=O$2:O$601,Q$2:Q$601,0),0))))+IF(P601&lt;2,SUM(IF(N601=N$2:N$601,IF(O601=O$2:O$601,1,0),0)),0)))</f>
        <v/>
      </c>
      <c r="S601" s="103"/>
      <c r="T601" s="69"/>
      <c r="U601" s="69"/>
      <c r="V601" s="69"/>
      <c r="W601" s="73" t="str">
        <f t="array" ref="W601">IF($G601="","",IF(OR(S601=Error_checking!$Q$25,S601=Error_checking!$Q$26),R601-IF(P601&lt;2,SUM(IF(N601=N$2:N$601,IF(O601=O$2:O$601,1,0),0)),0),IF(V601="",0,((SUM(IF(S601=S$2:S$601,IF(T601=T$2:T$601,1,0),0))-U601)/(SUM(IF(S601=S$2:S$601,IF(T601=T$2:T$601,1,0),0))-1)*100)+(V601/(SUM(IF(S601=S$2:S$601,IF(T601=T$2:T$601,V$2:V$601,0),0))))+IF(U601&lt;2,SUM(IF(S601=S$2:S$601,IF(T601=T$2:T$601,1,0),0)),0))))</f>
        <v/>
      </c>
      <c r="X601" s="96"/>
      <c r="Y601" s="97"/>
      <c r="Z601" s="98"/>
      <c r="AA601" s="97"/>
      <c r="AB601" s="99">
        <f>0</f>
        <v>0</v>
      </c>
      <c r="AC601" s="99">
        <f t="array" ref="AC601">SUM(M601,R601,W601,AB601)</f>
        <v>0</v>
      </c>
      <c r="AD601" s="98">
        <f>IF(G601=Error_checking!$A$26,MAX(0,MIN(MaxBonus,$G$1)+1-_xlfn.RANK.EQ(AC601,$AC$2:$AC$601)),0)</f>
        <v>0</v>
      </c>
      <c r="AE601" s="95">
        <f t="shared" si="9"/>
        <v>0</v>
      </c>
      <c r="AF601" s="78" t="str">
        <f t="array" ref="AF601">IF(G601=Error_checking!$A$26,_xlfn.RANK.EQ(AC601,$AC$2:$AC$601),"")</f>
        <v/>
      </c>
      <c r="AG601" s="101"/>
      <c r="AH601" s="102"/>
      <c r="AI601" s="102"/>
      <c r="AJ601" s="102"/>
      <c r="AK601" s="90"/>
      <c r="AL601" s="90"/>
      <c r="AM601" s="90"/>
      <c r="AN601" s="91"/>
      <c r="AO601" s="90"/>
      <c r="AP601" s="90"/>
      <c r="AQ601" s="90"/>
      <c r="AR601" s="83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83"/>
      <c r="BS601" s="83"/>
      <c r="BT601" s="83"/>
      <c r="BU601" s="83"/>
      <c r="BV601" s="83"/>
      <c r="BW601" s="83"/>
      <c r="BX601" s="83"/>
      <c r="BY601" s="83"/>
      <c r="BZ601" s="83"/>
    </row>
    <row r="602" spans="1:78" ht="14.25" x14ac:dyDescent="0.2">
      <c r="D602" s="60"/>
      <c r="E602" s="61"/>
      <c r="AF602" s="78"/>
    </row>
    <row r="603" spans="1:78" ht="12.2" customHeight="1" x14ac:dyDescent="0.2">
      <c r="D603" s="60"/>
      <c r="E603" s="61"/>
    </row>
    <row r="604" spans="1:78" ht="12.2" customHeight="1" x14ac:dyDescent="0.2">
      <c r="D604" s="60"/>
      <c r="E604" s="61"/>
    </row>
  </sheetData>
  <autoFilter ref="A1:AJ601" xr:uid="{00000000-0009-0000-0000-000001000000}">
    <sortState ref="A2:AJ601">
      <sortCondition ref="S2:S601"/>
      <sortCondition ref="T2:T601"/>
    </sortState>
  </autoFilter>
  <sortState ref="A2:AMJ604">
    <sortCondition ref="A2:A604"/>
  </sortState>
  <dataValidations count="8">
    <dataValidation allowBlank="1" showErrorMessage="1" sqref="A1" xr:uid="{00000000-0002-0000-0100-000000000000}"/>
    <dataValidation type="list" allowBlank="1" sqref="F2:F601" xr:uid="{00000000-0002-0000-0100-000001000000}">
      <formula1>listeClubs</formula1>
    </dataValidation>
    <dataValidation type="list" allowBlank="1" showErrorMessage="1" errorTitle="Invalid data" error="Please use the list of values, and select a valid data." sqref="G2:G601" xr:uid="{00000000-0002-0000-0100-000002000000}">
      <formula1>Inschrijvingen</formula1>
    </dataValidation>
    <dataValidation type="list" allowBlank="1" showErrorMessage="1" sqref="H2:H601" xr:uid="{00000000-0002-0000-0100-000003000000}">
      <formula1>club</formula1>
    </dataValidation>
    <dataValidation type="list" allowBlank="1" showErrorMessage="1" sqref="I2:I601 AG2:AG601" xr:uid="{00000000-0002-0000-0100-000004000000}">
      <formula1>Ronde1</formula1>
    </dataValidation>
    <dataValidation type="list" allowBlank="1" showErrorMessage="1" sqref="N2:N601 AH2:AH601" xr:uid="{00000000-0002-0000-0100-000005000000}">
      <formula1>Ronde2</formula1>
    </dataValidation>
    <dataValidation type="list" allowBlank="1" showErrorMessage="1" sqref="S2:S601 AI2:AI601" xr:uid="{00000000-0002-0000-0100-000006000000}">
      <formula1>Ronde3</formula1>
    </dataValidation>
    <dataValidation type="list" allowBlank="1" showErrorMessage="1" sqref="X2:X601 AJ2:AJ601" xr:uid="{00000000-0002-0000-0100-000007000000}">
      <formula1>Ronde4</formula1>
    </dataValidation>
  </dataValidations>
  <printOptions gridLines="1"/>
  <pageMargins left="0.25" right="0.25" top="1.1437000000000002" bottom="1.1437000000000002" header="0.75000000000000011" footer="0.75000000000000011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602"/>
  <sheetViews>
    <sheetView workbookViewId="0">
      <selection activeCell="C9" sqref="C9"/>
    </sheetView>
  </sheetViews>
  <sheetFormatPr defaultColWidth="9" defaultRowHeight="14.25" x14ac:dyDescent="0.2"/>
  <cols>
    <col min="1" max="1" width="5.25" style="36" customWidth="1"/>
    <col min="2" max="2" width="6.25" style="36" customWidth="1"/>
    <col min="3" max="3" width="15.5" style="36" customWidth="1"/>
    <col min="4" max="4" width="11.5" style="36" customWidth="1"/>
    <col min="5" max="5" width="14.75" style="36" customWidth="1"/>
    <col min="6" max="6" width="8.125" style="10" customWidth="1"/>
    <col min="7" max="7" width="6.625" style="16" customWidth="1"/>
    <col min="8" max="8" width="8.125" style="10" customWidth="1"/>
    <col min="9" max="9" width="6.625" style="16" customWidth="1"/>
    <col min="10" max="10" width="7.375" style="37" customWidth="1"/>
    <col min="11" max="11" width="7.375" style="38" customWidth="1"/>
    <col min="12" max="14" width="7.375" style="39" customWidth="1"/>
    <col min="15" max="15" width="7.375" style="38" customWidth="1"/>
    <col min="16" max="16" width="8.25" style="38" customWidth="1"/>
    <col min="17" max="17" width="7.375" style="38" customWidth="1"/>
    <col min="18" max="18" width="7.375" style="39" customWidth="1"/>
    <col min="19" max="19" width="7.375" style="38" customWidth="1"/>
    <col min="20" max="20" width="6.25" style="40" customWidth="1"/>
    <col min="21" max="21" width="8.125" style="10" customWidth="1"/>
    <col min="22" max="22" width="6.25" style="40" customWidth="1"/>
    <col min="23" max="23" width="7.25" style="40" customWidth="1"/>
    <col min="24" max="24" width="7.75" style="8" customWidth="1"/>
    <col min="25" max="25" width="7.25" style="11" customWidth="1"/>
    <col min="26" max="26" width="6.25" style="10" customWidth="1"/>
    <col min="27" max="27" width="4.75" style="10" customWidth="1"/>
    <col min="28" max="28" width="7.25" style="11" customWidth="1"/>
    <col min="29" max="29" width="9" style="10" customWidth="1"/>
    <col min="30" max="30" width="9.5" style="10" customWidth="1"/>
    <col min="31" max="32" width="10.75" style="11" hidden="1" customWidth="1"/>
    <col min="33" max="1024" width="7.25" style="11" customWidth="1"/>
  </cols>
  <sheetData>
    <row r="1" spans="1:256" ht="39" customHeight="1" x14ac:dyDescent="0.2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3" t="s">
        <v>7</v>
      </c>
      <c r="I1" s="4" t="s">
        <v>8</v>
      </c>
      <c r="J1" s="5" t="s">
        <v>9</v>
      </c>
      <c r="K1" s="5" t="s">
        <v>10</v>
      </c>
      <c r="L1" s="5" t="s">
        <v>11</v>
      </c>
      <c r="M1" s="234" t="s">
        <v>12</v>
      </c>
      <c r="N1" s="234" t="s">
        <v>13</v>
      </c>
      <c r="O1" s="234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7" t="s">
        <v>19</v>
      </c>
      <c r="U1" s="3" t="s">
        <v>20</v>
      </c>
      <c r="V1" s="3" t="s">
        <v>21</v>
      </c>
      <c r="W1" s="3" t="s">
        <v>22</v>
      </c>
      <c r="Y1" s="9"/>
      <c r="Z1" s="9"/>
    </row>
    <row r="2" spans="1:256" s="19" customFormat="1" ht="16.5" customHeight="1" x14ac:dyDescent="0.2">
      <c r="A2" s="12">
        <v>475</v>
      </c>
      <c r="B2" s="12">
        <f t="array" ref="B2">_xlfn.RANK.EQ(V2,$V$2:$V$607)</f>
        <v>1</v>
      </c>
      <c r="C2" s="13" t="str">
        <f>IF(VLOOKUP($A2,Tournoi!$B$2:$F$601,3,0)="","",VLOOKUP($A2,Tournoi!$B$2:$F$601,3,0))</f>
        <v>Van Bilzen</v>
      </c>
      <c r="D2" s="13" t="str">
        <f>IF(VLOOKUP($A2,Tournoi!$B$2:$F$601,4,0)="","",VLOOKUP($A2,Tournoi!$B$2:$F$601,4,0))</f>
        <v>Bart</v>
      </c>
      <c r="E2" s="13" t="str">
        <f>IF(VLOOKUP($A2,Tournoi!$B$2:$F$612,5,0)="","",VLOOKUP($A2,Tournoi!$B$2:$F$612,5,0))</f>
        <v>Speelduivel</v>
      </c>
      <c r="F2" s="12">
        <v>1808.5498877233999</v>
      </c>
      <c r="G2" s="12">
        <v>602.84996257446699</v>
      </c>
      <c r="H2" s="12">
        <v>2038.07243737098</v>
      </c>
      <c r="I2" s="12">
        <v>1358.7149582473201</v>
      </c>
      <c r="J2" s="14">
        <v>336.57364914677697</v>
      </c>
      <c r="K2" s="12">
        <v>326.56672230633399</v>
      </c>
      <c r="L2" s="12">
        <v>360.95384150712567</v>
      </c>
      <c r="M2" s="12">
        <v>320.58629629629627</v>
      </c>
      <c r="N2" s="12">
        <v>354.00882247007905</v>
      </c>
      <c r="O2" s="12" t="str">
        <f>IF(VLOOKUP($A2,Tournoi!$B$2:$AC$601,6,0)="","",VLOOKUP($A2,Tournoi!$B$2:$AF$601,30,0))</f>
        <v/>
      </c>
      <c r="P2" s="12"/>
      <c r="Q2" s="12"/>
      <c r="R2" s="12"/>
      <c r="S2" s="15"/>
      <c r="T2" s="14">
        <f t="array" ref="T2">SUM(J2:S2)</f>
        <v>1698.6893317266117</v>
      </c>
      <c r="U2" s="12">
        <f t="array" ref="U2">IF(S2="",0,S2)+IF((COUNT(J2:R2)&lt;6),SUM(J2:R2),(MAX(J2:R2)+LARGE(J2:R2,2)+LARGE(J2:R2,3)+LARGE(J2:R2,4)+LARGE(J2:R2,5)))</f>
        <v>1698.6893317266117</v>
      </c>
      <c r="V2" s="12">
        <f>U2+G2+I2</f>
        <v>3660.2542525483987</v>
      </c>
      <c r="W2" s="12">
        <f t="array" ref="W2">COUNT(J2:S2)</f>
        <v>5</v>
      </c>
      <c r="X2" s="12"/>
      <c r="Y2" s="12"/>
      <c r="Z2" s="16"/>
      <c r="AA2" s="12"/>
      <c r="AB2" s="12"/>
      <c r="AC2" s="17"/>
      <c r="AD2" s="17"/>
      <c r="AE2" s="18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</row>
    <row r="3" spans="1:256" s="19" customFormat="1" ht="16.5" customHeight="1" x14ac:dyDescent="0.2">
      <c r="A3" s="12">
        <v>501</v>
      </c>
      <c r="B3" s="12">
        <f t="array" ref="B3">_xlfn.RANK.EQ(V3,$V$2:$V$607)</f>
        <v>2</v>
      </c>
      <c r="C3" s="13" t="str">
        <f>IF(VLOOKUP($A3,Tournoi!$B$2:$F$601,3,0)="","",VLOOKUP($A3,Tournoi!$B$2:$F$601,3,0))</f>
        <v>Van Hove</v>
      </c>
      <c r="D3" s="13" t="str">
        <f>IF(VLOOKUP($A3,Tournoi!$B$2:$F$601,4,0)="","",VLOOKUP($A3,Tournoi!$B$2:$F$601,4,0))</f>
        <v>Paul</v>
      </c>
      <c r="E3" s="13" t="str">
        <f>IF(VLOOKUP($A3,Tournoi!$B$2:$F$612,5,0)="","",VLOOKUP($A3,Tournoi!$B$2:$F$612,5,0))</f>
        <v>Speelduivel</v>
      </c>
      <c r="F3" s="12">
        <v>1677.4312076065801</v>
      </c>
      <c r="G3" s="12">
        <v>559.14373586886097</v>
      </c>
      <c r="H3" s="12">
        <v>1911.2212488095799</v>
      </c>
      <c r="I3" s="12">
        <v>1274.14749920638</v>
      </c>
      <c r="J3" s="14">
        <v>257.51691588785002</v>
      </c>
      <c r="K3" s="12">
        <v>325.55447852760699</v>
      </c>
      <c r="L3" s="12">
        <v>301.80720055388878</v>
      </c>
      <c r="M3" s="12">
        <v>360.00408682214493</v>
      </c>
      <c r="N3" s="12">
        <v>276.19048500976976</v>
      </c>
      <c r="O3" s="12">
        <f>IF(VLOOKUP($A3,Tournoi!$B$2:$AC$601,6,0)="","",VLOOKUP($A3,Tournoi!$B$2:$AF$601,30,0))</f>
        <v>382.94267837148692</v>
      </c>
      <c r="P3" s="12"/>
      <c r="Q3" s="12"/>
      <c r="R3" s="12"/>
      <c r="S3" s="15"/>
      <c r="T3" s="14">
        <f t="array" ref="T3">SUM(J3:S3)</f>
        <v>1904.0158451727473</v>
      </c>
      <c r="U3" s="12">
        <f t="array" ref="U3">IF(S3="",0,S3)+IF((COUNT(J3:R3)&lt;6),SUM(J3:R3),(MAX(J3:R3)+LARGE(J3:R3,2)+LARGE(J3:R3,3)+LARGE(J3:R3,4)+LARGE(J3:R3,5)))</f>
        <v>1646.4989292848973</v>
      </c>
      <c r="V3" s="12">
        <f>U3+G3+I3</f>
        <v>3479.7901643601381</v>
      </c>
      <c r="W3" s="12">
        <f t="array" ref="W3">COUNT(J3:S3)</f>
        <v>6</v>
      </c>
      <c r="X3" s="12"/>
      <c r="Y3" s="12"/>
      <c r="Z3" s="16"/>
      <c r="AA3" s="12"/>
      <c r="AB3" s="12"/>
      <c r="AC3" s="16"/>
      <c r="AD3" s="16"/>
    </row>
    <row r="4" spans="1:256" s="19" customFormat="1" ht="16.5" customHeight="1" x14ac:dyDescent="0.2">
      <c r="A4" s="12">
        <v>401</v>
      </c>
      <c r="B4" s="12">
        <f t="array" ref="B4">_xlfn.RANK.EQ(V4,$V$2:$V$607)</f>
        <v>3</v>
      </c>
      <c r="C4" s="13" t="str">
        <f>IF(VLOOKUP($A4,Tournoi!$B$2:$F$601,3,0)="","",VLOOKUP($A4,Tournoi!$B$2:$F$601,3,0))</f>
        <v>Rébérez</v>
      </c>
      <c r="D4" s="13" t="str">
        <f>IF(VLOOKUP($A4,Tournoi!$B$2:$F$601,4,0)="","",VLOOKUP($A4,Tournoi!$B$2:$F$601,4,0))</f>
        <v>Dominic</v>
      </c>
      <c r="E4" s="13" t="str">
        <f>IF(VLOOKUP($A4,Tournoi!$B$2:$F$612,5,0)="","",VLOOKUP($A4,Tournoi!$B$2:$F$612,5,0))</f>
        <v>De Speeldoos</v>
      </c>
      <c r="F4" s="12">
        <v>1814.5721454725899</v>
      </c>
      <c r="G4" s="12">
        <v>604.85738182419698</v>
      </c>
      <c r="H4" s="12">
        <v>1796.5214600668201</v>
      </c>
      <c r="I4" s="12">
        <v>1197.68097337788</v>
      </c>
      <c r="J4" s="14">
        <v>239.68184952302599</v>
      </c>
      <c r="K4" s="12">
        <v>366.90461328620398</v>
      </c>
      <c r="L4" s="12">
        <v>323.4086996149631</v>
      </c>
      <c r="M4" s="12">
        <v>279.12288085968254</v>
      </c>
      <c r="N4" s="12">
        <v>268.14601948671248</v>
      </c>
      <c r="O4" s="12">
        <f>IF(VLOOKUP($A4,Tournoi!$B$2:$AC$601,6,0)="","",VLOOKUP($A4,Tournoi!$B$2:$AF$601,30,0))</f>
        <v>338.51170097831027</v>
      </c>
      <c r="P4" s="12"/>
      <c r="Q4" s="12"/>
      <c r="R4" s="12"/>
      <c r="S4" s="15"/>
      <c r="T4" s="14">
        <f t="array" ref="T4">SUM(J4:S4)</f>
        <v>1815.7757637488983</v>
      </c>
      <c r="U4" s="12">
        <f t="array" ref="U4">IF(S4="",0,S4)+IF((COUNT(J4:R4)&lt;6),SUM(J4:R4),(MAX(J4:R4)+LARGE(J4:R4,2)+LARGE(J4:R4,3)+LARGE(J4:R4,4)+LARGE(J4:R4,5)))</f>
        <v>1576.0939142258724</v>
      </c>
      <c r="V4" s="12">
        <f>U4+G4+I4</f>
        <v>3378.6322694279493</v>
      </c>
      <c r="W4" s="12">
        <f t="array" ref="W4">COUNT(J4:S4)</f>
        <v>6</v>
      </c>
      <c r="X4" s="12"/>
      <c r="Y4" s="12"/>
      <c r="Z4" s="16"/>
      <c r="AA4" s="12"/>
      <c r="AB4" s="12"/>
      <c r="AC4" s="16"/>
      <c r="AD4" s="16"/>
    </row>
    <row r="5" spans="1:256" s="19" customFormat="1" ht="16.5" customHeight="1" x14ac:dyDescent="0.2">
      <c r="A5" s="12">
        <v>288</v>
      </c>
      <c r="B5" s="12">
        <f>_xlfn.RANK.EQ(V5,$V$2:$V$607)</f>
        <v>4</v>
      </c>
      <c r="C5" s="13" t="str">
        <f>IF(VLOOKUP($A5,Tournoi!$B$2:$F$601,3,0)="","",VLOOKUP($A5,Tournoi!$B$2:$F$601,3,0))</f>
        <v>Verheyden</v>
      </c>
      <c r="D5" s="13" t="str">
        <f>IF(VLOOKUP($A5,Tournoi!$B$2:$F$601,4,0)="","",VLOOKUP($A5,Tournoi!$B$2:$F$601,4,0))</f>
        <v>Karl</v>
      </c>
      <c r="E5" s="13" t="str">
        <f>IF(VLOOKUP($A5,Tournoi!$B$2:$F$612,5,0)="","",VLOOKUP($A5,Tournoi!$B$2:$F$612,5,0))</f>
        <v>Speelduivel</v>
      </c>
      <c r="F5" s="12">
        <v>1896.3494965770999</v>
      </c>
      <c r="G5" s="12">
        <v>632.11649885903296</v>
      </c>
      <c r="H5" s="12">
        <v>1835.05219935734</v>
      </c>
      <c r="I5" s="12">
        <v>1223.36813290489</v>
      </c>
      <c r="J5" s="14">
        <v>202.70275528676899</v>
      </c>
      <c r="K5" s="12">
        <v>160.00964506172801</v>
      </c>
      <c r="L5" t="s">
        <v>958</v>
      </c>
      <c r="M5" s="12">
        <v>266.89646336979501</v>
      </c>
      <c r="N5" s="12">
        <v>312.5514322725478</v>
      </c>
      <c r="O5" s="12">
        <f>IF(VLOOKUP($A5,Tournoi!$B$2:$AC$601,6,0)="","",VLOOKUP($A5,Tournoi!$B$2:$AF$601,30,0))</f>
        <v>344.5091238471673</v>
      </c>
      <c r="P5" s="12"/>
      <c r="Q5" s="12"/>
      <c r="R5" s="12"/>
      <c r="S5" s="15"/>
      <c r="T5" s="14">
        <f t="array" ref="T5">SUM(J5:S5)</f>
        <v>1286.6694198380071</v>
      </c>
      <c r="U5" s="12">
        <f t="array" ref="U5">IF(S5="",0,S5)+IF((COUNT(J5:R5)&lt;6),SUM(J5:R5),(MAX(J5:R5)+LARGE(J5:R5,2)+LARGE(J5:R5,3)+LARGE(J5:R5,4)+LARGE(J5:R5,5)))</f>
        <v>1286.6694198380071</v>
      </c>
      <c r="V5" s="12">
        <f>U5+G5+I5</f>
        <v>3142.15405160193</v>
      </c>
      <c r="W5" s="12">
        <f t="array" ref="W5">COUNT(J5:S5)</f>
        <v>5</v>
      </c>
      <c r="X5" s="12"/>
      <c r="Y5" s="12"/>
      <c r="Z5" s="16"/>
      <c r="AA5" s="12"/>
      <c r="AB5" s="12"/>
      <c r="AC5" s="16"/>
      <c r="AD5" s="16"/>
    </row>
    <row r="6" spans="1:256" s="19" customFormat="1" ht="16.5" customHeight="1" x14ac:dyDescent="0.2">
      <c r="A6" s="12">
        <v>265</v>
      </c>
      <c r="B6" s="12">
        <f t="array" ref="B6">_xlfn.RANK.EQ(V6,$V$2:$V$607)</f>
        <v>5</v>
      </c>
      <c r="C6" s="13" t="str">
        <f>IF(VLOOKUP($A6,Tournoi!$B$2:$F$601,3,0)="","",VLOOKUP($A6,Tournoi!$B$2:$F$601,3,0))</f>
        <v>Verheyen</v>
      </c>
      <c r="D6" s="13" t="str">
        <f>IF(VLOOKUP($A6,Tournoi!$B$2:$F$601,4,0)="","",VLOOKUP($A6,Tournoi!$B$2:$F$601,4,0))</f>
        <v>Jan</v>
      </c>
      <c r="E6" s="13" t="str">
        <f>IF(VLOOKUP($A6,Tournoi!$B$2:$F$612,5,0)="","",VLOOKUP($A6,Tournoi!$B$2:$F$612,5,0))</f>
        <v>t Gezelschap</v>
      </c>
      <c r="F6" s="12">
        <v>1917.6422788925399</v>
      </c>
      <c r="G6" s="12">
        <v>639.21409296418005</v>
      </c>
      <c r="H6" s="12">
        <v>1685.3525337042499</v>
      </c>
      <c r="I6" s="12">
        <v>1123.56835580283</v>
      </c>
      <c r="J6" s="14">
        <v>267.82794758685498</v>
      </c>
      <c r="K6" s="12">
        <v>371.81778438618397</v>
      </c>
      <c r="L6" s="12">
        <v>226.65059807461648</v>
      </c>
      <c r="M6" s="12">
        <v>255.02826089757167</v>
      </c>
      <c r="N6" s="12" t="s">
        <v>958</v>
      </c>
      <c r="O6" s="12">
        <f>IF(VLOOKUP($A6,Tournoi!$B$2:$AC$601,6,0)="","",VLOOKUP($A6,Tournoi!$B$2:$AF$601,30,0))</f>
        <v>240.64779410250071</v>
      </c>
      <c r="P6" s="12"/>
      <c r="Q6" s="12"/>
      <c r="R6" s="12"/>
      <c r="S6" s="15"/>
      <c r="T6" s="14">
        <f t="array" ref="T6">SUM(J6:S6)</f>
        <v>1361.9723850477278</v>
      </c>
      <c r="U6" s="12">
        <f t="array" ref="U6">IF(S6="",0,S6)+IF((COUNT(J6:R6)&lt;6),SUM(J6:R6),(MAX(J6:R6)+LARGE(J6:R6,2)+LARGE(J6:R6,3)+LARGE(J6:R6,4)+LARGE(J6:R6,5)))</f>
        <v>1361.9723850477278</v>
      </c>
      <c r="V6" s="12">
        <f>U6+G6+I6</f>
        <v>3124.754833814738</v>
      </c>
      <c r="W6" s="12">
        <f t="array" ref="W6">COUNT(J6:S6)</f>
        <v>5</v>
      </c>
      <c r="X6" s="12"/>
      <c r="Y6" s="12"/>
      <c r="Z6" s="16"/>
      <c r="AA6" s="12"/>
      <c r="AB6" s="12"/>
      <c r="AC6" s="16"/>
      <c r="AD6" s="16"/>
    </row>
    <row r="7" spans="1:256" s="19" customFormat="1" ht="16.5" customHeight="1" x14ac:dyDescent="0.2">
      <c r="A7" s="12">
        <v>193</v>
      </c>
      <c r="B7" s="12">
        <f t="array" ref="B7">_xlfn.RANK.EQ(V7,$V$2:$V$607)</f>
        <v>6</v>
      </c>
      <c r="C7" s="13" t="str">
        <f>IF(VLOOKUP($A7,Tournoi!$B$2:$F$601,3,0)="","",VLOOKUP($A7,Tournoi!$B$2:$F$601,3,0))</f>
        <v>Jonckers</v>
      </c>
      <c r="D7" s="13" t="str">
        <f>IF(VLOOKUP($A7,Tournoi!$B$2:$F$601,4,0)="","",VLOOKUP($A7,Tournoi!$B$2:$F$601,4,0))</f>
        <v>Gunther</v>
      </c>
      <c r="E7" s="13" t="str">
        <f>IF(VLOOKUP($A7,Tournoi!$B$2:$F$612,5,0)="","",VLOOKUP($A7,Tournoi!$B$2:$F$612,5,0))</f>
        <v>t Gezelschap</v>
      </c>
      <c r="F7" s="12">
        <v>1539.8264751848001</v>
      </c>
      <c r="G7" s="12">
        <v>513.27549172826696</v>
      </c>
      <c r="H7" s="12">
        <v>1816.8001977076999</v>
      </c>
      <c r="I7" s="12">
        <v>1211.20013180513</v>
      </c>
      <c r="J7" s="14"/>
      <c r="K7" s="12">
        <v>284.20417831624701</v>
      </c>
      <c r="L7" s="12">
        <v>241.76092263507448</v>
      </c>
      <c r="M7" s="12">
        <v>235.80333135528812</v>
      </c>
      <c r="N7" s="12">
        <v>189.44591567852433</v>
      </c>
      <c r="O7" s="12">
        <f>IF(VLOOKUP($A7,Tournoi!$B$2:$AC$601,6,0)="","",VLOOKUP($A7,Tournoi!$B$2:$AF$601,30,0))</f>
        <v>291.14361577781267</v>
      </c>
      <c r="P7" s="12"/>
      <c r="Q7" s="12"/>
      <c r="R7" s="12"/>
      <c r="S7" s="15"/>
      <c r="T7" s="14">
        <f t="array" ref="T7">SUM(J7:S7)</f>
        <v>1242.3579637629466</v>
      </c>
      <c r="U7" s="12">
        <f t="array" ref="U7">IF(S7="",0,S7)+IF((COUNT(J7:R7)&lt;6),SUM(J7:R7),(MAX(J7:R7)+LARGE(J7:R7,2)+LARGE(J7:R7,3)+LARGE(J7:R7,4)+LARGE(J7:R7,5)))</f>
        <v>1242.3579637629466</v>
      </c>
      <c r="V7" s="12">
        <f>U7+G7+I7</f>
        <v>2966.8335872963435</v>
      </c>
      <c r="W7" s="12">
        <f t="array" ref="W7">COUNT(J7:S7)</f>
        <v>5</v>
      </c>
      <c r="X7" s="12"/>
      <c r="Y7" s="12"/>
      <c r="Z7" s="16"/>
      <c r="AA7" s="16"/>
      <c r="AC7" s="16"/>
      <c r="AD7" s="16"/>
      <c r="AG7" s="21"/>
    </row>
    <row r="8" spans="1:256" s="19" customFormat="1" ht="16.5" customHeight="1" x14ac:dyDescent="0.2">
      <c r="A8" s="12">
        <v>129</v>
      </c>
      <c r="B8" s="12">
        <f t="array" ref="B8">_xlfn.RANK.EQ(V8,$V$2:$V$607)</f>
        <v>7</v>
      </c>
      <c r="C8" s="13" t="str">
        <f>IF(VLOOKUP($A8,Tournoi!$B$2:$F$601,3,0)="","",VLOOKUP($A8,Tournoi!$B$2:$F$601,3,0))</f>
        <v>Rosseeuw</v>
      </c>
      <c r="D8" s="13" t="str">
        <f>IF(VLOOKUP($A8,Tournoi!$B$2:$F$601,4,0)="","",VLOOKUP($A8,Tournoi!$B$2:$F$601,4,0))</f>
        <v>Kristof</v>
      </c>
      <c r="E8" s="13" t="str">
        <f>IF(VLOOKUP($A8,Tournoi!$B$2:$F$612,5,0)="","",VLOOKUP($A8,Tournoi!$B$2:$F$612,5,0))</f>
        <v>Spelen op Zolder</v>
      </c>
      <c r="F8" s="12">
        <v>1614.56665344001</v>
      </c>
      <c r="G8" s="12">
        <v>538.18888448000405</v>
      </c>
      <c r="H8" s="12">
        <v>1420.01342494351</v>
      </c>
      <c r="I8" s="12">
        <v>946.67561662900596</v>
      </c>
      <c r="J8" s="14">
        <v>315.84184436753401</v>
      </c>
      <c r="K8" s="12">
        <v>365.87343077319099</v>
      </c>
      <c r="L8" t="s">
        <v>958</v>
      </c>
      <c r="M8" s="12">
        <v>268.87071576598117</v>
      </c>
      <c r="N8" s="12">
        <v>195.42764032348467</v>
      </c>
      <c r="O8" s="12">
        <f>IF(VLOOKUP($A8,Tournoi!$B$2:$AC$601,6,0)="","",VLOOKUP($A8,Tournoi!$B$2:$AF$601,30,0))</f>
        <v>226.30069090136053</v>
      </c>
      <c r="P8" s="12"/>
      <c r="Q8" s="12"/>
      <c r="R8" s="12"/>
      <c r="S8" s="15"/>
      <c r="T8" s="14">
        <f t="array" ref="T8">SUM(J8:S8)</f>
        <v>1372.3143221315513</v>
      </c>
      <c r="U8" s="12">
        <f t="array" ref="U8">IF(S8="",0,S8)+IF((COUNT(J8:R8)&lt;6),SUM(J8:R8),(MAX(J8:R8)+LARGE(J8:R8,2)+LARGE(J8:R8,3)+LARGE(J8:R8,4)+LARGE(J8:R8,5)))</f>
        <v>1372.3143221315513</v>
      </c>
      <c r="V8" s="12">
        <f>U8+G8+I8</f>
        <v>2857.1788232405615</v>
      </c>
      <c r="W8" s="12">
        <f t="array" ref="W8">COUNT(J8:S8)</f>
        <v>5</v>
      </c>
      <c r="X8" s="12"/>
      <c r="Y8" s="12"/>
      <c r="Z8" s="16"/>
      <c r="AA8" s="12"/>
      <c r="AB8" s="12"/>
      <c r="AC8" s="16"/>
      <c r="AD8" s="16"/>
    </row>
    <row r="9" spans="1:256" s="19" customFormat="1" ht="16.5" customHeight="1" x14ac:dyDescent="0.2">
      <c r="A9" s="12">
        <v>150</v>
      </c>
      <c r="B9" s="12">
        <f t="array" ref="B9">_xlfn.RANK.EQ(V9,$V$2:$V$607)</f>
        <v>8</v>
      </c>
      <c r="C9" s="13" t="str">
        <f>IF(VLOOKUP($A9,Tournoi!$B$2:$F$601,3,0)="","",VLOOKUP($A9,Tournoi!$B$2:$F$601,3,0))</f>
        <v>Wellemans</v>
      </c>
      <c r="D9" s="13" t="str">
        <f>IF(VLOOKUP($A9,Tournoi!$B$2:$F$601,4,0)="","",VLOOKUP($A9,Tournoi!$B$2:$F$601,4,0))</f>
        <v>Nico</v>
      </c>
      <c r="E9" s="13" t="str">
        <f>IF(VLOOKUP($A9,Tournoi!$B$2:$F$612,5,0)="","",VLOOKUP($A9,Tournoi!$B$2:$F$612,5,0))</f>
        <v>Speelduivel</v>
      </c>
      <c r="F9" s="12">
        <v>1593.64639715968</v>
      </c>
      <c r="G9" s="12">
        <v>531.21546571989495</v>
      </c>
      <c r="H9" s="12">
        <v>1890.71472082686</v>
      </c>
      <c r="I9" s="12">
        <v>1260.47648055124</v>
      </c>
      <c r="J9" s="14">
        <v>192.70972340667501</v>
      </c>
      <c r="K9" s="12">
        <v>367.92298850574701</v>
      </c>
      <c r="L9" s="12">
        <v>151.1195429849792</v>
      </c>
      <c r="M9" s="12" t="s">
        <v>958</v>
      </c>
      <c r="N9" s="12" t="s">
        <v>958</v>
      </c>
      <c r="O9" s="12">
        <f>IF(VLOOKUP($A9,Tournoi!$B$2:$AC$601,6,0)="","",VLOOKUP($A9,Tournoi!$B$2:$AF$601,30,0))</f>
        <v>290.13539263282701</v>
      </c>
      <c r="P9" s="12"/>
      <c r="Q9" s="12"/>
      <c r="R9" s="12"/>
      <c r="S9" s="15"/>
      <c r="T9" s="14">
        <f t="array" ref="T9">SUM(J9:S9)</f>
        <v>1001.8876475302282</v>
      </c>
      <c r="U9" s="12">
        <f t="array" ref="U9">IF(S9="",0,S9)+IF((COUNT(J9:R9)&lt;6),SUM(J9:R9),(MAX(J9:R9)+LARGE(J9:R9,2)+LARGE(J9:R9,3)+LARGE(J9:R9,4)+LARGE(J9:R9,5)))</f>
        <v>1001.8876475302282</v>
      </c>
      <c r="V9" s="12">
        <f>U9+G9+I9</f>
        <v>2793.579593801363</v>
      </c>
      <c r="W9" s="12">
        <f t="array" ref="W9">COUNT(J9:S9)</f>
        <v>4</v>
      </c>
      <c r="X9" s="12"/>
      <c r="Y9" s="12"/>
      <c r="Z9" s="16"/>
      <c r="AA9" s="12"/>
      <c r="AB9" s="12"/>
      <c r="AC9" s="16"/>
      <c r="AD9" s="16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</row>
    <row r="10" spans="1:256" s="19" customFormat="1" ht="16.5" customHeight="1" x14ac:dyDescent="0.2">
      <c r="A10" s="12">
        <v>513</v>
      </c>
      <c r="B10" s="12">
        <f t="array" ref="B10">_xlfn.RANK.EQ(V10,$V$2:$V$607)</f>
        <v>9</v>
      </c>
      <c r="C10" s="13" t="str">
        <f>IF(VLOOKUP($A10,Tournoi!$B$2:$F$601,3,0)="","",VLOOKUP($A10,Tournoi!$B$2:$F$601,3,0))</f>
        <v>Van Roosbroeck</v>
      </c>
      <c r="D10" s="13" t="str">
        <f>IF(VLOOKUP($A10,Tournoi!$B$2:$F$601,4,0)="","",VLOOKUP($A10,Tournoi!$B$2:$F$601,4,0))</f>
        <v>Jan</v>
      </c>
      <c r="E10" s="13" t="str">
        <f>IF(VLOOKUP($A10,Tournoi!$B$2:$F$612,5,0)="","",VLOOKUP($A10,Tournoi!$B$2:$F$612,5,0))</f>
        <v>De Speeldoos</v>
      </c>
      <c r="F10" s="12">
        <v>1310.84676396241</v>
      </c>
      <c r="G10" s="12">
        <v>436.94892132080201</v>
      </c>
      <c r="H10" s="12">
        <v>1286.41791665956</v>
      </c>
      <c r="I10" s="12">
        <v>857.61194443970396</v>
      </c>
      <c r="J10" s="14">
        <v>339.52537735281697</v>
      </c>
      <c r="K10" s="12">
        <v>148.62771837764899</v>
      </c>
      <c r="L10" s="12">
        <v>229.33608321827538</v>
      </c>
      <c r="M10" s="12">
        <v>300.75230720606828</v>
      </c>
      <c r="N10" s="12">
        <v>237.82588932806325</v>
      </c>
      <c r="O10" s="12">
        <f>IF(VLOOKUP($A10,Tournoi!$B$2:$AC$601,6,0)="","",VLOOKUP($A10,Tournoi!$B$2:$AF$601,30,0))</f>
        <v>342.57126441584489</v>
      </c>
      <c r="P10" s="12"/>
      <c r="Q10" s="12"/>
      <c r="R10" s="12"/>
      <c r="S10" s="15"/>
      <c r="T10" s="14">
        <f t="array" ref="T10">SUM(J10:S10)</f>
        <v>1598.6386398987179</v>
      </c>
      <c r="U10" s="12">
        <f t="array" ref="U10">IF(S10="",0,S10)+IF((COUNT(J10:R10)&lt;6),SUM(J10:R10),(MAX(J10:R10)+LARGE(J10:R10,2)+LARGE(J10:R10,3)+LARGE(J10:R10,4)+LARGE(J10:R10,5)))</f>
        <v>1450.0109215210689</v>
      </c>
      <c r="V10" s="12">
        <f>U10+G10+I10</f>
        <v>2744.5717872815749</v>
      </c>
      <c r="W10" s="12">
        <f t="array" ref="W10">COUNT(J10:S10)</f>
        <v>6</v>
      </c>
      <c r="X10" s="12"/>
      <c r="Y10" s="12"/>
      <c r="Z10" s="16"/>
      <c r="AA10" s="12"/>
      <c r="AB10" s="12"/>
      <c r="AC10" s="16"/>
      <c r="AD10" s="16"/>
      <c r="AE10" s="21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</row>
    <row r="11" spans="1:256" s="19" customFormat="1" ht="16.5" customHeight="1" x14ac:dyDescent="0.2">
      <c r="A11" s="12">
        <v>510</v>
      </c>
      <c r="B11" s="12">
        <f t="array" ref="B11">_xlfn.RANK.EQ(V11,$V$2:$V$607)</f>
        <v>10</v>
      </c>
      <c r="C11" s="13" t="str">
        <f>IF(VLOOKUP($A11,Tournoi!$B$2:$F$601,3,0)="","",VLOOKUP($A11,Tournoi!$B$2:$F$601,3,0))</f>
        <v>Vervoort</v>
      </c>
      <c r="D11" s="13" t="str">
        <f>IF(VLOOKUP($A11,Tournoi!$B$2:$F$601,4,0)="","",VLOOKUP($A11,Tournoi!$B$2:$F$601,4,0))</f>
        <v>Dorien</v>
      </c>
      <c r="E11" s="13" t="str">
        <f>IF(VLOOKUP($A11,Tournoi!$B$2:$F$612,5,0)="","",VLOOKUP($A11,Tournoi!$B$2:$F$612,5,0))</f>
        <v>t Gezelschap</v>
      </c>
      <c r="F11" s="12">
        <v>1924.2105064940399</v>
      </c>
      <c r="G11" s="12">
        <v>641.40350216467903</v>
      </c>
      <c r="H11" s="12">
        <v>1409.6348426770601</v>
      </c>
      <c r="I11" s="12">
        <v>939.75656178470695</v>
      </c>
      <c r="J11" s="14">
        <v>378.87885248928399</v>
      </c>
      <c r="K11" s="12">
        <v>244.77398857627699</v>
      </c>
      <c r="L11" t="s">
        <v>958</v>
      </c>
      <c r="M11" s="12">
        <v>154.08355060173534</v>
      </c>
      <c r="N11" s="12" t="s">
        <v>958</v>
      </c>
      <c r="O11" s="12">
        <f>IF(VLOOKUP($A11,Tournoi!$B$2:$AC$601,6,0)="","",VLOOKUP($A11,Tournoi!$B$2:$AF$601,30,0))</f>
        <v>351.78349178485223</v>
      </c>
      <c r="P11" s="12"/>
      <c r="Q11" s="12"/>
      <c r="R11" s="12"/>
      <c r="S11" s="15"/>
      <c r="T11" s="14">
        <f t="array" ref="T11">SUM(J11:S11)</f>
        <v>1129.5198834521486</v>
      </c>
      <c r="U11" s="12">
        <f t="array" ref="U11">IF(S11="",0,S11)+IF((COUNT(J11:R11)&lt;6),SUM(J11:R11),(MAX(J11:R11)+LARGE(J11:R11,2)+LARGE(J11:R11,3)+LARGE(J11:R11,4)+LARGE(J11:R11,5)))</f>
        <v>1129.5198834521486</v>
      </c>
      <c r="V11" s="12">
        <f>U11+G11+I11</f>
        <v>2710.6799474015343</v>
      </c>
      <c r="W11" s="12">
        <f t="array" ref="W11">COUNT(J11:S11)</f>
        <v>4</v>
      </c>
      <c r="X11" s="12"/>
      <c r="Y11" s="12"/>
      <c r="Z11" s="16"/>
      <c r="AA11" s="12"/>
      <c r="AB11" s="12"/>
      <c r="AC11" s="16"/>
      <c r="AD11" s="16"/>
    </row>
    <row r="12" spans="1:256" s="19" customFormat="1" ht="16.5" customHeight="1" x14ac:dyDescent="0.2">
      <c r="A12" s="12">
        <v>423</v>
      </c>
      <c r="B12" s="12">
        <f t="array" ref="B12">_xlfn.RANK.EQ(V12,$V$2:$V$607)</f>
        <v>11</v>
      </c>
      <c r="C12" s="13" t="str">
        <f>IF(VLOOKUP($A12,Tournoi!$B$2:$F$601,3,0)="","",VLOOKUP($A12,Tournoi!$B$2:$F$601,3,0))</f>
        <v>De Breucker</v>
      </c>
      <c r="D12" s="13" t="str">
        <f>IF(VLOOKUP($A12,Tournoi!$B$2:$F$601,4,0)="","",VLOOKUP($A12,Tournoi!$B$2:$F$601,4,0))</f>
        <v>Wim</v>
      </c>
      <c r="E12" s="13" t="str">
        <f>IF(VLOOKUP($A12,Tournoi!$B$2:$F$612,5,0)="","",VLOOKUP($A12,Tournoi!$B$2:$F$612,5,0))</f>
        <v>De Speeldoos</v>
      </c>
      <c r="F12" s="12">
        <v>1533.67088994193</v>
      </c>
      <c r="G12" s="12">
        <v>511.22362998064199</v>
      </c>
      <c r="H12" s="12">
        <v>1394.2813692658201</v>
      </c>
      <c r="I12" s="12">
        <v>929.520912843882</v>
      </c>
      <c r="J12" s="14">
        <v>150.58954154780201</v>
      </c>
      <c r="K12" s="12"/>
      <c r="L12" s="12">
        <v>303.74188068730234</v>
      </c>
      <c r="M12" s="12">
        <v>182.67237255498122</v>
      </c>
      <c r="N12" s="12">
        <v>227.80072301600961</v>
      </c>
      <c r="O12" s="12">
        <f>IF(VLOOKUP($A12,Tournoi!$B$2:$AC$601,6,0)="","",VLOOKUP($A12,Tournoi!$B$2:$AF$601,30,0))</f>
        <v>309.46158905551169</v>
      </c>
      <c r="P12" s="12"/>
      <c r="Q12" s="12"/>
      <c r="R12" s="12"/>
      <c r="S12" s="15"/>
      <c r="T12" s="14">
        <f t="array" ref="T12">SUM(J12:S12)</f>
        <v>1174.2661068616069</v>
      </c>
      <c r="U12" s="12">
        <f t="array" ref="U12">IF(S12="",0,S12)+IF((COUNT(J12:R12)&lt;6),SUM(J12:R12),(MAX(J12:R12)+LARGE(J12:R12,2)+LARGE(J12:R12,3)+LARGE(J12:R12,4)+LARGE(J12:R12,5)))</f>
        <v>1174.2661068616069</v>
      </c>
      <c r="V12" s="12">
        <f>U12+G12+I12</f>
        <v>2615.0106496861308</v>
      </c>
      <c r="W12" s="12">
        <f t="array" ref="W12">COUNT(J12:S12)</f>
        <v>5</v>
      </c>
      <c r="X12" s="12"/>
      <c r="Y12" s="12"/>
      <c r="Z12" s="16"/>
      <c r="AA12" s="16"/>
      <c r="AC12" s="16"/>
      <c r="AD12" s="16"/>
    </row>
    <row r="13" spans="1:256" s="19" customFormat="1" ht="16.5" customHeight="1" x14ac:dyDescent="0.2">
      <c r="A13" s="12">
        <v>434</v>
      </c>
      <c r="B13" s="12">
        <f t="array" ref="B13">_xlfn.RANK.EQ(V13,$V$2:$V$607)</f>
        <v>12</v>
      </c>
      <c r="C13" s="13" t="str">
        <f>IF(VLOOKUP($A13,Tournoi!$B$2:$F$601,3,0)="","",VLOOKUP($A13,Tournoi!$B$2:$F$601,3,0))</f>
        <v>Lodewijckx</v>
      </c>
      <c r="D13" s="13" t="str">
        <f>IF(VLOOKUP($A13,Tournoi!$B$2:$F$601,4,0)="","",VLOOKUP($A13,Tournoi!$B$2:$F$601,4,0))</f>
        <v>Peter</v>
      </c>
      <c r="E13" s="13" t="str">
        <f>IF(VLOOKUP($A13,Tournoi!$B$2:$F$612,5,0)="","",VLOOKUP($A13,Tournoi!$B$2:$F$612,5,0))</f>
        <v>t Gezelschap</v>
      </c>
      <c r="F13" s="12">
        <v>1077.92260787491</v>
      </c>
      <c r="G13" s="12">
        <v>359.30753595830203</v>
      </c>
      <c r="H13" s="12">
        <v>1633.2082954998</v>
      </c>
      <c r="I13" s="12">
        <v>1088.8055303332001</v>
      </c>
      <c r="J13" s="14">
        <v>264.34565514297907</v>
      </c>
      <c r="K13" s="12">
        <v>319.39413400244098</v>
      </c>
      <c r="L13" s="12">
        <v>239.85343351270853</v>
      </c>
      <c r="M13" s="12" t="s">
        <v>958</v>
      </c>
      <c r="N13" s="12" t="s">
        <v>958</v>
      </c>
      <c r="O13" s="12">
        <f>IF(VLOOKUP($A13,Tournoi!$B$2:$AC$601,6,0)="","",VLOOKUP($A13,Tournoi!$B$2:$AF$601,30,0))</f>
        <v>286.16308909528721</v>
      </c>
      <c r="P13" s="12"/>
      <c r="Q13" s="12"/>
      <c r="R13" s="12"/>
      <c r="S13" s="15"/>
      <c r="T13" s="14">
        <f t="array" ref="T13">SUM(J13:S13)</f>
        <v>1109.7563117534157</v>
      </c>
      <c r="U13" s="12">
        <f t="array" ref="U13">IF(S13="",0,S13)+IF((COUNT(J13:R13)&lt;6),SUM(J13:R13),(MAX(J13:R13)+LARGE(J13:R13,2)+LARGE(J13:R13,3)+LARGE(J13:R13,4)+LARGE(J13:R13,5)))</f>
        <v>1109.7563117534157</v>
      </c>
      <c r="V13" s="12">
        <f>U13+G13+I13</f>
        <v>2557.8693780449175</v>
      </c>
      <c r="W13" s="12">
        <f t="array" ref="W13">COUNT(J13:S13)</f>
        <v>4</v>
      </c>
      <c r="X13" s="12"/>
      <c r="Y13" s="12"/>
      <c r="Z13" s="16"/>
      <c r="AA13" s="12"/>
      <c r="AB13" s="12"/>
      <c r="AC13" s="16"/>
      <c r="AD13" s="16"/>
      <c r="AE13" s="21"/>
    </row>
    <row r="14" spans="1:256" s="19" customFormat="1" ht="16.5" customHeight="1" x14ac:dyDescent="0.2">
      <c r="A14" s="12">
        <v>534</v>
      </c>
      <c r="B14" s="12">
        <f t="array" ref="B14">_xlfn.RANK.EQ(V14,$V$2:$V$607)</f>
        <v>13</v>
      </c>
      <c r="C14" s="13" t="str">
        <f>IF(VLOOKUP($A14,Tournoi!$B$2:$F$601,3,0)="","",VLOOKUP($A14,Tournoi!$B$2:$F$601,3,0))</f>
        <v>Liekens</v>
      </c>
      <c r="D14" s="13" t="str">
        <f>IF(VLOOKUP($A14,Tournoi!$B$2:$F$601,4,0)="","",VLOOKUP($A14,Tournoi!$B$2:$F$601,4,0))</f>
        <v>Patrick</v>
      </c>
      <c r="E14" s="13" t="str">
        <f>IF(VLOOKUP($A14,Tournoi!$B$2:$F$612,5,0)="","",VLOOKUP($A14,Tournoi!$B$2:$F$612,5,0))</f>
        <v>Spellenclub Mechelen</v>
      </c>
      <c r="F14" s="12">
        <v>1465.7651677958099</v>
      </c>
      <c r="G14" s="12">
        <v>488.58838926526897</v>
      </c>
      <c r="H14" s="12">
        <v>1380.78560173495</v>
      </c>
      <c r="I14" s="12">
        <v>920.523734489964</v>
      </c>
      <c r="J14" s="14">
        <v>335.53087537800099</v>
      </c>
      <c r="K14" s="12">
        <v>328.57350424302899</v>
      </c>
      <c r="L14" s="12">
        <v>166.43897849462365</v>
      </c>
      <c r="M14" s="12" t="s">
        <v>958</v>
      </c>
      <c r="N14" s="12" t="s">
        <v>958</v>
      </c>
      <c r="O14" s="12">
        <f>IF(VLOOKUP($A14,Tournoi!$B$2:$AC$601,6,0)="","",VLOOKUP($A14,Tournoi!$B$2:$AF$601,30,0))</f>
        <v>159.67374789562291</v>
      </c>
      <c r="P14" s="12"/>
      <c r="Q14" s="12"/>
      <c r="R14" s="12"/>
      <c r="S14" s="15"/>
      <c r="T14" s="14">
        <f t="array" ref="T14">SUM(J14:S14)</f>
        <v>990.21710601127643</v>
      </c>
      <c r="U14" s="12">
        <f t="array" ref="U14">IF(S14="",0,S14)+IF((COUNT(J14:R14)&lt;6),SUM(J14:R14),(MAX(J14:R14)+LARGE(J14:R14,2)+LARGE(J14:R14,3)+LARGE(J14:R14,4)+LARGE(J14:R14,5)))</f>
        <v>990.21710601127643</v>
      </c>
      <c r="V14" s="12">
        <f>U14+G14+I14</f>
        <v>2399.3292297665093</v>
      </c>
      <c r="W14" s="12">
        <f t="array" ref="W14">COUNT(J14:S14)</f>
        <v>4</v>
      </c>
      <c r="X14" s="12"/>
      <c r="Y14" s="12"/>
      <c r="Z14" s="16"/>
      <c r="AA14" s="12"/>
      <c r="AB14" s="12"/>
      <c r="AC14" s="16"/>
      <c r="AD14" s="16"/>
    </row>
    <row r="15" spans="1:256" s="19" customFormat="1" ht="16.5" customHeight="1" x14ac:dyDescent="0.2">
      <c r="A15" s="12">
        <v>328</v>
      </c>
      <c r="B15" s="12">
        <f t="array" ref="B15">_xlfn.RANK.EQ(V15,$V$2:$V$607)</f>
        <v>14</v>
      </c>
      <c r="C15" s="13" t="str">
        <f>IF(VLOOKUP($A15,Tournoi!$B$2:$F$601,3,0)="","",VLOOKUP($A15,Tournoi!$B$2:$F$601,3,0))</f>
        <v>Nuyts</v>
      </c>
      <c r="D15" s="13" t="str">
        <f>IF(VLOOKUP($A15,Tournoi!$B$2:$F$601,4,0)="","",VLOOKUP($A15,Tournoi!$B$2:$F$601,4,0))</f>
        <v>Johan</v>
      </c>
      <c r="E15" s="13" t="str">
        <f>IF(VLOOKUP($A15,Tournoi!$B$2:$F$612,5,0)="","",VLOOKUP($A15,Tournoi!$B$2:$F$612,5,0))</f>
        <v>Spellenclub Mechelen</v>
      </c>
      <c r="F15" s="12">
        <v>1322.1912894157799</v>
      </c>
      <c r="G15" s="12">
        <v>440.73042980525997</v>
      </c>
      <c r="H15" s="12">
        <v>1262.73360576135</v>
      </c>
      <c r="I15" s="12">
        <v>841.82240384089801</v>
      </c>
      <c r="J15" s="14"/>
      <c r="K15" s="12"/>
      <c r="L15" s="12">
        <v>276.71432206840393</v>
      </c>
      <c r="M15" s="12">
        <v>187.66656031570562</v>
      </c>
      <c r="N15" s="12">
        <v>316.47599225077403</v>
      </c>
      <c r="O15" s="12">
        <f>IF(VLOOKUP($A15,Tournoi!$B$2:$AC$601,6,0)="","",VLOOKUP($A15,Tournoi!$B$2:$AF$601,30,0))</f>
        <v>296.15308258496708</v>
      </c>
      <c r="P15" s="12"/>
      <c r="Q15" s="12"/>
      <c r="R15" s="12"/>
      <c r="S15" s="15"/>
      <c r="T15" s="14">
        <f t="array" ref="T15">SUM(J15:S15)</f>
        <v>1077.0099572198505</v>
      </c>
      <c r="U15" s="12">
        <f t="array" ref="U15">IF(S15="",0,S15)+IF((COUNT(J15:R15)&lt;6),SUM(J15:R15),(MAX(J15:R15)+LARGE(J15:R15,2)+LARGE(J15:R15,3)+LARGE(J15:R15,4)+LARGE(J15:R15,5)))</f>
        <v>1077.0099572198505</v>
      </c>
      <c r="V15" s="12">
        <f>U15+G15+I15</f>
        <v>2359.5627908660085</v>
      </c>
      <c r="W15" s="12">
        <f t="array" ref="W15">COUNT(J15:S15)</f>
        <v>4</v>
      </c>
      <c r="X15" s="12"/>
      <c r="Y15" s="12"/>
      <c r="Z15" s="16"/>
      <c r="AA15" s="12"/>
      <c r="AB15" s="12"/>
      <c r="AC15" s="16"/>
      <c r="AD15" s="16"/>
    </row>
    <row r="16" spans="1:256" s="19" customFormat="1" ht="16.5" customHeight="1" x14ac:dyDescent="0.2">
      <c r="A16" s="12">
        <v>191</v>
      </c>
      <c r="B16" s="12">
        <f t="array" ref="B16">_xlfn.RANK.EQ(V16,$V$2:$V$607)</f>
        <v>15</v>
      </c>
      <c r="C16" s="13" t="str">
        <f>IF(VLOOKUP($A16,Tournoi!$B$2:$F$601,3,0)="","",VLOOKUP($A16,Tournoi!$B$2:$F$601,3,0))</f>
        <v>Smekens</v>
      </c>
      <c r="D16" s="13" t="str">
        <f>IF(VLOOKUP($A16,Tournoi!$B$2:$F$601,4,0)="","",VLOOKUP($A16,Tournoi!$B$2:$F$601,4,0))</f>
        <v>Els</v>
      </c>
      <c r="E16" s="13" t="str">
        <f>IF(VLOOKUP($A16,Tournoi!$B$2:$F$612,5,0)="","",VLOOKUP($A16,Tournoi!$B$2:$F$612,5,0))</f>
        <v>Speelduivel</v>
      </c>
      <c r="F16" s="12">
        <v>1658.95641107251</v>
      </c>
      <c r="G16" s="12">
        <v>552.985470357503</v>
      </c>
      <c r="H16" s="12">
        <v>1130.5096410024901</v>
      </c>
      <c r="I16" s="12">
        <v>753.673094001658</v>
      </c>
      <c r="J16" s="14"/>
      <c r="K16" s="12">
        <v>295.79655349187999</v>
      </c>
      <c r="L16" t="s">
        <v>958</v>
      </c>
      <c r="M16" s="12">
        <v>66.229857099422318</v>
      </c>
      <c r="N16" s="12">
        <v>314.58070749871592</v>
      </c>
      <c r="O16" s="12">
        <f>IF(VLOOKUP($A16,Tournoi!$B$2:$AC$601,6,0)="","",VLOOKUP($A16,Tournoi!$B$2:$AF$601,30,0))</f>
        <v>282.23486968138735</v>
      </c>
      <c r="P16" s="12"/>
      <c r="Q16" s="12"/>
      <c r="R16" s="12"/>
      <c r="S16" s="15"/>
      <c r="T16" s="14">
        <f t="array" ref="T16">SUM(J16:S16)</f>
        <v>958.84198777140568</v>
      </c>
      <c r="U16" s="12">
        <f t="array" ref="U16">IF(S16="",0,S16)+IF((COUNT(J16:R16)&lt;6),SUM(J16:R16),(MAX(J16:R16)+LARGE(J16:R16,2)+LARGE(J16:R16,3)+LARGE(J16:R16,4)+LARGE(J16:R16,5)))</f>
        <v>958.84198777140568</v>
      </c>
      <c r="V16" s="12">
        <f>U16+G16+I16</f>
        <v>2265.5005521305666</v>
      </c>
      <c r="W16" s="12">
        <f t="array" ref="W16">COUNT(J16:S16)</f>
        <v>4</v>
      </c>
      <c r="X16" s="12"/>
      <c r="Y16" s="12"/>
      <c r="Z16" s="16"/>
      <c r="AA16" s="12"/>
      <c r="AB16" s="12"/>
      <c r="AC16" s="16"/>
      <c r="AD16" s="16"/>
    </row>
    <row r="17" spans="1:256" s="19" customFormat="1" ht="16.5" customHeight="1" x14ac:dyDescent="0.2">
      <c r="A17" s="12">
        <v>389</v>
      </c>
      <c r="B17" s="12">
        <f t="array" ref="B17">_xlfn.RANK.EQ(V17,$V$2:$V$607)</f>
        <v>16</v>
      </c>
      <c r="C17" s="13" t="str">
        <f>IF(VLOOKUP($A17,Tournoi!$B$2:$F$601,3,0)="","",VLOOKUP($A17,Tournoi!$B$2:$F$601,3,0))</f>
        <v>Poliakoff</v>
      </c>
      <c r="D17" s="13" t="str">
        <f>IF(VLOOKUP($A17,Tournoi!$B$2:$F$601,4,0)="","",VLOOKUP($A17,Tournoi!$B$2:$F$601,4,0))</f>
        <v>Pierre</v>
      </c>
      <c r="E17" s="13" t="str">
        <f>IF(VLOOKUP($A17,Tournoi!$B$2:$F$612,5,0)="","",VLOOKUP($A17,Tournoi!$B$2:$F$612,5,0))</f>
        <v>Alpa-Ludismes</v>
      </c>
      <c r="F17" s="12">
        <v>1146.0523445625599</v>
      </c>
      <c r="G17" s="12">
        <v>382.01744818752098</v>
      </c>
      <c r="H17" s="12">
        <v>1167.52266772132</v>
      </c>
      <c r="I17" s="12">
        <v>778.34844514754695</v>
      </c>
      <c r="J17" s="14">
        <v>200.05309165908301</v>
      </c>
      <c r="K17" s="12">
        <v>116.445142082888</v>
      </c>
      <c r="L17" s="12">
        <v>140.69022137887413</v>
      </c>
      <c r="M17" s="12">
        <v>148.78218020917137</v>
      </c>
      <c r="N17" s="12">
        <v>222.52186062964273</v>
      </c>
      <c r="O17" s="12">
        <f>IF(VLOOKUP($A17,Tournoi!$B$2:$AC$601,6,0)="","",VLOOKUP($A17,Tournoi!$B$2:$AF$601,30,0))</f>
        <v>235.76380621693121</v>
      </c>
      <c r="P17" s="12"/>
      <c r="Q17" s="12"/>
      <c r="R17" s="12"/>
      <c r="S17" s="15"/>
      <c r="T17" s="14">
        <f t="array" ref="T17">SUM(J17:S17)</f>
        <v>1064.2563021765905</v>
      </c>
      <c r="U17" s="12">
        <f t="array" ref="U17">IF(S17="",0,S17)+IF((COUNT(J17:R17)&lt;6),SUM(J17:R17),(MAX(J17:R17)+LARGE(J17:R17,2)+LARGE(J17:R17,3)+LARGE(J17:R17,4)+LARGE(J17:R17,5)))</f>
        <v>947.81116009370248</v>
      </c>
      <c r="V17" s="12">
        <f>U17+G17+I17</f>
        <v>2108.1770534287707</v>
      </c>
      <c r="W17" s="12">
        <f t="array" ref="W17">COUNT(J17:S17)</f>
        <v>6</v>
      </c>
      <c r="X17" s="12"/>
      <c r="Y17" s="12"/>
      <c r="Z17" s="16"/>
      <c r="AA17" s="16"/>
      <c r="AC17" s="16"/>
      <c r="AD17" s="16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</row>
    <row r="18" spans="1:256" s="19" customFormat="1" ht="16.5" customHeight="1" x14ac:dyDescent="0.2">
      <c r="A18" s="12">
        <v>299</v>
      </c>
      <c r="B18" s="12">
        <f t="array" ref="B18">_xlfn.RANK.EQ(V18,$V$2:$V$607)</f>
        <v>17</v>
      </c>
      <c r="C18" s="13" t="str">
        <f>IF(VLOOKUP($A18,Tournoi!$B$2:$F$601,3,0)="","",VLOOKUP($A18,Tournoi!$B$2:$F$601,3,0))</f>
        <v>Lehman</v>
      </c>
      <c r="D18" s="13" t="str">
        <f>IF(VLOOKUP($A18,Tournoi!$B$2:$F$601,4,0)="","",VLOOKUP($A18,Tournoi!$B$2:$F$601,4,0))</f>
        <v>Serge</v>
      </c>
      <c r="E18" s="13" t="str">
        <f>IF(VLOOKUP($A18,Tournoi!$B$2:$F$612,5,0)="","",VLOOKUP($A18,Tournoi!$B$2:$F$612,5,0))</f>
        <v>Alpa-Ludismes</v>
      </c>
      <c r="F18" s="12">
        <v>1752.89957098536</v>
      </c>
      <c r="G18" s="12">
        <v>584.29985699511997</v>
      </c>
      <c r="H18" s="12">
        <v>856.57941909299905</v>
      </c>
      <c r="I18" s="12">
        <v>571.05294606200005</v>
      </c>
      <c r="J18" s="14"/>
      <c r="K18" s="12">
        <v>163.074248420884</v>
      </c>
      <c r="L18" s="12">
        <v>242.79781760637792</v>
      </c>
      <c r="M18" s="12">
        <v>236.83135575942913</v>
      </c>
      <c r="N18" s="12" t="s">
        <v>958</v>
      </c>
      <c r="O18" s="12">
        <f>IF(VLOOKUP($A18,Tournoi!$B$2:$AC$601,6,0)="","",VLOOKUP($A18,Tournoi!$B$2:$AF$601,30,0))</f>
        <v>285.13164025841616</v>
      </c>
      <c r="P18" s="12"/>
      <c r="Q18" s="12"/>
      <c r="R18" s="12"/>
      <c r="S18" s="15"/>
      <c r="T18" s="14">
        <f t="array" ref="T18">SUM(J18:S18)</f>
        <v>927.83506204510718</v>
      </c>
      <c r="U18" s="12">
        <f t="array" ref="U18">IF(S18="",0,S18)+IF((COUNT(J18:R18)&lt;6),SUM(J18:R18),(MAX(J18:R18)+LARGE(J18:R18,2)+LARGE(J18:R18,3)+LARGE(J18:R18,4)+LARGE(J18:R18,5)))</f>
        <v>927.83506204510718</v>
      </c>
      <c r="V18" s="12">
        <f>U18+G18+I18</f>
        <v>2083.1878651022271</v>
      </c>
      <c r="W18" s="12">
        <f t="array" ref="W18">COUNT(J18:S18)</f>
        <v>4</v>
      </c>
      <c r="X18" s="12"/>
      <c r="Y18" s="12"/>
      <c r="Z18" s="16"/>
      <c r="AA18" s="12"/>
      <c r="AB18" s="12"/>
      <c r="AC18" s="16"/>
      <c r="AD18" s="16"/>
    </row>
    <row r="19" spans="1:256" s="19" customFormat="1" ht="16.5" customHeight="1" x14ac:dyDescent="0.2">
      <c r="A19" s="12">
        <v>217</v>
      </c>
      <c r="B19" s="12">
        <f t="array" ref="B19">_xlfn.RANK.EQ(V19,$V$2:$V$607)</f>
        <v>18</v>
      </c>
      <c r="C19" s="13" t="str">
        <f>IF(VLOOKUP($A19,Tournoi!$B$2:$F$601,3,0)="","",VLOOKUP($A19,Tournoi!$B$2:$F$601,3,0))</f>
        <v>Van der Borght</v>
      </c>
      <c r="D19" s="13" t="str">
        <f>IF(VLOOKUP($A19,Tournoi!$B$2:$F$601,4,0)="","",VLOOKUP($A19,Tournoi!$B$2:$F$601,4,0))</f>
        <v>Tessa</v>
      </c>
      <c r="E19" s="13" t="str">
        <f>IF(VLOOKUP($A19,Tournoi!$B$2:$F$612,5,0)="","",VLOOKUP($A19,Tournoi!$B$2:$F$612,5,0))</f>
        <v>De Speeldoos</v>
      </c>
      <c r="F19" s="12">
        <v>758.66665532589002</v>
      </c>
      <c r="G19" s="12">
        <v>252.88888510863001</v>
      </c>
      <c r="H19" s="12">
        <v>1064.0194256515399</v>
      </c>
      <c r="I19" s="12">
        <v>709.34628376769194</v>
      </c>
      <c r="J19" s="14">
        <v>283.116319921811</v>
      </c>
      <c r="K19" s="12">
        <v>246.39337579359599</v>
      </c>
      <c r="L19" s="12">
        <v>131.33958993641829</v>
      </c>
      <c r="M19" s="12">
        <v>317.57144309793966</v>
      </c>
      <c r="N19" s="12">
        <v>133.42600887524358</v>
      </c>
      <c r="O19" s="12">
        <f>IF(VLOOKUP($A19,Tournoi!$B$2:$AC$601,6,0)="","",VLOOKUP($A19,Tournoi!$B$2:$AF$601,30,0))</f>
        <v>138.06162631005634</v>
      </c>
      <c r="P19" s="12"/>
      <c r="Q19" s="12"/>
      <c r="R19" s="12"/>
      <c r="S19" s="15"/>
      <c r="T19" s="14">
        <f t="array" ref="T19">SUM(J19:S19)</f>
        <v>1249.9083639350647</v>
      </c>
      <c r="U19" s="12">
        <f t="array" ref="U19">IF(S19="",0,S19)+IF((COUNT(J19:R19)&lt;6),SUM(J19:R19),(MAX(J19:R19)+LARGE(J19:R19,2)+LARGE(J19:R19,3)+LARGE(J19:R19,4)+LARGE(J19:R19,5)))</f>
        <v>1118.5687739986465</v>
      </c>
      <c r="V19" s="12">
        <f>U19+G19+I19</f>
        <v>2080.8039428749685</v>
      </c>
      <c r="W19" s="12">
        <f t="array" ref="W19">COUNT(J19:S19)</f>
        <v>6</v>
      </c>
      <c r="X19" s="12"/>
      <c r="Y19" s="12"/>
      <c r="Z19" s="16"/>
      <c r="AA19" s="12"/>
      <c r="AB19" s="12"/>
      <c r="AC19" s="16"/>
      <c r="AD19" s="16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</row>
    <row r="20" spans="1:256" s="19" customFormat="1" ht="16.5" customHeight="1" x14ac:dyDescent="0.2">
      <c r="A20" s="12">
        <v>215</v>
      </c>
      <c r="B20" s="12">
        <f t="array" ref="B20">_xlfn.RANK.EQ(V20,$V$2:$V$607)</f>
        <v>19</v>
      </c>
      <c r="C20" s="13" t="str">
        <f>IF(VLOOKUP($A20,Tournoi!$B$2:$F$601,3,0)="","",VLOOKUP($A20,Tournoi!$B$2:$F$601,3,0))</f>
        <v>Goossens</v>
      </c>
      <c r="D20" s="13" t="str">
        <f>IF(VLOOKUP($A20,Tournoi!$B$2:$F$601,4,0)="","",VLOOKUP($A20,Tournoi!$B$2:$F$601,4,0))</f>
        <v>Jarno</v>
      </c>
      <c r="E20" s="13" t="str">
        <f>IF(VLOOKUP($A20,Tournoi!$B$2:$F$612,5,0)="","",VLOOKUP($A20,Tournoi!$B$2:$F$612,5,0))</f>
        <v>De Speeldoos</v>
      </c>
      <c r="F20" s="12">
        <v>538.82579987394797</v>
      </c>
      <c r="G20" s="12">
        <v>179.60859995798299</v>
      </c>
      <c r="H20" s="12">
        <v>1401.5223119360401</v>
      </c>
      <c r="I20" s="12">
        <v>934.348207957363</v>
      </c>
      <c r="J20" s="14">
        <v>138.10997842149499</v>
      </c>
      <c r="K20" s="12">
        <v>250.77234673698101</v>
      </c>
      <c r="L20" s="12">
        <v>150.10677083333331</v>
      </c>
      <c r="M20" s="12">
        <v>198.44297387921549</v>
      </c>
      <c r="N20" s="12">
        <v>155.95080819144346</v>
      </c>
      <c r="O20" s="12">
        <f>IF(VLOOKUP($A20,Tournoi!$B$2:$AC$601,6,0)="","",VLOOKUP($A20,Tournoi!$B$2:$AF$601,30,0))</f>
        <v>33.89857761286332</v>
      </c>
      <c r="P20" s="12"/>
      <c r="Q20" s="12"/>
      <c r="R20" s="12"/>
      <c r="S20" s="15"/>
      <c r="T20" s="14">
        <f t="array" ref="T20">SUM(J20:S20)</f>
        <v>927.28145567533159</v>
      </c>
      <c r="U20" s="12">
        <f t="array" ref="U20">IF(S20="",0,S20)+IF((COUNT(J20:R20)&lt;6),SUM(J20:R20),(MAX(J20:R20)+LARGE(J20:R20,2)+LARGE(J20:R20,3)+LARGE(J20:R20,4)+LARGE(J20:R20,5)))</f>
        <v>893.38287806246831</v>
      </c>
      <c r="V20" s="12">
        <f>U20+G20+I20</f>
        <v>2007.3396859778143</v>
      </c>
      <c r="W20" s="12">
        <f t="array" ref="W20">COUNT(J20:S20)</f>
        <v>6</v>
      </c>
      <c r="X20" s="12"/>
      <c r="Y20" s="12"/>
      <c r="Z20" s="16"/>
      <c r="AA20" s="12"/>
      <c r="AB20" s="12"/>
      <c r="AC20" s="16"/>
      <c r="AD20" s="16"/>
    </row>
    <row r="21" spans="1:256" s="19" customFormat="1" ht="16.5" customHeight="1" x14ac:dyDescent="0.2">
      <c r="A21" s="12">
        <v>125</v>
      </c>
      <c r="B21" s="12">
        <f t="array" ref="B21">_xlfn.RANK.EQ(V21,$V$2:$V$607)</f>
        <v>20</v>
      </c>
      <c r="C21" s="13" t="str">
        <f>IF(VLOOKUP($A21,Tournoi!$B$2:$F$601,3,0)="","",VLOOKUP($A21,Tournoi!$B$2:$F$601,3,0))</f>
        <v>Ambroos</v>
      </c>
      <c r="D21" s="13" t="str">
        <f>IF(VLOOKUP($A21,Tournoi!$B$2:$F$601,4,0)="","",VLOOKUP($A21,Tournoi!$B$2:$F$601,4,0))</f>
        <v>Ronny</v>
      </c>
      <c r="E21" s="13" t="str">
        <f>IF(VLOOKUP($A21,Tournoi!$B$2:$F$612,5,0)="","",VLOOKUP($A21,Tournoi!$B$2:$F$612,5,0))</f>
        <v>De Speeldoos</v>
      </c>
      <c r="F21" s="12">
        <v>1010.11398949178</v>
      </c>
      <c r="G21" s="12">
        <v>336.70466316392702</v>
      </c>
      <c r="H21" s="12">
        <v>1149.22210565101</v>
      </c>
      <c r="I21" s="12">
        <v>766.14807043400697</v>
      </c>
      <c r="J21" s="14">
        <v>297.074693284023</v>
      </c>
      <c r="K21" s="12">
        <v>211.68827408399</v>
      </c>
      <c r="L21" s="12">
        <v>171.33001057763062</v>
      </c>
      <c r="M21" s="12">
        <v>77.272565410779691</v>
      </c>
      <c r="N21" s="12">
        <v>57.619995390719446</v>
      </c>
      <c r="O21" s="12">
        <f>IF(VLOOKUP($A21,Tournoi!$B$2:$AC$601,6,0)="","",VLOOKUP($A21,Tournoi!$B$2:$AF$601,30,0))</f>
        <v>134.03210271562358</v>
      </c>
      <c r="P21" s="12"/>
      <c r="Q21" s="12"/>
      <c r="R21" s="12"/>
      <c r="S21" s="15"/>
      <c r="T21" s="14">
        <f t="array" ref="T21">SUM(J21:S21)</f>
        <v>949.01764146276628</v>
      </c>
      <c r="U21" s="12">
        <f t="array" ref="U21">IF(S21="",0,S21)+IF((COUNT(J21:R21)&lt;6),SUM(J21:R21),(MAX(J21:R21)+LARGE(J21:R21,2)+LARGE(J21:R21,3)+LARGE(J21:R21,4)+LARGE(J21:R21,5)))</f>
        <v>891.39764607204688</v>
      </c>
      <c r="V21" s="12">
        <f>U21+G21+I21</f>
        <v>1994.2503796699809</v>
      </c>
      <c r="W21" s="12">
        <f t="array" ref="W21">COUNT(J21:S21)</f>
        <v>6</v>
      </c>
      <c r="X21" s="12"/>
      <c r="Y21" s="12"/>
      <c r="Z21" s="16"/>
      <c r="AA21" s="12"/>
      <c r="AB21" s="12"/>
      <c r="AC21" s="16"/>
      <c r="AD21" s="16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</row>
    <row r="22" spans="1:256" s="19" customFormat="1" ht="16.5" customHeight="1" x14ac:dyDescent="0.2">
      <c r="A22" s="12">
        <v>260</v>
      </c>
      <c r="B22" s="12">
        <f t="array" ref="B22">_xlfn.RANK.EQ(V22,$V$2:$V$607)</f>
        <v>21</v>
      </c>
      <c r="C22" s="13" t="str">
        <f>IF(VLOOKUP($A22,Tournoi!$B$2:$F$601,3,0)="","",VLOOKUP($A22,Tournoi!$B$2:$F$601,3,0))</f>
        <v>Geukens</v>
      </c>
      <c r="D22" s="13" t="str">
        <f>IF(VLOOKUP($A22,Tournoi!$B$2:$F$601,4,0)="","",VLOOKUP($A22,Tournoi!$B$2:$F$601,4,0))</f>
        <v>Tom</v>
      </c>
      <c r="E22" s="13" t="str">
        <f>IF(VLOOKUP($A22,Tournoi!$B$2:$F$612,5,0)="","",VLOOKUP($A22,Tournoi!$B$2:$F$612,5,0))</f>
        <v>t Gezelschap</v>
      </c>
      <c r="F22" s="12">
        <v>1240.36548882531</v>
      </c>
      <c r="G22" s="12">
        <v>413.455162941769</v>
      </c>
      <c r="H22" s="12">
        <v>1452.46234812442</v>
      </c>
      <c r="I22" s="12">
        <v>968.30823208294805</v>
      </c>
      <c r="J22" s="14"/>
      <c r="K22" s="12">
        <v>77.2931034482759</v>
      </c>
      <c r="L22" s="12">
        <v>321.61209820298654</v>
      </c>
      <c r="M22" s="12" t="s">
        <v>958</v>
      </c>
      <c r="N22" s="12" t="s">
        <v>958</v>
      </c>
      <c r="O22" s="12" t="str">
        <f>IF(VLOOKUP($A22,Tournoi!$B$2:$AC$601,6,0)="","",VLOOKUP($A22,Tournoi!$B$2:$AF$601,30,0))</f>
        <v/>
      </c>
      <c r="P22" s="12"/>
      <c r="Q22" s="12"/>
      <c r="R22" s="12"/>
      <c r="S22" s="15"/>
      <c r="T22" s="14">
        <f t="array" ref="T22">SUM(J22:S22)</f>
        <v>398.90520165126247</v>
      </c>
      <c r="U22" s="12">
        <f t="array" ref="U22">IF(S22="",0,S22)+IF((COUNT(J22:R22)&lt;6),SUM(J22:R22),(MAX(J22:R22)+LARGE(J22:R22,2)+LARGE(J22:R22,3)+LARGE(J22:R22,4)+LARGE(J22:R22,5)))</f>
        <v>398.90520165126247</v>
      </c>
      <c r="V22" s="12">
        <f>U22+G22+I22</f>
        <v>1780.6685966759796</v>
      </c>
      <c r="W22" s="12">
        <f t="array" ref="W22">COUNT(J22:S22)</f>
        <v>2</v>
      </c>
      <c r="X22" s="12"/>
      <c r="Y22" s="12"/>
      <c r="Z22" s="16"/>
      <c r="AA22" s="16"/>
      <c r="AC22" s="16"/>
      <c r="AD22" s="16"/>
      <c r="AG22" s="21"/>
    </row>
    <row r="23" spans="1:256" s="19" customFormat="1" ht="16.5" customHeight="1" x14ac:dyDescent="0.2">
      <c r="A23" s="12">
        <v>258</v>
      </c>
      <c r="B23" s="12">
        <f t="array" ref="B23">_xlfn.RANK.EQ(V23,$V$2:$V$607)</f>
        <v>22</v>
      </c>
      <c r="C23" s="13" t="str">
        <f>IF(VLOOKUP($A23,Tournoi!$B$2:$F$601,3,0)="","",VLOOKUP($A23,Tournoi!$B$2:$F$601,3,0))</f>
        <v>Sterkens</v>
      </c>
      <c r="D23" s="13" t="str">
        <f>IF(VLOOKUP($A23,Tournoi!$B$2:$F$601,4,0)="","",VLOOKUP($A23,Tournoi!$B$2:$F$601,4,0))</f>
        <v>Ellen</v>
      </c>
      <c r="E23" s="13" t="str">
        <f>IF(VLOOKUP($A23,Tournoi!$B$2:$F$612,5,0)="","",VLOOKUP($A23,Tournoi!$B$2:$F$612,5,0))</f>
        <v>t Gezelschap</v>
      </c>
      <c r="F23" s="12">
        <v>967.20355125597598</v>
      </c>
      <c r="G23" s="12">
        <v>322.40118375199199</v>
      </c>
      <c r="H23" s="12">
        <v>1415.13333023888</v>
      </c>
      <c r="I23" s="12">
        <v>943.42222015925404</v>
      </c>
      <c r="J23" s="14"/>
      <c r="K23" s="12">
        <v>162.04972604530701</v>
      </c>
      <c r="L23" s="12">
        <v>320.51637264784944</v>
      </c>
      <c r="M23" s="12" t="s">
        <v>958</v>
      </c>
      <c r="N23" s="12" t="s">
        <v>958</v>
      </c>
      <c r="O23" s="12" t="str">
        <f>IF(VLOOKUP($A23,Tournoi!$B$2:$AC$601,6,0)="","",VLOOKUP($A23,Tournoi!$B$2:$AF$601,30,0))</f>
        <v/>
      </c>
      <c r="P23" s="12"/>
      <c r="Q23" s="12"/>
      <c r="R23" s="12"/>
      <c r="S23" s="15"/>
      <c r="T23" s="14">
        <f t="array" ref="T23">SUM(J23:S23)</f>
        <v>482.56609869315645</v>
      </c>
      <c r="U23" s="12">
        <f t="array" ref="U23">IF(S23="",0,S23)+IF((COUNT(J23:R23)&lt;6),SUM(J23:R23),(MAX(J23:R23)+LARGE(J23:R23,2)+LARGE(J23:R23,3)+LARGE(J23:R23,4)+LARGE(J23:R23,5)))</f>
        <v>482.56609869315645</v>
      </c>
      <c r="V23" s="12">
        <f>U23+G23+I23</f>
        <v>1748.3895026044024</v>
      </c>
      <c r="W23" s="12">
        <f t="array" ref="W23">COUNT(J23:S23)</f>
        <v>2</v>
      </c>
      <c r="X23" s="12"/>
      <c r="Y23" s="12"/>
      <c r="Z23" s="12"/>
      <c r="AA23" s="12"/>
      <c r="AB23" s="12"/>
      <c r="AC23" s="12"/>
      <c r="AD23" s="12"/>
      <c r="AE23" s="22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s="19" customFormat="1" ht="16.5" customHeight="1" x14ac:dyDescent="0.2">
      <c r="A24" s="12">
        <v>400</v>
      </c>
      <c r="B24" s="12">
        <f t="array" ref="B24">_xlfn.RANK.EQ(V24,$V$2:$V$607)</f>
        <v>23</v>
      </c>
      <c r="C24" s="13" t="str">
        <f>IF(VLOOKUP($A24,Tournoi!$B$2:$F$601,3,0)="","",VLOOKUP($A24,Tournoi!$B$2:$F$601,3,0))</f>
        <v>Kenens</v>
      </c>
      <c r="D24" s="13" t="str">
        <f>IF(VLOOKUP($A24,Tournoi!$B$2:$F$601,4,0)="","",VLOOKUP($A24,Tournoi!$B$2:$F$601,4,0))</f>
        <v>Philippe</v>
      </c>
      <c r="E24" s="13" t="str">
        <f>IF(VLOOKUP($A24,Tournoi!$B$2:$F$612,5,0)="","",VLOOKUP($A24,Tournoi!$B$2:$F$612,5,0))</f>
        <v>Spellenclub Mechelen</v>
      </c>
      <c r="F24" s="12">
        <v>668.99565690940506</v>
      </c>
      <c r="G24" s="12">
        <v>222.998552303135</v>
      </c>
      <c r="H24" s="12">
        <v>1173.9461077594899</v>
      </c>
      <c r="I24" s="12">
        <v>782.63073850632702</v>
      </c>
      <c r="J24" s="14">
        <v>180.46800708710899</v>
      </c>
      <c r="K24" s="12">
        <v>78.390496854135904</v>
      </c>
      <c r="L24" s="12">
        <v>159.05598526082829</v>
      </c>
      <c r="M24" s="12" t="s">
        <v>958</v>
      </c>
      <c r="N24" s="12">
        <v>114.58311503420077</v>
      </c>
      <c r="O24" s="12">
        <f>IF(VLOOKUP($A24,Tournoi!$B$2:$AC$601,6,0)="","",VLOOKUP($A24,Tournoi!$B$2:$AF$601,30,0))</f>
        <v>138.13300760043433</v>
      </c>
      <c r="P24" s="12"/>
      <c r="Q24" s="12"/>
      <c r="R24" s="12"/>
      <c r="S24" s="15"/>
      <c r="T24" s="14">
        <f t="array" ref="T24">SUM(J24:S24)</f>
        <v>670.63061183670823</v>
      </c>
      <c r="U24" s="12">
        <f t="array" ref="U24">IF(S24="",0,S24)+IF((COUNT(J24:R24)&lt;6),SUM(J24:R24),(MAX(J24:R24)+LARGE(J24:R24,2)+LARGE(J24:R24,3)+LARGE(J24:R24,4)+LARGE(J24:R24,5)))</f>
        <v>670.63061183670823</v>
      </c>
      <c r="V24" s="12">
        <f>U24+G24+I24</f>
        <v>1676.2599026461703</v>
      </c>
      <c r="W24" s="12">
        <f t="array" ref="W24">COUNT(J24:S24)</f>
        <v>5</v>
      </c>
      <c r="X24" s="12"/>
      <c r="Y24" s="12"/>
      <c r="Z24" s="16"/>
      <c r="AA24" s="12"/>
      <c r="AB24" s="12"/>
      <c r="AC24" s="16"/>
      <c r="AD24" s="16"/>
    </row>
    <row r="25" spans="1:256" s="23" customFormat="1" ht="16.5" customHeight="1" x14ac:dyDescent="0.2">
      <c r="A25" s="12">
        <v>287</v>
      </c>
      <c r="B25" s="12">
        <f t="array" ref="B25">_xlfn.RANK.EQ(V25,$V$2:$V$607)</f>
        <v>24</v>
      </c>
      <c r="C25" s="13" t="str">
        <f>IF(VLOOKUP($A25,Tournoi!$B$2:$F$601,3,0)="","",VLOOKUP($A25,Tournoi!$B$2:$F$601,3,0))</f>
        <v>Verheyden</v>
      </c>
      <c r="D25" s="13" t="str">
        <f>IF(VLOOKUP($A25,Tournoi!$B$2:$F$601,4,0)="","",VLOOKUP($A25,Tournoi!$B$2:$F$601,4,0))</f>
        <v>Hanne</v>
      </c>
      <c r="E25" s="13" t="str">
        <f>IF(VLOOKUP($A25,Tournoi!$B$2:$F$612,5,0)="","",VLOOKUP($A25,Tournoi!$B$2:$F$612,5,0))</f>
        <v>Speelduivel</v>
      </c>
      <c r="F25" s="12">
        <v>629.51382732060097</v>
      </c>
      <c r="G25" s="12">
        <v>209.83794244020001</v>
      </c>
      <c r="H25" s="12">
        <v>1083.9216861488801</v>
      </c>
      <c r="I25" s="12">
        <v>722.61445743258696</v>
      </c>
      <c r="J25" s="14"/>
      <c r="K25" s="12">
        <v>93.377626539240197</v>
      </c>
      <c r="L25" t="s">
        <v>958</v>
      </c>
      <c r="M25" s="12">
        <v>232.85844952081635</v>
      </c>
      <c r="N25" s="12">
        <v>77.253158705701054</v>
      </c>
      <c r="O25" s="12">
        <f>IF(VLOOKUP($A25,Tournoi!$B$2:$AC$601,6,0)="","",VLOOKUP($A25,Tournoi!$B$2:$AF$601,30,0))</f>
        <v>283.35693686048796</v>
      </c>
      <c r="P25" s="12"/>
      <c r="Q25" s="12"/>
      <c r="R25" s="12"/>
      <c r="S25" s="15"/>
      <c r="T25" s="14">
        <f t="array" ref="T25">SUM(J25:S25)</f>
        <v>686.84617162624556</v>
      </c>
      <c r="U25" s="12">
        <f t="array" ref="U25">IF(S25="",0,S25)+IF((COUNT(J25:R25)&lt;6),SUM(J25:R25),(MAX(J25:R25)+LARGE(J25:R25,2)+LARGE(J25:R25,3)+LARGE(J25:R25,4)+LARGE(J25:R25,5)))</f>
        <v>686.84617162624556</v>
      </c>
      <c r="V25" s="12">
        <f>U25+G25+I25</f>
        <v>1619.2985714990325</v>
      </c>
      <c r="W25" s="12">
        <f t="array" ref="W25">COUNT(J25:S25)</f>
        <v>4</v>
      </c>
      <c r="X25" s="12"/>
      <c r="Y25" s="12"/>
      <c r="Z25" s="16"/>
      <c r="AA25" s="12"/>
      <c r="AB25" s="12"/>
      <c r="AC25" s="16"/>
      <c r="AD25" s="16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</row>
    <row r="26" spans="1:256" s="19" customFormat="1" ht="16.5" customHeight="1" x14ac:dyDescent="0.2">
      <c r="A26" s="12">
        <v>181</v>
      </c>
      <c r="B26" s="12">
        <f t="array" ref="B26">_xlfn.RANK.EQ(V26,$V$2:$V$607)</f>
        <v>25</v>
      </c>
      <c r="C26" s="13" t="str">
        <f>IF(VLOOKUP($A26,Tournoi!$B$2:$F$601,3,0)="","",VLOOKUP($A26,Tournoi!$B$2:$F$601,3,0))</f>
        <v>Vandenplas</v>
      </c>
      <c r="D26" s="13" t="str">
        <f>IF(VLOOKUP($A26,Tournoi!$B$2:$F$601,4,0)="","",VLOOKUP($A26,Tournoi!$B$2:$F$601,4,0))</f>
        <v>Ken</v>
      </c>
      <c r="E26" s="13" t="str">
        <f>IF(VLOOKUP($A26,Tournoi!$B$2:$F$612,5,0)="","",VLOOKUP($A26,Tournoi!$B$2:$F$612,5,0))</f>
        <v>De Pionne</v>
      </c>
      <c r="F26" s="12">
        <v>0</v>
      </c>
      <c r="G26" s="12">
        <v>0</v>
      </c>
      <c r="H26" s="12">
        <v>1121.74069014518</v>
      </c>
      <c r="I26" s="12">
        <v>747.82712676345398</v>
      </c>
      <c r="J26" s="14">
        <v>210.71048560973099</v>
      </c>
      <c r="K26" s="12">
        <v>167.98225308642</v>
      </c>
      <c r="L26" s="12">
        <v>83.52441945121555</v>
      </c>
      <c r="M26" s="12">
        <v>239.66929776255989</v>
      </c>
      <c r="N26" s="12" t="s">
        <v>958</v>
      </c>
      <c r="O26" s="12">
        <f>IF(VLOOKUP($A26,Tournoi!$B$2:$AC$601,6,0)="","",VLOOKUP($A26,Tournoi!$B$2:$AF$601,30,0))</f>
        <v>153.29439668825705</v>
      </c>
      <c r="P26" s="12"/>
      <c r="Q26" s="12"/>
      <c r="R26" s="12"/>
      <c r="S26" s="15"/>
      <c r="T26" s="14">
        <f t="array" ref="T26">SUM(J26:S26)</f>
        <v>855.18085259818338</v>
      </c>
      <c r="U26" s="12">
        <f t="array" ref="U26">IF(S26="",0,S26)+IF((COUNT(J26:R26)&lt;6),SUM(J26:R26),(MAX(J26:R26)+LARGE(J26:R26,2)+LARGE(J26:R26,3)+LARGE(J26:R26,4)+LARGE(J26:R26,5)))</f>
        <v>855.18085259818338</v>
      </c>
      <c r="V26" s="12">
        <f>U26+G26+I26</f>
        <v>1603.0079793616374</v>
      </c>
      <c r="W26" s="12">
        <f t="array" ref="W26">COUNT(J26:S26)</f>
        <v>5</v>
      </c>
      <c r="X26" s="12"/>
      <c r="Y26" s="12"/>
      <c r="Z26" s="16"/>
      <c r="AA26" s="16"/>
      <c r="AC26" s="16"/>
      <c r="AD26" s="16"/>
    </row>
    <row r="27" spans="1:256" s="19" customFormat="1" ht="16.5" customHeight="1" x14ac:dyDescent="0.2">
      <c r="A27" s="12">
        <v>460</v>
      </c>
      <c r="B27" s="12">
        <f t="array" ref="B27">_xlfn.RANK.EQ(V27,$V$2:$V$607)</f>
        <v>26</v>
      </c>
      <c r="C27" s="13" t="str">
        <f>IF(VLOOKUP($A27,Tournoi!$B$2:$F$601,3,0)="","",VLOOKUP($A27,Tournoi!$B$2:$F$601,3,0))</f>
        <v>Kenens</v>
      </c>
      <c r="D27" s="13" t="str">
        <f>IF(VLOOKUP($A27,Tournoi!$B$2:$F$601,4,0)="","",VLOOKUP($A27,Tournoi!$B$2:$F$601,4,0))</f>
        <v>Patrick</v>
      </c>
      <c r="E27" s="13" t="str">
        <f>IF(VLOOKUP($A27,Tournoi!$B$2:$F$612,5,0)="","",VLOOKUP($A27,Tournoi!$B$2:$F$612,5,0))</f>
        <v>Spellenclub Mechelen</v>
      </c>
      <c r="F27" s="12">
        <v>309.54871234734298</v>
      </c>
      <c r="G27" s="12">
        <v>103.182904115781</v>
      </c>
      <c r="H27" s="12">
        <v>1346.4161426775099</v>
      </c>
      <c r="I27" s="12">
        <v>897.61076178500696</v>
      </c>
      <c r="J27" s="14">
        <v>201.15593849874699</v>
      </c>
      <c r="K27" s="12">
        <v>191.994672944652</v>
      </c>
      <c r="L27" s="12">
        <v>110.70392618767175</v>
      </c>
      <c r="M27" s="12" t="s">
        <v>958</v>
      </c>
      <c r="N27" s="12" t="s">
        <v>958</v>
      </c>
      <c r="O27" s="12">
        <f>IF(VLOOKUP($A27,Tournoi!$B$2:$AC$601,6,0)="","",VLOOKUP($A27,Tournoi!$B$2:$AF$601,30,0))</f>
        <v>83.978753058836034</v>
      </c>
      <c r="P27" s="12"/>
      <c r="Q27" s="12"/>
      <c r="R27" s="12"/>
      <c r="S27" s="15"/>
      <c r="T27" s="14">
        <f t="array" ref="T27">SUM(J27:S27)</f>
        <v>587.83329068990679</v>
      </c>
      <c r="U27" s="12">
        <f t="array" ref="U27">IF(S27="",0,S27)+IF((COUNT(J27:R27)&lt;6),SUM(J27:R27),(MAX(J27:R27)+LARGE(J27:R27,2)+LARGE(J27:R27,3)+LARGE(J27:R27,4)+LARGE(J27:R27,5)))</f>
        <v>587.83329068990679</v>
      </c>
      <c r="V27" s="12">
        <f>U27+G27+I27</f>
        <v>1588.6269565906946</v>
      </c>
      <c r="W27" s="12">
        <f t="array" ref="W27">COUNT(J27:S27)</f>
        <v>4</v>
      </c>
      <c r="X27" s="12"/>
      <c r="Y27" s="12"/>
      <c r="Z27" s="16"/>
      <c r="AA27" s="12"/>
      <c r="AB27" s="12"/>
      <c r="AC27" s="16"/>
      <c r="AD27" s="16"/>
    </row>
    <row r="28" spans="1:256" s="19" customFormat="1" ht="16.5" customHeight="1" x14ac:dyDescent="0.2">
      <c r="A28" s="12">
        <v>535</v>
      </c>
      <c r="B28" s="12">
        <f t="array" ref="B28">_xlfn.RANK.EQ(V28,$V$2:$V$607)</f>
        <v>27</v>
      </c>
      <c r="C28" s="13" t="str">
        <f>IF(VLOOKUP($A28,Tournoi!$B$2:$F$601,3,0)="","",VLOOKUP($A28,Tournoi!$B$2:$F$601,3,0))</f>
        <v>Liekens</v>
      </c>
      <c r="D28" s="13" t="str">
        <f>IF(VLOOKUP($A28,Tournoi!$B$2:$F$601,4,0)="","",VLOOKUP($A28,Tournoi!$B$2:$F$601,4,0))</f>
        <v>Bianca</v>
      </c>
      <c r="E28" s="13" t="str">
        <f>IF(VLOOKUP($A28,Tournoi!$B$2:$F$612,5,0)="","",VLOOKUP($A28,Tournoi!$B$2:$F$612,5,0))</f>
        <v>Spellenclub Mechelen</v>
      </c>
      <c r="F28" s="12">
        <v>628.82483940999703</v>
      </c>
      <c r="G28" s="12">
        <v>209.60827980333201</v>
      </c>
      <c r="H28" s="12">
        <v>838.72697594779504</v>
      </c>
      <c r="I28" s="12">
        <v>559.15131729852999</v>
      </c>
      <c r="J28" s="14">
        <v>238.12148938514099</v>
      </c>
      <c r="K28" s="12">
        <v>87.666112650046202</v>
      </c>
      <c r="L28" s="12">
        <v>160.10121599191743</v>
      </c>
      <c r="M28" s="12" t="s">
        <v>958</v>
      </c>
      <c r="N28" s="12">
        <v>156.96737171954564</v>
      </c>
      <c r="O28" s="12">
        <f>IF(VLOOKUP($A28,Tournoi!$B$2:$AC$601,6,0)="","",VLOOKUP($A28,Tournoi!$B$2:$AF$601,30,0))</f>
        <v>146.4031609195402</v>
      </c>
      <c r="P28" s="12"/>
      <c r="Q28" s="12"/>
      <c r="R28" s="12"/>
      <c r="S28" s="15"/>
      <c r="T28" s="14">
        <f t="array" ref="T28">SUM(J28:S28)</f>
        <v>789.25935066619058</v>
      </c>
      <c r="U28" s="12">
        <f t="array" ref="U28">IF(S28="",0,S28)+IF((COUNT(J28:R28)&lt;6),SUM(J28:R28),(MAX(J28:R28)+LARGE(J28:R28,2)+LARGE(J28:R28,3)+LARGE(J28:R28,4)+LARGE(J28:R28,5)))</f>
        <v>789.25935066619058</v>
      </c>
      <c r="V28" s="12">
        <f>U28+G28+I28</f>
        <v>1558.0189477680526</v>
      </c>
      <c r="W28" s="12">
        <f t="array" ref="W28">COUNT(J28:S28)</f>
        <v>5</v>
      </c>
      <c r="X28" s="12"/>
      <c r="Y28" s="12"/>
      <c r="Z28" s="16"/>
      <c r="AA28" s="16"/>
      <c r="AC28" s="16"/>
      <c r="AD28" s="16"/>
      <c r="AG28" s="21"/>
    </row>
    <row r="29" spans="1:256" s="19" customFormat="1" ht="16.5" customHeight="1" x14ac:dyDescent="0.2">
      <c r="A29" s="12">
        <v>525</v>
      </c>
      <c r="B29" s="12">
        <f t="array" ref="B29">_xlfn.RANK.EQ(V29,$V$2:$V$607)</f>
        <v>28</v>
      </c>
      <c r="C29" s="13" t="str">
        <f>IF(VLOOKUP($A29,Tournoi!$B$2:$F$601,3,0)="","",VLOOKUP($A29,Tournoi!$B$2:$F$601,3,0))</f>
        <v>Wolput</v>
      </c>
      <c r="D29" s="13" t="str">
        <f>IF(VLOOKUP($A29,Tournoi!$B$2:$F$601,4,0)="","",VLOOKUP($A29,Tournoi!$B$2:$F$601,4,0))</f>
        <v>Anja</v>
      </c>
      <c r="E29" s="13" t="str">
        <f>IF(VLOOKUP($A29,Tournoi!$B$2:$F$612,5,0)="","",VLOOKUP($A29,Tournoi!$B$2:$F$612,5,0))</f>
        <v>Spellenclub Mechelen</v>
      </c>
      <c r="F29" s="12">
        <v>942.42184928673805</v>
      </c>
      <c r="G29" s="12">
        <v>314.14061642891301</v>
      </c>
      <c r="H29" s="12">
        <v>879.35165967068599</v>
      </c>
      <c r="I29" s="12">
        <v>586.23443978045702</v>
      </c>
      <c r="J29" s="14">
        <v>138.163932427726</v>
      </c>
      <c r="K29" s="12">
        <v>161.02647058823499</v>
      </c>
      <c r="L29" s="12">
        <v>201.42265624999999</v>
      </c>
      <c r="M29" s="12" t="s">
        <v>958</v>
      </c>
      <c r="N29" s="12" t="s">
        <v>958</v>
      </c>
      <c r="O29" s="12">
        <f>IF(VLOOKUP($A29,Tournoi!$B$2:$AC$601,6,0)="","",VLOOKUP($A29,Tournoi!$B$2:$AF$601,30,0))</f>
        <v>139.30252336341695</v>
      </c>
      <c r="P29" s="12"/>
      <c r="Q29" s="12"/>
      <c r="R29" s="12"/>
      <c r="S29" s="15"/>
      <c r="T29" s="14">
        <f t="array" ref="T29">SUM(J29:S29)</f>
        <v>639.91558262937792</v>
      </c>
      <c r="U29" s="12">
        <f t="array" ref="U29">IF(S29="",0,S29)+IF((COUNT(J29:R29)&lt;6),SUM(J29:R29),(MAX(J29:R29)+LARGE(J29:R29,2)+LARGE(J29:R29,3)+LARGE(J29:R29,4)+LARGE(J29:R29,5)))</f>
        <v>639.91558262937792</v>
      </c>
      <c r="V29" s="12">
        <f>U29+G29+I29</f>
        <v>1540.290638838748</v>
      </c>
      <c r="W29" s="12">
        <f t="array" ref="W29">COUNT(J29:S29)</f>
        <v>4</v>
      </c>
      <c r="X29" s="12"/>
      <c r="Y29" s="12"/>
      <c r="Z29" s="16"/>
      <c r="AA29" s="16"/>
      <c r="AC29" s="16"/>
      <c r="AD29" s="16"/>
    </row>
    <row r="30" spans="1:256" s="19" customFormat="1" ht="16.5" customHeight="1" x14ac:dyDescent="0.2">
      <c r="A30" s="12">
        <v>203</v>
      </c>
      <c r="B30" s="12">
        <f t="array" ref="B30">_xlfn.RANK.EQ(V30,$V$2:$V$607)</f>
        <v>29</v>
      </c>
      <c r="C30" s="13" t="str">
        <f>IF(VLOOKUP($A30,Tournoi!$B$2:$F$601,3,0)="","",VLOOKUP($A30,Tournoi!$B$2:$F$601,3,0))</f>
        <v>Hautecoeur</v>
      </c>
      <c r="D30" s="13" t="str">
        <f>IF(VLOOKUP($A30,Tournoi!$B$2:$F$601,4,0)="","",VLOOKUP($A30,Tournoi!$B$2:$F$601,4,0))</f>
        <v>Michel</v>
      </c>
      <c r="E30" s="13" t="str">
        <f>IF(VLOOKUP($A30,Tournoi!$B$2:$F$612,5,0)="","",VLOOKUP($A30,Tournoi!$B$2:$F$612,5,0))</f>
        <v>Imagimonde</v>
      </c>
      <c r="F30" s="12">
        <v>745.59316718934895</v>
      </c>
      <c r="G30" s="12">
        <v>248.53105572978299</v>
      </c>
      <c r="H30" s="12">
        <v>920.02975838269799</v>
      </c>
      <c r="I30" s="12">
        <v>613.35317225513199</v>
      </c>
      <c r="J30" s="14"/>
      <c r="K30" s="12"/>
      <c r="L30" s="12">
        <v>249.14473365960581</v>
      </c>
      <c r="M30" s="12">
        <v>79.390427788378915</v>
      </c>
      <c r="N30" s="12">
        <v>278.09627855931359</v>
      </c>
      <c r="O30" s="12" t="str">
        <f>IF(VLOOKUP($A30,Tournoi!$B$2:$AC$601,6,0)="","",VLOOKUP($A30,Tournoi!$B$2:$AF$601,30,0))</f>
        <v/>
      </c>
      <c r="P30" s="12"/>
      <c r="Q30" s="12"/>
      <c r="R30" s="12"/>
      <c r="S30" s="15"/>
      <c r="T30" s="14">
        <f t="array" ref="T30">SUM(J30:S30)</f>
        <v>606.63144000729835</v>
      </c>
      <c r="U30" s="12">
        <f t="array" ref="U30">IF(S30="",0,S30)+IF((COUNT(J30:R30)&lt;6),SUM(J30:R30),(MAX(J30:R30)+LARGE(J30:R30,2)+LARGE(J30:R30,3)+LARGE(J30:R30,4)+LARGE(J30:R30,5)))</f>
        <v>606.63144000729835</v>
      </c>
      <c r="V30" s="12">
        <f>U30+G30+I30</f>
        <v>1468.5156679922134</v>
      </c>
      <c r="W30" s="12">
        <f t="array" ref="W30">COUNT(J30:S30)</f>
        <v>3</v>
      </c>
      <c r="X30" s="12"/>
      <c r="Y30" s="12"/>
      <c r="Z30" s="16"/>
      <c r="AA30" s="12"/>
      <c r="AB30" s="12"/>
      <c r="AC30" s="16"/>
      <c r="AD30" s="16"/>
    </row>
    <row r="31" spans="1:256" s="19" customFormat="1" ht="16.5" customHeight="1" x14ac:dyDescent="0.2">
      <c r="A31" s="12">
        <v>272</v>
      </c>
      <c r="B31" s="12">
        <f t="array" ref="B31">_xlfn.RANK.EQ(V31,$V$2:$V$607)</f>
        <v>30</v>
      </c>
      <c r="C31" s="13" t="str">
        <f>IF(VLOOKUP($A31,Tournoi!$B$2:$F$601,3,0)="","",VLOOKUP($A31,Tournoi!$B$2:$F$601,3,0))</f>
        <v>Douniaux</v>
      </c>
      <c r="D31" s="13" t="str">
        <f>IF(VLOOKUP($A31,Tournoi!$B$2:$F$601,4,0)="","",VLOOKUP($A31,Tournoi!$B$2:$F$601,4,0))</f>
        <v>Emilie</v>
      </c>
      <c r="E31" s="13" t="str">
        <f>IF(VLOOKUP($A31,Tournoi!$B$2:$F$612,5,0)="","",VLOOKUP($A31,Tournoi!$B$2:$F$612,5,0))</f>
        <v>Alpa-Ludismes</v>
      </c>
      <c r="F31" s="12">
        <v>318.65482145079</v>
      </c>
      <c r="G31" s="12">
        <v>106.21827381692999</v>
      </c>
      <c r="H31" s="12">
        <v>199.43673243795899</v>
      </c>
      <c r="I31" s="12">
        <v>132.957821625306</v>
      </c>
      <c r="J31" s="14"/>
      <c r="K31" s="12">
        <v>205.48335155883601</v>
      </c>
      <c r="L31" s="12">
        <v>243.83147524376344</v>
      </c>
      <c r="M31" s="12">
        <v>197.41339888181992</v>
      </c>
      <c r="N31" s="12">
        <v>269.25261146889341</v>
      </c>
      <c r="O31" s="12">
        <f>IF(VLOOKUP($A31,Tournoi!$B$2:$AC$601,6,0)="","",VLOOKUP($A31,Tournoi!$B$2:$AF$601,30,0))</f>
        <v>280.12956894572528</v>
      </c>
      <c r="P31" s="12"/>
      <c r="Q31" s="12"/>
      <c r="R31" s="12"/>
      <c r="S31" s="15"/>
      <c r="T31" s="14">
        <f t="array" ref="T31">SUM(J31:S31)</f>
        <v>1196.1104060990381</v>
      </c>
      <c r="U31" s="12">
        <f t="array" ref="U31">IF(S31="",0,S31)+IF((COUNT(J31:R31)&lt;6),SUM(J31:R31),(MAX(J31:R31)+LARGE(J31:R31,2)+LARGE(J31:R31,3)+LARGE(J31:R31,4)+LARGE(J31:R31,5)))</f>
        <v>1196.1104060990381</v>
      </c>
      <c r="V31" s="12">
        <f>U31+G31+I31</f>
        <v>1435.286501541274</v>
      </c>
      <c r="W31" s="12">
        <f t="array" ref="W31">COUNT(J31:S31)</f>
        <v>5</v>
      </c>
      <c r="X31" s="12"/>
      <c r="Y31" s="12"/>
      <c r="Z31" s="16"/>
      <c r="AA31" s="12"/>
      <c r="AB31" s="12"/>
      <c r="AC31" s="16"/>
      <c r="AD31" s="16"/>
      <c r="AE31" s="21"/>
    </row>
    <row r="32" spans="1:256" s="19" customFormat="1" ht="16.5" customHeight="1" x14ac:dyDescent="0.2">
      <c r="A32" s="12">
        <v>585</v>
      </c>
      <c r="B32" s="12">
        <f t="array" ref="B32">_xlfn.RANK.EQ(V32,$V$2:$V$607)</f>
        <v>31</v>
      </c>
      <c r="C32" s="13" t="str">
        <f>IF(VLOOKUP($A32,Tournoi!$B$2:$F$601,3,0)="","",VLOOKUP($A32,Tournoi!$B$2:$F$601,3,0))</f>
        <v>Rommens</v>
      </c>
      <c r="D32" s="13" t="str">
        <f>IF(VLOOKUP($A32,Tournoi!$B$2:$F$601,4,0)="","",VLOOKUP($A32,Tournoi!$B$2:$F$601,4,0))</f>
        <v>Stefanie</v>
      </c>
      <c r="E32" s="13" t="str">
        <f>IF(VLOOKUP($A32,Tournoi!$B$2:$F$612,5,0)="","",VLOOKUP($A32,Tournoi!$B$2:$F$612,5,0))</f>
        <v>De Pionne</v>
      </c>
      <c r="F32" s="12">
        <v>0</v>
      </c>
      <c r="G32" s="12">
        <v>0</v>
      </c>
      <c r="H32" s="12">
        <v>461.75364418143602</v>
      </c>
      <c r="I32" s="12">
        <v>307.83576278762399</v>
      </c>
      <c r="J32" s="14">
        <v>123.89975713244201</v>
      </c>
      <c r="K32" s="12">
        <v>238.70408950617301</v>
      </c>
      <c r="L32" s="12">
        <v>191.95630518763795</v>
      </c>
      <c r="M32" s="12">
        <v>271.42155333371056</v>
      </c>
      <c r="N32" s="12" t="s">
        <v>958</v>
      </c>
      <c r="O32" s="12">
        <f>IF(VLOOKUP($A32,Tournoi!$B$2:$AC$601,6,0)="","",VLOOKUP($A32,Tournoi!$B$2:$AF$601,30,0))</f>
        <v>297.18565525383707</v>
      </c>
      <c r="P32" s="12"/>
      <c r="Q32" s="12"/>
      <c r="R32" s="12"/>
      <c r="S32" s="15"/>
      <c r="T32" s="14">
        <f t="array" ref="T32">SUM(J32:S32)</f>
        <v>1123.1673604138005</v>
      </c>
      <c r="U32" s="12">
        <f t="array" ref="U32">IF(S32="",0,S32)+IF((COUNT(J32:R32)&lt;6),SUM(J32:R32),(MAX(J32:R32)+LARGE(J32:R32,2)+LARGE(J32:R32,3)+LARGE(J32:R32,4)+LARGE(J32:R32,5)))</f>
        <v>1123.1673604138005</v>
      </c>
      <c r="V32" s="12">
        <f>U32+G32+I32</f>
        <v>1431.0031232014244</v>
      </c>
      <c r="W32" s="12">
        <f t="array" ref="W32">COUNT(J32:S32)</f>
        <v>5</v>
      </c>
      <c r="X32" s="12"/>
      <c r="Y32" s="12"/>
      <c r="Z32" s="16"/>
      <c r="AA32" s="12"/>
      <c r="AB32" s="12"/>
      <c r="AC32" s="16"/>
      <c r="AD32" s="16"/>
    </row>
    <row r="33" spans="1:256" s="19" customFormat="1" ht="16.5" customHeight="1" x14ac:dyDescent="0.2">
      <c r="A33" s="12">
        <v>509</v>
      </c>
      <c r="B33" s="12">
        <f t="array" ref="B33">_xlfn.RANK.EQ(V33,$V$2:$V$607)</f>
        <v>32</v>
      </c>
      <c r="C33" s="13" t="str">
        <f>IF(VLOOKUP($A33,Tournoi!$B$2:$F$601,3,0)="","",VLOOKUP($A33,Tournoi!$B$2:$F$601,3,0))</f>
        <v>Verheyden</v>
      </c>
      <c r="D33" s="13" t="str">
        <f>IF(VLOOKUP($A33,Tournoi!$B$2:$F$601,4,0)="","",VLOOKUP($A33,Tournoi!$B$2:$F$601,4,0))</f>
        <v>Lieze</v>
      </c>
      <c r="E33" s="13" t="str">
        <f>IF(VLOOKUP($A33,Tournoi!$B$2:$F$612,5,0)="","",VLOOKUP($A33,Tournoi!$B$2:$F$612,5,0))</f>
        <v>Speelduivel</v>
      </c>
      <c r="F33" s="12">
        <v>869.57156608548905</v>
      </c>
      <c r="G33" s="12">
        <v>289.85718869516302</v>
      </c>
      <c r="H33" s="12">
        <v>707.040899886582</v>
      </c>
      <c r="I33" s="12">
        <v>471.360599924388</v>
      </c>
      <c r="J33" s="14">
        <v>156.60692383966099</v>
      </c>
      <c r="K33" s="12">
        <v>73.047855240194707</v>
      </c>
      <c r="L33" t="s">
        <v>958</v>
      </c>
      <c r="M33" s="12">
        <v>178.45531772322474</v>
      </c>
      <c r="N33" s="12">
        <v>158.1220024147859</v>
      </c>
      <c r="O33" s="12">
        <f>IF(VLOOKUP($A33,Tournoi!$B$2:$AC$601,6,0)="","",VLOOKUP($A33,Tournoi!$B$2:$AF$601,30,0))</f>
        <v>93.917313664596264</v>
      </c>
      <c r="P33" s="12"/>
      <c r="Q33" s="12"/>
      <c r="R33" s="12"/>
      <c r="S33" s="15"/>
      <c r="T33" s="14">
        <f t="array" ref="T33">SUM(J33:S33)</f>
        <v>660.14941288246257</v>
      </c>
      <c r="U33" s="12">
        <f t="array" ref="U33">IF(S33="",0,S33)+IF((COUNT(J33:R33)&lt;6),SUM(J33:R33),(MAX(J33:R33)+LARGE(J33:R33,2)+LARGE(J33:R33,3)+LARGE(J33:R33,4)+LARGE(J33:R33,5)))</f>
        <v>660.14941288246257</v>
      </c>
      <c r="V33" s="12">
        <f>U33+G33+I33</f>
        <v>1421.3672015020136</v>
      </c>
      <c r="W33" s="12">
        <f t="array" ref="W33">COUNT(J33:S33)</f>
        <v>5</v>
      </c>
      <c r="X33" s="12"/>
      <c r="Y33" s="12"/>
      <c r="Z33" s="16"/>
      <c r="AA33" s="12"/>
      <c r="AB33" s="12"/>
      <c r="AC33" s="16"/>
      <c r="AD33" s="16"/>
      <c r="AE33" s="21"/>
    </row>
    <row r="34" spans="1:256" s="19" customFormat="1" ht="16.5" customHeight="1" x14ac:dyDescent="0.2">
      <c r="A34" s="12">
        <v>393</v>
      </c>
      <c r="B34" s="12">
        <f t="array" ref="B34">_xlfn.RANK.EQ(V34,$V$2:$V$607)</f>
        <v>33</v>
      </c>
      <c r="C34" s="13" t="str">
        <f>IF(VLOOKUP($A34,Tournoi!$B$2:$F$601,3,0)="","",VLOOKUP($A34,Tournoi!$B$2:$F$601,3,0))</f>
        <v>Houart</v>
      </c>
      <c r="D34" s="13" t="str">
        <f>IF(VLOOKUP($A34,Tournoi!$B$2:$F$601,4,0)="","",VLOOKUP($A34,Tournoi!$B$2:$F$601,4,0))</f>
        <v>Dany</v>
      </c>
      <c r="E34" t="str">
        <f>IF(VLOOKUP($A34,Tournoi!$B$2:$F$612,5,0)="","",VLOOKUP($A34,Tournoi!$B$2:$F$612,5,0))</f>
        <v/>
      </c>
      <c r="F34" s="12">
        <v>512.54608560234203</v>
      </c>
      <c r="G34" s="12">
        <v>170.84869520078101</v>
      </c>
      <c r="H34" s="12">
        <v>1023.49897754632</v>
      </c>
      <c r="I34" s="12">
        <v>682.33265169754497</v>
      </c>
      <c r="J34" s="14">
        <v>134.10334044865601</v>
      </c>
      <c r="K34" s="12">
        <v>169.025461460446</v>
      </c>
      <c r="L34" t="s">
        <v>958</v>
      </c>
      <c r="M34" s="12">
        <v>124.3212562314387</v>
      </c>
      <c r="N34" s="12">
        <v>96.987086838128107</v>
      </c>
      <c r="O34" s="12" t="str">
        <f>IF(VLOOKUP($A34,Tournoi!$B$2:$AC$601,6,0)="","",VLOOKUP($A34,Tournoi!$B$2:$AF$601,30,0))</f>
        <v/>
      </c>
      <c r="P34" s="12"/>
      <c r="Q34" s="12"/>
      <c r="R34" s="12"/>
      <c r="S34" s="15"/>
      <c r="T34" s="14">
        <f t="array" ref="T34">SUM(J34:S34)</f>
        <v>524.43714497866881</v>
      </c>
      <c r="U34" s="12">
        <f t="array" ref="U34">IF(S34="",0,S34)+IF((COUNT(J34:R34)&lt;6),SUM(J34:R34),(MAX(J34:R34)+LARGE(J34:R34,2)+LARGE(J34:R34,3)+LARGE(J34:R34,4)+LARGE(J34:R34,5)))</f>
        <v>524.43714497866881</v>
      </c>
      <c r="V34" s="12">
        <f>U34+G34+I34</f>
        <v>1377.6184918769948</v>
      </c>
      <c r="W34" s="12">
        <f t="array" ref="W34">COUNT(J34:S34)</f>
        <v>4</v>
      </c>
      <c r="X34" s="12"/>
      <c r="Y34" s="12"/>
      <c r="Z34" s="16"/>
      <c r="AA34" s="12"/>
      <c r="AB34" s="12"/>
      <c r="AC34" s="16"/>
      <c r="AD34" s="16"/>
    </row>
    <row r="35" spans="1:256" s="19" customFormat="1" ht="16.5" customHeight="1" x14ac:dyDescent="0.2">
      <c r="A35" s="12">
        <v>435</v>
      </c>
      <c r="B35" s="12">
        <f t="array" ref="B35">_xlfn.RANK.EQ(V35,$V$2:$V$607)</f>
        <v>34</v>
      </c>
      <c r="C35" s="13" t="str">
        <f>IF(VLOOKUP($A35,Tournoi!$B$2:$F$601,3,0)="","",VLOOKUP($A35,Tournoi!$B$2:$F$601,3,0))</f>
        <v>Slingeneyer</v>
      </c>
      <c r="D35" s="13" t="str">
        <f>IF(VLOOKUP($A35,Tournoi!$B$2:$F$601,4,0)="","",VLOOKUP($A35,Tournoi!$B$2:$F$601,4,0))</f>
        <v>Emmanuel</v>
      </c>
      <c r="E35" s="13" t="str">
        <f>IF(VLOOKUP($A35,Tournoi!$B$2:$F$612,5,0)="","",VLOOKUP($A35,Tournoi!$B$2:$F$612,5,0))</f>
        <v>Spelen op Zolder</v>
      </c>
      <c r="F35" s="12">
        <v>321.75274144303</v>
      </c>
      <c r="G35" s="12">
        <v>107.25091381434299</v>
      </c>
      <c r="H35" s="12">
        <v>760.44135055046002</v>
      </c>
      <c r="I35" s="12">
        <v>506.96090036697399</v>
      </c>
      <c r="J35" s="14">
        <v>287.20004672045201</v>
      </c>
      <c r="K35" s="12"/>
      <c r="L35" t="s">
        <v>958</v>
      </c>
      <c r="M35" s="12">
        <v>194.57799533799533</v>
      </c>
      <c r="N35" s="12" t="s">
        <v>958</v>
      </c>
      <c r="O35" s="12">
        <f>IF(VLOOKUP($A35,Tournoi!$B$2:$AC$601,6,0)="","",VLOOKUP($A35,Tournoi!$B$2:$AF$601,30,0))</f>
        <v>245.89382139380837</v>
      </c>
      <c r="P35" s="12"/>
      <c r="Q35" s="12"/>
      <c r="R35" s="12"/>
      <c r="S35" s="15"/>
      <c r="T35" s="14">
        <f t="array" ref="T35">SUM(J35:S35)</f>
        <v>727.67186345225571</v>
      </c>
      <c r="U35" s="12">
        <f t="array" ref="U35">IF(S35="",0,S35)+IF((COUNT(J35:R35)&lt;6),SUM(J35:R35),(MAX(J35:R35)+LARGE(J35:R35,2)+LARGE(J35:R35,3)+LARGE(J35:R35,4)+LARGE(J35:R35,5)))</f>
        <v>727.67186345225571</v>
      </c>
      <c r="V35" s="12">
        <f>U35+G35+I35</f>
        <v>1341.8836776335727</v>
      </c>
      <c r="W35" s="12">
        <f t="array" ref="W35">COUNT(J35:S35)</f>
        <v>3</v>
      </c>
      <c r="X35" s="12"/>
      <c r="Y35" s="12"/>
      <c r="Z35" s="16"/>
      <c r="AA35" s="12"/>
      <c r="AB35" s="12"/>
      <c r="AC35" s="16"/>
      <c r="AD35" s="16"/>
    </row>
    <row r="36" spans="1:256" s="19" customFormat="1" ht="16.5" customHeight="1" x14ac:dyDescent="0.2">
      <c r="A36" s="12">
        <v>55</v>
      </c>
      <c r="B36" s="12">
        <f t="array" ref="B36">_xlfn.RANK.EQ(V36,$V$2:$V$607)</f>
        <v>35</v>
      </c>
      <c r="C36" s="13" t="str">
        <f>IF(VLOOKUP($A36,Tournoi!$B$2:$F$601,3,0)="","",VLOOKUP($A36,Tournoi!$B$2:$F$601,3,0))</f>
        <v>Baeckelandt</v>
      </c>
      <c r="D36" s="13" t="str">
        <f>IF(VLOOKUP($A36,Tournoi!$B$2:$F$601,4,0)="","",VLOOKUP($A36,Tournoi!$B$2:$F$601,4,0))</f>
        <v>Timothy</v>
      </c>
      <c r="E36" s="13" t="str">
        <f>IF(VLOOKUP($A36,Tournoi!$B$2:$F$612,5,0)="","",VLOOKUP($A36,Tournoi!$B$2:$F$612,5,0))</f>
        <v>Winning Movez</v>
      </c>
      <c r="F36" s="12">
        <v>1707.5999203500901</v>
      </c>
      <c r="G36" s="12">
        <v>569.19997345003105</v>
      </c>
      <c r="H36" s="12">
        <v>433.50867091200598</v>
      </c>
      <c r="I36" s="12">
        <v>289.00578060800399</v>
      </c>
      <c r="J36" s="14">
        <v>182.42719022126599</v>
      </c>
      <c r="K36" s="12">
        <v>183.523793633466</v>
      </c>
      <c r="L36" t="s">
        <v>958</v>
      </c>
      <c r="M36" s="12" t="s">
        <v>958</v>
      </c>
      <c r="N36" s="12" t="s">
        <v>958</v>
      </c>
      <c r="O36" s="12">
        <f>IF(VLOOKUP($A36,Tournoi!$B$2:$AC$601,6,0)="","",VLOOKUP($A36,Tournoi!$B$2:$AF$601,30,0))</f>
        <v>105.44396551724138</v>
      </c>
      <c r="P36" s="12"/>
      <c r="Q36" s="12"/>
      <c r="R36" s="12"/>
      <c r="S36" s="15"/>
      <c r="T36" s="14">
        <f t="array" ref="T36">SUM(J36:S36)</f>
        <v>471.39494937197338</v>
      </c>
      <c r="U36" s="12">
        <f t="array" ref="U36">IF(S36="",0,S36)+IF((COUNT(J36:R36)&lt;6),SUM(J36:R36),(MAX(J36:R36)+LARGE(J36:R36,2)+LARGE(J36:R36,3)+LARGE(J36:R36,4)+LARGE(J36:R36,5)))</f>
        <v>471.39494937197338</v>
      </c>
      <c r="V36" s="12">
        <f>U36+G36+I36</f>
        <v>1329.6007034300085</v>
      </c>
      <c r="W36" s="12">
        <f t="array" ref="W36">COUNT(J36:S36)</f>
        <v>3</v>
      </c>
      <c r="X36" s="12"/>
      <c r="Y36" s="12"/>
      <c r="Z36" s="16"/>
      <c r="AA36" s="12"/>
      <c r="AB36" s="12"/>
      <c r="AC36" s="16"/>
      <c r="AD36" s="16"/>
    </row>
    <row r="37" spans="1:256" s="19" customFormat="1" ht="16.5" customHeight="1" x14ac:dyDescent="0.2">
      <c r="A37" s="12">
        <v>201</v>
      </c>
      <c r="B37" s="12">
        <f t="array" ref="B37">_xlfn.RANK.EQ(V37,$V$2:$V$607)</f>
        <v>36</v>
      </c>
      <c r="C37" s="13" t="str">
        <f>IF(VLOOKUP($A37,Tournoi!$B$2:$F$601,3,0)="","",VLOOKUP($A37,Tournoi!$B$2:$F$601,3,0))</f>
        <v>Vandendriessche</v>
      </c>
      <c r="D37" s="13" t="str">
        <f>IF(VLOOKUP($A37,Tournoi!$B$2:$F$601,4,0)="","",VLOOKUP($A37,Tournoi!$B$2:$F$601,4,0))</f>
        <v>Jeroen</v>
      </c>
      <c r="E37" s="13" t="str">
        <f>IF(VLOOKUP($A37,Tournoi!$B$2:$F$612,5,0)="","",VLOOKUP($A37,Tournoi!$B$2:$F$612,5,0))</f>
        <v>Los Loopinos</v>
      </c>
      <c r="F37" s="12">
        <v>0</v>
      </c>
      <c r="G37" s="12">
        <v>0</v>
      </c>
      <c r="H37" s="12">
        <v>1196.0276949197</v>
      </c>
      <c r="I37" s="12">
        <v>797.35179661313305</v>
      </c>
      <c r="J37" s="14">
        <v>385.18234418659699</v>
      </c>
      <c r="K37" s="12"/>
      <c r="L37" t="s">
        <v>958</v>
      </c>
      <c r="M37" s="12" t="s">
        <v>958</v>
      </c>
      <c r="N37" s="12" t="s">
        <v>958</v>
      </c>
      <c r="O37" s="12">
        <f>IF(VLOOKUP($A37,Tournoi!$B$2:$AC$601,6,0)="","",VLOOKUP($A37,Tournoi!$B$2:$AF$601,30,0))</f>
        <v>104.69838042540844</v>
      </c>
      <c r="P37" s="12"/>
      <c r="Q37" s="12"/>
      <c r="R37" s="12"/>
      <c r="S37" s="15"/>
      <c r="T37" s="14">
        <f t="array" ref="T37">SUM(J37:S37)</f>
        <v>489.88072461200545</v>
      </c>
      <c r="U37" s="12">
        <f t="array" ref="U37">IF(S37="",0,S37)+IF((COUNT(J37:R37)&lt;6),SUM(J37:R37),(MAX(J37:R37)+LARGE(J37:R37,2)+LARGE(J37:R37,3)+LARGE(J37:R37,4)+LARGE(J37:R37,5)))</f>
        <v>489.88072461200545</v>
      </c>
      <c r="V37" s="12">
        <f>U37+G37+I37</f>
        <v>1287.2325212251385</v>
      </c>
      <c r="W37" s="12">
        <f t="array" ref="W37">COUNT(J37:S37)</f>
        <v>2</v>
      </c>
      <c r="X37" s="12"/>
      <c r="Y37" s="12"/>
      <c r="Z37" s="16"/>
      <c r="AA37" s="12"/>
      <c r="AB37" s="12"/>
      <c r="AC37" s="16"/>
      <c r="AD37" s="16"/>
    </row>
    <row r="38" spans="1:256" s="19" customFormat="1" ht="16.5" customHeight="1" x14ac:dyDescent="0.2">
      <c r="A38" s="12">
        <v>381</v>
      </c>
      <c r="B38" s="12">
        <f t="array" ref="B38">_xlfn.RANK.EQ(V38,$V$2:$V$607)</f>
        <v>37</v>
      </c>
      <c r="C38" s="13" t="str">
        <f>IF(VLOOKUP($A38,Tournoi!$B$2:$F$601,3,0)="","",VLOOKUP($A38,Tournoi!$B$2:$F$601,3,0))</f>
        <v>Candaele</v>
      </c>
      <c r="D38" s="13" t="str">
        <f>IF(VLOOKUP($A38,Tournoi!$B$2:$F$601,4,0)="","",VLOOKUP($A38,Tournoi!$B$2:$F$601,4,0))</f>
        <v>Tom</v>
      </c>
      <c r="E38" s="13" t="str">
        <f>IF(VLOOKUP($A38,Tournoi!$B$2:$F$612,5,0)="","",VLOOKUP($A38,Tournoi!$B$2:$F$612,5,0))</f>
        <v>De Speltafel</v>
      </c>
      <c r="F38" s="12">
        <v>591.16673537104703</v>
      </c>
      <c r="G38" s="12">
        <v>197.055578457016</v>
      </c>
      <c r="H38" s="12">
        <v>1146.49673960277</v>
      </c>
      <c r="I38" s="12">
        <v>764.33115973517999</v>
      </c>
      <c r="J38" s="14">
        <v>0.52256346117052799</v>
      </c>
      <c r="K38" s="12">
        <v>207.31120004226901</v>
      </c>
      <c r="L38" s="12">
        <v>55.489025798998846</v>
      </c>
      <c r="M38" s="12" t="s">
        <v>958</v>
      </c>
      <c r="N38" s="12" t="s">
        <v>958</v>
      </c>
      <c r="O38" s="12">
        <f>IF(VLOOKUP($A38,Tournoi!$B$2:$AC$601,6,0)="","",VLOOKUP($A38,Tournoi!$B$2:$AF$601,30,0))</f>
        <v>25.384292756046236</v>
      </c>
      <c r="P38" s="12"/>
      <c r="Q38" s="12"/>
      <c r="R38" s="12"/>
      <c r="S38" s="15"/>
      <c r="T38" s="14">
        <f t="array" ref="T38">SUM(J38:S38)</f>
        <v>288.70708205848462</v>
      </c>
      <c r="U38" s="12">
        <f t="array" ref="U38">IF(S38="",0,S38)+IF((COUNT(J38:R38)&lt;6),SUM(J38:R38),(MAX(J38:R38)+LARGE(J38:R38,2)+LARGE(J38:R38,3)+LARGE(J38:R38,4)+LARGE(J38:R38,5)))</f>
        <v>288.70708205848462</v>
      </c>
      <c r="V38" s="12">
        <f>U38+G38+I38</f>
        <v>1250.0938202506807</v>
      </c>
      <c r="W38" s="12">
        <f t="array" ref="W38">COUNT(J38:S38)</f>
        <v>4</v>
      </c>
      <c r="X38" s="12"/>
      <c r="Y38" s="12"/>
      <c r="Z38" s="16"/>
      <c r="AA38" s="12"/>
      <c r="AB38" s="12"/>
      <c r="AC38" s="16"/>
      <c r="AD38" s="16"/>
    </row>
    <row r="39" spans="1:256" s="19" customFormat="1" ht="16.5" customHeight="1" x14ac:dyDescent="0.2">
      <c r="A39" s="12">
        <v>195</v>
      </c>
      <c r="B39" s="12">
        <f t="array" ref="B39">_xlfn.RANK.EQ(V39,$V$2:$V$607)</f>
        <v>38</v>
      </c>
      <c r="C39" s="13" t="str">
        <f>IF(VLOOKUP($A39,Tournoi!$B$2:$F$601,3,0)="","",VLOOKUP($A39,Tournoi!$B$2:$F$601,3,0))</f>
        <v>Peerens</v>
      </c>
      <c r="D39" s="13" t="str">
        <f>IF(VLOOKUP($A39,Tournoi!$B$2:$F$601,4,0)="","",VLOOKUP($A39,Tournoi!$B$2:$F$601,4,0))</f>
        <v>Suzy</v>
      </c>
      <c r="E39" s="13" t="str">
        <f>IF(VLOOKUP($A39,Tournoi!$B$2:$F$612,5,0)="","",VLOOKUP($A39,Tournoi!$B$2:$F$612,5,0))</f>
        <v>t Gezelschap</v>
      </c>
      <c r="F39" s="12">
        <v>326.74763966424098</v>
      </c>
      <c r="G39" s="12">
        <v>108.91587988808</v>
      </c>
      <c r="H39" s="12">
        <v>839.02732806446704</v>
      </c>
      <c r="I39" s="12">
        <v>559.35155204297803</v>
      </c>
      <c r="J39" s="14">
        <v>142.32620545073399</v>
      </c>
      <c r="K39" s="12">
        <v>97.852997792855703</v>
      </c>
      <c r="L39" s="12">
        <v>111.72817260304657</v>
      </c>
      <c r="M39" s="12">
        <v>37.851437308868498</v>
      </c>
      <c r="N39" s="12">
        <v>58.629633579193694</v>
      </c>
      <c r="O39" s="12">
        <f>IF(VLOOKUP($A39,Tournoi!$B$2:$AC$601,6,0)="","",VLOOKUP($A39,Tournoi!$B$2:$AF$601,30,0))</f>
        <v>104.74422783919989</v>
      </c>
      <c r="P39" s="12"/>
      <c r="Q39" s="12"/>
      <c r="R39" s="12"/>
      <c r="S39" s="15"/>
      <c r="T39" s="14">
        <f t="array" ref="T39">SUM(J39:S39)</f>
        <v>553.13267457389838</v>
      </c>
      <c r="U39" s="12">
        <f t="array" ref="U39">IF(S39="",0,S39)+IF((COUNT(J39:R39)&lt;6),SUM(J39:R39),(MAX(J39:R39)+LARGE(J39:R39,2)+LARGE(J39:R39,3)+LARGE(J39:R39,4)+LARGE(J39:R39,5)))</f>
        <v>515.28123726502986</v>
      </c>
      <c r="V39" s="12">
        <f>U39+G39+I39</f>
        <v>1183.5486691960878</v>
      </c>
      <c r="W39" s="12">
        <f t="array" ref="W39">COUNT(J39:S39)</f>
        <v>6</v>
      </c>
      <c r="X39" s="12"/>
      <c r="Y39" s="12"/>
      <c r="Z39" s="16"/>
      <c r="AA39" s="12"/>
      <c r="AB39" s="12"/>
      <c r="AC39" s="16"/>
      <c r="AD39" s="16"/>
    </row>
    <row r="40" spans="1:256" s="19" customFormat="1" ht="16.5" customHeight="1" x14ac:dyDescent="0.2">
      <c r="A40" s="12">
        <v>294</v>
      </c>
      <c r="B40" s="12">
        <f t="array" ref="B40">_xlfn.RANK.EQ(V40,$V$2:$V$607)</f>
        <v>39</v>
      </c>
      <c r="C40" s="13" t="str">
        <f>IF(VLOOKUP($A40,Tournoi!$B$2:$F$601,3,0)="","",VLOOKUP($A40,Tournoi!$B$2:$F$601,3,0))</f>
        <v>Puylaert</v>
      </c>
      <c r="D40" s="13" t="str">
        <f>IF(VLOOKUP($A40,Tournoi!$B$2:$F$601,4,0)="","",VLOOKUP($A40,Tournoi!$B$2:$F$601,4,0))</f>
        <v>Benny</v>
      </c>
      <c r="E40" s="13" t="str">
        <f>IF(VLOOKUP($A40,Tournoi!$B$2:$F$612,5,0)="","",VLOOKUP($A40,Tournoi!$B$2:$F$612,5,0))</f>
        <v>Winning Movez</v>
      </c>
      <c r="F40" s="12">
        <v>701.19601277265201</v>
      </c>
      <c r="G40" s="12">
        <v>233.73200425755101</v>
      </c>
      <c r="H40" s="12">
        <v>418.17034411428699</v>
      </c>
      <c r="I40" s="12">
        <v>278.780229409524</v>
      </c>
      <c r="J40" s="14">
        <v>290.12709743483202</v>
      </c>
      <c r="K40" s="12"/>
      <c r="L40" t="s">
        <v>958</v>
      </c>
      <c r="M40" s="12" t="s">
        <v>958</v>
      </c>
      <c r="N40" s="12" t="s">
        <v>958</v>
      </c>
      <c r="O40" s="12">
        <f>IF(VLOOKUP($A40,Tournoi!$B$2:$AC$601,6,0)="","",VLOOKUP($A40,Tournoi!$B$2:$AF$601,30,0))</f>
        <v>329.88615620490623</v>
      </c>
      <c r="P40" s="12"/>
      <c r="Q40" s="12"/>
      <c r="R40" s="12"/>
      <c r="S40" s="15"/>
      <c r="T40" s="14">
        <f t="array" ref="T40">SUM(J40:S40)</f>
        <v>620.0132536397382</v>
      </c>
      <c r="U40" s="12">
        <f t="array" ref="U40">IF(S40="",0,S40)+IF((COUNT(J40:R40)&lt;6),SUM(J40:R40),(MAX(J40:R40)+LARGE(J40:R40,2)+LARGE(J40:R40,3)+LARGE(J40:R40,4)+LARGE(J40:R40,5)))</f>
        <v>620.0132536397382</v>
      </c>
      <c r="V40" s="12">
        <f>U40+G40+I40</f>
        <v>1132.5254873068131</v>
      </c>
      <c r="W40" s="12">
        <f t="array" ref="W40">COUNT(J40:S40)</f>
        <v>2</v>
      </c>
      <c r="X40" s="12"/>
      <c r="Y40" s="12"/>
      <c r="Z40" s="16"/>
      <c r="AA40" s="12"/>
      <c r="AB40" s="12"/>
      <c r="AC40" s="16"/>
      <c r="AD40" s="16"/>
    </row>
    <row r="41" spans="1:256" s="19" customFormat="1" ht="16.5" customHeight="1" x14ac:dyDescent="0.2">
      <c r="A41" s="12">
        <v>214</v>
      </c>
      <c r="B41" s="12">
        <f t="array" ref="B41">_xlfn.RANK.EQ(V41,$V$2:$V$607)</f>
        <v>40</v>
      </c>
      <c r="C41" s="13" t="str">
        <f>IF(VLOOKUP($A41,Tournoi!$B$2:$F$601,3,0)="","",VLOOKUP($A41,Tournoi!$B$2:$F$601,3,0))</f>
        <v>Geeraerts</v>
      </c>
      <c r="D41" s="13" t="str">
        <f>IF(VLOOKUP($A41,Tournoi!$B$2:$F$601,4,0)="","",VLOOKUP($A41,Tournoi!$B$2:$F$601,4,0))</f>
        <v>Tamara</v>
      </c>
      <c r="E41" s="13" t="str">
        <f>IF(VLOOKUP($A41,Tournoi!$B$2:$F$612,5,0)="","",VLOOKUP($A41,Tournoi!$B$2:$F$612,5,0))</f>
        <v>t Gezelschap</v>
      </c>
      <c r="F41" s="12">
        <v>1147.1005427346099</v>
      </c>
      <c r="G41" s="12">
        <v>382.366847578202</v>
      </c>
      <c r="H41" s="12">
        <v>731.90110766537305</v>
      </c>
      <c r="I41" s="12">
        <v>487.93407177691603</v>
      </c>
      <c r="J41" s="14">
        <v>142.301626898048</v>
      </c>
      <c r="K41" s="12"/>
      <c r="L41" t="s">
        <v>958</v>
      </c>
      <c r="M41" s="12">
        <v>114.57338129496401</v>
      </c>
      <c r="N41" s="12" t="s">
        <v>958</v>
      </c>
      <c r="O41" s="12" t="str">
        <f>IF(VLOOKUP($A41,Tournoi!$B$2:$AC$601,6,0)="","",VLOOKUP($A41,Tournoi!$B$2:$AF$601,30,0))</f>
        <v/>
      </c>
      <c r="P41" s="12"/>
      <c r="Q41" s="12"/>
      <c r="R41" s="12"/>
      <c r="S41" s="15"/>
      <c r="T41" s="14">
        <f t="array" ref="T41">SUM(J41:S41)</f>
        <v>256.87500819301204</v>
      </c>
      <c r="U41" s="12">
        <f t="array" ref="U41">IF(S41="",0,S41)+IF((COUNT(J41:R41)&lt;6),SUM(J41:R41),(MAX(J41:R41)+LARGE(J41:R41,2)+LARGE(J41:R41,3)+LARGE(J41:R41,4)+LARGE(J41:R41,5)))</f>
        <v>256.87500819301204</v>
      </c>
      <c r="V41" s="12">
        <f>U41+G41+I41</f>
        <v>1127.1759275481299</v>
      </c>
      <c r="W41" s="12">
        <f t="array" ref="W41">COUNT(J41:S41)</f>
        <v>2</v>
      </c>
      <c r="X41" s="12"/>
      <c r="Y41" s="12"/>
      <c r="Z41" s="16"/>
      <c r="AA41" s="16"/>
      <c r="AC41" s="16"/>
      <c r="AD41" s="16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</row>
    <row r="42" spans="1:256" s="19" customFormat="1" ht="16.5" customHeight="1" x14ac:dyDescent="0.2">
      <c r="A42" s="12">
        <v>37</v>
      </c>
      <c r="B42" s="12">
        <f t="array" ref="B42">_xlfn.RANK.EQ(V42,$V$2:$V$607)</f>
        <v>41</v>
      </c>
      <c r="C42" s="13" t="str">
        <f>IF(VLOOKUP($A42,Tournoi!$B$2:$F$601,3,0)="","",VLOOKUP($A42,Tournoi!$B$2:$F$601,3,0))</f>
        <v>Beyen</v>
      </c>
      <c r="D42" s="13" t="str">
        <f>IF(VLOOKUP($A42,Tournoi!$B$2:$F$601,4,0)="","",VLOOKUP($A42,Tournoi!$B$2:$F$601,4,0))</f>
        <v>Jan</v>
      </c>
      <c r="E42" s="13" t="str">
        <f>IF(VLOOKUP($A42,Tournoi!$B$2:$F$612,5,0)="","",VLOOKUP($A42,Tournoi!$B$2:$F$612,5,0))</f>
        <v>De Pionne</v>
      </c>
      <c r="F42" s="12">
        <v>333.62075546510698</v>
      </c>
      <c r="G42" s="12">
        <v>111.206918488369</v>
      </c>
      <c r="H42" s="12">
        <v>294.00963064713102</v>
      </c>
      <c r="I42" s="12">
        <v>196.00642043142</v>
      </c>
      <c r="J42" s="14">
        <v>316.84802365885503</v>
      </c>
      <c r="K42" s="12"/>
      <c r="L42" t="s">
        <v>958</v>
      </c>
      <c r="M42" s="12">
        <v>234.7995455330605</v>
      </c>
      <c r="N42" s="12">
        <v>196.44438076302976</v>
      </c>
      <c r="O42" s="12">
        <f>IF(VLOOKUP($A42,Tournoi!$B$2:$AC$601,6,0)="","",VLOOKUP($A42,Tournoi!$B$2:$AF$601,30,0))</f>
        <v>67.283866138969202</v>
      </c>
      <c r="P42" s="12"/>
      <c r="Q42" s="12"/>
      <c r="R42" s="12"/>
      <c r="S42" s="15"/>
      <c r="T42" s="14">
        <f t="array" ref="T42">SUM(J42:S42)</f>
        <v>815.37581609391441</v>
      </c>
      <c r="U42" s="12">
        <f t="array" ref="U42">IF(S42="",0,S42)+IF((COUNT(J42:R42)&lt;6),SUM(J42:R42),(MAX(J42:R42)+LARGE(J42:R42,2)+LARGE(J42:R42,3)+LARGE(J42:R42,4)+LARGE(J42:R42,5)))</f>
        <v>815.37581609391441</v>
      </c>
      <c r="V42" s="12">
        <f>U42+G42+I42</f>
        <v>1122.5891550137035</v>
      </c>
      <c r="W42" s="12">
        <f t="array" ref="W42">COUNT(J42:S42)</f>
        <v>4</v>
      </c>
      <c r="X42" s="12"/>
      <c r="Y42" s="12"/>
      <c r="Z42" s="12"/>
      <c r="AA42" s="12"/>
      <c r="AC42" s="12"/>
      <c r="AD42" s="12"/>
      <c r="AG42" s="21"/>
    </row>
    <row r="43" spans="1:256" s="19" customFormat="1" ht="16.5" customHeight="1" x14ac:dyDescent="0.2">
      <c r="A43" s="12">
        <v>283</v>
      </c>
      <c r="B43" s="12">
        <f t="array" ref="B43">_xlfn.RANK.EQ(V43,$V$2:$V$607)</f>
        <v>42</v>
      </c>
      <c r="C43" s="13" t="str">
        <f>IF(VLOOKUP($A43,Tournoi!$B$2:$F$601,3,0)="","",VLOOKUP($A43,Tournoi!$B$2:$F$601,3,0))</f>
        <v>Verleye</v>
      </c>
      <c r="D43" s="13" t="str">
        <f>IF(VLOOKUP($A43,Tournoi!$B$2:$F$601,4,0)="","",VLOOKUP($A43,Tournoi!$B$2:$F$601,4,0))</f>
        <v>Henk</v>
      </c>
      <c r="E43" s="13" t="str">
        <f>IF(VLOOKUP($A43,Tournoi!$B$2:$F$612,5,0)="","",VLOOKUP($A43,Tournoi!$B$2:$F$612,5,0))</f>
        <v>Spelen op Zolder</v>
      </c>
      <c r="F43" s="12">
        <v>582.84578628012696</v>
      </c>
      <c r="G43" s="12">
        <v>194.28192876004201</v>
      </c>
      <c r="H43" s="12">
        <v>735.77331605545305</v>
      </c>
      <c r="I43" s="12">
        <v>490.51554403696798</v>
      </c>
      <c r="J43" s="14">
        <v>208.16190850004199</v>
      </c>
      <c r="K43" s="12"/>
      <c r="L43" t="s">
        <v>958</v>
      </c>
      <c r="M43" s="12" t="s">
        <v>958</v>
      </c>
      <c r="N43" s="12" t="s">
        <v>958</v>
      </c>
      <c r="O43" s="12">
        <f>IF(VLOOKUP($A43,Tournoi!$B$2:$AC$601,6,0)="","",VLOOKUP($A43,Tournoi!$B$2:$AF$601,30,0))</f>
        <v>214.06751472014975</v>
      </c>
      <c r="P43" s="12"/>
      <c r="Q43" s="12"/>
      <c r="R43" s="12"/>
      <c r="S43" s="15"/>
      <c r="T43" s="14">
        <f t="array" ref="T43">SUM(J43:S43)</f>
        <v>422.22942322019173</v>
      </c>
      <c r="U43" s="12">
        <f t="array" ref="U43">IF(S43="",0,S43)+IF((COUNT(J43:R43)&lt;6),SUM(J43:R43),(MAX(J43:R43)+LARGE(J43:R43,2)+LARGE(J43:R43,3)+LARGE(J43:R43,4)+LARGE(J43:R43,5)))</f>
        <v>422.22942322019173</v>
      </c>
      <c r="V43" s="12">
        <f>U43+G43+I43</f>
        <v>1107.0268960172016</v>
      </c>
      <c r="W43" s="12">
        <f t="array" ref="W43">COUNT(J43:S43)</f>
        <v>2</v>
      </c>
      <c r="X43" s="12"/>
      <c r="Y43" s="12"/>
      <c r="Z43" s="16"/>
      <c r="AA43" s="12"/>
      <c r="AB43" s="12"/>
      <c r="AC43" s="16"/>
      <c r="AD43" s="16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</row>
    <row r="44" spans="1:256" s="19" customFormat="1" ht="16.5" customHeight="1" x14ac:dyDescent="0.2">
      <c r="A44" s="12">
        <v>135</v>
      </c>
      <c r="B44" s="12">
        <f t="array" ref="B44">_xlfn.RANK.EQ(V44,$V$2:$V$607)</f>
        <v>43</v>
      </c>
      <c r="C44" s="13" t="str">
        <f>IF(VLOOKUP($A44,Tournoi!$B$2:$F$601,3,0)="","",VLOOKUP($A44,Tournoi!$B$2:$F$601,3,0))</f>
        <v>Loncke</v>
      </c>
      <c r="D44" s="13" t="str">
        <f>IF(VLOOKUP($A44,Tournoi!$B$2:$F$601,4,0)="","",VLOOKUP($A44,Tournoi!$B$2:$F$601,4,0))</f>
        <v>Miguel</v>
      </c>
      <c r="E44" s="13" t="str">
        <f>IF(VLOOKUP($A44,Tournoi!$B$2:$F$612,5,0)="","",VLOOKUP($A44,Tournoi!$B$2:$F$612,5,0))</f>
        <v>Los Loopinos</v>
      </c>
      <c r="F44" s="12">
        <v>0</v>
      </c>
      <c r="G44" s="12">
        <v>0</v>
      </c>
      <c r="H44" s="12">
        <v>1393.6519661159</v>
      </c>
      <c r="I44" s="12">
        <v>929.10131074393496</v>
      </c>
      <c r="J44" s="14">
        <v>162.37838544137401</v>
      </c>
      <c r="K44" s="12"/>
      <c r="L44" t="s">
        <v>958</v>
      </c>
      <c r="M44" s="12" t="s">
        <v>958</v>
      </c>
      <c r="N44" s="12" t="s">
        <v>958</v>
      </c>
      <c r="O44" s="12" t="str">
        <f>IF(VLOOKUP($A44,Tournoi!$B$2:$AC$601,6,0)="","",VLOOKUP($A44,Tournoi!$B$2:$AF$601,30,0))</f>
        <v/>
      </c>
      <c r="P44" s="12"/>
      <c r="Q44" s="12"/>
      <c r="R44" s="12"/>
      <c r="S44" s="15"/>
      <c r="T44" s="14">
        <f t="array" ref="T44">SUM(J44:S44)</f>
        <v>162.37838544137401</v>
      </c>
      <c r="U44" s="12">
        <f t="array" ref="U44">IF(S44="",0,S44)+IF((COUNT(J44:R44)&lt;6),SUM(J44:R44),(MAX(J44:R44)+LARGE(J44:R44,2)+LARGE(J44:R44,3)+LARGE(J44:R44,4)+LARGE(J44:R44,5)))</f>
        <v>162.37838544137401</v>
      </c>
      <c r="V44" s="12">
        <f>U44+G44+I44</f>
        <v>1091.479696185309</v>
      </c>
      <c r="W44" s="12">
        <f t="array" ref="W44">COUNT(J44:S44)</f>
        <v>1</v>
      </c>
      <c r="X44" s="12"/>
      <c r="Y44" s="12"/>
      <c r="Z44" s="16"/>
      <c r="AA44" s="12"/>
      <c r="AB44" s="12"/>
      <c r="AC44" s="16"/>
      <c r="AD44" s="16"/>
    </row>
    <row r="45" spans="1:256" s="19" customFormat="1" ht="16.5" customHeight="1" x14ac:dyDescent="0.2">
      <c r="A45" s="12">
        <v>228</v>
      </c>
      <c r="B45" s="12">
        <f t="array" ref="B45">_xlfn.RANK.EQ(V45,$V$2:$V$607)</f>
        <v>44</v>
      </c>
      <c r="C45" s="13" t="str">
        <f>IF(VLOOKUP($A45,Tournoi!$B$2:$F$601,3,0)="","",VLOOKUP($A45,Tournoi!$B$2:$F$601,3,0))</f>
        <v>Blontrock</v>
      </c>
      <c r="D45" s="13" t="str">
        <f>IF(VLOOKUP($A45,Tournoi!$B$2:$F$601,4,0)="","",VLOOKUP($A45,Tournoi!$B$2:$F$601,4,0))</f>
        <v>Stijn</v>
      </c>
      <c r="E45" s="13" t="str">
        <f>IF(VLOOKUP($A45,Tournoi!$B$2:$F$612,5,0)="","",VLOOKUP($A45,Tournoi!$B$2:$F$612,5,0))</f>
        <v>Spellenclub Mechelen</v>
      </c>
      <c r="F45" s="12">
        <v>0</v>
      </c>
      <c r="G45" s="12">
        <v>0</v>
      </c>
      <c r="H45" s="12">
        <v>0</v>
      </c>
      <c r="I45" s="12">
        <v>0</v>
      </c>
      <c r="J45" s="14">
        <v>164.64044862876401</v>
      </c>
      <c r="K45" s="12">
        <v>273.31752220056302</v>
      </c>
      <c r="L45" t="s">
        <v>958</v>
      </c>
      <c r="M45" s="12">
        <v>219.4507863565006</v>
      </c>
      <c r="N45" s="12">
        <v>171.65778129389543</v>
      </c>
      <c r="O45" s="12">
        <f>IF(VLOOKUP($A45,Tournoi!$B$2:$AC$601,6,0)="","",VLOOKUP($A45,Tournoi!$B$2:$AF$601,30,0))</f>
        <v>249.41693181818181</v>
      </c>
      <c r="P45" s="12"/>
      <c r="Q45" s="12"/>
      <c r="R45" s="12"/>
      <c r="S45" s="15"/>
      <c r="T45" s="14">
        <f t="array" ref="T45">SUM(J45:S45)</f>
        <v>1078.4834702979049</v>
      </c>
      <c r="U45" s="12">
        <f t="array" ref="U45">IF(S45="",0,S45)+IF((COUNT(J45:R45)&lt;6),SUM(J45:R45),(MAX(J45:R45)+LARGE(J45:R45,2)+LARGE(J45:R45,3)+LARGE(J45:R45,4)+LARGE(J45:R45,5)))</f>
        <v>1078.4834702979049</v>
      </c>
      <c r="V45" s="12">
        <f>U45+G45+I45</f>
        <v>1078.4834702979049</v>
      </c>
      <c r="W45" s="12">
        <f t="array" ref="W45">COUNT(J45:S45)</f>
        <v>5</v>
      </c>
      <c r="X45" s="12"/>
      <c r="Y45" s="12"/>
      <c r="Z45" s="16"/>
      <c r="AA45" s="16"/>
      <c r="AC45" s="16"/>
      <c r="AD45" s="16"/>
    </row>
    <row r="46" spans="1:256" s="19" customFormat="1" ht="16.5" customHeight="1" x14ac:dyDescent="0.2">
      <c r="A46" s="12">
        <v>546</v>
      </c>
      <c r="B46" s="12">
        <f t="array" ref="B46">_xlfn.RANK.EQ(V46,$V$2:$V$607)</f>
        <v>45</v>
      </c>
      <c r="C46" s="13" t="str">
        <f>IF(VLOOKUP($A46,Tournoi!$B$2:$F$601,3,0)="","",VLOOKUP($A46,Tournoi!$B$2:$F$601,3,0))</f>
        <v>Heymans</v>
      </c>
      <c r="D46" s="13" t="str">
        <f>IF(VLOOKUP($A46,Tournoi!$B$2:$F$601,4,0)="","",VLOOKUP($A46,Tournoi!$B$2:$F$601,4,0))</f>
        <v>Roel</v>
      </c>
      <c r="E46" t="str">
        <f>IF(VLOOKUP($A46,Tournoi!$B$2:$F$612,5,0)="","",VLOOKUP($A46,Tournoi!$B$2:$F$612,5,0))</f>
        <v/>
      </c>
      <c r="F46" s="12">
        <v>1146.64367862224</v>
      </c>
      <c r="G46" s="12">
        <v>382.21455954074798</v>
      </c>
      <c r="H46" s="12">
        <v>995.28430113263505</v>
      </c>
      <c r="I46" s="12">
        <v>663.52286742175704</v>
      </c>
      <c r="J46" s="14"/>
      <c r="K46" s="12"/>
      <c r="L46" t="s">
        <v>958</v>
      </c>
      <c r="M46" s="12" t="s">
        <v>958</v>
      </c>
      <c r="N46" s="12" t="s">
        <v>958</v>
      </c>
      <c r="O46" s="12" t="str">
        <f>IF(VLOOKUP($A46,Tournoi!$B$2:$AC$601,6,0)="","",VLOOKUP($A46,Tournoi!$B$2:$AF$601,30,0))</f>
        <v/>
      </c>
      <c r="P46" s="12"/>
      <c r="Q46" s="12"/>
      <c r="R46" s="12"/>
      <c r="S46" s="15"/>
      <c r="T46" s="14">
        <f t="array" ref="T46">SUM(J46:S46)</f>
        <v>0</v>
      </c>
      <c r="U46" s="12">
        <f t="array" ref="U46">IF(S46="",0,S46)+IF((COUNT(J46:R46)&lt;6),SUM(J46:R46),(MAX(J46:R46)+LARGE(J46:R46,2)+LARGE(J46:R46,3)+LARGE(J46:R46,4)+LARGE(J46:R46,5)))</f>
        <v>0</v>
      </c>
      <c r="V46" s="12">
        <f>U46+G46+I46</f>
        <v>1045.737426962505</v>
      </c>
      <c r="W46" s="12">
        <f t="array" ref="W46">COUNT(J46:S46)</f>
        <v>0</v>
      </c>
      <c r="X46" s="12"/>
      <c r="Y46" s="12"/>
      <c r="Z46" s="16"/>
      <c r="AA46" s="12"/>
      <c r="AB46" s="12"/>
      <c r="AC46" s="16"/>
      <c r="AD46" s="16"/>
    </row>
    <row r="47" spans="1:256" s="19" customFormat="1" ht="16.5" customHeight="1" x14ac:dyDescent="0.2">
      <c r="A47" s="12">
        <v>380</v>
      </c>
      <c r="B47" s="12">
        <f t="array" ref="B47">_xlfn.RANK.EQ(V47,$V$2:$V$607)</f>
        <v>46</v>
      </c>
      <c r="C47" s="13" t="str">
        <f>IF(VLOOKUP($A47,Tournoi!$B$2:$F$601,3,0)="","",VLOOKUP($A47,Tournoi!$B$2:$F$601,3,0))</f>
        <v>Peters</v>
      </c>
      <c r="D47" s="13" t="str">
        <f>IF(VLOOKUP($A47,Tournoi!$B$2:$F$601,4,0)="","",VLOOKUP($A47,Tournoi!$B$2:$F$601,4,0))</f>
        <v>Danny</v>
      </c>
      <c r="E47" s="13" t="str">
        <f>IF(VLOOKUP($A47,Tournoi!$B$2:$F$612,5,0)="","",VLOOKUP($A47,Tournoi!$B$2:$F$612,5,0))</f>
        <v>3 Promille</v>
      </c>
      <c r="F47" s="12">
        <v>471.084970659855</v>
      </c>
      <c r="G47" s="12">
        <v>157.02832355328499</v>
      </c>
      <c r="H47" s="12">
        <v>858.63163155080099</v>
      </c>
      <c r="I47" s="12">
        <v>572.42108770053403</v>
      </c>
      <c r="J47" s="14"/>
      <c r="K47" s="12">
        <v>274.71395190805902</v>
      </c>
      <c r="L47" t="s">
        <v>958</v>
      </c>
      <c r="M47" s="12" t="s">
        <v>958</v>
      </c>
      <c r="N47" s="12" t="s">
        <v>958</v>
      </c>
      <c r="O47" s="12" t="str">
        <f>IF(VLOOKUP($A47,Tournoi!$B$2:$AC$601,6,0)="","",VLOOKUP($A47,Tournoi!$B$2:$AF$601,30,0))</f>
        <v/>
      </c>
      <c r="P47" s="12"/>
      <c r="Q47" s="12"/>
      <c r="R47" s="12"/>
      <c r="S47" s="15"/>
      <c r="T47" s="14">
        <f t="array" ref="T47">SUM(J47:S47)</f>
        <v>274.71395190805902</v>
      </c>
      <c r="U47" s="12">
        <f t="array" ref="U47">IF(S47="",0,S47)+IF((COUNT(J47:R47)&lt;6),SUM(J47:R47),(MAX(J47:R47)+LARGE(J47:R47,2)+LARGE(J47:R47,3)+LARGE(J47:R47,4)+LARGE(J47:R47,5)))</f>
        <v>274.71395190805902</v>
      </c>
      <c r="V47" s="12">
        <f>U47+G47+I47</f>
        <v>1004.163363161878</v>
      </c>
      <c r="W47" s="12">
        <f t="array" ref="W47">COUNT(J47:S47)</f>
        <v>1</v>
      </c>
      <c r="X47" s="12"/>
      <c r="Y47" s="12"/>
      <c r="Z47" s="16"/>
      <c r="AA47" s="12"/>
      <c r="AB47" s="12"/>
      <c r="AC47" s="16"/>
      <c r="AD47" s="16"/>
    </row>
    <row r="48" spans="1:256" s="19" customFormat="1" ht="16.5" customHeight="1" x14ac:dyDescent="0.2">
      <c r="A48" s="12">
        <v>93</v>
      </c>
      <c r="B48" s="12">
        <f t="array" ref="B48">_xlfn.RANK.EQ(V48,$V$2:$V$607)</f>
        <v>47</v>
      </c>
      <c r="C48" s="13" t="str">
        <f>IF(VLOOKUP($A48,Tournoi!$B$2:$F$601,3,0)="","",VLOOKUP($A48,Tournoi!$B$2:$F$601,3,0))</f>
        <v>Clinckemaillie</v>
      </c>
      <c r="D48" s="13" t="str">
        <f>IF(VLOOKUP($A48,Tournoi!$B$2:$F$601,4,0)="","",VLOOKUP($A48,Tournoi!$B$2:$F$601,4,0))</f>
        <v>Denis</v>
      </c>
      <c r="E48" s="13" t="str">
        <f>IF(VLOOKUP($A48,Tournoi!$B$2:$F$612,5,0)="","",VLOOKUP($A48,Tournoi!$B$2:$F$612,5,0))</f>
        <v>De Speeldoos</v>
      </c>
      <c r="F48" s="12">
        <v>525.44460124602494</v>
      </c>
      <c r="G48" s="12">
        <v>175.14820041534199</v>
      </c>
      <c r="H48" s="12">
        <v>818.09209196046402</v>
      </c>
      <c r="I48" s="12">
        <v>545.39472797364203</v>
      </c>
      <c r="J48" s="14"/>
      <c r="K48" s="12">
        <v>256.20222827182897</v>
      </c>
      <c r="L48" t="s">
        <v>958</v>
      </c>
      <c r="M48" s="12" t="s">
        <v>958</v>
      </c>
      <c r="N48" s="12" t="s">
        <v>958</v>
      </c>
      <c r="O48" s="12" t="str">
        <f>IF(VLOOKUP($A48,Tournoi!$B$2:$AC$601,6,0)="","",VLOOKUP($A48,Tournoi!$B$2:$AF$601,30,0))</f>
        <v/>
      </c>
      <c r="P48" s="12"/>
      <c r="Q48" s="12"/>
      <c r="R48" s="12"/>
      <c r="S48" s="15"/>
      <c r="T48" s="14">
        <f t="array" ref="T48">SUM(J48:S48)</f>
        <v>256.20222827182897</v>
      </c>
      <c r="U48" s="12">
        <f t="array" ref="U48">IF(S48="",0,S48)+IF((COUNT(J48:R48)&lt;6),SUM(J48:R48),(MAX(J48:R48)+LARGE(J48:R48,2)+LARGE(J48:R48,3)+LARGE(J48:R48,4)+LARGE(J48:R48,5)))</f>
        <v>256.20222827182897</v>
      </c>
      <c r="V48" s="12">
        <f>U48+G48+I48</f>
        <v>976.745156660813</v>
      </c>
      <c r="W48" s="12">
        <f t="array" ref="W48">COUNT(J48:S48)</f>
        <v>1</v>
      </c>
      <c r="X48" s="12"/>
      <c r="Y48" s="12"/>
      <c r="Z48" s="16"/>
      <c r="AA48" s="12"/>
      <c r="AB48" s="12"/>
      <c r="AC48" s="16"/>
      <c r="AD48" s="16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</row>
    <row r="49" spans="1:31" s="19" customFormat="1" ht="16.5" customHeight="1" x14ac:dyDescent="0.2">
      <c r="A49" s="12">
        <v>269</v>
      </c>
      <c r="B49" s="12">
        <f t="array" ref="B49">_xlfn.RANK.EQ(V49,$V$2:$V$607)</f>
        <v>48</v>
      </c>
      <c r="C49" s="13" t="str">
        <f>IF(VLOOKUP($A49,Tournoi!$B$2:$F$601,3,0)="","",VLOOKUP($A49,Tournoi!$B$2:$F$601,3,0))</f>
        <v>Lecouvet</v>
      </c>
      <c r="D49" s="13" t="str">
        <f>IF(VLOOKUP($A49,Tournoi!$B$2:$F$601,4,0)="","",VLOOKUP($A49,Tournoi!$B$2:$F$601,4,0))</f>
        <v>Amandine</v>
      </c>
      <c r="E49" s="13" t="str">
        <f>IF(VLOOKUP($A49,Tournoi!$B$2:$F$612,5,0)="","",VLOOKUP($A49,Tournoi!$B$2:$F$612,5,0))</f>
        <v>Alpa-Ludismes</v>
      </c>
      <c r="F49" s="12">
        <v>602.99396833217497</v>
      </c>
      <c r="G49" s="12">
        <v>200.99798944405799</v>
      </c>
      <c r="H49" s="12">
        <v>218.063265274223</v>
      </c>
      <c r="I49" s="12">
        <v>145.37551018281499</v>
      </c>
      <c r="J49" s="14"/>
      <c r="K49" s="12">
        <v>112.73386338373101</v>
      </c>
      <c r="L49" s="12">
        <v>233.10610303531203</v>
      </c>
      <c r="M49" s="12">
        <v>250.02070349603207</v>
      </c>
      <c r="N49" s="12" t="s">
        <v>958</v>
      </c>
      <c r="O49" s="12" t="str">
        <f>IF(VLOOKUP($A49,Tournoi!$B$2:$AC$601,6,0)="","",VLOOKUP($A49,Tournoi!$B$2:$AF$601,30,0))</f>
        <v/>
      </c>
      <c r="P49" s="12"/>
      <c r="Q49" s="12"/>
      <c r="R49" s="12"/>
      <c r="S49" s="15"/>
      <c r="T49" s="14">
        <f t="array" ref="T49">SUM(J49:S49)</f>
        <v>595.86066991507505</v>
      </c>
      <c r="U49" s="12">
        <f t="array" ref="U49">IF(S49="",0,S49)+IF((COUNT(J49:R49)&lt;6),SUM(J49:R49),(MAX(J49:R49)+LARGE(J49:R49,2)+LARGE(J49:R49,3)+LARGE(J49:R49,4)+LARGE(J49:R49,5)))</f>
        <v>595.86066991507505</v>
      </c>
      <c r="V49" s="12">
        <f>U49+G49+I49</f>
        <v>942.23416954194806</v>
      </c>
      <c r="W49" s="12">
        <f t="array" ref="W49">COUNT(J49:S49)</f>
        <v>3</v>
      </c>
      <c r="X49" s="12"/>
      <c r="Y49" s="12"/>
      <c r="Z49" s="16"/>
      <c r="AA49" s="12"/>
      <c r="AB49" s="12"/>
      <c r="AC49" s="16"/>
      <c r="AD49" s="16"/>
    </row>
    <row r="50" spans="1:31" s="19" customFormat="1" ht="16.5" customHeight="1" x14ac:dyDescent="0.2">
      <c r="A50" s="12">
        <v>421</v>
      </c>
      <c r="B50" s="12">
        <f t="array" ref="B50">_xlfn.RANK.EQ(V50,$V$2:$V$607)</f>
        <v>49</v>
      </c>
      <c r="C50" s="13" t="str">
        <f>IF(VLOOKUP($A50,Tournoi!$B$2:$F$601,3,0)="","",VLOOKUP($A50,Tournoi!$B$2:$F$601,3,0))</f>
        <v>Lecossois</v>
      </c>
      <c r="D50" s="13" t="str">
        <f>IF(VLOOKUP($A50,Tournoi!$B$2:$F$601,4,0)="","",VLOOKUP($A50,Tournoi!$B$2:$F$601,4,0))</f>
        <v>Bart</v>
      </c>
      <c r="E50" t="str">
        <f>IF(VLOOKUP($A50,Tournoi!$B$2:$F$612,5,0)="","",VLOOKUP($A50,Tournoi!$B$2:$F$612,5,0))</f>
        <v/>
      </c>
      <c r="F50" s="12">
        <v>185.35529395810499</v>
      </c>
      <c r="G50" s="12">
        <v>61.785097986034998</v>
      </c>
      <c r="H50" s="12">
        <v>833.31429850035397</v>
      </c>
      <c r="I50" s="12">
        <v>555.54286566690303</v>
      </c>
      <c r="J50" s="14"/>
      <c r="K50" s="12"/>
      <c r="L50" t="s">
        <v>958</v>
      </c>
      <c r="M50" s="12" t="s">
        <v>958</v>
      </c>
      <c r="N50" s="12" t="s">
        <v>958</v>
      </c>
      <c r="O50" s="12">
        <f>IF(VLOOKUP($A50,Tournoi!$B$2:$AC$601,6,0)="","",VLOOKUP($A50,Tournoi!$B$2:$AF$601,30,0))</f>
        <v>304.40731021555763</v>
      </c>
      <c r="P50" s="12"/>
      <c r="Q50" s="12"/>
      <c r="R50" s="12"/>
      <c r="S50" s="15"/>
      <c r="T50" s="14">
        <f t="array" ref="T50">SUM(J50:S50)</f>
        <v>304.40731021555763</v>
      </c>
      <c r="U50" s="12">
        <f t="array" ref="U50">IF(S50="",0,S50)+IF((COUNT(J50:R50)&lt;6),SUM(J50:R50),(MAX(J50:R50)+LARGE(J50:R50,2)+LARGE(J50:R50,3)+LARGE(J50:R50,4)+LARGE(J50:R50,5)))</f>
        <v>304.40731021555763</v>
      </c>
      <c r="V50" s="12">
        <f>U50+G50+I50</f>
        <v>921.7352738684956</v>
      </c>
      <c r="W50" s="12">
        <f t="array" ref="W50">COUNT(J50:S50)</f>
        <v>1</v>
      </c>
      <c r="X50" s="12"/>
      <c r="Y50" s="12"/>
      <c r="Z50" s="16"/>
      <c r="AA50" s="16"/>
      <c r="AC50" s="16"/>
      <c r="AD50" s="16"/>
    </row>
    <row r="51" spans="1:31" s="19" customFormat="1" ht="16.5" customHeight="1" x14ac:dyDescent="0.2">
      <c r="A51" s="12">
        <v>238</v>
      </c>
      <c r="B51" s="12">
        <f t="array" ref="B51">_xlfn.RANK.EQ(V51,$V$2:$V$607)</f>
        <v>50</v>
      </c>
      <c r="C51" s="13" t="str">
        <f>IF(VLOOKUP($A51,Tournoi!$B$2:$F$601,3,0)="","",VLOOKUP($A51,Tournoi!$B$2:$F$601,3,0))</f>
        <v>Decker</v>
      </c>
      <c r="D51" s="13" t="str">
        <f>IF(VLOOKUP($A51,Tournoi!$B$2:$F$601,4,0)="","",VLOOKUP($A51,Tournoi!$B$2:$F$601,4,0))</f>
        <v>Anne-Marie</v>
      </c>
      <c r="E51" s="13" t="str">
        <f>IF(VLOOKUP($A51,Tournoi!$B$2:$F$612,5,0)="","",VLOOKUP($A51,Tournoi!$B$2:$F$612,5,0))</f>
        <v>Alpa-Ludismes</v>
      </c>
      <c r="F51" s="12">
        <v>658.96829998682199</v>
      </c>
      <c r="G51" s="12">
        <v>219.65609999560701</v>
      </c>
      <c r="H51" s="12">
        <v>545.980848292117</v>
      </c>
      <c r="I51" s="12">
        <v>363.98723219474499</v>
      </c>
      <c r="J51" s="14"/>
      <c r="K51" s="12">
        <v>19.241418596468101</v>
      </c>
      <c r="L51" s="12">
        <v>112.75581056622875</v>
      </c>
      <c r="M51" s="12">
        <v>78.301216888003609</v>
      </c>
      <c r="N51" s="12" t="s">
        <v>958</v>
      </c>
      <c r="O51" s="12">
        <f>IF(VLOOKUP($A51,Tournoi!$B$2:$AC$601,6,0)="","",VLOOKUP($A51,Tournoi!$B$2:$AF$601,30,0))</f>
        <v>120.62494083047261</v>
      </c>
      <c r="P51" s="12"/>
      <c r="Q51" s="12"/>
      <c r="R51" s="12"/>
      <c r="S51" s="15"/>
      <c r="T51" s="14">
        <f t="array" ref="T51">SUM(J51:S51)</f>
        <v>330.92338688117309</v>
      </c>
      <c r="U51" s="12">
        <f t="array" ref="U51">IF(S51="",0,S51)+IF((COUNT(J51:R51)&lt;6),SUM(J51:R51),(MAX(J51:R51)+LARGE(J51:R51,2)+LARGE(J51:R51,3)+LARGE(J51:R51,4)+LARGE(J51:R51,5)))</f>
        <v>330.92338688117309</v>
      </c>
      <c r="V51" s="12">
        <f>U51+G51+I51</f>
        <v>914.56671907152509</v>
      </c>
      <c r="W51" s="12">
        <f t="array" ref="W51">COUNT(J51:S51)</f>
        <v>4</v>
      </c>
      <c r="X51" s="12"/>
      <c r="Y51" s="12"/>
      <c r="Z51" s="16"/>
      <c r="AA51" s="12"/>
      <c r="AB51" s="12"/>
      <c r="AC51" s="16"/>
      <c r="AD51" s="16"/>
    </row>
    <row r="52" spans="1:31" s="19" customFormat="1" ht="16.5" customHeight="1" x14ac:dyDescent="0.2">
      <c r="A52" s="12">
        <v>300</v>
      </c>
      <c r="B52" s="12">
        <f t="array" ref="B52">_xlfn.RANK.EQ(V52,$V$2:$V$607)</f>
        <v>51</v>
      </c>
      <c r="C52" s="13" t="str">
        <f>IF(VLOOKUP($A52,Tournoi!$B$2:$F$601,3,0)="","",VLOOKUP($A52,Tournoi!$B$2:$F$601,3,0))</f>
        <v>Hellebuyck</v>
      </c>
      <c r="D52" s="13" t="str">
        <f>IF(VLOOKUP($A52,Tournoi!$B$2:$F$601,4,0)="","",VLOOKUP($A52,Tournoi!$B$2:$F$601,4,0))</f>
        <v>Beren</v>
      </c>
      <c r="E52" t="str">
        <f>IF(VLOOKUP($A52,Tournoi!$B$2:$F$612,5,0)="","",VLOOKUP($A52,Tournoi!$B$2:$F$612,5,0))</f>
        <v/>
      </c>
      <c r="F52" s="12">
        <v>0</v>
      </c>
      <c r="G52" s="12">
        <v>0</v>
      </c>
      <c r="H52" s="12">
        <v>0</v>
      </c>
      <c r="I52" s="12">
        <v>0</v>
      </c>
      <c r="J52" s="14">
        <v>277.72439176186401</v>
      </c>
      <c r="K52" s="12"/>
      <c r="L52" s="12">
        <v>231.49630803207066</v>
      </c>
      <c r="M52" s="12">
        <v>322.43798099440164</v>
      </c>
      <c r="N52" s="12" t="s">
        <v>958</v>
      </c>
      <c r="O52" s="12">
        <f>IF(VLOOKUP($A52,Tournoi!$B$2:$AC$601,6,0)="","",VLOOKUP($A52,Tournoi!$B$2:$AF$601,30,0))</f>
        <v>60.592545665716393</v>
      </c>
      <c r="P52" s="12"/>
      <c r="Q52" s="12"/>
      <c r="R52" s="12"/>
      <c r="S52" s="15"/>
      <c r="T52" s="14">
        <f t="array" ref="T52">SUM(J52:S52)</f>
        <v>892.25122645405281</v>
      </c>
      <c r="U52" s="12">
        <f t="array" ref="U52">IF(S52="",0,S52)+IF((COUNT(J52:R52)&lt;6),SUM(J52:R52),(MAX(J52:R52)+LARGE(J52:R52,2)+LARGE(J52:R52,3)+LARGE(J52:R52,4)+LARGE(J52:R52,5)))</f>
        <v>892.25122645405281</v>
      </c>
      <c r="V52" s="12">
        <f>U52+G52+I52</f>
        <v>892.25122645405281</v>
      </c>
      <c r="W52" s="12">
        <f t="array" ref="W52">COUNT(J52:S52)</f>
        <v>4</v>
      </c>
      <c r="X52" s="12"/>
      <c r="Y52" s="12"/>
      <c r="Z52" s="16"/>
      <c r="AA52" s="16"/>
      <c r="AC52" s="16"/>
      <c r="AD52" s="16"/>
    </row>
    <row r="53" spans="1:31" s="19" customFormat="1" ht="16.5" customHeight="1" x14ac:dyDescent="0.2">
      <c r="A53" s="12">
        <v>515</v>
      </c>
      <c r="B53" s="12">
        <f t="array" ref="B53">_xlfn.RANK.EQ(V53,$V$2:$V$607)</f>
        <v>52</v>
      </c>
      <c r="C53" s="13" t="str">
        <f>IF(VLOOKUP($A53,Tournoi!$B$2:$F$601,3,0)="","",VLOOKUP($A53,Tournoi!$B$2:$F$601,3,0))</f>
        <v>Stoops</v>
      </c>
      <c r="D53" s="13" t="str">
        <f>IF(VLOOKUP($A53,Tournoi!$B$2:$F$601,4,0)="","",VLOOKUP($A53,Tournoi!$B$2:$F$601,4,0))</f>
        <v>Nicole</v>
      </c>
      <c r="E53" s="13" t="str">
        <f>IF(VLOOKUP($A53,Tournoi!$B$2:$F$612,5,0)="","",VLOOKUP($A53,Tournoi!$B$2:$F$612,5,0))</f>
        <v>t Gezelschap</v>
      </c>
      <c r="F53" s="12">
        <v>638.30431936590605</v>
      </c>
      <c r="G53" s="12">
        <v>212.76810645530199</v>
      </c>
      <c r="H53" s="12">
        <v>393.94858906753802</v>
      </c>
      <c r="I53" s="12">
        <v>262.63239271169198</v>
      </c>
      <c r="J53" s="14"/>
      <c r="K53" s="12">
        <v>121.684410992892</v>
      </c>
      <c r="L53" s="12">
        <v>4.6393365902112196</v>
      </c>
      <c r="M53" s="12">
        <v>242.84780849441853</v>
      </c>
      <c r="N53" s="12">
        <v>37.960162935083311</v>
      </c>
      <c r="O53" s="12" t="str">
        <f>IF(VLOOKUP($A53,Tournoi!$B$2:$AC$601,6,0)="","",VLOOKUP($A53,Tournoi!$B$2:$AF$601,30,0))</f>
        <v/>
      </c>
      <c r="P53" s="12"/>
      <c r="Q53" s="12"/>
      <c r="R53" s="12"/>
      <c r="S53" s="15"/>
      <c r="T53" s="14">
        <f t="array" ref="T53">SUM(J53:S53)</f>
        <v>407.13171901260506</v>
      </c>
      <c r="U53" s="12">
        <f t="array" ref="U53">IF(S53="",0,S53)+IF((COUNT(J53:R53)&lt;6),SUM(J53:R53),(MAX(J53:R53)+LARGE(J53:R53,2)+LARGE(J53:R53,3)+LARGE(J53:R53,4)+LARGE(J53:R53,5)))</f>
        <v>407.13171901260506</v>
      </c>
      <c r="V53" s="12">
        <f>U53+G53+I53</f>
        <v>882.532218179599</v>
      </c>
      <c r="W53" s="12">
        <f t="array" ref="W53">COUNT(J53:S53)</f>
        <v>4</v>
      </c>
      <c r="X53" s="12"/>
      <c r="Y53" s="12"/>
      <c r="Z53" s="16"/>
      <c r="AA53" s="12"/>
      <c r="AB53" s="12"/>
      <c r="AC53" s="16"/>
      <c r="AD53" s="16"/>
    </row>
    <row r="54" spans="1:31" s="19" customFormat="1" ht="16.5" customHeight="1" x14ac:dyDescent="0.2">
      <c r="A54" s="12">
        <v>115</v>
      </c>
      <c r="B54" s="12">
        <f t="array" ref="B54">_xlfn.RANK.EQ(V54,$V$2:$V$607)</f>
        <v>53</v>
      </c>
      <c r="C54" s="13" t="str">
        <f>IF(VLOOKUP($A54,Tournoi!$B$2:$F$601,3,0)="","",VLOOKUP($A54,Tournoi!$B$2:$F$601,3,0))</f>
        <v>Verhenne</v>
      </c>
      <c r="D54" s="13" t="str">
        <f>IF(VLOOKUP($A54,Tournoi!$B$2:$F$601,4,0)="","",VLOOKUP($A54,Tournoi!$B$2:$F$601,4,0))</f>
        <v>Kristof</v>
      </c>
      <c r="E54" s="13" t="str">
        <f>IF(VLOOKUP($A54,Tournoi!$B$2:$F$612,5,0)="","",VLOOKUP($A54,Tournoi!$B$2:$F$612,5,0))</f>
        <v>Winning Movez</v>
      </c>
      <c r="F54" s="12">
        <v>273.71557188041999</v>
      </c>
      <c r="G54" s="12">
        <v>91.2385239601401</v>
      </c>
      <c r="H54" s="12">
        <v>502.809110857419</v>
      </c>
      <c r="I54" s="12">
        <v>335.20607390494598</v>
      </c>
      <c r="J54" s="14">
        <v>379.92657467456002</v>
      </c>
      <c r="K54" s="12"/>
      <c r="L54" t="s">
        <v>958</v>
      </c>
      <c r="M54" s="12" t="s">
        <v>958</v>
      </c>
      <c r="N54" s="12" t="s">
        <v>958</v>
      </c>
      <c r="O54" s="12">
        <f>IF(VLOOKUP($A54,Tournoi!$B$2:$AC$601,6,0)="","",VLOOKUP($A54,Tournoi!$B$2:$AF$601,30,0))</f>
        <v>67.003030303030286</v>
      </c>
      <c r="P54" s="12"/>
      <c r="Q54" s="12"/>
      <c r="R54" s="12"/>
      <c r="S54" s="15"/>
      <c r="T54" s="14">
        <f t="array" ref="T54">SUM(J54:S54)</f>
        <v>446.92960497759032</v>
      </c>
      <c r="U54" s="12">
        <f t="array" ref="U54">IF(S54="",0,S54)+IF((COUNT(J54:R54)&lt;6),SUM(J54:R54),(MAX(J54:R54)+LARGE(J54:R54,2)+LARGE(J54:R54,3)+LARGE(J54:R54,4)+LARGE(J54:R54,5)))</f>
        <v>446.92960497759032</v>
      </c>
      <c r="V54" s="12">
        <f>U54+G54+I54</f>
        <v>873.37420284267637</v>
      </c>
      <c r="W54" s="12">
        <f t="array" ref="W54">COUNT(J54:S54)</f>
        <v>2</v>
      </c>
      <c r="X54" s="12"/>
      <c r="Y54" s="12"/>
      <c r="Z54" s="16"/>
      <c r="AA54" s="12"/>
      <c r="AB54" s="12"/>
      <c r="AC54" s="16"/>
      <c r="AD54" s="16"/>
    </row>
    <row r="55" spans="1:31" s="19" customFormat="1" ht="16.5" customHeight="1" x14ac:dyDescent="0.2">
      <c r="A55" s="12">
        <v>159</v>
      </c>
      <c r="B55" s="12">
        <f t="array" ref="B55">_xlfn.RANK.EQ(V55,$V$2:$V$607)</f>
        <v>54</v>
      </c>
      <c r="C55" s="13" t="str">
        <f>IF(VLOOKUP($A55,Tournoi!$B$2:$F$601,3,0)="","",VLOOKUP($A55,Tournoi!$B$2:$F$601,3,0))</f>
        <v>Hillewaert</v>
      </c>
      <c r="D55" s="13" t="str">
        <f>IF(VLOOKUP($A55,Tournoi!$B$2:$F$601,4,0)="","",VLOOKUP($A55,Tournoi!$B$2:$F$601,4,0))</f>
        <v>Bart</v>
      </c>
      <c r="E55" s="13" t="str">
        <f>IF(VLOOKUP($A55,Tournoi!$B$2:$F$612,5,0)="","",VLOOKUP($A55,Tournoi!$B$2:$F$612,5,0))</f>
        <v>Teen en Tander</v>
      </c>
      <c r="F55" s="12">
        <v>0</v>
      </c>
      <c r="G55" s="12">
        <v>0</v>
      </c>
      <c r="H55" s="12">
        <v>448.98866440186799</v>
      </c>
      <c r="I55" s="12">
        <v>299.32577626791198</v>
      </c>
      <c r="J55" s="14">
        <v>341.62609043617402</v>
      </c>
      <c r="K55" s="12"/>
      <c r="L55" t="s">
        <v>958</v>
      </c>
      <c r="M55" s="12" t="s">
        <v>958</v>
      </c>
      <c r="N55" s="12" t="s">
        <v>958</v>
      </c>
      <c r="O55" s="12">
        <f>IF(VLOOKUP($A55,Tournoi!$B$2:$AC$601,6,0)="","",VLOOKUP($A55,Tournoi!$B$2:$AF$601,30,0))</f>
        <v>230.83466862673035</v>
      </c>
      <c r="P55" s="12"/>
      <c r="Q55" s="12"/>
      <c r="R55" s="12"/>
      <c r="S55" s="15"/>
      <c r="T55" s="14">
        <f t="array" ref="T55">SUM(J55:S55)</f>
        <v>572.46075906290434</v>
      </c>
      <c r="U55" s="12">
        <f t="array" ref="U55">IF(S55="",0,S55)+IF((COUNT(J55:R55)&lt;6),SUM(J55:R55),(MAX(J55:R55)+LARGE(J55:R55,2)+LARGE(J55:R55,3)+LARGE(J55:R55,4)+LARGE(J55:R55,5)))</f>
        <v>572.46075906290434</v>
      </c>
      <c r="V55" s="12">
        <f>U55+G55+I55</f>
        <v>871.78653533081638</v>
      </c>
      <c r="W55" s="12">
        <f t="array" ref="W55">COUNT(J55:S55)</f>
        <v>2</v>
      </c>
      <c r="X55" s="12"/>
      <c r="Y55" s="12"/>
      <c r="Z55" s="16"/>
      <c r="AA55" s="16"/>
      <c r="AC55" s="16"/>
      <c r="AD55" s="16"/>
    </row>
    <row r="56" spans="1:31" s="19" customFormat="1" ht="16.5" customHeight="1" x14ac:dyDescent="0.2">
      <c r="A56" s="12">
        <v>113</v>
      </c>
      <c r="B56" s="12">
        <f t="array" ref="B56">_xlfn.RANK.EQ(V56,$V$2:$V$607)</f>
        <v>55</v>
      </c>
      <c r="C56" s="13" t="str">
        <f>IF(VLOOKUP($A56,Tournoi!$B$2:$F$601,3,0)="","",VLOOKUP($A56,Tournoi!$B$2:$F$601,3,0))</f>
        <v>Allard</v>
      </c>
      <c r="D56" s="13" t="str">
        <f>IF(VLOOKUP($A56,Tournoi!$B$2:$F$601,4,0)="","",VLOOKUP($A56,Tournoi!$B$2:$F$601,4,0))</f>
        <v>Fabienne</v>
      </c>
      <c r="E56" s="13" t="str">
        <f>IF(VLOOKUP($A56,Tournoi!$B$2:$F$612,5,0)="","",VLOOKUP($A56,Tournoi!$B$2:$F$612,5,0))</f>
        <v>In Ludo Veritas</v>
      </c>
      <c r="F56" s="12">
        <v>832.90219836403901</v>
      </c>
      <c r="G56" s="12">
        <v>277.634066121346</v>
      </c>
      <c r="H56" s="12">
        <v>629.36930827228105</v>
      </c>
      <c r="I56" s="12">
        <v>419.57953884818698</v>
      </c>
      <c r="J56" s="14"/>
      <c r="K56" s="12"/>
      <c r="L56" t="s">
        <v>958</v>
      </c>
      <c r="M56" s="12">
        <v>116.65803774141233</v>
      </c>
      <c r="N56" s="12" t="s">
        <v>958</v>
      </c>
      <c r="O56" s="12" t="str">
        <f>IF(VLOOKUP($A56,Tournoi!$B$2:$AC$601,6,0)="","",VLOOKUP($A56,Tournoi!$B$2:$AF$601,30,0))</f>
        <v/>
      </c>
      <c r="P56" s="12"/>
      <c r="Q56" s="12"/>
      <c r="R56" s="12"/>
      <c r="S56" s="15"/>
      <c r="T56" s="14">
        <f t="array" ref="T56">SUM(J56:S56)</f>
        <v>116.65803774141233</v>
      </c>
      <c r="U56" s="12">
        <f t="array" ref="U56">IF(S56="",0,S56)+IF((COUNT(J56:R56)&lt;6),SUM(J56:R56),(MAX(J56:R56)+LARGE(J56:R56,2)+LARGE(J56:R56,3)+LARGE(J56:R56,4)+LARGE(J56:R56,5)))</f>
        <v>116.65803774141233</v>
      </c>
      <c r="V56" s="12">
        <f>U56+G56+I56</f>
        <v>813.87164271094525</v>
      </c>
      <c r="W56" s="12">
        <f t="array" ref="W56">COUNT(J56:S56)</f>
        <v>1</v>
      </c>
      <c r="X56" s="12"/>
      <c r="Y56" s="12"/>
      <c r="Z56" s="16"/>
      <c r="AA56" s="12"/>
      <c r="AB56" s="12"/>
      <c r="AC56" s="16"/>
      <c r="AD56" s="16"/>
    </row>
    <row r="57" spans="1:31" s="19" customFormat="1" ht="16.5" customHeight="1" x14ac:dyDescent="0.2">
      <c r="A57" s="12">
        <v>168</v>
      </c>
      <c r="B57" s="12">
        <f t="array" ref="B57">_xlfn.RANK.EQ(V57,$V$2:$V$607)</f>
        <v>56</v>
      </c>
      <c r="C57" s="13" t="str">
        <f>IF(VLOOKUP($A57,Tournoi!$B$2:$F$601,3,0)="","",VLOOKUP($A57,Tournoi!$B$2:$F$601,3,0))</f>
        <v>Gobert</v>
      </c>
      <c r="D57" s="13" t="str">
        <f>IF(VLOOKUP($A57,Tournoi!$B$2:$F$601,4,0)="","",VLOOKUP($A57,Tournoi!$B$2:$F$601,4,0))</f>
        <v>Stéphane</v>
      </c>
      <c r="E57" s="13" t="str">
        <f>IF(VLOOKUP($A57,Tournoi!$B$2:$F$612,5,0)="","",VLOOKUP($A57,Tournoi!$B$2:$F$612,5,0))</f>
        <v>In Ludo Veritas</v>
      </c>
      <c r="F57" s="12">
        <v>175.71724810210901</v>
      </c>
      <c r="G57" s="12">
        <v>58.572416034036301</v>
      </c>
      <c r="H57" s="12">
        <v>279.28959536560097</v>
      </c>
      <c r="I57" s="12">
        <v>186.19306357706699</v>
      </c>
      <c r="J57" s="14"/>
      <c r="K57" s="12"/>
      <c r="L57" t="s">
        <v>958</v>
      </c>
      <c r="M57" s="12">
        <v>243.92773393461104</v>
      </c>
      <c r="N57" s="12">
        <v>313.55613830613828</v>
      </c>
      <c r="O57" s="12" t="str">
        <f>IF(VLOOKUP($A57,Tournoi!$B$2:$AC$601,6,0)="","",VLOOKUP($A57,Tournoi!$B$2:$AF$601,30,0))</f>
        <v/>
      </c>
      <c r="P57" s="12"/>
      <c r="Q57" s="12"/>
      <c r="R57" s="12"/>
      <c r="S57" s="15"/>
      <c r="T57" s="14">
        <f t="array" ref="T57">SUM(J57:S57)</f>
        <v>557.48387224074929</v>
      </c>
      <c r="U57" s="12">
        <f t="array" ref="U57">IF(S57="",0,S57)+IF((COUNT(J57:R57)&lt;6),SUM(J57:R57),(MAX(J57:R57)+LARGE(J57:R57,2)+LARGE(J57:R57,3)+LARGE(J57:R57,4)+LARGE(J57:R57,5)))</f>
        <v>557.48387224074929</v>
      </c>
      <c r="V57" s="12">
        <f>U57+G57+I57</f>
        <v>802.24935185185268</v>
      </c>
      <c r="W57" s="12">
        <f t="array" ref="W57">COUNT(J57:S57)</f>
        <v>2</v>
      </c>
      <c r="X57" s="12"/>
      <c r="Y57" s="12"/>
      <c r="Z57" s="16"/>
      <c r="AA57" s="16"/>
      <c r="AC57" s="16"/>
      <c r="AD57" s="16"/>
    </row>
    <row r="58" spans="1:31" s="19" customFormat="1" ht="16.5" customHeight="1" x14ac:dyDescent="0.2">
      <c r="A58" s="12">
        <v>384</v>
      </c>
      <c r="B58" s="12">
        <f t="array" ref="B58">_xlfn.RANK.EQ(V58,$V$2:$V$607)</f>
        <v>57</v>
      </c>
      <c r="C58" s="13" t="str">
        <f>IF(VLOOKUP($A58,Tournoi!$B$2:$F$601,3,0)="","",VLOOKUP($A58,Tournoi!$B$2:$F$601,3,0))</f>
        <v>Verhulst</v>
      </c>
      <c r="D58" s="13" t="str">
        <f>IF(VLOOKUP($A58,Tournoi!$B$2:$F$601,4,0)="","",VLOOKUP($A58,Tournoi!$B$2:$F$601,4,0))</f>
        <v>Kristof</v>
      </c>
      <c r="E58" s="13" t="str">
        <f>IF(VLOOKUP($A58,Tournoi!$B$2:$F$612,5,0)="","",VLOOKUP($A58,Tournoi!$B$2:$F$612,5,0))</f>
        <v>HQ Gaming Club</v>
      </c>
      <c r="F58" s="12">
        <v>583.74521251317606</v>
      </c>
      <c r="G58" s="12">
        <v>194.58173750439201</v>
      </c>
      <c r="H58" s="12">
        <v>283.23631094487399</v>
      </c>
      <c r="I58" s="12">
        <v>188.82420729658301</v>
      </c>
      <c r="J58" s="14">
        <v>104.745337269922</v>
      </c>
      <c r="K58" s="12">
        <v>110.379426575699</v>
      </c>
      <c r="L58" t="s">
        <v>958</v>
      </c>
      <c r="M58" s="12" t="s">
        <v>958</v>
      </c>
      <c r="N58" s="12" t="s">
        <v>958</v>
      </c>
      <c r="O58" s="12">
        <f>IF(VLOOKUP($A58,Tournoi!$B$2:$AC$601,6,0)="","",VLOOKUP($A58,Tournoi!$B$2:$AF$601,30,0))</f>
        <v>188.44081737471569</v>
      </c>
      <c r="P58" s="12"/>
      <c r="Q58" s="12"/>
      <c r="R58" s="12"/>
      <c r="S58" s="15"/>
      <c r="T58" s="14">
        <f t="array" ref="T58">SUM(J58:S58)</f>
        <v>403.5655812203367</v>
      </c>
      <c r="U58" s="12">
        <f t="array" ref="U58">IF(S58="",0,S58)+IF((COUNT(J58:R58)&lt;6),SUM(J58:R58),(MAX(J58:R58)+LARGE(J58:R58,2)+LARGE(J58:R58,3)+LARGE(J58:R58,4)+LARGE(J58:R58,5)))</f>
        <v>403.5655812203367</v>
      </c>
      <c r="V58" s="12">
        <f>U58+G58+I58</f>
        <v>786.97152602131177</v>
      </c>
      <c r="W58" s="12">
        <f t="array" ref="W58">COUNT(J58:S58)</f>
        <v>3</v>
      </c>
      <c r="X58" s="12"/>
      <c r="Y58" s="12"/>
      <c r="Z58" s="16"/>
      <c r="AA58" s="12"/>
      <c r="AB58" s="12"/>
      <c r="AC58" s="16"/>
      <c r="AD58" s="16"/>
      <c r="AE58" s="21"/>
    </row>
    <row r="59" spans="1:31" s="19" customFormat="1" ht="16.5" customHeight="1" x14ac:dyDescent="0.2">
      <c r="A59" s="12">
        <v>346</v>
      </c>
      <c r="B59" s="12">
        <f t="array" ref="B59">_xlfn.RANK.EQ(V59,$V$2:$V$607)</f>
        <v>58</v>
      </c>
      <c r="C59" s="13" t="str">
        <f>IF(VLOOKUP($A59,Tournoi!$B$2:$F$601,3,0)="","",VLOOKUP($A59,Tournoi!$B$2:$F$601,3,0))</f>
        <v>Barbier</v>
      </c>
      <c r="D59" s="13" t="str">
        <f>IF(VLOOKUP($A59,Tournoi!$B$2:$F$601,4,0)="","",VLOOKUP($A59,Tournoi!$B$2:$F$601,4,0))</f>
        <v>Wiebke</v>
      </c>
      <c r="E59" s="13" t="str">
        <f>IF(VLOOKUP($A59,Tournoi!$B$2:$F$612,5,0)="","",VLOOKUP($A59,Tournoi!$B$2:$F$612,5,0))</f>
        <v>Spellenclub Mechelen</v>
      </c>
      <c r="F59" s="12">
        <v>0</v>
      </c>
      <c r="G59" s="12">
        <v>0</v>
      </c>
      <c r="H59" s="12">
        <v>0</v>
      </c>
      <c r="I59" s="12">
        <v>0</v>
      </c>
      <c r="J59" s="14"/>
      <c r="K59" s="12"/>
      <c r="L59" s="12">
        <v>190.15393535707565</v>
      </c>
      <c r="M59" s="12">
        <v>323.48530136530132</v>
      </c>
      <c r="N59" s="12">
        <v>270.31225203232708</v>
      </c>
      <c r="O59" s="12" t="str">
        <f>IF(VLOOKUP($A59,Tournoi!$B$2:$AC$601,6,0)="","",VLOOKUP($A59,Tournoi!$B$2:$AF$601,30,0))</f>
        <v/>
      </c>
      <c r="P59" s="12"/>
      <c r="Q59" s="12"/>
      <c r="R59" s="12"/>
      <c r="S59" s="15"/>
      <c r="T59" s="14">
        <f t="array" ref="T59">SUM(J59:S59)</f>
        <v>783.95148875470409</v>
      </c>
      <c r="U59" s="12">
        <f t="array" ref="U59">IF(S59="",0,S59)+IF((COUNT(J59:R59)&lt;6),SUM(J59:R59),(MAX(J59:R59)+LARGE(J59:R59,2)+LARGE(J59:R59,3)+LARGE(J59:R59,4)+LARGE(J59:R59,5)))</f>
        <v>783.95148875470409</v>
      </c>
      <c r="V59" s="12">
        <f>U59+G59+I59</f>
        <v>783.95148875470409</v>
      </c>
      <c r="W59" s="12">
        <f t="array" ref="W59">COUNT(J59:S59)</f>
        <v>3</v>
      </c>
      <c r="X59" s="12"/>
      <c r="Y59" s="12"/>
      <c r="Z59" s="16"/>
      <c r="AA59" s="16"/>
      <c r="AC59" s="16"/>
      <c r="AD59" s="16"/>
    </row>
    <row r="60" spans="1:31" s="19" customFormat="1" ht="16.5" customHeight="1" x14ac:dyDescent="0.2">
      <c r="A60" s="12">
        <v>128</v>
      </c>
      <c r="B60" s="12">
        <f t="array" ref="B60">_xlfn.RANK.EQ(V60,$V$2:$V$607)</f>
        <v>59</v>
      </c>
      <c r="C60" s="13" t="str">
        <f>IF(VLOOKUP($A60,Tournoi!$B$2:$F$601,3,0)="","",VLOOKUP($A60,Tournoi!$B$2:$F$601,3,0))</f>
        <v>Goddeeris</v>
      </c>
      <c r="D60" s="13" t="str">
        <f>IF(VLOOKUP($A60,Tournoi!$B$2:$F$601,4,0)="","",VLOOKUP($A60,Tournoi!$B$2:$F$601,4,0))</f>
        <v>Martine</v>
      </c>
      <c r="E60" t="str">
        <f>IF(VLOOKUP($A60,Tournoi!$B$2:$F$612,5,0)="","",VLOOKUP($A60,Tournoi!$B$2:$F$612,5,0))</f>
        <v/>
      </c>
      <c r="F60" s="12">
        <v>1826.8868717187499</v>
      </c>
      <c r="G60" s="12">
        <v>608.96229057291805</v>
      </c>
      <c r="H60" s="12">
        <v>238.73004668534099</v>
      </c>
      <c r="I60" s="12">
        <v>159.153364456894</v>
      </c>
      <c r="J60" s="14"/>
      <c r="K60" s="12"/>
      <c r="L60" t="s">
        <v>958</v>
      </c>
      <c r="M60" s="12" t="s">
        <v>958</v>
      </c>
      <c r="N60" s="12" t="s">
        <v>958</v>
      </c>
      <c r="O60" s="12" t="str">
        <f>IF(VLOOKUP($A60,Tournoi!$B$2:$AC$601,6,0)="","",VLOOKUP($A60,Tournoi!$B$2:$AF$601,30,0))</f>
        <v/>
      </c>
      <c r="P60" s="12"/>
      <c r="Q60" s="12"/>
      <c r="R60" s="12"/>
      <c r="S60" s="15"/>
      <c r="T60" s="14">
        <f t="array" ref="T60">SUM(J60:S60)</f>
        <v>0</v>
      </c>
      <c r="U60" s="12">
        <f t="array" ref="U60">IF(S60="",0,S60)+IF((COUNT(J60:R60)&lt;6),SUM(J60:R60),(MAX(J60:R60)+LARGE(J60:R60,2)+LARGE(J60:R60,3)+LARGE(J60:R60,4)+LARGE(J60:R60,5)))</f>
        <v>0</v>
      </c>
      <c r="V60" s="12">
        <f>U60+G60+I60</f>
        <v>768.11565502981205</v>
      </c>
      <c r="W60" s="12">
        <f t="array" ref="W60">COUNT(J60:S60)</f>
        <v>0</v>
      </c>
      <c r="X60" s="12"/>
      <c r="Y60" s="12"/>
      <c r="Z60" s="16"/>
      <c r="AA60" s="12"/>
      <c r="AB60" s="12"/>
      <c r="AC60" s="16"/>
      <c r="AD60" s="16"/>
    </row>
    <row r="61" spans="1:31" s="19" customFormat="1" ht="16.5" customHeight="1" x14ac:dyDescent="0.2">
      <c r="A61" s="12">
        <v>408</v>
      </c>
      <c r="B61" s="12">
        <f t="array" ref="B61">_xlfn.RANK.EQ(V61,$V$2:$V$607)</f>
        <v>60</v>
      </c>
      <c r="C61" s="13" t="str">
        <f>IF(VLOOKUP($A61,Tournoi!$B$2:$F$601,3,0)="","",VLOOKUP($A61,Tournoi!$B$2:$F$601,3,0))</f>
        <v>De Permentier</v>
      </c>
      <c r="D61" s="13" t="str">
        <f>IF(VLOOKUP($A61,Tournoi!$B$2:$F$601,4,0)="","",VLOOKUP($A61,Tournoi!$B$2:$F$601,4,0))</f>
        <v>Cindy</v>
      </c>
      <c r="E61" s="13" t="str">
        <f>IF(VLOOKUP($A61,Tournoi!$B$2:$F$612,5,0)="","",VLOOKUP($A61,Tournoi!$B$2:$F$612,5,0))</f>
        <v>De Bokkensprong</v>
      </c>
      <c r="F61" s="12">
        <v>100.63078219708601</v>
      </c>
      <c r="G61" s="12">
        <v>33.543594065695302</v>
      </c>
      <c r="H61" s="12">
        <v>350.772241439347</v>
      </c>
      <c r="I61" s="12">
        <v>233.84816095956501</v>
      </c>
      <c r="J61" s="14">
        <v>285.15141095807002</v>
      </c>
      <c r="K61" s="12"/>
      <c r="L61" t="s">
        <v>958</v>
      </c>
      <c r="M61" s="12" t="s">
        <v>958</v>
      </c>
      <c r="N61" s="12" t="s">
        <v>958</v>
      </c>
      <c r="O61" s="12">
        <f>IF(VLOOKUP($A61,Tournoi!$B$2:$AC$601,6,0)="","",VLOOKUP($A61,Tournoi!$B$2:$AF$601,30,0))</f>
        <v>212.99768530883321</v>
      </c>
      <c r="P61" s="12"/>
      <c r="Q61" s="12"/>
      <c r="R61" s="12"/>
      <c r="S61" s="15"/>
      <c r="T61" s="14">
        <f t="array" ref="T61">SUM(J61:S61)</f>
        <v>498.14909626690326</v>
      </c>
      <c r="U61" s="12">
        <f t="array" ref="U61">IF(S61="",0,S61)+IF((COUNT(J61:R61)&lt;6),SUM(J61:R61),(MAX(J61:R61)+LARGE(J61:R61,2)+LARGE(J61:R61,3)+LARGE(J61:R61,4)+LARGE(J61:R61,5)))</f>
        <v>498.14909626690326</v>
      </c>
      <c r="V61" s="12">
        <f>U61+G61+I61</f>
        <v>765.54085129216355</v>
      </c>
      <c r="W61" s="12">
        <f t="array" ref="W61">COUNT(J61:S61)</f>
        <v>2</v>
      </c>
      <c r="X61" s="12"/>
      <c r="Y61" s="12"/>
      <c r="Z61" s="16"/>
      <c r="AA61" s="12"/>
      <c r="AB61" s="12"/>
      <c r="AC61" s="16"/>
      <c r="AD61" s="16"/>
    </row>
    <row r="62" spans="1:31" s="19" customFormat="1" ht="16.5" customHeight="1" x14ac:dyDescent="0.2">
      <c r="A62" s="12">
        <v>326</v>
      </c>
      <c r="B62" s="12">
        <f t="array" ref="B62">_xlfn.RANK.EQ(V62,$V$2:$V$607)</f>
        <v>61</v>
      </c>
      <c r="C62" s="13" t="str">
        <f>IF(VLOOKUP($A62,Tournoi!$B$2:$F$601,3,0)="","",VLOOKUP($A62,Tournoi!$B$2:$F$601,3,0))</f>
        <v>Bertin</v>
      </c>
      <c r="D62" s="13" t="str">
        <f>IF(VLOOKUP($A62,Tournoi!$B$2:$F$601,4,0)="","",VLOOKUP($A62,Tournoi!$B$2:$F$601,4,0))</f>
        <v>Jean-Philippe</v>
      </c>
      <c r="E62" t="str">
        <f>IF(VLOOKUP($A62,Tournoi!$B$2:$F$612,5,0)="","",VLOOKUP($A62,Tournoi!$B$2:$F$612,5,0))</f>
        <v/>
      </c>
      <c r="F62" s="12">
        <v>0</v>
      </c>
      <c r="G62" s="12">
        <v>0</v>
      </c>
      <c r="H62" s="12">
        <v>0</v>
      </c>
      <c r="I62" s="12">
        <v>0</v>
      </c>
      <c r="J62" s="14">
        <v>105.544875784187</v>
      </c>
      <c r="K62" s="12"/>
      <c r="L62" s="12">
        <v>215.00199475554518</v>
      </c>
      <c r="M62" s="12">
        <v>196.38679053548938</v>
      </c>
      <c r="N62" s="12" t="s">
        <v>958</v>
      </c>
      <c r="O62" s="12">
        <f>IF(VLOOKUP($A62,Tournoi!$B$2:$AC$601,6,0)="","",VLOOKUP($A62,Tournoi!$B$2:$AF$601,30,0))</f>
        <v>244.78878787878787</v>
      </c>
      <c r="P62" s="12"/>
      <c r="Q62" s="12"/>
      <c r="R62" s="12"/>
      <c r="S62" s="15"/>
      <c r="T62" s="14">
        <f t="array" ref="T62">SUM(J62:S62)</f>
        <v>761.72244895400945</v>
      </c>
      <c r="U62" s="12">
        <f t="array" ref="U62">IF(S62="",0,S62)+IF((COUNT(J62:R62)&lt;6),SUM(J62:R62),(MAX(J62:R62)+LARGE(J62:R62,2)+LARGE(J62:R62,3)+LARGE(J62:R62,4)+LARGE(J62:R62,5)))</f>
        <v>761.72244895400945</v>
      </c>
      <c r="V62" s="12">
        <f>U62+G62+I62</f>
        <v>761.72244895400945</v>
      </c>
      <c r="W62" s="12">
        <f t="array" ref="W62">COUNT(J62:S62)</f>
        <v>4</v>
      </c>
      <c r="X62" s="12"/>
      <c r="Y62" s="12"/>
      <c r="Z62" s="16"/>
      <c r="AA62" s="12"/>
      <c r="AB62" s="12"/>
      <c r="AC62" s="16"/>
      <c r="AD62" s="16"/>
    </row>
    <row r="63" spans="1:31" s="19" customFormat="1" ht="16.5" customHeight="1" x14ac:dyDescent="0.2">
      <c r="A63" s="12">
        <v>296</v>
      </c>
      <c r="B63" s="12">
        <f t="array" ref="B63">_xlfn.RANK.EQ(V63,$V$2:$V$607)</f>
        <v>62</v>
      </c>
      <c r="C63" s="13" t="str">
        <f>IF(VLOOKUP($A63,Tournoi!$B$2:$F$601,3,0)="","",VLOOKUP($A63,Tournoi!$B$2:$F$601,3,0))</f>
        <v>Pelgrims</v>
      </c>
      <c r="D63" s="13" t="str">
        <f>IF(VLOOKUP($A63,Tournoi!$B$2:$F$601,4,0)="","",VLOOKUP($A63,Tournoi!$B$2:$F$601,4,0))</f>
        <v>Jonathan</v>
      </c>
      <c r="E63" s="13" t="str">
        <f>IF(VLOOKUP($A63,Tournoi!$B$2:$F$612,5,0)="","",VLOOKUP($A63,Tournoi!$B$2:$F$612,5,0))</f>
        <v>t Gezelschap</v>
      </c>
      <c r="F63" s="12">
        <v>0</v>
      </c>
      <c r="G63" s="12">
        <v>0</v>
      </c>
      <c r="H63" s="12">
        <v>761.23177365491199</v>
      </c>
      <c r="I63" s="12">
        <v>507.48784910327402</v>
      </c>
      <c r="J63" s="14"/>
      <c r="K63" s="12">
        <v>239.74767430681399</v>
      </c>
      <c r="L63" t="s">
        <v>958</v>
      </c>
      <c r="M63" s="12" t="s">
        <v>958</v>
      </c>
      <c r="N63" s="12" t="s">
        <v>958</v>
      </c>
      <c r="O63" s="12" t="str">
        <f>IF(VLOOKUP($A63,Tournoi!$B$2:$AC$601,6,0)="","",VLOOKUP($A63,Tournoi!$B$2:$AF$601,30,0))</f>
        <v/>
      </c>
      <c r="P63" s="12"/>
      <c r="Q63" s="12"/>
      <c r="R63" s="12"/>
      <c r="S63" s="15"/>
      <c r="T63" s="14">
        <f t="array" ref="T63">SUM(J63:S63)</f>
        <v>239.74767430681399</v>
      </c>
      <c r="U63" s="12">
        <f t="array" ref="U63">IF(S63="",0,S63)+IF((COUNT(J63:R63)&lt;6),SUM(J63:R63),(MAX(J63:R63)+LARGE(J63:R63,2)+LARGE(J63:R63,3)+LARGE(J63:R63,4)+LARGE(J63:R63,5)))</f>
        <v>239.74767430681399</v>
      </c>
      <c r="V63" s="12">
        <f>U63+G63+I63</f>
        <v>747.23552341008804</v>
      </c>
      <c r="W63" s="12">
        <f t="array" ref="W63">COUNT(J63:S63)</f>
        <v>1</v>
      </c>
      <c r="X63" s="12"/>
      <c r="Y63" s="12"/>
      <c r="Z63" s="16"/>
      <c r="AA63" s="16"/>
      <c r="AC63" s="16"/>
      <c r="AD63" s="16"/>
    </row>
    <row r="64" spans="1:31" s="19" customFormat="1" ht="16.5" customHeight="1" x14ac:dyDescent="0.2">
      <c r="A64" s="12">
        <v>12</v>
      </c>
      <c r="B64" s="12">
        <f t="array" ref="B64">_xlfn.RANK.EQ(V64,$V$2:$V$607)</f>
        <v>63</v>
      </c>
      <c r="C64" s="13" t="str">
        <f>IF(VLOOKUP($A64,Tournoi!$B$2:$F$601,3,0)="","",VLOOKUP($A64,Tournoi!$B$2:$F$601,3,0))</f>
        <v>Bultijnck</v>
      </c>
      <c r="D64" s="13" t="str">
        <f>IF(VLOOKUP($A64,Tournoi!$B$2:$F$601,4,0)="","",VLOOKUP($A64,Tournoi!$B$2:$F$601,4,0))</f>
        <v>Stijn</v>
      </c>
      <c r="E64" t="str">
        <f>IF(VLOOKUP($A64,Tournoi!$B$2:$F$612,5,0)="","",VLOOKUP($A64,Tournoi!$B$2:$F$612,5,0))</f>
        <v/>
      </c>
      <c r="F64" s="12">
        <v>1442.0265111822901</v>
      </c>
      <c r="G64" s="12">
        <v>480.67550372743</v>
      </c>
      <c r="H64" s="12">
        <v>387.13082821445198</v>
      </c>
      <c r="I64" s="12">
        <v>258.08721880963401</v>
      </c>
      <c r="J64" s="14"/>
      <c r="K64" s="12"/>
      <c r="L64" t="s">
        <v>958</v>
      </c>
      <c r="M64" s="12" t="s">
        <v>958</v>
      </c>
      <c r="N64" s="12" t="s">
        <v>958</v>
      </c>
      <c r="O64" s="12" t="str">
        <f>IF(VLOOKUP($A64,Tournoi!$B$2:$AC$601,6,0)="","",VLOOKUP($A64,Tournoi!$B$2:$AF$601,30,0))</f>
        <v/>
      </c>
      <c r="P64" s="12"/>
      <c r="Q64" s="12"/>
      <c r="R64" s="12"/>
      <c r="S64" s="15"/>
      <c r="T64" s="14">
        <f t="array" ref="T64">SUM(J64:S64)</f>
        <v>0</v>
      </c>
      <c r="U64" s="12">
        <f t="array" ref="U64">IF(S64="",0,S64)+IF((COUNT(J64:R64)&lt;6),SUM(J64:R64),(MAX(J64:R64)+LARGE(J64:R64,2)+LARGE(J64:R64,3)+LARGE(J64:R64,4)+LARGE(J64:R64,5)))</f>
        <v>0</v>
      </c>
      <c r="V64" s="12">
        <f>U64+G64+I64</f>
        <v>738.76272253706406</v>
      </c>
      <c r="W64" s="12">
        <f t="array" ref="W64">COUNT(J64:S64)</f>
        <v>0</v>
      </c>
      <c r="X64" s="12"/>
      <c r="Y64" s="12"/>
      <c r="Z64" s="16"/>
      <c r="AA64" s="12"/>
      <c r="AB64" s="12"/>
      <c r="AC64" s="16"/>
      <c r="AD64" s="16"/>
    </row>
    <row r="65" spans="1:256" s="19" customFormat="1" ht="16.5" customHeight="1" x14ac:dyDescent="0.2">
      <c r="A65" s="12">
        <v>70</v>
      </c>
      <c r="B65" s="12">
        <f t="array" ref="B65">_xlfn.RANK.EQ(V65,$V$2:$V$607)</f>
        <v>64</v>
      </c>
      <c r="C65" s="13" t="str">
        <f>IF(VLOOKUP($A65,Tournoi!$B$2:$F$601,3,0)="","",VLOOKUP($A65,Tournoi!$B$2:$F$601,3,0))</f>
        <v>Blieck</v>
      </c>
      <c r="D65" s="13" t="str">
        <f>IF(VLOOKUP($A65,Tournoi!$B$2:$F$601,4,0)="","",VLOOKUP($A65,Tournoi!$B$2:$F$601,4,0))</f>
        <v>Andy</v>
      </c>
      <c r="E65" s="13" t="str">
        <f>IF(VLOOKUP($A65,Tournoi!$B$2:$F$612,5,0)="","",VLOOKUP($A65,Tournoi!$B$2:$F$612,5,0))</f>
        <v>Spelen op Zolder</v>
      </c>
      <c r="F65" s="12">
        <v>0</v>
      </c>
      <c r="G65" s="12">
        <v>0</v>
      </c>
      <c r="H65" s="12">
        <v>537.097929768266</v>
      </c>
      <c r="I65" s="12">
        <v>358.06528651217701</v>
      </c>
      <c r="J65" s="14">
        <v>241.83514869696199</v>
      </c>
      <c r="K65" s="12"/>
      <c r="L65" t="s">
        <v>958</v>
      </c>
      <c r="M65" s="12" t="s">
        <v>958</v>
      </c>
      <c r="N65" s="12" t="s">
        <v>958</v>
      </c>
      <c r="O65" s="12">
        <f>IF(VLOOKUP($A65,Tournoi!$B$2:$AC$601,6,0)="","",VLOOKUP($A65,Tournoi!$B$2:$AF$601,30,0))</f>
        <v>127.29365665260516</v>
      </c>
      <c r="P65" s="12"/>
      <c r="Q65" s="12"/>
      <c r="R65" s="12"/>
      <c r="S65" s="15"/>
      <c r="T65" s="14">
        <f t="array" ref="T65">SUM(J65:S65)</f>
        <v>369.12880534956719</v>
      </c>
      <c r="U65" s="12">
        <f t="array" ref="U65">IF(S65="",0,S65)+IF((COUNT(J65:R65)&lt;6),SUM(J65:R65),(MAX(J65:R65)+LARGE(J65:R65,2)+LARGE(J65:R65,3)+LARGE(J65:R65,4)+LARGE(J65:R65,5)))</f>
        <v>369.12880534956719</v>
      </c>
      <c r="V65" s="12">
        <f>U65+G65+I65</f>
        <v>727.19409186174425</v>
      </c>
      <c r="W65" s="12">
        <f t="array" ref="W65">COUNT(J65:S65)</f>
        <v>2</v>
      </c>
      <c r="X65" s="12"/>
      <c r="Y65" s="12"/>
      <c r="Z65" s="12"/>
      <c r="AA65" s="12"/>
      <c r="AC65" s="12"/>
      <c r="AD65" s="12"/>
    </row>
    <row r="66" spans="1:256" s="19" customFormat="1" ht="16.5" customHeight="1" x14ac:dyDescent="0.2">
      <c r="A66" s="12">
        <v>307</v>
      </c>
      <c r="B66" s="12">
        <f t="array" ref="B66">_xlfn.RANK.EQ(V66,$V$2:$V$607)</f>
        <v>65</v>
      </c>
      <c r="C66" s="13" t="str">
        <f>IF(VLOOKUP($A66,Tournoi!$B$2:$F$601,3,0)="","",VLOOKUP($A66,Tournoi!$B$2:$F$601,3,0))</f>
        <v>Van Roy</v>
      </c>
      <c r="D66" s="13" t="str">
        <f>IF(VLOOKUP($A66,Tournoi!$B$2:$F$601,4,0)="","",VLOOKUP($A66,Tournoi!$B$2:$F$601,4,0))</f>
        <v>Stany</v>
      </c>
      <c r="E66" s="13" t="str">
        <f>IF(VLOOKUP($A66,Tournoi!$B$2:$F$612,5,0)="","",VLOOKUP($A66,Tournoi!$B$2:$F$612,5,0))</f>
        <v>Winning Movez</v>
      </c>
      <c r="F66" s="12">
        <v>783.98335108370895</v>
      </c>
      <c r="G66" s="12">
        <v>261.32778369456901</v>
      </c>
      <c r="H66" s="12">
        <v>154.70002644647599</v>
      </c>
      <c r="I66" s="12">
        <v>103.133350964318</v>
      </c>
      <c r="J66" s="14">
        <v>260.20787492762003</v>
      </c>
      <c r="K66" s="12">
        <v>98.900660066006594</v>
      </c>
      <c r="L66" t="s">
        <v>958</v>
      </c>
      <c r="M66" s="12" t="s">
        <v>958</v>
      </c>
      <c r="N66" s="12" t="s">
        <v>958</v>
      </c>
      <c r="O66" s="12" t="str">
        <f>IF(VLOOKUP($A66,Tournoi!$B$2:$AC$601,6,0)="","",VLOOKUP($A66,Tournoi!$B$2:$AF$601,30,0))</f>
        <v/>
      </c>
      <c r="P66" s="12"/>
      <c r="Q66" s="12"/>
      <c r="R66" s="12"/>
      <c r="S66" s="15"/>
      <c r="T66" s="14">
        <f t="array" ref="T66">SUM(J66:S66)</f>
        <v>359.10853499362662</v>
      </c>
      <c r="U66" s="12">
        <f t="array" ref="U66">IF(S66="",0,S66)+IF((COUNT(J66:R66)&lt;6),SUM(J66:R66),(MAX(J66:R66)+LARGE(J66:R66,2)+LARGE(J66:R66,3)+LARGE(J66:R66,4)+LARGE(J66:R66,5)))</f>
        <v>359.10853499362662</v>
      </c>
      <c r="V66" s="12">
        <f>U66+G66+I66</f>
        <v>723.56966965251354</v>
      </c>
      <c r="W66" s="12">
        <f t="array" ref="W66">COUNT(J66:S66)</f>
        <v>2</v>
      </c>
      <c r="X66" s="12"/>
      <c r="Y66" s="12"/>
      <c r="Z66" s="16"/>
      <c r="AA66" s="12"/>
      <c r="AB66" s="12"/>
      <c r="AC66" s="16"/>
      <c r="AD66" s="16"/>
    </row>
    <row r="67" spans="1:256" s="19" customFormat="1" ht="16.5" customHeight="1" x14ac:dyDescent="0.2">
      <c r="A67" s="12">
        <v>177</v>
      </c>
      <c r="B67" s="12">
        <f t="array" ref="B67">_xlfn.RANK.EQ(V67,$V$2:$V$607)</f>
        <v>66</v>
      </c>
      <c r="C67" s="13" t="str">
        <f>IF(VLOOKUP($A67,Tournoi!$B$2:$F$601,3,0)="","",VLOOKUP($A67,Tournoi!$B$2:$F$601,3,0))</f>
        <v>Simoens</v>
      </c>
      <c r="D67" s="13" t="str">
        <f>IF(VLOOKUP($A67,Tournoi!$B$2:$F$601,4,0)="","",VLOOKUP($A67,Tournoi!$B$2:$F$601,4,0))</f>
        <v>Barry</v>
      </c>
      <c r="E67" s="13" t="str">
        <f>IF(VLOOKUP($A67,Tournoi!$B$2:$F$612,5,0)="","",VLOOKUP($A67,Tournoi!$B$2:$F$612,5,0))</f>
        <v>Spelen op Zolder</v>
      </c>
      <c r="F67" s="12">
        <v>0</v>
      </c>
      <c r="G67" s="12">
        <v>0</v>
      </c>
      <c r="H67" s="12">
        <v>567.59240652317703</v>
      </c>
      <c r="I67" s="12">
        <v>378.39493768211798</v>
      </c>
      <c r="J67" s="14">
        <v>340.54554109806401</v>
      </c>
      <c r="K67" s="12"/>
      <c r="L67" t="s">
        <v>958</v>
      </c>
      <c r="M67" s="12" t="s">
        <v>958</v>
      </c>
      <c r="N67" s="12" t="s">
        <v>958</v>
      </c>
      <c r="O67" s="12" t="str">
        <f>IF(VLOOKUP($A67,Tournoi!$B$2:$AC$601,6,0)="","",VLOOKUP($A67,Tournoi!$B$2:$AF$601,30,0))</f>
        <v/>
      </c>
      <c r="P67" s="12"/>
      <c r="Q67" s="12"/>
      <c r="R67" s="12"/>
      <c r="S67" s="15"/>
      <c r="T67" s="14">
        <f t="array" ref="T67">SUM(J67:S67)</f>
        <v>340.54554109806401</v>
      </c>
      <c r="U67" s="12">
        <f t="array" ref="U67">IF(S67="",0,S67)+IF((COUNT(J67:R67)&lt;6),SUM(J67:R67),(MAX(J67:R67)+LARGE(J67:R67,2)+LARGE(J67:R67,3)+LARGE(J67:R67,4)+LARGE(J67:R67,5)))</f>
        <v>340.54554109806401</v>
      </c>
      <c r="V67" s="12">
        <f>U67+G67+I67</f>
        <v>718.94047878018205</v>
      </c>
      <c r="W67" s="12">
        <f t="array" ref="W67">COUNT(J67:S67)</f>
        <v>1</v>
      </c>
      <c r="X67" s="12"/>
      <c r="Y67" s="12"/>
      <c r="Z67" s="16"/>
      <c r="AA67" s="12"/>
      <c r="AB67" s="12"/>
      <c r="AC67" s="16"/>
      <c r="AD67" s="16"/>
    </row>
    <row r="68" spans="1:256" s="19" customFormat="1" ht="16.5" customHeight="1" x14ac:dyDescent="0.2">
      <c r="A68" s="12">
        <v>545</v>
      </c>
      <c r="B68" s="12">
        <f t="array" ref="B68">_xlfn.RANK.EQ(V68,$V$2:$V$607)</f>
        <v>67</v>
      </c>
      <c r="C68" s="13" t="str">
        <f>IF(VLOOKUP($A68,Tournoi!$B$2:$F$601,3,0)="","",VLOOKUP($A68,Tournoi!$B$2:$F$601,3,0))</f>
        <v>Dalle</v>
      </c>
      <c r="D68" s="13" t="str">
        <f>IF(VLOOKUP($A68,Tournoi!$B$2:$F$601,4,0)="","",VLOOKUP($A68,Tournoi!$B$2:$F$601,4,0))</f>
        <v>Marie</v>
      </c>
      <c r="E68" t="str">
        <f>IF(VLOOKUP($A68,Tournoi!$B$2:$F$612,5,0)="","",VLOOKUP($A68,Tournoi!$B$2:$F$612,5,0))</f>
        <v/>
      </c>
      <c r="F68" s="12">
        <v>647.655478442515</v>
      </c>
      <c r="G68" s="12">
        <v>215.88515948083801</v>
      </c>
      <c r="H68" s="12">
        <v>744.52333347899298</v>
      </c>
      <c r="I68" s="12">
        <v>496.34888898599502</v>
      </c>
      <c r="J68" s="14"/>
      <c r="K68" s="12"/>
      <c r="L68" t="s">
        <v>958</v>
      </c>
      <c r="M68" s="12" t="s">
        <v>958</v>
      </c>
      <c r="N68" s="12" t="s">
        <v>958</v>
      </c>
      <c r="O68" s="12" t="str">
        <f>IF(VLOOKUP($A68,Tournoi!$B$2:$AC$601,6,0)="","",VLOOKUP($A68,Tournoi!$B$2:$AF$601,30,0))</f>
        <v/>
      </c>
      <c r="P68" s="12"/>
      <c r="Q68" s="12"/>
      <c r="R68" s="12"/>
      <c r="S68" s="15"/>
      <c r="T68" s="14">
        <f t="array" ref="T68">SUM(J68:S68)</f>
        <v>0</v>
      </c>
      <c r="U68" s="12">
        <f t="array" ref="U68">IF(S68="",0,S68)+IF((COUNT(J68:R68)&lt;6),SUM(J68:R68),(MAX(J68:R68)+LARGE(J68:R68,2)+LARGE(J68:R68,3)+LARGE(J68:R68,4)+LARGE(J68:R68,5)))</f>
        <v>0</v>
      </c>
      <c r="V68" s="12">
        <f>U68+G68+I68</f>
        <v>712.23404846683297</v>
      </c>
      <c r="W68" s="12">
        <f t="array" ref="W68">COUNT(J68:S68)</f>
        <v>0</v>
      </c>
      <c r="X68" s="12"/>
      <c r="Y68" s="12"/>
      <c r="Z68" s="16"/>
      <c r="AA68" s="12"/>
      <c r="AB68" s="12"/>
      <c r="AC68" s="16"/>
      <c r="AD68" s="16"/>
    </row>
    <row r="69" spans="1:256" s="19" customFormat="1" ht="16.5" customHeight="1" x14ac:dyDescent="0.2">
      <c r="A69" s="12">
        <v>230</v>
      </c>
      <c r="B69" s="12">
        <f t="array" ref="B69">_xlfn.RANK.EQ(V69,$V$2:$V$607)</f>
        <v>68</v>
      </c>
      <c r="C69" s="13" t="str">
        <f>IF(VLOOKUP($A69,Tournoi!$B$2:$F$601,3,0)="","",VLOOKUP($A69,Tournoi!$B$2:$F$601,3,0))</f>
        <v>Janssen</v>
      </c>
      <c r="D69" s="13" t="str">
        <f>IF(VLOOKUP($A69,Tournoi!$B$2:$F$601,4,0)="","",VLOOKUP($A69,Tournoi!$B$2:$F$601,4,0))</f>
        <v>Patrick</v>
      </c>
      <c r="E69" s="13" t="str">
        <f>IF(VLOOKUP($A69,Tournoi!$B$2:$F$612,5,0)="","",VLOOKUP($A69,Tournoi!$B$2:$F$612,5,0))</f>
        <v>Speelduivel</v>
      </c>
      <c r="F69" s="12">
        <v>459.25851804165097</v>
      </c>
      <c r="G69" s="12">
        <v>153.08617268054999</v>
      </c>
      <c r="H69" s="12">
        <v>405.23278741076001</v>
      </c>
      <c r="I69" s="12">
        <v>270.15519160717298</v>
      </c>
      <c r="J69" s="14">
        <v>104.674981539724</v>
      </c>
      <c r="K69" s="12">
        <v>36.946334073062502</v>
      </c>
      <c r="L69" s="12">
        <v>3.5084415584415583</v>
      </c>
      <c r="M69" s="12">
        <v>0</v>
      </c>
      <c r="N69" s="12">
        <v>35.793965928302043</v>
      </c>
      <c r="O69" s="12">
        <f>IF(VLOOKUP($A69,Tournoi!$B$2:$AC$601,6,0)="","",VLOOKUP($A69,Tournoi!$B$2:$AF$601,30,0))</f>
        <v>104.48403058929375</v>
      </c>
      <c r="P69" s="12"/>
      <c r="Q69" s="12"/>
      <c r="R69" s="12"/>
      <c r="S69" s="15"/>
      <c r="T69" s="14">
        <f t="array" ref="T69">SUM(J69:S69)</f>
        <v>285.40775368882385</v>
      </c>
      <c r="U69" s="12">
        <f t="array" ref="U69">IF(S69="",0,S69)+IF((COUNT(J69:R69)&lt;6),SUM(J69:R69),(MAX(J69:R69)+LARGE(J69:R69,2)+LARGE(J69:R69,3)+LARGE(J69:R69,4)+LARGE(J69:R69,5)))</f>
        <v>285.4077536888239</v>
      </c>
      <c r="V69" s="12">
        <f>U69+G69+I69</f>
        <v>708.6491179765469</v>
      </c>
      <c r="W69" s="12">
        <f t="array" ref="W69">COUNT(J69:S69)</f>
        <v>6</v>
      </c>
      <c r="X69" s="12"/>
      <c r="Y69" s="12"/>
      <c r="Z69" s="16"/>
      <c r="AA69" s="16"/>
      <c r="AC69" s="16"/>
      <c r="AD69" s="16"/>
    </row>
    <row r="70" spans="1:256" s="19" customFormat="1" ht="16.5" customHeight="1" x14ac:dyDescent="0.2">
      <c r="A70" s="12">
        <v>538</v>
      </c>
      <c r="B70" s="12">
        <f t="array" ref="B70">_xlfn.RANK.EQ(V70,$V$2:$V$607)</f>
        <v>69</v>
      </c>
      <c r="C70" s="13" t="str">
        <f>IF(VLOOKUP($A70,Tournoi!$B$2:$F$601,3,0)="","",VLOOKUP($A70,Tournoi!$B$2:$F$601,3,0))</f>
        <v>Debisschop</v>
      </c>
      <c r="D70" s="13" t="str">
        <f>IF(VLOOKUP($A70,Tournoi!$B$2:$F$601,4,0)="","",VLOOKUP($A70,Tournoi!$B$2:$F$601,4,0))</f>
        <v>Wouter</v>
      </c>
      <c r="E70" t="str">
        <f>IF(VLOOKUP($A70,Tournoi!$B$2:$F$612,5,0)="","",VLOOKUP($A70,Tournoi!$B$2:$F$612,5,0))</f>
        <v/>
      </c>
      <c r="F70" s="12">
        <v>773.18437920415499</v>
      </c>
      <c r="G70" s="12">
        <v>257.728126401385</v>
      </c>
      <c r="H70" s="12">
        <v>671.43135961880205</v>
      </c>
      <c r="I70" s="12">
        <v>447.62090641253502</v>
      </c>
      <c r="J70" s="14"/>
      <c r="K70" s="12"/>
      <c r="L70" t="s">
        <v>958</v>
      </c>
      <c r="M70" s="12" t="s">
        <v>958</v>
      </c>
      <c r="N70" s="12" t="s">
        <v>958</v>
      </c>
      <c r="O70" s="12" t="str">
        <f>IF(VLOOKUP($A70,Tournoi!$B$2:$AC$601,6,0)="","",VLOOKUP($A70,Tournoi!$B$2:$AF$601,30,0))</f>
        <v/>
      </c>
      <c r="P70" s="12"/>
      <c r="Q70" s="12"/>
      <c r="R70" s="12"/>
      <c r="S70" s="15"/>
      <c r="T70" s="14">
        <f t="array" ref="T70">SUM(J70:S70)</f>
        <v>0</v>
      </c>
      <c r="U70" s="12">
        <f t="array" ref="U70">IF(S70="",0,S70)+IF((COUNT(J70:R70)&lt;6),SUM(J70:R70),(MAX(J70:R70)+LARGE(J70:R70,2)+LARGE(J70:R70,3)+LARGE(J70:R70,4)+LARGE(J70:R70,5)))</f>
        <v>0</v>
      </c>
      <c r="V70" s="12">
        <f>U70+G70+I70</f>
        <v>705.34903281392008</v>
      </c>
      <c r="W70" s="12">
        <f t="array" ref="W70">COUNT(J70:S70)</f>
        <v>0</v>
      </c>
      <c r="X70" s="12"/>
      <c r="Y70" s="12"/>
      <c r="Z70" s="16"/>
      <c r="AA70" s="16"/>
      <c r="AC70" s="16"/>
      <c r="AD70" s="16"/>
    </row>
    <row r="71" spans="1:256" s="19" customFormat="1" ht="16.5" customHeight="1" x14ac:dyDescent="0.2">
      <c r="A71" s="12">
        <v>407</v>
      </c>
      <c r="B71" s="12">
        <f t="array" ref="B71">_xlfn.RANK.EQ(V71,$V$2:$V$607)</f>
        <v>70</v>
      </c>
      <c r="C71" s="13" t="str">
        <f>IF(VLOOKUP($A71,Tournoi!$B$2:$F$601,3,0)="","",VLOOKUP($A71,Tournoi!$B$2:$F$601,3,0))</f>
        <v>De Waey</v>
      </c>
      <c r="D71" s="13" t="str">
        <f>IF(VLOOKUP($A71,Tournoi!$B$2:$F$601,4,0)="","",VLOOKUP($A71,Tournoi!$B$2:$F$601,4,0))</f>
        <v>Joeri</v>
      </c>
      <c r="E71" s="13" t="str">
        <f>IF(VLOOKUP($A71,Tournoi!$B$2:$F$612,5,0)="","",VLOOKUP($A71,Tournoi!$B$2:$F$612,5,0))</f>
        <v>De Pionne</v>
      </c>
      <c r="F71" s="12">
        <v>238.824968232803</v>
      </c>
      <c r="G71" s="12">
        <v>79.608322744267497</v>
      </c>
      <c r="H71" s="12">
        <v>374.80334043432299</v>
      </c>
      <c r="I71" s="12">
        <v>249.86889362288201</v>
      </c>
      <c r="J71" s="14">
        <v>232.78638483138801</v>
      </c>
      <c r="K71" s="12"/>
      <c r="L71" t="s">
        <v>958</v>
      </c>
      <c r="M71" s="12" t="s">
        <v>958</v>
      </c>
      <c r="N71" s="12" t="s">
        <v>958</v>
      </c>
      <c r="O71" s="12">
        <f>IF(VLOOKUP($A71,Tournoi!$B$2:$AC$601,6,0)="","",VLOOKUP($A71,Tournoi!$B$2:$AF$601,30,0))</f>
        <v>133.99071729957805</v>
      </c>
      <c r="P71" s="12"/>
      <c r="Q71" s="12"/>
      <c r="R71" s="12"/>
      <c r="S71" s="15"/>
      <c r="T71" s="14">
        <f t="array" ref="T71">SUM(J71:S71)</f>
        <v>366.77710213096606</v>
      </c>
      <c r="U71" s="12">
        <f t="array" ref="U71">IF(S71="",0,S71)+IF((COUNT(J71:R71)&lt;6),SUM(J71:R71),(MAX(J71:R71)+LARGE(J71:R71,2)+LARGE(J71:R71,3)+LARGE(J71:R71,4)+LARGE(J71:R71,5)))</f>
        <v>366.77710213096606</v>
      </c>
      <c r="V71" s="12">
        <f>U71+G71+I71</f>
        <v>696.25431849811548</v>
      </c>
      <c r="W71" s="12">
        <f t="array" ref="W71">COUNT(J71:S71)</f>
        <v>2</v>
      </c>
      <c r="X71" s="12"/>
      <c r="Y71" s="12"/>
      <c r="Z71" s="16"/>
      <c r="AA71" s="12"/>
      <c r="AB71" s="12"/>
      <c r="AC71" s="16"/>
      <c r="AD71" s="16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</row>
    <row r="72" spans="1:256" s="19" customFormat="1" ht="16.5" customHeight="1" x14ac:dyDescent="0.2">
      <c r="A72" s="12">
        <v>536</v>
      </c>
      <c r="B72" s="12">
        <f t="array" ref="B72">_xlfn.RANK.EQ(V72,$V$2:$V$607)</f>
        <v>71</v>
      </c>
      <c r="C72" s="13" t="str">
        <f>IF(VLOOKUP($A72,Tournoi!$B$2:$F$601,3,0)="","",VLOOKUP($A72,Tournoi!$B$2:$F$601,3,0))</f>
        <v>Ver Elst</v>
      </c>
      <c r="D72" s="13" t="str">
        <f>IF(VLOOKUP($A72,Tournoi!$B$2:$F$601,4,0)="","",VLOOKUP($A72,Tournoi!$B$2:$F$601,4,0))</f>
        <v>Dirk</v>
      </c>
      <c r="E72" s="13" t="str">
        <f>IF(VLOOKUP($A72,Tournoi!$B$2:$F$612,5,0)="","",VLOOKUP($A72,Tournoi!$B$2:$F$612,5,0))</f>
        <v>Speelduivel</v>
      </c>
      <c r="F72" s="12">
        <v>485.27971709820002</v>
      </c>
      <c r="G72" s="12">
        <v>161.75990569940001</v>
      </c>
      <c r="H72" s="12">
        <v>67.524082532500998</v>
      </c>
      <c r="I72" s="12">
        <v>45.016055021667299</v>
      </c>
      <c r="J72" s="14">
        <v>230.627045674859</v>
      </c>
      <c r="K72" s="12"/>
      <c r="L72" s="12">
        <v>255.02102843625011</v>
      </c>
      <c r="M72" s="12" t="s">
        <v>958</v>
      </c>
      <c r="N72" s="12" t="s">
        <v>958</v>
      </c>
      <c r="O72" s="12" t="str">
        <f>IF(VLOOKUP($A72,Tournoi!$B$2:$AC$601,6,0)="","",VLOOKUP($A72,Tournoi!$B$2:$AF$601,30,0))</f>
        <v/>
      </c>
      <c r="P72" s="12"/>
      <c r="Q72" s="12"/>
      <c r="R72" s="12"/>
      <c r="S72" s="15"/>
      <c r="T72" s="14">
        <f t="array" ref="T72">SUM(J72:S72)</f>
        <v>485.64807411110911</v>
      </c>
      <c r="U72" s="12">
        <f t="array" ref="U72">IF(S72="",0,S72)+IF((COUNT(J72:R72)&lt;6),SUM(J72:R72),(MAX(J72:R72)+LARGE(J72:R72,2)+LARGE(J72:R72,3)+LARGE(J72:R72,4)+LARGE(J72:R72,5)))</f>
        <v>485.64807411110911</v>
      </c>
      <c r="V72" s="12">
        <f>U72+G72+I72</f>
        <v>692.4240348321764</v>
      </c>
      <c r="W72" s="12">
        <f t="array" ref="W72">COUNT(J72:S72)</f>
        <v>2</v>
      </c>
      <c r="X72" s="12"/>
      <c r="Y72" s="12"/>
      <c r="Z72" s="16"/>
      <c r="AA72" s="12"/>
      <c r="AB72" s="12"/>
      <c r="AC72" s="16"/>
      <c r="AD72" s="16"/>
    </row>
    <row r="73" spans="1:256" s="19" customFormat="1" ht="16.5" customHeight="1" x14ac:dyDescent="0.2">
      <c r="A73" s="12">
        <v>242</v>
      </c>
      <c r="B73" s="12">
        <f t="array" ref="B73">_xlfn.RANK.EQ(V73,$V$2:$V$607)</f>
        <v>72</v>
      </c>
      <c r="C73" s="13" t="str">
        <f>IF(VLOOKUP($A73,Tournoi!$B$2:$F$601,3,0)="","",VLOOKUP($A73,Tournoi!$B$2:$F$601,3,0))</f>
        <v>Mannens</v>
      </c>
      <c r="D73" s="13" t="str">
        <f>IF(VLOOKUP($A73,Tournoi!$B$2:$F$601,4,0)="","",VLOOKUP($A73,Tournoi!$B$2:$F$601,4,0))</f>
        <v>Wouter</v>
      </c>
      <c r="E73" s="13" t="str">
        <f>IF(VLOOKUP($A73,Tournoi!$B$2:$F$612,5,0)="","",VLOOKUP($A73,Tournoi!$B$2:$F$612,5,0))</f>
        <v>HQ Gaming Club</v>
      </c>
      <c r="F73" s="12">
        <v>76.339857219587898</v>
      </c>
      <c r="G73" s="12">
        <v>25.446619073196</v>
      </c>
      <c r="H73" s="12">
        <v>250.80028831726901</v>
      </c>
      <c r="I73" s="12">
        <v>167.20019221151301</v>
      </c>
      <c r="J73" s="14"/>
      <c r="K73" s="12">
        <v>153.81349463673001</v>
      </c>
      <c r="L73" t="s">
        <v>958</v>
      </c>
      <c r="M73" s="12" t="s">
        <v>958</v>
      </c>
      <c r="N73" s="12" t="s">
        <v>958</v>
      </c>
      <c r="O73" s="12">
        <f>IF(VLOOKUP($A73,Tournoi!$B$2:$AC$601,6,0)="","",VLOOKUP($A73,Tournoi!$B$2:$AF$601,30,0))</f>
        <v>341.51058101195611</v>
      </c>
      <c r="P73" s="12"/>
      <c r="Q73" s="12"/>
      <c r="R73" s="12"/>
      <c r="S73" s="15"/>
      <c r="T73" s="14">
        <f t="array" ref="T73">SUM(J73:S73)</f>
        <v>495.32407564868612</v>
      </c>
      <c r="U73" s="12">
        <f t="array" ref="U73">IF(S73="",0,S73)+IF((COUNT(J73:R73)&lt;6),SUM(J73:R73),(MAX(J73:R73)+LARGE(J73:R73,2)+LARGE(J73:R73,3)+LARGE(J73:R73,4)+LARGE(J73:R73,5)))</f>
        <v>495.32407564868612</v>
      </c>
      <c r="V73" s="12">
        <f>U73+G73+I73</f>
        <v>687.97088693339515</v>
      </c>
      <c r="W73" s="12">
        <f t="array" ref="W73">COUNT(J73:S73)</f>
        <v>2</v>
      </c>
      <c r="X73" s="12"/>
      <c r="Y73" s="12"/>
      <c r="Z73" s="16"/>
      <c r="AA73" s="16"/>
      <c r="AC73" s="16"/>
      <c r="AD73" s="16"/>
    </row>
    <row r="74" spans="1:256" s="19" customFormat="1" ht="16.5" customHeight="1" x14ac:dyDescent="0.2">
      <c r="A74" s="12">
        <v>511</v>
      </c>
      <c r="B74" s="12">
        <f t="array" ref="B74">_xlfn.RANK.EQ(V74,$V$2:$V$607)</f>
        <v>73</v>
      </c>
      <c r="C74" s="13" t="str">
        <f>IF(VLOOKUP($A74,Tournoi!$B$2:$F$601,3,0)="","",VLOOKUP($A74,Tournoi!$B$2:$F$601,3,0))</f>
        <v>Wopereis</v>
      </c>
      <c r="D74" s="13" t="str">
        <f>IF(VLOOKUP($A74,Tournoi!$B$2:$F$601,4,0)="","",VLOOKUP($A74,Tournoi!$B$2:$F$601,4,0))</f>
        <v>Liza</v>
      </c>
      <c r="E74" s="13" t="str">
        <f>IF(VLOOKUP($A74,Tournoi!$B$2:$F$612,5,0)="","",VLOOKUP($A74,Tournoi!$B$2:$F$612,5,0))</f>
        <v>Nexus</v>
      </c>
      <c r="F74" s="12">
        <v>0</v>
      </c>
      <c r="G74" s="12">
        <v>0</v>
      </c>
      <c r="H74" s="12">
        <v>227.96458124820299</v>
      </c>
      <c r="I74" s="12">
        <v>151.97638749880201</v>
      </c>
      <c r="J74" s="14"/>
      <c r="K74" s="12">
        <v>234.36364402058899</v>
      </c>
      <c r="L74" t="s">
        <v>958</v>
      </c>
      <c r="M74" s="12" t="s">
        <v>958</v>
      </c>
      <c r="N74" s="12" t="s">
        <v>958</v>
      </c>
      <c r="O74" s="12">
        <f>IF(VLOOKUP($A74,Tournoi!$B$2:$AC$601,6,0)="","",VLOOKUP($A74,Tournoi!$B$2:$AF$601,30,0))</f>
        <v>279.10625399202479</v>
      </c>
      <c r="P74" s="12"/>
      <c r="Q74" s="12"/>
      <c r="R74" s="12"/>
      <c r="S74" s="15"/>
      <c r="T74" s="14">
        <f t="array" ref="T74">SUM(J74:S74)</f>
        <v>513.46989801261384</v>
      </c>
      <c r="U74" s="12">
        <f t="array" ref="U74">IF(S74="",0,S74)+IF((COUNT(J74:R74)&lt;6),SUM(J74:R74),(MAX(J74:R74)+LARGE(J74:R74,2)+LARGE(J74:R74,3)+LARGE(J74:R74,4)+LARGE(J74:R74,5)))</f>
        <v>513.46989801261384</v>
      </c>
      <c r="V74" s="12">
        <f>U74+G74+I74</f>
        <v>665.44628551141591</v>
      </c>
      <c r="W74" s="12">
        <f t="array" ref="W74">COUNT(J74:S74)</f>
        <v>2</v>
      </c>
      <c r="X74" s="12"/>
      <c r="Y74" s="12"/>
      <c r="Z74" s="16"/>
      <c r="AA74" s="12"/>
      <c r="AB74" s="12"/>
      <c r="AC74" s="16"/>
      <c r="AD74" s="16"/>
    </row>
    <row r="75" spans="1:256" s="19" customFormat="1" ht="16.5" customHeight="1" x14ac:dyDescent="0.2">
      <c r="A75" s="12">
        <v>376</v>
      </c>
      <c r="B75" s="12">
        <f t="array" ref="B75">_xlfn.RANK.EQ(V75,$V$2:$V$607)</f>
        <v>74</v>
      </c>
      <c r="C75" s="13" t="str">
        <f>IF(VLOOKUP($A75,Tournoi!$B$2:$F$601,3,0)="","",VLOOKUP($A75,Tournoi!$B$2:$F$601,3,0))</f>
        <v>Verrept</v>
      </c>
      <c r="D75" s="13" t="str">
        <f>IF(VLOOKUP($A75,Tournoi!$B$2:$F$601,4,0)="","",VLOOKUP($A75,Tournoi!$B$2:$F$601,4,0))</f>
        <v>Marc</v>
      </c>
      <c r="E75" s="13" t="str">
        <f>IF(VLOOKUP($A75,Tournoi!$B$2:$F$612,5,0)="","",VLOOKUP($A75,Tournoi!$B$2:$F$612,5,0))</f>
        <v>Winning Movez</v>
      </c>
      <c r="F75" s="12">
        <v>337.10613999213302</v>
      </c>
      <c r="G75" s="12">
        <v>112.368713330711</v>
      </c>
      <c r="H75" s="12">
        <v>314.73782050747701</v>
      </c>
      <c r="I75" s="12">
        <v>209.825213671651</v>
      </c>
      <c r="J75" s="14"/>
      <c r="K75" s="12"/>
      <c r="L75" t="s">
        <v>958</v>
      </c>
      <c r="M75" s="12" t="s">
        <v>958</v>
      </c>
      <c r="N75" s="12" t="s">
        <v>958</v>
      </c>
      <c r="O75" s="12">
        <f>IF(VLOOKUP($A75,Tournoi!$B$2:$AC$601,6,0)="","",VLOOKUP($A75,Tournoi!$B$2:$AF$601,30,0))</f>
        <v>339.69202856366667</v>
      </c>
      <c r="P75" s="12"/>
      <c r="Q75" s="12"/>
      <c r="R75" s="12"/>
      <c r="S75" s="15"/>
      <c r="T75" s="14">
        <f t="array" ref="T75">SUM(J75:S75)</f>
        <v>339.69202856366667</v>
      </c>
      <c r="U75" s="12">
        <f t="array" ref="U75">IF(S75="",0,S75)+IF((COUNT(J75:R75)&lt;6),SUM(J75:R75),(MAX(J75:R75)+LARGE(J75:R75,2)+LARGE(J75:R75,3)+LARGE(J75:R75,4)+LARGE(J75:R75,5)))</f>
        <v>339.69202856366667</v>
      </c>
      <c r="V75" s="12">
        <f>U75+G75+I75</f>
        <v>661.88595556602866</v>
      </c>
      <c r="W75" s="12">
        <f t="array" ref="W75">COUNT(J75:S75)</f>
        <v>1</v>
      </c>
      <c r="X75" s="12"/>
      <c r="Y75" s="12"/>
      <c r="Z75" s="16"/>
      <c r="AA75" s="12"/>
      <c r="AB75" s="12"/>
      <c r="AC75" s="16"/>
      <c r="AD75" s="16"/>
    </row>
    <row r="76" spans="1:256" s="19" customFormat="1" ht="16.5" customHeight="1" x14ac:dyDescent="0.2">
      <c r="A76" s="12">
        <v>30</v>
      </c>
      <c r="B76" s="12">
        <f t="array" ref="B76">_xlfn.RANK.EQ(V76,$V$2:$V$607)</f>
        <v>75</v>
      </c>
      <c r="C76" s="13" t="str">
        <f>IF(VLOOKUP($A76,Tournoi!$B$2:$F$601,3,0)="","",VLOOKUP($A76,Tournoi!$B$2:$F$601,3,0))</f>
        <v>Beyen</v>
      </c>
      <c r="D76" s="13" t="str">
        <f>IF(VLOOKUP($A76,Tournoi!$B$2:$F$601,4,0)="","",VLOOKUP($A76,Tournoi!$B$2:$F$601,4,0))</f>
        <v>Elias</v>
      </c>
      <c r="E76" s="13" t="str">
        <f>IF(VLOOKUP($A76,Tournoi!$B$2:$F$612,5,0)="","",VLOOKUP($A76,Tournoi!$B$2:$F$612,5,0))</f>
        <v>De Pionne</v>
      </c>
      <c r="F76" s="12">
        <v>78.768801313628899</v>
      </c>
      <c r="G76" s="12">
        <v>26.256267104542999</v>
      </c>
      <c r="H76" s="12">
        <v>165.67132876785101</v>
      </c>
      <c r="I76" s="12">
        <v>110.4475525119</v>
      </c>
      <c r="J76" s="14">
        <v>174.32612612612601</v>
      </c>
      <c r="K76" s="12"/>
      <c r="L76" t="s">
        <v>958</v>
      </c>
      <c r="M76" s="12">
        <v>88.516548702392981</v>
      </c>
      <c r="N76" s="12">
        <v>36.868197020370928</v>
      </c>
      <c r="O76" s="12">
        <f>IF(VLOOKUP($A76,Tournoi!$B$2:$AC$601,6,0)="","",VLOOKUP($A76,Tournoi!$B$2:$AF$601,30,0))</f>
        <v>216.04303340259921</v>
      </c>
      <c r="P76" s="12"/>
      <c r="Q76" s="12"/>
      <c r="R76" s="12"/>
      <c r="S76" s="15"/>
      <c r="T76" s="14">
        <f t="array" ref="T76">SUM(J76:S76)</f>
        <v>515.75390525148907</v>
      </c>
      <c r="U76" s="12">
        <f t="array" ref="U76">IF(S76="",0,S76)+IF((COUNT(J76:R76)&lt;6),SUM(J76:R76),(MAX(J76:R76)+LARGE(J76:R76,2)+LARGE(J76:R76,3)+LARGE(J76:R76,4)+LARGE(J76:R76,5)))</f>
        <v>515.75390525148907</v>
      </c>
      <c r="V76" s="12">
        <f>U76+G76+I76</f>
        <v>652.45772486793203</v>
      </c>
      <c r="W76" s="12">
        <f t="array" ref="W76">COUNT(J76:S76)</f>
        <v>4</v>
      </c>
      <c r="X76" s="12"/>
      <c r="Y76" s="12"/>
      <c r="Z76" s="16"/>
      <c r="AA76" s="12"/>
      <c r="AB76" s="12"/>
      <c r="AC76" s="16"/>
      <c r="AD76" s="16"/>
      <c r="AE76" s="21"/>
    </row>
    <row r="77" spans="1:256" s="19" customFormat="1" ht="16.5" customHeight="1" x14ac:dyDescent="0.2">
      <c r="A77" s="12">
        <v>530</v>
      </c>
      <c r="B77" s="12">
        <f t="array" ref="B77">_xlfn.RANK.EQ(V77,$V$2:$V$607)</f>
        <v>76</v>
      </c>
      <c r="C77" s="13" t="str">
        <f>IF(VLOOKUP($A77,Tournoi!$B$2:$F$601,3,0)="","",VLOOKUP($A77,Tournoi!$B$2:$F$601,3,0))</f>
        <v>Verhulst</v>
      </c>
      <c r="D77" s="13" t="str">
        <f>IF(VLOOKUP($A77,Tournoi!$B$2:$F$601,4,0)="","",VLOOKUP($A77,Tournoi!$B$2:$F$601,4,0))</f>
        <v>Lotte</v>
      </c>
      <c r="E77" t="str">
        <f>IF(VLOOKUP($A77,Tournoi!$B$2:$F$612,5,0)="","",VLOOKUP($A77,Tournoi!$B$2:$F$612,5,0))</f>
        <v>HQ Gaming Club</v>
      </c>
      <c r="F77" s="12">
        <v>456.04586517166598</v>
      </c>
      <c r="G77" s="12">
        <v>152.01528839055501</v>
      </c>
      <c r="H77" s="12">
        <v>464.59165287528401</v>
      </c>
      <c r="I77" s="12">
        <v>309.72776858352302</v>
      </c>
      <c r="J77" s="14"/>
      <c r="K77" s="12"/>
      <c r="L77" t="s">
        <v>958</v>
      </c>
      <c r="M77" s="12" t="s">
        <v>958</v>
      </c>
      <c r="N77" s="12" t="s">
        <v>958</v>
      </c>
      <c r="O77" s="12">
        <f>IF(VLOOKUP($A77,Tournoi!$B$2:$AC$601,6,0)="","",VLOOKUP($A77,Tournoi!$B$2:$AF$601,30,0))</f>
        <v>186.3924155035761</v>
      </c>
      <c r="P77" s="12"/>
      <c r="Q77" s="12"/>
      <c r="R77" s="12"/>
      <c r="S77" s="15"/>
      <c r="T77" s="14">
        <f t="array" ref="T77">SUM(J77:S77)</f>
        <v>186.3924155035761</v>
      </c>
      <c r="U77" s="12">
        <f t="array" ref="U77">IF(S77="",0,S77)+IF((COUNT(J77:R77)&lt;6),SUM(J77:R77),(MAX(J77:R77)+LARGE(J77:R77,2)+LARGE(J77:R77,3)+LARGE(J77:R77,4)+LARGE(J77:R77,5)))</f>
        <v>186.3924155035761</v>
      </c>
      <c r="V77" s="12">
        <f>U77+G77+I77</f>
        <v>648.13547247765416</v>
      </c>
      <c r="W77" s="12">
        <f t="array" ref="W77">COUNT(J77:S77)</f>
        <v>1</v>
      </c>
      <c r="X77" s="12"/>
      <c r="Y77" s="12"/>
      <c r="Z77" s="16"/>
      <c r="AA77" s="12"/>
      <c r="AB77" s="12"/>
      <c r="AC77" s="16"/>
      <c r="AD77" s="16"/>
    </row>
    <row r="78" spans="1:256" s="19" customFormat="1" ht="16.5" customHeight="1" x14ac:dyDescent="0.2">
      <c r="A78" s="12">
        <v>175</v>
      </c>
      <c r="B78" s="12">
        <f t="array" ref="B78">_xlfn.RANK.EQ(V78,$V$2:$V$607)</f>
        <v>77</v>
      </c>
      <c r="C78" s="13" t="str">
        <f>IF(VLOOKUP($A78,Tournoi!$B$2:$F$601,3,0)="","",VLOOKUP($A78,Tournoi!$B$2:$F$601,3,0))</f>
        <v>Vande Kerckhove</v>
      </c>
      <c r="D78" s="13" t="str">
        <f>IF(VLOOKUP($A78,Tournoi!$B$2:$F$601,4,0)="","",VLOOKUP($A78,Tournoi!$B$2:$F$601,4,0))</f>
        <v>Christian</v>
      </c>
      <c r="E78" s="13" t="str">
        <f>IF(VLOOKUP($A78,Tournoi!$B$2:$F$612,5,0)="","",VLOOKUP($A78,Tournoi!$B$2:$F$612,5,0))</f>
        <v>Spelen op Zolder</v>
      </c>
      <c r="F78" s="12">
        <v>255.32667400877301</v>
      </c>
      <c r="G78" s="12">
        <v>85.108891336257699</v>
      </c>
      <c r="H78" s="12">
        <v>494.38631346753698</v>
      </c>
      <c r="I78" s="12">
        <v>329.59087564502403</v>
      </c>
      <c r="J78" s="14">
        <v>58.905686544498501</v>
      </c>
      <c r="K78" s="12"/>
      <c r="L78" t="s">
        <v>958</v>
      </c>
      <c r="M78" s="12" t="s">
        <v>958</v>
      </c>
      <c r="N78" s="12" t="s">
        <v>958</v>
      </c>
      <c r="O78" s="12">
        <f>IF(VLOOKUP($A78,Tournoi!$B$2:$AC$601,6,0)="","",VLOOKUP($A78,Tournoi!$B$2:$AF$601,30,0))</f>
        <v>174.0729970274748</v>
      </c>
      <c r="P78" s="12"/>
      <c r="Q78" s="12"/>
      <c r="R78" s="12"/>
      <c r="S78" s="15"/>
      <c r="T78" s="14">
        <f t="array" ref="T78">SUM(J78:S78)</f>
        <v>232.97868357197331</v>
      </c>
      <c r="U78" s="12">
        <f t="array" ref="U78">IF(S78="",0,S78)+IF((COUNT(J78:R78)&lt;6),SUM(J78:R78),(MAX(J78:R78)+LARGE(J78:R78,2)+LARGE(J78:R78,3)+LARGE(J78:R78,4)+LARGE(J78:R78,5)))</f>
        <v>232.97868357197331</v>
      </c>
      <c r="V78" s="12">
        <f>U78+G78+I78</f>
        <v>647.67845055325506</v>
      </c>
      <c r="W78" s="12">
        <f t="array" ref="W78">COUNT(J78:S78)</f>
        <v>2</v>
      </c>
      <c r="X78" s="12"/>
      <c r="Y78" s="12"/>
      <c r="Z78" s="16"/>
      <c r="AA78" s="12"/>
      <c r="AB78" s="12"/>
      <c r="AC78" s="16"/>
      <c r="AD78" s="16"/>
    </row>
    <row r="79" spans="1:256" s="19" customFormat="1" ht="16.5" customHeight="1" x14ac:dyDescent="0.2">
      <c r="A79" s="12">
        <v>446</v>
      </c>
      <c r="B79" s="12">
        <f t="array" ref="B79">_xlfn.RANK.EQ(V79,$V$2:$V$607)</f>
        <v>78</v>
      </c>
      <c r="C79" s="13" t="str">
        <f>IF(VLOOKUP($A79,Tournoi!$B$2:$F$601,3,0)="","",VLOOKUP($A79,Tournoi!$B$2:$F$601,3,0))</f>
        <v>De Wilde</v>
      </c>
      <c r="D79" s="13" t="str">
        <f>IF(VLOOKUP($A79,Tournoi!$B$2:$F$601,4,0)="","",VLOOKUP($A79,Tournoi!$B$2:$F$601,4,0))</f>
        <v>Steven</v>
      </c>
      <c r="E79" s="13" t="str">
        <f>IF(VLOOKUP($A79,Tournoi!$B$2:$F$612,5,0)="","",VLOOKUP($A79,Tournoi!$B$2:$F$612,5,0))</f>
        <v>Winning Movez</v>
      </c>
      <c r="F79" s="12">
        <v>0.59529557259460797</v>
      </c>
      <c r="G79" s="12">
        <v>0.198431857531536</v>
      </c>
      <c r="H79" s="12">
        <v>176.45248670868699</v>
      </c>
      <c r="I79" s="12">
        <v>117.63499113912501</v>
      </c>
      <c r="J79" s="14">
        <v>177.441173219951</v>
      </c>
      <c r="K79" s="12"/>
      <c r="L79" t="s">
        <v>958</v>
      </c>
      <c r="M79" s="12" t="s">
        <v>958</v>
      </c>
      <c r="N79" s="12" t="s">
        <v>958</v>
      </c>
      <c r="O79" s="12">
        <f>IF(VLOOKUP($A79,Tournoi!$B$2:$AC$601,6,0)="","",VLOOKUP($A79,Tournoi!$B$2:$AF$601,30,0))</f>
        <v>337.48073760864457</v>
      </c>
      <c r="P79" s="12"/>
      <c r="Q79" s="12"/>
      <c r="R79" s="12"/>
      <c r="S79" s="15"/>
      <c r="T79" s="14">
        <f t="array" ref="T79">SUM(J79:S79)</f>
        <v>514.92191082859563</v>
      </c>
      <c r="U79" s="12">
        <f t="array" ref="U79">IF(S79="",0,S79)+IF((COUNT(J79:R79)&lt;6),SUM(J79:R79),(MAX(J79:R79)+LARGE(J79:R79,2)+LARGE(J79:R79,3)+LARGE(J79:R79,4)+LARGE(J79:R79,5)))</f>
        <v>514.92191082859563</v>
      </c>
      <c r="V79" s="12">
        <f>U79+G79+I79</f>
        <v>632.75533382525214</v>
      </c>
      <c r="W79" s="12">
        <f t="array" ref="W79">COUNT(J79:S79)</f>
        <v>2</v>
      </c>
      <c r="X79" s="12"/>
      <c r="Y79" s="12"/>
      <c r="Z79" s="16"/>
      <c r="AA79" s="12"/>
      <c r="AB79" s="12"/>
      <c r="AC79" s="16"/>
      <c r="AD79" s="16"/>
    </row>
    <row r="80" spans="1:256" s="19" customFormat="1" ht="16.5" customHeight="1" x14ac:dyDescent="0.2">
      <c r="A80" s="12">
        <v>209</v>
      </c>
      <c r="B80" s="12">
        <f t="array" ref="B80">_xlfn.RANK.EQ(V80,$V$2:$V$607)</f>
        <v>79</v>
      </c>
      <c r="C80" s="13" t="str">
        <f>IF(VLOOKUP($A80,Tournoi!$B$2:$F$601,3,0)="","",VLOOKUP($A80,Tournoi!$B$2:$F$601,3,0))</f>
        <v>De Vos</v>
      </c>
      <c r="D80" s="13" t="str">
        <f>IF(VLOOKUP($A80,Tournoi!$B$2:$F$601,4,0)="","",VLOOKUP($A80,Tournoi!$B$2:$F$601,4,0))</f>
        <v>Julien</v>
      </c>
      <c r="E80" t="str">
        <f>IF(VLOOKUP($A80,Tournoi!$B$2:$F$612,5,0)="","",VLOOKUP($A80,Tournoi!$B$2:$F$612,5,0))</f>
        <v>Imagimonde</v>
      </c>
      <c r="F80" s="12">
        <v>361.50556184886898</v>
      </c>
      <c r="G80" s="12">
        <v>120.501853949623</v>
      </c>
      <c r="H80" s="12">
        <v>293.14111606328402</v>
      </c>
      <c r="I80" s="12">
        <v>195.427410708856</v>
      </c>
      <c r="J80" s="14"/>
      <c r="K80" s="12"/>
      <c r="L80" t="s">
        <v>958</v>
      </c>
      <c r="M80" s="12" t="s">
        <v>958</v>
      </c>
      <c r="N80" s="12">
        <v>311.5202705200723</v>
      </c>
      <c r="O80" s="12" t="str">
        <f>IF(VLOOKUP($A80,Tournoi!$B$2:$AC$601,6,0)="","",VLOOKUP($A80,Tournoi!$B$2:$AF$601,30,0))</f>
        <v/>
      </c>
      <c r="P80" s="12"/>
      <c r="Q80" s="12"/>
      <c r="R80" s="12"/>
      <c r="S80" s="15"/>
      <c r="T80" s="14">
        <f t="array" ref="T80">SUM(J80:S80)</f>
        <v>311.5202705200723</v>
      </c>
      <c r="U80" s="12">
        <f t="array" ref="U80">IF(S80="",0,S80)+IF((COUNT(J80:R80)&lt;6),SUM(J80:R80),(MAX(J80:R80)+LARGE(J80:R80,2)+LARGE(J80:R80,3)+LARGE(J80:R80,4)+LARGE(J80:R80,5)))</f>
        <v>311.5202705200723</v>
      </c>
      <c r="V80" s="12">
        <f>U80+G80+I80</f>
        <v>627.44953517855129</v>
      </c>
      <c r="W80" s="12">
        <f t="array" ref="W80">COUNT(J80:S80)</f>
        <v>1</v>
      </c>
      <c r="X80" s="12"/>
      <c r="Y80" s="12"/>
      <c r="Z80" s="16"/>
      <c r="AA80" s="16"/>
      <c r="AC80" s="16"/>
      <c r="AD80" s="16"/>
    </row>
    <row r="81" spans="1:256" s="19" customFormat="1" ht="16.5" customHeight="1" x14ac:dyDescent="0.2">
      <c r="A81" s="12">
        <v>227</v>
      </c>
      <c r="B81" s="12">
        <f t="array" ref="B81">_xlfn.RANK.EQ(V81,$V$2:$V$607)</f>
        <v>80</v>
      </c>
      <c r="C81" s="13" t="str">
        <f>IF(VLOOKUP($A81,Tournoi!$B$2:$F$601,3,0)="","",VLOOKUP($A81,Tournoi!$B$2:$F$601,3,0))</f>
        <v>Cadot</v>
      </c>
      <c r="D81" s="13" t="str">
        <f>IF(VLOOKUP($A81,Tournoi!$B$2:$F$601,4,0)="","",VLOOKUP($A81,Tournoi!$B$2:$F$601,4,0))</f>
        <v>Romain</v>
      </c>
      <c r="E81" t="str">
        <f>IF(VLOOKUP($A81,Tournoi!$B$2:$F$612,5,0)="","",VLOOKUP($A81,Tournoi!$B$2:$F$612,5,0))</f>
        <v/>
      </c>
      <c r="F81" s="12">
        <v>1359.27099871171</v>
      </c>
      <c r="G81" s="12">
        <v>453.09033290390499</v>
      </c>
      <c r="H81" s="12">
        <v>250.801820239199</v>
      </c>
      <c r="I81" s="12">
        <v>167.20121349280001</v>
      </c>
      <c r="J81" s="14"/>
      <c r="K81" s="12"/>
      <c r="L81" t="s">
        <v>958</v>
      </c>
      <c r="M81" s="12" t="s">
        <v>958</v>
      </c>
      <c r="N81" s="12" t="s">
        <v>958</v>
      </c>
      <c r="O81" s="12" t="str">
        <f>IF(VLOOKUP($A81,Tournoi!$B$2:$AC$601,6,0)="","",VLOOKUP($A81,Tournoi!$B$2:$AF$601,30,0))</f>
        <v/>
      </c>
      <c r="P81" s="12"/>
      <c r="Q81" s="12"/>
      <c r="R81" s="12"/>
      <c r="S81" s="15"/>
      <c r="T81" s="14">
        <f t="array" ref="T81">SUM(J81:S81)</f>
        <v>0</v>
      </c>
      <c r="U81" s="12">
        <f t="array" ref="U81">IF(S81="",0,S81)+IF((COUNT(J81:R81)&lt;6),SUM(J81:R81),(MAX(J81:R81)+LARGE(J81:R81,2)+LARGE(J81:R81,3)+LARGE(J81:R81,4)+LARGE(J81:R81,5)))</f>
        <v>0</v>
      </c>
      <c r="V81" s="12">
        <f>U81+G81+I81</f>
        <v>620.29154639670503</v>
      </c>
      <c r="W81" s="12">
        <f t="array" ref="W81">COUNT(J81:S81)</f>
        <v>0</v>
      </c>
      <c r="X81" s="12"/>
      <c r="Y81" s="12"/>
      <c r="Z81" s="16"/>
      <c r="AA81" s="12"/>
      <c r="AB81" s="12"/>
      <c r="AC81" s="16"/>
      <c r="AD81" s="16"/>
    </row>
    <row r="82" spans="1:256" s="19" customFormat="1" ht="16.5" customHeight="1" x14ac:dyDescent="0.2">
      <c r="A82" s="12">
        <v>71</v>
      </c>
      <c r="B82" s="12">
        <f t="array" ref="B82">_xlfn.RANK.EQ(V82,$V$2:$V$607)</f>
        <v>81</v>
      </c>
      <c r="C82" s="13" t="str">
        <f>IF(VLOOKUP($A82,Tournoi!$B$2:$F$601,3,0)="","",VLOOKUP($A82,Tournoi!$B$2:$F$601,3,0))</f>
        <v>Degrieck</v>
      </c>
      <c r="D82" s="13" t="str">
        <f>IF(VLOOKUP($A82,Tournoi!$B$2:$F$601,4,0)="","",VLOOKUP($A82,Tournoi!$B$2:$F$601,4,0))</f>
        <v>Yves</v>
      </c>
      <c r="E82" s="13" t="str">
        <f>IF(VLOOKUP($A82,Tournoi!$B$2:$F$612,5,0)="","",VLOOKUP($A82,Tournoi!$B$2:$F$612,5,0))</f>
        <v>Spelen op Zolder</v>
      </c>
      <c r="F82" s="12">
        <v>816.33377782327295</v>
      </c>
      <c r="G82" s="12">
        <v>272.11125927442401</v>
      </c>
      <c r="H82" s="12">
        <v>207.55375137394</v>
      </c>
      <c r="I82" s="12">
        <v>138.369167582627</v>
      </c>
      <c r="J82" s="14">
        <v>104.273684210526</v>
      </c>
      <c r="K82" s="12"/>
      <c r="L82" t="s">
        <v>958</v>
      </c>
      <c r="M82" s="12" t="s">
        <v>958</v>
      </c>
      <c r="N82" s="12" t="s">
        <v>958</v>
      </c>
      <c r="O82" s="12">
        <f>IF(VLOOKUP($A82,Tournoi!$B$2:$AC$601,6,0)="","",VLOOKUP($A82,Tournoi!$B$2:$AF$601,30,0))</f>
        <v>100.59901549901548</v>
      </c>
      <c r="P82" s="12"/>
      <c r="Q82" s="12"/>
      <c r="R82" s="12"/>
      <c r="S82" s="15"/>
      <c r="T82" s="14">
        <f t="array" ref="T82">SUM(J82:S82)</f>
        <v>204.87269970954148</v>
      </c>
      <c r="U82" s="12">
        <f t="array" ref="U82">IF(S82="",0,S82)+IF((COUNT(J82:R82)&lt;6),SUM(J82:R82),(MAX(J82:R82)+LARGE(J82:R82,2)+LARGE(J82:R82,3)+LARGE(J82:R82,4)+LARGE(J82:R82,5)))</f>
        <v>204.87269970954148</v>
      </c>
      <c r="V82" s="12">
        <f>U82+G82+I82</f>
        <v>615.35312656659255</v>
      </c>
      <c r="W82" s="12">
        <f t="array" ref="W82">COUNT(J82:S82)</f>
        <v>2</v>
      </c>
      <c r="X82" s="12"/>
      <c r="Y82" s="12"/>
      <c r="Z82" s="16"/>
      <c r="AA82" s="12"/>
      <c r="AB82" s="12"/>
      <c r="AC82" s="16"/>
      <c r="AD82" s="16"/>
    </row>
    <row r="83" spans="1:256" s="19" customFormat="1" ht="16.5" customHeight="1" x14ac:dyDescent="0.2">
      <c r="A83" s="12">
        <v>424</v>
      </c>
      <c r="B83" s="12">
        <f t="array" ref="B83">_xlfn.RANK.EQ(V83,$V$2:$V$607)</f>
        <v>82</v>
      </c>
      <c r="C83" s="13" t="str">
        <f>IF(VLOOKUP($A83,Tournoi!$B$2:$F$601,3,0)="","",VLOOKUP($A83,Tournoi!$B$2:$F$601,3,0))</f>
        <v>Gysels</v>
      </c>
      <c r="D83" s="13" t="str">
        <f>IF(VLOOKUP($A83,Tournoi!$B$2:$F$601,4,0)="","",VLOOKUP($A83,Tournoi!$B$2:$F$601,4,0))</f>
        <v>Sven</v>
      </c>
      <c r="E83" t="str">
        <f>IF(VLOOKUP($A83,Tournoi!$B$2:$F$612,5,0)="","",VLOOKUP($A83,Tournoi!$B$2:$F$612,5,0))</f>
        <v/>
      </c>
      <c r="F83" s="12">
        <v>40.612266208214997</v>
      </c>
      <c r="G83" s="12">
        <v>13.537422069405</v>
      </c>
      <c r="H83" s="12">
        <v>891.18948537640404</v>
      </c>
      <c r="I83" s="12">
        <v>594.12632358426902</v>
      </c>
      <c r="J83" s="14"/>
      <c r="K83" s="12"/>
      <c r="L83" t="s">
        <v>958</v>
      </c>
      <c r="M83" s="12" t="s">
        <v>958</v>
      </c>
      <c r="N83" s="12" t="s">
        <v>958</v>
      </c>
      <c r="O83" s="12" t="str">
        <f>IF(VLOOKUP($A83,Tournoi!$B$2:$AC$601,6,0)="","",VLOOKUP($A83,Tournoi!$B$2:$AF$601,30,0))</f>
        <v/>
      </c>
      <c r="P83" s="12"/>
      <c r="Q83" s="12"/>
      <c r="R83" s="12"/>
      <c r="S83" s="15"/>
      <c r="T83" s="14">
        <f t="array" ref="T83">SUM(J83:S83)</f>
        <v>0</v>
      </c>
      <c r="U83" s="12">
        <f t="array" ref="U83">IF(S83="",0,S83)+IF((COUNT(J83:R83)&lt;6),SUM(J83:R83),(MAX(J83:R83)+LARGE(J83:R83,2)+LARGE(J83:R83,3)+LARGE(J83:R83,4)+LARGE(J83:R83,5)))</f>
        <v>0</v>
      </c>
      <c r="V83" s="12">
        <f>U83+G83+I83</f>
        <v>607.66374565367403</v>
      </c>
      <c r="W83" s="12">
        <f t="array" ref="W83">COUNT(J83:S83)</f>
        <v>0</v>
      </c>
      <c r="X83" s="12"/>
      <c r="Y83" s="12"/>
      <c r="Z83" s="16"/>
      <c r="AA83" s="16"/>
      <c r="AC83" s="16"/>
      <c r="AD83" s="16"/>
    </row>
    <row r="84" spans="1:256" s="19" customFormat="1" ht="16.5" customHeight="1" x14ac:dyDescent="0.2">
      <c r="A84" s="12">
        <v>398</v>
      </c>
      <c r="B84" s="12">
        <f t="array" ref="B84">_xlfn.RANK.EQ(V84,$V$2:$V$607)</f>
        <v>83</v>
      </c>
      <c r="C84" s="13" t="str">
        <f>IF(VLOOKUP($A84,Tournoi!$B$2:$F$601,3,0)="","",VLOOKUP($A84,Tournoi!$B$2:$F$601,3,0))</f>
        <v>Boey</v>
      </c>
      <c r="D84" s="13" t="str">
        <f>IF(VLOOKUP($A84,Tournoi!$B$2:$F$601,4,0)="","",VLOOKUP($A84,Tournoi!$B$2:$F$601,4,0))</f>
        <v>Charlotte</v>
      </c>
      <c r="E84" t="str">
        <f>IF(VLOOKUP($A84,Tournoi!$B$2:$F$612,5,0)="","",VLOOKUP($A84,Tournoi!$B$2:$F$612,5,0))</f>
        <v/>
      </c>
      <c r="F84" s="12">
        <v>191.42535151003099</v>
      </c>
      <c r="G84" s="12">
        <v>63.8084505033436</v>
      </c>
      <c r="H84" s="12">
        <v>150.59736444450499</v>
      </c>
      <c r="I84" s="12">
        <v>100.398242963003</v>
      </c>
      <c r="J84" s="14">
        <v>150.74208446070776</v>
      </c>
      <c r="K84" s="12"/>
      <c r="L84" t="s">
        <v>958</v>
      </c>
      <c r="M84" s="12" t="s">
        <v>958</v>
      </c>
      <c r="N84" s="12" t="s">
        <v>958</v>
      </c>
      <c r="O84" s="12">
        <f>IF(VLOOKUP($A84,Tournoi!$B$2:$AC$601,6,0)="","",VLOOKUP($A84,Tournoi!$B$2:$AF$601,30,0))</f>
        <v>292.15320943369136</v>
      </c>
      <c r="P84" s="12"/>
      <c r="Q84" s="12"/>
      <c r="R84" s="12"/>
      <c r="S84" s="15"/>
      <c r="T84" s="14">
        <f t="array" ref="T84">SUM(J84:S84)</f>
        <v>442.89529389439912</v>
      </c>
      <c r="U84" s="12">
        <f t="array" ref="U84">IF(S84="",0,S84)+IF((COUNT(J84:R84)&lt;6),SUM(J84:R84),(MAX(J84:R84)+LARGE(J84:R84,2)+LARGE(J84:R84,3)+LARGE(J84:R84,4)+LARGE(J84:R84,5)))</f>
        <v>442.89529389439912</v>
      </c>
      <c r="V84" s="12">
        <f>U84+G84+I84</f>
        <v>607.10198736074574</v>
      </c>
      <c r="W84" s="12">
        <f t="array" ref="W84">COUNT(J84:S84)</f>
        <v>2</v>
      </c>
      <c r="X84" s="12"/>
      <c r="Y84" s="12"/>
      <c r="Z84" s="16"/>
      <c r="AA84" s="12"/>
      <c r="AB84" s="12"/>
      <c r="AC84" s="16"/>
      <c r="AD84" s="16"/>
    </row>
    <row r="85" spans="1:256" s="19" customFormat="1" ht="16.5" customHeight="1" x14ac:dyDescent="0.2">
      <c r="A85" s="12">
        <v>110</v>
      </c>
      <c r="B85" s="12">
        <f t="array" ref="B85">_xlfn.RANK.EQ(V85,$V$2:$V$607)</f>
        <v>84</v>
      </c>
      <c r="C85" s="13" t="str">
        <f>IF(VLOOKUP($A85,Tournoi!$B$2:$F$601,3,0)="","",VLOOKUP($A85,Tournoi!$B$2:$F$601,3,0))</f>
        <v>Coppens</v>
      </c>
      <c r="D85" s="13" t="str">
        <f>IF(VLOOKUP($A85,Tournoi!$B$2:$F$601,4,0)="","",VLOOKUP($A85,Tournoi!$B$2:$F$601,4,0))</f>
        <v>Ignace</v>
      </c>
      <c r="E85" s="13" t="str">
        <f>IF(VLOOKUP($A85,Tournoi!$B$2:$F$612,5,0)="","",VLOOKUP($A85,Tournoi!$B$2:$F$612,5,0))</f>
        <v>Spelen op Zolder</v>
      </c>
      <c r="F85" s="12">
        <v>286.14101612672999</v>
      </c>
      <c r="G85" s="12">
        <v>95.380338708910102</v>
      </c>
      <c r="H85" s="12">
        <v>265.49641577060902</v>
      </c>
      <c r="I85" s="12">
        <v>176.99761051374</v>
      </c>
      <c r="J85" s="14">
        <v>334.51238692719801</v>
      </c>
      <c r="K85" s="12"/>
      <c r="L85" t="s">
        <v>958</v>
      </c>
      <c r="M85" s="12" t="s">
        <v>958</v>
      </c>
      <c r="N85" s="12" t="s">
        <v>958</v>
      </c>
      <c r="O85" s="12" t="str">
        <f>IF(VLOOKUP($A85,Tournoi!$B$2:$AC$601,6,0)="","",VLOOKUP($A85,Tournoi!$B$2:$AF$601,30,0))</f>
        <v/>
      </c>
      <c r="P85" s="12"/>
      <c r="Q85" s="12"/>
      <c r="R85" s="12"/>
      <c r="S85" s="15"/>
      <c r="T85" s="14">
        <f t="array" ref="T85">SUM(J85:S85)</f>
        <v>334.51238692719801</v>
      </c>
      <c r="U85" s="12">
        <f t="array" ref="U85">IF(S85="",0,S85)+IF((COUNT(J85:R85)&lt;6),SUM(J85:R85),(MAX(J85:R85)+LARGE(J85:R85,2)+LARGE(J85:R85,3)+LARGE(J85:R85,4)+LARGE(J85:R85,5)))</f>
        <v>334.51238692719801</v>
      </c>
      <c r="V85" s="12">
        <f>U85+G85+I85</f>
        <v>606.89033614984817</v>
      </c>
      <c r="W85" s="12">
        <f t="array" ref="W85">COUNT(J85:S85)</f>
        <v>1</v>
      </c>
      <c r="X85" s="12"/>
      <c r="Y85" s="12"/>
      <c r="Z85" s="16"/>
      <c r="AA85" s="12"/>
      <c r="AB85" s="12"/>
      <c r="AC85" s="16"/>
      <c r="AD85" s="16"/>
      <c r="AE85" s="21"/>
    </row>
    <row r="86" spans="1:256" s="19" customFormat="1" ht="16.5" customHeight="1" x14ac:dyDescent="0.2">
      <c r="A86" s="12">
        <v>410</v>
      </c>
      <c r="B86" s="12">
        <f t="array" ref="B86">_xlfn.RANK.EQ(V86,$V$2:$V$607)</f>
        <v>85</v>
      </c>
      <c r="C86" s="13" t="str">
        <f>IF(VLOOKUP($A86,Tournoi!$B$2:$F$601,3,0)="","",VLOOKUP($A86,Tournoi!$B$2:$F$601,3,0))</f>
        <v>Rébérez</v>
      </c>
      <c r="D86" s="13" t="str">
        <f>IF(VLOOKUP($A86,Tournoi!$B$2:$F$601,4,0)="","",VLOOKUP($A86,Tournoi!$B$2:$F$601,4,0))</f>
        <v>Lasse</v>
      </c>
      <c r="E86" s="13" t="str">
        <f>IF(VLOOKUP($A86,Tournoi!$B$2:$F$612,5,0)="","",VLOOKUP($A86,Tournoi!$B$2:$F$612,5,0))</f>
        <v>De Speeldoos</v>
      </c>
      <c r="F86" s="12">
        <v>42.179560714988099</v>
      </c>
      <c r="G86" s="12">
        <v>14.0598535716627</v>
      </c>
      <c r="H86" s="12">
        <v>152.55562815750201</v>
      </c>
      <c r="I86" s="12">
        <v>101.703752105002</v>
      </c>
      <c r="J86" s="14">
        <v>117.293152265646</v>
      </c>
      <c r="K86" s="12">
        <v>122.744012782639</v>
      </c>
      <c r="L86" s="12">
        <v>161.11270850493122</v>
      </c>
      <c r="M86" s="12">
        <v>41.084429604426646</v>
      </c>
      <c r="N86" s="12">
        <v>40.023319857574613</v>
      </c>
      <c r="O86" s="12">
        <f>IF(VLOOKUP($A86,Tournoi!$B$2:$AC$601,6,0)="","",VLOOKUP($A86,Tournoi!$B$2:$AF$601,30,0))</f>
        <v>33.92719734660033</v>
      </c>
      <c r="P86" s="12"/>
      <c r="Q86" s="12"/>
      <c r="R86" s="12"/>
      <c r="S86" s="15"/>
      <c r="T86" s="14">
        <f t="array" ref="T86">SUM(J86:S86)</f>
        <v>516.18482036181786</v>
      </c>
      <c r="U86" s="12">
        <f t="array" ref="U86">IF(S86="",0,S86)+IF((COUNT(J86:R86)&lt;6),SUM(J86:R86),(MAX(J86:R86)+LARGE(J86:R86,2)+LARGE(J86:R86,3)+LARGE(J86:R86,4)+LARGE(J86:R86,5)))</f>
        <v>482.25762301521752</v>
      </c>
      <c r="V86" s="12">
        <f>U86+G86+I86</f>
        <v>598.02122869188224</v>
      </c>
      <c r="W86" s="12">
        <f t="array" ref="W86">COUNT(J86:S86)</f>
        <v>6</v>
      </c>
      <c r="X86" s="12"/>
      <c r="Y86" s="12"/>
      <c r="Z86" s="16"/>
      <c r="AA86" s="12"/>
      <c r="AB86" s="12"/>
      <c r="AC86" s="16"/>
      <c r="AD86" s="16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</row>
    <row r="87" spans="1:256" s="19" customFormat="1" ht="16.5" customHeight="1" x14ac:dyDescent="0.2">
      <c r="A87" s="12">
        <v>19</v>
      </c>
      <c r="B87" s="12">
        <f t="array" ref="B87">_xlfn.RANK.EQ(V87,$V$2:$V$607)</f>
        <v>86</v>
      </c>
      <c r="C87" s="13" t="str">
        <f>IF(VLOOKUP($A87,Tournoi!$B$2:$F$601,3,0)="","",VLOOKUP($A87,Tournoi!$B$2:$F$601,3,0))</f>
        <v>Goethals</v>
      </c>
      <c r="D87" s="13" t="str">
        <f>IF(VLOOKUP($A87,Tournoi!$B$2:$F$601,4,0)="","",VLOOKUP($A87,Tournoi!$B$2:$F$601,4,0))</f>
        <v>Robin</v>
      </c>
      <c r="E87" s="13" t="str">
        <f>IF(VLOOKUP($A87,Tournoi!$B$2:$F$612,5,0)="","",VLOOKUP($A87,Tournoi!$B$2:$F$612,5,0))</f>
        <v>Spelen op Zolder</v>
      </c>
      <c r="F87" s="12">
        <v>190.32552498114799</v>
      </c>
      <c r="G87" s="12">
        <v>63.441841660382501</v>
      </c>
      <c r="H87" s="12">
        <v>248.75541125541099</v>
      </c>
      <c r="I87" s="12">
        <v>165.83694083694101</v>
      </c>
      <c r="J87" s="14">
        <v>159.074712643678</v>
      </c>
      <c r="K87" s="12"/>
      <c r="L87" t="s">
        <v>958</v>
      </c>
      <c r="M87" s="12" t="s">
        <v>958</v>
      </c>
      <c r="N87" s="12" t="s">
        <v>958</v>
      </c>
      <c r="O87" s="12">
        <f>IF(VLOOKUP($A87,Tournoi!$B$2:$AC$601,6,0)="","",VLOOKUP($A87,Tournoi!$B$2:$AF$601,30,0))</f>
        <v>202.83201140624178</v>
      </c>
      <c r="P87" s="12"/>
      <c r="Q87" s="12"/>
      <c r="R87" s="12"/>
      <c r="S87" s="15"/>
      <c r="T87" s="14">
        <f t="array" ref="T87">SUM(J87:S87)</f>
        <v>361.90672404991977</v>
      </c>
      <c r="U87" s="12">
        <f t="array" ref="U87">IF(S87="",0,S87)+IF((COUNT(J87:R87)&lt;6),SUM(J87:R87),(MAX(J87:R87)+LARGE(J87:R87,2)+LARGE(J87:R87,3)+LARGE(J87:R87,4)+LARGE(J87:R87,5)))</f>
        <v>361.90672404991977</v>
      </c>
      <c r="V87" s="12">
        <f>U87+G87+I87</f>
        <v>591.18550654724334</v>
      </c>
      <c r="W87" s="12">
        <f t="array" ref="W87">COUNT(J87:S87)</f>
        <v>2</v>
      </c>
      <c r="X87" s="12"/>
      <c r="Y87" s="12"/>
      <c r="Z87" s="16"/>
      <c r="AA87" s="12"/>
      <c r="AB87" s="12"/>
      <c r="AC87" s="16"/>
      <c r="AD87" s="16"/>
      <c r="AE87" s="21"/>
    </row>
    <row r="88" spans="1:256" s="19" customFormat="1" ht="16.5" customHeight="1" x14ac:dyDescent="0.2">
      <c r="A88" s="12">
        <v>305</v>
      </c>
      <c r="B88" s="12">
        <f t="array" ref="B88">_xlfn.RANK.EQ(V88,$V$2:$V$607)</f>
        <v>87</v>
      </c>
      <c r="C88" s="13" t="str">
        <f>IF(VLOOKUP($A88,Tournoi!$B$2:$F$601,3,0)="","",VLOOKUP($A88,Tournoi!$B$2:$F$601,3,0))</f>
        <v>Van Osselaer</v>
      </c>
      <c r="D88" s="13" t="str">
        <f>IF(VLOOKUP($A88,Tournoi!$B$2:$F$601,4,0)="","",VLOOKUP($A88,Tournoi!$B$2:$F$601,4,0))</f>
        <v>Christof</v>
      </c>
      <c r="E88" t="str">
        <f>IF(VLOOKUP($A88,Tournoi!$B$2:$F$612,5,0)="","",VLOOKUP($A88,Tournoi!$B$2:$F$612,5,0))</f>
        <v/>
      </c>
      <c r="F88" s="12">
        <v>138.014088355729</v>
      </c>
      <c r="G88" s="12">
        <v>46.004696118576497</v>
      </c>
      <c r="H88" s="12">
        <v>406.35572466016703</v>
      </c>
      <c r="I88" s="12">
        <v>270.903816440112</v>
      </c>
      <c r="J88" s="14"/>
      <c r="K88" s="12"/>
      <c r="L88" t="s">
        <v>958</v>
      </c>
      <c r="M88" s="12" t="s">
        <v>958</v>
      </c>
      <c r="N88" s="12" t="s">
        <v>958</v>
      </c>
      <c r="O88" s="12">
        <f>IF(VLOOKUP($A88,Tournoi!$B$2:$AC$601,6,0)="","",VLOOKUP($A88,Tournoi!$B$2:$AF$601,30,0))</f>
        <v>260.45073031993309</v>
      </c>
      <c r="P88" s="12"/>
      <c r="Q88" s="12"/>
      <c r="R88" s="12"/>
      <c r="S88" s="15"/>
      <c r="T88" s="14">
        <f t="array" ref="T88">SUM(J88:S88)</f>
        <v>260.45073031993309</v>
      </c>
      <c r="U88" s="12">
        <f t="array" ref="U88">IF(S88="",0,S88)+IF((COUNT(J88:R88)&lt;6),SUM(J88:R88),(MAX(J88:R88)+LARGE(J88:R88,2)+LARGE(J88:R88,3)+LARGE(J88:R88,4)+LARGE(J88:R88,5)))</f>
        <v>260.45073031993309</v>
      </c>
      <c r="V88" s="12">
        <f>U88+G88+I88</f>
        <v>577.35924287862156</v>
      </c>
      <c r="W88" s="12">
        <f t="array" ref="W88">COUNT(J88:S88)</f>
        <v>1</v>
      </c>
      <c r="X88" s="12"/>
      <c r="Y88" s="12"/>
      <c r="Z88" s="16"/>
      <c r="AA88" s="16"/>
      <c r="AC88" s="16"/>
      <c r="AD88" s="16"/>
    </row>
    <row r="89" spans="1:256" s="19" customFormat="1" ht="16.5" customHeight="1" x14ac:dyDescent="0.2">
      <c r="A89" s="12">
        <v>176</v>
      </c>
      <c r="B89" s="12">
        <f t="array" ref="B89">_xlfn.RANK.EQ(V89,$V$2:$V$607)</f>
        <v>88</v>
      </c>
      <c r="C89" s="13" t="str">
        <f>IF(VLOOKUP($A89,Tournoi!$B$2:$F$601,3,0)="","",VLOOKUP($A89,Tournoi!$B$2:$F$601,3,0))</f>
        <v>Malisse</v>
      </c>
      <c r="D89" s="13" t="str">
        <f>IF(VLOOKUP($A89,Tournoi!$B$2:$F$601,4,0)="","",VLOOKUP($A89,Tournoi!$B$2:$F$601,4,0))</f>
        <v>Jean-Pierre</v>
      </c>
      <c r="E89" s="13" t="str">
        <f>IF(VLOOKUP($A89,Tournoi!$B$2:$F$612,5,0)="","",VLOOKUP($A89,Tournoi!$B$2:$F$612,5,0))</f>
        <v>Alpa-Ludismes</v>
      </c>
      <c r="F89" s="12">
        <v>350.82527840938201</v>
      </c>
      <c r="G89" s="12">
        <v>116.94175946979399</v>
      </c>
      <c r="H89" s="12">
        <v>672.56619533174603</v>
      </c>
      <c r="I89" s="12">
        <v>448.37746355449798</v>
      </c>
      <c r="J89" s="14"/>
      <c r="K89" s="12"/>
      <c r="L89" s="12">
        <v>2.5005419741697414</v>
      </c>
      <c r="M89" s="12">
        <v>3.6640438844146996</v>
      </c>
      <c r="N89" s="12" t="s">
        <v>958</v>
      </c>
      <c r="O89" s="12" t="str">
        <f>IF(VLOOKUP($A89,Tournoi!$B$2:$AC$601,6,0)="","",VLOOKUP($A89,Tournoi!$B$2:$AF$601,30,0))</f>
        <v/>
      </c>
      <c r="P89" s="12"/>
      <c r="Q89" s="12"/>
      <c r="R89" s="12"/>
      <c r="S89" s="15"/>
      <c r="T89" s="14">
        <f t="array" ref="T89">SUM(J89:S89)</f>
        <v>6.1645858585844415</v>
      </c>
      <c r="U89" s="12">
        <f t="array" ref="U89">IF(S89="",0,S89)+IF((COUNT(J89:R89)&lt;6),SUM(J89:R89),(MAX(J89:R89)+LARGE(J89:R89,2)+LARGE(J89:R89,3)+LARGE(J89:R89,4)+LARGE(J89:R89,5)))</f>
        <v>6.1645858585844415</v>
      </c>
      <c r="V89" s="12">
        <f>U89+G89+I89</f>
        <v>571.48380888287647</v>
      </c>
      <c r="W89" s="12">
        <f t="array" ref="W89">COUNT(J89:S89)</f>
        <v>2</v>
      </c>
      <c r="X89" s="12"/>
      <c r="Y89" s="12"/>
      <c r="Z89" s="16"/>
      <c r="AA89" s="12"/>
      <c r="AB89" s="12"/>
      <c r="AC89" s="16"/>
      <c r="AD89" s="16"/>
    </row>
    <row r="90" spans="1:256" s="19" customFormat="1" ht="16.5" customHeight="1" x14ac:dyDescent="0.2">
      <c r="A90" s="12">
        <v>117</v>
      </c>
      <c r="B90" s="12">
        <f t="array" ref="B90">_xlfn.RANK.EQ(V90,$V$2:$V$607)</f>
        <v>89</v>
      </c>
      <c r="C90" s="13" t="str">
        <f>IF(VLOOKUP($A90,Tournoi!$B$2:$F$601,3,0)="","",VLOOKUP($A90,Tournoi!$B$2:$F$601,3,0))</f>
        <v>Lefevre</v>
      </c>
      <c r="D90" s="13" t="str">
        <f>IF(VLOOKUP($A90,Tournoi!$B$2:$F$601,4,0)="","",VLOOKUP($A90,Tournoi!$B$2:$F$601,4,0))</f>
        <v>Rita</v>
      </c>
      <c r="E90" s="13" t="str">
        <f>IF(VLOOKUP($A90,Tournoi!$B$2:$F$612,5,0)="","",VLOOKUP($A90,Tournoi!$B$2:$F$612,5,0))</f>
        <v>Spelen op Zolder</v>
      </c>
      <c r="F90" s="12">
        <v>133.99631561516799</v>
      </c>
      <c r="G90" s="12">
        <v>44.665438538389402</v>
      </c>
      <c r="H90" s="12">
        <v>412.57732746273302</v>
      </c>
      <c r="I90" s="12">
        <v>275.05155164182202</v>
      </c>
      <c r="J90" s="14">
        <v>231.75625562086401</v>
      </c>
      <c r="K90" s="12"/>
      <c r="L90" t="s">
        <v>958</v>
      </c>
      <c r="M90" s="12" t="s">
        <v>958</v>
      </c>
      <c r="N90" s="12" t="s">
        <v>958</v>
      </c>
      <c r="O90" s="12" t="str">
        <f>IF(VLOOKUP($A90,Tournoi!$B$2:$AC$601,6,0)="","",VLOOKUP($A90,Tournoi!$B$2:$AF$601,30,0))</f>
        <v/>
      </c>
      <c r="P90" s="12"/>
      <c r="Q90" s="12"/>
      <c r="R90" s="12"/>
      <c r="S90" s="15"/>
      <c r="T90" s="14">
        <f t="array" ref="T90">SUM(J90:S90)</f>
        <v>231.75625562086401</v>
      </c>
      <c r="U90" s="12">
        <f t="array" ref="U90">IF(S90="",0,S90)+IF((COUNT(J90:R90)&lt;6),SUM(J90:R90),(MAX(J90:R90)+LARGE(J90:R90,2)+LARGE(J90:R90,3)+LARGE(J90:R90,4)+LARGE(J90:R90,5)))</f>
        <v>231.75625562086401</v>
      </c>
      <c r="V90" s="12">
        <f>U90+G90+I90</f>
        <v>551.47324580107545</v>
      </c>
      <c r="W90" s="12">
        <f t="array" ref="W90">COUNT(J90:S90)</f>
        <v>1</v>
      </c>
      <c r="X90" s="12"/>
      <c r="Y90" s="12"/>
      <c r="Z90" s="16"/>
      <c r="AA90" s="16"/>
      <c r="AC90" s="16"/>
      <c r="AD90" s="16"/>
    </row>
    <row r="91" spans="1:256" s="19" customFormat="1" ht="16.5" customHeight="1" x14ac:dyDescent="0.2">
      <c r="A91" s="12">
        <v>359</v>
      </c>
      <c r="B91" s="12">
        <f t="array" ref="B91">_xlfn.RANK.EQ(V91,$V$2:$V$607)</f>
        <v>90</v>
      </c>
      <c r="C91" s="13" t="str">
        <f>IF(VLOOKUP($A91,Tournoi!$B$2:$F$601,3,0)="","",VLOOKUP($A91,Tournoi!$B$2:$F$601,3,0))</f>
        <v>Verbiest</v>
      </c>
      <c r="D91" s="13" t="str">
        <f>IF(VLOOKUP($A91,Tournoi!$B$2:$F$601,4,0)="","",VLOOKUP($A91,Tournoi!$B$2:$F$601,4,0))</f>
        <v>Bram</v>
      </c>
      <c r="E91" t="str">
        <f>IF(VLOOKUP($A91,Tournoi!$B$2:$F$612,5,0)="","",VLOOKUP($A91,Tournoi!$B$2:$F$612,5,0))</f>
        <v/>
      </c>
      <c r="F91" s="12">
        <v>1654.2355963611799</v>
      </c>
      <c r="G91" s="12">
        <v>551.411865453725</v>
      </c>
      <c r="H91" s="12">
        <v>0</v>
      </c>
      <c r="I91" s="12">
        <v>0</v>
      </c>
      <c r="J91" s="14"/>
      <c r="K91" s="12"/>
      <c r="L91" t="s">
        <v>958</v>
      </c>
      <c r="M91" s="12" t="s">
        <v>958</v>
      </c>
      <c r="N91" s="12" t="s">
        <v>958</v>
      </c>
      <c r="O91" s="12" t="str">
        <f>IF(VLOOKUP($A91,Tournoi!$B$2:$AC$601,6,0)="","",VLOOKUP($A91,Tournoi!$B$2:$AF$601,30,0))</f>
        <v/>
      </c>
      <c r="P91" s="12"/>
      <c r="Q91" s="12"/>
      <c r="R91" s="12"/>
      <c r="S91" s="15"/>
      <c r="T91" s="14">
        <f t="array" ref="T91">SUM(J91:S91)</f>
        <v>0</v>
      </c>
      <c r="U91" s="12">
        <f t="array" ref="U91">IF(S91="",0,S91)+IF((COUNT(J91:R91)&lt;6),SUM(J91:R91),(MAX(J91:R91)+LARGE(J91:R91,2)+LARGE(J91:R91,3)+LARGE(J91:R91,4)+LARGE(J91:R91,5)))</f>
        <v>0</v>
      </c>
      <c r="V91" s="12">
        <f>U91+G91+I91</f>
        <v>551.411865453725</v>
      </c>
      <c r="W91" s="12">
        <f t="array" ref="W91">COUNT(J91:S91)</f>
        <v>0</v>
      </c>
      <c r="X91" s="12"/>
      <c r="Y91" s="12"/>
      <c r="Z91" s="16"/>
      <c r="AA91" s="12"/>
      <c r="AB91" s="12"/>
      <c r="AC91" s="16"/>
      <c r="AD91" s="16"/>
    </row>
    <row r="92" spans="1:256" s="19" customFormat="1" ht="16.5" customHeight="1" x14ac:dyDescent="0.2">
      <c r="A92" s="12">
        <v>7</v>
      </c>
      <c r="B92" s="12">
        <f t="array" ref="B92">_xlfn.RANK.EQ(V92,$V$2:$V$607)</f>
        <v>91</v>
      </c>
      <c r="C92" s="13" t="str">
        <f>IF(VLOOKUP($A92,Tournoi!$B$2:$F$601,3,0)="","",VLOOKUP($A92,Tournoi!$B$2:$F$601,3,0))</f>
        <v>Henderickx</v>
      </c>
      <c r="D92" s="13" t="str">
        <f>IF(VLOOKUP($A92,Tournoi!$B$2:$F$601,4,0)="","",VLOOKUP($A92,Tournoi!$B$2:$F$601,4,0))</f>
        <v>Stefaan</v>
      </c>
      <c r="E92" t="str">
        <f>IF(VLOOKUP($A92,Tournoi!$B$2:$F$612,5,0)="","",VLOOKUP($A92,Tournoi!$B$2:$F$612,5,0))</f>
        <v/>
      </c>
      <c r="F92" s="12">
        <v>244.81294871794901</v>
      </c>
      <c r="G92" s="12">
        <v>81.604316239316205</v>
      </c>
      <c r="H92" s="12">
        <v>237.95920724756101</v>
      </c>
      <c r="I92" s="12">
        <v>158.63947149837401</v>
      </c>
      <c r="J92" s="14"/>
      <c r="K92" s="12"/>
      <c r="L92" t="s">
        <v>958</v>
      </c>
      <c r="M92" s="12" t="s">
        <v>958</v>
      </c>
      <c r="N92" s="12" t="s">
        <v>958</v>
      </c>
      <c r="O92" s="12">
        <f>IF(VLOOKUP($A92,Tournoi!$B$2:$AC$601,6,0)="","",VLOOKUP($A92,Tournoi!$B$2:$AF$601,30,0))</f>
        <v>302.59473684210525</v>
      </c>
      <c r="P92" s="12"/>
      <c r="Q92" s="12"/>
      <c r="R92" s="12"/>
      <c r="S92" s="15"/>
      <c r="T92" s="14">
        <f t="array" ref="T92">SUM(J92:S92)</f>
        <v>302.59473684210525</v>
      </c>
      <c r="U92" s="12">
        <f t="array" ref="U92">IF(S92="",0,S92)+IF((COUNT(J92:R92)&lt;6),SUM(J92:R92),(MAX(J92:R92)+LARGE(J92:R92,2)+LARGE(J92:R92,3)+LARGE(J92:R92,4)+LARGE(J92:R92,5)))</f>
        <v>302.59473684210525</v>
      </c>
      <c r="V92" s="12">
        <f>U92+G92+I92</f>
        <v>542.83852457979538</v>
      </c>
      <c r="W92" s="12">
        <f t="array" ref="W92">COUNT(J92:S92)</f>
        <v>1</v>
      </c>
      <c r="X92" s="12"/>
      <c r="Y92" s="12"/>
      <c r="Z92" s="16"/>
      <c r="AA92" s="12"/>
      <c r="AB92" s="12"/>
      <c r="AC92" s="16"/>
      <c r="AD92" s="16"/>
    </row>
    <row r="93" spans="1:256" s="19" customFormat="1" ht="16.5" customHeight="1" x14ac:dyDescent="0.2">
      <c r="A93" s="12">
        <v>255</v>
      </c>
      <c r="B93" s="12">
        <f t="array" ref="B93">_xlfn.RANK.EQ(V93,$V$2:$V$607)</f>
        <v>92</v>
      </c>
      <c r="C93" s="13" t="str">
        <f>IF(VLOOKUP($A93,Tournoi!$B$2:$F$601,3,0)="","",VLOOKUP($A93,Tournoi!$B$2:$F$601,3,0))</f>
        <v>Muraille</v>
      </c>
      <c r="D93" s="13" t="str">
        <f>IF(VLOOKUP($A93,Tournoi!$B$2:$F$601,4,0)="","",VLOOKUP($A93,Tournoi!$B$2:$F$601,4,0))</f>
        <v>François</v>
      </c>
      <c r="E93" t="str">
        <f>IF(VLOOKUP($A93,Tournoi!$B$2:$F$612,5,0)="","",VLOOKUP($A93,Tournoi!$B$2:$F$612,5,0))</f>
        <v/>
      </c>
      <c r="F93" s="12">
        <v>0</v>
      </c>
      <c r="G93" s="12">
        <v>0</v>
      </c>
      <c r="H93" s="12">
        <v>792.36298269028805</v>
      </c>
      <c r="I93" s="12">
        <v>528.24198846019203</v>
      </c>
      <c r="J93" s="14"/>
      <c r="K93" s="12"/>
      <c r="L93" t="s">
        <v>958</v>
      </c>
      <c r="M93" s="12" t="s">
        <v>958</v>
      </c>
      <c r="N93" s="12" t="s">
        <v>958</v>
      </c>
      <c r="O93" s="12" t="str">
        <f>IF(VLOOKUP($A93,Tournoi!$B$2:$AC$601,6,0)="","",VLOOKUP($A93,Tournoi!$B$2:$AF$601,30,0))</f>
        <v/>
      </c>
      <c r="P93" s="12"/>
      <c r="Q93" s="12"/>
      <c r="R93" s="12"/>
      <c r="S93" s="15"/>
      <c r="T93" s="14">
        <f t="array" ref="T93">SUM(J93:S93)</f>
        <v>0</v>
      </c>
      <c r="U93" s="12">
        <f t="array" ref="U93">IF(S93="",0,S93)+IF((COUNT(J93:R93)&lt;6),SUM(J93:R93),(MAX(J93:R93)+LARGE(J93:R93,2)+LARGE(J93:R93,3)+LARGE(J93:R93,4)+LARGE(J93:R93,5)))</f>
        <v>0</v>
      </c>
      <c r="V93" s="12">
        <f>U93+G93+I93</f>
        <v>528.24198846019203</v>
      </c>
      <c r="W93" s="12">
        <f t="array" ref="W93">COUNT(J93:S93)</f>
        <v>0</v>
      </c>
      <c r="X93" s="12"/>
      <c r="Y93" s="12"/>
      <c r="Z93" s="16"/>
      <c r="AA93" s="12"/>
      <c r="AB93" s="12"/>
      <c r="AC93" s="16"/>
      <c r="AD93" s="16"/>
      <c r="AE93" s="21"/>
    </row>
    <row r="94" spans="1:256" s="19" customFormat="1" ht="16.5" customHeight="1" x14ac:dyDescent="0.2">
      <c r="A94" s="12">
        <v>46</v>
      </c>
      <c r="B94" s="12">
        <f t="array" ref="B94">_xlfn.RANK.EQ(V94,$V$2:$V$607)</f>
        <v>93</v>
      </c>
      <c r="C94" s="13" t="str">
        <f>IF(VLOOKUP($A94,Tournoi!$B$2:$F$601,3,0)="","",VLOOKUP($A94,Tournoi!$B$2:$F$601,3,0))</f>
        <v>Goussaert</v>
      </c>
      <c r="D94" s="13" t="str">
        <f>IF(VLOOKUP($A94,Tournoi!$B$2:$F$601,4,0)="","",VLOOKUP($A94,Tournoi!$B$2:$F$601,4,0))</f>
        <v>Serge</v>
      </c>
      <c r="E94" s="13" t="str">
        <f>IF(VLOOKUP($A94,Tournoi!$B$2:$F$612,5,0)="","",VLOOKUP($A94,Tournoi!$B$2:$F$612,5,0))</f>
        <v>Spelen op Zolder</v>
      </c>
      <c r="F94" s="12">
        <v>349.90837914376101</v>
      </c>
      <c r="G94" s="12">
        <v>116.636126381254</v>
      </c>
      <c r="H94" s="12">
        <v>192.78221724422701</v>
      </c>
      <c r="I94" s="12">
        <v>128.521478162818</v>
      </c>
      <c r="J94" s="14">
        <v>276.68617886178902</v>
      </c>
      <c r="K94" s="12"/>
      <c r="L94" t="s">
        <v>958</v>
      </c>
      <c r="M94" s="12" t="s">
        <v>958</v>
      </c>
      <c r="N94" s="12" t="s">
        <v>958</v>
      </c>
      <c r="O94" s="12" t="str">
        <f>IF(VLOOKUP($A94,Tournoi!$B$2:$AC$601,6,0)="","",VLOOKUP($A94,Tournoi!$B$2:$AF$601,30,0))</f>
        <v/>
      </c>
      <c r="P94" s="12"/>
      <c r="Q94" s="12"/>
      <c r="R94" s="12"/>
      <c r="S94" s="15"/>
      <c r="T94" s="14">
        <f t="array" ref="T94">SUM(J94:S94)</f>
        <v>276.68617886178902</v>
      </c>
      <c r="U94" s="12">
        <f t="array" ref="U94">IF(S94="",0,S94)+IF((COUNT(J94:R94)&lt;6),SUM(J94:R94),(MAX(J94:R94)+LARGE(J94:R94,2)+LARGE(J94:R94,3)+LARGE(J94:R94,4)+LARGE(J94:R94,5)))</f>
        <v>276.68617886178902</v>
      </c>
      <c r="V94" s="12">
        <f>U94+G94+I94</f>
        <v>521.84378340586102</v>
      </c>
      <c r="W94" s="12">
        <f t="array" ref="W94">COUNT(J94:S94)</f>
        <v>1</v>
      </c>
      <c r="X94" s="12"/>
      <c r="Y94" s="12"/>
      <c r="Z94" s="16"/>
      <c r="AA94" s="16"/>
      <c r="AC94" s="16"/>
      <c r="AD94" s="16"/>
    </row>
    <row r="95" spans="1:256" s="19" customFormat="1" ht="16.5" customHeight="1" x14ac:dyDescent="0.2">
      <c r="A95" s="12">
        <v>306</v>
      </c>
      <c r="B95" s="12">
        <f t="array" ref="B95">_xlfn.RANK.EQ(V95,$V$2:$V$607)</f>
        <v>94</v>
      </c>
      <c r="C95" s="13" t="str">
        <f>IF(VLOOKUP($A95,Tournoi!$B$2:$F$601,3,0)="","",VLOOKUP($A95,Tournoi!$B$2:$F$601,3,0))</f>
        <v>Proost</v>
      </c>
      <c r="D95" s="13" t="str">
        <f>IF(VLOOKUP($A95,Tournoi!$B$2:$F$601,4,0)="","",VLOOKUP($A95,Tournoi!$B$2:$F$601,4,0))</f>
        <v>An</v>
      </c>
      <c r="E95" s="13" t="str">
        <f>IF(VLOOKUP($A95,Tournoi!$B$2:$F$612,5,0)="","",VLOOKUP($A95,Tournoi!$B$2:$F$612,5,0))</f>
        <v>t Gezelschap</v>
      </c>
      <c r="F95" s="12">
        <v>0</v>
      </c>
      <c r="G95" s="12">
        <v>0</v>
      </c>
      <c r="H95" s="12">
        <v>664.79769735752996</v>
      </c>
      <c r="I95" s="12">
        <v>443.19846490501999</v>
      </c>
      <c r="J95" s="14"/>
      <c r="K95" s="12">
        <v>74.048908066220505</v>
      </c>
      <c r="L95" t="s">
        <v>958</v>
      </c>
      <c r="M95" s="12" t="s">
        <v>958</v>
      </c>
      <c r="N95" s="12" t="s">
        <v>958</v>
      </c>
      <c r="O95" s="12" t="str">
        <f>IF(VLOOKUP($A95,Tournoi!$B$2:$AC$601,6,0)="","",VLOOKUP($A95,Tournoi!$B$2:$AF$601,30,0))</f>
        <v/>
      </c>
      <c r="P95" s="12"/>
      <c r="Q95" s="12"/>
      <c r="R95" s="12"/>
      <c r="S95" s="15"/>
      <c r="T95" s="14">
        <f t="array" ref="T95">SUM(J95:S95)</f>
        <v>74.048908066220505</v>
      </c>
      <c r="U95" s="12">
        <f t="array" ref="U95">IF(S95="",0,S95)+IF((COUNT(J95:R95)&lt;6),SUM(J95:R95),(MAX(J95:R95)+LARGE(J95:R95,2)+LARGE(J95:R95,3)+LARGE(J95:R95,4)+LARGE(J95:R95,5)))</f>
        <v>74.048908066220505</v>
      </c>
      <c r="V95" s="12">
        <f>U95+G95+I95</f>
        <v>517.24737297124045</v>
      </c>
      <c r="W95" s="12">
        <f t="array" ref="W95">COUNT(J95:S95)</f>
        <v>1</v>
      </c>
      <c r="X95" s="12"/>
      <c r="Y95" s="12"/>
      <c r="Z95" s="16"/>
      <c r="AA95" s="12"/>
      <c r="AB95" s="12"/>
      <c r="AC95" s="16"/>
      <c r="AD95" s="16"/>
    </row>
    <row r="96" spans="1:256" s="19" customFormat="1" ht="16.5" customHeight="1" x14ac:dyDescent="0.2">
      <c r="A96" s="12">
        <v>136</v>
      </c>
      <c r="B96" s="12">
        <f t="array" ref="B96">_xlfn.RANK.EQ(V96,$V$2:$V$607)</f>
        <v>95</v>
      </c>
      <c r="C96" s="13" t="str">
        <f>IF(VLOOKUP($A96,Tournoi!$B$2:$F$601,3,0)="","",VLOOKUP($A96,Tournoi!$B$2:$F$601,3,0))</f>
        <v>Strubbe</v>
      </c>
      <c r="D96" s="13" t="str">
        <f>IF(VLOOKUP($A96,Tournoi!$B$2:$F$601,4,0)="","",VLOOKUP($A96,Tournoi!$B$2:$F$601,4,0))</f>
        <v>Arnold</v>
      </c>
      <c r="E96" s="13" t="str">
        <f>IF(VLOOKUP($A96,Tournoi!$B$2:$F$612,5,0)="","",VLOOKUP($A96,Tournoi!$B$2:$F$612,5,0))</f>
        <v>Spelen op Zolder</v>
      </c>
      <c r="F96" s="12">
        <v>336.85199130008601</v>
      </c>
      <c r="G96" s="12">
        <v>112.283997100029</v>
      </c>
      <c r="H96" s="12">
        <v>491.87585462722001</v>
      </c>
      <c r="I96" s="12">
        <v>327.91723641814701</v>
      </c>
      <c r="J96" s="14">
        <v>66.921929824561403</v>
      </c>
      <c r="K96" s="12"/>
      <c r="L96" t="s">
        <v>958</v>
      </c>
      <c r="M96" s="12" t="s">
        <v>958</v>
      </c>
      <c r="N96" s="12" t="s">
        <v>958</v>
      </c>
      <c r="O96" s="12">
        <f>IF(VLOOKUP($A96,Tournoi!$B$2:$AC$601,6,0)="","",VLOOKUP($A96,Tournoi!$B$2:$AF$601,30,0))</f>
        <v>0.47567430373731867</v>
      </c>
      <c r="P96" s="12"/>
      <c r="Q96" s="12"/>
      <c r="R96" s="12"/>
      <c r="S96" s="15"/>
      <c r="T96" s="14">
        <f t="array" ref="T96">SUM(J96:S96)</f>
        <v>67.397604128298724</v>
      </c>
      <c r="U96" s="12">
        <f t="array" ref="U96">IF(S96="",0,S96)+IF((COUNT(J96:R96)&lt;6),SUM(J96:R96),(MAX(J96:R96)+LARGE(J96:R96,2)+LARGE(J96:R96,3)+LARGE(J96:R96,4)+LARGE(J96:R96,5)))</f>
        <v>67.397604128298724</v>
      </c>
      <c r="V96" s="12">
        <f>U96+G96+I96</f>
        <v>507.59883764647475</v>
      </c>
      <c r="W96" s="12">
        <f t="array" ref="W96">COUNT(J96:S96)</f>
        <v>2</v>
      </c>
      <c r="X96" s="12"/>
      <c r="Y96" s="12"/>
      <c r="Z96" s="16"/>
      <c r="AA96" s="12"/>
      <c r="AB96" s="12"/>
      <c r="AC96" s="16"/>
      <c r="AD96" s="16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</row>
    <row r="97" spans="1:256" s="19" customFormat="1" ht="16.5" customHeight="1" x14ac:dyDescent="0.2">
      <c r="A97" s="12">
        <v>331</v>
      </c>
      <c r="B97" s="12">
        <f t="array" ref="B97">_xlfn.RANK.EQ(V97,$V$2:$V$607)</f>
        <v>96</v>
      </c>
      <c r="C97" s="13" t="str">
        <f>IF(VLOOKUP($A97,Tournoi!$B$2:$F$601,3,0)="","",VLOOKUP($A97,Tournoi!$B$2:$F$601,3,0))</f>
        <v>Hellemans</v>
      </c>
      <c r="D97" s="13" t="str">
        <f>IF(VLOOKUP($A97,Tournoi!$B$2:$F$601,4,0)="","",VLOOKUP($A97,Tournoi!$B$2:$F$601,4,0))</f>
        <v>Balte</v>
      </c>
      <c r="E97" s="13" t="str">
        <f>IF(VLOOKUP($A97,Tournoi!$B$2:$F$612,5,0)="","",VLOOKUP($A97,Tournoi!$B$2:$F$612,5,0))</f>
        <v>Spellenclub Mechelen</v>
      </c>
      <c r="F97" s="12">
        <v>0</v>
      </c>
      <c r="G97" s="12">
        <v>0</v>
      </c>
      <c r="H97" s="12">
        <v>0</v>
      </c>
      <c r="I97" s="12">
        <v>0</v>
      </c>
      <c r="J97" s="14"/>
      <c r="K97" s="12">
        <v>75.117409075742401</v>
      </c>
      <c r="L97" s="12">
        <v>74.24702864647459</v>
      </c>
      <c r="M97" s="12">
        <v>38.872520660900861</v>
      </c>
      <c r="N97" s="12">
        <v>78.305610171771448</v>
      </c>
      <c r="O97" s="12">
        <f>IF(VLOOKUP($A97,Tournoi!$B$2:$AC$601,6,0)="","",VLOOKUP($A97,Tournoi!$B$2:$AF$601,30,0))</f>
        <v>237.88476467140976</v>
      </c>
      <c r="P97" s="12"/>
      <c r="Q97" s="12"/>
      <c r="R97" s="12"/>
      <c r="S97" s="15"/>
      <c r="T97" s="14">
        <f t="array" ref="T97">SUM(J97:S97)</f>
        <v>504.42733322629903</v>
      </c>
      <c r="U97" s="12">
        <f t="array" ref="U97">IF(S97="",0,S97)+IF((COUNT(J97:R97)&lt;6),SUM(J97:R97),(MAX(J97:R97)+LARGE(J97:R97,2)+LARGE(J97:R97,3)+LARGE(J97:R97,4)+LARGE(J97:R97,5)))</f>
        <v>504.42733322629903</v>
      </c>
      <c r="V97" s="12">
        <f>U97+G97+I97</f>
        <v>504.42733322629903</v>
      </c>
      <c r="W97" s="12">
        <f t="array" ref="W97">COUNT(J97:S97)</f>
        <v>5</v>
      </c>
      <c r="X97" s="12"/>
      <c r="Y97" s="12"/>
      <c r="Z97" s="16"/>
      <c r="AA97" s="12"/>
      <c r="AB97" s="12"/>
      <c r="AC97" s="16"/>
      <c r="AD97" s="16"/>
    </row>
    <row r="98" spans="1:256" s="19" customFormat="1" ht="16.5" customHeight="1" x14ac:dyDescent="0.2">
      <c r="A98" s="12">
        <v>516</v>
      </c>
      <c r="B98" s="12">
        <f t="array" ref="B98">_xlfn.RANK.EQ(V98,$V$2:$V$607)</f>
        <v>97</v>
      </c>
      <c r="C98" s="13" t="str">
        <f>IF(VLOOKUP($A98,Tournoi!$B$2:$F$601,3,0)="","",VLOOKUP($A98,Tournoi!$B$2:$F$601,3,0))</f>
        <v>Veldekens</v>
      </c>
      <c r="D98" s="13" t="str">
        <f>IF(VLOOKUP($A98,Tournoi!$B$2:$F$601,4,0)="","",VLOOKUP($A98,Tournoi!$B$2:$F$601,4,0))</f>
        <v>François</v>
      </c>
      <c r="E98" t="str">
        <f>IF(VLOOKUP($A98,Tournoi!$B$2:$F$612,5,0)="","",VLOOKUP($A98,Tournoi!$B$2:$F$612,5,0))</f>
        <v>Imagimonde</v>
      </c>
      <c r="F98" s="12">
        <v>0</v>
      </c>
      <c r="G98" s="12">
        <v>0</v>
      </c>
      <c r="H98" s="12">
        <v>405.182841945061</v>
      </c>
      <c r="I98" s="12">
        <v>270.12189463004103</v>
      </c>
      <c r="J98" s="14"/>
      <c r="K98" s="12"/>
      <c r="L98" t="s">
        <v>958</v>
      </c>
      <c r="M98" s="12" t="s">
        <v>958</v>
      </c>
      <c r="N98" s="12">
        <v>228.81970349892941</v>
      </c>
      <c r="O98" s="12" t="str">
        <f>IF(VLOOKUP($A98,Tournoi!$B$2:$AC$601,6,0)="","",VLOOKUP($A98,Tournoi!$B$2:$AF$601,30,0))</f>
        <v/>
      </c>
      <c r="P98" s="12"/>
      <c r="Q98" s="12"/>
      <c r="R98" s="12"/>
      <c r="S98" s="15"/>
      <c r="T98" s="14">
        <f t="array" ref="T98">SUM(J98:S98)</f>
        <v>228.81970349892941</v>
      </c>
      <c r="U98" s="12">
        <f t="array" ref="U98">IF(S98="",0,S98)+IF((COUNT(J98:R98)&lt;6),SUM(J98:R98),(MAX(J98:R98)+LARGE(J98:R98,2)+LARGE(J98:R98,3)+LARGE(J98:R98,4)+LARGE(J98:R98,5)))</f>
        <v>228.81970349892941</v>
      </c>
      <c r="V98" s="12">
        <f>U98+G98+I98</f>
        <v>498.94159812897044</v>
      </c>
      <c r="W98" s="12">
        <f t="array" ref="W98">COUNT(J98:S98)</f>
        <v>1</v>
      </c>
      <c r="X98" s="12"/>
      <c r="Y98" s="12"/>
      <c r="Z98" s="16"/>
      <c r="AA98" s="12"/>
      <c r="AB98" s="12"/>
      <c r="AC98" s="16"/>
      <c r="AD98" s="16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</row>
    <row r="99" spans="1:256" s="19" customFormat="1" ht="16.5" customHeight="1" x14ac:dyDescent="0.2">
      <c r="A99" s="12">
        <v>33</v>
      </c>
      <c r="B99" s="12">
        <f t="array" ref="B99">_xlfn.RANK.EQ(V99,$V$2:$V$607)</f>
        <v>98</v>
      </c>
      <c r="C99" s="13" t="str">
        <f>IF(VLOOKUP($A99,Tournoi!$B$2:$F$601,3,0)="","",VLOOKUP($A99,Tournoi!$B$2:$F$601,3,0))</f>
        <v>Deventer</v>
      </c>
      <c r="D99" s="13" t="str">
        <f>IF(VLOOKUP($A99,Tournoi!$B$2:$F$601,4,0)="","",VLOOKUP($A99,Tournoi!$B$2:$F$601,4,0))</f>
        <v>Loes</v>
      </c>
      <c r="E99" s="13" t="str">
        <f>IF(VLOOKUP($A99,Tournoi!$B$2:$F$612,5,0)="","",VLOOKUP($A99,Tournoi!$B$2:$F$612,5,0))</f>
        <v>Spelen op Zolder</v>
      </c>
      <c r="F99" s="12">
        <v>536.48730722450898</v>
      </c>
      <c r="G99" s="12">
        <v>178.82910240817</v>
      </c>
      <c r="H99" s="12">
        <v>0</v>
      </c>
      <c r="I99" s="12">
        <v>0</v>
      </c>
      <c r="J99" s="14">
        <v>134.088823485961</v>
      </c>
      <c r="K99" s="12"/>
      <c r="L99" t="s">
        <v>958</v>
      </c>
      <c r="M99" s="12" t="s">
        <v>958</v>
      </c>
      <c r="N99" s="12" t="s">
        <v>958</v>
      </c>
      <c r="O99" s="12">
        <f>IF(VLOOKUP($A99,Tournoi!$B$2:$AC$601,6,0)="","",VLOOKUP($A99,Tournoi!$B$2:$AF$601,30,0))</f>
        <v>185.31311149589425</v>
      </c>
      <c r="P99" s="12"/>
      <c r="Q99" s="12"/>
      <c r="R99" s="12"/>
      <c r="S99" s="15"/>
      <c r="T99" s="14">
        <f t="array" ref="T99">SUM(J99:S99)</f>
        <v>319.40193498185522</v>
      </c>
      <c r="U99" s="12">
        <f t="array" ref="U99">IF(S99="",0,S99)+IF((COUNT(J99:R99)&lt;6),SUM(J99:R99),(MAX(J99:R99)+LARGE(J99:R99,2)+LARGE(J99:R99,3)+LARGE(J99:R99,4)+LARGE(J99:R99,5)))</f>
        <v>319.40193498185522</v>
      </c>
      <c r="V99" s="12">
        <f>U99+G99+I99</f>
        <v>498.23103739002522</v>
      </c>
      <c r="W99" s="12">
        <f t="array" ref="W99">COUNT(J99:S99)</f>
        <v>2</v>
      </c>
      <c r="X99" s="12"/>
      <c r="Y99" s="12"/>
      <c r="Z99" s="12"/>
      <c r="AA99" s="16"/>
      <c r="AC99" s="12"/>
      <c r="AD99" s="12"/>
    </row>
    <row r="100" spans="1:256" s="19" customFormat="1" ht="16.5" customHeight="1" x14ac:dyDescent="0.2">
      <c r="A100" s="12">
        <v>251</v>
      </c>
      <c r="B100" s="12">
        <f t="array" ref="B100">_xlfn.RANK.EQ(V100,$V$2:$V$607)</f>
        <v>99</v>
      </c>
      <c r="C100" s="13" t="str">
        <f>IF(VLOOKUP($A100,Tournoi!$B$2:$F$601,3,0)="","",VLOOKUP($A100,Tournoi!$B$2:$F$601,3,0))</f>
        <v>Baert</v>
      </c>
      <c r="D100" s="13" t="str">
        <f>IF(VLOOKUP($A100,Tournoi!$B$2:$F$601,4,0)="","",VLOOKUP($A100,Tournoi!$B$2:$F$601,4,0))</f>
        <v>Birger</v>
      </c>
      <c r="E100" s="13" t="str">
        <f>IF(VLOOKUP($A100,Tournoi!$B$2:$F$612,5,0)="","",VLOOKUP($A100,Tournoi!$B$2:$F$612,5,0))</f>
        <v>Los Loopinos</v>
      </c>
      <c r="F100" s="12">
        <v>0</v>
      </c>
      <c r="G100" s="12">
        <v>0</v>
      </c>
      <c r="H100" s="12">
        <v>502.102710638377</v>
      </c>
      <c r="I100" s="12">
        <v>334.73514042558497</v>
      </c>
      <c r="J100" s="14">
        <v>159.012930157932</v>
      </c>
      <c r="K100" s="12"/>
      <c r="L100" t="s">
        <v>958</v>
      </c>
      <c r="M100" s="12" t="s">
        <v>958</v>
      </c>
      <c r="N100" s="12" t="s">
        <v>958</v>
      </c>
      <c r="O100" s="12" t="str">
        <f>IF(VLOOKUP($A100,Tournoi!$B$2:$AC$601,6,0)="","",VLOOKUP($A100,Tournoi!$B$2:$AF$601,30,0))</f>
        <v/>
      </c>
      <c r="P100" s="12"/>
      <c r="Q100" s="12"/>
      <c r="R100" s="12"/>
      <c r="S100" s="15"/>
      <c r="T100" s="14">
        <f t="array" ref="T100">SUM(J100:S100)</f>
        <v>159.012930157932</v>
      </c>
      <c r="U100" s="12">
        <f t="array" ref="U100">IF(S100="",0,S100)+IF((COUNT(J100:R100)&lt;6),SUM(J100:R100),(MAX(J100:R100)+LARGE(J100:R100,2)+LARGE(J100:R100,3)+LARGE(J100:R100,4)+LARGE(J100:R100,5)))</f>
        <v>159.012930157932</v>
      </c>
      <c r="V100" s="12">
        <f>U100+G100+I100</f>
        <v>493.74807058351701</v>
      </c>
      <c r="W100" s="12">
        <f t="array" ref="W100">COUNT(J100:S100)</f>
        <v>1</v>
      </c>
      <c r="X100" s="12"/>
      <c r="Y100" s="12"/>
      <c r="Z100" s="16"/>
      <c r="AA100" s="16"/>
      <c r="AC100" s="16"/>
      <c r="AD100" s="16"/>
    </row>
    <row r="101" spans="1:256" s="19" customFormat="1" ht="16.5" customHeight="1" x14ac:dyDescent="0.2">
      <c r="A101" s="12">
        <v>50</v>
      </c>
      <c r="B101" s="12">
        <f t="array" ref="B101">_xlfn.RANK.EQ(V101,$V$2:$V$607)</f>
        <v>100</v>
      </c>
      <c r="C101" s="13" t="str">
        <f>IF(VLOOKUP($A101,Tournoi!$B$2:$F$601,3,0)="","",VLOOKUP($A101,Tournoi!$B$2:$F$601,3,0))</f>
        <v>Cadot</v>
      </c>
      <c r="D101" s="13" t="str">
        <f>IF(VLOOKUP($A101,Tournoi!$B$2:$F$601,4,0)="","",VLOOKUP($A101,Tournoi!$B$2:$F$601,4,0))</f>
        <v>Pascal</v>
      </c>
      <c r="E101" t="str">
        <f>IF(VLOOKUP($A101,Tournoi!$B$2:$F$612,5,0)="","",VLOOKUP($A101,Tournoi!$B$2:$F$612,5,0))</f>
        <v/>
      </c>
      <c r="F101" s="12">
        <v>1307.5801357396001</v>
      </c>
      <c r="G101" s="12">
        <v>435.86004524653498</v>
      </c>
      <c r="H101" s="12">
        <v>77.246080010182098</v>
      </c>
      <c r="I101" s="12">
        <v>51.497386673454699</v>
      </c>
      <c r="J101" s="14"/>
      <c r="K101" s="12"/>
      <c r="L101" t="s">
        <v>958</v>
      </c>
      <c r="M101" s="12" t="s">
        <v>958</v>
      </c>
      <c r="N101" s="12" t="s">
        <v>958</v>
      </c>
      <c r="O101" s="12" t="str">
        <f>IF(VLOOKUP($A101,Tournoi!$B$2:$AC$601,6,0)="","",VLOOKUP($A101,Tournoi!$B$2:$AF$601,30,0))</f>
        <v/>
      </c>
      <c r="P101" s="12"/>
      <c r="Q101" s="12"/>
      <c r="R101" s="12"/>
      <c r="S101" s="15"/>
      <c r="T101" s="14">
        <f t="array" ref="T101">SUM(J101:S101)</f>
        <v>0</v>
      </c>
      <c r="U101" s="12">
        <f t="array" ref="U101">IF(S101="",0,S101)+IF((COUNT(J101:R101)&lt;6),SUM(J101:R101),(MAX(J101:R101)+LARGE(J101:R101,2)+LARGE(J101:R101,3)+LARGE(J101:R101,4)+LARGE(J101:R101,5)))</f>
        <v>0</v>
      </c>
      <c r="V101" s="12">
        <f>U101+G101+I101</f>
        <v>487.35743191998966</v>
      </c>
      <c r="W101" s="12">
        <f t="array" ref="W101">COUNT(J101:S101)</f>
        <v>0</v>
      </c>
      <c r="X101" s="12"/>
      <c r="Y101" s="12"/>
      <c r="Z101" s="12"/>
      <c r="AA101" s="12"/>
      <c r="AC101" s="12"/>
      <c r="AD101" s="12"/>
    </row>
    <row r="102" spans="1:256" s="19" customFormat="1" ht="16.5" customHeight="1" x14ac:dyDescent="0.2">
      <c r="A102" s="12">
        <v>532</v>
      </c>
      <c r="B102" s="12">
        <f t="array" ref="B102">_xlfn.RANK.EQ(V102,$V$2:$V$607)</f>
        <v>101</v>
      </c>
      <c r="C102" s="13" t="str">
        <f>IF(VLOOKUP($A102,Tournoi!$B$2:$F$601,3,0)="","",VLOOKUP($A102,Tournoi!$B$2:$F$601,3,0))</f>
        <v>Dedeurwaerder</v>
      </c>
      <c r="D102" s="13" t="str">
        <f>IF(VLOOKUP($A102,Tournoi!$B$2:$F$601,4,0)="","",VLOOKUP($A102,Tournoi!$B$2:$F$601,4,0))</f>
        <v>Lien</v>
      </c>
      <c r="E102" t="str">
        <f>IF(VLOOKUP($A102,Tournoi!$B$2:$F$612,5,0)="","",VLOOKUP($A102,Tournoi!$B$2:$F$612,5,0))</f>
        <v/>
      </c>
      <c r="F102" s="12">
        <v>455.49699783246098</v>
      </c>
      <c r="G102" s="12">
        <v>151.83233261082</v>
      </c>
      <c r="H102" s="12">
        <v>296.29162745366801</v>
      </c>
      <c r="I102" s="12">
        <v>197.527751635779</v>
      </c>
      <c r="J102" s="14"/>
      <c r="K102" s="12"/>
      <c r="L102" t="s">
        <v>958</v>
      </c>
      <c r="M102" s="12" t="s">
        <v>958</v>
      </c>
      <c r="N102" s="12" t="s">
        <v>958</v>
      </c>
      <c r="O102" s="12">
        <f>IF(VLOOKUP($A102,Tournoi!$B$2:$AC$601,6,0)="","",VLOOKUP($A102,Tournoi!$B$2:$AF$601,30,0))</f>
        <v>134.08874983955843</v>
      </c>
      <c r="P102" s="12"/>
      <c r="Q102" s="12"/>
      <c r="R102" s="12"/>
      <c r="S102" s="15"/>
      <c r="T102" s="14">
        <f t="array" ref="T102">SUM(J102:S102)</f>
        <v>134.08874983955843</v>
      </c>
      <c r="U102" s="12">
        <f t="array" ref="U102">IF(S102="",0,S102)+IF((COUNT(J102:R102)&lt;6),SUM(J102:R102),(MAX(J102:R102)+LARGE(J102:R102,2)+LARGE(J102:R102,3)+LARGE(J102:R102,4)+LARGE(J102:R102,5)))</f>
        <v>134.08874983955843</v>
      </c>
      <c r="V102" s="12">
        <f>U102+G102+I102</f>
        <v>483.44883408615743</v>
      </c>
      <c r="W102" s="12">
        <f t="array" ref="W102">COUNT(J102:S102)</f>
        <v>1</v>
      </c>
      <c r="X102" s="12"/>
      <c r="Y102" s="12"/>
      <c r="Z102" s="16"/>
      <c r="AA102" s="12"/>
      <c r="AB102" s="12"/>
      <c r="AC102" s="16"/>
      <c r="AD102" s="16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</row>
    <row r="103" spans="1:256" s="19" customFormat="1" ht="16.5" customHeight="1" x14ac:dyDescent="0.2">
      <c r="A103" s="12">
        <v>9</v>
      </c>
      <c r="B103" s="12">
        <f t="array" ref="B103">_xlfn.RANK.EQ(V103,$V$2:$V$607)</f>
        <v>102</v>
      </c>
      <c r="C103" s="13" t="str">
        <f>IF(VLOOKUP($A103,Tournoi!$B$2:$F$601,3,0)="","",VLOOKUP($A103,Tournoi!$B$2:$F$601,3,0))</f>
        <v>Schepens</v>
      </c>
      <c r="D103" s="13" t="str">
        <f>IF(VLOOKUP($A103,Tournoi!$B$2:$F$601,4,0)="","",VLOOKUP($A103,Tournoi!$B$2:$F$601,4,0))</f>
        <v>Marion</v>
      </c>
      <c r="E103" s="13" t="str">
        <f>IF(VLOOKUP($A103,Tournoi!$B$2:$F$612,5,0)="","",VLOOKUP($A103,Tournoi!$B$2:$F$612,5,0))</f>
        <v>Spelen op Zolder</v>
      </c>
      <c r="F103" s="12">
        <v>133.91055143549599</v>
      </c>
      <c r="G103" s="12">
        <v>44.636850478498701</v>
      </c>
      <c r="H103" s="12">
        <v>184.76805897393299</v>
      </c>
      <c r="I103" s="12">
        <v>123.17870598262201</v>
      </c>
      <c r="J103" s="14">
        <v>304.932907527125</v>
      </c>
      <c r="K103" s="12"/>
      <c r="L103" t="s">
        <v>958</v>
      </c>
      <c r="M103" s="12" t="s">
        <v>958</v>
      </c>
      <c r="N103" s="12" t="s">
        <v>958</v>
      </c>
      <c r="O103" s="12" t="str">
        <f>IF(VLOOKUP($A103,Tournoi!$B$2:$AC$601,6,0)="","",VLOOKUP($A103,Tournoi!$B$2:$AF$601,30,0))</f>
        <v/>
      </c>
      <c r="P103" s="12"/>
      <c r="Q103" s="12"/>
      <c r="R103" s="12"/>
      <c r="S103" s="15"/>
      <c r="T103" s="14">
        <f t="array" ref="T103">SUM(J103:S103)</f>
        <v>304.932907527125</v>
      </c>
      <c r="U103" s="12">
        <f t="array" ref="U103">IF(S103="",0,S103)+IF((COUNT(J103:R103)&lt;6),SUM(J103:R103),(MAX(J103:R103)+LARGE(J103:R103,2)+LARGE(J103:R103,3)+LARGE(J103:R103,4)+LARGE(J103:R103,5)))</f>
        <v>304.932907527125</v>
      </c>
      <c r="V103" s="12">
        <f>U103+G103+I103</f>
        <v>472.7484639882457</v>
      </c>
      <c r="W103" s="12">
        <f t="array" ref="W103">COUNT(J103:S103)</f>
        <v>1</v>
      </c>
      <c r="X103" s="12"/>
      <c r="Y103" s="12"/>
      <c r="Z103" s="16"/>
      <c r="AA103" s="12"/>
      <c r="AB103" s="12"/>
      <c r="AC103" s="16"/>
      <c r="AD103" s="16"/>
      <c r="AE103" s="21"/>
    </row>
    <row r="104" spans="1:256" s="19" customFormat="1" ht="16.5" customHeight="1" x14ac:dyDescent="0.2">
      <c r="A104" s="12">
        <v>20</v>
      </c>
      <c r="B104" s="12">
        <f t="array" ref="B104">_xlfn.RANK.EQ(V104,$V$2:$V$607)</f>
        <v>103</v>
      </c>
      <c r="C104" s="13" t="str">
        <f>IF(VLOOKUP($A104,Tournoi!$B$2:$F$601,3,0)="","",VLOOKUP($A104,Tournoi!$B$2:$F$601,3,0))</f>
        <v>Lenssens</v>
      </c>
      <c r="D104" s="13" t="str">
        <f>IF(VLOOKUP($A104,Tournoi!$B$2:$F$601,4,0)="","",VLOOKUP($A104,Tournoi!$B$2:$F$601,4,0))</f>
        <v>Koen</v>
      </c>
      <c r="E104" s="13" t="str">
        <f>IF(VLOOKUP($A104,Tournoi!$B$2:$F$612,5,0)="","",VLOOKUP($A104,Tournoi!$B$2:$F$612,5,0))</f>
        <v>Teen en Tander</v>
      </c>
      <c r="F104" s="12">
        <v>253.00828038532501</v>
      </c>
      <c r="G104" s="12">
        <v>84.336093461774894</v>
      </c>
      <c r="H104" s="12">
        <v>253.099647090475</v>
      </c>
      <c r="I104" s="12">
        <v>168.733098060316</v>
      </c>
      <c r="J104" s="14">
        <v>214.33434191824401</v>
      </c>
      <c r="K104" s="12"/>
      <c r="L104" t="s">
        <v>958</v>
      </c>
      <c r="M104" s="12" t="s">
        <v>958</v>
      </c>
      <c r="N104" s="12" t="s">
        <v>958</v>
      </c>
      <c r="O104" s="12" t="str">
        <f>IF(VLOOKUP($A104,Tournoi!$B$2:$AC$601,6,0)="","",VLOOKUP($A104,Tournoi!$B$2:$AF$601,30,0))</f>
        <v/>
      </c>
      <c r="P104" s="12"/>
      <c r="Q104" s="12"/>
      <c r="R104" s="12"/>
      <c r="S104" s="15"/>
      <c r="T104" s="14">
        <f t="array" ref="T104">SUM(J104:S104)</f>
        <v>214.33434191824401</v>
      </c>
      <c r="U104" s="12">
        <f t="array" ref="U104">IF(S104="",0,S104)+IF((COUNT(J104:R104)&lt;6),SUM(J104:R104),(MAX(J104:R104)+LARGE(J104:R104,2)+LARGE(J104:R104,3)+LARGE(J104:R104,4)+LARGE(J104:R104,5)))</f>
        <v>214.33434191824401</v>
      </c>
      <c r="V104" s="12">
        <f>U104+G104+I104</f>
        <v>467.40353344033485</v>
      </c>
      <c r="W104" s="12">
        <f t="array" ref="W104">COUNT(J104:S104)</f>
        <v>1</v>
      </c>
      <c r="X104" s="12"/>
      <c r="Y104" s="12"/>
      <c r="Z104" s="16"/>
      <c r="AA104" s="12"/>
      <c r="AB104" s="12"/>
      <c r="AC104" s="16"/>
      <c r="AD104" s="16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</row>
    <row r="105" spans="1:256" s="19" customFormat="1" ht="16.5" customHeight="1" x14ac:dyDescent="0.2">
      <c r="A105" s="12">
        <v>314</v>
      </c>
      <c r="B105" s="12">
        <f t="array" ref="B105">_xlfn.RANK.EQ(V105,$V$2:$V$607)</f>
        <v>104</v>
      </c>
      <c r="C105" s="13" t="str">
        <f>IF(VLOOKUP($A105,Tournoi!$B$2:$F$601,3,0)="","",VLOOKUP($A105,Tournoi!$B$2:$F$601,3,0))</f>
        <v>Vanderhaeghen</v>
      </c>
      <c r="D105" s="13" t="str">
        <f>IF(VLOOKUP($A105,Tournoi!$B$2:$F$601,4,0)="","",VLOOKUP($A105,Tournoi!$B$2:$F$601,4,0))</f>
        <v>Veronique</v>
      </c>
      <c r="E105" s="13" t="str">
        <f>IF(VLOOKUP($A105,Tournoi!$B$2:$F$612,5,0)="","",VLOOKUP($A105,Tournoi!$B$2:$F$612,5,0))</f>
        <v>De Speeldoos</v>
      </c>
      <c r="F105" s="12">
        <v>0</v>
      </c>
      <c r="G105" s="12">
        <v>0</v>
      </c>
      <c r="H105" s="12">
        <v>612.65808387702498</v>
      </c>
      <c r="I105" s="12">
        <v>408.43872258468298</v>
      </c>
      <c r="J105" s="14"/>
      <c r="K105" s="12">
        <v>58.907064002678702</v>
      </c>
      <c r="L105" t="s">
        <v>958</v>
      </c>
      <c r="M105" s="12" t="s">
        <v>958</v>
      </c>
      <c r="N105" s="12" t="s">
        <v>958</v>
      </c>
      <c r="O105" s="12" t="str">
        <f>IF(VLOOKUP($A105,Tournoi!$B$2:$AC$601,6,0)="","",VLOOKUP($A105,Tournoi!$B$2:$AF$601,30,0))</f>
        <v/>
      </c>
      <c r="P105" s="12"/>
      <c r="Q105" s="12"/>
      <c r="R105" s="12"/>
      <c r="S105" s="15"/>
      <c r="T105" s="14">
        <f t="array" ref="T105">SUM(J105:S105)</f>
        <v>58.907064002678702</v>
      </c>
      <c r="U105" s="12">
        <f t="array" ref="U105">IF(S105="",0,S105)+IF((COUNT(J105:R105)&lt;6),SUM(J105:R105),(MAX(J105:R105)+LARGE(J105:R105,2)+LARGE(J105:R105,3)+LARGE(J105:R105,4)+LARGE(J105:R105,5)))</f>
        <v>58.907064002678702</v>
      </c>
      <c r="V105" s="12">
        <f>U105+G105+I105</f>
        <v>467.34578658736166</v>
      </c>
      <c r="W105" s="12">
        <f t="array" ref="W105">COUNT(J105:S105)</f>
        <v>1</v>
      </c>
      <c r="X105" s="12"/>
      <c r="Y105" s="12"/>
      <c r="Z105" s="16"/>
      <c r="AA105" s="16"/>
      <c r="AC105" s="16"/>
      <c r="AD105" s="16"/>
    </row>
    <row r="106" spans="1:256" s="19" customFormat="1" ht="16.5" customHeight="1" x14ac:dyDescent="0.2">
      <c r="A106" s="12">
        <v>189</v>
      </c>
      <c r="B106" s="12">
        <f t="array" ref="B106">_xlfn.RANK.EQ(V106,$V$2:$V$607)</f>
        <v>105</v>
      </c>
      <c r="C106" s="13" t="str">
        <f>IF(VLOOKUP($A106,Tournoi!$B$2:$F$601,3,0)="","",VLOOKUP($A106,Tournoi!$B$2:$F$601,3,0))</f>
        <v>Vancompernolle</v>
      </c>
      <c r="D106" s="13" t="str">
        <f>IF(VLOOKUP($A106,Tournoi!$B$2:$F$601,4,0)="","",VLOOKUP($A106,Tournoi!$B$2:$F$601,4,0))</f>
        <v>Kenny</v>
      </c>
      <c r="E106" s="13" t="str">
        <f>IF(VLOOKUP($A106,Tournoi!$B$2:$F$612,5,0)="","",VLOOKUP($A106,Tournoi!$B$2:$F$612,5,0))</f>
        <v>Spelen op Zolder</v>
      </c>
      <c r="F106" s="12">
        <v>0</v>
      </c>
      <c r="G106" s="12">
        <v>0</v>
      </c>
      <c r="H106" s="12">
        <v>100.694078999005</v>
      </c>
      <c r="I106" s="12">
        <v>67.129385999336904</v>
      </c>
      <c r="J106" s="14">
        <v>383.83323363349001</v>
      </c>
      <c r="K106" s="12"/>
      <c r="L106" t="s">
        <v>958</v>
      </c>
      <c r="M106" s="12" t="s">
        <v>958</v>
      </c>
      <c r="N106" s="12" t="s">
        <v>958</v>
      </c>
      <c r="O106" s="12" t="str">
        <f>IF(VLOOKUP($A106,Tournoi!$B$2:$AC$601,6,0)="","",VLOOKUP($A106,Tournoi!$B$2:$AF$601,30,0))</f>
        <v/>
      </c>
      <c r="P106" s="12"/>
      <c r="Q106" s="12"/>
      <c r="R106" s="12"/>
      <c r="S106" s="15"/>
      <c r="T106" s="14">
        <f t="array" ref="T106">SUM(J106:S106)</f>
        <v>383.83323363349001</v>
      </c>
      <c r="U106" s="12">
        <f t="array" ref="U106">IF(S106="",0,S106)+IF((COUNT(J106:R106)&lt;6),SUM(J106:R106),(MAX(J106:R106)+LARGE(J106:R106,2)+LARGE(J106:R106,3)+LARGE(J106:R106,4)+LARGE(J106:R106,5)))</f>
        <v>383.83323363349001</v>
      </c>
      <c r="V106" s="12">
        <f>U106+G106+I106</f>
        <v>450.96261963282689</v>
      </c>
      <c r="W106" s="12">
        <f t="array" ref="W106">COUNT(J106:S106)</f>
        <v>1</v>
      </c>
      <c r="X106" s="12"/>
      <c r="Y106" s="12"/>
      <c r="Z106" s="16"/>
      <c r="AA106" s="12"/>
      <c r="AB106" s="12"/>
      <c r="AC106" s="16"/>
      <c r="AD106" s="16"/>
    </row>
    <row r="107" spans="1:256" s="19" customFormat="1" ht="16.5" customHeight="1" x14ac:dyDescent="0.2">
      <c r="A107" s="12">
        <v>185</v>
      </c>
      <c r="B107" s="12">
        <f t="array" ref="B107">_xlfn.RANK.EQ(V107,$V$2:$V$607)</f>
        <v>106</v>
      </c>
      <c r="C107" s="13" t="str">
        <f>IF(VLOOKUP($A107,Tournoi!$B$2:$F$601,3,0)="","",VLOOKUP($A107,Tournoi!$B$2:$F$601,3,0))</f>
        <v>Lemahieu</v>
      </c>
      <c r="D107" s="13" t="str">
        <f>IF(VLOOKUP($A107,Tournoi!$B$2:$F$601,4,0)="","",VLOOKUP($A107,Tournoi!$B$2:$F$601,4,0))</f>
        <v>Chris</v>
      </c>
      <c r="E107" s="13" t="str">
        <f>IF(VLOOKUP($A107,Tournoi!$B$2:$F$612,5,0)="","",VLOOKUP($A107,Tournoi!$B$2:$F$612,5,0))</f>
        <v>Spelen op Zolder</v>
      </c>
      <c r="F107" s="12">
        <v>335.44423236920699</v>
      </c>
      <c r="G107" s="12">
        <v>111.814744123069</v>
      </c>
      <c r="H107" s="12">
        <v>100.614193984454</v>
      </c>
      <c r="I107" s="12">
        <v>67.076129322969507</v>
      </c>
      <c r="J107" s="14">
        <v>271.701813867439</v>
      </c>
      <c r="K107" s="12"/>
      <c r="L107" t="s">
        <v>958</v>
      </c>
      <c r="M107" s="12" t="s">
        <v>958</v>
      </c>
      <c r="N107" s="12" t="s">
        <v>958</v>
      </c>
      <c r="O107" s="12" t="str">
        <f>IF(VLOOKUP($A107,Tournoi!$B$2:$AC$601,6,0)="","",VLOOKUP($A107,Tournoi!$B$2:$AF$601,30,0))</f>
        <v/>
      </c>
      <c r="P107" s="12"/>
      <c r="Q107" s="12"/>
      <c r="R107" s="12"/>
      <c r="S107" s="15"/>
      <c r="T107" s="14">
        <f t="array" ref="T107">SUM(J107:S107)</f>
        <v>271.701813867439</v>
      </c>
      <c r="U107" s="12">
        <f t="array" ref="U107">IF(S107="",0,S107)+IF((COUNT(J107:R107)&lt;6),SUM(J107:R107),(MAX(J107:R107)+LARGE(J107:R107,2)+LARGE(J107:R107,3)+LARGE(J107:R107,4)+LARGE(J107:R107,5)))</f>
        <v>271.701813867439</v>
      </c>
      <c r="V107" s="12">
        <f>U107+G107+I107</f>
        <v>450.59268731347748</v>
      </c>
      <c r="W107" s="12">
        <f t="array" ref="W107">COUNT(J107:S107)</f>
        <v>1</v>
      </c>
      <c r="X107" s="12"/>
      <c r="Y107" s="12"/>
      <c r="Z107" s="16"/>
      <c r="AA107" s="16"/>
      <c r="AC107" s="16"/>
      <c r="AD107" s="16"/>
    </row>
    <row r="108" spans="1:256" s="19" customFormat="1" ht="16.5" customHeight="1" x14ac:dyDescent="0.2">
      <c r="A108" s="12">
        <v>506</v>
      </c>
      <c r="B108" s="12">
        <f t="array" ref="B108">_xlfn.RANK.EQ(V108,$V$2:$V$607)</f>
        <v>107</v>
      </c>
      <c r="C108" s="13" t="str">
        <f>IF(VLOOKUP($A108,Tournoi!$B$2:$F$601,3,0)="","",VLOOKUP($A108,Tournoi!$B$2:$F$601,3,0))</f>
        <v>Van Hecke</v>
      </c>
      <c r="D108" s="13" t="str">
        <f>IF(VLOOKUP($A108,Tournoi!$B$2:$F$601,4,0)="","",VLOOKUP($A108,Tournoi!$B$2:$F$601,4,0))</f>
        <v>Ides</v>
      </c>
      <c r="E108" t="str">
        <f>IF(VLOOKUP($A108,Tournoi!$B$2:$F$612,5,0)="","",VLOOKUP($A108,Tournoi!$B$2:$F$612,5,0))</f>
        <v/>
      </c>
      <c r="F108" s="12">
        <v>0</v>
      </c>
      <c r="G108" s="12">
        <v>0</v>
      </c>
      <c r="H108" s="12">
        <v>142.19846800098799</v>
      </c>
      <c r="I108" s="12">
        <v>94.798978667325599</v>
      </c>
      <c r="J108" s="14"/>
      <c r="K108" s="12"/>
      <c r="L108" t="s">
        <v>958</v>
      </c>
      <c r="M108" s="12" t="s">
        <v>958</v>
      </c>
      <c r="N108" s="12" t="s">
        <v>958</v>
      </c>
      <c r="O108" s="12">
        <f>IF(VLOOKUP($A108,Tournoi!$B$2:$AC$601,6,0)="","",VLOOKUP($A108,Tournoi!$B$2:$AF$601,30,0))</f>
        <v>352.91185930811065</v>
      </c>
      <c r="P108" s="12"/>
      <c r="Q108" s="12"/>
      <c r="R108" s="12"/>
      <c r="S108" s="15"/>
      <c r="T108" s="14">
        <f t="array" ref="T108">SUM(J108:S108)</f>
        <v>352.91185930811065</v>
      </c>
      <c r="U108" s="12">
        <f t="array" ref="U108">IF(S108="",0,S108)+IF((COUNT(J108:R108)&lt;6),SUM(J108:R108),(MAX(J108:R108)+LARGE(J108:R108,2)+LARGE(J108:R108,3)+LARGE(J108:R108,4)+LARGE(J108:R108,5)))</f>
        <v>352.91185930811065</v>
      </c>
      <c r="V108" s="12">
        <f>U108+G108+I108</f>
        <v>447.71083797543622</v>
      </c>
      <c r="W108" s="12">
        <f t="array" ref="W108">COUNT(J108:S108)</f>
        <v>1</v>
      </c>
      <c r="X108" s="12"/>
      <c r="Y108" s="12"/>
      <c r="Z108" s="16"/>
      <c r="AA108" s="12"/>
      <c r="AB108" s="12"/>
      <c r="AC108" s="16"/>
      <c r="AD108" s="16"/>
    </row>
    <row r="109" spans="1:256" s="19" customFormat="1" ht="16.5" customHeight="1" x14ac:dyDescent="0.2">
      <c r="A109" s="12">
        <v>32</v>
      </c>
      <c r="B109" s="12">
        <f t="array" ref="B109">_xlfn.RANK.EQ(V109,$V$2:$V$607)</f>
        <v>108</v>
      </c>
      <c r="C109" s="13" t="str">
        <f>IF(VLOOKUP($A109,Tournoi!$B$2:$F$601,3,0)="","",VLOOKUP($A109,Tournoi!$B$2:$F$601,3,0))</f>
        <v>Laget</v>
      </c>
      <c r="D109" s="13" t="str">
        <f>IF(VLOOKUP($A109,Tournoi!$B$2:$F$601,4,0)="","",VLOOKUP($A109,Tournoi!$B$2:$F$601,4,0))</f>
        <v>Sebastiaan</v>
      </c>
      <c r="E109" t="str">
        <f>IF(VLOOKUP($A109,Tournoi!$B$2:$F$612,5,0)="","",VLOOKUP($A109,Tournoi!$B$2:$F$612,5,0))</f>
        <v/>
      </c>
      <c r="F109" s="12">
        <v>995.35488297861798</v>
      </c>
      <c r="G109" s="12">
        <v>331.78496099287298</v>
      </c>
      <c r="H109" s="12">
        <v>164.93779642121601</v>
      </c>
      <c r="I109" s="12">
        <v>109.958530947477</v>
      </c>
      <c r="J109" s="14"/>
      <c r="K109" s="12"/>
      <c r="L109" t="s">
        <v>958</v>
      </c>
      <c r="M109" s="12" t="s">
        <v>958</v>
      </c>
      <c r="N109" s="12" t="s">
        <v>958</v>
      </c>
      <c r="O109" s="12" t="str">
        <f>IF(VLOOKUP($A109,Tournoi!$B$2:$AC$601,6,0)="","",VLOOKUP($A109,Tournoi!$B$2:$AF$601,30,0))</f>
        <v/>
      </c>
      <c r="P109" s="12"/>
      <c r="Q109" s="12"/>
      <c r="R109" s="12"/>
      <c r="S109" s="15"/>
      <c r="T109" s="14">
        <f t="array" ref="T109">SUM(J109:S109)</f>
        <v>0</v>
      </c>
      <c r="U109" s="12">
        <f t="array" ref="U109">IF(S109="",0,S109)+IF((COUNT(J109:R109)&lt;6),SUM(J109:R109),(MAX(J109:R109)+LARGE(J109:R109,2)+LARGE(J109:R109,3)+LARGE(J109:R109,4)+LARGE(J109:R109,5)))</f>
        <v>0</v>
      </c>
      <c r="V109" s="12">
        <f>U109+G109+I109</f>
        <v>441.74349194035</v>
      </c>
      <c r="W109" s="12">
        <f t="array" ref="W109">COUNT(J109:S109)</f>
        <v>0</v>
      </c>
      <c r="X109" s="12"/>
      <c r="Y109" s="12"/>
      <c r="Z109" s="16"/>
      <c r="AA109" s="12"/>
      <c r="AB109" s="12"/>
      <c r="AC109" s="16"/>
      <c r="AD109" s="16"/>
    </row>
    <row r="110" spans="1:256" s="19" customFormat="1" ht="16.5" customHeight="1" x14ac:dyDescent="0.2">
      <c r="A110" s="12">
        <v>248</v>
      </c>
      <c r="B110" s="12">
        <f t="array" ref="B110">_xlfn.RANK.EQ(V110,$V$2:$V$607)</f>
        <v>109</v>
      </c>
      <c r="C110" s="13" t="str">
        <f>IF(VLOOKUP($A110,Tournoi!$B$2:$F$601,3,0)="","",VLOOKUP($A110,Tournoi!$B$2:$F$601,3,0))</f>
        <v>Vermeersch</v>
      </c>
      <c r="D110" s="13" t="str">
        <f>IF(VLOOKUP($A110,Tournoi!$B$2:$F$601,4,0)="","",VLOOKUP($A110,Tournoi!$B$2:$F$601,4,0))</f>
        <v>Simon</v>
      </c>
      <c r="E110" s="13" t="str">
        <f>IF(VLOOKUP($A110,Tournoi!$B$2:$F$612,5,0)="","",VLOOKUP($A110,Tournoi!$B$2:$F$612,5,0))</f>
        <v>De Strateeg</v>
      </c>
      <c r="F110" s="12">
        <v>92.2331344891154</v>
      </c>
      <c r="G110" s="12">
        <v>30.744378163038402</v>
      </c>
      <c r="H110" s="12">
        <v>105.709841194314</v>
      </c>
      <c r="I110" s="12">
        <v>70.473227462875997</v>
      </c>
      <c r="J110" s="14">
        <v>338.42750359192098</v>
      </c>
      <c r="K110" s="12"/>
      <c r="L110" t="s">
        <v>958</v>
      </c>
      <c r="M110" s="12" t="s">
        <v>958</v>
      </c>
      <c r="N110" s="12" t="s">
        <v>958</v>
      </c>
      <c r="O110" s="12" t="str">
        <f>IF(VLOOKUP($A110,Tournoi!$B$2:$AC$601,6,0)="","",VLOOKUP($A110,Tournoi!$B$2:$AF$601,30,0))</f>
        <v/>
      </c>
      <c r="P110" s="12"/>
      <c r="Q110" s="12"/>
      <c r="R110" s="12"/>
      <c r="S110" s="15"/>
      <c r="T110" s="14">
        <f t="array" ref="T110">SUM(J110:S110)</f>
        <v>338.42750359192098</v>
      </c>
      <c r="U110" s="12">
        <f t="array" ref="U110">IF(S110="",0,S110)+IF((COUNT(J110:R110)&lt;6),SUM(J110:R110),(MAX(J110:R110)+LARGE(J110:R110,2)+LARGE(J110:R110,3)+LARGE(J110:R110,4)+LARGE(J110:R110,5)))</f>
        <v>338.42750359192098</v>
      </c>
      <c r="V110" s="12">
        <f>U110+G110+I110</f>
        <v>439.6451092178354</v>
      </c>
      <c r="W110" s="12">
        <f t="array" ref="W110">COUNT(J110:S110)</f>
        <v>1</v>
      </c>
      <c r="X110" s="12"/>
      <c r="Y110" s="12"/>
      <c r="Z110" s="16"/>
      <c r="AA110" s="12"/>
      <c r="AB110" s="12"/>
      <c r="AC110" s="16"/>
      <c r="AD110" s="16"/>
    </row>
    <row r="111" spans="1:256" s="19" customFormat="1" ht="16.5" customHeight="1" x14ac:dyDescent="0.2">
      <c r="A111" s="12">
        <v>14</v>
      </c>
      <c r="B111" s="12">
        <f t="array" ref="B111">_xlfn.RANK.EQ(V111,$V$2:$V$607)</f>
        <v>110</v>
      </c>
      <c r="C111" s="13" t="str">
        <f>IF(VLOOKUP($A111,Tournoi!$B$2:$F$601,3,0)="","",VLOOKUP($A111,Tournoi!$B$2:$F$601,3,0))</f>
        <v>Cant</v>
      </c>
      <c r="D111" s="13" t="str">
        <f>IF(VLOOKUP($A111,Tournoi!$B$2:$F$601,4,0)="","",VLOOKUP($A111,Tournoi!$B$2:$F$601,4,0))</f>
        <v>Patty</v>
      </c>
      <c r="E111" s="13" t="str">
        <f>IF(VLOOKUP($A111,Tournoi!$B$2:$F$612,5,0)="","",VLOOKUP($A111,Tournoi!$B$2:$F$612,5,0))</f>
        <v>Spelen op Zolder</v>
      </c>
      <c r="F111" s="12">
        <v>0</v>
      </c>
      <c r="G111" s="12">
        <v>0</v>
      </c>
      <c r="H111" s="12">
        <v>0</v>
      </c>
      <c r="I111" s="12">
        <v>0</v>
      </c>
      <c r="J111" s="14">
        <v>237.05477506346</v>
      </c>
      <c r="K111" s="12"/>
      <c r="L111" t="s">
        <v>958</v>
      </c>
      <c r="M111" s="12" t="s">
        <v>958</v>
      </c>
      <c r="N111" s="12" t="s">
        <v>958</v>
      </c>
      <c r="O111" s="12">
        <f>IF(VLOOKUP($A111,Tournoi!$B$2:$AC$601,6,0)="","",VLOOKUP($A111,Tournoi!$B$2:$AF$601,30,0))</f>
        <v>201.67640520491585</v>
      </c>
      <c r="P111" s="12"/>
      <c r="Q111" s="12"/>
      <c r="R111" s="12"/>
      <c r="S111" s="15"/>
      <c r="T111" s="14">
        <f t="array" ref="T111">SUM(J111:S111)</f>
        <v>438.73118026837585</v>
      </c>
      <c r="U111" s="12">
        <f t="array" ref="U111">IF(S111="",0,S111)+IF((COUNT(J111:R111)&lt;6),SUM(J111:R111),(MAX(J111:R111)+LARGE(J111:R111,2)+LARGE(J111:R111,3)+LARGE(J111:R111,4)+LARGE(J111:R111,5)))</f>
        <v>438.73118026837585</v>
      </c>
      <c r="V111" s="12">
        <f>U111+G111+I111</f>
        <v>438.73118026837585</v>
      </c>
      <c r="W111" s="12">
        <f t="array" ref="W111">COUNT(J111:S111)</f>
        <v>2</v>
      </c>
      <c r="X111" s="12"/>
      <c r="Y111" s="12"/>
      <c r="Z111" s="16"/>
      <c r="AA111" s="12"/>
      <c r="AB111" s="12"/>
      <c r="AC111" s="16"/>
      <c r="AD111" s="16"/>
    </row>
    <row r="112" spans="1:256" s="19" customFormat="1" ht="16.5" customHeight="1" x14ac:dyDescent="0.2">
      <c r="A112" s="12">
        <v>297</v>
      </c>
      <c r="B112" s="12">
        <f t="array" ref="B112">_xlfn.RANK.EQ(V112,$V$2:$V$607)</f>
        <v>111</v>
      </c>
      <c r="C112" s="13" t="str">
        <f>IF(VLOOKUP($A112,Tournoi!$B$2:$F$601,3,0)="","",VLOOKUP($A112,Tournoi!$B$2:$F$601,3,0))</f>
        <v>Vanparys</v>
      </c>
      <c r="D112" s="13" t="str">
        <f>IF(VLOOKUP($A112,Tournoi!$B$2:$F$601,4,0)="","",VLOOKUP($A112,Tournoi!$B$2:$F$601,4,0))</f>
        <v>Petra</v>
      </c>
      <c r="E112" s="13" t="str">
        <f>IF(VLOOKUP($A112,Tournoi!$B$2:$F$612,5,0)="","",VLOOKUP($A112,Tournoi!$B$2:$F$612,5,0))</f>
        <v>Speelduivel</v>
      </c>
      <c r="F112" s="12">
        <v>0</v>
      </c>
      <c r="G112" s="12">
        <v>0</v>
      </c>
      <c r="H112" s="12">
        <v>444.18471930335397</v>
      </c>
      <c r="I112" s="12">
        <v>296.123146202236</v>
      </c>
      <c r="J112" s="14"/>
      <c r="K112" s="12">
        <v>99.918302892947906</v>
      </c>
      <c r="L112" t="s">
        <v>958</v>
      </c>
      <c r="M112" s="12" t="s">
        <v>958</v>
      </c>
      <c r="N112" s="12">
        <v>39.015769944341365</v>
      </c>
      <c r="O112" s="12" t="str">
        <f>IF(VLOOKUP($A112,Tournoi!$B$2:$AC$601,6,0)="","",VLOOKUP($A112,Tournoi!$B$2:$AF$601,30,0))</f>
        <v/>
      </c>
      <c r="P112" s="12"/>
      <c r="Q112" s="12"/>
      <c r="R112" s="12"/>
      <c r="S112" s="15"/>
      <c r="T112" s="14">
        <f t="array" ref="T112">SUM(J112:S112)</f>
        <v>138.93407283728928</v>
      </c>
      <c r="U112" s="12">
        <f t="array" ref="U112">IF(S112="",0,S112)+IF((COUNT(J112:R112)&lt;6),SUM(J112:R112),(MAX(J112:R112)+LARGE(J112:R112,2)+LARGE(J112:R112,3)+LARGE(J112:R112,4)+LARGE(J112:R112,5)))</f>
        <v>138.93407283728928</v>
      </c>
      <c r="V112" s="12">
        <f>U112+G112+I112</f>
        <v>435.05721903952531</v>
      </c>
      <c r="W112" s="12">
        <f t="array" ref="W112">COUNT(J112:S112)</f>
        <v>2</v>
      </c>
      <c r="X112" s="12"/>
      <c r="Y112" s="12"/>
      <c r="Z112" s="16"/>
      <c r="AA112" s="12"/>
      <c r="AB112" s="12"/>
      <c r="AC112" s="16"/>
      <c r="AD112" s="16"/>
    </row>
    <row r="113" spans="1:256" s="19" customFormat="1" ht="16.5" customHeight="1" x14ac:dyDescent="0.2">
      <c r="A113" s="12">
        <v>48</v>
      </c>
      <c r="B113" s="12">
        <f t="array" ref="B113">_xlfn.RANK.EQ(V113,$V$2:$V$607)</f>
        <v>112</v>
      </c>
      <c r="C113" s="13" t="str">
        <f>IF(VLOOKUP($A113,Tournoi!$B$2:$F$601,3,0)="","",VLOOKUP($A113,Tournoi!$B$2:$F$601,3,0))</f>
        <v>Claesen</v>
      </c>
      <c r="D113" s="13" t="str">
        <f>IF(VLOOKUP($A113,Tournoi!$B$2:$F$601,4,0)="","",VLOOKUP($A113,Tournoi!$B$2:$F$601,4,0))</f>
        <v>Jeroen</v>
      </c>
      <c r="E113" t="str">
        <f>IF(VLOOKUP($A113,Tournoi!$B$2:$F$612,5,0)="","",VLOOKUP($A113,Tournoi!$B$2:$F$612,5,0))</f>
        <v/>
      </c>
      <c r="F113" s="12">
        <v>1022.70013845108</v>
      </c>
      <c r="G113" s="12">
        <v>340.90004615036099</v>
      </c>
      <c r="H113" s="12">
        <v>121.62378583274101</v>
      </c>
      <c r="I113" s="12">
        <v>81.082523888493995</v>
      </c>
      <c r="J113" s="14"/>
      <c r="K113" s="12"/>
      <c r="L113" t="s">
        <v>958</v>
      </c>
      <c r="M113" s="12" t="s">
        <v>958</v>
      </c>
      <c r="N113" s="12" t="s">
        <v>958</v>
      </c>
      <c r="O113" s="12" t="str">
        <f>IF(VLOOKUP($A113,Tournoi!$B$2:$AC$601,6,0)="","",VLOOKUP($A113,Tournoi!$B$2:$AF$601,30,0))</f>
        <v/>
      </c>
      <c r="P113" s="12"/>
      <c r="Q113" s="12"/>
      <c r="R113" s="12"/>
      <c r="S113" s="15"/>
      <c r="T113" s="14">
        <f t="array" ref="T113">SUM(J113:S113)</f>
        <v>0</v>
      </c>
      <c r="U113" s="12">
        <f t="array" ref="U113">IF(S113="",0,S113)+IF((COUNT(J113:R113)&lt;6),SUM(J113:R113),(MAX(J113:R113)+LARGE(J113:R113,2)+LARGE(J113:R113,3)+LARGE(J113:R113,4)+LARGE(J113:R113,5)))</f>
        <v>0</v>
      </c>
      <c r="V113" s="12">
        <f>U113+G113+I113</f>
        <v>421.98257003885499</v>
      </c>
      <c r="W113" s="12">
        <f t="array" ref="W113">COUNT(J113:S113)</f>
        <v>0</v>
      </c>
      <c r="X113" s="12"/>
      <c r="Y113" s="12"/>
      <c r="Z113" s="16"/>
      <c r="AA113" s="12"/>
      <c r="AB113" s="12"/>
      <c r="AC113" s="16"/>
      <c r="AD113" s="16"/>
    </row>
    <row r="114" spans="1:256" s="19" customFormat="1" ht="16.5" customHeight="1" x14ac:dyDescent="0.2">
      <c r="A114" s="12">
        <v>322</v>
      </c>
      <c r="B114" s="12">
        <f t="array" ref="B114">_xlfn.RANK.EQ(V114,$V$2:$V$607)</f>
        <v>113</v>
      </c>
      <c r="C114" s="13" t="str">
        <f>IF(VLOOKUP($A114,Tournoi!$B$2:$F$601,3,0)="","",VLOOKUP($A114,Tournoi!$B$2:$F$601,3,0))</f>
        <v>Hautekeete</v>
      </c>
      <c r="D114" s="13" t="str">
        <f>IF(VLOOKUP($A114,Tournoi!$B$2:$F$601,4,0)="","",VLOOKUP($A114,Tournoi!$B$2:$F$601,4,0))</f>
        <v>Dimitri</v>
      </c>
      <c r="E114" s="13" t="str">
        <f>IF(VLOOKUP($A114,Tournoi!$B$2:$F$612,5,0)="","",VLOOKUP($A114,Tournoi!$B$2:$F$612,5,0))</f>
        <v>Twenty-Four</v>
      </c>
      <c r="F114" s="12">
        <v>58.812350084542501</v>
      </c>
      <c r="G114" s="12">
        <v>19.604116694847502</v>
      </c>
      <c r="H114" s="12">
        <v>167.57328688146001</v>
      </c>
      <c r="I114" s="12">
        <v>111.71552458764</v>
      </c>
      <c r="J114" s="14">
        <v>280.66481628128003</v>
      </c>
      <c r="K114" s="12"/>
      <c r="L114" t="s">
        <v>958</v>
      </c>
      <c r="M114" s="12" t="s">
        <v>958</v>
      </c>
      <c r="N114" s="12" t="s">
        <v>958</v>
      </c>
      <c r="O114" s="12" t="str">
        <f>IF(VLOOKUP($A114,Tournoi!$B$2:$AC$601,6,0)="","",VLOOKUP($A114,Tournoi!$B$2:$AF$601,30,0))</f>
        <v/>
      </c>
      <c r="P114" s="12"/>
      <c r="Q114" s="12"/>
      <c r="R114" s="12"/>
      <c r="S114" s="15"/>
      <c r="T114" s="14">
        <f t="array" ref="T114">SUM(J114:S114)</f>
        <v>280.66481628128003</v>
      </c>
      <c r="U114" s="12">
        <f t="array" ref="U114">IF(S114="",0,S114)+IF((COUNT(J114:R114)&lt;6),SUM(J114:R114),(MAX(J114:R114)+LARGE(J114:R114,2)+LARGE(J114:R114,3)+LARGE(J114:R114,4)+LARGE(J114:R114,5)))</f>
        <v>280.66481628128003</v>
      </c>
      <c r="V114" s="12">
        <f>U114+G114+I114</f>
        <v>411.98445756376753</v>
      </c>
      <c r="W114" s="12">
        <f t="array" ref="W114">COUNT(J114:S114)</f>
        <v>1</v>
      </c>
      <c r="X114" s="12"/>
      <c r="Y114" s="12"/>
      <c r="Z114" s="16"/>
      <c r="AA114" s="12"/>
      <c r="AB114" s="12"/>
      <c r="AC114" s="16"/>
      <c r="AD114" s="16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</row>
    <row r="115" spans="1:256" s="19" customFormat="1" ht="16.5" customHeight="1" x14ac:dyDescent="0.2">
      <c r="A115" s="12">
        <v>333</v>
      </c>
      <c r="B115" s="12">
        <f t="array" ref="B115">_xlfn.RANK.EQ(V115,$V$2:$V$607)</f>
        <v>114</v>
      </c>
      <c r="C115" s="13" t="str">
        <f>IF(VLOOKUP($A115,Tournoi!$B$2:$F$601,3,0)="","",VLOOKUP($A115,Tournoi!$B$2:$F$601,3,0))</f>
        <v>Verstraete</v>
      </c>
      <c r="D115" s="13" t="str">
        <f>IF(VLOOKUP($A115,Tournoi!$B$2:$F$601,4,0)="","",VLOOKUP($A115,Tournoi!$B$2:$F$601,4,0))</f>
        <v>Koen</v>
      </c>
      <c r="E115" s="13" t="str">
        <f>IF(VLOOKUP($A115,Tournoi!$B$2:$F$612,5,0)="","",VLOOKUP($A115,Tournoi!$B$2:$F$612,5,0))</f>
        <v>Spelen op Zolder</v>
      </c>
      <c r="F115" s="12">
        <v>257.34892685665301</v>
      </c>
      <c r="G115" s="12">
        <v>85.782975618884194</v>
      </c>
      <c r="H115" s="12">
        <v>487.334993087236</v>
      </c>
      <c r="I115" s="12">
        <v>324.88999539149</v>
      </c>
      <c r="J115" s="14">
        <v>0.231578947368421</v>
      </c>
      <c r="K115" s="12"/>
      <c r="L115" t="s">
        <v>958</v>
      </c>
      <c r="M115" s="12" t="s">
        <v>958</v>
      </c>
      <c r="N115" s="12" t="s">
        <v>958</v>
      </c>
      <c r="O115" s="12" t="str">
        <f>IF(VLOOKUP($A115,Tournoi!$B$2:$AC$601,6,0)="","",VLOOKUP($A115,Tournoi!$B$2:$AF$601,30,0))</f>
        <v/>
      </c>
      <c r="P115" s="12"/>
      <c r="Q115" s="12"/>
      <c r="R115" s="12"/>
      <c r="S115" s="15"/>
      <c r="T115" s="14">
        <f t="array" ref="T115">SUM(J115:S115)</f>
        <v>0.231578947368421</v>
      </c>
      <c r="U115" s="12">
        <f t="array" ref="U115">IF(S115="",0,S115)+IF((COUNT(J115:R115)&lt;6),SUM(J115:R115),(MAX(J115:R115)+LARGE(J115:R115,2)+LARGE(J115:R115,3)+LARGE(J115:R115,4)+LARGE(J115:R115,5)))</f>
        <v>0.231578947368421</v>
      </c>
      <c r="V115" s="12">
        <f>U115+G115+I115</f>
        <v>410.90454995774263</v>
      </c>
      <c r="W115" s="12">
        <f t="array" ref="W115">COUNT(J115:S115)</f>
        <v>1</v>
      </c>
      <c r="X115" s="12"/>
      <c r="Y115" s="12"/>
      <c r="Z115" s="16"/>
      <c r="AA115" s="16"/>
      <c r="AC115" s="16"/>
      <c r="AD115" s="16"/>
    </row>
    <row r="116" spans="1:256" s="19" customFormat="1" ht="16.5" customHeight="1" x14ac:dyDescent="0.2">
      <c r="A116" s="12">
        <v>58</v>
      </c>
      <c r="B116" s="12">
        <f t="array" ref="B116">_xlfn.RANK.EQ(V116,$V$2:$V$607)</f>
        <v>115</v>
      </c>
      <c r="C116" s="13" t="str">
        <f>IF(VLOOKUP($A116,Tournoi!$B$2:$F$601,3,0)="","",VLOOKUP($A116,Tournoi!$B$2:$F$601,3,0))</f>
        <v>Struye</v>
      </c>
      <c r="D116" s="13" t="str">
        <f>IF(VLOOKUP($A116,Tournoi!$B$2:$F$601,4,0)="","",VLOOKUP($A116,Tournoi!$B$2:$F$601,4,0))</f>
        <v>Inge</v>
      </c>
      <c r="E116" s="13" t="str">
        <f>IF(VLOOKUP($A116,Tournoi!$B$2:$F$612,5,0)="","",VLOOKUP($A116,Tournoi!$B$2:$F$612,5,0))</f>
        <v>Spelen op Zolder</v>
      </c>
      <c r="F116" s="12">
        <v>243.789518070669</v>
      </c>
      <c r="G116" s="12">
        <v>81.263172690222902</v>
      </c>
      <c r="H116" s="12">
        <v>347.78728259922798</v>
      </c>
      <c r="I116" s="12">
        <v>231.85818839948499</v>
      </c>
      <c r="J116" s="14">
        <v>92.297475133009499</v>
      </c>
      <c r="K116" s="12"/>
      <c r="L116" t="s">
        <v>958</v>
      </c>
      <c r="M116" s="12" t="s">
        <v>958</v>
      </c>
      <c r="N116" s="12" t="s">
        <v>958</v>
      </c>
      <c r="O116" s="12" t="str">
        <f>IF(VLOOKUP($A116,Tournoi!$B$2:$AC$601,6,0)="","",VLOOKUP($A116,Tournoi!$B$2:$AF$601,30,0))</f>
        <v/>
      </c>
      <c r="P116" s="12"/>
      <c r="Q116" s="12"/>
      <c r="R116" s="12"/>
      <c r="S116" s="15"/>
      <c r="T116" s="14">
        <f t="array" ref="T116">SUM(J116:S116)</f>
        <v>92.297475133009499</v>
      </c>
      <c r="U116" s="12">
        <f t="array" ref="U116">IF(S116="",0,S116)+IF((COUNT(J116:R116)&lt;6),SUM(J116:R116),(MAX(J116:R116)+LARGE(J116:R116,2)+LARGE(J116:R116,3)+LARGE(J116:R116,4)+LARGE(J116:R116,5)))</f>
        <v>92.297475133009499</v>
      </c>
      <c r="V116" s="12">
        <f>U116+G116+I116</f>
        <v>405.41883622271735</v>
      </c>
      <c r="W116" s="12">
        <f t="array" ref="W116">COUNT(J116:S116)</f>
        <v>1</v>
      </c>
      <c r="X116" s="12"/>
      <c r="Y116" s="12"/>
      <c r="Z116" s="16"/>
      <c r="AA116" s="16"/>
      <c r="AC116" s="16"/>
      <c r="AD116" s="16"/>
    </row>
    <row r="117" spans="1:256" s="19" customFormat="1" ht="16.5" customHeight="1" x14ac:dyDescent="0.2">
      <c r="A117" s="12">
        <v>126</v>
      </c>
      <c r="B117" s="12">
        <f t="array" ref="B117">_xlfn.RANK.EQ(V117,$V$2:$V$607)</f>
        <v>116</v>
      </c>
      <c r="C117" s="13" t="str">
        <f>IF(VLOOKUP($A117,Tournoi!$B$2:$F$601,3,0)="","",VLOOKUP($A117,Tournoi!$B$2:$F$601,3,0))</f>
        <v>Debyser</v>
      </c>
      <c r="D117" s="13" t="str">
        <f>IF(VLOOKUP($A117,Tournoi!$B$2:$F$601,4,0)="","",VLOOKUP($A117,Tournoi!$B$2:$F$601,4,0))</f>
        <v>Koert</v>
      </c>
      <c r="E117" s="13" t="str">
        <f>IF(VLOOKUP($A117,Tournoi!$B$2:$F$612,5,0)="","",VLOOKUP($A117,Tournoi!$B$2:$F$612,5,0))</f>
        <v>Spelen op Zolder</v>
      </c>
      <c r="F117" s="12">
        <v>360.10048969584</v>
      </c>
      <c r="G117" s="12">
        <v>120.03349656528</v>
      </c>
      <c r="H117" s="12">
        <v>129.569706505271</v>
      </c>
      <c r="I117" s="12">
        <v>86.379804336847101</v>
      </c>
      <c r="J117" s="14">
        <v>191.68726942700201</v>
      </c>
      <c r="K117" s="12"/>
      <c r="L117" t="s">
        <v>958</v>
      </c>
      <c r="M117" s="12" t="s">
        <v>958</v>
      </c>
      <c r="N117" s="12" t="s">
        <v>958</v>
      </c>
      <c r="O117" s="12" t="str">
        <f>IF(VLOOKUP($A117,Tournoi!$B$2:$AC$601,6,0)="","",VLOOKUP($A117,Tournoi!$B$2:$AF$601,30,0))</f>
        <v/>
      </c>
      <c r="P117" s="12"/>
      <c r="Q117" s="12"/>
      <c r="R117" s="12"/>
      <c r="S117" s="15"/>
      <c r="T117" s="14">
        <f t="array" ref="T117">SUM(J117:S117)</f>
        <v>191.68726942700201</v>
      </c>
      <c r="U117" s="12">
        <f t="array" ref="U117">IF(S117="",0,S117)+IF((COUNT(J117:R117)&lt;6),SUM(J117:R117),(MAX(J117:R117)+LARGE(J117:R117,2)+LARGE(J117:R117,3)+LARGE(J117:R117,4)+LARGE(J117:R117,5)))</f>
        <v>191.68726942700201</v>
      </c>
      <c r="V117" s="12">
        <f>U117+G117+I117</f>
        <v>398.10057032912908</v>
      </c>
      <c r="W117" s="12">
        <f t="array" ref="W117">COUNT(J117:S117)</f>
        <v>1</v>
      </c>
      <c r="X117" s="12"/>
      <c r="Y117" s="12"/>
      <c r="Z117" s="16"/>
      <c r="AA117" s="12"/>
      <c r="AB117" s="12"/>
      <c r="AC117" s="16"/>
      <c r="AD117" s="16"/>
    </row>
    <row r="118" spans="1:256" s="19" customFormat="1" ht="16.5" customHeight="1" x14ac:dyDescent="0.2">
      <c r="A118" s="12">
        <v>98</v>
      </c>
      <c r="B118" s="12">
        <f t="array" ref="B118">_xlfn.RANK.EQ(V118,$V$2:$V$607)</f>
        <v>117</v>
      </c>
      <c r="C118" s="13" t="str">
        <f>IF(VLOOKUP($A118,Tournoi!$B$2:$F$601,3,0)="","",VLOOKUP($A118,Tournoi!$B$2:$F$601,3,0))</f>
        <v>Denblijden</v>
      </c>
      <c r="D118" s="13" t="str">
        <f>IF(VLOOKUP($A118,Tournoi!$B$2:$F$601,4,0)="","",VLOOKUP($A118,Tournoi!$B$2:$F$601,4,0))</f>
        <v>Frederik</v>
      </c>
      <c r="E118" t="str">
        <f>IF(VLOOKUP($A118,Tournoi!$B$2:$F$612,5,0)="","",VLOOKUP($A118,Tournoi!$B$2:$F$612,5,0))</f>
        <v/>
      </c>
      <c r="F118" s="12">
        <v>0</v>
      </c>
      <c r="G118" s="12">
        <v>0</v>
      </c>
      <c r="H118" s="12">
        <v>228.40741334939099</v>
      </c>
      <c r="I118" s="12">
        <v>152.27160889959401</v>
      </c>
      <c r="J118" s="14">
        <v>245.121410698267</v>
      </c>
      <c r="K118" s="12"/>
      <c r="L118" t="s">
        <v>958</v>
      </c>
      <c r="M118" s="12" t="s">
        <v>958</v>
      </c>
      <c r="N118" s="12" t="s">
        <v>958</v>
      </c>
      <c r="O118" s="12" t="str">
        <f>IF(VLOOKUP($A118,Tournoi!$B$2:$AC$601,6,0)="","",VLOOKUP($A118,Tournoi!$B$2:$AF$601,30,0))</f>
        <v/>
      </c>
      <c r="P118" s="12"/>
      <c r="Q118" s="12"/>
      <c r="R118" s="12"/>
      <c r="S118" s="15"/>
      <c r="T118" s="14">
        <f t="array" ref="T118">SUM(J118:S118)</f>
        <v>245.121410698267</v>
      </c>
      <c r="U118" s="12">
        <f t="array" ref="U118">IF(S118="",0,S118)+IF((COUNT(J118:R118)&lt;6),SUM(J118:R118),(MAX(J118:R118)+LARGE(J118:R118,2)+LARGE(J118:R118,3)+LARGE(J118:R118,4)+LARGE(J118:R118,5)))</f>
        <v>245.121410698267</v>
      </c>
      <c r="V118" s="12">
        <f>U118+G118+I118</f>
        <v>397.39301959786098</v>
      </c>
      <c r="W118" s="12">
        <f t="array" ref="W118">COUNT(J118:S118)</f>
        <v>1</v>
      </c>
      <c r="X118" s="12"/>
      <c r="Y118" s="12"/>
      <c r="Z118" s="16"/>
      <c r="AA118" s="12"/>
      <c r="AB118" s="12"/>
      <c r="AC118" s="16"/>
      <c r="AD118" s="16"/>
    </row>
    <row r="119" spans="1:256" s="19" customFormat="1" ht="16.5" customHeight="1" x14ac:dyDescent="0.2">
      <c r="A119" s="12">
        <v>153</v>
      </c>
      <c r="B119" s="12">
        <f t="array" ref="B119">_xlfn.RANK.EQ(V119,$V$2:$V$607)</f>
        <v>118</v>
      </c>
      <c r="C119" s="13" t="str">
        <f>IF(VLOOKUP($A119,Tournoi!$B$2:$F$601,3,0)="","",VLOOKUP($A119,Tournoi!$B$2:$F$601,3,0))</f>
        <v>Florizoone</v>
      </c>
      <c r="D119" s="13" t="str">
        <f>IF(VLOOKUP($A119,Tournoi!$B$2:$F$601,4,0)="","",VLOOKUP($A119,Tournoi!$B$2:$F$601,4,0))</f>
        <v>Michael</v>
      </c>
      <c r="E119" s="13" t="str">
        <f>IF(VLOOKUP($A119,Tournoi!$B$2:$F$612,5,0)="","",VLOOKUP($A119,Tournoi!$B$2:$F$612,5,0))</f>
        <v>Spelen op Zolder</v>
      </c>
      <c r="F119" s="12">
        <v>168.000509429647</v>
      </c>
      <c r="G119" s="12">
        <v>56.000169809882202</v>
      </c>
      <c r="H119" s="12">
        <v>221.39101358411699</v>
      </c>
      <c r="I119" s="12">
        <v>147.59400905607799</v>
      </c>
      <c r="J119" s="14">
        <v>193.71412787533501</v>
      </c>
      <c r="K119" s="12"/>
      <c r="L119" t="s">
        <v>958</v>
      </c>
      <c r="M119" s="12" t="s">
        <v>958</v>
      </c>
      <c r="N119" s="12" t="s">
        <v>958</v>
      </c>
      <c r="O119" s="12" t="str">
        <f>IF(VLOOKUP($A119,Tournoi!$B$2:$AC$601,6,0)="","",VLOOKUP($A119,Tournoi!$B$2:$AF$601,30,0))</f>
        <v/>
      </c>
      <c r="P119" s="12"/>
      <c r="Q119" s="12"/>
      <c r="R119" s="12"/>
      <c r="S119" s="15"/>
      <c r="T119" s="14">
        <f t="array" ref="T119">SUM(J119:S119)</f>
        <v>193.71412787533501</v>
      </c>
      <c r="U119" s="12">
        <f t="array" ref="U119">IF(S119="",0,S119)+IF((COUNT(J119:R119)&lt;6),SUM(J119:R119),(MAX(J119:R119)+LARGE(J119:R119,2)+LARGE(J119:R119,3)+LARGE(J119:R119,4)+LARGE(J119:R119,5)))</f>
        <v>193.71412787533501</v>
      </c>
      <c r="V119" s="12">
        <f>U119+G119+I119</f>
        <v>397.30830674129521</v>
      </c>
      <c r="W119" s="12">
        <f t="array" ref="W119">COUNT(J119:S119)</f>
        <v>1</v>
      </c>
      <c r="X119" s="12"/>
      <c r="Y119" s="12"/>
      <c r="Z119" s="16"/>
      <c r="AA119" s="16"/>
      <c r="AC119" s="16"/>
      <c r="AD119" s="16"/>
    </row>
    <row r="120" spans="1:256" s="19" customFormat="1" ht="16.5" customHeight="1" x14ac:dyDescent="0.2">
      <c r="A120" s="12">
        <v>91</v>
      </c>
      <c r="B120" s="12">
        <f t="array" ref="B120">_xlfn.RANK.EQ(V120,$V$2:$V$607)</f>
        <v>119</v>
      </c>
      <c r="C120" s="13" t="str">
        <f>IF(VLOOKUP($A120,Tournoi!$B$2:$F$601,3,0)="","",VLOOKUP($A120,Tournoi!$B$2:$F$601,3,0))</f>
        <v>Exter</v>
      </c>
      <c r="D120" s="13" t="str">
        <f>IF(VLOOKUP($A120,Tournoi!$B$2:$F$601,4,0)="","",VLOOKUP($A120,Tournoi!$B$2:$F$601,4,0))</f>
        <v>Stijn</v>
      </c>
      <c r="E120" s="13" t="str">
        <f>IF(VLOOKUP($A120,Tournoi!$B$2:$F$612,5,0)="","",VLOOKUP($A120,Tournoi!$B$2:$F$612,5,0))</f>
        <v>De Speltafel</v>
      </c>
      <c r="F120" s="12">
        <v>83.979389771439202</v>
      </c>
      <c r="G120" s="12">
        <v>27.9931299238131</v>
      </c>
      <c r="H120" s="12">
        <v>33.967285005627602</v>
      </c>
      <c r="I120" s="12">
        <v>22.644856670418399</v>
      </c>
      <c r="J120" s="14">
        <v>154.73707003968099</v>
      </c>
      <c r="K120" s="12"/>
      <c r="L120" t="s">
        <v>958</v>
      </c>
      <c r="M120" s="12" t="s">
        <v>958</v>
      </c>
      <c r="N120" s="12" t="s">
        <v>958</v>
      </c>
      <c r="O120" s="12">
        <f>IF(VLOOKUP($A120,Tournoi!$B$2:$AC$601,6,0)="","",VLOOKUP($A120,Tournoi!$B$2:$AF$601,30,0))</f>
        <v>190.5643289012728</v>
      </c>
      <c r="P120" s="12"/>
      <c r="Q120" s="12"/>
      <c r="R120" s="12"/>
      <c r="S120" s="15"/>
      <c r="T120" s="14">
        <f t="array" ref="T120">SUM(J120:S120)</f>
        <v>345.30139894095379</v>
      </c>
      <c r="U120" s="12">
        <f t="array" ref="U120">IF(S120="",0,S120)+IF((COUNT(J120:R120)&lt;6),SUM(J120:R120),(MAX(J120:R120)+LARGE(J120:R120,2)+LARGE(J120:R120,3)+LARGE(J120:R120,4)+LARGE(J120:R120,5)))</f>
        <v>345.30139894095379</v>
      </c>
      <c r="V120" s="12">
        <f>U120+G120+I120</f>
        <v>395.93938553518529</v>
      </c>
      <c r="W120" s="12">
        <f t="array" ref="W120">COUNT(J120:S120)</f>
        <v>2</v>
      </c>
      <c r="X120" s="12"/>
      <c r="Y120" s="12"/>
      <c r="Z120" s="16"/>
      <c r="AA120" s="12"/>
      <c r="AB120" s="12"/>
      <c r="AC120" s="16"/>
      <c r="AD120" s="16"/>
    </row>
    <row r="121" spans="1:256" s="19" customFormat="1" ht="16.5" customHeight="1" x14ac:dyDescent="0.2">
      <c r="A121" s="12">
        <v>440</v>
      </c>
      <c r="B121" s="12">
        <f t="array" ref="B121">_xlfn.RANK.EQ(V121,$V$2:$V$607)</f>
        <v>120</v>
      </c>
      <c r="C121" s="13" t="str">
        <f>IF(VLOOKUP($A121,Tournoi!$B$2:$F$601,3,0)="","",VLOOKUP($A121,Tournoi!$B$2:$F$601,3,0))</f>
        <v>Van Orshaegen</v>
      </c>
      <c r="D121" s="13" t="str">
        <f>IF(VLOOKUP($A121,Tournoi!$B$2:$F$601,4,0)="","",VLOOKUP($A121,Tournoi!$B$2:$F$601,4,0))</f>
        <v>Lore</v>
      </c>
      <c r="E121" t="str">
        <f>IF(VLOOKUP($A121,Tournoi!$B$2:$F$612,5,0)="","",VLOOKUP($A121,Tournoi!$B$2:$F$612,5,0))</f>
        <v/>
      </c>
      <c r="F121" s="12">
        <v>605.42403385518503</v>
      </c>
      <c r="G121" s="12">
        <v>201.80801128506201</v>
      </c>
      <c r="H121" s="12">
        <v>290.97868394543599</v>
      </c>
      <c r="I121" s="12">
        <v>193.98578929695799</v>
      </c>
      <c r="J121" s="14"/>
      <c r="K121" s="12"/>
      <c r="L121" t="s">
        <v>958</v>
      </c>
      <c r="M121" s="12" t="s">
        <v>958</v>
      </c>
      <c r="N121" s="12" t="s">
        <v>958</v>
      </c>
      <c r="O121" s="12" t="str">
        <f>IF(VLOOKUP($A121,Tournoi!$B$2:$AC$601,6,0)="","",VLOOKUP($A121,Tournoi!$B$2:$AF$601,30,0))</f>
        <v/>
      </c>
      <c r="P121" s="12"/>
      <c r="Q121" s="12"/>
      <c r="R121" s="12"/>
      <c r="S121" s="15"/>
      <c r="T121" s="14">
        <f t="array" ref="T121">SUM(J121:S121)</f>
        <v>0</v>
      </c>
      <c r="U121" s="12">
        <f t="array" ref="U121">IF(S121="",0,S121)+IF((COUNT(J121:R121)&lt;6),SUM(J121:R121),(MAX(J121:R121)+LARGE(J121:R121,2)+LARGE(J121:R121,3)+LARGE(J121:R121,4)+LARGE(J121:R121,5)))</f>
        <v>0</v>
      </c>
      <c r="V121" s="12">
        <f>U121+G121+I121</f>
        <v>395.79380058202003</v>
      </c>
      <c r="W121" s="12">
        <f t="array" ref="W121">COUNT(J121:S121)</f>
        <v>0</v>
      </c>
      <c r="X121" s="12"/>
      <c r="Y121" s="12"/>
      <c r="Z121" s="16"/>
      <c r="AA121" s="12"/>
      <c r="AB121" s="12"/>
      <c r="AC121" s="16"/>
      <c r="AD121" s="16"/>
      <c r="AE121" s="21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</row>
    <row r="122" spans="1:256" s="19" customFormat="1" ht="16.5" customHeight="1" x14ac:dyDescent="0.2">
      <c r="A122" s="12">
        <v>15</v>
      </c>
      <c r="B122" s="12">
        <f t="array" ref="B122">_xlfn.RANK.EQ(V122,$V$2:$V$607)</f>
        <v>121</v>
      </c>
      <c r="C122" s="13" t="str">
        <f>IF(VLOOKUP($A122,Tournoi!$B$2:$F$601,3,0)="","",VLOOKUP($A122,Tournoi!$B$2:$F$601,3,0))</f>
        <v>Verplancke</v>
      </c>
      <c r="D122" s="13" t="str">
        <f>IF(VLOOKUP($A122,Tournoi!$B$2:$F$601,4,0)="","",VLOOKUP($A122,Tournoi!$B$2:$F$601,4,0))</f>
        <v>Gunther</v>
      </c>
      <c r="E122" s="13" t="str">
        <f>IF(VLOOKUP($A122,Tournoi!$B$2:$F$612,5,0)="","",VLOOKUP($A122,Tournoi!$B$2:$F$612,5,0))</f>
        <v>Spelen op Zolder</v>
      </c>
      <c r="F122" s="12">
        <v>287.36827838827799</v>
      </c>
      <c r="G122" s="12">
        <v>95.789426129426104</v>
      </c>
      <c r="H122" s="12">
        <v>0</v>
      </c>
      <c r="I122" s="12">
        <v>0</v>
      </c>
      <c r="J122" s="14">
        <v>298.95664174947899</v>
      </c>
      <c r="K122" s="12"/>
      <c r="L122" t="s">
        <v>958</v>
      </c>
      <c r="M122" s="12" t="s">
        <v>958</v>
      </c>
      <c r="N122" s="12" t="s">
        <v>958</v>
      </c>
      <c r="O122" s="12" t="str">
        <f>IF(VLOOKUP($A122,Tournoi!$B$2:$AC$601,6,0)="","",VLOOKUP($A122,Tournoi!$B$2:$AF$601,30,0))</f>
        <v/>
      </c>
      <c r="P122" s="12"/>
      <c r="Q122" s="12"/>
      <c r="R122" s="12"/>
      <c r="S122" s="15"/>
      <c r="T122" s="14">
        <f t="array" ref="T122">SUM(J122:S122)</f>
        <v>298.95664174947899</v>
      </c>
      <c r="U122" s="12">
        <f t="array" ref="U122">IF(S122="",0,S122)+IF((COUNT(J122:R122)&lt;6),SUM(J122:R122),(MAX(J122:R122)+LARGE(J122:R122,2)+LARGE(J122:R122,3)+LARGE(J122:R122,4)+LARGE(J122:R122,5)))</f>
        <v>298.95664174947899</v>
      </c>
      <c r="V122" s="12">
        <f>U122+G122+I122</f>
        <v>394.74606787890508</v>
      </c>
      <c r="W122" s="12">
        <f t="array" ref="W122">COUNT(J122:S122)</f>
        <v>1</v>
      </c>
      <c r="X122" s="12"/>
      <c r="Y122" s="12"/>
      <c r="Z122" s="16"/>
      <c r="AA122" s="12"/>
      <c r="AB122" s="12"/>
      <c r="AC122" s="16"/>
      <c r="AD122" s="16"/>
      <c r="AE122" s="21"/>
    </row>
    <row r="123" spans="1:256" s="19" customFormat="1" ht="16.5" customHeight="1" x14ac:dyDescent="0.2">
      <c r="A123" s="12">
        <v>491</v>
      </c>
      <c r="B123" s="12">
        <f t="array" ref="B123">_xlfn.RANK.EQ(V123,$V$2:$V$607)</f>
        <v>122</v>
      </c>
      <c r="C123" s="13" t="str">
        <f>IF(VLOOKUP($A123,Tournoi!$B$2:$F$601,3,0)="","",VLOOKUP($A123,Tournoi!$B$2:$F$601,3,0))</f>
        <v>Rits</v>
      </c>
      <c r="D123" s="13" t="str">
        <f>IF(VLOOKUP($A123,Tournoi!$B$2:$F$601,4,0)="","",VLOOKUP($A123,Tournoi!$B$2:$F$601,4,0))</f>
        <v>Beere</v>
      </c>
      <c r="E123" t="str">
        <f>IF(VLOOKUP($A123,Tournoi!$B$2:$F$612,5,0)="","",VLOOKUP($A123,Tournoi!$B$2:$F$612,5,0))</f>
        <v/>
      </c>
      <c r="F123" s="12">
        <v>0</v>
      </c>
      <c r="G123" s="12">
        <v>0</v>
      </c>
      <c r="H123" s="12">
        <v>137.80077252700801</v>
      </c>
      <c r="I123" s="12">
        <v>91.867181684672204</v>
      </c>
      <c r="J123" s="14"/>
      <c r="K123" s="12"/>
      <c r="L123" t="s">
        <v>958</v>
      </c>
      <c r="M123" s="12" t="s">
        <v>958</v>
      </c>
      <c r="N123" s="12" t="s">
        <v>958</v>
      </c>
      <c r="O123" s="12">
        <f>IF(VLOOKUP($A123,Tournoi!$B$2:$AC$601,6,0)="","",VLOOKUP($A123,Tournoi!$B$2:$AF$601,30,0))</f>
        <v>300.35722198725733</v>
      </c>
      <c r="P123" s="12"/>
      <c r="Q123" s="12"/>
      <c r="R123" s="12"/>
      <c r="S123" s="15"/>
      <c r="T123" s="14">
        <f t="array" ref="T123">SUM(J123:S123)</f>
        <v>300.35722198725733</v>
      </c>
      <c r="U123" s="12">
        <f t="array" ref="U123">IF(S123="",0,S123)+IF((COUNT(J123:R123)&lt;6),SUM(J123:R123),(MAX(J123:R123)+LARGE(J123:R123,2)+LARGE(J123:R123,3)+LARGE(J123:R123,4)+LARGE(J123:R123,5)))</f>
        <v>300.35722198725733</v>
      </c>
      <c r="V123" s="12">
        <f>U123+G123+I123</f>
        <v>392.22440367192951</v>
      </c>
      <c r="W123" s="12">
        <f t="array" ref="W123">COUNT(J123:S123)</f>
        <v>1</v>
      </c>
      <c r="X123" s="12"/>
      <c r="Y123" s="12"/>
      <c r="Z123" s="16"/>
      <c r="AA123" s="16"/>
      <c r="AC123" s="16"/>
      <c r="AD123" s="16"/>
    </row>
    <row r="124" spans="1:256" s="19" customFormat="1" ht="16.5" customHeight="1" x14ac:dyDescent="0.2">
      <c r="A124" s="12">
        <v>85</v>
      </c>
      <c r="B124" s="12">
        <f t="array" ref="B124">_xlfn.RANK.EQ(V124,$V$2:$V$607)</f>
        <v>123</v>
      </c>
      <c r="C124" s="13" t="str">
        <f>IF(VLOOKUP($A124,Tournoi!$B$2:$F$601,3,0)="","",VLOOKUP($A124,Tournoi!$B$2:$F$601,3,0))</f>
        <v>Vanderbeke</v>
      </c>
      <c r="D124" s="13" t="str">
        <f>IF(VLOOKUP($A124,Tournoi!$B$2:$F$601,4,0)="","",VLOOKUP($A124,Tournoi!$B$2:$F$601,4,0))</f>
        <v>Jurgen</v>
      </c>
      <c r="E124" s="13" t="str">
        <f>IF(VLOOKUP($A124,Tournoi!$B$2:$F$612,5,0)="","",VLOOKUP($A124,Tournoi!$B$2:$F$612,5,0))</f>
        <v>Spelen op Zolder</v>
      </c>
      <c r="F124" s="12">
        <v>336.475722658888</v>
      </c>
      <c r="G124" s="12">
        <v>112.158574219629</v>
      </c>
      <c r="H124" s="12">
        <v>219.37766045548699</v>
      </c>
      <c r="I124" s="12">
        <v>146.251773636991</v>
      </c>
      <c r="J124" s="14">
        <v>130.60700841158899</v>
      </c>
      <c r="K124" s="12"/>
      <c r="L124" t="s">
        <v>958</v>
      </c>
      <c r="M124" s="12" t="s">
        <v>958</v>
      </c>
      <c r="N124" s="12" t="s">
        <v>958</v>
      </c>
      <c r="O124" s="12" t="str">
        <f>IF(VLOOKUP($A124,Tournoi!$B$2:$AC$601,6,0)="","",VLOOKUP($A124,Tournoi!$B$2:$AF$601,30,0))</f>
        <v/>
      </c>
      <c r="P124" s="12"/>
      <c r="Q124" s="12"/>
      <c r="R124" s="12"/>
      <c r="S124" s="15"/>
      <c r="T124" s="14">
        <f t="array" ref="T124">SUM(J124:S124)</f>
        <v>130.60700841158899</v>
      </c>
      <c r="U124" s="12">
        <f t="array" ref="U124">IF(S124="",0,S124)+IF((COUNT(J124:R124)&lt;6),SUM(J124:R124),(MAX(J124:R124)+LARGE(J124:R124,2)+LARGE(J124:R124,3)+LARGE(J124:R124,4)+LARGE(J124:R124,5)))</f>
        <v>130.60700841158899</v>
      </c>
      <c r="V124" s="12">
        <f>U124+G124+I124</f>
        <v>389.01735626820903</v>
      </c>
      <c r="W124" s="12">
        <f t="array" ref="W124">COUNT(J124:S124)</f>
        <v>1</v>
      </c>
      <c r="X124" s="12"/>
      <c r="Y124" s="12"/>
      <c r="Z124" s="16"/>
      <c r="AA124" s="12"/>
      <c r="AB124" s="12"/>
      <c r="AC124" s="16"/>
      <c r="AD124" s="16"/>
    </row>
    <row r="125" spans="1:256" s="19" customFormat="1" ht="16.5" customHeight="1" x14ac:dyDescent="0.2">
      <c r="A125" s="12">
        <v>467</v>
      </c>
      <c r="B125" s="12">
        <f t="array" ref="B125">_xlfn.RANK.EQ(V125,$V$2:$V$607)</f>
        <v>124</v>
      </c>
      <c r="C125" s="13" t="str">
        <f>IF(VLOOKUP($A125,Tournoi!$B$2:$F$601,3,0)="","",VLOOKUP($A125,Tournoi!$B$2:$F$601,3,0))</f>
        <v>Room</v>
      </c>
      <c r="D125" s="13" t="str">
        <f>IF(VLOOKUP($A125,Tournoi!$B$2:$F$601,4,0)="","",VLOOKUP($A125,Tournoi!$B$2:$F$601,4,0))</f>
        <v>Pieter</v>
      </c>
      <c r="E125" s="13" t="str">
        <f>IF(VLOOKUP($A125,Tournoi!$B$2:$F$612,5,0)="","",VLOOKUP($A125,Tournoi!$B$2:$F$612,5,0))</f>
        <v>De Bokkensprong</v>
      </c>
      <c r="F125" s="12">
        <v>0</v>
      </c>
      <c r="G125" s="12">
        <v>0</v>
      </c>
      <c r="H125" s="12">
        <v>174.35120756436501</v>
      </c>
      <c r="I125" s="12">
        <v>116.234138376244</v>
      </c>
      <c r="J125" s="14"/>
      <c r="K125" s="12"/>
      <c r="L125" t="s">
        <v>958</v>
      </c>
      <c r="M125" s="12" t="s">
        <v>958</v>
      </c>
      <c r="N125" s="12" t="s">
        <v>958</v>
      </c>
      <c r="O125" s="12">
        <f>IF(VLOOKUP($A125,Tournoi!$B$2:$AC$601,6,0)="","",VLOOKUP($A125,Tournoi!$B$2:$AF$601,30,0))</f>
        <v>270.70717270683616</v>
      </c>
      <c r="P125" s="12"/>
      <c r="Q125" s="12"/>
      <c r="R125" s="12"/>
      <c r="S125" s="15"/>
      <c r="T125" s="14">
        <f t="array" ref="T125">SUM(J125:S125)</f>
        <v>270.70717270683616</v>
      </c>
      <c r="U125" s="12">
        <f t="array" ref="U125">IF(S125="",0,S125)+IF((COUNT(J125:R125)&lt;6),SUM(J125:R125),(MAX(J125:R125)+LARGE(J125:R125,2)+LARGE(J125:R125,3)+LARGE(J125:R125,4)+LARGE(J125:R125,5)))</f>
        <v>270.70717270683616</v>
      </c>
      <c r="V125" s="12">
        <f>U125+G125+I125</f>
        <v>386.94131108308017</v>
      </c>
      <c r="W125" s="12">
        <f t="array" ref="W125">COUNT(J125:S125)</f>
        <v>1</v>
      </c>
      <c r="X125" s="12"/>
      <c r="Y125" s="12"/>
      <c r="Z125" s="16"/>
      <c r="AA125" s="12"/>
      <c r="AB125" s="12"/>
      <c r="AC125" s="16"/>
      <c r="AD125" s="16"/>
    </row>
    <row r="126" spans="1:256" s="19" customFormat="1" ht="16.5" customHeight="1" x14ac:dyDescent="0.2">
      <c r="A126" s="12">
        <v>527</v>
      </c>
      <c r="B126" s="12">
        <f t="array" ref="B126">_xlfn.RANK.EQ(V126,$V$2:$V$607)</f>
        <v>125</v>
      </c>
      <c r="C126" s="13" t="str">
        <f>IF(VLOOKUP($A126,Tournoi!$B$2:$F$601,3,0)="","",VLOOKUP($A126,Tournoi!$B$2:$F$601,3,0))</f>
        <v>Van Kerchove</v>
      </c>
      <c r="D126" s="13" t="str">
        <f>IF(VLOOKUP($A126,Tournoi!$B$2:$F$601,4,0)="","",VLOOKUP($A126,Tournoi!$B$2:$F$601,4,0))</f>
        <v>Elke</v>
      </c>
      <c r="E126" t="str">
        <f>IF(VLOOKUP($A126,Tournoi!$B$2:$F$612,5,0)="","",VLOOKUP($A126,Tournoi!$B$2:$F$612,5,0))</f>
        <v/>
      </c>
      <c r="F126" s="12">
        <v>67.201894796380103</v>
      </c>
      <c r="G126" s="12">
        <v>22.400631598793399</v>
      </c>
      <c r="H126" s="12">
        <v>207.04187977781399</v>
      </c>
      <c r="I126" s="12">
        <v>138.02791985187599</v>
      </c>
      <c r="J126" s="14"/>
      <c r="K126" s="12"/>
      <c r="L126" t="s">
        <v>958</v>
      </c>
      <c r="M126" s="12" t="s">
        <v>958</v>
      </c>
      <c r="N126" s="12" t="s">
        <v>958</v>
      </c>
      <c r="O126" s="12">
        <f>IF(VLOOKUP($A126,Tournoi!$B$2:$AC$601,6,0)="","",VLOOKUP($A126,Tournoi!$B$2:$AF$601,30,0))</f>
        <v>224.40650305952028</v>
      </c>
      <c r="P126" s="12"/>
      <c r="Q126" s="12"/>
      <c r="R126" s="12"/>
      <c r="S126" s="15"/>
      <c r="T126" s="14">
        <f t="array" ref="T126">SUM(J126:S126)</f>
        <v>224.40650305952028</v>
      </c>
      <c r="U126" s="12">
        <f t="array" ref="U126">IF(S126="",0,S126)+IF((COUNT(J126:R126)&lt;6),SUM(J126:R126),(MAX(J126:R126)+LARGE(J126:R126,2)+LARGE(J126:R126,3)+LARGE(J126:R126,4)+LARGE(J126:R126,5)))</f>
        <v>224.40650305952028</v>
      </c>
      <c r="V126" s="12">
        <f>U126+G126+I126</f>
        <v>384.83505451018971</v>
      </c>
      <c r="W126" s="12">
        <f t="array" ref="W126">COUNT(J126:S126)</f>
        <v>1</v>
      </c>
      <c r="X126" s="12"/>
      <c r="Y126" s="12"/>
      <c r="Z126" s="16"/>
      <c r="AA126" s="12"/>
      <c r="AB126" s="12"/>
      <c r="AC126" s="16"/>
      <c r="AD126" s="16"/>
    </row>
    <row r="127" spans="1:256" s="19" customFormat="1" ht="16.5" customHeight="1" x14ac:dyDescent="0.2">
      <c r="A127" s="12">
        <v>61</v>
      </c>
      <c r="B127" s="12">
        <f t="array" ref="B127">_xlfn.RANK.EQ(V127,$V$2:$V$607)</f>
        <v>126</v>
      </c>
      <c r="C127" s="13" t="str">
        <f>IF(VLOOKUP($A127,Tournoi!$B$2:$F$601,3,0)="","",VLOOKUP($A127,Tournoi!$B$2:$F$601,3,0))</f>
        <v>Laisnez</v>
      </c>
      <c r="D127" s="13" t="str">
        <f>IF(VLOOKUP($A127,Tournoi!$B$2:$F$601,4,0)="","",VLOOKUP($A127,Tournoi!$B$2:$F$601,4,0))</f>
        <v>Jürgen</v>
      </c>
      <c r="E127" s="13" t="str">
        <f>IF(VLOOKUP($A127,Tournoi!$B$2:$F$612,5,0)="","",VLOOKUP($A127,Tournoi!$B$2:$F$612,5,0))</f>
        <v>Woodland Mages</v>
      </c>
      <c r="F127" s="12">
        <v>0</v>
      </c>
      <c r="G127" s="12">
        <v>0</v>
      </c>
      <c r="H127" s="12">
        <v>0</v>
      </c>
      <c r="I127" s="12">
        <v>0</v>
      </c>
      <c r="J127" s="14">
        <v>381.94251702304803</v>
      </c>
      <c r="K127" s="12"/>
      <c r="L127" t="s">
        <v>958</v>
      </c>
      <c r="M127" s="12" t="s">
        <v>958</v>
      </c>
      <c r="N127" s="12" t="s">
        <v>958</v>
      </c>
      <c r="O127" s="12" t="str">
        <f>IF(VLOOKUP($A127,Tournoi!$B$2:$AC$601,6,0)="","",VLOOKUP($A127,Tournoi!$B$2:$AF$601,30,0))</f>
        <v/>
      </c>
      <c r="P127" s="12"/>
      <c r="Q127" s="12"/>
      <c r="R127" s="12"/>
      <c r="S127" s="15"/>
      <c r="T127" s="14">
        <f t="array" ref="T127">SUM(J127:S127)</f>
        <v>381.94251702304803</v>
      </c>
      <c r="U127" s="12">
        <f t="array" ref="U127">IF(S127="",0,S127)+IF((COUNT(J127:R127)&lt;6),SUM(J127:R127),(MAX(J127:R127)+LARGE(J127:R127,2)+LARGE(J127:R127,3)+LARGE(J127:R127,4)+LARGE(J127:R127,5)))</f>
        <v>381.94251702304803</v>
      </c>
      <c r="V127" s="12">
        <f>U127+G127+I127</f>
        <v>381.94251702304803</v>
      </c>
      <c r="W127" s="12">
        <f t="array" ref="W127">COUNT(J127:S127)</f>
        <v>1</v>
      </c>
      <c r="X127" s="12"/>
      <c r="Y127" s="12"/>
      <c r="Z127" s="16"/>
      <c r="AA127" s="12"/>
      <c r="AB127" s="12"/>
      <c r="AC127" s="16"/>
      <c r="AD127" s="16"/>
    </row>
    <row r="128" spans="1:256" s="19" customFormat="1" ht="16.5" customHeight="1" x14ac:dyDescent="0.2">
      <c r="A128" s="12">
        <v>478</v>
      </c>
      <c r="B128" s="12">
        <f t="array" ref="B128">_xlfn.RANK.EQ(V128,$V$2:$V$607)</f>
        <v>127</v>
      </c>
      <c r="C128" s="13" t="str">
        <f>IF(VLOOKUP($A128,Tournoi!$B$2:$F$601,3,0)="","",VLOOKUP($A128,Tournoi!$B$2:$F$601,3,0))</f>
        <v>Waelput</v>
      </c>
      <c r="D128" s="13" t="str">
        <f>IF(VLOOKUP($A128,Tournoi!$B$2:$F$601,4,0)="","",VLOOKUP($A128,Tournoi!$B$2:$F$601,4,0))</f>
        <v>Koen</v>
      </c>
      <c r="E128" s="13" t="str">
        <f>IF(VLOOKUP($A128,Tournoi!$B$2:$F$612,5,0)="","",VLOOKUP($A128,Tournoi!$B$2:$F$612,5,0))</f>
        <v>De Bokkensprong</v>
      </c>
      <c r="F128" s="12">
        <v>0</v>
      </c>
      <c r="G128" s="12">
        <v>0</v>
      </c>
      <c r="H128" s="12">
        <v>201.75645064506401</v>
      </c>
      <c r="I128" s="12">
        <v>134.504300430043</v>
      </c>
      <c r="J128" s="14">
        <v>134.14660259299799</v>
      </c>
      <c r="K128" s="12"/>
      <c r="L128" t="s">
        <v>958</v>
      </c>
      <c r="M128" s="12" t="s">
        <v>958</v>
      </c>
      <c r="N128" s="12" t="s">
        <v>958</v>
      </c>
      <c r="O128" s="12">
        <f>IF(VLOOKUP($A128,Tournoi!$B$2:$AC$601,6,0)="","",VLOOKUP($A128,Tournoi!$B$2:$AF$601,30,0))</f>
        <v>105.62313186128083</v>
      </c>
      <c r="P128" s="12"/>
      <c r="Q128" s="12"/>
      <c r="R128" s="12"/>
      <c r="S128" s="15"/>
      <c r="T128" s="14">
        <f t="array" ref="T128">SUM(J128:S128)</f>
        <v>239.76973445427882</v>
      </c>
      <c r="U128" s="12">
        <f t="array" ref="U128">IF(S128="",0,S128)+IF((COUNT(J128:R128)&lt;6),SUM(J128:R128),(MAX(J128:R128)+LARGE(J128:R128,2)+LARGE(J128:R128,3)+LARGE(J128:R128,4)+LARGE(J128:R128,5)))</f>
        <v>239.76973445427882</v>
      </c>
      <c r="V128" s="12">
        <f>U128+G128+I128</f>
        <v>374.27403488432185</v>
      </c>
      <c r="W128" s="12">
        <f t="array" ref="W128">COUNT(J128:S128)</f>
        <v>2</v>
      </c>
      <c r="X128" s="12"/>
      <c r="Y128" s="12"/>
      <c r="Z128" s="16"/>
      <c r="AA128" s="16"/>
      <c r="AC128" s="16"/>
      <c r="AD128" s="16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</row>
    <row r="129" spans="1:256" s="19" customFormat="1" ht="16.5" customHeight="1" x14ac:dyDescent="0.2">
      <c r="A129" s="12">
        <v>347</v>
      </c>
      <c r="B129" s="12">
        <f t="array" ref="B129">_xlfn.RANK.EQ(V129,$V$2:$V$607)</f>
        <v>128</v>
      </c>
      <c r="C129" s="13" t="str">
        <f>IF(VLOOKUP($A129,Tournoi!$B$2:$F$601,3,0)="","",VLOOKUP($A129,Tournoi!$B$2:$F$601,3,0))</f>
        <v>Witters</v>
      </c>
      <c r="D129" s="13" t="str">
        <f>IF(VLOOKUP($A129,Tournoi!$B$2:$F$601,4,0)="","",VLOOKUP($A129,Tournoi!$B$2:$F$601,4,0))</f>
        <v>Johan</v>
      </c>
      <c r="E129" s="13" t="str">
        <f>IF(VLOOKUP($A129,Tournoi!$B$2:$F$612,5,0)="","",VLOOKUP($A129,Tournoi!$B$2:$F$612,5,0))</f>
        <v>De Speltafel</v>
      </c>
      <c r="F129" s="12">
        <v>233.78544548393899</v>
      </c>
      <c r="G129" s="12">
        <v>77.928481827979596</v>
      </c>
      <c r="H129" s="12">
        <v>0</v>
      </c>
      <c r="I129" s="12">
        <v>0</v>
      </c>
      <c r="J129" s="14">
        <v>294.139441880905</v>
      </c>
      <c r="K129" s="12"/>
      <c r="L129" t="s">
        <v>958</v>
      </c>
      <c r="M129" s="12" t="s">
        <v>958</v>
      </c>
      <c r="N129" s="12" t="s">
        <v>958</v>
      </c>
      <c r="O129" s="12" t="str">
        <f>IF(VLOOKUP($A129,Tournoi!$B$2:$AC$601,6,0)="","",VLOOKUP($A129,Tournoi!$B$2:$AF$601,30,0))</f>
        <v/>
      </c>
      <c r="P129" s="12"/>
      <c r="Q129" s="12"/>
      <c r="R129" s="12"/>
      <c r="S129" s="15"/>
      <c r="T129" s="14">
        <f t="array" ref="T129">SUM(J129:S129)</f>
        <v>294.139441880905</v>
      </c>
      <c r="U129" s="12">
        <f t="array" ref="U129">IF(S129="",0,S129)+IF((COUNT(J129:R129)&lt;6),SUM(J129:R129),(MAX(J129:R129)+LARGE(J129:R129,2)+LARGE(J129:R129,3)+LARGE(J129:R129,4)+LARGE(J129:R129,5)))</f>
        <v>294.139441880905</v>
      </c>
      <c r="V129" s="12">
        <f>U129+G129+I129</f>
        <v>372.06792370888456</v>
      </c>
      <c r="W129" s="12">
        <f t="array" ref="W129">COUNT(J129:S129)</f>
        <v>1</v>
      </c>
      <c r="X129" s="12"/>
      <c r="Y129" s="12"/>
      <c r="Z129" s="16"/>
      <c r="AA129" s="12"/>
      <c r="AB129" s="12"/>
      <c r="AC129" s="16"/>
      <c r="AD129" s="16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</row>
    <row r="130" spans="1:256" s="19" customFormat="1" ht="16.5" customHeight="1" x14ac:dyDescent="0.2">
      <c r="A130" s="12">
        <v>334</v>
      </c>
      <c r="B130" s="12">
        <f t="array" ref="B130">_xlfn.RANK.EQ(V130,$V$2:$V$607)</f>
        <v>129</v>
      </c>
      <c r="C130" s="13" t="str">
        <f>IF(VLOOKUP($A130,Tournoi!$B$2:$F$601,3,0)="","",VLOOKUP($A130,Tournoi!$B$2:$F$601,3,0))</f>
        <v>Asselman</v>
      </c>
      <c r="D130" s="13" t="str">
        <f>IF(VLOOKUP($A130,Tournoi!$B$2:$F$601,4,0)="","",VLOOKUP($A130,Tournoi!$B$2:$F$601,4,0))</f>
        <v>Andreas</v>
      </c>
      <c r="E130" s="13" t="str">
        <f>IF(VLOOKUP($A130,Tournoi!$B$2:$F$612,5,0)="","",VLOOKUP($A130,Tournoi!$B$2:$F$612,5,0))</f>
        <v>Kierewiet</v>
      </c>
      <c r="F130" s="12">
        <v>518.31292558093196</v>
      </c>
      <c r="G130" s="12">
        <v>172.77097519364401</v>
      </c>
      <c r="H130" s="12">
        <v>293.42979137085001</v>
      </c>
      <c r="I130" s="12">
        <v>195.6198609139</v>
      </c>
      <c r="J130" s="14"/>
      <c r="K130" s="12"/>
      <c r="L130" t="s">
        <v>958</v>
      </c>
      <c r="M130" s="12" t="s">
        <v>958</v>
      </c>
      <c r="N130" s="12" t="s">
        <v>958</v>
      </c>
      <c r="O130" s="12" t="str">
        <f>IF(VLOOKUP($A130,Tournoi!$B$2:$AC$601,6,0)="","",VLOOKUP($A130,Tournoi!$B$2:$AF$601,30,0))</f>
        <v/>
      </c>
      <c r="P130" s="12"/>
      <c r="Q130" s="12"/>
      <c r="R130" s="12"/>
      <c r="S130" s="15"/>
      <c r="T130" s="14">
        <f t="array" ref="T130">SUM(J130:S130)</f>
        <v>0</v>
      </c>
      <c r="U130" s="12">
        <f t="array" ref="U130">IF(S130="",0,S130)+IF((COUNT(J130:R130)&lt;6),SUM(J130:R130),(MAX(J130:R130)+LARGE(J130:R130,2)+LARGE(J130:R130,3)+LARGE(J130:R130,4)+LARGE(J130:R130,5)))</f>
        <v>0</v>
      </c>
      <c r="V130" s="12">
        <f>U130+G130+I130</f>
        <v>368.39083610754403</v>
      </c>
      <c r="W130" s="12">
        <f t="array" ref="W130">COUNT(J130:S130)</f>
        <v>0</v>
      </c>
      <c r="X130" s="12"/>
      <c r="Y130" s="12"/>
      <c r="Z130" s="16"/>
      <c r="AA130" s="12"/>
      <c r="AB130" s="12"/>
      <c r="AC130" s="16"/>
      <c r="AD130" s="16"/>
    </row>
    <row r="131" spans="1:256" s="19" customFormat="1" ht="16.5" customHeight="1" x14ac:dyDescent="0.2">
      <c r="A131" s="12">
        <v>278</v>
      </c>
      <c r="B131" s="12">
        <f t="array" ref="B131">_xlfn.RANK.EQ(V131,$V$2:$V$607)</f>
        <v>130</v>
      </c>
      <c r="C131" s="13" t="str">
        <f>IF(VLOOKUP($A131,Tournoi!$B$2:$F$601,3,0)="","",VLOOKUP($A131,Tournoi!$B$2:$F$601,3,0))</f>
        <v>Brabant</v>
      </c>
      <c r="D131" s="13" t="str">
        <f>IF(VLOOKUP($A131,Tournoi!$B$2:$F$601,4,0)="","",VLOOKUP($A131,Tournoi!$B$2:$F$601,4,0))</f>
        <v>Pieter</v>
      </c>
      <c r="E131" s="13" t="str">
        <f>IF(VLOOKUP($A131,Tournoi!$B$2:$F$612,5,0)="","",VLOOKUP($A131,Tournoi!$B$2:$F$612,5,0))</f>
        <v>Spelen op Zolder</v>
      </c>
      <c r="F131" s="12">
        <v>0</v>
      </c>
      <c r="G131" s="12">
        <v>0</v>
      </c>
      <c r="H131" s="12">
        <v>301.43128451915697</v>
      </c>
      <c r="I131" s="12">
        <v>200.954189679438</v>
      </c>
      <c r="J131" s="14">
        <v>167.32282051282101</v>
      </c>
      <c r="K131" s="12"/>
      <c r="L131" t="s">
        <v>958</v>
      </c>
      <c r="M131" s="12" t="s">
        <v>958</v>
      </c>
      <c r="N131" s="12" t="s">
        <v>958</v>
      </c>
      <c r="O131" s="12" t="str">
        <f>IF(VLOOKUP($A131,Tournoi!$B$2:$AC$601,6,0)="","",VLOOKUP($A131,Tournoi!$B$2:$AF$601,30,0))</f>
        <v/>
      </c>
      <c r="P131" s="12"/>
      <c r="Q131" s="12"/>
      <c r="R131" s="12"/>
      <c r="S131" s="15"/>
      <c r="T131" s="14">
        <f t="array" ref="T131">SUM(J131:S131)</f>
        <v>167.32282051282101</v>
      </c>
      <c r="U131" s="12">
        <f t="array" ref="U131">IF(S131="",0,S131)+IF((COUNT(J131:R131)&lt;6),SUM(J131:R131),(MAX(J131:R131)+LARGE(J131:R131,2)+LARGE(J131:R131,3)+LARGE(J131:R131,4)+LARGE(J131:R131,5)))</f>
        <v>167.32282051282101</v>
      </c>
      <c r="V131" s="12">
        <f>U131+G131+I131</f>
        <v>368.27701019225901</v>
      </c>
      <c r="W131" s="12">
        <f t="array" ref="W131">COUNT(J131:S131)</f>
        <v>1</v>
      </c>
      <c r="X131" s="12"/>
      <c r="Y131" s="12"/>
      <c r="Z131" s="16"/>
      <c r="AA131" s="16"/>
      <c r="AC131" s="16"/>
      <c r="AD131" s="16"/>
    </row>
    <row r="132" spans="1:256" s="19" customFormat="1" ht="16.5" customHeight="1" x14ac:dyDescent="0.2">
      <c r="A132" s="12">
        <v>141</v>
      </c>
      <c r="B132" s="12">
        <f t="array" ref="B132">_xlfn.RANK.EQ(V132,$V$2:$V$607)</f>
        <v>131</v>
      </c>
      <c r="C132" s="13" t="str">
        <f>IF(VLOOKUP($A132,Tournoi!$B$2:$F$601,3,0)="","",VLOOKUP($A132,Tournoi!$B$2:$F$601,3,0))</f>
        <v>Vandenabeele</v>
      </c>
      <c r="D132" s="13" t="str">
        <f>IF(VLOOKUP($A132,Tournoi!$B$2:$F$601,4,0)="","",VLOOKUP($A132,Tournoi!$B$2:$F$601,4,0))</f>
        <v>Steven</v>
      </c>
      <c r="E132" s="13" t="str">
        <f>IF(VLOOKUP($A132,Tournoi!$B$2:$F$612,5,0)="","",VLOOKUP($A132,Tournoi!$B$2:$F$612,5,0))</f>
        <v>Spellebeen</v>
      </c>
      <c r="F132" s="12">
        <v>191.46642220304901</v>
      </c>
      <c r="G132" s="12">
        <v>63.822140734349503</v>
      </c>
      <c r="H132" s="12">
        <v>267.54048788091302</v>
      </c>
      <c r="I132" s="12">
        <v>178.36032525394199</v>
      </c>
      <c r="J132" s="14">
        <v>125.71448005581701</v>
      </c>
      <c r="K132" s="12"/>
      <c r="L132" t="s">
        <v>958</v>
      </c>
      <c r="M132" s="12" t="s">
        <v>958</v>
      </c>
      <c r="N132" s="12" t="s">
        <v>958</v>
      </c>
      <c r="O132" s="12" t="str">
        <f>IF(VLOOKUP($A132,Tournoi!$B$2:$AC$601,6,0)="","",VLOOKUP($A132,Tournoi!$B$2:$AF$601,30,0))</f>
        <v/>
      </c>
      <c r="P132" s="12"/>
      <c r="Q132" s="12"/>
      <c r="R132" s="12"/>
      <c r="S132" s="15"/>
      <c r="T132" s="14">
        <f t="array" ref="T132">SUM(J132:S132)</f>
        <v>125.71448005581701</v>
      </c>
      <c r="U132" s="12">
        <f t="array" ref="U132">IF(S132="",0,S132)+IF((COUNT(J132:R132)&lt;6),SUM(J132:R132),(MAX(J132:R132)+LARGE(J132:R132,2)+LARGE(J132:R132,3)+LARGE(J132:R132,4)+LARGE(J132:R132,5)))</f>
        <v>125.71448005581701</v>
      </c>
      <c r="V132" s="12">
        <f>U132+G132+I132</f>
        <v>367.89694604410852</v>
      </c>
      <c r="W132" s="12">
        <f t="array" ref="W132">COUNT(J132:S132)</f>
        <v>1</v>
      </c>
      <c r="X132" s="12"/>
      <c r="Y132" s="12"/>
      <c r="Z132" s="16"/>
      <c r="AA132" s="12"/>
      <c r="AB132" s="12"/>
      <c r="AC132" s="16"/>
      <c r="AD132" s="16"/>
    </row>
    <row r="133" spans="1:256" s="19" customFormat="1" ht="16.5" customHeight="1" x14ac:dyDescent="0.2">
      <c r="A133" s="12">
        <v>5</v>
      </c>
      <c r="B133" s="12">
        <f t="array" ref="B133">_xlfn.RANK.EQ(V133,$V$2:$V$607)</f>
        <v>132</v>
      </c>
      <c r="C133" s="13" t="str">
        <f>IF(VLOOKUP($A133,Tournoi!$B$2:$F$601,3,0)="","",VLOOKUP($A133,Tournoi!$B$2:$F$601,3,0))</f>
        <v>Vanzeir</v>
      </c>
      <c r="D133" s="13" t="str">
        <f>IF(VLOOKUP($A133,Tournoi!$B$2:$F$601,4,0)="","",VLOOKUP($A133,Tournoi!$B$2:$F$601,4,0))</f>
        <v>Liesbeth</v>
      </c>
      <c r="E133" t="str">
        <f>IF(VLOOKUP($A133,Tournoi!$B$2:$F$612,5,0)="","",VLOOKUP($A133,Tournoi!$B$2:$F$612,5,0))</f>
        <v/>
      </c>
      <c r="F133" s="12">
        <v>454.55021078787303</v>
      </c>
      <c r="G133" s="12">
        <v>151.516736929291</v>
      </c>
      <c r="H133" s="12">
        <v>324.54691488024798</v>
      </c>
      <c r="I133" s="12">
        <v>216.36460992016501</v>
      </c>
      <c r="J133" s="14"/>
      <c r="K133" s="12"/>
      <c r="L133" t="s">
        <v>958</v>
      </c>
      <c r="M133" s="12" t="s">
        <v>958</v>
      </c>
      <c r="N133" s="12" t="s">
        <v>958</v>
      </c>
      <c r="O133" s="12" t="str">
        <f>IF(VLOOKUP($A133,Tournoi!$B$2:$AC$601,6,0)="","",VLOOKUP($A133,Tournoi!$B$2:$AF$601,30,0))</f>
        <v/>
      </c>
      <c r="P133" s="12"/>
      <c r="Q133" s="12"/>
      <c r="R133" s="12"/>
      <c r="S133" s="15"/>
      <c r="T133" s="14">
        <f t="array" ref="T133">SUM(J133:S133)</f>
        <v>0</v>
      </c>
      <c r="U133" s="12">
        <f t="array" ref="U133">IF(S133="",0,S133)+IF((COUNT(J133:R133)&lt;6),SUM(J133:R133),(MAX(J133:R133)+LARGE(J133:R133,2)+LARGE(J133:R133,3)+LARGE(J133:R133,4)+LARGE(J133:R133,5)))</f>
        <v>0</v>
      </c>
      <c r="V133" s="12">
        <f>U133+G133+I133</f>
        <v>367.88134684945601</v>
      </c>
      <c r="W133" s="12">
        <f t="array" ref="W133">COUNT(J133:S133)</f>
        <v>0</v>
      </c>
      <c r="X133" s="12"/>
      <c r="Y133" s="12"/>
      <c r="Z133" s="16"/>
      <c r="AA133" s="16"/>
      <c r="AC133" s="16"/>
      <c r="AD133" s="16"/>
    </row>
    <row r="134" spans="1:256" s="19" customFormat="1" ht="16.5" customHeight="1" x14ac:dyDescent="0.2">
      <c r="A134" s="12">
        <v>8</v>
      </c>
      <c r="B134" s="12">
        <f t="array" ref="B134">_xlfn.RANK.EQ(V134,$V$2:$V$607)</f>
        <v>133</v>
      </c>
      <c r="C134" s="13" t="str">
        <f>IF(VLOOKUP($A134,Tournoi!$B$2:$F$601,3,0)="","",VLOOKUP($A134,Tournoi!$B$2:$F$601,3,0))</f>
        <v>Andries</v>
      </c>
      <c r="D134" s="13" t="str">
        <f>IF(VLOOKUP($A134,Tournoi!$B$2:$F$601,4,0)="","",VLOOKUP($A134,Tournoi!$B$2:$F$601,4,0))</f>
        <v>Peggy</v>
      </c>
      <c r="E134" s="13" t="str">
        <f>IF(VLOOKUP($A134,Tournoi!$B$2:$F$612,5,0)="","",VLOOKUP($A134,Tournoi!$B$2:$F$612,5,0))</f>
        <v>Spelen op Zolder</v>
      </c>
      <c r="F134" s="12">
        <v>236.73881066716399</v>
      </c>
      <c r="G134" s="12">
        <v>78.912936889054706</v>
      </c>
      <c r="H134" s="12">
        <v>0</v>
      </c>
      <c r="I134" s="12">
        <v>0</v>
      </c>
      <c r="J134" s="14">
        <v>284.12902184327601</v>
      </c>
      <c r="K134" s="12"/>
      <c r="L134" t="s">
        <v>958</v>
      </c>
      <c r="M134" s="12" t="s">
        <v>958</v>
      </c>
      <c r="N134" s="12" t="s">
        <v>958</v>
      </c>
      <c r="O134" s="12" t="str">
        <f>IF(VLOOKUP($A134,Tournoi!$B$2:$AC$601,6,0)="","",VLOOKUP($A134,Tournoi!$B$2:$AF$601,30,0))</f>
        <v/>
      </c>
      <c r="P134" s="12"/>
      <c r="Q134" s="12"/>
      <c r="R134" s="12"/>
      <c r="S134" s="15"/>
      <c r="T134" s="14">
        <f t="array" ref="T134">SUM(J134:S134)</f>
        <v>284.12902184327601</v>
      </c>
      <c r="U134" s="12">
        <f t="array" ref="U134">IF(S134="",0,S134)+IF((COUNT(J134:R134)&lt;6),SUM(J134:R134),(MAX(J134:R134)+LARGE(J134:R134,2)+LARGE(J134:R134,3)+LARGE(J134:R134,4)+LARGE(J134:R134,5)))</f>
        <v>284.12902184327601</v>
      </c>
      <c r="V134" s="12">
        <f>U134+G134+I134</f>
        <v>363.04195873233073</v>
      </c>
      <c r="W134" s="12">
        <f t="array" ref="W134">COUNT(J134:S134)</f>
        <v>1</v>
      </c>
      <c r="X134" s="12"/>
      <c r="Y134" s="12"/>
      <c r="Z134" s="16"/>
      <c r="AA134" s="12"/>
      <c r="AB134" s="12"/>
      <c r="AC134" s="16"/>
      <c r="AD134" s="16"/>
    </row>
    <row r="135" spans="1:256" s="19" customFormat="1" ht="16.5" customHeight="1" x14ac:dyDescent="0.2">
      <c r="A135" s="12">
        <v>233</v>
      </c>
      <c r="B135" s="12">
        <f t="array" ref="B135">_xlfn.RANK.EQ(V135,$V$2:$V$607)</f>
        <v>134</v>
      </c>
      <c r="C135" s="13" t="str">
        <f>IF(VLOOKUP($A135,Tournoi!$B$2:$F$601,3,0)="","",VLOOKUP($A135,Tournoi!$B$2:$F$601,3,0))</f>
        <v>Petit</v>
      </c>
      <c r="D135" s="13" t="str">
        <f>IF(VLOOKUP($A135,Tournoi!$B$2:$F$601,4,0)="","",VLOOKUP($A135,Tournoi!$B$2:$F$601,4,0))</f>
        <v>Michaële</v>
      </c>
      <c r="E135" t="str">
        <f>IF(VLOOKUP($A135,Tournoi!$B$2:$F$612,5,0)="","",VLOOKUP($A135,Tournoi!$B$2:$F$612,5,0))</f>
        <v/>
      </c>
      <c r="F135" s="12">
        <v>137.188735867318</v>
      </c>
      <c r="G135" s="12">
        <v>45.729578622439298</v>
      </c>
      <c r="H135" s="12">
        <v>0</v>
      </c>
      <c r="I135" s="12">
        <v>0</v>
      </c>
      <c r="J135" s="14"/>
      <c r="K135" s="12"/>
      <c r="L135" s="12">
        <v>158.05367881146091</v>
      </c>
      <c r="M135" s="12">
        <v>153.04719605963189</v>
      </c>
      <c r="N135" s="12" t="s">
        <v>958</v>
      </c>
      <c r="O135" s="12" t="str">
        <f>IF(VLOOKUP($A135,Tournoi!$B$2:$AC$601,6,0)="","",VLOOKUP($A135,Tournoi!$B$2:$AF$601,30,0))</f>
        <v/>
      </c>
      <c r="P135" s="12"/>
      <c r="Q135" s="12"/>
      <c r="R135" s="12"/>
      <c r="S135" s="15"/>
      <c r="T135" s="14">
        <f t="array" ref="T135">SUM(J135:S135)</f>
        <v>311.1008748710928</v>
      </c>
      <c r="U135" s="12">
        <f t="array" ref="U135">IF(S135="",0,S135)+IF((COUNT(J135:R135)&lt;6),SUM(J135:R135),(MAX(J135:R135)+LARGE(J135:R135,2)+LARGE(J135:R135,3)+LARGE(J135:R135,4)+LARGE(J135:R135,5)))</f>
        <v>311.1008748710928</v>
      </c>
      <c r="V135" s="12">
        <f>U135+G135+I135</f>
        <v>356.8304534935321</v>
      </c>
      <c r="W135" s="12">
        <f t="array" ref="W135">COUNT(J135:S135)</f>
        <v>2</v>
      </c>
      <c r="X135" s="12"/>
      <c r="Y135" s="12"/>
      <c r="Z135" s="16"/>
      <c r="AA135" s="16"/>
      <c r="AC135" s="16"/>
      <c r="AD135" s="16"/>
    </row>
    <row r="136" spans="1:256" s="19" customFormat="1" ht="16.5" customHeight="1" x14ac:dyDescent="0.2">
      <c r="A136" s="12">
        <v>137</v>
      </c>
      <c r="B136" s="12">
        <f t="array" ref="B136">_xlfn.RANK.EQ(V136,$V$2:$V$607)</f>
        <v>135</v>
      </c>
      <c r="C136" s="13" t="str">
        <f>IF(VLOOKUP($A136,Tournoi!$B$2:$F$601,3,0)="","",VLOOKUP($A136,Tournoi!$B$2:$F$601,3,0))</f>
        <v>Van Oost</v>
      </c>
      <c r="D136" s="13" t="str">
        <f>IF(VLOOKUP($A136,Tournoi!$B$2:$F$601,4,0)="","",VLOOKUP($A136,Tournoi!$B$2:$F$601,4,0))</f>
        <v>Florian</v>
      </c>
      <c r="E136" t="str">
        <f>IF(VLOOKUP($A136,Tournoi!$B$2:$F$612,5,0)="","",VLOOKUP($A136,Tournoi!$B$2:$F$612,5,0))</f>
        <v/>
      </c>
      <c r="F136" s="12">
        <v>0</v>
      </c>
      <c r="G136" s="12">
        <v>0</v>
      </c>
      <c r="H136" s="12">
        <v>0</v>
      </c>
      <c r="I136" s="12">
        <v>0</v>
      </c>
      <c r="J136" s="14">
        <v>172.204120495773</v>
      </c>
      <c r="K136" s="12"/>
      <c r="L136" t="s">
        <v>958</v>
      </c>
      <c r="M136" s="12" t="s">
        <v>958</v>
      </c>
      <c r="N136" s="12" t="s">
        <v>958</v>
      </c>
      <c r="O136" s="12">
        <f>IF(VLOOKUP($A136,Tournoi!$B$2:$AC$601,6,0)="","",VLOOKUP($A136,Tournoi!$B$2:$AF$601,30,0))</f>
        <v>184.21899224806202</v>
      </c>
      <c r="P136" s="12"/>
      <c r="Q136" s="12"/>
      <c r="R136" s="12"/>
      <c r="S136" s="15"/>
      <c r="T136" s="14">
        <f t="array" ref="T136">SUM(J136:S136)</f>
        <v>356.42311274383502</v>
      </c>
      <c r="U136" s="12">
        <f t="array" ref="U136">IF(S136="",0,S136)+IF((COUNT(J136:R136)&lt;6),SUM(J136:R136),(MAX(J136:R136)+LARGE(J136:R136,2)+LARGE(J136:R136,3)+LARGE(J136:R136,4)+LARGE(J136:R136,5)))</f>
        <v>356.42311274383502</v>
      </c>
      <c r="V136" s="12">
        <f>U136+G136+I136</f>
        <v>356.42311274383502</v>
      </c>
      <c r="W136" s="12">
        <f t="array" ref="W136">COUNT(J136:S136)</f>
        <v>2</v>
      </c>
      <c r="X136" s="12"/>
      <c r="Y136" s="12"/>
      <c r="Z136" s="16"/>
      <c r="AA136" s="12"/>
      <c r="AB136" s="12"/>
      <c r="AC136" s="16"/>
      <c r="AD136" s="16"/>
    </row>
    <row r="137" spans="1:256" s="19" customFormat="1" ht="16.5" customHeight="1" x14ac:dyDescent="0.2">
      <c r="A137" s="12">
        <v>199</v>
      </c>
      <c r="B137" s="12">
        <f t="array" ref="B137">_xlfn.RANK.EQ(V137,$V$2:$V$607)</f>
        <v>136</v>
      </c>
      <c r="C137" s="13" t="str">
        <f>IF(VLOOKUP($A137,Tournoi!$B$2:$F$601,3,0)="","",VLOOKUP($A137,Tournoi!$B$2:$F$601,3,0))</f>
        <v>Fournier</v>
      </c>
      <c r="D137" s="13" t="str">
        <f>IF(VLOOKUP($A137,Tournoi!$B$2:$F$601,4,0)="","",VLOOKUP($A137,Tournoi!$B$2:$F$601,4,0))</f>
        <v>Mickaël</v>
      </c>
      <c r="E137" t="str">
        <f>IF(VLOOKUP($A137,Tournoi!$B$2:$F$612,5,0)="","",VLOOKUP($A137,Tournoi!$B$2:$F$612,5,0))</f>
        <v/>
      </c>
      <c r="F137" s="12">
        <v>1066.9683894939899</v>
      </c>
      <c r="G137" s="12">
        <v>355.65612983133099</v>
      </c>
      <c r="H137" s="12">
        <v>0</v>
      </c>
      <c r="I137" s="12">
        <v>0</v>
      </c>
      <c r="J137" s="14"/>
      <c r="K137" s="12"/>
      <c r="L137" t="s">
        <v>958</v>
      </c>
      <c r="M137" s="12" t="s">
        <v>958</v>
      </c>
      <c r="N137" s="12" t="s">
        <v>958</v>
      </c>
      <c r="O137" s="12" t="str">
        <f>IF(VLOOKUP($A137,Tournoi!$B$2:$AC$601,6,0)="","",VLOOKUP($A137,Tournoi!$B$2:$AF$601,30,0))</f>
        <v/>
      </c>
      <c r="P137" s="12"/>
      <c r="Q137" s="12"/>
      <c r="R137" s="12"/>
      <c r="S137" s="15"/>
      <c r="T137" s="14">
        <f t="array" ref="T137">SUM(J137:S137)</f>
        <v>0</v>
      </c>
      <c r="U137" s="12">
        <f t="array" ref="U137">IF(S137="",0,S137)+IF((COUNT(J137:R137)&lt;6),SUM(J137:R137),(MAX(J137:R137)+LARGE(J137:R137,2)+LARGE(J137:R137,3)+LARGE(J137:R137,4)+LARGE(J137:R137,5)))</f>
        <v>0</v>
      </c>
      <c r="V137" s="12">
        <f>U137+G137+I137</f>
        <v>355.65612983133099</v>
      </c>
      <c r="W137" s="12">
        <f t="array" ref="W137">COUNT(J137:S137)</f>
        <v>0</v>
      </c>
      <c r="X137" s="12"/>
      <c r="Y137" s="12"/>
      <c r="Z137" s="16"/>
      <c r="AA137" s="16"/>
      <c r="AC137" s="16"/>
      <c r="AD137" s="16"/>
    </row>
    <row r="138" spans="1:256" s="19" customFormat="1" ht="16.5" customHeight="1" x14ac:dyDescent="0.2">
      <c r="A138" s="12">
        <v>337</v>
      </c>
      <c r="B138" s="12">
        <f t="array" ref="B138">_xlfn.RANK.EQ(V138,$V$2:$V$607)</f>
        <v>137</v>
      </c>
      <c r="C138" s="13" t="str">
        <f>IF(VLOOKUP($A138,Tournoi!$B$2:$F$601,3,0)="","",VLOOKUP($A138,Tournoi!$B$2:$F$601,3,0))</f>
        <v>Nuyts</v>
      </c>
      <c r="D138" s="13" t="str">
        <f>IF(VLOOKUP($A138,Tournoi!$B$2:$F$601,4,0)="","",VLOOKUP($A138,Tournoi!$B$2:$F$601,4,0))</f>
        <v>Wolf</v>
      </c>
      <c r="E138" t="str">
        <f>IF(VLOOKUP($A138,Tournoi!$B$2:$F$612,5,0)="","",VLOOKUP($A138,Tournoi!$B$2:$F$612,5,0))</f>
        <v/>
      </c>
      <c r="F138" s="12">
        <v>1060.7785726123</v>
      </c>
      <c r="G138" s="12">
        <v>353.592857537432</v>
      </c>
      <c r="H138" s="12">
        <v>0</v>
      </c>
      <c r="I138" s="12">
        <v>0</v>
      </c>
      <c r="J138" s="14"/>
      <c r="K138" s="12"/>
      <c r="L138" t="s">
        <v>958</v>
      </c>
      <c r="M138" s="12" t="s">
        <v>958</v>
      </c>
      <c r="N138" s="12" t="s">
        <v>958</v>
      </c>
      <c r="O138" s="12" t="str">
        <f>IF(VLOOKUP($A138,Tournoi!$B$2:$AC$601,6,0)="","",VLOOKUP($A138,Tournoi!$B$2:$AF$601,30,0))</f>
        <v/>
      </c>
      <c r="P138" s="12"/>
      <c r="Q138" s="12"/>
      <c r="R138" s="12"/>
      <c r="S138" s="15"/>
      <c r="T138" s="14">
        <f t="array" ref="T138">SUM(J138:S138)</f>
        <v>0</v>
      </c>
      <c r="U138" s="12">
        <f t="array" ref="U138">IF(S138="",0,S138)+IF((COUNT(J138:R138)&lt;6),SUM(J138:R138),(MAX(J138:R138)+LARGE(J138:R138,2)+LARGE(J138:R138,3)+LARGE(J138:R138,4)+LARGE(J138:R138,5)))</f>
        <v>0</v>
      </c>
      <c r="V138" s="12">
        <f>U138+G138+I138</f>
        <v>353.592857537432</v>
      </c>
      <c r="W138" s="12">
        <f t="array" ref="W138">COUNT(J138:S138)</f>
        <v>0</v>
      </c>
      <c r="X138" s="12"/>
      <c r="Y138" s="12"/>
      <c r="Z138" s="16"/>
      <c r="AA138" s="12"/>
      <c r="AB138" s="12"/>
      <c r="AC138" s="16"/>
      <c r="AD138" s="16"/>
    </row>
    <row r="139" spans="1:256" s="19" customFormat="1" ht="16.5" customHeight="1" x14ac:dyDescent="0.2">
      <c r="A139" s="12">
        <v>35</v>
      </c>
      <c r="B139" s="12">
        <f t="array" ref="B139">_xlfn.RANK.EQ(V139,$V$2:$V$607)</f>
        <v>138</v>
      </c>
      <c r="C139" s="13" t="str">
        <f>IF(VLOOKUP($A139,Tournoi!$B$2:$F$601,3,0)="","",VLOOKUP($A139,Tournoi!$B$2:$F$601,3,0))</f>
        <v>De Sloover</v>
      </c>
      <c r="D139" s="13" t="str">
        <f>IF(VLOOKUP($A139,Tournoi!$B$2:$F$601,4,0)="","",VLOOKUP($A139,Tournoi!$B$2:$F$601,4,0))</f>
        <v>Andy</v>
      </c>
      <c r="E139" s="13" t="str">
        <f>IF(VLOOKUP($A139,Tournoi!$B$2:$F$612,5,0)="","",VLOOKUP($A139,Tournoi!$B$2:$F$612,5,0))</f>
        <v>Twenty-Four</v>
      </c>
      <c r="F139" s="12">
        <v>209.00815271002199</v>
      </c>
      <c r="G139" s="12">
        <v>69.669384236674006</v>
      </c>
      <c r="H139" s="12">
        <v>129.849079939668</v>
      </c>
      <c r="I139" s="12">
        <v>86.566053293112105</v>
      </c>
      <c r="J139" s="14">
        <v>195.59369097081699</v>
      </c>
      <c r="K139" s="12"/>
      <c r="L139" t="s">
        <v>958</v>
      </c>
      <c r="M139" s="12" t="s">
        <v>958</v>
      </c>
      <c r="N139" s="12" t="s">
        <v>958</v>
      </c>
      <c r="O139" s="12" t="str">
        <f>IF(VLOOKUP($A139,Tournoi!$B$2:$AC$601,6,0)="","",VLOOKUP($A139,Tournoi!$B$2:$AF$601,30,0))</f>
        <v/>
      </c>
      <c r="P139" s="12"/>
      <c r="Q139" s="12"/>
      <c r="R139" s="12"/>
      <c r="S139" s="15"/>
      <c r="T139" s="14">
        <f t="array" ref="T139">SUM(J139:S139)</f>
        <v>195.59369097081699</v>
      </c>
      <c r="U139" s="12">
        <f t="array" ref="U139">IF(S139="",0,S139)+IF((COUNT(J139:R139)&lt;6),SUM(J139:R139),(MAX(J139:R139)+LARGE(J139:R139,2)+LARGE(J139:R139,3)+LARGE(J139:R139,4)+LARGE(J139:R139,5)))</f>
        <v>195.59369097081699</v>
      </c>
      <c r="V139" s="12">
        <f>U139+G139+I139</f>
        <v>351.82912850060313</v>
      </c>
      <c r="W139" s="12">
        <f t="array" ref="W139">COUNT(J139:S139)</f>
        <v>1</v>
      </c>
      <c r="X139" s="12"/>
      <c r="Y139" s="12"/>
      <c r="Z139" s="16"/>
      <c r="AA139" s="16"/>
      <c r="AC139" s="16"/>
      <c r="AD139" s="16"/>
    </row>
    <row r="140" spans="1:256" s="19" customFormat="1" ht="16.5" customHeight="1" x14ac:dyDescent="0.2">
      <c r="A140" s="12">
        <v>542</v>
      </c>
      <c r="B140" s="12">
        <f t="array" ref="B140">_xlfn.RANK.EQ(V140,$V$2:$V$607)</f>
        <v>139</v>
      </c>
      <c r="C140" s="13" t="str">
        <f>IF(VLOOKUP($A140,Tournoi!$B$2:$F$601,3,0)="","",VLOOKUP($A140,Tournoi!$B$2:$F$601,3,0))</f>
        <v>De Coninck</v>
      </c>
      <c r="D140" s="13" t="str">
        <f>IF(VLOOKUP($A140,Tournoi!$B$2:$F$601,4,0)="","",VLOOKUP($A140,Tournoi!$B$2:$F$601,4,0))</f>
        <v>Guy</v>
      </c>
      <c r="E140" s="13" t="str">
        <f>IF(VLOOKUP($A140,Tournoi!$B$2:$F$612,5,0)="","",VLOOKUP($A140,Tournoi!$B$2:$F$612,5,0))</f>
        <v>Winning Movez</v>
      </c>
      <c r="F140" s="12">
        <v>0</v>
      </c>
      <c r="G140" s="12">
        <v>0</v>
      </c>
      <c r="H140" s="12">
        <v>67.144883504668698</v>
      </c>
      <c r="I140" s="12">
        <v>44.763255669779099</v>
      </c>
      <c r="J140" s="14">
        <v>178.44527787252201</v>
      </c>
      <c r="K140" s="12"/>
      <c r="L140" t="s">
        <v>958</v>
      </c>
      <c r="M140" s="12" t="s">
        <v>958</v>
      </c>
      <c r="N140" s="12" t="s">
        <v>958</v>
      </c>
      <c r="O140" s="12">
        <f>IF(VLOOKUP($A140,Tournoi!$B$2:$AC$601,6,0)="","",VLOOKUP($A140,Tournoi!$B$2:$AF$601,30,0))</f>
        <v>124.55094339622642</v>
      </c>
      <c r="P140" s="12"/>
      <c r="Q140" s="12"/>
      <c r="R140" s="12"/>
      <c r="S140" s="15"/>
      <c r="T140" s="14">
        <f t="array" ref="T140">SUM(J140:S140)</f>
        <v>302.9962212687484</v>
      </c>
      <c r="U140" s="12">
        <f t="array" ref="U140">IF(S140="",0,S140)+IF((COUNT(J140:R140)&lt;6),SUM(J140:R140),(MAX(J140:R140)+LARGE(J140:R140,2)+LARGE(J140:R140,3)+LARGE(J140:R140,4)+LARGE(J140:R140,5)))</f>
        <v>302.9962212687484</v>
      </c>
      <c r="V140" s="12">
        <f>U140+G140+I140</f>
        <v>347.75947693852748</v>
      </c>
      <c r="W140" s="12">
        <f t="array" ref="W140">COUNT(J140:S140)</f>
        <v>2</v>
      </c>
      <c r="X140" s="12"/>
      <c r="Y140" s="12"/>
      <c r="Z140" s="16"/>
      <c r="AA140" s="12"/>
      <c r="AB140" s="12"/>
      <c r="AC140" s="16"/>
      <c r="AD140" s="16"/>
    </row>
    <row r="141" spans="1:256" s="19" customFormat="1" ht="16.5" customHeight="1" x14ac:dyDescent="0.2">
      <c r="A141" s="12">
        <v>89</v>
      </c>
      <c r="B141" s="12">
        <f t="array" ref="B141">_xlfn.RANK.EQ(V141,$V$2:$V$607)</f>
        <v>140</v>
      </c>
      <c r="C141" s="13" t="str">
        <f>IF(VLOOKUP($A141,Tournoi!$B$2:$F$601,3,0)="","",VLOOKUP($A141,Tournoi!$B$2:$F$601,3,0))</f>
        <v>Merchiers</v>
      </c>
      <c r="D141" s="13" t="str">
        <f>IF(VLOOKUP($A141,Tournoi!$B$2:$F$601,4,0)="","",VLOOKUP($A141,Tournoi!$B$2:$F$601,4,0))</f>
        <v>Koen</v>
      </c>
      <c r="E141" s="13" t="str">
        <f>IF(VLOOKUP($A141,Tournoi!$B$2:$F$612,5,0)="","",VLOOKUP($A141,Tournoi!$B$2:$F$612,5,0))</f>
        <v>De Speltafel</v>
      </c>
      <c r="F141" s="12">
        <v>211.061972789116</v>
      </c>
      <c r="G141" s="12">
        <v>70.353990929705205</v>
      </c>
      <c r="H141" s="12">
        <v>146.17360517278101</v>
      </c>
      <c r="I141" s="12">
        <v>97.449070115187695</v>
      </c>
      <c r="J141" s="14">
        <v>179.46743723401599</v>
      </c>
      <c r="K141" s="12"/>
      <c r="L141" t="s">
        <v>958</v>
      </c>
      <c r="M141" s="12" t="s">
        <v>958</v>
      </c>
      <c r="N141" s="12" t="s">
        <v>958</v>
      </c>
      <c r="O141" s="12" t="str">
        <f>IF(VLOOKUP($A141,Tournoi!$B$2:$AC$601,6,0)="","",VLOOKUP($A141,Tournoi!$B$2:$AF$601,30,0))</f>
        <v/>
      </c>
      <c r="P141" s="12"/>
      <c r="Q141" s="12"/>
      <c r="R141" s="12"/>
      <c r="S141" s="15"/>
      <c r="T141" s="14">
        <f t="array" ref="T141">SUM(J141:S141)</f>
        <v>179.46743723401599</v>
      </c>
      <c r="U141" s="12">
        <f t="array" ref="U141">IF(S141="",0,S141)+IF((COUNT(J141:R141)&lt;6),SUM(J141:R141),(MAX(J141:R141)+LARGE(J141:R141,2)+LARGE(J141:R141,3)+LARGE(J141:R141,4)+LARGE(J141:R141,5)))</f>
        <v>179.46743723401599</v>
      </c>
      <c r="V141" s="12">
        <f>U141+G141+I141</f>
        <v>347.27049827890886</v>
      </c>
      <c r="W141" s="12">
        <f t="array" ref="W141">COUNT(J141:S141)</f>
        <v>1</v>
      </c>
      <c r="X141" s="12"/>
      <c r="Y141" s="12"/>
      <c r="Z141" s="16"/>
      <c r="AA141" s="12"/>
      <c r="AB141" s="12"/>
      <c r="AC141" s="16"/>
      <c r="AD141" s="16"/>
    </row>
    <row r="142" spans="1:256" s="19" customFormat="1" ht="16.5" customHeight="1" x14ac:dyDescent="0.2">
      <c r="A142" s="12">
        <v>158</v>
      </c>
      <c r="B142" s="12">
        <f t="array" ref="B142">_xlfn.RANK.EQ(V142,$V$2:$V$607)</f>
        <v>141</v>
      </c>
      <c r="C142" s="13" t="str">
        <f>IF(VLOOKUP($A142,Tournoi!$B$2:$F$601,3,0)="","",VLOOKUP($A142,Tournoi!$B$2:$F$601,3,0))</f>
        <v>Vandenabeele</v>
      </c>
      <c r="D142" s="13" t="str">
        <f>IF(VLOOKUP($A142,Tournoi!$B$2:$F$601,4,0)="","",VLOOKUP($A142,Tournoi!$B$2:$F$601,4,0))</f>
        <v>Risa</v>
      </c>
      <c r="E142" s="13" t="str">
        <f>IF(VLOOKUP($A142,Tournoi!$B$2:$F$612,5,0)="","",VLOOKUP($A142,Tournoi!$B$2:$F$612,5,0))</f>
        <v>Spellebeen</v>
      </c>
      <c r="F142" s="12">
        <v>264.78543778801799</v>
      </c>
      <c r="G142" s="12">
        <v>88.261812596006095</v>
      </c>
      <c r="H142" s="12">
        <v>133.96460845751599</v>
      </c>
      <c r="I142" s="12">
        <v>89.309738971677106</v>
      </c>
      <c r="J142" s="14">
        <v>167.38790439968099</v>
      </c>
      <c r="K142" s="12"/>
      <c r="L142" t="s">
        <v>958</v>
      </c>
      <c r="M142" s="12" t="s">
        <v>958</v>
      </c>
      <c r="N142" s="12" t="s">
        <v>958</v>
      </c>
      <c r="O142" s="12" t="str">
        <f>IF(VLOOKUP($A142,Tournoi!$B$2:$AC$601,6,0)="","",VLOOKUP($A142,Tournoi!$B$2:$AF$601,30,0))</f>
        <v/>
      </c>
      <c r="P142" s="12"/>
      <c r="Q142" s="12"/>
      <c r="R142" s="12"/>
      <c r="S142" s="15"/>
      <c r="T142" s="14">
        <f t="array" ref="T142">SUM(J142:S142)</f>
        <v>167.38790439968099</v>
      </c>
      <c r="U142" s="12">
        <f t="array" ref="U142">IF(S142="",0,S142)+IF((COUNT(J142:R142)&lt;6),SUM(J142:R142),(MAX(J142:R142)+LARGE(J142:R142,2)+LARGE(J142:R142,3)+LARGE(J142:R142,4)+LARGE(J142:R142,5)))</f>
        <v>167.38790439968099</v>
      </c>
      <c r="V142" s="12">
        <f>U142+G142+I142</f>
        <v>344.95945596736419</v>
      </c>
      <c r="W142" s="12">
        <f t="array" ref="W142">COUNT(J142:S142)</f>
        <v>1</v>
      </c>
      <c r="X142" s="12"/>
      <c r="Y142" s="12"/>
      <c r="Z142" s="16"/>
      <c r="AA142" s="16"/>
      <c r="AC142" s="16"/>
      <c r="AD142" s="16"/>
    </row>
    <row r="143" spans="1:256" s="19" customFormat="1" ht="16.5" customHeight="1" x14ac:dyDescent="0.2">
      <c r="A143" s="12">
        <v>385</v>
      </c>
      <c r="B143" s="12">
        <f t="array" ref="B143">_xlfn.RANK.EQ(V143,$V$2:$V$607)</f>
        <v>142</v>
      </c>
      <c r="C143" s="13" t="str">
        <f>IF(VLOOKUP($A143,Tournoi!$B$2:$F$601,3,0)="","",VLOOKUP($A143,Tournoi!$B$2:$F$601,3,0))</f>
        <v>Lucas</v>
      </c>
      <c r="D143" s="13" t="str">
        <f>IF(VLOOKUP($A143,Tournoi!$B$2:$F$601,4,0)="","",VLOOKUP($A143,Tournoi!$B$2:$F$601,4,0))</f>
        <v>Tine</v>
      </c>
      <c r="E143" t="str">
        <f>IF(VLOOKUP($A143,Tournoi!$B$2:$F$612,5,0)="","",VLOOKUP($A143,Tournoi!$B$2:$F$612,5,0))</f>
        <v/>
      </c>
      <c r="F143" s="12">
        <v>67.208484848484801</v>
      </c>
      <c r="G143" s="12">
        <v>22.402828282828299</v>
      </c>
      <c r="H143" s="12">
        <v>134.04182876971299</v>
      </c>
      <c r="I143" s="12">
        <v>89.3612191798086</v>
      </c>
      <c r="J143" s="14">
        <v>164.71761141789901</v>
      </c>
      <c r="K143" s="12"/>
      <c r="L143" t="s">
        <v>958</v>
      </c>
      <c r="M143" s="12" t="s">
        <v>958</v>
      </c>
      <c r="N143" s="12" t="s">
        <v>958</v>
      </c>
      <c r="O143" s="12">
        <f>IF(VLOOKUP($A143,Tournoi!$B$2:$AC$601,6,0)="","",VLOOKUP($A143,Tournoi!$B$2:$AF$601,30,0))</f>
        <v>67.193413937774835</v>
      </c>
      <c r="P143" s="12"/>
      <c r="Q143" s="12"/>
      <c r="R143" s="12"/>
      <c r="S143" s="15"/>
      <c r="T143" s="14">
        <f t="array" ref="T143">SUM(J143:S143)</f>
        <v>231.91102535567384</v>
      </c>
      <c r="U143" s="12">
        <f t="array" ref="U143">IF(S143="",0,S143)+IF((COUNT(J143:R143)&lt;6),SUM(J143:R143),(MAX(J143:R143)+LARGE(J143:R143,2)+LARGE(J143:R143,3)+LARGE(J143:R143,4)+LARGE(J143:R143,5)))</f>
        <v>231.91102535567384</v>
      </c>
      <c r="V143" s="12">
        <f>U143+G143+I143</f>
        <v>343.67507281831075</v>
      </c>
      <c r="W143" s="12">
        <f t="array" ref="W143">COUNT(J143:S143)</f>
        <v>2</v>
      </c>
      <c r="X143" s="12"/>
      <c r="Y143" s="12"/>
      <c r="Z143" s="16"/>
      <c r="AA143" s="12"/>
      <c r="AB143" s="12"/>
      <c r="AC143" s="16"/>
      <c r="AD143" s="16"/>
      <c r="AE143" s="21"/>
    </row>
    <row r="144" spans="1:256" s="19" customFormat="1" ht="16.5" customHeight="1" x14ac:dyDescent="0.2">
      <c r="A144" s="12">
        <v>327</v>
      </c>
      <c r="B144" s="12">
        <f t="array" ref="B144">_xlfn.RANK.EQ(V144,$V$2:$V$607)</f>
        <v>143</v>
      </c>
      <c r="C144" s="13" t="str">
        <f>IF(VLOOKUP($A144,Tournoi!$B$2:$F$601,3,0)="","",VLOOKUP($A144,Tournoi!$B$2:$F$601,3,0))</f>
        <v>Van Gassen</v>
      </c>
      <c r="D144" s="13" t="str">
        <f>IF(VLOOKUP($A144,Tournoi!$B$2:$F$601,4,0)="","",VLOOKUP($A144,Tournoi!$B$2:$F$601,4,0))</f>
        <v>Dorien</v>
      </c>
      <c r="E144" t="str">
        <f>IF(VLOOKUP($A144,Tournoi!$B$2:$F$612,5,0)="","",VLOOKUP($A144,Tournoi!$B$2:$F$612,5,0))</f>
        <v/>
      </c>
      <c r="F144" s="12">
        <v>0</v>
      </c>
      <c r="G144" s="12">
        <v>0</v>
      </c>
      <c r="H144" s="12">
        <v>0</v>
      </c>
      <c r="I144" s="12">
        <v>0</v>
      </c>
      <c r="J144" s="14">
        <v>124.574305934968</v>
      </c>
      <c r="K144" s="12"/>
      <c r="L144" s="12">
        <v>155.28544430558452</v>
      </c>
      <c r="M144" s="12">
        <v>61.906158985069666</v>
      </c>
      <c r="N144" s="12" t="s">
        <v>958</v>
      </c>
      <c r="O144" s="12" t="str">
        <f>IF(VLOOKUP($A144,Tournoi!$B$2:$AC$601,6,0)="","",VLOOKUP($A144,Tournoi!$B$2:$AF$601,30,0))</f>
        <v/>
      </c>
      <c r="P144" s="12"/>
      <c r="Q144" s="12"/>
      <c r="R144" s="12"/>
      <c r="S144" s="15"/>
      <c r="T144" s="14">
        <f t="array" ref="T144">SUM(J144:S144)</f>
        <v>341.76590922562218</v>
      </c>
      <c r="U144" s="12">
        <f t="array" ref="U144">IF(S144="",0,S144)+IF((COUNT(J144:R144)&lt;6),SUM(J144:R144),(MAX(J144:R144)+LARGE(J144:R144,2)+LARGE(J144:R144,3)+LARGE(J144:R144,4)+LARGE(J144:R144,5)))</f>
        <v>341.76590922562218</v>
      </c>
      <c r="V144" s="12">
        <f>U144+G144+I144</f>
        <v>341.76590922562218</v>
      </c>
      <c r="W144" s="12">
        <f t="array" ref="W144">COUNT(J144:S144)</f>
        <v>3</v>
      </c>
      <c r="X144" s="12"/>
      <c r="Y144" s="12"/>
      <c r="Z144" s="16"/>
      <c r="AA144" s="16"/>
      <c r="AC144" s="16"/>
      <c r="AD144" s="16"/>
    </row>
    <row r="145" spans="1:256" s="19" customFormat="1" ht="16.5" customHeight="1" x14ac:dyDescent="0.2">
      <c r="A145" s="12">
        <v>394</v>
      </c>
      <c r="B145" s="12">
        <f t="array" ref="B145">_xlfn.RANK.EQ(V145,$V$2:$V$607)</f>
        <v>144</v>
      </c>
      <c r="C145" s="13" t="str">
        <f>IF(VLOOKUP($A145,Tournoi!$B$2:$F$601,3,0)="","",VLOOKUP($A145,Tournoi!$B$2:$F$601,3,0))</f>
        <v>Verhelst</v>
      </c>
      <c r="D145" s="13" t="str">
        <f>IF(VLOOKUP($A145,Tournoi!$B$2:$F$601,4,0)="","",VLOOKUP($A145,Tournoi!$B$2:$F$601,4,0))</f>
        <v>Fabio</v>
      </c>
      <c r="E145" t="str">
        <f>IF(VLOOKUP($A145,Tournoi!$B$2:$F$612,5,0)="","",VLOOKUP($A145,Tournoi!$B$2:$F$612,5,0))</f>
        <v/>
      </c>
      <c r="F145" s="12">
        <v>100.69653377406</v>
      </c>
      <c r="G145" s="12">
        <v>33.565511258020003</v>
      </c>
      <c r="H145" s="12">
        <v>133.969003926722</v>
      </c>
      <c r="I145" s="12">
        <v>89.312669284481402</v>
      </c>
      <c r="J145" s="14">
        <v>84.008340785420799</v>
      </c>
      <c r="K145" s="12"/>
      <c r="L145" t="s">
        <v>958</v>
      </c>
      <c r="M145" s="12" t="s">
        <v>958</v>
      </c>
      <c r="N145" s="12" t="s">
        <v>958</v>
      </c>
      <c r="O145" s="12">
        <f>IF(VLOOKUP($A145,Tournoi!$B$2:$AC$601,6,0)="","",VLOOKUP($A145,Tournoi!$B$2:$AF$601,30,0))</f>
        <v>134.09455088187997</v>
      </c>
      <c r="P145" s="12"/>
      <c r="Q145" s="12"/>
      <c r="R145" s="12"/>
      <c r="S145" s="15"/>
      <c r="T145" s="14">
        <f t="array" ref="T145">SUM(J145:S145)</f>
        <v>218.10289166730075</v>
      </c>
      <c r="U145" s="12">
        <f t="array" ref="U145">IF(S145="",0,S145)+IF((COUNT(J145:R145)&lt;6),SUM(J145:R145),(MAX(J145:R145)+LARGE(J145:R145,2)+LARGE(J145:R145,3)+LARGE(J145:R145,4)+LARGE(J145:R145,5)))</f>
        <v>218.10289166730075</v>
      </c>
      <c r="V145" s="12">
        <f>U145+G145+I145</f>
        <v>340.98107220980216</v>
      </c>
      <c r="W145" s="12">
        <f t="array" ref="W145">COUNT(J145:S145)</f>
        <v>2</v>
      </c>
      <c r="X145" s="12"/>
      <c r="Y145" s="12"/>
      <c r="Z145" s="16"/>
      <c r="AA145" s="16"/>
      <c r="AC145" s="16"/>
      <c r="AD145" s="16"/>
    </row>
    <row r="146" spans="1:256" s="19" customFormat="1" ht="16.5" customHeight="1" x14ac:dyDescent="0.2">
      <c r="A146" s="12">
        <v>25</v>
      </c>
      <c r="B146" s="12">
        <f t="array" ref="B146">_xlfn.RANK.EQ(V146,$V$2:$V$607)</f>
        <v>145</v>
      </c>
      <c r="C146" s="13" t="str">
        <f>IF(VLOOKUP($A146,Tournoi!$B$2:$F$601,3,0)="","",VLOOKUP($A146,Tournoi!$B$2:$F$601,3,0))</f>
        <v>Devreker</v>
      </c>
      <c r="D146" s="13" t="str">
        <f>IF(VLOOKUP($A146,Tournoi!$B$2:$F$601,4,0)="","",VLOOKUP($A146,Tournoi!$B$2:$F$601,4,0))</f>
        <v>Bart</v>
      </c>
      <c r="E146" t="str">
        <f>IF(VLOOKUP($A146,Tournoi!$B$2:$F$612,5,0)="","",VLOOKUP($A146,Tournoi!$B$2:$F$612,5,0))</f>
        <v/>
      </c>
      <c r="F146" s="12">
        <v>266.35695633884802</v>
      </c>
      <c r="G146" s="12">
        <v>88.785652112949506</v>
      </c>
      <c r="H146" s="12">
        <v>377.89937935047999</v>
      </c>
      <c r="I146" s="12">
        <v>251.93291956698701</v>
      </c>
      <c r="J146" s="14"/>
      <c r="K146" s="12"/>
      <c r="L146" t="s">
        <v>958</v>
      </c>
      <c r="M146" s="12" t="s">
        <v>958</v>
      </c>
      <c r="N146" s="12" t="s">
        <v>958</v>
      </c>
      <c r="O146" s="12" t="str">
        <f>IF(VLOOKUP($A146,Tournoi!$B$2:$AC$601,6,0)="","",VLOOKUP($A146,Tournoi!$B$2:$AF$601,30,0))</f>
        <v/>
      </c>
      <c r="P146" s="12"/>
      <c r="Q146" s="12"/>
      <c r="R146" s="12"/>
      <c r="S146" s="15"/>
      <c r="T146" s="14">
        <f t="array" ref="T146">SUM(J146:S146)</f>
        <v>0</v>
      </c>
      <c r="U146" s="12">
        <f t="array" ref="U146">IF(S146="",0,S146)+IF((COUNT(J146:R146)&lt;6),SUM(J146:R146),(MAX(J146:R146)+LARGE(J146:R146,2)+LARGE(J146:R146,3)+LARGE(J146:R146,4)+LARGE(J146:R146,5)))</f>
        <v>0</v>
      </c>
      <c r="V146" s="12">
        <f>U146+G146+I146</f>
        <v>340.71857167993653</v>
      </c>
      <c r="W146" s="12">
        <f t="array" ref="W146">COUNT(J146:S146)</f>
        <v>0</v>
      </c>
      <c r="X146" s="12"/>
      <c r="Y146" s="12"/>
      <c r="Z146" s="16"/>
      <c r="AA146" s="12"/>
      <c r="AB146" s="12"/>
      <c r="AC146" s="16"/>
      <c r="AD146" s="16"/>
    </row>
    <row r="147" spans="1:256" s="19" customFormat="1" ht="16.5" customHeight="1" x14ac:dyDescent="0.2">
      <c r="A147" s="12">
        <v>134</v>
      </c>
      <c r="B147" s="12">
        <f t="array" ref="B147">_xlfn.RANK.EQ(V147,$V$2:$V$607)</f>
        <v>146</v>
      </c>
      <c r="C147" s="13" t="str">
        <f>IF(VLOOKUP($A147,Tournoi!$B$2:$F$601,3,0)="","",VLOOKUP($A147,Tournoi!$B$2:$F$601,3,0))</f>
        <v>Denoulet</v>
      </c>
      <c r="D147" s="13" t="str">
        <f>IF(VLOOKUP($A147,Tournoi!$B$2:$F$601,4,0)="","",VLOOKUP($A147,Tournoi!$B$2:$F$601,4,0))</f>
        <v>Stijn</v>
      </c>
      <c r="E147" s="13" t="str">
        <f>IF(VLOOKUP($A147,Tournoi!$B$2:$F$612,5,0)="","",VLOOKUP($A147,Tournoi!$B$2:$F$612,5,0))</f>
        <v>Incognito</v>
      </c>
      <c r="F147" s="12">
        <v>134.16879794791799</v>
      </c>
      <c r="G147" s="12">
        <v>44.722932649305903</v>
      </c>
      <c r="H147" s="12">
        <v>0</v>
      </c>
      <c r="I147" s="12">
        <v>0</v>
      </c>
      <c r="J147" s="14">
        <v>295.29074669465803</v>
      </c>
      <c r="K147" s="12"/>
      <c r="L147" t="s">
        <v>958</v>
      </c>
      <c r="M147" s="12" t="s">
        <v>958</v>
      </c>
      <c r="N147" s="12" t="s">
        <v>958</v>
      </c>
      <c r="O147" s="12" t="str">
        <f>IF(VLOOKUP($A147,Tournoi!$B$2:$AC$601,6,0)="","",VLOOKUP($A147,Tournoi!$B$2:$AF$601,30,0))</f>
        <v/>
      </c>
      <c r="P147" s="12"/>
      <c r="Q147" s="12"/>
      <c r="R147" s="12"/>
      <c r="S147" s="15"/>
      <c r="T147" s="14">
        <f t="array" ref="T147">SUM(J147:S147)</f>
        <v>295.29074669465803</v>
      </c>
      <c r="U147" s="12">
        <f t="array" ref="U147">IF(S147="",0,S147)+IF((COUNT(J147:R147)&lt;6),SUM(J147:R147),(MAX(J147:R147)+LARGE(J147:R147,2)+LARGE(J147:R147,3)+LARGE(J147:R147,4)+LARGE(J147:R147,5)))</f>
        <v>295.29074669465803</v>
      </c>
      <c r="V147" s="12">
        <f>U147+G147+I147</f>
        <v>340.01367934396393</v>
      </c>
      <c r="W147" s="12">
        <f t="array" ref="W147">COUNT(J147:S147)</f>
        <v>1</v>
      </c>
      <c r="X147" s="12"/>
      <c r="Y147" s="12"/>
      <c r="Z147" s="16"/>
      <c r="AA147" s="12"/>
      <c r="AB147" s="12"/>
      <c r="AC147" s="16"/>
      <c r="AD147" s="16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</row>
    <row r="148" spans="1:256" s="19" customFormat="1" ht="16.5" customHeight="1" x14ac:dyDescent="0.2">
      <c r="A148" s="12">
        <v>442</v>
      </c>
      <c r="B148" s="12">
        <f t="array" ref="B148">_xlfn.RANK.EQ(V148,$V$2:$V$607)</f>
        <v>147</v>
      </c>
      <c r="C148" s="13" t="str">
        <f>IF(VLOOKUP($A148,Tournoi!$B$2:$F$601,3,0)="","",VLOOKUP($A148,Tournoi!$B$2:$F$601,3,0))</f>
        <v>Deniz</v>
      </c>
      <c r="D148" s="13" t="str">
        <f>IF(VLOOKUP($A148,Tournoi!$B$2:$F$601,4,0)="","",VLOOKUP($A148,Tournoi!$B$2:$F$601,4,0))</f>
        <v>Gael</v>
      </c>
      <c r="E148" t="str">
        <f>IF(VLOOKUP($A148,Tournoi!$B$2:$F$612,5,0)="","",VLOOKUP($A148,Tournoi!$B$2:$F$612,5,0))</f>
        <v/>
      </c>
      <c r="F148" s="12">
        <v>104.583832833833</v>
      </c>
      <c r="G148" s="12">
        <v>34.8612776112776</v>
      </c>
      <c r="H148" s="12">
        <v>0</v>
      </c>
      <c r="I148" s="12">
        <v>0</v>
      </c>
      <c r="J148" s="14"/>
      <c r="K148" s="12"/>
      <c r="L148" t="s">
        <v>958</v>
      </c>
      <c r="M148" s="12" t="s">
        <v>958</v>
      </c>
      <c r="N148" s="12" t="s">
        <v>958</v>
      </c>
      <c r="O148" s="12">
        <f>IF(VLOOKUP($A148,Tournoi!$B$2:$AC$601,6,0)="","",VLOOKUP($A148,Tournoi!$B$2:$AF$601,30,0))</f>
        <v>301.43679935544304</v>
      </c>
      <c r="P148" s="12"/>
      <c r="Q148" s="12"/>
      <c r="R148" s="12"/>
      <c r="S148" s="15"/>
      <c r="T148" s="14">
        <f t="array" ref="T148">SUM(J148:S148)</f>
        <v>301.43679935544304</v>
      </c>
      <c r="U148" s="12">
        <f t="array" ref="U148">IF(S148="",0,S148)+IF((COUNT(J148:R148)&lt;6),SUM(J148:R148),(MAX(J148:R148)+LARGE(J148:R148,2)+LARGE(J148:R148,3)+LARGE(J148:R148,4)+LARGE(J148:R148,5)))</f>
        <v>301.43679935544304</v>
      </c>
      <c r="V148" s="12">
        <f>U148+G148+I148</f>
        <v>336.29807696672066</v>
      </c>
      <c r="W148" s="12">
        <f t="array" ref="W148">COUNT(J148:S148)</f>
        <v>1</v>
      </c>
      <c r="X148" s="12"/>
      <c r="Y148" s="12"/>
      <c r="Z148" s="16"/>
      <c r="AA148" s="12"/>
      <c r="AB148" s="12"/>
      <c r="AC148" s="16"/>
      <c r="AD148" s="16"/>
    </row>
    <row r="149" spans="1:256" s="19" customFormat="1" ht="16.5" customHeight="1" x14ac:dyDescent="0.2">
      <c r="A149" s="12">
        <v>275</v>
      </c>
      <c r="B149" s="12">
        <f t="array" ref="B149">_xlfn.RANK.EQ(V149,$V$2:$V$607)</f>
        <v>148</v>
      </c>
      <c r="C149" s="13" t="str">
        <f>IF(VLOOKUP($A149,Tournoi!$B$2:$F$601,3,0)="","",VLOOKUP($A149,Tournoi!$B$2:$F$601,3,0))</f>
        <v>Wyns</v>
      </c>
      <c r="D149" s="13" t="str">
        <f>IF(VLOOKUP($A149,Tournoi!$B$2:$F$601,4,0)="","",VLOOKUP($A149,Tournoi!$B$2:$F$601,4,0))</f>
        <v>Lisa</v>
      </c>
      <c r="E149" s="13" t="str">
        <f>IF(VLOOKUP($A149,Tournoi!$B$2:$F$612,5,0)="","",VLOOKUP($A149,Tournoi!$B$2:$F$612,5,0))</f>
        <v>Spel 2660</v>
      </c>
      <c r="F149" s="12">
        <v>129.56683058656699</v>
      </c>
      <c r="G149" s="12">
        <v>43.188943528855802</v>
      </c>
      <c r="H149" s="12">
        <v>148.338949985787</v>
      </c>
      <c r="I149" s="12">
        <v>98.892633323858206</v>
      </c>
      <c r="J149" s="14"/>
      <c r="K149" s="12">
        <v>158.926501223944</v>
      </c>
      <c r="L149" t="s">
        <v>958</v>
      </c>
      <c r="M149" s="12" t="s">
        <v>958</v>
      </c>
      <c r="N149" s="12" t="s">
        <v>958</v>
      </c>
      <c r="O149" s="12">
        <f>IF(VLOOKUP($A149,Tournoi!$B$2:$AC$601,6,0)="","",VLOOKUP($A149,Tournoi!$B$2:$AF$601,30,0))</f>
        <v>33.788460186942153</v>
      </c>
      <c r="P149" s="12"/>
      <c r="Q149" s="12"/>
      <c r="R149" s="12"/>
      <c r="S149" s="15"/>
      <c r="T149" s="14">
        <f t="array" ref="T149">SUM(J149:S149)</f>
        <v>192.71496141088616</v>
      </c>
      <c r="U149" s="12">
        <f t="array" ref="U149">IF(S149="",0,S149)+IF((COUNT(J149:R149)&lt;6),SUM(J149:R149),(MAX(J149:R149)+LARGE(J149:R149,2)+LARGE(J149:R149,3)+LARGE(J149:R149,4)+LARGE(J149:R149,5)))</f>
        <v>192.71496141088616</v>
      </c>
      <c r="V149" s="12">
        <f>U149+G149+I149</f>
        <v>334.79653826360016</v>
      </c>
      <c r="W149" s="12">
        <f t="array" ref="W149">COUNT(J149:S149)</f>
        <v>2</v>
      </c>
      <c r="X149" s="12"/>
      <c r="Y149" s="12"/>
      <c r="Z149" s="16"/>
      <c r="AA149" s="12"/>
      <c r="AB149" s="12"/>
      <c r="AC149" s="16"/>
      <c r="AD149" s="16"/>
    </row>
    <row r="150" spans="1:256" s="19" customFormat="1" ht="16.5" customHeight="1" x14ac:dyDescent="0.2">
      <c r="A150" s="12">
        <v>130</v>
      </c>
      <c r="B150" s="12">
        <f t="array" ref="B150">_xlfn.RANK.EQ(V150,$V$2:$V$607)</f>
        <v>149</v>
      </c>
      <c r="C150" s="13" t="str">
        <f>IF(VLOOKUP($A150,Tournoi!$B$2:$F$601,3,0)="","",VLOOKUP($A150,Tournoi!$B$2:$F$601,3,0))</f>
        <v>Vansteenkiste</v>
      </c>
      <c r="D150" s="13" t="str">
        <f>IF(VLOOKUP($A150,Tournoi!$B$2:$F$601,4,0)="","",VLOOKUP($A150,Tournoi!$B$2:$F$601,4,0))</f>
        <v>Alexander</v>
      </c>
      <c r="E150" s="13" t="str">
        <f>IF(VLOOKUP($A150,Tournoi!$B$2:$F$612,5,0)="","",VLOOKUP($A150,Tournoi!$B$2:$F$612,5,0))</f>
        <v>Spelen op Zolder</v>
      </c>
      <c r="F150" s="12">
        <v>67.177570623800605</v>
      </c>
      <c r="G150" s="12">
        <v>22.3925235412669</v>
      </c>
      <c r="H150" s="12">
        <v>125.737266855372</v>
      </c>
      <c r="I150" s="12">
        <v>83.824844570248004</v>
      </c>
      <c r="J150" s="14">
        <v>227.83815937149299</v>
      </c>
      <c r="K150" s="12"/>
      <c r="L150" t="s">
        <v>958</v>
      </c>
      <c r="M150" s="12" t="s">
        <v>958</v>
      </c>
      <c r="N150" s="12" t="s">
        <v>958</v>
      </c>
      <c r="O150" s="12" t="str">
        <f>IF(VLOOKUP($A150,Tournoi!$B$2:$AC$601,6,0)="","",VLOOKUP($A150,Tournoi!$B$2:$AF$601,30,0))</f>
        <v/>
      </c>
      <c r="P150" s="12"/>
      <c r="Q150" s="12"/>
      <c r="R150" s="12"/>
      <c r="S150" s="15"/>
      <c r="T150" s="14">
        <f t="array" ref="T150">SUM(J150:S150)</f>
        <v>227.83815937149299</v>
      </c>
      <c r="U150" s="12">
        <f t="array" ref="U150">IF(S150="",0,S150)+IF((COUNT(J150:R150)&lt;6),SUM(J150:R150),(MAX(J150:R150)+LARGE(J150:R150,2)+LARGE(J150:R150,3)+LARGE(J150:R150,4)+LARGE(J150:R150,5)))</f>
        <v>227.83815937149299</v>
      </c>
      <c r="V150" s="12">
        <f>U150+G150+I150</f>
        <v>334.05552748300789</v>
      </c>
      <c r="W150" s="12">
        <f t="array" ref="W150">COUNT(J150:S150)</f>
        <v>1</v>
      </c>
      <c r="X150" s="12"/>
      <c r="Y150" s="12"/>
      <c r="Z150" s="16"/>
      <c r="AA150" s="12"/>
      <c r="AB150" s="12"/>
      <c r="AC150" s="16"/>
      <c r="AD150" s="16"/>
    </row>
    <row r="151" spans="1:256" s="19" customFormat="1" ht="16.5" customHeight="1" x14ac:dyDescent="0.2">
      <c r="A151" s="12">
        <v>87</v>
      </c>
      <c r="B151" s="12">
        <f t="array" ref="B151">_xlfn.RANK.EQ(V151,$V$2:$V$607)</f>
        <v>150</v>
      </c>
      <c r="C151" s="13" t="str">
        <f>IF(VLOOKUP($A151,Tournoi!$B$2:$F$601,3,0)="","",VLOOKUP($A151,Tournoi!$B$2:$F$601,3,0))</f>
        <v>De Groote</v>
      </c>
      <c r="D151" s="13" t="str">
        <f>IF(VLOOKUP($A151,Tournoi!$B$2:$F$601,4,0)="","",VLOOKUP($A151,Tournoi!$B$2:$F$601,4,0))</f>
        <v>Nancy</v>
      </c>
      <c r="E151" s="13" t="str">
        <f>IF(VLOOKUP($A151,Tournoi!$B$2:$F$612,5,0)="","",VLOOKUP($A151,Tournoi!$B$2:$F$612,5,0))</f>
        <v>Spelen op Zolder</v>
      </c>
      <c r="F151" s="12">
        <v>0</v>
      </c>
      <c r="G151" s="12">
        <v>0</v>
      </c>
      <c r="H151" s="12">
        <v>179.34056730472099</v>
      </c>
      <c r="I151" s="12">
        <v>119.560378203147</v>
      </c>
      <c r="J151" s="14">
        <v>33.5833333333333</v>
      </c>
      <c r="K151" s="12"/>
      <c r="L151" t="s">
        <v>958</v>
      </c>
      <c r="M151" s="12" t="s">
        <v>958</v>
      </c>
      <c r="N151" s="12" t="s">
        <v>958</v>
      </c>
      <c r="O151" s="12">
        <f>IF(VLOOKUP($A151,Tournoi!$B$2:$AC$601,6,0)="","",VLOOKUP($A151,Tournoi!$B$2:$AF$601,30,0))</f>
        <v>179.46907067731809</v>
      </c>
      <c r="P151" s="12"/>
      <c r="Q151" s="12"/>
      <c r="R151" s="12"/>
      <c r="S151" s="15"/>
      <c r="T151" s="14">
        <f t="array" ref="T151">SUM(J151:S151)</f>
        <v>213.0524040106514</v>
      </c>
      <c r="U151" s="12">
        <f t="array" ref="U151">IF(S151="",0,S151)+IF((COUNT(J151:R151)&lt;6),SUM(J151:R151),(MAX(J151:R151)+LARGE(J151:R151,2)+LARGE(J151:R151,3)+LARGE(J151:R151,4)+LARGE(J151:R151,5)))</f>
        <v>213.0524040106514</v>
      </c>
      <c r="V151" s="12">
        <f>U151+G151+I151</f>
        <v>332.61278221379837</v>
      </c>
      <c r="W151" s="12">
        <f t="array" ref="W151">COUNT(J151:S151)</f>
        <v>2</v>
      </c>
      <c r="X151" s="12"/>
      <c r="Y151" s="12"/>
      <c r="Z151" s="16"/>
      <c r="AA151" s="12"/>
      <c r="AB151" s="12"/>
      <c r="AC151" s="16"/>
      <c r="AD151" s="16"/>
    </row>
    <row r="152" spans="1:256" s="19" customFormat="1" ht="16.5" customHeight="1" x14ac:dyDescent="0.2">
      <c r="A152" s="12">
        <v>454</v>
      </c>
      <c r="B152" s="12">
        <f t="array" ref="B152">_xlfn.RANK.EQ(V152,$V$2:$V$607)</f>
        <v>151</v>
      </c>
      <c r="C152" s="13" t="str">
        <f>IF(VLOOKUP($A152,Tournoi!$B$2:$F$601,3,0)="","",VLOOKUP($A152,Tournoi!$B$2:$F$601,3,0))</f>
        <v>Devos</v>
      </c>
      <c r="D152" s="13" t="str">
        <f>IF(VLOOKUP($A152,Tournoi!$B$2:$F$601,4,0)="","",VLOOKUP($A152,Tournoi!$B$2:$F$601,4,0))</f>
        <v>Jonas</v>
      </c>
      <c r="E152" t="str">
        <f>IF(VLOOKUP($A152,Tournoi!$B$2:$F$612,5,0)="","",VLOOKUP($A152,Tournoi!$B$2:$F$612,5,0))</f>
        <v>Imagimonde</v>
      </c>
      <c r="F152" s="12">
        <v>0</v>
      </c>
      <c r="G152" s="12">
        <v>0</v>
      </c>
      <c r="H152" s="12">
        <v>286.11782256215503</v>
      </c>
      <c r="I152" s="12">
        <v>190.74521504143701</v>
      </c>
      <c r="J152" s="14"/>
      <c r="K152" s="12"/>
      <c r="L152" t="s">
        <v>958</v>
      </c>
      <c r="M152" s="12" t="s">
        <v>958</v>
      </c>
      <c r="N152" s="12" t="s">
        <v>958</v>
      </c>
      <c r="O152" s="12">
        <f>IF(VLOOKUP($A152,Tournoi!$B$2:$AC$601,6,0)="","",VLOOKUP($A152,Tournoi!$B$2:$AF$601,30,0))</f>
        <v>138.08891826432577</v>
      </c>
      <c r="P152" s="12"/>
      <c r="Q152" s="12"/>
      <c r="R152" s="12"/>
      <c r="S152" s="15"/>
      <c r="T152" s="14">
        <f t="array" ref="T152">SUM(J152:S152)</f>
        <v>138.08891826432577</v>
      </c>
      <c r="U152" s="12">
        <f t="array" ref="U152">IF(S152="",0,S152)+IF((COUNT(J152:R152)&lt;6),SUM(J152:R152),(MAX(J152:R152)+LARGE(J152:R152,2)+LARGE(J152:R152,3)+LARGE(J152:R152,4)+LARGE(J152:R152,5)))</f>
        <v>138.08891826432577</v>
      </c>
      <c r="V152" s="12">
        <f>U152+G152+I152</f>
        <v>328.83413330576275</v>
      </c>
      <c r="W152" s="12">
        <f t="array" ref="W152">COUNT(J152:S152)</f>
        <v>1</v>
      </c>
      <c r="X152" s="12"/>
      <c r="Y152" s="12"/>
      <c r="Z152" s="16"/>
      <c r="AA152" s="12"/>
      <c r="AB152" s="12"/>
      <c r="AC152" s="16"/>
      <c r="AD152" s="16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</row>
    <row r="153" spans="1:256" s="19" customFormat="1" ht="16.5" customHeight="1" x14ac:dyDescent="0.2">
      <c r="A153" s="12">
        <v>83</v>
      </c>
      <c r="B153" s="12">
        <f t="array" ref="B153">_xlfn.RANK.EQ(V153,$V$2:$V$607)</f>
        <v>152</v>
      </c>
      <c r="C153" s="13" t="str">
        <f>IF(VLOOKUP($A153,Tournoi!$B$2:$F$601,3,0)="","",VLOOKUP($A153,Tournoi!$B$2:$F$601,3,0))</f>
        <v>Expeels</v>
      </c>
      <c r="D153" s="13" t="str">
        <f>IF(VLOOKUP($A153,Tournoi!$B$2:$F$601,4,0)="","",VLOOKUP($A153,Tournoi!$B$2:$F$601,4,0))</f>
        <v>Lieven</v>
      </c>
      <c r="E153" s="13" t="str">
        <f>IF(VLOOKUP($A153,Tournoi!$B$2:$F$612,5,0)="","",VLOOKUP($A153,Tournoi!$B$2:$F$612,5,0))</f>
        <v>Spelen op Zolder</v>
      </c>
      <c r="F153" s="12">
        <v>231.804721740248</v>
      </c>
      <c r="G153" s="12">
        <v>77.268240580082704</v>
      </c>
      <c r="H153" s="12">
        <v>0</v>
      </c>
      <c r="I153" s="12">
        <v>0</v>
      </c>
      <c r="J153" s="14">
        <v>251.420249403094</v>
      </c>
      <c r="K153" s="12"/>
      <c r="L153" t="s">
        <v>958</v>
      </c>
      <c r="M153" s="12" t="s">
        <v>958</v>
      </c>
      <c r="N153" s="12" t="s">
        <v>958</v>
      </c>
      <c r="O153" s="12" t="str">
        <f>IF(VLOOKUP($A153,Tournoi!$B$2:$AC$601,6,0)="","",VLOOKUP($A153,Tournoi!$B$2:$AF$601,30,0))</f>
        <v/>
      </c>
      <c r="P153" s="12"/>
      <c r="Q153" s="12"/>
      <c r="R153" s="12"/>
      <c r="S153" s="15"/>
      <c r="T153" s="14">
        <f t="array" ref="T153">SUM(J153:S153)</f>
        <v>251.420249403094</v>
      </c>
      <c r="U153" s="12">
        <f t="array" ref="U153">IF(S153="",0,S153)+IF((COUNT(J153:R153)&lt;6),SUM(J153:R153),(MAX(J153:R153)+LARGE(J153:R153,2)+LARGE(J153:R153,3)+LARGE(J153:R153,4)+LARGE(J153:R153,5)))</f>
        <v>251.420249403094</v>
      </c>
      <c r="V153" s="12">
        <f>U153+G153+I153</f>
        <v>328.68848998317674</v>
      </c>
      <c r="W153" s="12">
        <f t="array" ref="W153">COUNT(J153:S153)</f>
        <v>1</v>
      </c>
      <c r="X153" s="12"/>
      <c r="Y153" s="12"/>
      <c r="Z153" s="16"/>
      <c r="AA153" s="12"/>
      <c r="AB153" s="12"/>
      <c r="AC153" s="16"/>
      <c r="AD153" s="16"/>
      <c r="AE153" s="21"/>
    </row>
    <row r="154" spans="1:256" s="19" customFormat="1" ht="16.5" customHeight="1" x14ac:dyDescent="0.2">
      <c r="A154" s="12">
        <v>114</v>
      </c>
      <c r="B154" s="12">
        <f t="array" ref="B154">_xlfn.RANK.EQ(V154,$V$2:$V$607)</f>
        <v>153</v>
      </c>
      <c r="C154" s="13" t="str">
        <f>IF(VLOOKUP($A154,Tournoi!$B$2:$F$601,3,0)="","",VLOOKUP($A154,Tournoi!$B$2:$F$601,3,0))</f>
        <v>Delafontaine</v>
      </c>
      <c r="D154" s="13" t="str">
        <f>IF(VLOOKUP($A154,Tournoi!$B$2:$F$601,4,0)="","",VLOOKUP($A154,Tournoi!$B$2:$F$601,4,0))</f>
        <v>Peter</v>
      </c>
      <c r="E154" s="13" t="str">
        <f>IF(VLOOKUP($A154,Tournoi!$B$2:$F$612,5,0)="","",VLOOKUP($A154,Tournoi!$B$2:$F$612,5,0))</f>
        <v>Spelen op Zolder</v>
      </c>
      <c r="F154" s="12">
        <v>238.71242977528101</v>
      </c>
      <c r="G154" s="12">
        <v>79.570809925093599</v>
      </c>
      <c r="H154" s="12">
        <v>272.690678244271</v>
      </c>
      <c r="I154" s="12">
        <v>181.79378549617999</v>
      </c>
      <c r="J154" s="14">
        <v>66.949685534591197</v>
      </c>
      <c r="K154" s="12"/>
      <c r="L154" t="s">
        <v>958</v>
      </c>
      <c r="M154" s="12" t="s">
        <v>958</v>
      </c>
      <c r="N154" s="12" t="s">
        <v>958</v>
      </c>
      <c r="O154" s="12" t="str">
        <f>IF(VLOOKUP($A154,Tournoi!$B$2:$AC$601,6,0)="","",VLOOKUP($A154,Tournoi!$B$2:$AF$601,30,0))</f>
        <v/>
      </c>
      <c r="P154" s="12"/>
      <c r="Q154" s="12"/>
      <c r="R154" s="12"/>
      <c r="S154" s="15"/>
      <c r="T154" s="14">
        <f t="array" ref="T154">SUM(J154:S154)</f>
        <v>66.949685534591197</v>
      </c>
      <c r="U154" s="12">
        <f t="array" ref="U154">IF(S154="",0,S154)+IF((COUNT(J154:R154)&lt;6),SUM(J154:R154),(MAX(J154:R154)+LARGE(J154:R154,2)+LARGE(J154:R154,3)+LARGE(J154:R154,4)+LARGE(J154:R154,5)))</f>
        <v>66.949685534591197</v>
      </c>
      <c r="V154" s="12">
        <f>U154+G154+I154</f>
        <v>328.31428095586477</v>
      </c>
      <c r="W154" s="12">
        <f t="array" ref="W154">COUNT(J154:S154)</f>
        <v>1</v>
      </c>
      <c r="X154" s="12"/>
      <c r="Y154" s="12"/>
      <c r="Z154" s="16"/>
      <c r="AA154" s="16"/>
      <c r="AC154" s="16"/>
      <c r="AD154" s="16"/>
    </row>
    <row r="155" spans="1:256" s="19" customFormat="1" ht="16.5" customHeight="1" x14ac:dyDescent="0.2">
      <c r="A155" s="12">
        <v>229</v>
      </c>
      <c r="B155" s="12">
        <f t="array" ref="B155">_xlfn.RANK.EQ(V155,$V$2:$V$607)</f>
        <v>154</v>
      </c>
      <c r="C155" s="13" t="str">
        <f>IF(VLOOKUP($A155,Tournoi!$B$2:$F$601,3,0)="","",VLOOKUP($A155,Tournoi!$B$2:$F$601,3,0))</f>
        <v>Croene</v>
      </c>
      <c r="D155" s="13" t="str">
        <f>IF(VLOOKUP($A155,Tournoi!$B$2:$F$601,4,0)="","",VLOOKUP($A155,Tournoi!$B$2:$F$601,4,0))</f>
        <v>Charlotte</v>
      </c>
      <c r="E155" s="13" t="str">
        <f>IF(VLOOKUP($A155,Tournoi!$B$2:$F$612,5,0)="","",VLOOKUP($A155,Tournoi!$B$2:$F$612,5,0))</f>
        <v>Let's Play</v>
      </c>
      <c r="F155" s="12">
        <v>0</v>
      </c>
      <c r="G155" s="12">
        <v>0</v>
      </c>
      <c r="H155" s="12">
        <v>336.373235701265</v>
      </c>
      <c r="I155" s="12">
        <v>224.24882380084301</v>
      </c>
      <c r="J155" s="14">
        <v>100.67421727564199</v>
      </c>
      <c r="K155" s="12"/>
      <c r="L155" t="s">
        <v>958</v>
      </c>
      <c r="M155" s="12" t="s">
        <v>958</v>
      </c>
      <c r="N155" s="12" t="s">
        <v>958</v>
      </c>
      <c r="O155" s="12" t="str">
        <f>IF(VLOOKUP($A155,Tournoi!$B$2:$AC$601,6,0)="","",VLOOKUP($A155,Tournoi!$B$2:$AF$601,30,0))</f>
        <v/>
      </c>
      <c r="P155" s="12"/>
      <c r="Q155" s="12"/>
      <c r="R155" s="12"/>
      <c r="S155" s="15"/>
      <c r="T155" s="14">
        <f t="array" ref="T155">SUM(J155:S155)</f>
        <v>100.67421727564199</v>
      </c>
      <c r="U155" s="12">
        <f t="array" ref="U155">IF(S155="",0,S155)+IF((COUNT(J155:R155)&lt;6),SUM(J155:R155),(MAX(J155:R155)+LARGE(J155:R155,2)+LARGE(J155:R155,3)+LARGE(J155:R155,4)+LARGE(J155:R155,5)))</f>
        <v>100.67421727564199</v>
      </c>
      <c r="V155" s="12">
        <f>U155+G155+I155</f>
        <v>324.92304107648499</v>
      </c>
      <c r="W155" s="12">
        <f t="array" ref="W155">COUNT(J155:S155)</f>
        <v>1</v>
      </c>
      <c r="X155" s="12"/>
      <c r="Y155" s="12"/>
      <c r="Z155" s="16"/>
      <c r="AA155" s="12"/>
      <c r="AB155" s="12"/>
      <c r="AC155" s="16"/>
      <c r="AD155" s="16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</row>
    <row r="156" spans="1:256" s="19" customFormat="1" ht="16.5" customHeight="1" x14ac:dyDescent="0.2">
      <c r="A156" s="12">
        <v>332</v>
      </c>
      <c r="B156" s="12">
        <f t="array" ref="B156">_xlfn.RANK.EQ(V156,$V$2:$V$607)</f>
        <v>155</v>
      </c>
      <c r="C156" s="13" t="str">
        <f>IF(VLOOKUP($A156,Tournoi!$B$2:$F$601,3,0)="","",VLOOKUP($A156,Tournoi!$B$2:$F$601,3,0))</f>
        <v>Suetens</v>
      </c>
      <c r="D156" s="13" t="str">
        <f>IF(VLOOKUP($A156,Tournoi!$B$2:$F$601,4,0)="","",VLOOKUP($A156,Tournoi!$B$2:$F$601,4,0))</f>
        <v>Thomas</v>
      </c>
      <c r="E156" t="str">
        <f>IF(VLOOKUP($A156,Tournoi!$B$2:$F$612,5,0)="","",VLOOKUP($A156,Tournoi!$B$2:$F$612,5,0))</f>
        <v/>
      </c>
      <c r="F156" s="12">
        <v>0</v>
      </c>
      <c r="G156" s="12">
        <v>0</v>
      </c>
      <c r="H156" s="12">
        <v>0</v>
      </c>
      <c r="I156" s="12">
        <v>0</v>
      </c>
      <c r="J156" s="14"/>
      <c r="K156" s="12">
        <v>324.54215847935001</v>
      </c>
      <c r="L156" t="s">
        <v>958</v>
      </c>
      <c r="M156" s="12" t="s">
        <v>958</v>
      </c>
      <c r="N156" s="12" t="s">
        <v>958</v>
      </c>
      <c r="O156" s="12" t="str">
        <f>IF(VLOOKUP($A156,Tournoi!$B$2:$AC$601,6,0)="","",VLOOKUP($A156,Tournoi!$B$2:$AF$601,30,0))</f>
        <v/>
      </c>
      <c r="P156" s="12"/>
      <c r="Q156" s="12"/>
      <c r="R156" s="12"/>
      <c r="S156" s="15"/>
      <c r="T156" s="14">
        <f t="array" ref="T156">SUM(J156:S156)</f>
        <v>324.54215847935001</v>
      </c>
      <c r="U156" s="12">
        <f t="array" ref="U156">IF(S156="",0,S156)+IF((COUNT(J156:R156)&lt;6),SUM(J156:R156),(MAX(J156:R156)+LARGE(J156:R156,2)+LARGE(J156:R156,3)+LARGE(J156:R156,4)+LARGE(J156:R156,5)))</f>
        <v>324.54215847935001</v>
      </c>
      <c r="V156" s="12">
        <f>U156+G156+I156</f>
        <v>324.54215847935001</v>
      </c>
      <c r="W156" s="12">
        <f t="array" ref="W156">COUNT(J156:S156)</f>
        <v>1</v>
      </c>
      <c r="X156" s="12"/>
      <c r="Y156" s="12"/>
      <c r="Z156" s="16"/>
      <c r="AA156" s="16"/>
      <c r="AC156" s="16"/>
      <c r="AD156" s="16"/>
    </row>
    <row r="157" spans="1:256" s="19" customFormat="1" ht="16.5" customHeight="1" x14ac:dyDescent="0.2">
      <c r="A157" s="12">
        <v>109</v>
      </c>
      <c r="B157" s="12">
        <f t="array" ref="B157">_xlfn.RANK.EQ(V157,$V$2:$V$607)</f>
        <v>156</v>
      </c>
      <c r="C157" s="13" t="str">
        <f>IF(VLOOKUP($A157,Tournoi!$B$2:$F$601,3,0)="","",VLOOKUP($A157,Tournoi!$B$2:$F$601,3,0))</f>
        <v>Passchyn</v>
      </c>
      <c r="D157" s="13" t="str">
        <f>IF(VLOOKUP($A157,Tournoi!$B$2:$F$601,4,0)="","",VLOOKUP($A157,Tournoi!$B$2:$F$601,4,0))</f>
        <v>Davy</v>
      </c>
      <c r="E157" s="13" t="str">
        <f>IF(VLOOKUP($A157,Tournoi!$B$2:$F$612,5,0)="","",VLOOKUP($A157,Tournoi!$B$2:$F$612,5,0))</f>
        <v>Spelen op Zolder</v>
      </c>
      <c r="F157" s="12">
        <v>50.518089275621598</v>
      </c>
      <c r="G157" s="12">
        <v>16.839363091873899</v>
      </c>
      <c r="H157" s="12">
        <v>92.261047934551002</v>
      </c>
      <c r="I157" s="12">
        <v>61.507365289700701</v>
      </c>
      <c r="J157" s="14">
        <v>246.172742427233</v>
      </c>
      <c r="K157" s="12"/>
      <c r="L157" t="s">
        <v>958</v>
      </c>
      <c r="M157" s="12" t="s">
        <v>958</v>
      </c>
      <c r="N157" s="12" t="s">
        <v>958</v>
      </c>
      <c r="O157" s="12" t="str">
        <f>IF(VLOOKUP($A157,Tournoi!$B$2:$AC$601,6,0)="","",VLOOKUP($A157,Tournoi!$B$2:$AF$601,30,0))</f>
        <v/>
      </c>
      <c r="P157" s="12"/>
      <c r="Q157" s="12"/>
      <c r="R157" s="12"/>
      <c r="S157" s="15"/>
      <c r="T157" s="14">
        <f t="array" ref="T157">SUM(J157:S157)</f>
        <v>246.172742427233</v>
      </c>
      <c r="U157" s="12">
        <f t="array" ref="U157">IF(S157="",0,S157)+IF((COUNT(J157:R157)&lt;6),SUM(J157:R157),(MAX(J157:R157)+LARGE(J157:R157,2)+LARGE(J157:R157,3)+LARGE(J157:R157,4)+LARGE(J157:R157,5)))</f>
        <v>246.172742427233</v>
      </c>
      <c r="V157" s="12">
        <f>U157+G157+I157</f>
        <v>324.51947080880763</v>
      </c>
      <c r="W157" s="12">
        <f t="array" ref="W157">COUNT(J157:S157)</f>
        <v>1</v>
      </c>
      <c r="X157" s="12"/>
      <c r="Y157" s="12"/>
      <c r="Z157" s="16"/>
      <c r="AA157" s="12"/>
      <c r="AB157" s="12"/>
      <c r="AC157" s="16"/>
      <c r="AD157" s="16"/>
    </row>
    <row r="158" spans="1:256" s="19" customFormat="1" ht="16.5" customHeight="1" x14ac:dyDescent="0.2">
      <c r="A158" s="12">
        <v>82</v>
      </c>
      <c r="B158" s="12">
        <f t="array" ref="B158">_xlfn.RANK.EQ(V158,$V$2:$V$607)</f>
        <v>157</v>
      </c>
      <c r="C158" s="13" t="str">
        <f>IF(VLOOKUP($A158,Tournoi!$B$2:$F$601,3,0)="","",VLOOKUP($A158,Tournoi!$B$2:$F$601,3,0))</f>
        <v>Franken</v>
      </c>
      <c r="D158" s="13" t="str">
        <f>IF(VLOOKUP($A158,Tournoi!$B$2:$F$601,4,0)="","",VLOOKUP($A158,Tournoi!$B$2:$F$601,4,0))</f>
        <v>Pieter</v>
      </c>
      <c r="E158" t="str">
        <f>IF(VLOOKUP($A158,Tournoi!$B$2:$F$612,5,0)="","",VLOOKUP($A158,Tournoi!$B$2:$F$612,5,0))</f>
        <v/>
      </c>
      <c r="F158" s="12">
        <v>302.51304996271398</v>
      </c>
      <c r="G158" s="12">
        <v>100.837683320905</v>
      </c>
      <c r="H158" s="12">
        <v>334.60307809482902</v>
      </c>
      <c r="I158" s="12">
        <v>223.068718729886</v>
      </c>
      <c r="J158" s="14"/>
      <c r="K158" s="12"/>
      <c r="L158" t="s">
        <v>958</v>
      </c>
      <c r="M158" s="12" t="s">
        <v>958</v>
      </c>
      <c r="N158" s="12" t="s">
        <v>958</v>
      </c>
      <c r="O158" s="12" t="str">
        <f>IF(VLOOKUP($A158,Tournoi!$B$2:$AC$601,6,0)="","",VLOOKUP($A158,Tournoi!$B$2:$AF$601,30,0))</f>
        <v/>
      </c>
      <c r="P158" s="12"/>
      <c r="Q158" s="12"/>
      <c r="R158" s="12"/>
      <c r="S158" s="15"/>
      <c r="T158" s="14">
        <f t="array" ref="T158">SUM(J158:S158)</f>
        <v>0</v>
      </c>
      <c r="U158" s="12">
        <f t="array" ref="U158">IF(S158="",0,S158)+IF((COUNT(J158:R158)&lt;6),SUM(J158:R158),(MAX(J158:R158)+LARGE(J158:R158,2)+LARGE(J158:R158,3)+LARGE(J158:R158,4)+LARGE(J158:R158,5)))</f>
        <v>0</v>
      </c>
      <c r="V158" s="12">
        <f>U158+G158+I158</f>
        <v>323.90640205079103</v>
      </c>
      <c r="W158" s="12">
        <f t="array" ref="W158">COUNT(J158:S158)</f>
        <v>0</v>
      </c>
      <c r="X158" s="12"/>
      <c r="Y158" s="12"/>
      <c r="Z158" s="16"/>
      <c r="AA158" s="16"/>
      <c r="AC158" s="16"/>
      <c r="AD158" s="16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  <c r="IV158" s="20"/>
    </row>
    <row r="159" spans="1:256" s="19" customFormat="1" ht="16.5" customHeight="1" x14ac:dyDescent="0.2">
      <c r="A159" s="12">
        <v>304</v>
      </c>
      <c r="B159" s="12">
        <f t="array" ref="B159">_xlfn.RANK.EQ(V159,$V$2:$V$607)</f>
        <v>158</v>
      </c>
      <c r="C159" s="13" t="str">
        <f>IF(VLOOKUP($A159,Tournoi!$B$2:$F$601,3,0)="","",VLOOKUP($A159,Tournoi!$B$2:$F$601,3,0))</f>
        <v>De Buck</v>
      </c>
      <c r="D159" s="13" t="str">
        <f>IF(VLOOKUP($A159,Tournoi!$B$2:$F$601,4,0)="","",VLOOKUP($A159,Tournoi!$B$2:$F$601,4,0))</f>
        <v>Nadja</v>
      </c>
      <c r="E159" t="str">
        <f>IF(VLOOKUP($A159,Tournoi!$B$2:$F$612,5,0)="","",VLOOKUP($A159,Tournoi!$B$2:$F$612,5,0))</f>
        <v/>
      </c>
      <c r="F159" s="12">
        <v>67.147898937924694</v>
      </c>
      <c r="G159" s="12">
        <v>22.382632979308202</v>
      </c>
      <c r="H159" s="12">
        <v>350.34152871629999</v>
      </c>
      <c r="I159" s="12">
        <v>233.5610191442</v>
      </c>
      <c r="J159" s="14"/>
      <c r="K159" s="12"/>
      <c r="L159" t="s">
        <v>958</v>
      </c>
      <c r="M159" s="12" t="s">
        <v>958</v>
      </c>
      <c r="N159" s="12" t="s">
        <v>958</v>
      </c>
      <c r="O159" s="12">
        <f>IF(VLOOKUP($A159,Tournoi!$B$2:$AC$601,6,0)="","",VLOOKUP($A159,Tournoi!$B$2:$AF$601,30,0))</f>
        <v>67.154402817803387</v>
      </c>
      <c r="P159" s="12"/>
      <c r="Q159" s="12"/>
      <c r="R159" s="12"/>
      <c r="S159" s="15"/>
      <c r="T159" s="14">
        <f t="array" ref="T159">SUM(J159:S159)</f>
        <v>67.154402817803387</v>
      </c>
      <c r="U159" s="12">
        <f t="array" ref="U159">IF(S159="",0,S159)+IF((COUNT(J159:R159)&lt;6),SUM(J159:R159),(MAX(J159:R159)+LARGE(J159:R159,2)+LARGE(J159:R159,3)+LARGE(J159:R159,4)+LARGE(J159:R159,5)))</f>
        <v>67.154402817803387</v>
      </c>
      <c r="V159" s="12">
        <f>U159+G159+I159</f>
        <v>323.0980549413116</v>
      </c>
      <c r="W159" s="12">
        <f t="array" ref="W159">COUNT(J159:S159)</f>
        <v>1</v>
      </c>
      <c r="X159" s="12"/>
      <c r="Y159" s="12"/>
      <c r="Z159" s="16"/>
      <c r="AA159" s="16"/>
      <c r="AC159" s="16"/>
      <c r="AD159" s="16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</row>
    <row r="160" spans="1:256" s="19" customFormat="1" ht="16.5" customHeight="1" x14ac:dyDescent="0.2">
      <c r="A160" s="12">
        <v>583</v>
      </c>
      <c r="B160" s="12">
        <f t="array" ref="B160">_xlfn.RANK.EQ(V160,$V$2:$V$607)</f>
        <v>159</v>
      </c>
      <c r="C160" s="13" t="str">
        <f>IF(VLOOKUP($A160,Tournoi!$B$2:$F$601,3,0)="","",VLOOKUP($A160,Tournoi!$B$2:$F$601,3,0))</f>
        <v>De Breuck</v>
      </c>
      <c r="D160" s="13" t="str">
        <f>IF(VLOOKUP($A160,Tournoi!$B$2:$F$601,4,0)="","",VLOOKUP($A160,Tournoi!$B$2:$F$601,4,0))</f>
        <v>Didier</v>
      </c>
      <c r="E160" t="str">
        <f>IF(VLOOKUP($A160,Tournoi!$B$2:$F$612,5,0)="","",VLOOKUP($A160,Tournoi!$B$2:$F$612,5,0))</f>
        <v/>
      </c>
      <c r="F160" s="12">
        <v>439.05077694559901</v>
      </c>
      <c r="G160" s="12">
        <v>146.35025898186601</v>
      </c>
      <c r="H160" s="12">
        <v>260.41099023774302</v>
      </c>
      <c r="I160" s="12">
        <v>173.607326825162</v>
      </c>
      <c r="J160" s="14"/>
      <c r="K160" s="12"/>
      <c r="L160" t="s">
        <v>958</v>
      </c>
      <c r="M160" s="12" t="s">
        <v>958</v>
      </c>
      <c r="N160" s="12" t="s">
        <v>958</v>
      </c>
      <c r="O160" s="12" t="str">
        <f>IF(VLOOKUP($A160,Tournoi!$B$2:$AC$601,6,0)="","",VLOOKUP($A160,Tournoi!$B$2:$AF$601,30,0))</f>
        <v/>
      </c>
      <c r="P160" s="12"/>
      <c r="Q160" s="12"/>
      <c r="R160" s="12"/>
      <c r="S160" s="15"/>
      <c r="T160" s="14">
        <f t="array" ref="T160">SUM(J160:S160)</f>
        <v>0</v>
      </c>
      <c r="U160" s="12">
        <f t="array" ref="U160">IF(S160="",0,S160)+IF((COUNT(J160:R160)&lt;6),SUM(J160:R160),(MAX(J160:R160)+LARGE(J160:R160,2)+LARGE(J160:R160,3)+LARGE(J160:R160,4)+LARGE(J160:R160,5)))</f>
        <v>0</v>
      </c>
      <c r="V160" s="12">
        <f>U160+G160+I160</f>
        <v>319.95758580702801</v>
      </c>
      <c r="W160" s="12">
        <f t="array" ref="W160">COUNT(J160:S160)</f>
        <v>0</v>
      </c>
      <c r="X160" s="12"/>
      <c r="Y160" s="12"/>
      <c r="Z160" s="16"/>
      <c r="AA160" s="16"/>
      <c r="AC160" s="16"/>
      <c r="AD160" s="16"/>
    </row>
    <row r="161" spans="1:31" s="19" customFormat="1" ht="16.5" customHeight="1" x14ac:dyDescent="0.2">
      <c r="A161" s="12">
        <v>358</v>
      </c>
      <c r="B161" s="12">
        <f t="array" ref="B161">_xlfn.RANK.EQ(V161,$V$2:$V$607)</f>
        <v>160</v>
      </c>
      <c r="C161" t="str">
        <f>IF(VLOOKUP($A161,Tournoi!$B$2:$F$601,3,0)="","",VLOOKUP($A161,Tournoi!$B$2:$F$601,3,0))</f>
        <v>Aga</v>
      </c>
      <c r="D161" t="str">
        <f>IF(VLOOKUP($A161,Tournoi!$B$2:$F$601,4,0)="","",VLOOKUP($A161,Tournoi!$B$2:$F$601,4,0))</f>
        <v>Jeroen</v>
      </c>
      <c r="E161" t="str">
        <f>IF(VLOOKUP($A161,Tournoi!$B$2:$F$612,5,0)="","",VLOOKUP($A161,Tournoi!$B$2:$F$612,5,0))</f>
        <v/>
      </c>
      <c r="F161" s="12">
        <v>0</v>
      </c>
      <c r="G161" s="12">
        <v>0</v>
      </c>
      <c r="H161" s="12">
        <v>0</v>
      </c>
      <c r="I161" s="12">
        <v>0</v>
      </c>
      <c r="J161" s="14"/>
      <c r="K161" s="12"/>
      <c r="L161" t="s">
        <v>958</v>
      </c>
      <c r="M161" s="12" t="s">
        <v>958</v>
      </c>
      <c r="N161" s="12" t="s">
        <v>958</v>
      </c>
      <c r="O161" s="12">
        <f>IF(VLOOKUP($A161,Tournoi!$B$2:$AC$601,6,0)="","",VLOOKUP($A161,Tournoi!$B$2:$AF$601,30,0))</f>
        <v>318.90350271177687</v>
      </c>
      <c r="P161" s="12"/>
      <c r="Q161" s="12"/>
      <c r="R161" s="12"/>
      <c r="S161" s="15"/>
      <c r="T161" s="14">
        <f t="array" ref="T161">SUM(J161:S161)</f>
        <v>318.90350271177687</v>
      </c>
      <c r="U161" s="12">
        <f t="array" ref="U161">IF(S161="",0,S161)+IF((COUNT(J161:R161)&lt;6),SUM(J161:R161),(MAX(J161:R161)+LARGE(J161:R161,2)+LARGE(J161:R161,3)+LARGE(J161:R161,4)+LARGE(J161:R161,5)))</f>
        <v>318.90350271177687</v>
      </c>
      <c r="V161" s="12">
        <f>U161+G161+I161</f>
        <v>318.90350271177687</v>
      </c>
      <c r="W161" s="12">
        <f t="array" ref="W161">COUNT(J161:S161)</f>
        <v>1</v>
      </c>
      <c r="X161" s="12"/>
      <c r="Y161" s="12"/>
      <c r="Z161" s="16"/>
      <c r="AA161" s="12"/>
      <c r="AB161" s="12"/>
      <c r="AC161" s="16"/>
      <c r="AD161" s="16"/>
    </row>
    <row r="162" spans="1:31" s="19" customFormat="1" ht="16.5" customHeight="1" x14ac:dyDescent="0.2">
      <c r="A162" s="12">
        <v>254</v>
      </c>
      <c r="B162" s="12">
        <f t="array" ref="B162">_xlfn.RANK.EQ(V162,$V$2:$V$607)</f>
        <v>161</v>
      </c>
      <c r="C162" s="13" t="str">
        <f>IF(VLOOKUP($A162,Tournoi!$B$2:$F$601,3,0)="","",VLOOKUP($A162,Tournoi!$B$2:$F$601,3,0))</f>
        <v>Geleyn</v>
      </c>
      <c r="D162" s="13" t="str">
        <f>IF(VLOOKUP($A162,Tournoi!$B$2:$F$601,4,0)="","",VLOOKUP($A162,Tournoi!$B$2:$F$601,4,0))</f>
        <v>Tim</v>
      </c>
      <c r="E162" t="str">
        <f>IF(VLOOKUP($A162,Tournoi!$B$2:$F$612,5,0)="","",VLOOKUP($A162,Tournoi!$B$2:$F$612,5,0))</f>
        <v/>
      </c>
      <c r="F162" s="12">
        <v>0</v>
      </c>
      <c r="G162" s="12">
        <v>0</v>
      </c>
      <c r="H162" s="12">
        <v>0</v>
      </c>
      <c r="I162" s="12">
        <v>0</v>
      </c>
      <c r="J162" s="14">
        <v>173.25120218579201</v>
      </c>
      <c r="K162" s="12"/>
      <c r="L162" t="s">
        <v>958</v>
      </c>
      <c r="M162" s="12" t="s">
        <v>958</v>
      </c>
      <c r="N162" s="12" t="s">
        <v>958</v>
      </c>
      <c r="O162" s="12">
        <f>IF(VLOOKUP($A162,Tournoi!$B$2:$AC$601,6,0)="","",VLOOKUP($A162,Tournoi!$B$2:$AF$601,30,0))</f>
        <v>143.95102997409646</v>
      </c>
      <c r="P162" s="12"/>
      <c r="Q162" s="12"/>
      <c r="R162" s="12"/>
      <c r="S162" s="15"/>
      <c r="T162" s="14">
        <f t="array" ref="T162">SUM(J162:S162)</f>
        <v>317.20223215988847</v>
      </c>
      <c r="U162" s="12">
        <f t="array" ref="U162">IF(S162="",0,S162)+IF((COUNT(J162:R162)&lt;6),SUM(J162:R162),(MAX(J162:R162)+LARGE(J162:R162,2)+LARGE(J162:R162,3)+LARGE(J162:R162,4)+LARGE(J162:R162,5)))</f>
        <v>317.20223215988847</v>
      </c>
      <c r="V162" s="12">
        <f>U162+G162+I162</f>
        <v>317.20223215988847</v>
      </c>
      <c r="W162" s="12">
        <f t="array" ref="W162">COUNT(J162:S162)</f>
        <v>2</v>
      </c>
      <c r="X162" s="12"/>
      <c r="Y162" s="12"/>
      <c r="Z162" s="16"/>
      <c r="AA162" s="12"/>
      <c r="AB162" s="12"/>
      <c r="AC162" s="16"/>
      <c r="AD162" s="16"/>
    </row>
    <row r="163" spans="1:31" s="19" customFormat="1" ht="16.5" customHeight="1" x14ac:dyDescent="0.2">
      <c r="A163" s="12">
        <v>428</v>
      </c>
      <c r="B163" s="12">
        <f t="array" ref="B163">_xlfn.RANK.EQ(V163,$V$2:$V$607)</f>
        <v>162</v>
      </c>
      <c r="C163" s="13" t="str">
        <f>IF(VLOOKUP($A163,Tournoi!$B$2:$F$601,3,0)="","",VLOOKUP($A163,Tournoi!$B$2:$F$601,3,0))</f>
        <v>Deniz</v>
      </c>
      <c r="D163" s="13" t="str">
        <f>IF(VLOOKUP($A163,Tournoi!$B$2:$F$601,4,0)="","",VLOOKUP($A163,Tournoi!$B$2:$F$601,4,0))</f>
        <v>Patrick</v>
      </c>
      <c r="E163" t="str">
        <f>IF(VLOOKUP($A163,Tournoi!$B$2:$F$612,5,0)="","",VLOOKUP($A163,Tournoi!$B$2:$F$612,5,0))</f>
        <v>Speelduivel</v>
      </c>
      <c r="F163" s="12">
        <v>178.446853186293</v>
      </c>
      <c r="G163" s="12">
        <v>59.482284395430902</v>
      </c>
      <c r="H163" s="12">
        <v>100.739839240438</v>
      </c>
      <c r="I163" s="12">
        <v>67.159892826958696</v>
      </c>
      <c r="J163" s="14"/>
      <c r="K163" s="12"/>
      <c r="L163" t="s">
        <v>958</v>
      </c>
      <c r="M163" s="12" t="s">
        <v>958</v>
      </c>
      <c r="N163" s="12" t="s">
        <v>958</v>
      </c>
      <c r="O163" s="12">
        <f>IF(VLOOKUP($A163,Tournoi!$B$2:$AC$601,6,0)="","",VLOOKUP($A163,Tournoi!$B$2:$AF$601,30,0))</f>
        <v>189.44645176252317</v>
      </c>
      <c r="P163" s="12"/>
      <c r="Q163" s="12"/>
      <c r="R163" s="12"/>
      <c r="S163" s="15"/>
      <c r="T163" s="14">
        <f t="array" ref="T163">SUM(J163:S163)</f>
        <v>189.44645176252317</v>
      </c>
      <c r="U163" s="12">
        <f t="array" ref="U163">IF(S163="",0,S163)+IF((COUNT(J163:R163)&lt;6),SUM(J163:R163),(MAX(J163:R163)+LARGE(J163:R163,2)+LARGE(J163:R163,3)+LARGE(J163:R163,4)+LARGE(J163:R163,5)))</f>
        <v>189.44645176252317</v>
      </c>
      <c r="V163" s="12">
        <f>U163+G163+I163</f>
        <v>316.08862898491276</v>
      </c>
      <c r="W163" s="12">
        <f t="array" ref="W163">COUNT(J163:S163)</f>
        <v>1</v>
      </c>
      <c r="X163" s="12"/>
      <c r="Y163" s="12"/>
      <c r="Z163" s="16"/>
      <c r="AA163" s="16"/>
      <c r="AC163" s="16"/>
      <c r="AD163" s="16"/>
    </row>
    <row r="164" spans="1:31" s="19" customFormat="1" ht="16.5" customHeight="1" x14ac:dyDescent="0.2">
      <c r="A164" s="12">
        <v>266</v>
      </c>
      <c r="B164" s="12">
        <f t="array" ref="B164">_xlfn.RANK.EQ(V164,$V$2:$V$607)</f>
        <v>163</v>
      </c>
      <c r="C164" s="13" t="str">
        <f>IF(VLOOKUP($A164,Tournoi!$B$2:$F$601,3,0)="","",VLOOKUP($A164,Tournoi!$B$2:$F$601,3,0))</f>
        <v>Madueno</v>
      </c>
      <c r="D164" s="13" t="str">
        <f>IF(VLOOKUP($A164,Tournoi!$B$2:$F$601,4,0)="","",VLOOKUP($A164,Tournoi!$B$2:$F$601,4,0))</f>
        <v>Socorro</v>
      </c>
      <c r="E164" t="str">
        <f>IF(VLOOKUP($A164,Tournoi!$B$2:$F$612,5,0)="","",VLOOKUP($A164,Tournoi!$B$2:$F$612,5,0))</f>
        <v>Imagimonde</v>
      </c>
      <c r="F164" s="12">
        <v>113.507692307692</v>
      </c>
      <c r="G164" s="12">
        <v>37.835897435897401</v>
      </c>
      <c r="H164" s="12">
        <v>0</v>
      </c>
      <c r="I164" s="12">
        <v>0</v>
      </c>
      <c r="J164" s="14"/>
      <c r="K164" s="12"/>
      <c r="L164" t="s">
        <v>958</v>
      </c>
      <c r="M164" s="12" t="s">
        <v>958</v>
      </c>
      <c r="N164" s="12">
        <v>275.1522527930091</v>
      </c>
      <c r="O164" s="12" t="str">
        <f>IF(VLOOKUP($A164,Tournoi!$B$2:$AC$601,6,0)="","",VLOOKUP($A164,Tournoi!$B$2:$AF$601,30,0))</f>
        <v/>
      </c>
      <c r="P164" s="12"/>
      <c r="Q164" s="12"/>
      <c r="R164" s="12"/>
      <c r="S164" s="15"/>
      <c r="T164" s="14">
        <f t="array" ref="T164">SUM(J164:S164)</f>
        <v>275.1522527930091</v>
      </c>
      <c r="U164" s="12">
        <f t="array" ref="U164">IF(S164="",0,S164)+IF((COUNT(J164:R164)&lt;6),SUM(J164:R164),(MAX(J164:R164)+LARGE(J164:R164,2)+LARGE(J164:R164,3)+LARGE(J164:R164,4)+LARGE(J164:R164,5)))</f>
        <v>275.1522527930091</v>
      </c>
      <c r="V164" s="12">
        <f>U164+G164+I164</f>
        <v>312.98815022890648</v>
      </c>
      <c r="W164" s="12">
        <f t="array" ref="W164">COUNT(J164:S164)</f>
        <v>1</v>
      </c>
      <c r="X164" s="12"/>
      <c r="Y164" s="12"/>
      <c r="Z164" s="16"/>
      <c r="AA164" s="12"/>
      <c r="AB164" s="12"/>
      <c r="AC164" s="16"/>
      <c r="AD164" s="16"/>
    </row>
    <row r="165" spans="1:31" s="19" customFormat="1" ht="16.5" customHeight="1" x14ac:dyDescent="0.2">
      <c r="A165" s="12">
        <v>387</v>
      </c>
      <c r="B165" s="12">
        <f t="array" ref="B165">_xlfn.RANK.EQ(V165,$V$2:$V$607)</f>
        <v>164</v>
      </c>
      <c r="C165" t="str">
        <f>IF(VLOOKUP($A165,Tournoi!$B$2:$F$601,3,0)="","",VLOOKUP($A165,Tournoi!$B$2:$F$601,3,0))</f>
        <v>Delsie</v>
      </c>
      <c r="D165" t="str">
        <f>IF(VLOOKUP($A165,Tournoi!$B$2:$F$601,4,0)="","",VLOOKUP($A165,Tournoi!$B$2:$F$601,4,0))</f>
        <v>Dag</v>
      </c>
      <c r="E165" t="str">
        <f>IF(VLOOKUP($A165,Tournoi!$B$2:$F$612,5,0)="","",VLOOKUP($A165,Tournoi!$B$2:$F$612,5,0))</f>
        <v>Spelgevaar</v>
      </c>
      <c r="F165" s="12">
        <v>0</v>
      </c>
      <c r="G165" s="12">
        <v>0</v>
      </c>
      <c r="H165" s="12">
        <v>0</v>
      </c>
      <c r="I165" s="12">
        <v>0</v>
      </c>
      <c r="J165" s="14"/>
      <c r="K165" s="12"/>
      <c r="L165" t="s">
        <v>958</v>
      </c>
      <c r="M165" s="12" t="s">
        <v>958</v>
      </c>
      <c r="N165" s="12" t="s">
        <v>958</v>
      </c>
      <c r="O165" s="12">
        <f>IF(VLOOKUP($A165,Tournoi!$B$2:$AC$601,6,0)="","",VLOOKUP($A165,Tournoi!$B$2:$AF$601,30,0))</f>
        <v>310.54722222222222</v>
      </c>
      <c r="P165" s="12"/>
      <c r="Q165" s="12"/>
      <c r="R165" s="12"/>
      <c r="S165" s="15"/>
      <c r="T165" s="14">
        <f t="array" ref="T165">SUM(J165:S165)</f>
        <v>310.54722222222222</v>
      </c>
      <c r="U165" s="12">
        <f t="array" ref="U165">IF(S165="",0,S165)+IF((COUNT(J165:R165)&lt;6),SUM(J165:R165),(MAX(J165:R165)+LARGE(J165:R165,2)+LARGE(J165:R165,3)+LARGE(J165:R165,4)+LARGE(J165:R165,5)))</f>
        <v>310.54722222222222</v>
      </c>
      <c r="V165" s="12">
        <f>U165+G165+I165</f>
        <v>310.54722222222222</v>
      </c>
      <c r="W165" s="12">
        <f t="array" ref="W165">COUNT(J165:S165)</f>
        <v>1</v>
      </c>
      <c r="X165" s="12"/>
      <c r="Y165" s="12"/>
      <c r="Z165" s="16"/>
      <c r="AA165" s="12"/>
      <c r="AB165" s="12"/>
      <c r="AC165" s="16"/>
      <c r="AD165" s="16"/>
      <c r="AE165" s="21"/>
    </row>
    <row r="166" spans="1:31" s="19" customFormat="1" ht="16.5" customHeight="1" x14ac:dyDescent="0.2">
      <c r="A166" s="12">
        <v>116</v>
      </c>
      <c r="B166" s="12">
        <f t="array" ref="B166">_xlfn.RANK.EQ(V166,$V$2:$V$607)</f>
        <v>165</v>
      </c>
      <c r="C166" s="13" t="str">
        <f>IF(VLOOKUP($A166,Tournoi!$B$2:$F$601,3,0)="","",VLOOKUP($A166,Tournoi!$B$2:$F$601,3,0))</f>
        <v>Verstraete</v>
      </c>
      <c r="D166" s="13" t="str">
        <f>IF(VLOOKUP($A166,Tournoi!$B$2:$F$601,4,0)="","",VLOOKUP($A166,Tournoi!$B$2:$F$601,4,0))</f>
        <v>Saar</v>
      </c>
      <c r="E166" s="13" t="str">
        <f>IF(VLOOKUP($A166,Tournoi!$B$2:$F$612,5,0)="","",VLOOKUP($A166,Tournoi!$B$2:$F$612,5,0))</f>
        <v>Spelen op Zolder</v>
      </c>
      <c r="F166" s="12">
        <v>60.215744474915297</v>
      </c>
      <c r="G166" s="12">
        <v>20.071914824971799</v>
      </c>
      <c r="H166" s="12">
        <v>345.32875457114801</v>
      </c>
      <c r="I166" s="12">
        <v>230.219169714099</v>
      </c>
      <c r="J166" s="14">
        <v>58.8441123700863</v>
      </c>
      <c r="K166" s="12"/>
      <c r="L166" t="s">
        <v>958</v>
      </c>
      <c r="M166" s="12" t="s">
        <v>958</v>
      </c>
      <c r="N166" s="12" t="s">
        <v>958</v>
      </c>
      <c r="O166" s="12" t="str">
        <f>IF(VLOOKUP($A166,Tournoi!$B$2:$AC$601,6,0)="","",VLOOKUP($A166,Tournoi!$B$2:$AF$601,30,0))</f>
        <v/>
      </c>
      <c r="P166" s="12"/>
      <c r="Q166" s="12"/>
      <c r="R166" s="12"/>
      <c r="S166" s="15"/>
      <c r="T166" s="14">
        <f t="array" ref="T166">SUM(J166:S166)</f>
        <v>58.8441123700863</v>
      </c>
      <c r="U166" s="12">
        <f t="array" ref="U166">IF(S166="",0,S166)+IF((COUNT(J166:R166)&lt;6),SUM(J166:R166),(MAX(J166:R166)+LARGE(J166:R166,2)+LARGE(J166:R166,3)+LARGE(J166:R166,4)+LARGE(J166:R166,5)))</f>
        <v>58.8441123700863</v>
      </c>
      <c r="V166" s="12">
        <f>U166+G166+I166</f>
        <v>309.13519690915712</v>
      </c>
      <c r="W166" s="12">
        <f t="array" ref="W166">COUNT(J166:S166)</f>
        <v>1</v>
      </c>
      <c r="X166" s="12"/>
      <c r="Y166" s="12"/>
      <c r="Z166" s="16"/>
      <c r="AA166" s="12"/>
      <c r="AB166" s="12"/>
      <c r="AC166" s="16"/>
      <c r="AD166" s="16"/>
    </row>
    <row r="167" spans="1:31" s="19" customFormat="1" ht="16.5" customHeight="1" x14ac:dyDescent="0.2">
      <c r="A167" s="12">
        <v>192</v>
      </c>
      <c r="B167" s="12">
        <f t="array" ref="B167">_xlfn.RANK.EQ(V167,$V$2:$V$607)</f>
        <v>166</v>
      </c>
      <c r="C167" s="13" t="str">
        <f>IF(VLOOKUP($A167,Tournoi!$B$2:$F$601,3,0)="","",VLOOKUP($A167,Tournoi!$B$2:$F$601,3,0))</f>
        <v>Pattyn</v>
      </c>
      <c r="D167" s="13" t="str">
        <f>IF(VLOOKUP($A167,Tournoi!$B$2:$F$601,4,0)="","",VLOOKUP($A167,Tournoi!$B$2:$F$601,4,0))</f>
        <v>Thierry</v>
      </c>
      <c r="E167" s="13" t="str">
        <f>IF(VLOOKUP($A167,Tournoi!$B$2:$F$612,5,0)="","",VLOOKUP($A167,Tournoi!$B$2:$F$612,5,0))</f>
        <v>Spelen op Zolder</v>
      </c>
      <c r="F167" s="12">
        <v>289.11083109431797</v>
      </c>
      <c r="G167" s="12">
        <v>96.370277031439301</v>
      </c>
      <c r="H167" s="12">
        <v>125.497193343741</v>
      </c>
      <c r="I167" s="12">
        <v>83.664795562493794</v>
      </c>
      <c r="J167" s="14">
        <v>125.42764187464</v>
      </c>
      <c r="K167" s="12"/>
      <c r="L167" t="s">
        <v>958</v>
      </c>
      <c r="M167" s="12" t="s">
        <v>958</v>
      </c>
      <c r="N167" s="12" t="s">
        <v>958</v>
      </c>
      <c r="O167" s="12" t="str">
        <f>IF(VLOOKUP($A167,Tournoi!$B$2:$AC$601,6,0)="","",VLOOKUP($A167,Tournoi!$B$2:$AF$601,30,0))</f>
        <v/>
      </c>
      <c r="P167" s="12"/>
      <c r="Q167" s="12"/>
      <c r="R167" s="12"/>
      <c r="S167" s="15"/>
      <c r="T167" s="14">
        <f t="array" ref="T167">SUM(J167:S167)</f>
        <v>125.42764187464</v>
      </c>
      <c r="U167" s="12">
        <f t="array" ref="U167">IF(S167="",0,S167)+IF((COUNT(J167:R167)&lt;6),SUM(J167:R167),(MAX(J167:R167)+LARGE(J167:R167,2)+LARGE(J167:R167,3)+LARGE(J167:R167,4)+LARGE(J167:R167,5)))</f>
        <v>125.42764187464</v>
      </c>
      <c r="V167" s="12">
        <f>U167+G167+I167</f>
        <v>305.4627144685731</v>
      </c>
      <c r="W167" s="12">
        <f t="array" ref="W167">COUNT(J167:S167)</f>
        <v>1</v>
      </c>
      <c r="X167" s="12"/>
      <c r="Y167" s="12"/>
      <c r="Z167" s="16"/>
      <c r="AA167" s="12"/>
      <c r="AB167" s="12"/>
      <c r="AC167" s="16"/>
      <c r="AD167" s="16"/>
    </row>
    <row r="168" spans="1:31" s="19" customFormat="1" ht="16.5" customHeight="1" x14ac:dyDescent="0.2">
      <c r="A168" s="12">
        <v>140</v>
      </c>
      <c r="B168" s="12">
        <f t="array" ref="B168">_xlfn.RANK.EQ(V168,$V$2:$V$607)</f>
        <v>167</v>
      </c>
      <c r="C168" s="13" t="str">
        <f>IF(VLOOKUP($A168,Tournoi!$B$2:$F$601,3,0)="","",VLOOKUP($A168,Tournoi!$B$2:$F$601,3,0))</f>
        <v>Dyzers</v>
      </c>
      <c r="D168" s="13" t="str">
        <f>IF(VLOOKUP($A168,Tournoi!$B$2:$F$601,4,0)="","",VLOOKUP($A168,Tournoi!$B$2:$F$601,4,0))</f>
        <v>Christophe</v>
      </c>
      <c r="E168" t="str">
        <f>IF(VLOOKUP($A168,Tournoi!$B$2:$F$612,5,0)="","",VLOOKUP($A168,Tournoi!$B$2:$F$612,5,0))</f>
        <v/>
      </c>
      <c r="F168" s="12">
        <v>315.72419061668597</v>
      </c>
      <c r="G168" s="12">
        <v>105.241396872229</v>
      </c>
      <c r="H168" s="12">
        <v>298.19387852291101</v>
      </c>
      <c r="I168" s="12">
        <v>198.795919015274</v>
      </c>
      <c r="J168" s="14"/>
      <c r="K168" s="12"/>
      <c r="L168" t="s">
        <v>958</v>
      </c>
      <c r="M168" s="12" t="s">
        <v>958</v>
      </c>
      <c r="N168" s="12" t="s">
        <v>958</v>
      </c>
      <c r="O168" s="12" t="str">
        <f>IF(VLOOKUP($A168,Tournoi!$B$2:$AC$601,6,0)="","",VLOOKUP($A168,Tournoi!$B$2:$AF$601,30,0))</f>
        <v/>
      </c>
      <c r="P168" s="12"/>
      <c r="Q168" s="12"/>
      <c r="R168" s="12"/>
      <c r="S168" s="15"/>
      <c r="T168" s="14">
        <f t="array" ref="T168">SUM(J168:S168)</f>
        <v>0</v>
      </c>
      <c r="U168" s="12">
        <f t="array" ref="U168">IF(S168="",0,S168)+IF((COUNT(J168:R168)&lt;6),SUM(J168:R168),(MAX(J168:R168)+LARGE(J168:R168,2)+LARGE(J168:R168,3)+LARGE(J168:R168,4)+LARGE(J168:R168,5)))</f>
        <v>0</v>
      </c>
      <c r="V168" s="12">
        <f>U168+G168+I168</f>
        <v>304.03731588750298</v>
      </c>
      <c r="W168" s="12">
        <f t="array" ref="W168">COUNT(J168:S168)</f>
        <v>0</v>
      </c>
      <c r="X168" s="12"/>
      <c r="Y168" s="12"/>
      <c r="Z168" s="16"/>
      <c r="AA168" s="12"/>
      <c r="AB168" s="12"/>
      <c r="AC168" s="16"/>
      <c r="AD168" s="16"/>
    </row>
    <row r="169" spans="1:31" s="19" customFormat="1" ht="16.5" customHeight="1" x14ac:dyDescent="0.2">
      <c r="A169" s="12">
        <v>121</v>
      </c>
      <c r="B169" s="12">
        <f t="array" ref="B169">_xlfn.RANK.EQ(V169,$V$2:$V$607)</f>
        <v>168</v>
      </c>
      <c r="C169" s="13" t="str">
        <f>IF(VLOOKUP($A169,Tournoi!$B$2:$F$601,3,0)="","",VLOOKUP($A169,Tournoi!$B$2:$F$601,3,0))</f>
        <v>Tytgat</v>
      </c>
      <c r="D169" s="13" t="str">
        <f>IF(VLOOKUP($A169,Tournoi!$B$2:$F$601,4,0)="","",VLOOKUP($A169,Tournoi!$B$2:$F$601,4,0))</f>
        <v>Antje</v>
      </c>
      <c r="E169" s="13" t="str">
        <f>IF(VLOOKUP($A169,Tournoi!$B$2:$F$612,5,0)="","",VLOOKUP($A169,Tournoi!$B$2:$F$612,5,0))</f>
        <v>Spellebeen</v>
      </c>
      <c r="F169" s="12">
        <v>210.061710923216</v>
      </c>
      <c r="G169" s="12">
        <v>70.020570307738694</v>
      </c>
      <c r="H169" s="12">
        <v>0</v>
      </c>
      <c r="I169" s="12">
        <v>0</v>
      </c>
      <c r="J169" s="14">
        <v>228.91495495495499</v>
      </c>
      <c r="K169" s="12"/>
      <c r="L169" t="s">
        <v>958</v>
      </c>
      <c r="M169" s="12" t="s">
        <v>958</v>
      </c>
      <c r="N169" s="12" t="s">
        <v>958</v>
      </c>
      <c r="O169" s="12" t="str">
        <f>IF(VLOOKUP($A169,Tournoi!$B$2:$AC$601,6,0)="","",VLOOKUP($A169,Tournoi!$B$2:$AF$601,30,0))</f>
        <v/>
      </c>
      <c r="P169" s="12"/>
      <c r="Q169" s="12"/>
      <c r="R169" s="12"/>
      <c r="S169" s="15"/>
      <c r="T169" s="14">
        <f t="array" ref="T169">SUM(J169:S169)</f>
        <v>228.91495495495499</v>
      </c>
      <c r="U169" s="12">
        <f t="array" ref="U169">IF(S169="",0,S169)+IF((COUNT(J169:R169)&lt;6),SUM(J169:R169),(MAX(J169:R169)+LARGE(J169:R169,2)+LARGE(J169:R169,3)+LARGE(J169:R169,4)+LARGE(J169:R169,5)))</f>
        <v>228.91495495495499</v>
      </c>
      <c r="V169" s="12">
        <f>U169+G169+I169</f>
        <v>298.93552526269366</v>
      </c>
      <c r="W169" s="12">
        <f t="array" ref="W169">COUNT(J169:S169)</f>
        <v>1</v>
      </c>
      <c r="X169" s="12"/>
      <c r="Y169" s="12"/>
      <c r="Z169" s="16"/>
      <c r="AA169" s="12"/>
      <c r="AB169" s="12"/>
      <c r="AC169" s="16"/>
      <c r="AD169" s="16"/>
    </row>
    <row r="170" spans="1:31" s="19" customFormat="1" ht="16.5" customHeight="1" x14ac:dyDescent="0.2">
      <c r="A170" s="12">
        <v>404</v>
      </c>
      <c r="B170" s="12">
        <f t="array" ref="B170">_xlfn.RANK.EQ(V170,$V$2:$V$607)</f>
        <v>169</v>
      </c>
      <c r="C170" t="str">
        <f>IF(VLOOKUP($A170,Tournoi!$B$2:$F$601,3,0)="","",VLOOKUP($A170,Tournoi!$B$2:$F$601,3,0))</f>
        <v>Jiroflé</v>
      </c>
      <c r="D170" t="str">
        <f>IF(VLOOKUP($A170,Tournoi!$B$2:$F$601,4,0)="","",VLOOKUP($A170,Tournoi!$B$2:$F$601,4,0))</f>
        <v>Bjorn</v>
      </c>
      <c r="E170" t="str">
        <f>IF(VLOOKUP($A170,Tournoi!$B$2:$F$612,5,0)="","",VLOOKUP($A170,Tournoi!$B$2:$F$612,5,0))</f>
        <v/>
      </c>
      <c r="F170" s="12">
        <v>0</v>
      </c>
      <c r="G170" s="12">
        <v>0</v>
      </c>
      <c r="H170" s="12">
        <v>0</v>
      </c>
      <c r="I170" s="12">
        <v>0</v>
      </c>
      <c r="J170" s="14"/>
      <c r="K170" s="12"/>
      <c r="L170" t="s">
        <v>958</v>
      </c>
      <c r="M170" s="12" t="s">
        <v>958</v>
      </c>
      <c r="N170" s="12" t="s">
        <v>958</v>
      </c>
      <c r="O170" s="12">
        <f>IF(VLOOKUP($A170,Tournoi!$B$2:$AC$601,6,0)="","",VLOOKUP($A170,Tournoi!$B$2:$AF$601,30,0))</f>
        <v>293.28112203794763</v>
      </c>
      <c r="P170" s="12"/>
      <c r="Q170" s="12"/>
      <c r="R170" s="12"/>
      <c r="S170" s="15"/>
      <c r="T170" s="14">
        <f t="array" ref="T170">SUM(J170:S170)</f>
        <v>293.28112203794763</v>
      </c>
      <c r="U170" s="12">
        <f t="array" ref="U170">IF(S170="",0,S170)+IF((COUNT(J170:R170)&lt;6),SUM(J170:R170),(MAX(J170:R170)+LARGE(J170:R170,2)+LARGE(J170:R170,3)+LARGE(J170:R170,4)+LARGE(J170:R170,5)))</f>
        <v>293.28112203794763</v>
      </c>
      <c r="V170" s="12">
        <f>U170+G170+I170</f>
        <v>293.28112203794763</v>
      </c>
      <c r="W170" s="12">
        <f t="array" ref="W170">COUNT(J170:S170)</f>
        <v>1</v>
      </c>
      <c r="X170" s="12"/>
      <c r="Y170" s="12"/>
      <c r="Z170" s="16"/>
      <c r="AA170" s="12"/>
      <c r="AB170" s="12"/>
      <c r="AC170" s="16"/>
      <c r="AD170" s="16"/>
    </row>
    <row r="171" spans="1:31" s="19" customFormat="1" ht="16.5" customHeight="1" x14ac:dyDescent="0.2">
      <c r="A171" s="12">
        <v>161</v>
      </c>
      <c r="B171" s="12">
        <f t="array" ref="B171">_xlfn.RANK.EQ(V171,$V$2:$V$607)</f>
        <v>170</v>
      </c>
      <c r="C171" s="13" t="str">
        <f>IF(VLOOKUP($A171,Tournoi!$B$2:$F$601,3,0)="","",VLOOKUP($A171,Tournoi!$B$2:$F$601,3,0))</f>
        <v>Pluvier</v>
      </c>
      <c r="D171" s="13" t="str">
        <f>IF(VLOOKUP($A171,Tournoi!$B$2:$F$601,4,0)="","",VLOOKUP($A171,Tournoi!$B$2:$F$601,4,0))</f>
        <v>Koen</v>
      </c>
      <c r="E171" s="13" t="str">
        <f>IF(VLOOKUP($A171,Tournoi!$B$2:$F$612,5,0)="","",VLOOKUP($A171,Tournoi!$B$2:$F$612,5,0))</f>
        <v>Spelen op Zolder</v>
      </c>
      <c r="F171" s="12">
        <v>0</v>
      </c>
      <c r="G171" s="12">
        <v>0</v>
      </c>
      <c r="H171" s="12">
        <v>105.23715415019799</v>
      </c>
      <c r="I171" s="12">
        <v>70.158102766798393</v>
      </c>
      <c r="J171" s="14">
        <v>154.73578360504399</v>
      </c>
      <c r="K171" s="12"/>
      <c r="L171" t="s">
        <v>958</v>
      </c>
      <c r="M171" s="12" t="s">
        <v>958</v>
      </c>
      <c r="N171" s="12" t="s">
        <v>958</v>
      </c>
      <c r="O171" s="12">
        <f>IF(VLOOKUP($A171,Tournoi!$B$2:$AC$601,6,0)="","",VLOOKUP($A171,Tournoi!$B$2:$AF$601,30,0))</f>
        <v>67.148772938454641</v>
      </c>
      <c r="P171" s="12"/>
      <c r="Q171" s="12"/>
      <c r="R171" s="12"/>
      <c r="S171" s="15"/>
      <c r="T171" s="14">
        <f t="array" ref="T171">SUM(J171:S171)</f>
        <v>221.88455654349863</v>
      </c>
      <c r="U171" s="12">
        <f t="array" ref="U171">IF(S171="",0,S171)+IF((COUNT(J171:R171)&lt;6),SUM(J171:R171),(MAX(J171:R171)+LARGE(J171:R171,2)+LARGE(J171:R171,3)+LARGE(J171:R171,4)+LARGE(J171:R171,5)))</f>
        <v>221.88455654349863</v>
      </c>
      <c r="V171" s="12">
        <f>U171+G171+I171</f>
        <v>292.04265931029704</v>
      </c>
      <c r="W171" s="12">
        <f t="array" ref="W171">COUNT(J171:S171)</f>
        <v>2</v>
      </c>
      <c r="X171" s="12"/>
      <c r="Y171" s="12"/>
      <c r="Z171" s="16"/>
      <c r="AA171" s="12"/>
      <c r="AB171" s="12"/>
      <c r="AC171" s="16"/>
      <c r="AD171" s="16"/>
    </row>
    <row r="172" spans="1:31" s="19" customFormat="1" ht="16.5" customHeight="1" x14ac:dyDescent="0.2">
      <c r="A172" s="12">
        <v>422</v>
      </c>
      <c r="B172" s="12">
        <f t="array" ref="B172">_xlfn.RANK.EQ(V172,$V$2:$V$607)</f>
        <v>171</v>
      </c>
      <c r="C172" s="13" t="str">
        <f>IF(VLOOKUP($A172,Tournoi!$B$2:$F$601,3,0)="","",VLOOKUP($A172,Tournoi!$B$2:$F$601,3,0))</f>
        <v>Belis</v>
      </c>
      <c r="D172" s="13" t="str">
        <f>IF(VLOOKUP($A172,Tournoi!$B$2:$F$601,4,0)="","",VLOOKUP($A172,Tournoi!$B$2:$F$601,4,0))</f>
        <v>Glenn</v>
      </c>
      <c r="E172" t="str">
        <f>IF(VLOOKUP($A172,Tournoi!$B$2:$F$612,5,0)="","",VLOOKUP($A172,Tournoi!$B$2:$F$612,5,0))</f>
        <v>Formum Deurne</v>
      </c>
      <c r="F172" s="12">
        <v>0</v>
      </c>
      <c r="G172" s="12">
        <v>0</v>
      </c>
      <c r="H172" s="12">
        <v>142.773322619444</v>
      </c>
      <c r="I172" s="12">
        <v>95.182215079629401</v>
      </c>
      <c r="J172" s="14"/>
      <c r="K172" s="12"/>
      <c r="L172" t="s">
        <v>958</v>
      </c>
      <c r="M172" s="12" t="s">
        <v>958</v>
      </c>
      <c r="N172" s="12" t="s">
        <v>958</v>
      </c>
      <c r="O172" s="12">
        <f>IF(VLOOKUP($A172,Tournoi!$B$2:$AC$601,6,0)="","",VLOOKUP($A172,Tournoi!$B$2:$AF$601,30,0))</f>
        <v>193.40321938597799</v>
      </c>
      <c r="P172" s="12"/>
      <c r="Q172" s="12"/>
      <c r="R172" s="12"/>
      <c r="S172" s="15"/>
      <c r="T172" s="14">
        <f t="array" ref="T172">SUM(J172:S172)</f>
        <v>193.40321938597799</v>
      </c>
      <c r="U172" s="12">
        <f t="array" ref="U172">IF(S172="",0,S172)+IF((COUNT(J172:R172)&lt;6),SUM(J172:R172),(MAX(J172:R172)+LARGE(J172:R172,2)+LARGE(J172:R172,3)+LARGE(J172:R172,4)+LARGE(J172:R172,5)))</f>
        <v>193.40321938597799</v>
      </c>
      <c r="V172" s="12">
        <f>U172+G172+I172</f>
        <v>288.58543446560736</v>
      </c>
      <c r="W172" s="12">
        <f t="array" ref="W172">COUNT(J172:S172)</f>
        <v>1</v>
      </c>
      <c r="X172" s="12"/>
      <c r="Y172" s="12"/>
      <c r="Z172" s="16"/>
      <c r="AA172" s="16"/>
      <c r="AC172" s="16"/>
      <c r="AD172" s="16"/>
    </row>
    <row r="173" spans="1:31" s="19" customFormat="1" ht="16.5" customHeight="1" x14ac:dyDescent="0.2">
      <c r="A173" s="12">
        <v>246</v>
      </c>
      <c r="B173" s="12">
        <f t="array" ref="B173">_xlfn.RANK.EQ(V173,$V$2:$V$607)</f>
        <v>172</v>
      </c>
      <c r="C173" s="13" t="str">
        <f>IF(VLOOKUP($A173,Tournoi!$B$2:$F$601,3,0)="","",VLOOKUP($A173,Tournoi!$B$2:$F$601,3,0))</f>
        <v>Deconinck</v>
      </c>
      <c r="D173" s="13" t="str">
        <f>IF(VLOOKUP($A173,Tournoi!$B$2:$F$601,4,0)="","",VLOOKUP($A173,Tournoi!$B$2:$F$601,4,0))</f>
        <v>Melanie</v>
      </c>
      <c r="E173" s="13" t="str">
        <f>IF(VLOOKUP($A173,Tournoi!$B$2:$F$612,5,0)="","",VLOOKUP($A173,Tournoi!$B$2:$F$612,5,0))</f>
        <v>Incognito</v>
      </c>
      <c r="F173" s="12">
        <v>0</v>
      </c>
      <c r="G173" s="12">
        <v>0</v>
      </c>
      <c r="H173" s="12">
        <v>0</v>
      </c>
      <c r="I173" s="12">
        <v>0</v>
      </c>
      <c r="J173" s="14">
        <v>288.21828410989798</v>
      </c>
      <c r="K173" s="12"/>
      <c r="L173" t="s">
        <v>958</v>
      </c>
      <c r="M173" s="12" t="s">
        <v>958</v>
      </c>
      <c r="N173" s="12" t="s">
        <v>958</v>
      </c>
      <c r="O173" s="12" t="str">
        <f>IF(VLOOKUP($A173,Tournoi!$B$2:$AC$601,6,0)="","",VLOOKUP($A173,Tournoi!$B$2:$AF$601,30,0))</f>
        <v/>
      </c>
      <c r="P173" s="12"/>
      <c r="Q173" s="12"/>
      <c r="R173" s="12"/>
      <c r="S173" s="15"/>
      <c r="T173" s="14">
        <f t="array" ref="T173">SUM(J173:S173)</f>
        <v>288.21828410989798</v>
      </c>
      <c r="U173" s="12">
        <f t="array" ref="U173">IF(S173="",0,S173)+IF((COUNT(J173:R173)&lt;6),SUM(J173:R173),(MAX(J173:R173)+LARGE(J173:R173,2)+LARGE(J173:R173,3)+LARGE(J173:R173,4)+LARGE(J173:R173,5)))</f>
        <v>288.21828410989798</v>
      </c>
      <c r="V173" s="12">
        <f>U173+G173+I173</f>
        <v>288.21828410989798</v>
      </c>
      <c r="W173" s="12">
        <f t="array" ref="W173">COUNT(J173:S173)</f>
        <v>1</v>
      </c>
      <c r="X173" s="12"/>
      <c r="Y173" s="12"/>
      <c r="Z173" s="16"/>
      <c r="AA173" s="12"/>
      <c r="AB173" s="12"/>
      <c r="AC173" s="16"/>
      <c r="AD173" s="16"/>
    </row>
    <row r="174" spans="1:31" s="19" customFormat="1" ht="16.5" customHeight="1" x14ac:dyDescent="0.2">
      <c r="A174" s="12">
        <v>370</v>
      </c>
      <c r="B174" s="12">
        <f t="array" ref="B174">_xlfn.RANK.EQ(V174,$V$2:$V$607)</f>
        <v>173</v>
      </c>
      <c r="C174" s="13" t="str">
        <f>IF(VLOOKUP($A174,Tournoi!$B$2:$F$601,3,0)="","",VLOOKUP($A174,Tournoi!$B$2:$F$601,3,0))</f>
        <v>Noppen</v>
      </c>
      <c r="D174" s="13" t="str">
        <f>IF(VLOOKUP($A174,Tournoi!$B$2:$F$601,4,0)="","",VLOOKUP($A174,Tournoi!$B$2:$F$601,4,0))</f>
        <v>Niki</v>
      </c>
      <c r="E174" s="13" t="str">
        <f>IF(VLOOKUP($A174,Tournoi!$B$2:$F$612,5,0)="","",VLOOKUP($A174,Tournoi!$B$2:$F$612,5,0))</f>
        <v>Winning Movez</v>
      </c>
      <c r="F174" s="12">
        <v>58.6666666666667</v>
      </c>
      <c r="G174" s="12">
        <v>19.5555555555556</v>
      </c>
      <c r="H174" s="12">
        <v>201.18485000202301</v>
      </c>
      <c r="I174" s="12">
        <v>134.123233334682</v>
      </c>
      <c r="J174" s="14">
        <v>133.90058106470801</v>
      </c>
      <c r="K174" s="12"/>
      <c r="L174" t="s">
        <v>958</v>
      </c>
      <c r="M174" s="12" t="s">
        <v>958</v>
      </c>
      <c r="N174" s="12" t="s">
        <v>958</v>
      </c>
      <c r="O174" s="12" t="str">
        <f>IF(VLOOKUP($A174,Tournoi!$B$2:$AC$601,6,0)="","",VLOOKUP($A174,Tournoi!$B$2:$AF$601,30,0))</f>
        <v/>
      </c>
      <c r="P174" s="12"/>
      <c r="Q174" s="12"/>
      <c r="R174" s="12"/>
      <c r="S174" s="15"/>
      <c r="T174" s="14">
        <f t="array" ref="T174">SUM(J174:S174)</f>
        <v>133.90058106470801</v>
      </c>
      <c r="U174" s="12">
        <f t="array" ref="U174">IF(S174="",0,S174)+IF((COUNT(J174:R174)&lt;6),SUM(J174:R174),(MAX(J174:R174)+LARGE(J174:R174,2)+LARGE(J174:R174,3)+LARGE(J174:R174,4)+LARGE(J174:R174,5)))</f>
        <v>133.90058106470801</v>
      </c>
      <c r="V174" s="12">
        <f>U174+G174+I174</f>
        <v>287.57936995494561</v>
      </c>
      <c r="W174" s="12">
        <f t="array" ref="W174">COUNT(J174:S174)</f>
        <v>1</v>
      </c>
      <c r="X174" s="12"/>
      <c r="Y174" s="12"/>
      <c r="Z174" s="16"/>
      <c r="AA174" s="12"/>
      <c r="AB174" s="12"/>
      <c r="AC174" s="16"/>
      <c r="AD174" s="16"/>
    </row>
    <row r="175" spans="1:31" s="19" customFormat="1" ht="16.5" customHeight="1" x14ac:dyDescent="0.2">
      <c r="A175" s="12">
        <v>200</v>
      </c>
      <c r="B175" s="12">
        <f t="array" ref="B175">_xlfn.RANK.EQ(V175,$V$2:$V$607)</f>
        <v>174</v>
      </c>
      <c r="C175" s="13" t="str">
        <f>IF(VLOOKUP($A175,Tournoi!$B$2:$F$601,3,0)="","",VLOOKUP($A175,Tournoi!$B$2:$F$601,3,0))</f>
        <v>Beschuyt</v>
      </c>
      <c r="D175" s="13" t="str">
        <f>IF(VLOOKUP($A175,Tournoi!$B$2:$F$601,4,0)="","",VLOOKUP($A175,Tournoi!$B$2:$F$601,4,0))</f>
        <v>Davy</v>
      </c>
      <c r="E175" s="13" t="str">
        <f>IF(VLOOKUP($A175,Tournoi!$B$2:$F$612,5,0)="","",VLOOKUP($A175,Tournoi!$B$2:$F$612,5,0))</f>
        <v>De Strateeg</v>
      </c>
      <c r="F175" s="12">
        <v>100.657168829458</v>
      </c>
      <c r="G175" s="12">
        <v>33.552389609819301</v>
      </c>
      <c r="H175" s="12">
        <v>254.104082975848</v>
      </c>
      <c r="I175" s="12">
        <v>169.402721983898</v>
      </c>
      <c r="J175" s="14">
        <v>83.921387961136801</v>
      </c>
      <c r="K175" s="12"/>
      <c r="L175" t="s">
        <v>958</v>
      </c>
      <c r="M175" s="12" t="s">
        <v>958</v>
      </c>
      <c r="N175" s="12" t="s">
        <v>958</v>
      </c>
      <c r="O175" s="12" t="str">
        <f>IF(VLOOKUP($A175,Tournoi!$B$2:$AC$601,6,0)="","",VLOOKUP($A175,Tournoi!$B$2:$AF$601,30,0))</f>
        <v/>
      </c>
      <c r="P175" s="12"/>
      <c r="Q175" s="12"/>
      <c r="R175" s="12"/>
      <c r="S175" s="15"/>
      <c r="T175" s="14">
        <f t="array" ref="T175">SUM(J175:S175)</f>
        <v>83.921387961136801</v>
      </c>
      <c r="U175" s="12">
        <f t="array" ref="U175">IF(S175="",0,S175)+IF((COUNT(J175:R175)&lt;6),SUM(J175:R175),(MAX(J175:R175)+LARGE(J175:R175,2)+LARGE(J175:R175,3)+LARGE(J175:R175,4)+LARGE(J175:R175,5)))</f>
        <v>83.921387961136801</v>
      </c>
      <c r="V175" s="12">
        <f>U175+G175+I175</f>
        <v>286.87649955485409</v>
      </c>
      <c r="W175" s="12">
        <f t="array" ref="W175">COUNT(J175:S175)</f>
        <v>1</v>
      </c>
      <c r="X175" s="12"/>
      <c r="Y175" s="12"/>
      <c r="Z175" s="16"/>
      <c r="AA175" s="16"/>
      <c r="AC175" s="16"/>
      <c r="AD175" s="16"/>
    </row>
    <row r="176" spans="1:31" s="19" customFormat="1" ht="16.5" customHeight="1" x14ac:dyDescent="0.2">
      <c r="A176" s="12">
        <v>259</v>
      </c>
      <c r="B176" s="12">
        <f t="array" ref="B176">_xlfn.RANK.EQ(V176,$V$2:$V$607)</f>
        <v>175</v>
      </c>
      <c r="C176" s="13" t="str">
        <f>IF(VLOOKUP($A176,Tournoi!$B$2:$F$601,3,0)="","",VLOOKUP($A176,Tournoi!$B$2:$F$601,3,0))</f>
        <v>Merlier</v>
      </c>
      <c r="D176" s="13" t="str">
        <f>IF(VLOOKUP($A176,Tournoi!$B$2:$F$601,4,0)="","",VLOOKUP($A176,Tournoi!$B$2:$F$601,4,0))</f>
        <v>Mattias</v>
      </c>
      <c r="E176" s="13" t="str">
        <f>IF(VLOOKUP($A176,Tournoi!$B$2:$F$612,5,0)="","",VLOOKUP($A176,Tournoi!$B$2:$F$612,5,0))</f>
        <v>Incognito</v>
      </c>
      <c r="F176" s="12">
        <v>0</v>
      </c>
      <c r="G176" s="12">
        <v>0</v>
      </c>
      <c r="H176" s="12">
        <v>0</v>
      </c>
      <c r="I176" s="12">
        <v>0</v>
      </c>
      <c r="J176" s="14">
        <v>286.19237169731298</v>
      </c>
      <c r="K176" s="12"/>
      <c r="L176" t="s">
        <v>958</v>
      </c>
      <c r="M176" s="12" t="s">
        <v>958</v>
      </c>
      <c r="N176" s="12" t="s">
        <v>958</v>
      </c>
      <c r="O176" s="12" t="str">
        <f>IF(VLOOKUP($A176,Tournoi!$B$2:$AC$601,6,0)="","",VLOOKUP($A176,Tournoi!$B$2:$AF$601,30,0))</f>
        <v/>
      </c>
      <c r="P176" s="12"/>
      <c r="Q176" s="12"/>
      <c r="R176" s="12"/>
      <c r="S176" s="15"/>
      <c r="T176" s="14">
        <f t="array" ref="T176">SUM(J176:S176)</f>
        <v>286.19237169731298</v>
      </c>
      <c r="U176" s="12">
        <f t="array" ref="U176">IF(S176="",0,S176)+IF((COUNT(J176:R176)&lt;6),SUM(J176:R176),(MAX(J176:R176)+LARGE(J176:R176,2)+LARGE(J176:R176,3)+LARGE(J176:R176,4)+LARGE(J176:R176,5)))</f>
        <v>286.19237169731298</v>
      </c>
      <c r="V176" s="12">
        <f>U176+G176+I176</f>
        <v>286.19237169731298</v>
      </c>
      <c r="W176" s="12">
        <f t="array" ref="W176">COUNT(J176:S176)</f>
        <v>1</v>
      </c>
      <c r="X176" s="12"/>
      <c r="Y176" s="12"/>
      <c r="Z176" s="16"/>
      <c r="AA176" s="16"/>
      <c r="AC176" s="16"/>
      <c r="AD176" s="16"/>
    </row>
    <row r="177" spans="1:256" s="19" customFormat="1" ht="16.5" customHeight="1" x14ac:dyDescent="0.2">
      <c r="A177" s="12">
        <v>38</v>
      </c>
      <c r="B177" s="12">
        <f t="array" ref="B177">_xlfn.RANK.EQ(V177,$V$2:$V$607)</f>
        <v>176</v>
      </c>
      <c r="C177" s="13" t="str">
        <f>IF(VLOOKUP($A177,Tournoi!$B$2:$F$601,3,0)="","",VLOOKUP($A177,Tournoi!$B$2:$F$601,3,0))</f>
        <v>Deventer</v>
      </c>
      <c r="D177" s="13" t="str">
        <f>IF(VLOOKUP($A177,Tournoi!$B$2:$F$601,4,0)="","",VLOOKUP($A177,Tournoi!$B$2:$F$601,4,0))</f>
        <v>An</v>
      </c>
      <c r="E177" t="str">
        <f>IF(VLOOKUP($A177,Tournoi!$B$2:$F$612,5,0)="","",VLOOKUP($A177,Tournoi!$B$2:$F$612,5,0))</f>
        <v/>
      </c>
      <c r="F177" s="12">
        <v>337.38650816217302</v>
      </c>
      <c r="G177" s="12">
        <v>112.462169387391</v>
      </c>
      <c r="H177" s="12">
        <v>0</v>
      </c>
      <c r="I177" s="12">
        <v>0</v>
      </c>
      <c r="J177" s="14">
        <v>138.13390245210499</v>
      </c>
      <c r="K177" s="12"/>
      <c r="L177" t="s">
        <v>958</v>
      </c>
      <c r="M177" s="12" t="s">
        <v>958</v>
      </c>
      <c r="N177" s="12" t="s">
        <v>958</v>
      </c>
      <c r="O177" s="12">
        <f>IF(VLOOKUP($A177,Tournoi!$B$2:$AC$601,6,0)="","",VLOOKUP($A177,Tournoi!$B$2:$AF$601,30,0))</f>
        <v>33.965694980267571</v>
      </c>
      <c r="P177" s="12"/>
      <c r="Q177" s="12"/>
      <c r="R177" s="12"/>
      <c r="S177" s="15"/>
      <c r="T177" s="14">
        <f t="array" ref="T177">SUM(J177:S177)</f>
        <v>172.09959743237255</v>
      </c>
      <c r="U177" s="12">
        <f t="array" ref="U177">IF(S177="",0,S177)+IF((COUNT(J177:R177)&lt;6),SUM(J177:R177),(MAX(J177:R177)+LARGE(J177:R177,2)+LARGE(J177:R177,3)+LARGE(J177:R177,4)+LARGE(J177:R177,5)))</f>
        <v>172.09959743237255</v>
      </c>
      <c r="V177" s="12">
        <f>U177+G177+I177</f>
        <v>284.56176681976353</v>
      </c>
      <c r="W177" s="12">
        <f t="array" ref="W177">COUNT(J177:S177)</f>
        <v>2</v>
      </c>
      <c r="X177" s="12"/>
      <c r="Y177" s="12"/>
      <c r="Z177" s="16"/>
      <c r="AA177" s="16"/>
      <c r="AC177" s="16"/>
      <c r="AD177" s="16"/>
    </row>
    <row r="178" spans="1:256" s="19" customFormat="1" ht="16.5" customHeight="1" x14ac:dyDescent="0.2">
      <c r="A178" s="12">
        <v>482</v>
      </c>
      <c r="B178" s="12">
        <f t="array" ref="B178">_xlfn.RANK.EQ(V178,$V$2:$V$607)</f>
        <v>177</v>
      </c>
      <c r="C178" t="str">
        <f>IF(VLOOKUP($A178,Tournoi!$B$2:$F$601,3,0)="","",VLOOKUP($A178,Tournoi!$B$2:$F$601,3,0))</f>
        <v>Weyenbergh</v>
      </c>
      <c r="D178" t="str">
        <f>IF(VLOOKUP($A178,Tournoi!$B$2:$F$601,4,0)="","",VLOOKUP($A178,Tournoi!$B$2:$F$601,4,0))</f>
        <v>Roy</v>
      </c>
      <c r="E178" t="str">
        <f>IF(VLOOKUP($A178,Tournoi!$B$2:$F$612,5,0)="","",VLOOKUP($A178,Tournoi!$B$2:$F$612,5,0))</f>
        <v/>
      </c>
      <c r="F178" s="12">
        <v>0</v>
      </c>
      <c r="G178" s="12">
        <v>0</v>
      </c>
      <c r="H178" s="12">
        <v>0</v>
      </c>
      <c r="I178" s="12">
        <v>0</v>
      </c>
      <c r="J178" s="14"/>
      <c r="K178" s="12"/>
      <c r="L178" t="s">
        <v>958</v>
      </c>
      <c r="M178" s="12" t="s">
        <v>958</v>
      </c>
      <c r="N178" s="12" t="s">
        <v>958</v>
      </c>
      <c r="O178" s="12">
        <f>IF(VLOOKUP($A178,Tournoi!$B$2:$AC$601,6,0)="","",VLOOKUP($A178,Tournoi!$B$2:$AF$601,30,0))</f>
        <v>281.16313435335223</v>
      </c>
      <c r="P178" s="12"/>
      <c r="Q178" s="12"/>
      <c r="R178" s="12"/>
      <c r="S178" s="15"/>
      <c r="T178" s="14">
        <f t="array" ref="T178">SUM(J178:S178)</f>
        <v>281.16313435335223</v>
      </c>
      <c r="U178" s="12">
        <f t="array" ref="U178">IF(S178="",0,S178)+IF((COUNT(J178:R178)&lt;6),SUM(J178:R178),(MAX(J178:R178)+LARGE(J178:R178,2)+LARGE(J178:R178,3)+LARGE(J178:R178,4)+LARGE(J178:R178,5)))</f>
        <v>281.16313435335223</v>
      </c>
      <c r="V178" s="12">
        <f>U178+G178+I178</f>
        <v>281.16313435335223</v>
      </c>
      <c r="W178" s="12">
        <f t="array" ref="W178">COUNT(J178:S178)</f>
        <v>1</v>
      </c>
      <c r="X178" s="12"/>
      <c r="Y178" s="12"/>
      <c r="Z178" s="16"/>
      <c r="AA178" s="12"/>
      <c r="AB178" s="12"/>
      <c r="AC178" s="16"/>
      <c r="AD178" s="16"/>
    </row>
    <row r="179" spans="1:256" s="19" customFormat="1" ht="16.5" customHeight="1" x14ac:dyDescent="0.2">
      <c r="A179" s="12">
        <v>554</v>
      </c>
      <c r="B179" s="12">
        <f t="array" ref="B179">_xlfn.RANK.EQ(V179,$V$2:$V$607)</f>
        <v>178</v>
      </c>
      <c r="C179" s="13" t="str">
        <f>IF(VLOOKUP($A179,Tournoi!$B$2:$F$601,3,0)="","",VLOOKUP($A179,Tournoi!$B$2:$F$601,3,0))</f>
        <v>Vosters</v>
      </c>
      <c r="D179" s="13" t="str">
        <f>IF(VLOOKUP($A179,Tournoi!$B$2:$F$601,4,0)="","",VLOOKUP($A179,Tournoi!$B$2:$F$601,4,0))</f>
        <v>Peter</v>
      </c>
      <c r="E179" s="13" t="str">
        <f>IF(VLOOKUP($A179,Tournoi!$B$2:$F$612,5,0)="","",VLOOKUP($A179,Tournoi!$B$2:$F$612,5,0))</f>
        <v>Spelen op Zolder</v>
      </c>
      <c r="F179" s="12">
        <v>125.70378684807299</v>
      </c>
      <c r="G179" s="12">
        <v>41.901262282690901</v>
      </c>
      <c r="H179" s="12">
        <v>104.261682242991</v>
      </c>
      <c r="I179" s="12">
        <v>69.507788161993801</v>
      </c>
      <c r="J179" s="14">
        <v>167.331486571943</v>
      </c>
      <c r="K179" s="12"/>
      <c r="L179" t="s">
        <v>958</v>
      </c>
      <c r="M179" s="12" t="s">
        <v>958</v>
      </c>
      <c r="N179" s="12" t="s">
        <v>958</v>
      </c>
      <c r="O179" s="12" t="str">
        <f>IF(VLOOKUP($A179,Tournoi!$B$2:$AC$601,6,0)="","",VLOOKUP($A179,Tournoi!$B$2:$AF$601,30,0))</f>
        <v/>
      </c>
      <c r="P179" s="12"/>
      <c r="Q179" s="12"/>
      <c r="R179" s="12"/>
      <c r="S179" s="15"/>
      <c r="T179" s="14">
        <f t="array" ref="T179">SUM(J179:S179)</f>
        <v>167.331486571943</v>
      </c>
      <c r="U179" s="12">
        <f t="array" ref="U179">IF(S179="",0,S179)+IF((COUNT(J179:R179)&lt;6),SUM(J179:R179),(MAX(J179:R179)+LARGE(J179:R179,2)+LARGE(J179:R179,3)+LARGE(J179:R179,4)+LARGE(J179:R179,5)))</f>
        <v>167.331486571943</v>
      </c>
      <c r="V179" s="12">
        <f>U179+G179+I179</f>
        <v>278.74053701662774</v>
      </c>
      <c r="W179" s="12">
        <f t="array" ref="W179">COUNT(J179:S179)</f>
        <v>1</v>
      </c>
      <c r="X179" s="12"/>
      <c r="Y179" s="12"/>
      <c r="Z179" s="16"/>
      <c r="AA179" s="12"/>
      <c r="AB179" s="12"/>
      <c r="AC179" s="16"/>
      <c r="AD179" s="16"/>
    </row>
    <row r="180" spans="1:256" s="19" customFormat="1" ht="16.5" customHeight="1" x14ac:dyDescent="0.2">
      <c r="A180" s="12">
        <v>276</v>
      </c>
      <c r="B180" s="12">
        <f t="array" ref="B180">_xlfn.RANK.EQ(V180,$V$2:$V$607)</f>
        <v>179</v>
      </c>
      <c r="C180" s="13" t="str">
        <f>IF(VLOOKUP($A180,Tournoi!$B$2:$F$601,3,0)="","",VLOOKUP($A180,Tournoi!$B$2:$F$601,3,0))</f>
        <v>Gobert</v>
      </c>
      <c r="D180" s="13" t="str">
        <f>IF(VLOOKUP($A180,Tournoi!$B$2:$F$601,4,0)="","",VLOOKUP($A180,Tournoi!$B$2:$F$601,4,0))</f>
        <v>Louis</v>
      </c>
      <c r="E180" s="13" t="str">
        <f>IF(VLOOKUP($A180,Tournoi!$B$2:$F$612,5,0)="","",VLOOKUP($A180,Tournoi!$B$2:$F$612,5,0))</f>
        <v>In Ludo Veritas</v>
      </c>
      <c r="F180" s="12">
        <v>94.073144257703106</v>
      </c>
      <c r="G180" s="12">
        <v>31.357714752567698</v>
      </c>
      <c r="H180" s="12">
        <v>197.48451081249701</v>
      </c>
      <c r="I180" s="12">
        <v>131.65634054166401</v>
      </c>
      <c r="J180" s="14"/>
      <c r="K180" s="12"/>
      <c r="L180" t="s">
        <v>958</v>
      </c>
      <c r="M180" s="12">
        <v>115.64131709049535</v>
      </c>
      <c r="N180" s="12" t="s">
        <v>958</v>
      </c>
      <c r="O180" s="12" t="str">
        <f>IF(VLOOKUP($A180,Tournoi!$B$2:$AC$601,6,0)="","",VLOOKUP($A180,Tournoi!$B$2:$AF$601,30,0))</f>
        <v/>
      </c>
      <c r="P180" s="12"/>
      <c r="Q180" s="12"/>
      <c r="R180" s="12"/>
      <c r="S180" s="15"/>
      <c r="T180" s="14">
        <f t="array" ref="T180">SUM(J180:S180)</f>
        <v>115.64131709049535</v>
      </c>
      <c r="U180" s="12">
        <f t="array" ref="U180">IF(S180="",0,S180)+IF((COUNT(J180:R180)&lt;6),SUM(J180:R180),(MAX(J180:R180)+LARGE(J180:R180,2)+LARGE(J180:R180,3)+LARGE(J180:R180,4)+LARGE(J180:R180,5)))</f>
        <v>115.64131709049535</v>
      </c>
      <c r="V180" s="12">
        <f>U180+G180+I180</f>
        <v>278.65537238472706</v>
      </c>
      <c r="W180" s="12">
        <f t="array" ref="W180">COUNT(J180:S180)</f>
        <v>1</v>
      </c>
      <c r="X180" s="12"/>
      <c r="Y180" s="12"/>
      <c r="Z180" s="16"/>
      <c r="AA180" s="12"/>
      <c r="AB180" s="12"/>
      <c r="AC180" s="16"/>
      <c r="AD180" s="16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</row>
    <row r="181" spans="1:256" s="19" customFormat="1" ht="16.5" customHeight="1" x14ac:dyDescent="0.2">
      <c r="A181" s="12">
        <v>502</v>
      </c>
      <c r="B181" s="12">
        <f t="array" ref="B181">_xlfn.RANK.EQ(V181,$V$2:$V$607)</f>
        <v>180</v>
      </c>
      <c r="C181" s="13" t="str">
        <f>IF(VLOOKUP($A181,Tournoi!$B$2:$F$601,3,0)="","",VLOOKUP($A181,Tournoi!$B$2:$F$601,3,0))</f>
        <v>Vanderhelst</v>
      </c>
      <c r="D181" s="13" t="str">
        <f>IF(VLOOKUP($A181,Tournoi!$B$2:$F$601,4,0)="","",VLOOKUP($A181,Tournoi!$B$2:$F$601,4,0))</f>
        <v>Anne-Mie</v>
      </c>
      <c r="E181" t="str">
        <f>IF(VLOOKUP($A181,Tournoi!$B$2:$F$612,5,0)="","",VLOOKUP($A181,Tournoi!$B$2:$F$612,5,0))</f>
        <v/>
      </c>
      <c r="F181" s="12">
        <v>67.142947604573706</v>
      </c>
      <c r="G181" s="12">
        <v>22.3809825348579</v>
      </c>
      <c r="H181" s="12">
        <v>183.40636230289701</v>
      </c>
      <c r="I181" s="12">
        <v>122.27090820193099</v>
      </c>
      <c r="J181" s="14"/>
      <c r="K181" s="12"/>
      <c r="L181" t="s">
        <v>958</v>
      </c>
      <c r="M181" s="12" t="s">
        <v>958</v>
      </c>
      <c r="N181" s="12" t="s">
        <v>958</v>
      </c>
      <c r="O181" s="12">
        <f>IF(VLOOKUP($A181,Tournoi!$B$2:$AC$601,6,0)="","",VLOOKUP($A181,Tournoi!$B$2:$AF$601,30,0))</f>
        <v>133.86851437529486</v>
      </c>
      <c r="P181" s="12"/>
      <c r="Q181" s="12"/>
      <c r="R181" s="12"/>
      <c r="S181" s="15"/>
      <c r="T181" s="14">
        <f t="array" ref="T181">SUM(J181:S181)</f>
        <v>133.86851437529486</v>
      </c>
      <c r="U181" s="12">
        <f t="array" ref="U181">IF(S181="",0,S181)+IF((COUNT(J181:R181)&lt;6),SUM(J181:R181),(MAX(J181:R181)+LARGE(J181:R181,2)+LARGE(J181:R181,3)+LARGE(J181:R181,4)+LARGE(J181:R181,5)))</f>
        <v>133.86851437529486</v>
      </c>
      <c r="V181" s="12">
        <f>U181+G181+I181</f>
        <v>278.52040511208378</v>
      </c>
      <c r="W181" s="12">
        <f t="array" ref="W181">COUNT(J181:S181)</f>
        <v>1</v>
      </c>
      <c r="X181" s="12"/>
      <c r="Y181" s="12"/>
      <c r="Z181" s="16"/>
      <c r="AA181" s="12"/>
      <c r="AB181" s="12"/>
      <c r="AC181" s="16"/>
      <c r="AD181" s="16"/>
    </row>
    <row r="182" spans="1:256" s="19" customFormat="1" ht="16.5" customHeight="1" x14ac:dyDescent="0.2">
      <c r="A182" s="12">
        <v>274</v>
      </c>
      <c r="B182" s="12">
        <f t="array" ref="B182">_xlfn.RANK.EQ(V182,$V$2:$V$607)</f>
        <v>181</v>
      </c>
      <c r="C182" s="13" t="str">
        <f>IF(VLOOKUP($A182,Tournoi!$B$2:$F$601,3,0)="","",VLOOKUP($A182,Tournoi!$B$2:$F$601,3,0))</f>
        <v>Weets</v>
      </c>
      <c r="D182" s="13" t="str">
        <f>IF(VLOOKUP($A182,Tournoi!$B$2:$F$601,4,0)="","",VLOOKUP($A182,Tournoi!$B$2:$F$601,4,0))</f>
        <v>Pierre</v>
      </c>
      <c r="E182" s="13" t="str">
        <f>IF(VLOOKUP($A182,Tournoi!$B$2:$F$612,5,0)="","",VLOOKUP($A182,Tournoi!$B$2:$F$612,5,0))</f>
        <v>Alpa-Ludismes</v>
      </c>
      <c r="F182" s="12">
        <v>190.96735112399901</v>
      </c>
      <c r="G182" s="12">
        <v>63.655783707999703</v>
      </c>
      <c r="H182" s="12">
        <v>21.201867380017799</v>
      </c>
      <c r="I182" s="12">
        <v>14.1345782533452</v>
      </c>
      <c r="J182" s="14"/>
      <c r="K182" s="12"/>
      <c r="L182" s="12">
        <v>200.3990755245737</v>
      </c>
      <c r="M182" s="12" t="s">
        <v>958</v>
      </c>
      <c r="N182" s="12" t="s">
        <v>958</v>
      </c>
      <c r="O182" s="12" t="str">
        <f>IF(VLOOKUP($A182,Tournoi!$B$2:$AC$601,6,0)="","",VLOOKUP($A182,Tournoi!$B$2:$AF$601,30,0))</f>
        <v/>
      </c>
      <c r="P182" s="12"/>
      <c r="Q182" s="12"/>
      <c r="R182" s="12"/>
      <c r="S182" s="15"/>
      <c r="T182" s="14">
        <f t="array" ref="T182">SUM(J182:S182)</f>
        <v>200.3990755245737</v>
      </c>
      <c r="U182" s="12">
        <f t="array" ref="U182">IF(S182="",0,S182)+IF((COUNT(J182:R182)&lt;6),SUM(J182:R182),(MAX(J182:R182)+LARGE(J182:R182,2)+LARGE(J182:R182,3)+LARGE(J182:R182,4)+LARGE(J182:R182,5)))</f>
        <v>200.3990755245737</v>
      </c>
      <c r="V182" s="12">
        <f>U182+G182+I182</f>
        <v>278.18943748591857</v>
      </c>
      <c r="W182" s="12">
        <f t="array" ref="W182">COUNT(J182:S182)</f>
        <v>1</v>
      </c>
      <c r="X182" s="12"/>
      <c r="Y182" s="12"/>
      <c r="Z182" s="16"/>
      <c r="AA182" s="12"/>
      <c r="AB182" s="12"/>
      <c r="AC182" s="16"/>
      <c r="AD182" s="16"/>
    </row>
    <row r="183" spans="1:256" s="19" customFormat="1" ht="16.5" customHeight="1" x14ac:dyDescent="0.2">
      <c r="A183" s="12">
        <v>132</v>
      </c>
      <c r="B183" s="12">
        <f t="array" ref="B183">_xlfn.RANK.EQ(V183,$V$2:$V$607)</f>
        <v>182</v>
      </c>
      <c r="C183" s="13" t="str">
        <f>IF(VLOOKUP($A183,Tournoi!$B$2:$F$601,3,0)="","",VLOOKUP($A183,Tournoi!$B$2:$F$601,3,0))</f>
        <v>Mariën</v>
      </c>
      <c r="D183" s="13" t="str">
        <f>IF(VLOOKUP($A183,Tournoi!$B$2:$F$601,4,0)="","",VLOOKUP($A183,Tournoi!$B$2:$F$601,4,0))</f>
        <v>Hans</v>
      </c>
      <c r="E183" t="str">
        <f>IF(VLOOKUP($A183,Tournoi!$B$2:$F$612,5,0)="","",VLOOKUP($A183,Tournoi!$B$2:$F$612,5,0))</f>
        <v/>
      </c>
      <c r="F183" s="12">
        <v>143.41149419066201</v>
      </c>
      <c r="G183" s="12">
        <v>47.803831396887297</v>
      </c>
      <c r="H183" s="12">
        <v>338.55368946447499</v>
      </c>
      <c r="I183" s="12">
        <v>225.702459642984</v>
      </c>
      <c r="J183" s="14"/>
      <c r="K183" s="12"/>
      <c r="L183" t="s">
        <v>958</v>
      </c>
      <c r="M183" s="12" t="s">
        <v>958</v>
      </c>
      <c r="N183" s="12" t="s">
        <v>958</v>
      </c>
      <c r="O183" s="12" t="str">
        <f>IF(VLOOKUP($A183,Tournoi!$B$2:$AC$601,6,0)="","",VLOOKUP($A183,Tournoi!$B$2:$AF$601,30,0))</f>
        <v/>
      </c>
      <c r="P183" s="12"/>
      <c r="Q183" s="12"/>
      <c r="R183" s="12"/>
      <c r="S183" s="15"/>
      <c r="T183" s="14">
        <f t="array" ref="T183">SUM(J183:S183)</f>
        <v>0</v>
      </c>
      <c r="U183" s="12">
        <f t="array" ref="U183">IF(S183="",0,S183)+IF((COUNT(J183:R183)&lt;6),SUM(J183:R183),(MAX(J183:R183)+LARGE(J183:R183,2)+LARGE(J183:R183,3)+LARGE(J183:R183,4)+LARGE(J183:R183,5)))</f>
        <v>0</v>
      </c>
      <c r="V183" s="12">
        <f>U183+G183+I183</f>
        <v>273.50629103987131</v>
      </c>
      <c r="W183" s="12">
        <f t="array" ref="W183">COUNT(J183:S183)</f>
        <v>0</v>
      </c>
      <c r="X183" s="12"/>
      <c r="Y183" s="12"/>
      <c r="Z183" s="16"/>
      <c r="AA183" s="12"/>
      <c r="AB183" s="12"/>
      <c r="AC183" s="16"/>
      <c r="AD183" s="16"/>
    </row>
    <row r="184" spans="1:256" s="19" customFormat="1" ht="16.5" customHeight="1" x14ac:dyDescent="0.2">
      <c r="A184" s="12">
        <v>221</v>
      </c>
      <c r="B184" s="12">
        <f t="array" ref="B184">_xlfn.RANK.EQ(V184,$V$2:$V$607)</f>
        <v>183</v>
      </c>
      <c r="C184" s="13" t="str">
        <f>IF(VLOOKUP($A184,Tournoi!$B$2:$F$601,3,0)="","",VLOOKUP($A184,Tournoi!$B$2:$F$601,3,0))</f>
        <v>Plasman</v>
      </c>
      <c r="D184" s="13" t="str">
        <f>IF(VLOOKUP($A184,Tournoi!$B$2:$F$601,4,0)="","",VLOOKUP($A184,Tournoi!$B$2:$F$601,4,0))</f>
        <v>Bart</v>
      </c>
      <c r="E184" s="13" t="str">
        <f>IF(VLOOKUP($A184,Tournoi!$B$2:$F$612,5,0)="","",VLOOKUP($A184,Tournoi!$B$2:$F$612,5,0))</f>
        <v>Piekuur</v>
      </c>
      <c r="F184" s="12">
        <v>0</v>
      </c>
      <c r="G184" s="12">
        <v>0</v>
      </c>
      <c r="H184" s="12">
        <v>0</v>
      </c>
      <c r="I184" s="12">
        <v>0</v>
      </c>
      <c r="J184" s="14">
        <v>270.638005873905</v>
      </c>
      <c r="K184" s="12"/>
      <c r="L184" t="s">
        <v>958</v>
      </c>
      <c r="M184" s="12" t="s">
        <v>958</v>
      </c>
      <c r="N184" s="12" t="s">
        <v>958</v>
      </c>
      <c r="O184" s="12" t="str">
        <f>IF(VLOOKUP($A184,Tournoi!$B$2:$AC$601,6,0)="","",VLOOKUP($A184,Tournoi!$B$2:$AF$601,30,0))</f>
        <v/>
      </c>
      <c r="P184" s="12"/>
      <c r="Q184" s="12"/>
      <c r="R184" s="12"/>
      <c r="S184" s="15"/>
      <c r="T184" s="14">
        <f t="array" ref="T184">SUM(J184:S184)</f>
        <v>270.638005873905</v>
      </c>
      <c r="U184" s="12">
        <f t="array" ref="U184">IF(S184="",0,S184)+IF((COUNT(J184:R184)&lt;6),SUM(J184:R184),(MAX(J184:R184)+LARGE(J184:R184,2)+LARGE(J184:R184,3)+LARGE(J184:R184,4)+LARGE(J184:R184,5)))</f>
        <v>270.638005873905</v>
      </c>
      <c r="V184" s="12">
        <f>U184+G184+I184</f>
        <v>270.638005873905</v>
      </c>
      <c r="W184" s="12">
        <f t="array" ref="W184">COUNT(J184:S184)</f>
        <v>1</v>
      </c>
      <c r="X184" s="12"/>
      <c r="Y184" s="12"/>
      <c r="Z184" s="16"/>
      <c r="AA184" s="16"/>
      <c r="AC184" s="16"/>
      <c r="AD184" s="16"/>
    </row>
    <row r="185" spans="1:256" s="19" customFormat="1" ht="16.5" customHeight="1" x14ac:dyDescent="0.2">
      <c r="A185" s="12">
        <v>391</v>
      </c>
      <c r="B185" s="12">
        <f t="array" ref="B185">_xlfn.RANK.EQ(V185,$V$2:$V$607)</f>
        <v>184</v>
      </c>
      <c r="C185" s="13" t="str">
        <f>IF(VLOOKUP($A185,Tournoi!$B$2:$F$601,3,0)="","",VLOOKUP($A185,Tournoi!$B$2:$F$601,3,0))</f>
        <v>Nisole</v>
      </c>
      <c r="D185" s="13" t="str">
        <f>IF(VLOOKUP($A185,Tournoi!$B$2:$F$601,4,0)="","",VLOOKUP($A185,Tournoi!$B$2:$F$601,4,0))</f>
        <v>Olivier</v>
      </c>
      <c r="E185" t="str">
        <f>IF(VLOOKUP($A185,Tournoi!$B$2:$F$612,5,0)="","",VLOOKUP($A185,Tournoi!$B$2:$F$612,5,0))</f>
        <v/>
      </c>
      <c r="F185" s="12">
        <v>0</v>
      </c>
      <c r="G185" s="12">
        <v>0</v>
      </c>
      <c r="H185" s="12">
        <v>116.713731089756</v>
      </c>
      <c r="I185" s="12">
        <v>77.809154059837198</v>
      </c>
      <c r="J185" s="14"/>
      <c r="K185" s="12"/>
      <c r="L185" t="s">
        <v>958</v>
      </c>
      <c r="M185" s="12" t="s">
        <v>958</v>
      </c>
      <c r="N185" s="12">
        <v>190.48386373823394</v>
      </c>
      <c r="O185" s="12" t="str">
        <f>IF(VLOOKUP($A185,Tournoi!$B$2:$AC$601,6,0)="","",VLOOKUP($A185,Tournoi!$B$2:$AF$601,30,0))</f>
        <v/>
      </c>
      <c r="P185" s="12"/>
      <c r="Q185" s="12"/>
      <c r="R185" s="12"/>
      <c r="S185" s="15"/>
      <c r="T185" s="14">
        <f t="array" ref="T185">SUM(J185:S185)</f>
        <v>190.48386373823394</v>
      </c>
      <c r="U185" s="12">
        <f t="array" ref="U185">IF(S185="",0,S185)+IF((COUNT(J185:R185)&lt;6),SUM(J185:R185),(MAX(J185:R185)+LARGE(J185:R185,2)+LARGE(J185:R185,3)+LARGE(J185:R185,4)+LARGE(J185:R185,5)))</f>
        <v>190.48386373823394</v>
      </c>
      <c r="V185" s="12">
        <f>U185+G185+I185</f>
        <v>268.29301779807111</v>
      </c>
      <c r="W185" s="12">
        <f t="array" ref="W185">COUNT(J185:S185)</f>
        <v>1</v>
      </c>
      <c r="X185" s="12"/>
      <c r="Y185" s="12"/>
      <c r="Z185" s="16"/>
      <c r="AA185" s="12"/>
      <c r="AB185" s="12"/>
      <c r="AC185" s="16"/>
      <c r="AD185" s="16"/>
      <c r="AE185" s="21"/>
    </row>
    <row r="186" spans="1:256" s="19" customFormat="1" ht="16.5" customHeight="1" x14ac:dyDescent="0.2">
      <c r="A186" s="12">
        <v>445</v>
      </c>
      <c r="B186" s="12">
        <f t="array" ref="B186">_xlfn.RANK.EQ(V186,$V$2:$V$607)</f>
        <v>185</v>
      </c>
      <c r="C186" s="13" t="str">
        <f>IF(VLOOKUP($A186,Tournoi!$B$2:$F$601,3,0)="","",VLOOKUP($A186,Tournoi!$B$2:$F$601,3,0))</f>
        <v>Dom</v>
      </c>
      <c r="D186" s="13" t="str">
        <f>IF(VLOOKUP($A186,Tournoi!$B$2:$F$601,4,0)="","",VLOOKUP($A186,Tournoi!$B$2:$F$601,4,0))</f>
        <v>Stein</v>
      </c>
      <c r="E186" t="str">
        <f>IF(VLOOKUP($A186,Tournoi!$B$2:$F$612,5,0)="","",VLOOKUP($A186,Tournoi!$B$2:$F$612,5,0))</f>
        <v/>
      </c>
      <c r="F186" s="12">
        <v>297.44230769230802</v>
      </c>
      <c r="G186" s="12">
        <v>99.147435897435898</v>
      </c>
      <c r="H186" s="12">
        <v>251.840420505552</v>
      </c>
      <c r="I186" s="12">
        <v>167.89361367036801</v>
      </c>
      <c r="J186" s="14"/>
      <c r="K186" s="12"/>
      <c r="L186" t="s">
        <v>958</v>
      </c>
      <c r="M186" s="12" t="s">
        <v>958</v>
      </c>
      <c r="N186" s="12" t="s">
        <v>958</v>
      </c>
      <c r="O186" s="12" t="str">
        <f>IF(VLOOKUP($A186,Tournoi!$B$2:$AC$601,6,0)="","",VLOOKUP($A186,Tournoi!$B$2:$AF$601,30,0))</f>
        <v/>
      </c>
      <c r="P186" s="12"/>
      <c r="Q186" s="12"/>
      <c r="R186" s="12"/>
      <c r="S186" s="15"/>
      <c r="T186" s="14">
        <f t="array" ref="T186">SUM(J186:S186)</f>
        <v>0</v>
      </c>
      <c r="U186" s="12">
        <f t="array" ref="U186">IF(S186="",0,S186)+IF((COUNT(J186:R186)&lt;6),SUM(J186:R186),(MAX(J186:R186)+LARGE(J186:R186,2)+LARGE(J186:R186,3)+LARGE(J186:R186,4)+LARGE(J186:R186,5)))</f>
        <v>0</v>
      </c>
      <c r="V186" s="12">
        <f>U186+G186+I186</f>
        <v>267.0410495678039</v>
      </c>
      <c r="W186" s="12">
        <f t="array" ref="W186">COUNT(J186:S186)</f>
        <v>0</v>
      </c>
      <c r="X186" s="12"/>
      <c r="Y186" s="12"/>
      <c r="Z186" s="16"/>
      <c r="AA186" s="12"/>
      <c r="AB186" s="12"/>
      <c r="AC186" s="16"/>
      <c r="AD186" s="16"/>
    </row>
    <row r="187" spans="1:256" s="19" customFormat="1" ht="16.5" customHeight="1" x14ac:dyDescent="0.2">
      <c r="A187" s="12">
        <v>284</v>
      </c>
      <c r="B187" s="12">
        <f t="array" ref="B187">_xlfn.RANK.EQ(V187,$V$2:$V$607)</f>
        <v>186</v>
      </c>
      <c r="C187" s="13" t="str">
        <f>IF(VLOOKUP($A187,Tournoi!$B$2:$F$601,3,0)="","",VLOOKUP($A187,Tournoi!$B$2:$F$601,3,0))</f>
        <v>Dejonghe</v>
      </c>
      <c r="D187" s="13" t="str">
        <f>IF(VLOOKUP($A187,Tournoi!$B$2:$F$601,4,0)="","",VLOOKUP($A187,Tournoi!$B$2:$F$601,4,0))</f>
        <v>Ben</v>
      </c>
      <c r="E187" s="13" t="str">
        <f>IF(VLOOKUP($A187,Tournoi!$B$2:$F$612,5,0)="","",VLOOKUP($A187,Tournoi!$B$2:$F$612,5,0))</f>
        <v>Spelen op Zolder</v>
      </c>
      <c r="F187" s="12">
        <v>0</v>
      </c>
      <c r="G187" s="12">
        <v>0</v>
      </c>
      <c r="H187" s="12">
        <v>137.91097234611999</v>
      </c>
      <c r="I187" s="12">
        <v>91.940648230746405</v>
      </c>
      <c r="J187" s="14">
        <v>167.45446552851399</v>
      </c>
      <c r="K187" s="12"/>
      <c r="L187" t="s">
        <v>958</v>
      </c>
      <c r="M187" s="12" t="s">
        <v>958</v>
      </c>
      <c r="N187" s="12" t="s">
        <v>958</v>
      </c>
      <c r="O187" s="12" t="str">
        <f>IF(VLOOKUP($A187,Tournoi!$B$2:$AC$601,6,0)="","",VLOOKUP($A187,Tournoi!$B$2:$AF$601,30,0))</f>
        <v/>
      </c>
      <c r="P187" s="12"/>
      <c r="Q187" s="12"/>
      <c r="R187" s="12"/>
      <c r="S187" s="15"/>
      <c r="T187" s="14">
        <f t="array" ref="T187">SUM(J187:S187)</f>
        <v>167.45446552851399</v>
      </c>
      <c r="U187" s="12">
        <f t="array" ref="U187">IF(S187="",0,S187)+IF((COUNT(J187:R187)&lt;6),SUM(J187:R187),(MAX(J187:R187)+LARGE(J187:R187,2)+LARGE(J187:R187,3)+LARGE(J187:R187,4)+LARGE(J187:R187,5)))</f>
        <v>167.45446552851399</v>
      </c>
      <c r="V187" s="12">
        <f>U187+G187+I187</f>
        <v>259.39511375926043</v>
      </c>
      <c r="W187" s="12">
        <f t="array" ref="W187">COUNT(J187:S187)</f>
        <v>1</v>
      </c>
      <c r="X187" s="12"/>
      <c r="Y187" s="12"/>
      <c r="Z187" s="16"/>
      <c r="AA187" s="12"/>
      <c r="AB187" s="12"/>
      <c r="AC187" s="16"/>
      <c r="AD187" s="16"/>
    </row>
    <row r="188" spans="1:256" s="19" customFormat="1" ht="16.5" customHeight="1" x14ac:dyDescent="0.2">
      <c r="A188" s="12">
        <v>146</v>
      </c>
      <c r="B188" s="12">
        <f t="array" ref="B188">_xlfn.RANK.EQ(V188,$V$2:$V$607)</f>
        <v>187</v>
      </c>
      <c r="C188" s="13" t="str">
        <f>IF(VLOOKUP($A188,Tournoi!$B$2:$F$601,3,0)="","",VLOOKUP($A188,Tournoi!$B$2:$F$601,3,0))</f>
        <v>Vandenabeele</v>
      </c>
      <c r="D188" s="13" t="str">
        <f>IF(VLOOKUP($A188,Tournoi!$B$2:$F$601,4,0)="","",VLOOKUP($A188,Tournoi!$B$2:$F$601,4,0))</f>
        <v>Aaron</v>
      </c>
      <c r="E188" s="13" t="str">
        <f>IF(VLOOKUP($A188,Tournoi!$B$2:$F$612,5,0)="","",VLOOKUP($A188,Tournoi!$B$2:$F$612,5,0))</f>
        <v>Spellebeen</v>
      </c>
      <c r="F188" s="12">
        <v>298.19331480797302</v>
      </c>
      <c r="G188" s="12">
        <v>99.397771602657599</v>
      </c>
      <c r="H188" s="12">
        <v>150.81915826414101</v>
      </c>
      <c r="I188" s="12">
        <v>100.54610550942699</v>
      </c>
      <c r="J188" s="14">
        <v>58.5747534516765</v>
      </c>
      <c r="K188" s="12"/>
      <c r="L188" t="s">
        <v>958</v>
      </c>
      <c r="M188" s="12" t="s">
        <v>958</v>
      </c>
      <c r="N188" s="12" t="s">
        <v>958</v>
      </c>
      <c r="O188" s="12" t="str">
        <f>IF(VLOOKUP($A188,Tournoi!$B$2:$AC$601,6,0)="","",VLOOKUP($A188,Tournoi!$B$2:$AF$601,30,0))</f>
        <v/>
      </c>
      <c r="P188" s="12"/>
      <c r="Q188" s="12"/>
      <c r="R188" s="12"/>
      <c r="S188" s="15"/>
      <c r="T188" s="14">
        <f t="array" ref="T188">SUM(J188:S188)</f>
        <v>58.5747534516765</v>
      </c>
      <c r="U188" s="12">
        <f t="array" ref="U188">IF(S188="",0,S188)+IF((COUNT(J188:R188)&lt;6),SUM(J188:R188),(MAX(J188:R188)+LARGE(J188:R188,2)+LARGE(J188:R188,3)+LARGE(J188:R188,4)+LARGE(J188:R188,5)))</f>
        <v>58.5747534516765</v>
      </c>
      <c r="V188" s="12">
        <f>U188+G188+I188</f>
        <v>258.51863056376106</v>
      </c>
      <c r="W188" s="12">
        <f t="array" ref="W188">COUNT(J188:S188)</f>
        <v>1</v>
      </c>
      <c r="X188" s="12"/>
      <c r="Y188" s="12"/>
      <c r="Z188" s="16"/>
      <c r="AA188" s="16"/>
      <c r="AC188" s="16"/>
      <c r="AD188" s="16"/>
    </row>
    <row r="189" spans="1:256" s="19" customFormat="1" ht="16.5" customHeight="1" x14ac:dyDescent="0.2">
      <c r="A189" s="12">
        <v>369</v>
      </c>
      <c r="B189" s="12">
        <f t="array" ref="B189">_xlfn.RANK.EQ(V189,$V$2:$V$607)</f>
        <v>188</v>
      </c>
      <c r="C189" s="13" t="str">
        <f>IF(VLOOKUP($A189,Tournoi!$B$2:$F$601,3,0)="","",VLOOKUP($A189,Tournoi!$B$2:$F$601,3,0))</f>
        <v>Pals</v>
      </c>
      <c r="D189" s="13" t="str">
        <f>IF(VLOOKUP($A189,Tournoi!$B$2:$F$601,4,0)="","",VLOOKUP($A189,Tournoi!$B$2:$F$601,4,0))</f>
        <v>Geert</v>
      </c>
      <c r="E189" t="str">
        <f>IF(VLOOKUP($A189,Tournoi!$B$2:$F$612,5,0)="","",VLOOKUP($A189,Tournoi!$B$2:$F$612,5,0))</f>
        <v/>
      </c>
      <c r="F189" s="12">
        <v>116.764552973088</v>
      </c>
      <c r="G189" s="12">
        <v>38.921517657696</v>
      </c>
      <c r="H189" s="12">
        <v>329.03489541291299</v>
      </c>
      <c r="I189" s="12">
        <v>219.356596941942</v>
      </c>
      <c r="J189" s="14"/>
      <c r="K189" s="12"/>
      <c r="L189" t="s">
        <v>958</v>
      </c>
      <c r="M189" s="12" t="s">
        <v>958</v>
      </c>
      <c r="N189" s="12" t="s">
        <v>958</v>
      </c>
      <c r="O189" s="12" t="str">
        <f>IF(VLOOKUP($A189,Tournoi!$B$2:$AC$601,6,0)="","",VLOOKUP($A189,Tournoi!$B$2:$AF$601,30,0))</f>
        <v/>
      </c>
      <c r="P189" s="12"/>
      <c r="Q189" s="12"/>
      <c r="R189" s="12"/>
      <c r="S189" s="15"/>
      <c r="T189" s="14">
        <f t="array" ref="T189">SUM(J189:S189)</f>
        <v>0</v>
      </c>
      <c r="U189" s="12">
        <f t="array" ref="U189">IF(S189="",0,S189)+IF((COUNT(J189:R189)&lt;6),SUM(J189:R189),(MAX(J189:R189)+LARGE(J189:R189,2)+LARGE(J189:R189,3)+LARGE(J189:R189,4)+LARGE(J189:R189,5)))</f>
        <v>0</v>
      </c>
      <c r="V189" s="12">
        <f>U189+G189+I189</f>
        <v>258.278114599638</v>
      </c>
      <c r="W189" s="12">
        <f t="array" ref="W189">COUNT(J189:S189)</f>
        <v>0</v>
      </c>
      <c r="X189" s="12"/>
      <c r="Y189" s="12"/>
      <c r="Z189" s="16"/>
      <c r="AA189" s="16"/>
      <c r="AC189" s="16"/>
      <c r="AD189" s="16"/>
    </row>
    <row r="190" spans="1:256" s="19" customFormat="1" ht="16.5" customHeight="1" x14ac:dyDescent="0.2">
      <c r="A190" s="12">
        <v>41</v>
      </c>
      <c r="B190" s="12">
        <f t="array" ref="B190">_xlfn.RANK.EQ(V190,$V$2:$V$607)</f>
        <v>189</v>
      </c>
      <c r="C190" s="13" t="str">
        <f>IF(VLOOKUP($A190,Tournoi!$B$2:$F$601,3,0)="","",VLOOKUP($A190,Tournoi!$B$2:$F$601,3,0))</f>
        <v>Goethals</v>
      </c>
      <c r="D190" s="13" t="str">
        <f>IF(VLOOKUP($A190,Tournoi!$B$2:$F$601,4,0)="","",VLOOKUP($A190,Tournoi!$B$2:$F$601,4,0))</f>
        <v>Matthias</v>
      </c>
      <c r="E190" s="13" t="str">
        <f>IF(VLOOKUP($A190,Tournoi!$B$2:$F$612,5,0)="","",VLOOKUP($A190,Tournoi!$B$2:$F$612,5,0))</f>
        <v>Spelen op Zolder</v>
      </c>
      <c r="F190" s="12">
        <v>151.86186854306499</v>
      </c>
      <c r="G190" s="12">
        <v>50.620622847688502</v>
      </c>
      <c r="H190" s="12">
        <v>104.294117647059</v>
      </c>
      <c r="I190" s="12">
        <v>69.529411764705898</v>
      </c>
      <c r="J190" s="14">
        <v>137.83063063063099</v>
      </c>
      <c r="K190" s="12"/>
      <c r="L190" t="s">
        <v>958</v>
      </c>
      <c r="M190" s="12" t="s">
        <v>958</v>
      </c>
      <c r="N190" s="12" t="s">
        <v>958</v>
      </c>
      <c r="O190" s="12" t="str">
        <f>IF(VLOOKUP($A190,Tournoi!$B$2:$AC$601,6,0)="","",VLOOKUP($A190,Tournoi!$B$2:$AF$601,30,0))</f>
        <v/>
      </c>
      <c r="P190" s="12"/>
      <c r="Q190" s="12"/>
      <c r="R190" s="12"/>
      <c r="S190" s="15"/>
      <c r="T190" s="14">
        <f t="array" ref="T190">SUM(J190:S190)</f>
        <v>137.83063063063099</v>
      </c>
      <c r="U190" s="12">
        <f t="array" ref="U190">IF(S190="",0,S190)+IF((COUNT(J190:R190)&lt;6),SUM(J190:R190),(MAX(J190:R190)+LARGE(J190:R190,2)+LARGE(J190:R190,3)+LARGE(J190:R190,4)+LARGE(J190:R190,5)))</f>
        <v>137.83063063063099</v>
      </c>
      <c r="V190" s="12">
        <f>U190+G190+I190</f>
        <v>257.98066524302538</v>
      </c>
      <c r="W190" s="12">
        <f t="array" ref="W190">COUNT(J190:S190)</f>
        <v>1</v>
      </c>
      <c r="X190" s="12"/>
      <c r="Y190" s="12"/>
      <c r="Z190" s="16"/>
      <c r="AA190" s="12"/>
      <c r="AB190" s="12"/>
      <c r="AC190" s="16"/>
      <c r="AD190" s="16"/>
    </row>
    <row r="191" spans="1:256" s="19" customFormat="1" ht="16.5" customHeight="1" x14ac:dyDescent="0.2">
      <c r="A191" s="12">
        <v>279</v>
      </c>
      <c r="B191" s="12">
        <f t="array" ref="B191">_xlfn.RANK.EQ(V191,$V$2:$V$607)</f>
        <v>190</v>
      </c>
      <c r="C191" s="13" t="str">
        <f>IF(VLOOKUP($A191,Tournoi!$B$2:$F$601,3,0)="","",VLOOKUP($A191,Tournoi!$B$2:$F$601,3,0))</f>
        <v>De Bruyne</v>
      </c>
      <c r="D191" s="13" t="str">
        <f>IF(VLOOKUP($A191,Tournoi!$B$2:$F$601,4,0)="","",VLOOKUP($A191,Tournoi!$B$2:$F$601,4,0))</f>
        <v>Nico</v>
      </c>
      <c r="E191" t="str">
        <f>IF(VLOOKUP($A191,Tournoi!$B$2:$F$612,5,0)="","",VLOOKUP($A191,Tournoi!$B$2:$F$612,5,0))</f>
        <v>De Slimme Zet</v>
      </c>
      <c r="F191" s="12">
        <v>337.67584287780198</v>
      </c>
      <c r="G191" s="12">
        <v>112.55861429260101</v>
      </c>
      <c r="H191" s="12">
        <v>0</v>
      </c>
      <c r="I191" s="12">
        <v>0</v>
      </c>
      <c r="J191" s="14"/>
      <c r="K191" s="12"/>
      <c r="L191" t="s">
        <v>958</v>
      </c>
      <c r="M191" s="12" t="s">
        <v>958</v>
      </c>
      <c r="N191" s="12" t="s">
        <v>958</v>
      </c>
      <c r="O191" s="12">
        <f>IF(VLOOKUP($A191,Tournoi!$B$2:$AC$601,6,0)="","",VLOOKUP($A191,Tournoi!$B$2:$AF$601,30,0))</f>
        <v>145.38095329576501</v>
      </c>
      <c r="P191" s="12"/>
      <c r="Q191" s="12"/>
      <c r="R191" s="12"/>
      <c r="S191" s="15"/>
      <c r="T191" s="14">
        <f t="array" ref="T191">SUM(J191:S191)</f>
        <v>145.38095329576501</v>
      </c>
      <c r="U191" s="12">
        <f t="array" ref="U191">IF(S191="",0,S191)+IF((COUNT(J191:R191)&lt;6),SUM(J191:R191),(MAX(J191:R191)+LARGE(J191:R191,2)+LARGE(J191:R191,3)+LARGE(J191:R191,4)+LARGE(J191:R191,5)))</f>
        <v>145.38095329576501</v>
      </c>
      <c r="V191" s="12">
        <f>U191+G191+I191</f>
        <v>257.939567588366</v>
      </c>
      <c r="W191" s="12">
        <f t="array" ref="W191">COUNT(J191:S191)</f>
        <v>1</v>
      </c>
      <c r="X191" s="12"/>
      <c r="Y191" s="12"/>
      <c r="Z191" s="16"/>
      <c r="AA191" s="12"/>
      <c r="AB191" s="12"/>
      <c r="AC191" s="16"/>
      <c r="AD191" s="16"/>
    </row>
    <row r="192" spans="1:256" s="19" customFormat="1" ht="16.5" customHeight="1" x14ac:dyDescent="0.2">
      <c r="A192" s="12">
        <v>397</v>
      </c>
      <c r="B192" s="12">
        <f t="array" ref="B192">_xlfn.RANK.EQ(V192,$V$2:$V$607)</f>
        <v>191</v>
      </c>
      <c r="C192" s="13" t="str">
        <f>IF(VLOOKUP($A192,Tournoi!$B$2:$F$601,3,0)="","",VLOOKUP($A192,Tournoi!$B$2:$F$601,3,0))</f>
        <v>Claus</v>
      </c>
      <c r="D192" s="13" t="str">
        <f>IF(VLOOKUP($A192,Tournoi!$B$2:$F$601,4,0)="","",VLOOKUP($A192,Tournoi!$B$2:$F$601,4,0))</f>
        <v>Peter</v>
      </c>
      <c r="E192" s="13" t="str">
        <f>IF(VLOOKUP($A192,Tournoi!$B$2:$F$612,5,0)="","",VLOOKUP($A192,Tournoi!$B$2:$F$612,5,0))</f>
        <v>Spelen op Zolder</v>
      </c>
      <c r="F192" s="12">
        <v>0.317977528089888</v>
      </c>
      <c r="G192" s="12">
        <v>0.105992509363296</v>
      </c>
      <c r="H192" s="12">
        <v>0.45105105105105098</v>
      </c>
      <c r="I192" s="12">
        <v>0.30070070070070098</v>
      </c>
      <c r="J192" s="14">
        <v>256.41987627297601</v>
      </c>
      <c r="K192" s="12"/>
      <c r="L192" t="s">
        <v>958</v>
      </c>
      <c r="M192" s="12" t="s">
        <v>958</v>
      </c>
      <c r="N192" s="12" t="s">
        <v>958</v>
      </c>
      <c r="O192" s="12" t="str">
        <f>IF(VLOOKUP($A192,Tournoi!$B$2:$AC$601,6,0)="","",VLOOKUP($A192,Tournoi!$B$2:$AF$601,30,0))</f>
        <v/>
      </c>
      <c r="P192" s="12"/>
      <c r="Q192" s="12"/>
      <c r="R192" s="12"/>
      <c r="S192" s="15"/>
      <c r="T192" s="14">
        <f t="array" ref="T192">SUM(J192:S192)</f>
        <v>256.41987627297601</v>
      </c>
      <c r="U192" s="12">
        <f t="array" ref="U192">IF(S192="",0,S192)+IF((COUNT(J192:R192)&lt;6),SUM(J192:R192),(MAX(J192:R192)+LARGE(J192:R192,2)+LARGE(J192:R192,3)+LARGE(J192:R192,4)+LARGE(J192:R192,5)))</f>
        <v>256.41987627297601</v>
      </c>
      <c r="V192" s="12">
        <f>U192+G192+I192</f>
        <v>256.82656948304003</v>
      </c>
      <c r="W192" s="12">
        <f t="array" ref="W192">COUNT(J192:S192)</f>
        <v>1</v>
      </c>
      <c r="X192" s="12"/>
      <c r="Y192" s="12"/>
      <c r="Z192" s="16"/>
      <c r="AA192" s="12"/>
      <c r="AB192" s="12"/>
      <c r="AC192" s="16"/>
      <c r="AD192" s="16"/>
    </row>
    <row r="193" spans="1:256" s="19" customFormat="1" ht="16.5" customHeight="1" x14ac:dyDescent="0.2">
      <c r="A193" s="12">
        <v>54</v>
      </c>
      <c r="B193" s="12">
        <f t="array" ref="B193">_xlfn.RANK.EQ(V193,$V$2:$V$607)</f>
        <v>192</v>
      </c>
      <c r="C193" s="13" t="str">
        <f>IF(VLOOKUP($A193,Tournoi!$B$2:$F$601,3,0)="","",VLOOKUP($A193,Tournoi!$B$2:$F$601,3,0))</f>
        <v>Janssens</v>
      </c>
      <c r="D193" s="13" t="str">
        <f>IF(VLOOKUP($A193,Tournoi!$B$2:$F$601,4,0)="","",VLOOKUP($A193,Tournoi!$B$2:$F$601,4,0))</f>
        <v>Freddy</v>
      </c>
      <c r="E193" s="13" t="str">
        <f>IF(VLOOKUP($A193,Tournoi!$B$2:$F$612,5,0)="","",VLOOKUP($A193,Tournoi!$B$2:$F$612,5,0))</f>
        <v>De Speeldoos</v>
      </c>
      <c r="F193" s="12">
        <v>0</v>
      </c>
      <c r="G193" s="12">
        <v>0</v>
      </c>
      <c r="H193" s="12">
        <v>0</v>
      </c>
      <c r="I193" s="12">
        <v>0</v>
      </c>
      <c r="J193" s="14">
        <v>117.41838591821799</v>
      </c>
      <c r="K193" s="12"/>
      <c r="L193" t="s">
        <v>958</v>
      </c>
      <c r="M193" s="12" t="s">
        <v>958</v>
      </c>
      <c r="N193" s="12" t="s">
        <v>958</v>
      </c>
      <c r="O193" s="12">
        <f>IF(VLOOKUP($A193,Tournoi!$B$2:$AC$601,6,0)="","",VLOOKUP($A193,Tournoi!$B$2:$AF$601,30,0))</f>
        <v>138.03560924369748</v>
      </c>
      <c r="P193" s="12"/>
      <c r="Q193" s="12"/>
      <c r="R193" s="12"/>
      <c r="S193" s="15"/>
      <c r="T193" s="14">
        <f t="array" ref="T193">SUM(J193:S193)</f>
        <v>255.45399516191549</v>
      </c>
      <c r="U193" s="12">
        <f t="array" ref="U193">IF(S193="",0,S193)+IF((COUNT(J193:R193)&lt;6),SUM(J193:R193),(MAX(J193:R193)+LARGE(J193:R193,2)+LARGE(J193:R193,3)+LARGE(J193:R193,4)+LARGE(J193:R193,5)))</f>
        <v>255.45399516191549</v>
      </c>
      <c r="V193" s="12">
        <f>U193+G193+I193</f>
        <v>255.45399516191549</v>
      </c>
      <c r="W193" s="12">
        <f t="array" ref="W193">COUNT(J193:S193)</f>
        <v>2</v>
      </c>
      <c r="X193" s="12"/>
      <c r="Y193" s="12"/>
      <c r="Z193" s="16"/>
      <c r="AA193" s="12"/>
      <c r="AB193" s="12"/>
      <c r="AC193" s="16"/>
      <c r="AD193" s="16"/>
    </row>
    <row r="194" spans="1:256" s="19" customFormat="1" ht="16.5" customHeight="1" x14ac:dyDescent="0.2">
      <c r="A194" s="12">
        <v>239</v>
      </c>
      <c r="B194" s="12">
        <f t="array" ref="B194">_xlfn.RANK.EQ(V194,$V$2:$V$607)</f>
        <v>193</v>
      </c>
      <c r="C194" s="13" t="str">
        <f>IF(VLOOKUP($A194,Tournoi!$B$2:$F$601,3,0)="","",VLOOKUP($A194,Tournoi!$B$2:$F$601,3,0))</f>
        <v>Nagant</v>
      </c>
      <c r="D194" s="13" t="str">
        <f>IF(VLOOKUP($A194,Tournoi!$B$2:$F$601,4,0)="","",VLOOKUP($A194,Tournoi!$B$2:$F$601,4,0))</f>
        <v>Dominique</v>
      </c>
      <c r="E194" s="13" t="str">
        <f>IF(VLOOKUP($A194,Tournoi!$B$2:$F$612,5,0)="","",VLOOKUP($A194,Tournoi!$B$2:$F$612,5,0))</f>
        <v>Boardgames Monkeys</v>
      </c>
      <c r="F194" s="12">
        <v>2.41979546256024</v>
      </c>
      <c r="G194" s="12">
        <v>0.80659848752008101</v>
      </c>
      <c r="H194" s="12">
        <v>201.93426730820201</v>
      </c>
      <c r="I194" s="12">
        <v>134.622844872135</v>
      </c>
      <c r="J194" s="14"/>
      <c r="K194" s="12"/>
      <c r="L194" s="12">
        <v>118.73779933019726</v>
      </c>
      <c r="M194" s="12" t="s">
        <v>958</v>
      </c>
      <c r="N194" s="12" t="s">
        <v>958</v>
      </c>
      <c r="O194" s="12" t="str">
        <f>IF(VLOOKUP($A194,Tournoi!$B$2:$AC$601,6,0)="","",VLOOKUP($A194,Tournoi!$B$2:$AF$601,30,0))</f>
        <v/>
      </c>
      <c r="P194" s="12"/>
      <c r="Q194" s="12"/>
      <c r="R194" s="12"/>
      <c r="S194" s="15"/>
      <c r="T194" s="14">
        <f t="array" ref="T194">SUM(J194:S194)</f>
        <v>118.73779933019726</v>
      </c>
      <c r="U194" s="12">
        <f t="array" ref="U194">IF(S194="",0,S194)+IF((COUNT(J194:R194)&lt;6),SUM(J194:R194),(MAX(J194:R194)+LARGE(J194:R194,2)+LARGE(J194:R194,3)+LARGE(J194:R194,4)+LARGE(J194:R194,5)))</f>
        <v>118.73779933019726</v>
      </c>
      <c r="V194" s="12">
        <f>U194+G194+I194</f>
        <v>254.16724268985234</v>
      </c>
      <c r="W194" s="12">
        <f t="array" ref="W194">COUNT(J194:S194)</f>
        <v>1</v>
      </c>
      <c r="X194" s="12"/>
      <c r="Y194" s="12"/>
      <c r="Z194" s="16"/>
      <c r="AA194" s="12"/>
      <c r="AB194" s="12"/>
      <c r="AC194" s="16"/>
      <c r="AD194" s="16"/>
    </row>
    <row r="195" spans="1:256" s="19" customFormat="1" ht="16.5" customHeight="1" x14ac:dyDescent="0.2">
      <c r="A195" s="12">
        <v>21</v>
      </c>
      <c r="B195" s="12">
        <f t="array" ref="B195">_xlfn.RANK.EQ(V195,$V$2:$V$607)</f>
        <v>194</v>
      </c>
      <c r="C195" s="13" t="str">
        <f>IF(VLOOKUP($A195,Tournoi!$B$2:$F$601,3,0)="","",VLOOKUP($A195,Tournoi!$B$2:$F$601,3,0))</f>
        <v>Calcoen</v>
      </c>
      <c r="D195" s="13" t="str">
        <f>IF(VLOOKUP($A195,Tournoi!$B$2:$F$601,4,0)="","",VLOOKUP($A195,Tournoi!$B$2:$F$601,4,0))</f>
        <v>Dries</v>
      </c>
      <c r="E195" s="13" t="str">
        <f>IF(VLOOKUP($A195,Tournoi!$B$2:$F$612,5,0)="","",VLOOKUP($A195,Tournoi!$B$2:$F$612,5,0))</f>
        <v>De Pionne</v>
      </c>
      <c r="F195" s="12">
        <v>67.261061089448205</v>
      </c>
      <c r="G195" s="12">
        <v>22.420353696482699</v>
      </c>
      <c r="H195" s="12">
        <v>134.03481666032201</v>
      </c>
      <c r="I195" s="12">
        <v>89.356544440214506</v>
      </c>
      <c r="J195" s="14">
        <v>142.253660526207</v>
      </c>
      <c r="K195" s="12"/>
      <c r="L195" t="s">
        <v>958</v>
      </c>
      <c r="M195" s="12" t="s">
        <v>958</v>
      </c>
      <c r="N195" s="12" t="s">
        <v>958</v>
      </c>
      <c r="O195" s="12" t="str">
        <f>IF(VLOOKUP($A195,Tournoi!$B$2:$AC$601,6,0)="","",VLOOKUP($A195,Tournoi!$B$2:$AF$601,30,0))</f>
        <v/>
      </c>
      <c r="P195" s="12"/>
      <c r="Q195" s="12"/>
      <c r="R195" s="12"/>
      <c r="S195" s="15"/>
      <c r="T195" s="14">
        <f t="array" ref="T195">SUM(J195:S195)</f>
        <v>142.253660526207</v>
      </c>
      <c r="U195" s="12">
        <f t="array" ref="U195">IF(S195="",0,S195)+IF((COUNT(J195:R195)&lt;6),SUM(J195:R195),(MAX(J195:R195)+LARGE(J195:R195,2)+LARGE(J195:R195,3)+LARGE(J195:R195,4)+LARGE(J195:R195,5)))</f>
        <v>142.253660526207</v>
      </c>
      <c r="V195" s="12">
        <f>U195+G195+I195</f>
        <v>254.03055866290418</v>
      </c>
      <c r="W195" s="12">
        <f t="array" ref="W195">COUNT(J195:S195)</f>
        <v>1</v>
      </c>
      <c r="X195" s="12"/>
      <c r="Y195" s="12"/>
      <c r="Z195" s="16"/>
      <c r="AA195" s="16"/>
      <c r="AC195" s="16"/>
      <c r="AD195" s="16"/>
    </row>
    <row r="196" spans="1:256" s="19" customFormat="1" ht="16.5" customHeight="1" x14ac:dyDescent="0.2">
      <c r="A196" s="12">
        <v>420</v>
      </c>
      <c r="B196" s="12">
        <f t="array" ref="B196">_xlfn.RANK.EQ(V196,$V$2:$V$607)</f>
        <v>195</v>
      </c>
      <c r="C196" s="13" t="str">
        <f>IF(VLOOKUP($A196,Tournoi!$B$2:$F$601,3,0)="","",VLOOKUP($A196,Tournoi!$B$2:$F$601,3,0))</f>
        <v>De Tender</v>
      </c>
      <c r="D196" s="13" t="str">
        <f>IF(VLOOKUP($A196,Tournoi!$B$2:$F$601,4,0)="","",VLOOKUP($A196,Tournoi!$B$2:$F$601,4,0))</f>
        <v>Tina</v>
      </c>
      <c r="E196" s="13" t="str">
        <f>IF(VLOOKUP($A196,Tournoi!$B$2:$F$612,5,0)="","",VLOOKUP($A196,Tournoi!$B$2:$F$612,5,0))</f>
        <v>Winning Movez</v>
      </c>
      <c r="F196" s="12">
        <v>0.17857142857142899</v>
      </c>
      <c r="G196" s="12">
        <v>5.95238095238095E-2</v>
      </c>
      <c r="H196" s="12">
        <v>66.896666666666704</v>
      </c>
      <c r="I196" s="12">
        <v>44.5977777777778</v>
      </c>
      <c r="J196" s="14">
        <v>100.45605536332199</v>
      </c>
      <c r="K196" s="12"/>
      <c r="L196" t="s">
        <v>958</v>
      </c>
      <c r="M196" s="12" t="s">
        <v>958</v>
      </c>
      <c r="N196" s="12" t="s">
        <v>958</v>
      </c>
      <c r="O196" s="12">
        <f>IF(VLOOKUP($A196,Tournoi!$B$2:$AC$601,6,0)="","",VLOOKUP($A196,Tournoi!$B$2:$AF$601,30,0))</f>
        <v>104.29411764705883</v>
      </c>
      <c r="P196" s="12"/>
      <c r="Q196" s="12"/>
      <c r="R196" s="12"/>
      <c r="S196" s="15"/>
      <c r="T196" s="14">
        <f t="array" ref="T196">SUM(J196:S196)</f>
        <v>204.75017301038082</v>
      </c>
      <c r="U196" s="12">
        <f t="array" ref="U196">IF(S196="",0,S196)+IF((COUNT(J196:R196)&lt;6),SUM(J196:R196),(MAX(J196:R196)+LARGE(J196:R196,2)+LARGE(J196:R196,3)+LARGE(J196:R196,4)+LARGE(J196:R196,5)))</f>
        <v>204.75017301038082</v>
      </c>
      <c r="V196" s="12">
        <f>U196+G196+I196</f>
        <v>249.40747459768241</v>
      </c>
      <c r="W196" s="12">
        <f t="array" ref="W196">COUNT(J196:S196)</f>
        <v>2</v>
      </c>
      <c r="X196" s="12"/>
      <c r="Y196" s="12"/>
      <c r="Z196" s="16"/>
      <c r="AA196" s="12"/>
      <c r="AB196" s="12"/>
      <c r="AC196" s="16"/>
      <c r="AD196" s="16"/>
    </row>
    <row r="197" spans="1:256" s="19" customFormat="1" ht="16.5" customHeight="1" x14ac:dyDescent="0.2">
      <c r="A197" s="12">
        <v>178</v>
      </c>
      <c r="B197" s="12">
        <f t="array" ref="B197">_xlfn.RANK.EQ(V197,$V$2:$V$607)</f>
        <v>196</v>
      </c>
      <c r="C197" s="13" t="str">
        <f>IF(VLOOKUP($A197,Tournoi!$B$2:$F$601,3,0)="","",VLOOKUP($A197,Tournoi!$B$2:$F$601,3,0))</f>
        <v>Van Colen</v>
      </c>
      <c r="D197" s="13" t="str">
        <f>IF(VLOOKUP($A197,Tournoi!$B$2:$F$601,4,0)="","",VLOOKUP($A197,Tournoi!$B$2:$F$601,4,0))</f>
        <v>Glenn</v>
      </c>
      <c r="E197" s="13" t="str">
        <f>IF(VLOOKUP($A197,Tournoi!$B$2:$F$612,5,0)="","",VLOOKUP($A197,Tournoi!$B$2:$F$612,5,0))</f>
        <v>Spelen op Zolder</v>
      </c>
      <c r="F197" s="12">
        <v>0</v>
      </c>
      <c r="G197" s="12">
        <v>0</v>
      </c>
      <c r="H197" s="12">
        <v>67.293019503949395</v>
      </c>
      <c r="I197" s="12">
        <v>44.862013002632899</v>
      </c>
      <c r="J197" s="14">
        <v>203.76932180020901</v>
      </c>
      <c r="K197" s="12"/>
      <c r="L197" t="s">
        <v>958</v>
      </c>
      <c r="M197" s="12" t="s">
        <v>958</v>
      </c>
      <c r="N197" s="12" t="s">
        <v>958</v>
      </c>
      <c r="O197" s="12" t="str">
        <f>IF(VLOOKUP($A197,Tournoi!$B$2:$AC$601,6,0)="","",VLOOKUP($A197,Tournoi!$B$2:$AF$601,30,0))</f>
        <v/>
      </c>
      <c r="P197" s="12"/>
      <c r="Q197" s="12"/>
      <c r="R197" s="12"/>
      <c r="S197" s="15"/>
      <c r="T197" s="14">
        <f t="array" ref="T197">SUM(J197:S197)</f>
        <v>203.76932180020901</v>
      </c>
      <c r="U197" s="12">
        <f t="array" ref="U197">IF(S197="",0,S197)+IF((COUNT(J197:R197)&lt;6),SUM(J197:R197),(MAX(J197:R197)+LARGE(J197:R197,2)+LARGE(J197:R197,3)+LARGE(J197:R197,4)+LARGE(J197:R197,5)))</f>
        <v>203.76932180020901</v>
      </c>
      <c r="V197" s="12">
        <f>U197+G197+I197</f>
        <v>248.63133480284191</v>
      </c>
      <c r="W197" s="12">
        <f t="array" ref="W197">COUNT(J197:S197)</f>
        <v>1</v>
      </c>
      <c r="X197" s="12"/>
      <c r="Y197" s="12"/>
      <c r="Z197" s="16"/>
      <c r="AA197" s="12"/>
      <c r="AB197" s="12"/>
      <c r="AC197" s="16"/>
      <c r="AD197" s="16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</row>
    <row r="198" spans="1:256" s="19" customFormat="1" ht="16.5" customHeight="1" x14ac:dyDescent="0.2">
      <c r="A198" s="12">
        <v>368</v>
      </c>
      <c r="B198" s="12">
        <f t="array" ref="B198">_xlfn.RANK.EQ(V198,$V$2:$V$607)</f>
        <v>197</v>
      </c>
      <c r="C198" s="13" t="str">
        <f>IF(VLOOKUP($A198,Tournoi!$B$2:$F$601,3,0)="","",VLOOKUP($A198,Tournoi!$B$2:$F$601,3,0))</f>
        <v>Gevaert</v>
      </c>
      <c r="D198" s="13" t="str">
        <f>IF(VLOOKUP($A198,Tournoi!$B$2:$F$601,4,0)="","",VLOOKUP($A198,Tournoi!$B$2:$F$601,4,0))</f>
        <v>Anaïs</v>
      </c>
      <c r="E198" s="13" t="str">
        <f>IF(VLOOKUP($A198,Tournoi!$B$2:$F$612,5,0)="","",VLOOKUP($A198,Tournoi!$B$2:$F$612,5,0))</f>
        <v>Winning Movez</v>
      </c>
      <c r="F198" s="12">
        <v>100.404861111111</v>
      </c>
      <c r="G198" s="12">
        <v>33.468287037037001</v>
      </c>
      <c r="H198" s="12">
        <v>75.743559455430599</v>
      </c>
      <c r="I198" s="12">
        <v>50.495706303620402</v>
      </c>
      <c r="J198" s="14">
        <v>130.56566181770901</v>
      </c>
      <c r="K198" s="12"/>
      <c r="L198" t="s">
        <v>958</v>
      </c>
      <c r="M198" s="12" t="s">
        <v>958</v>
      </c>
      <c r="N198" s="12" t="s">
        <v>958</v>
      </c>
      <c r="O198" s="12">
        <f>IF(VLOOKUP($A198,Tournoi!$B$2:$AC$601,6,0)="","",VLOOKUP($A198,Tournoi!$B$2:$AF$601,30,0))</f>
        <v>33.583333333333329</v>
      </c>
      <c r="P198" s="12"/>
      <c r="Q198" s="12"/>
      <c r="R198" s="12"/>
      <c r="S198" s="15"/>
      <c r="T198" s="14">
        <f t="array" ref="T198">SUM(J198:S198)</f>
        <v>164.14899515104236</v>
      </c>
      <c r="U198" s="12">
        <f t="array" ref="U198">IF(S198="",0,S198)+IF((COUNT(J198:R198)&lt;6),SUM(J198:R198),(MAX(J198:R198)+LARGE(J198:R198,2)+LARGE(J198:R198,3)+LARGE(J198:R198,4)+LARGE(J198:R198,5)))</f>
        <v>164.14899515104236</v>
      </c>
      <c r="V198" s="12">
        <f>U198+G198+I198</f>
        <v>248.11298849169975</v>
      </c>
      <c r="W198" s="12">
        <f t="array" ref="W198">COUNT(J198:S198)</f>
        <v>2</v>
      </c>
      <c r="X198" s="12"/>
      <c r="Y198" s="12"/>
      <c r="Z198" s="16"/>
      <c r="AA198" s="12"/>
      <c r="AB198" s="12"/>
      <c r="AC198" s="16"/>
      <c r="AD198" s="16"/>
      <c r="AE198" s="21"/>
    </row>
    <row r="199" spans="1:256" s="19" customFormat="1" ht="16.5" customHeight="1" x14ac:dyDescent="0.2">
      <c r="A199" s="12">
        <v>179</v>
      </c>
      <c r="B199" s="12">
        <f t="array" ref="B199">_xlfn.RANK.EQ(V199,$V$2:$V$607)</f>
        <v>198</v>
      </c>
      <c r="C199" s="13" t="str">
        <f>IF(VLOOKUP($A199,Tournoi!$B$2:$F$601,3,0)="","",VLOOKUP($A199,Tournoi!$B$2:$F$601,3,0))</f>
        <v>Verstraete</v>
      </c>
      <c r="D199" s="13" t="str">
        <f>IF(VLOOKUP($A199,Tournoi!$B$2:$F$601,4,0)="","",VLOOKUP($A199,Tournoi!$B$2:$F$601,4,0))</f>
        <v>Jasper</v>
      </c>
      <c r="E199" s="13" t="str">
        <f>IF(VLOOKUP($A199,Tournoi!$B$2:$F$612,5,0)="","",VLOOKUP($A199,Tournoi!$B$2:$F$612,5,0))</f>
        <v>Spelen op Zolder</v>
      </c>
      <c r="F199" s="12">
        <v>142.51045879778999</v>
      </c>
      <c r="G199" s="12">
        <v>47.5034862659301</v>
      </c>
      <c r="H199" s="12">
        <v>187.336233298655</v>
      </c>
      <c r="I199" s="12">
        <v>124.890822199103</v>
      </c>
      <c r="J199" s="14">
        <v>75.576905415378405</v>
      </c>
      <c r="K199" s="12"/>
      <c r="L199" t="s">
        <v>958</v>
      </c>
      <c r="M199" s="12" t="s">
        <v>958</v>
      </c>
      <c r="N199" s="12" t="s">
        <v>958</v>
      </c>
      <c r="O199" s="12" t="str">
        <f>IF(VLOOKUP($A199,Tournoi!$B$2:$AC$601,6,0)="","",VLOOKUP($A199,Tournoi!$B$2:$AF$601,30,0))</f>
        <v/>
      </c>
      <c r="P199" s="12"/>
      <c r="Q199" s="12"/>
      <c r="R199" s="12"/>
      <c r="S199" s="15"/>
      <c r="T199" s="14">
        <f t="array" ref="T199">SUM(J199:S199)</f>
        <v>75.576905415378405</v>
      </c>
      <c r="U199" s="12">
        <f t="array" ref="U199">IF(S199="",0,S199)+IF((COUNT(J199:R199)&lt;6),SUM(J199:R199),(MAX(J199:R199)+LARGE(J199:R199,2)+LARGE(J199:R199,3)+LARGE(J199:R199,4)+LARGE(J199:R199,5)))</f>
        <v>75.576905415378405</v>
      </c>
      <c r="V199" s="12">
        <f>U199+G199+I199</f>
        <v>247.97121388041148</v>
      </c>
      <c r="W199" s="12">
        <f t="array" ref="W199">COUNT(J199:S199)</f>
        <v>1</v>
      </c>
      <c r="X199" s="12"/>
      <c r="Y199" s="12"/>
      <c r="Z199" s="16"/>
      <c r="AA199" s="12"/>
      <c r="AB199" s="12"/>
      <c r="AC199" s="16"/>
      <c r="AD199" s="16"/>
    </row>
    <row r="200" spans="1:256" s="19" customFormat="1" ht="16.5" customHeight="1" x14ac:dyDescent="0.2">
      <c r="A200" s="12">
        <v>388</v>
      </c>
      <c r="B200" s="12">
        <f t="array" ref="B200">_xlfn.RANK.EQ(V200,$V$2:$V$607)</f>
        <v>199</v>
      </c>
      <c r="C200" s="13" t="str">
        <f>IF(VLOOKUP($A200,Tournoi!$B$2:$F$601,3,0)="","",VLOOKUP($A200,Tournoi!$B$2:$F$601,3,0))</f>
        <v>Verrept</v>
      </c>
      <c r="D200" s="13" t="str">
        <f>IF(VLOOKUP($A200,Tournoi!$B$2:$F$601,4,0)="","",VLOOKUP($A200,Tournoi!$B$2:$F$601,4,0))</f>
        <v>Rhuwe</v>
      </c>
      <c r="E200" t="str">
        <f>IF(VLOOKUP($A200,Tournoi!$B$2:$F$612,5,0)="","",VLOOKUP($A200,Tournoi!$B$2:$F$612,5,0))</f>
        <v/>
      </c>
      <c r="F200" s="12">
        <v>242.796700408048</v>
      </c>
      <c r="G200" s="12">
        <v>80.932233469349399</v>
      </c>
      <c r="H200" s="12">
        <v>248.03524105805499</v>
      </c>
      <c r="I200" s="12">
        <v>165.356827372037</v>
      </c>
      <c r="J200" s="14"/>
      <c r="K200" s="12"/>
      <c r="L200" t="s">
        <v>958</v>
      </c>
      <c r="M200" s="12" t="s">
        <v>958</v>
      </c>
      <c r="N200" s="12" t="s">
        <v>958</v>
      </c>
      <c r="O200" s="12" t="str">
        <f>IF(VLOOKUP($A200,Tournoi!$B$2:$AC$601,6,0)="","",VLOOKUP($A200,Tournoi!$B$2:$AF$601,30,0))</f>
        <v/>
      </c>
      <c r="P200" s="12"/>
      <c r="Q200" s="12"/>
      <c r="R200" s="12"/>
      <c r="S200" s="15"/>
      <c r="T200" s="14">
        <f t="array" ref="T200">SUM(J200:S200)</f>
        <v>0</v>
      </c>
      <c r="U200" s="12">
        <f t="array" ref="U200">IF(S200="",0,S200)+IF((COUNT(J200:R200)&lt;6),SUM(J200:R200),(MAX(J200:R200)+LARGE(J200:R200,2)+LARGE(J200:R200,3)+LARGE(J200:R200,4)+LARGE(J200:R200,5)))</f>
        <v>0</v>
      </c>
      <c r="V200" s="12">
        <f>U200+G200+I200</f>
        <v>246.2890608413864</v>
      </c>
      <c r="W200" s="12">
        <f t="array" ref="W200">COUNT(J200:S200)</f>
        <v>0</v>
      </c>
      <c r="X200" s="12"/>
      <c r="Y200" s="12"/>
      <c r="Z200" s="16"/>
      <c r="AA200" s="16"/>
      <c r="AC200" s="16"/>
      <c r="AD200" s="16"/>
    </row>
    <row r="201" spans="1:256" s="19" customFormat="1" ht="16.5" customHeight="1" x14ac:dyDescent="0.2">
      <c r="A201" s="12">
        <v>550</v>
      </c>
      <c r="B201" s="12">
        <f t="array" ref="B201">_xlfn.RANK.EQ(V201,$V$2:$V$607)</f>
        <v>200</v>
      </c>
      <c r="C201" s="13" t="str">
        <f>IF(VLOOKUP($A201,Tournoi!$B$2:$F$601,3,0)="","",VLOOKUP($A201,Tournoi!$B$2:$F$601,3,0))</f>
        <v>De Prycker</v>
      </c>
      <c r="D201" s="13" t="str">
        <f>IF(VLOOKUP($A201,Tournoi!$B$2:$F$601,4,0)="","",VLOOKUP($A201,Tournoi!$B$2:$F$601,4,0))</f>
        <v>Ruben</v>
      </c>
      <c r="E201" t="str">
        <f>IF(VLOOKUP($A201,Tournoi!$B$2:$F$612,5,0)="","",VLOOKUP($A201,Tournoi!$B$2:$F$612,5,0))</f>
        <v/>
      </c>
      <c r="F201" s="12">
        <v>214.18585858585899</v>
      </c>
      <c r="G201" s="12">
        <v>71.395286195286204</v>
      </c>
      <c r="H201" s="12">
        <v>53.923644899701202</v>
      </c>
      <c r="I201" s="12">
        <v>35.949096599800797</v>
      </c>
      <c r="J201" s="14"/>
      <c r="K201" s="12"/>
      <c r="L201" t="s">
        <v>958</v>
      </c>
      <c r="M201" s="12" t="s">
        <v>958</v>
      </c>
      <c r="N201" s="12" t="s">
        <v>958</v>
      </c>
      <c r="O201" s="12">
        <f>IF(VLOOKUP($A201,Tournoi!$B$2:$AC$601,6,0)="","",VLOOKUP($A201,Tournoi!$B$2:$AF$601,30,0))</f>
        <v>138.0548190842139</v>
      </c>
      <c r="P201" s="12"/>
      <c r="Q201" s="12"/>
      <c r="R201" s="12"/>
      <c r="S201" s="15"/>
      <c r="T201" s="14">
        <f t="array" ref="T201">SUM(J201:S201)</f>
        <v>138.0548190842139</v>
      </c>
      <c r="U201" s="12">
        <f t="array" ref="U201">IF(S201="",0,S201)+IF((COUNT(J201:R201)&lt;6),SUM(J201:R201),(MAX(J201:R201)+LARGE(J201:R201,2)+LARGE(J201:R201,3)+LARGE(J201:R201,4)+LARGE(J201:R201,5)))</f>
        <v>138.0548190842139</v>
      </c>
      <c r="V201" s="12">
        <f>U201+G201+I201</f>
        <v>245.3992018793009</v>
      </c>
      <c r="W201" s="12">
        <f t="array" ref="W201">COUNT(J201:S201)</f>
        <v>1</v>
      </c>
      <c r="X201" s="12"/>
      <c r="Y201" s="12"/>
      <c r="Z201" s="16"/>
      <c r="AA201" s="12"/>
      <c r="AB201" s="12"/>
      <c r="AC201" s="16"/>
      <c r="AD201" s="16"/>
    </row>
    <row r="202" spans="1:256" s="19" customFormat="1" ht="16.5" customHeight="1" x14ac:dyDescent="0.2">
      <c r="A202" s="12">
        <v>433</v>
      </c>
      <c r="B202" s="12">
        <f t="array" ref="B202">_xlfn.RANK.EQ(V202,$V$2:$V$607)</f>
        <v>201</v>
      </c>
      <c r="C202" t="str">
        <f>IF(VLOOKUP($A202,Tournoi!$B$2:$F$601,3,0)="","",VLOOKUP($A202,Tournoi!$B$2:$F$601,3,0))</f>
        <v>Van Roy</v>
      </c>
      <c r="D202" t="str">
        <f>IF(VLOOKUP($A202,Tournoi!$B$2:$F$601,4,0)="","",VLOOKUP($A202,Tournoi!$B$2:$F$601,4,0))</f>
        <v>Dylan</v>
      </c>
      <c r="E202" t="str">
        <f>IF(VLOOKUP($A202,Tournoi!$B$2:$F$612,5,0)="","",VLOOKUP($A202,Tournoi!$B$2:$F$612,5,0))</f>
        <v/>
      </c>
      <c r="F202" s="12">
        <v>0</v>
      </c>
      <c r="G202" s="12">
        <v>0</v>
      </c>
      <c r="H202" s="12">
        <v>0</v>
      </c>
      <c r="I202" s="12">
        <v>0</v>
      </c>
      <c r="J202" s="14"/>
      <c r="K202" s="12"/>
      <c r="L202" t="s">
        <v>958</v>
      </c>
      <c r="M202" s="12" t="s">
        <v>958</v>
      </c>
      <c r="N202" s="12" t="s">
        <v>958</v>
      </c>
      <c r="O202" s="12">
        <f>IF(VLOOKUP($A202,Tournoi!$B$2:$AC$601,6,0)="","",VLOOKUP($A202,Tournoi!$B$2:$AF$601,30,0))</f>
        <v>241.65678659132629</v>
      </c>
      <c r="P202" s="12"/>
      <c r="Q202" s="12"/>
      <c r="R202" s="12"/>
      <c r="S202" s="15"/>
      <c r="T202" s="14">
        <f t="array" ref="T202">SUM(J202:S202)</f>
        <v>241.65678659132629</v>
      </c>
      <c r="U202" s="12">
        <f t="array" ref="U202">IF(S202="",0,S202)+IF((COUNT(J202:R202)&lt;6),SUM(J202:R202),(MAX(J202:R202)+LARGE(J202:R202,2)+LARGE(J202:R202,3)+LARGE(J202:R202,4)+LARGE(J202:R202,5)))</f>
        <v>241.65678659132629</v>
      </c>
      <c r="V202" s="12">
        <f>U202+G202+I202</f>
        <v>241.65678659132629</v>
      </c>
      <c r="W202" s="12">
        <f t="array" ref="W202">COUNT(J202:S202)</f>
        <v>1</v>
      </c>
      <c r="X202" s="12"/>
      <c r="Y202" s="12"/>
      <c r="Z202" s="16"/>
      <c r="AA202" s="12"/>
      <c r="AB202" s="12"/>
      <c r="AC202" s="16"/>
      <c r="AD202" s="16"/>
    </row>
    <row r="203" spans="1:256" s="19" customFormat="1" ht="16.5" customHeight="1" x14ac:dyDescent="0.2">
      <c r="A203" s="12">
        <v>237</v>
      </c>
      <c r="B203" s="12">
        <f t="array" ref="B203">_xlfn.RANK.EQ(V203,$V$2:$V$607)</f>
        <v>202</v>
      </c>
      <c r="C203" s="13" t="str">
        <f>IF(VLOOKUP($A203,Tournoi!$B$2:$F$601,3,0)="","",VLOOKUP($A203,Tournoi!$B$2:$F$601,3,0))</f>
        <v>Van Hecke</v>
      </c>
      <c r="D203" s="13" t="str">
        <f>IF(VLOOKUP($A203,Tournoi!$B$2:$F$601,4,0)="","",VLOOKUP($A203,Tournoi!$B$2:$F$601,4,0))</f>
        <v>Marjolijn</v>
      </c>
      <c r="E203" t="str">
        <f>IF(VLOOKUP($A203,Tournoi!$B$2:$F$612,5,0)="","",VLOOKUP($A203,Tournoi!$B$2:$F$612,5,0))</f>
        <v/>
      </c>
      <c r="F203" s="12">
        <v>267.65120321200402</v>
      </c>
      <c r="G203" s="12">
        <v>89.217067737334702</v>
      </c>
      <c r="H203" s="12">
        <v>228.16935030763401</v>
      </c>
      <c r="I203" s="12">
        <v>152.11290020509</v>
      </c>
      <c r="J203" s="14"/>
      <c r="K203" s="12"/>
      <c r="L203" t="s">
        <v>958</v>
      </c>
      <c r="M203" s="12" t="s">
        <v>958</v>
      </c>
      <c r="N203" s="12" t="s">
        <v>958</v>
      </c>
      <c r="O203" s="12" t="str">
        <f>IF(VLOOKUP($A203,Tournoi!$B$2:$AC$601,6,0)="","",VLOOKUP($A203,Tournoi!$B$2:$AF$601,30,0))</f>
        <v/>
      </c>
      <c r="P203" s="12"/>
      <c r="Q203" s="12"/>
      <c r="R203" s="12"/>
      <c r="S203" s="15"/>
      <c r="T203" s="14">
        <f t="array" ref="T203">SUM(J203:S203)</f>
        <v>0</v>
      </c>
      <c r="U203" s="12">
        <f t="array" ref="U203">IF(S203="",0,S203)+IF((COUNT(J203:R203)&lt;6),SUM(J203:R203),(MAX(J203:R203)+LARGE(J203:R203,2)+LARGE(J203:R203,3)+LARGE(J203:R203,4)+LARGE(J203:R203,5)))</f>
        <v>0</v>
      </c>
      <c r="V203" s="12">
        <f>U203+G203+I203</f>
        <v>241.3299679424247</v>
      </c>
      <c r="W203" s="12">
        <f t="array" ref="W203">COUNT(J203:S203)</f>
        <v>0</v>
      </c>
      <c r="X203" s="12"/>
      <c r="Y203" s="12"/>
      <c r="Z203" s="16"/>
      <c r="AA203" s="16"/>
      <c r="AC203" s="16"/>
      <c r="AD203" s="16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</row>
    <row r="204" spans="1:256" s="19" customFormat="1" ht="16.5" customHeight="1" x14ac:dyDescent="0.2">
      <c r="A204" s="12">
        <v>418</v>
      </c>
      <c r="B204" s="12">
        <f t="array" ref="B204">_xlfn.RANK.EQ(V204,$V$2:$V$607)</f>
        <v>203</v>
      </c>
      <c r="C204" s="13" t="str">
        <f>IF(VLOOKUP($A204,Tournoi!$B$2:$F$601,3,0)="","",VLOOKUP($A204,Tournoi!$B$2:$F$601,3,0))</f>
        <v>Bremeesch</v>
      </c>
      <c r="D204" s="13" t="str">
        <f>IF(VLOOKUP($A204,Tournoi!$B$2:$F$601,4,0)="","",VLOOKUP($A204,Tournoi!$B$2:$F$601,4,0))</f>
        <v>Ymke</v>
      </c>
      <c r="E204" t="str">
        <f>IF(VLOOKUP($A204,Tournoi!$B$2:$F$612,5,0)="","",VLOOKUP($A204,Tournoi!$B$2:$F$612,5,0))</f>
        <v/>
      </c>
      <c r="F204" s="12">
        <v>92.361006483482598</v>
      </c>
      <c r="G204" s="12">
        <v>30.787002161160899</v>
      </c>
      <c r="H204" s="12">
        <v>312.15716377871502</v>
      </c>
      <c r="I204" s="12">
        <v>208.10477585247699</v>
      </c>
      <c r="J204" s="14"/>
      <c r="K204" s="12"/>
      <c r="L204" t="s">
        <v>958</v>
      </c>
      <c r="M204" s="12" t="s">
        <v>958</v>
      </c>
      <c r="N204" s="12" t="s">
        <v>958</v>
      </c>
      <c r="O204" s="12" t="str">
        <f>IF(VLOOKUP($A204,Tournoi!$B$2:$AC$601,6,0)="","",VLOOKUP($A204,Tournoi!$B$2:$AF$601,30,0))</f>
        <v/>
      </c>
      <c r="P204" s="12"/>
      <c r="Q204" s="12"/>
      <c r="R204" s="12"/>
      <c r="S204" s="15"/>
      <c r="T204" s="14">
        <f t="array" ref="T204">SUM(J204:S204)</f>
        <v>0</v>
      </c>
      <c r="U204" s="12">
        <f t="array" ref="U204">IF(S204="",0,S204)+IF((COUNT(J204:R204)&lt;6),SUM(J204:R204),(MAX(J204:R204)+LARGE(J204:R204,2)+LARGE(J204:R204,3)+LARGE(J204:R204,4)+LARGE(J204:R204,5)))</f>
        <v>0</v>
      </c>
      <c r="V204" s="12">
        <f>U204+G204+I204</f>
        <v>238.89177801363789</v>
      </c>
      <c r="W204" s="12">
        <f t="array" ref="W204">COUNT(J204:S204)</f>
        <v>0</v>
      </c>
      <c r="X204" s="12"/>
      <c r="Y204" s="12"/>
      <c r="Z204" s="16"/>
      <c r="AA204" s="12"/>
      <c r="AB204" s="12"/>
      <c r="AC204" s="16"/>
      <c r="AD204" s="16"/>
    </row>
    <row r="205" spans="1:256" s="19" customFormat="1" ht="16.5" customHeight="1" x14ac:dyDescent="0.2">
      <c r="A205" s="12">
        <v>145</v>
      </c>
      <c r="B205" s="12">
        <f t="array" ref="B205">_xlfn.RANK.EQ(V205,$V$2:$V$607)</f>
        <v>204</v>
      </c>
      <c r="C205" s="13" t="str">
        <f>IF(VLOOKUP($A205,Tournoi!$B$2:$F$601,3,0)="","",VLOOKUP($A205,Tournoi!$B$2:$F$601,3,0))</f>
        <v>Lavens</v>
      </c>
      <c r="D205" s="13" t="str">
        <f>IF(VLOOKUP($A205,Tournoi!$B$2:$F$601,4,0)="","",VLOOKUP($A205,Tournoi!$B$2:$F$601,4,0))</f>
        <v>Piet</v>
      </c>
      <c r="E205" s="13" t="str">
        <f>IF(VLOOKUP($A205,Tournoi!$B$2:$F$612,5,0)="","",VLOOKUP($A205,Tournoi!$B$2:$F$612,5,0))</f>
        <v>Incognito</v>
      </c>
      <c r="F205" s="12">
        <v>285.13194627321201</v>
      </c>
      <c r="G205" s="12">
        <v>95.043982091070504</v>
      </c>
      <c r="H205" s="12">
        <v>0</v>
      </c>
      <c r="I205" s="12">
        <v>0</v>
      </c>
      <c r="J205" s="14">
        <v>142.14167532018001</v>
      </c>
      <c r="K205" s="12"/>
      <c r="L205" t="s">
        <v>958</v>
      </c>
      <c r="M205" s="12" t="s">
        <v>958</v>
      </c>
      <c r="N205" s="12" t="s">
        <v>958</v>
      </c>
      <c r="O205" s="12" t="str">
        <f>IF(VLOOKUP($A205,Tournoi!$B$2:$AC$601,6,0)="","",VLOOKUP($A205,Tournoi!$B$2:$AF$601,30,0))</f>
        <v/>
      </c>
      <c r="P205" s="12"/>
      <c r="Q205" s="12"/>
      <c r="R205" s="12"/>
      <c r="S205" s="15"/>
      <c r="T205" s="14">
        <f t="array" ref="T205">SUM(J205:S205)</f>
        <v>142.14167532018001</v>
      </c>
      <c r="U205" s="12">
        <f t="array" ref="U205">IF(S205="",0,S205)+IF((COUNT(J205:R205)&lt;6),SUM(J205:R205),(MAX(J205:R205)+LARGE(J205:R205,2)+LARGE(J205:R205,3)+LARGE(J205:R205,4)+LARGE(J205:R205,5)))</f>
        <v>142.14167532018001</v>
      </c>
      <c r="V205" s="12">
        <f>U205+G205+I205</f>
        <v>237.18565741125053</v>
      </c>
      <c r="W205" s="12">
        <f t="array" ref="W205">COUNT(J205:S205)</f>
        <v>1</v>
      </c>
      <c r="X205" s="12"/>
      <c r="Y205" s="12"/>
      <c r="Z205" s="16"/>
      <c r="AA205" s="16"/>
      <c r="AC205" s="16"/>
      <c r="AD205" s="16"/>
    </row>
    <row r="206" spans="1:256" s="19" customFormat="1" ht="16.5" customHeight="1" x14ac:dyDescent="0.2">
      <c r="A206" s="12">
        <v>396</v>
      </c>
      <c r="B206" s="12">
        <f t="array" ref="B206">_xlfn.RANK.EQ(V206,$V$2:$V$607)</f>
        <v>205</v>
      </c>
      <c r="C206" t="str">
        <f>IF(VLOOKUP($A206,Tournoi!$B$2:$F$601,3,0)="","",VLOOKUP($A206,Tournoi!$B$2:$F$601,3,0))</f>
        <v>Expeels</v>
      </c>
      <c r="D206" t="str">
        <f>IF(VLOOKUP($A206,Tournoi!$B$2:$F$601,4,0)="","",VLOOKUP($A206,Tournoi!$B$2:$F$601,4,0))</f>
        <v>An</v>
      </c>
      <c r="E206" t="str">
        <f>IF(VLOOKUP($A206,Tournoi!$B$2:$F$612,5,0)="","",VLOOKUP($A206,Tournoi!$B$2:$F$612,5,0))</f>
        <v>Spelen op Zolder</v>
      </c>
      <c r="F206" s="12">
        <v>0</v>
      </c>
      <c r="G206" s="12">
        <v>0</v>
      </c>
      <c r="H206" s="12">
        <v>0</v>
      </c>
      <c r="I206" s="12">
        <v>0</v>
      </c>
      <c r="J206" s="14"/>
      <c r="K206" s="12"/>
      <c r="L206" t="s">
        <v>958</v>
      </c>
      <c r="M206" s="12" t="s">
        <v>958</v>
      </c>
      <c r="N206" s="12" t="s">
        <v>958</v>
      </c>
      <c r="O206" s="12">
        <f>IF(VLOOKUP($A206,Tournoi!$B$2:$AC$601,6,0)="","",VLOOKUP($A206,Tournoi!$B$2:$AF$601,30,0))</f>
        <v>236.77331709654553</v>
      </c>
      <c r="P206" s="12"/>
      <c r="Q206" s="12"/>
      <c r="R206" s="12"/>
      <c r="S206" s="15"/>
      <c r="T206" s="14">
        <f t="array" ref="T206">SUM(J206:S206)</f>
        <v>236.77331709654553</v>
      </c>
      <c r="U206" s="12">
        <f t="array" ref="U206">IF(S206="",0,S206)+IF((COUNT(J206:R206)&lt;6),SUM(J206:R206),(MAX(J206:R206)+LARGE(J206:R206,2)+LARGE(J206:R206,3)+LARGE(J206:R206,4)+LARGE(J206:R206,5)))</f>
        <v>236.77331709654553</v>
      </c>
      <c r="V206" s="12">
        <f>U206+G206+I206</f>
        <v>236.77331709654553</v>
      </c>
      <c r="W206" s="12">
        <f t="array" ref="W206">COUNT(J206:S206)</f>
        <v>1</v>
      </c>
      <c r="X206" s="12"/>
      <c r="Y206" s="12"/>
      <c r="Z206" s="16"/>
      <c r="AA206" s="12"/>
      <c r="AB206" s="12"/>
      <c r="AC206" s="16"/>
      <c r="AD206" s="16"/>
    </row>
    <row r="207" spans="1:256" s="19" customFormat="1" ht="16.5" customHeight="1" x14ac:dyDescent="0.2">
      <c r="A207" s="12">
        <v>196</v>
      </c>
      <c r="B207" s="12">
        <f t="array" ref="B207">_xlfn.RANK.EQ(V207,$V$2:$V$607)</f>
        <v>206</v>
      </c>
      <c r="C207" s="13" t="str">
        <f>IF(VLOOKUP($A207,Tournoi!$B$2:$F$601,3,0)="","",VLOOKUP($A207,Tournoi!$B$2:$F$601,3,0))</f>
        <v>Devlaminck</v>
      </c>
      <c r="D207" s="13" t="str">
        <f>IF(VLOOKUP($A207,Tournoi!$B$2:$F$601,4,0)="","",VLOOKUP($A207,Tournoi!$B$2:$F$601,4,0))</f>
        <v>Stephan</v>
      </c>
      <c r="E207" s="13" t="str">
        <f>IF(VLOOKUP($A207,Tournoi!$B$2:$F$612,5,0)="","",VLOOKUP($A207,Tournoi!$B$2:$F$612,5,0))</f>
        <v>Teen en Tander</v>
      </c>
      <c r="F207" s="12">
        <v>67.249611453691003</v>
      </c>
      <c r="G207" s="12">
        <v>22.416537151230301</v>
      </c>
      <c r="H207" s="12">
        <v>100.50170543054899</v>
      </c>
      <c r="I207" s="12">
        <v>67.001136953699501</v>
      </c>
      <c r="J207" s="14">
        <v>145.42123433057</v>
      </c>
      <c r="K207" s="12"/>
      <c r="L207" t="s">
        <v>958</v>
      </c>
      <c r="M207" s="12" t="s">
        <v>958</v>
      </c>
      <c r="N207" s="12" t="s">
        <v>958</v>
      </c>
      <c r="O207" s="12" t="str">
        <f>IF(VLOOKUP($A207,Tournoi!$B$2:$AC$601,6,0)="","",VLOOKUP($A207,Tournoi!$B$2:$AF$601,30,0))</f>
        <v/>
      </c>
      <c r="P207" s="12"/>
      <c r="Q207" s="12"/>
      <c r="R207" s="12"/>
      <c r="S207" s="15"/>
      <c r="T207" s="14">
        <f t="array" ref="T207">SUM(J207:S207)</f>
        <v>145.42123433057</v>
      </c>
      <c r="U207" s="12">
        <f t="array" ref="U207">IF(S207="",0,S207)+IF((COUNT(J207:R207)&lt;6),SUM(J207:R207),(MAX(J207:R207)+LARGE(J207:R207,2)+LARGE(J207:R207,3)+LARGE(J207:R207,4)+LARGE(J207:R207,5)))</f>
        <v>145.42123433057</v>
      </c>
      <c r="V207" s="12">
        <f>U207+G207+I207</f>
        <v>234.8389084354998</v>
      </c>
      <c r="W207" s="12">
        <f t="array" ref="W207">COUNT(J207:S207)</f>
        <v>1</v>
      </c>
      <c r="X207" s="12"/>
      <c r="Y207" s="12"/>
      <c r="Z207" s="16"/>
      <c r="AA207" s="12"/>
      <c r="AB207" s="12"/>
      <c r="AC207" s="16"/>
      <c r="AD207" s="16"/>
    </row>
    <row r="208" spans="1:256" s="19" customFormat="1" ht="16.5" customHeight="1" x14ac:dyDescent="0.2">
      <c r="A208" s="12">
        <v>416</v>
      </c>
      <c r="B208" s="12">
        <f t="array" ref="B208">_xlfn.RANK.EQ(V208,$V$2:$V$607)</f>
        <v>207</v>
      </c>
      <c r="C208" s="13" t="str">
        <f>IF(VLOOKUP($A208,Tournoi!$B$2:$F$601,3,0)="","",VLOOKUP($A208,Tournoi!$B$2:$F$601,3,0))</f>
        <v>Löfberg</v>
      </c>
      <c r="D208" s="13" t="str">
        <f>IF(VLOOKUP($A208,Tournoi!$B$2:$F$601,4,0)="","",VLOOKUP($A208,Tournoi!$B$2:$F$601,4,0))</f>
        <v>Valentin</v>
      </c>
      <c r="E208" t="str">
        <f>IF(VLOOKUP($A208,Tournoi!$B$2:$F$612,5,0)="","",VLOOKUP($A208,Tournoi!$B$2:$F$612,5,0))</f>
        <v/>
      </c>
      <c r="F208" s="12">
        <v>116.732605636839</v>
      </c>
      <c r="G208" s="12">
        <v>38.910868545612999</v>
      </c>
      <c r="H208" s="12">
        <v>173.74135577183</v>
      </c>
      <c r="I208" s="12">
        <v>115.827570514553</v>
      </c>
      <c r="J208" s="14"/>
      <c r="K208" s="12"/>
      <c r="L208" t="s">
        <v>958</v>
      </c>
      <c r="M208" s="12" t="s">
        <v>958</v>
      </c>
      <c r="N208" s="12">
        <v>79.346324505897954</v>
      </c>
      <c r="O208" s="12" t="str">
        <f>IF(VLOOKUP($A208,Tournoi!$B$2:$AC$601,6,0)="","",VLOOKUP($A208,Tournoi!$B$2:$AF$601,30,0))</f>
        <v/>
      </c>
      <c r="P208" s="12"/>
      <c r="Q208" s="12"/>
      <c r="R208" s="12"/>
      <c r="S208" s="15"/>
      <c r="T208" s="14">
        <f t="array" ref="T208">SUM(J208:S208)</f>
        <v>79.346324505897954</v>
      </c>
      <c r="U208" s="12">
        <f t="array" ref="U208">IF(S208="",0,S208)+IF((COUNT(J208:R208)&lt;6),SUM(J208:R208),(MAX(J208:R208)+LARGE(J208:R208,2)+LARGE(J208:R208,3)+LARGE(J208:R208,4)+LARGE(J208:R208,5)))</f>
        <v>79.346324505897954</v>
      </c>
      <c r="V208" s="12">
        <f>U208+G208+I208</f>
        <v>234.08476356606394</v>
      </c>
      <c r="W208" s="12">
        <f t="array" ref="W208">COUNT(J208:S208)</f>
        <v>1</v>
      </c>
      <c r="X208" s="12"/>
      <c r="Y208" s="12"/>
      <c r="Z208" s="16"/>
      <c r="AA208" s="16"/>
      <c r="AC208" s="16"/>
      <c r="AD208" s="16"/>
    </row>
    <row r="209" spans="1:256" s="19" customFormat="1" ht="16.5" customHeight="1" x14ac:dyDescent="0.2">
      <c r="A209" s="12">
        <v>335</v>
      </c>
      <c r="B209" s="12">
        <f t="array" ref="B209">_xlfn.RANK.EQ(V209,$V$2:$V$607)</f>
        <v>208</v>
      </c>
      <c r="C209" s="13" t="str">
        <f>IF(VLOOKUP($A209,Tournoi!$B$2:$F$601,3,0)="","",VLOOKUP($A209,Tournoi!$B$2:$F$601,3,0))</f>
        <v>Goethals</v>
      </c>
      <c r="D209" s="13" t="str">
        <f>IF(VLOOKUP($A209,Tournoi!$B$2:$F$601,4,0)="","",VLOOKUP($A209,Tournoi!$B$2:$F$601,4,0))</f>
        <v>Dirk</v>
      </c>
      <c r="E209" s="13" t="str">
        <f>IF(VLOOKUP($A209,Tournoi!$B$2:$F$612,5,0)="","",VLOOKUP($A209,Tournoi!$B$2:$F$612,5,0))</f>
        <v>Spelen op Zolder</v>
      </c>
      <c r="F209" s="12">
        <v>104.294599018003</v>
      </c>
      <c r="G209" s="12">
        <v>34.764866339334397</v>
      </c>
      <c r="H209" s="12">
        <v>193.81282140678101</v>
      </c>
      <c r="I209" s="12">
        <v>129.20854760452099</v>
      </c>
      <c r="J209" s="14">
        <v>67.296879215626703</v>
      </c>
      <c r="K209" s="12"/>
      <c r="L209" t="s">
        <v>958</v>
      </c>
      <c r="M209" s="12" t="s">
        <v>958</v>
      </c>
      <c r="N209" s="12" t="s">
        <v>958</v>
      </c>
      <c r="O209" s="12" t="str">
        <f>IF(VLOOKUP($A209,Tournoi!$B$2:$AC$601,6,0)="","",VLOOKUP($A209,Tournoi!$B$2:$AF$601,30,0))</f>
        <v/>
      </c>
      <c r="P209" s="12"/>
      <c r="Q209" s="12"/>
      <c r="R209" s="12"/>
      <c r="S209" s="15"/>
      <c r="T209" s="14">
        <f t="array" ref="T209">SUM(J209:S209)</f>
        <v>67.296879215626703</v>
      </c>
      <c r="U209" s="12">
        <f t="array" ref="U209">IF(S209="",0,S209)+IF((COUNT(J209:R209)&lt;6),SUM(J209:R209),(MAX(J209:R209)+LARGE(J209:R209,2)+LARGE(J209:R209,3)+LARGE(J209:R209,4)+LARGE(J209:R209,5)))</f>
        <v>67.296879215626703</v>
      </c>
      <c r="V209" s="12">
        <f>U209+G209+I209</f>
        <v>231.27029315948209</v>
      </c>
      <c r="W209" s="12">
        <f t="array" ref="W209">COUNT(J209:S209)</f>
        <v>1</v>
      </c>
      <c r="X209" s="12"/>
      <c r="Y209" s="12"/>
      <c r="Z209" s="16"/>
      <c r="AA209" s="16"/>
      <c r="AC209" s="16"/>
      <c r="AD209" s="16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</row>
    <row r="210" spans="1:256" s="19" customFormat="1" ht="16.5" customHeight="1" x14ac:dyDescent="0.2">
      <c r="A210" s="12">
        <v>512</v>
      </c>
      <c r="B210" s="12">
        <f t="array" ref="B210">_xlfn.RANK.EQ(V210,$V$2:$V$607)</f>
        <v>209</v>
      </c>
      <c r="C210" s="13" t="str">
        <f>IF(VLOOKUP($A210,Tournoi!$B$2:$F$601,3,0)="","",VLOOKUP($A210,Tournoi!$B$2:$F$601,3,0))</f>
        <v>De Bot</v>
      </c>
      <c r="D210" s="13" t="str">
        <f>IF(VLOOKUP($A210,Tournoi!$B$2:$F$601,4,0)="","",VLOOKUP($A210,Tournoi!$B$2:$F$601,4,0))</f>
        <v>Elfi</v>
      </c>
      <c r="E210" t="str">
        <f>IF(VLOOKUP($A210,Tournoi!$B$2:$F$612,5,0)="","",VLOOKUP($A210,Tournoi!$B$2:$F$612,5,0))</f>
        <v>Winning Movez</v>
      </c>
      <c r="F210" s="12">
        <v>0</v>
      </c>
      <c r="G210" s="12">
        <v>0</v>
      </c>
      <c r="H210" s="12">
        <v>33.577777777777797</v>
      </c>
      <c r="I210" s="12">
        <v>22.3851851851852</v>
      </c>
      <c r="J210" s="14"/>
      <c r="K210" s="12"/>
      <c r="L210" t="s">
        <v>958</v>
      </c>
      <c r="M210" s="12" t="s">
        <v>958</v>
      </c>
      <c r="N210" s="12" t="s">
        <v>958</v>
      </c>
      <c r="O210" s="12">
        <f>IF(VLOOKUP($A210,Tournoi!$B$2:$AC$601,6,0)="","",VLOOKUP($A210,Tournoi!$B$2:$AF$601,30,0))</f>
        <v>204.62468043236532</v>
      </c>
      <c r="P210" s="12"/>
      <c r="Q210" s="12"/>
      <c r="R210" s="12"/>
      <c r="S210" s="15"/>
      <c r="T210" s="14">
        <f t="array" ref="T210">SUM(J210:S210)</f>
        <v>204.62468043236532</v>
      </c>
      <c r="U210" s="12">
        <f t="array" ref="U210">IF(S210="",0,S210)+IF((COUNT(J210:R210)&lt;6),SUM(J210:R210),(MAX(J210:R210)+LARGE(J210:R210,2)+LARGE(J210:R210,3)+LARGE(J210:R210,4)+LARGE(J210:R210,5)))</f>
        <v>204.62468043236532</v>
      </c>
      <c r="V210" s="12">
        <f>U210+G210+I210</f>
        <v>227.00986561755053</v>
      </c>
      <c r="W210" s="12">
        <f t="array" ref="W210">COUNT(J210:S210)</f>
        <v>1</v>
      </c>
      <c r="X210" s="12"/>
      <c r="Y210" s="12"/>
      <c r="Z210" s="16"/>
      <c r="AA210" s="16"/>
      <c r="AC210" s="16"/>
      <c r="AD210" s="16"/>
    </row>
    <row r="211" spans="1:256" s="19" customFormat="1" ht="16.5" customHeight="1" x14ac:dyDescent="0.2">
      <c r="A211" s="12">
        <v>73</v>
      </c>
      <c r="B211" s="12">
        <f t="array" ref="B211">_xlfn.RANK.EQ(V211,$V$2:$V$607)</f>
        <v>210</v>
      </c>
      <c r="C211" s="13" t="str">
        <f>IF(VLOOKUP($A211,Tournoi!$B$2:$F$601,3,0)="","",VLOOKUP($A211,Tournoi!$B$2:$F$601,3,0))</f>
        <v>Delafontaine</v>
      </c>
      <c r="D211" s="13" t="str">
        <f>IF(VLOOKUP($A211,Tournoi!$B$2:$F$601,4,0)="","",VLOOKUP($A211,Tournoi!$B$2:$F$601,4,0))</f>
        <v>Jolien</v>
      </c>
      <c r="E211" s="13" t="str">
        <f>IF(VLOOKUP($A211,Tournoi!$B$2:$F$612,5,0)="","",VLOOKUP($A211,Tournoi!$B$2:$F$612,5,0))</f>
        <v>Spelen op Zolder</v>
      </c>
      <c r="F211" s="12">
        <v>105.272727272727</v>
      </c>
      <c r="G211" s="12">
        <v>35.090909090909101</v>
      </c>
      <c r="H211" s="12">
        <v>0</v>
      </c>
      <c r="I211" s="12">
        <v>0</v>
      </c>
      <c r="J211" s="14">
        <v>190.55973110809799</v>
      </c>
      <c r="K211" s="12"/>
      <c r="L211" t="s">
        <v>958</v>
      </c>
      <c r="M211" s="12" t="s">
        <v>958</v>
      </c>
      <c r="N211" s="12" t="s">
        <v>958</v>
      </c>
      <c r="O211" s="12" t="str">
        <f>IF(VLOOKUP($A211,Tournoi!$B$2:$AC$601,6,0)="","",VLOOKUP($A211,Tournoi!$B$2:$AF$601,30,0))</f>
        <v/>
      </c>
      <c r="P211" s="12"/>
      <c r="Q211" s="12"/>
      <c r="R211" s="12"/>
      <c r="S211" s="15"/>
      <c r="T211" s="14">
        <f t="array" ref="T211">SUM(J211:S211)</f>
        <v>190.55973110809799</v>
      </c>
      <c r="U211" s="12">
        <f t="array" ref="U211">IF(S211="",0,S211)+IF((COUNT(J211:R211)&lt;6),SUM(J211:R211),(MAX(J211:R211)+LARGE(J211:R211,2)+LARGE(J211:R211,3)+LARGE(J211:R211,4)+LARGE(J211:R211,5)))</f>
        <v>190.55973110809799</v>
      </c>
      <c r="V211" s="12">
        <f>U211+G211+I211</f>
        <v>225.65064019900709</v>
      </c>
      <c r="W211" s="12">
        <f t="array" ref="W211">COUNT(J211:S211)</f>
        <v>1</v>
      </c>
      <c r="X211" s="12"/>
      <c r="Y211" s="12"/>
      <c r="Z211" s="16"/>
      <c r="AA211" s="16"/>
      <c r="AC211" s="16"/>
      <c r="AD211" s="16"/>
    </row>
    <row r="212" spans="1:256" s="19" customFormat="1" ht="16.5" customHeight="1" x14ac:dyDescent="0.2">
      <c r="A212" s="12">
        <v>316</v>
      </c>
      <c r="B212" s="12">
        <f t="array" ref="B212">_xlfn.RANK.EQ(V212,$V$2:$V$607)</f>
        <v>211</v>
      </c>
      <c r="C212" s="13" t="str">
        <f>IF(VLOOKUP($A212,Tournoi!$B$2:$F$601,3,0)="","",VLOOKUP($A212,Tournoi!$B$2:$F$601,3,0))</f>
        <v>Meekers</v>
      </c>
      <c r="D212" s="13" t="str">
        <f>IF(VLOOKUP($A212,Tournoi!$B$2:$F$601,4,0)="","",VLOOKUP($A212,Tournoi!$B$2:$F$601,4,0))</f>
        <v>Julien</v>
      </c>
      <c r="E212" t="str">
        <f>IF(VLOOKUP($A212,Tournoi!$B$2:$F$612,5,0)="","",VLOOKUP($A212,Tournoi!$B$2:$F$612,5,0))</f>
        <v/>
      </c>
      <c r="F212" s="12">
        <v>0</v>
      </c>
      <c r="G212" s="12">
        <v>0</v>
      </c>
      <c r="H212" s="12">
        <v>337.74024464831803</v>
      </c>
      <c r="I212" s="12">
        <v>225.160163098879</v>
      </c>
      <c r="J212" s="14"/>
      <c r="K212" s="12"/>
      <c r="L212" t="s">
        <v>958</v>
      </c>
      <c r="M212" s="12" t="s">
        <v>958</v>
      </c>
      <c r="N212" s="12" t="s">
        <v>958</v>
      </c>
      <c r="O212" s="12" t="str">
        <f>IF(VLOOKUP($A212,Tournoi!$B$2:$AC$601,6,0)="","",VLOOKUP($A212,Tournoi!$B$2:$AF$601,30,0))</f>
        <v/>
      </c>
      <c r="P212" s="12"/>
      <c r="Q212" s="12"/>
      <c r="R212" s="12"/>
      <c r="S212" s="15"/>
      <c r="T212" s="14">
        <f t="array" ref="T212">SUM(J212:S212)</f>
        <v>0</v>
      </c>
      <c r="U212" s="12">
        <f t="array" ref="U212">IF(S212="",0,S212)+IF((COUNT(J212:R212)&lt;6),SUM(J212:R212),(MAX(J212:R212)+LARGE(J212:R212,2)+LARGE(J212:R212,3)+LARGE(J212:R212,4)+LARGE(J212:R212,5)))</f>
        <v>0</v>
      </c>
      <c r="V212" s="12">
        <f>U212+G212+I212</f>
        <v>225.160163098879</v>
      </c>
      <c r="W212" s="12">
        <f t="array" ref="W212">COUNT(J212:S212)</f>
        <v>0</v>
      </c>
      <c r="X212" s="12"/>
      <c r="Y212" s="12"/>
      <c r="Z212" s="16"/>
      <c r="AA212" s="12"/>
      <c r="AB212" s="12"/>
      <c r="AC212" s="16"/>
      <c r="AD212" s="16"/>
    </row>
    <row r="213" spans="1:256" s="19" customFormat="1" ht="16.5" customHeight="1" x14ac:dyDescent="0.2">
      <c r="A213" s="12">
        <v>507</v>
      </c>
      <c r="B213" s="12">
        <f t="array" ref="B213">_xlfn.RANK.EQ(V213,$V$2:$V$607)</f>
        <v>212</v>
      </c>
      <c r="C213" s="13" t="str">
        <f>IF(VLOOKUP($A213,Tournoi!$B$2:$F$601,3,0)="","",VLOOKUP($A213,Tournoi!$B$2:$F$601,3,0))</f>
        <v>Gheerardijn</v>
      </c>
      <c r="D213" s="13" t="str">
        <f>IF(VLOOKUP($A213,Tournoi!$B$2:$F$601,4,0)="","",VLOOKUP($A213,Tournoi!$B$2:$F$601,4,0))</f>
        <v>Andy</v>
      </c>
      <c r="E213" t="str">
        <f>IF(VLOOKUP($A213,Tournoi!$B$2:$F$612,5,0)="","",VLOOKUP($A213,Tournoi!$B$2:$F$612,5,0))</f>
        <v/>
      </c>
      <c r="F213" s="12">
        <v>0</v>
      </c>
      <c r="G213" s="12">
        <v>0</v>
      </c>
      <c r="H213" s="12">
        <v>336.64466795754402</v>
      </c>
      <c r="I213" s="12">
        <v>224.42977863836299</v>
      </c>
      <c r="J213" s="14"/>
      <c r="K213" s="12"/>
      <c r="L213" t="s">
        <v>958</v>
      </c>
      <c r="M213" s="12" t="s">
        <v>958</v>
      </c>
      <c r="N213" s="12" t="s">
        <v>958</v>
      </c>
      <c r="O213" s="12" t="str">
        <f>IF(VLOOKUP($A213,Tournoi!$B$2:$AC$601,6,0)="","",VLOOKUP($A213,Tournoi!$B$2:$AF$601,30,0))</f>
        <v/>
      </c>
      <c r="P213" s="12"/>
      <c r="Q213" s="12"/>
      <c r="R213" s="12"/>
      <c r="S213" s="15"/>
      <c r="T213" s="14">
        <f t="array" ref="T213">SUM(J213:S213)</f>
        <v>0</v>
      </c>
      <c r="U213" s="12">
        <f t="array" ref="U213">IF(S213="",0,S213)+IF((COUNT(J213:R213)&lt;6),SUM(J213:R213),(MAX(J213:R213)+LARGE(J213:R213,2)+LARGE(J213:R213,3)+LARGE(J213:R213,4)+LARGE(J213:R213,5)))</f>
        <v>0</v>
      </c>
      <c r="V213" s="12">
        <f>U213+G213+I213</f>
        <v>224.42977863836299</v>
      </c>
      <c r="W213" s="12">
        <f t="array" ref="W213">COUNT(J213:S213)</f>
        <v>0</v>
      </c>
      <c r="X213" s="12"/>
      <c r="Y213" s="12"/>
      <c r="Z213" s="16"/>
      <c r="AA213" s="16"/>
      <c r="AC213" s="16"/>
      <c r="AD213" s="16"/>
    </row>
    <row r="214" spans="1:256" s="19" customFormat="1" ht="16.5" customHeight="1" x14ac:dyDescent="0.2">
      <c r="A214" s="12">
        <v>225</v>
      </c>
      <c r="B214" s="12">
        <f t="array" ref="B214">_xlfn.RANK.EQ(V214,$V$2:$V$607)</f>
        <v>213</v>
      </c>
      <c r="C214" s="13" t="str">
        <f>IF(VLOOKUP($A214,Tournoi!$B$2:$F$601,3,0)="","",VLOOKUP($A214,Tournoi!$B$2:$F$601,3,0))</f>
        <v>Willems</v>
      </c>
      <c r="D214" s="13" t="str">
        <f>IF(VLOOKUP($A214,Tournoi!$B$2:$F$601,4,0)="","",VLOOKUP($A214,Tournoi!$B$2:$F$601,4,0))</f>
        <v>Ilse</v>
      </c>
      <c r="E214" t="str">
        <f>IF(VLOOKUP($A214,Tournoi!$B$2:$F$612,5,0)="","",VLOOKUP($A214,Tournoi!$B$2:$F$612,5,0))</f>
        <v/>
      </c>
      <c r="F214" s="12">
        <v>0</v>
      </c>
      <c r="G214" s="12">
        <v>0</v>
      </c>
      <c r="H214" s="12">
        <v>334.78082769730401</v>
      </c>
      <c r="I214" s="12">
        <v>223.18721846486901</v>
      </c>
      <c r="J214" s="14"/>
      <c r="K214" s="12"/>
      <c r="L214" t="s">
        <v>958</v>
      </c>
      <c r="M214" s="12" t="s">
        <v>958</v>
      </c>
      <c r="N214" s="12" t="s">
        <v>958</v>
      </c>
      <c r="O214" s="12" t="str">
        <f>IF(VLOOKUP($A214,Tournoi!$B$2:$AC$601,6,0)="","",VLOOKUP($A214,Tournoi!$B$2:$AF$601,30,0))</f>
        <v/>
      </c>
      <c r="P214" s="12"/>
      <c r="Q214" s="12"/>
      <c r="R214" s="12"/>
      <c r="S214" s="15"/>
      <c r="T214" s="14">
        <f t="array" ref="T214">SUM(J214:S214)</f>
        <v>0</v>
      </c>
      <c r="U214" s="12">
        <f t="array" ref="U214">IF(S214="",0,S214)+IF((COUNT(J214:R214)&lt;6),SUM(J214:R214),(MAX(J214:R214)+LARGE(J214:R214,2)+LARGE(J214:R214,3)+LARGE(J214:R214,4)+LARGE(J214:R214,5)))</f>
        <v>0</v>
      </c>
      <c r="V214" s="12">
        <f>U214+G214+I214</f>
        <v>223.18721846486901</v>
      </c>
      <c r="W214" s="12">
        <f t="array" ref="W214">COUNT(J214:S214)</f>
        <v>0</v>
      </c>
      <c r="X214" s="12"/>
      <c r="Y214" s="12"/>
      <c r="Z214" s="16"/>
      <c r="AA214" s="12"/>
      <c r="AB214" s="12"/>
      <c r="AC214" s="16"/>
      <c r="AD214" s="16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</row>
    <row r="215" spans="1:256" s="19" customFormat="1" ht="16.5" customHeight="1" x14ac:dyDescent="0.2">
      <c r="A215" s="12">
        <v>120</v>
      </c>
      <c r="B215" s="12">
        <f t="array" ref="B215">_xlfn.RANK.EQ(V215,$V$2:$V$607)</f>
        <v>214</v>
      </c>
      <c r="C215" s="13" t="str">
        <f>IF(VLOOKUP($A215,Tournoi!$B$2:$F$601,3,0)="","",VLOOKUP($A215,Tournoi!$B$2:$F$601,3,0))</f>
        <v>Van Reusel</v>
      </c>
      <c r="D215" s="13" t="str">
        <f>IF(VLOOKUP($A215,Tournoi!$B$2:$F$601,4,0)="","",VLOOKUP($A215,Tournoi!$B$2:$F$601,4,0))</f>
        <v>Brecht</v>
      </c>
      <c r="E215" t="str">
        <f>IF(VLOOKUP($A215,Tournoi!$B$2:$F$612,5,0)="","",VLOOKUP($A215,Tournoi!$B$2:$F$612,5,0))</f>
        <v/>
      </c>
      <c r="F215" s="12">
        <v>0</v>
      </c>
      <c r="G215" s="12">
        <v>0</v>
      </c>
      <c r="H215" s="12">
        <v>333.51577380952398</v>
      </c>
      <c r="I215" s="12">
        <v>222.34384920634901</v>
      </c>
      <c r="J215" s="14"/>
      <c r="K215" s="12"/>
      <c r="L215" t="s">
        <v>958</v>
      </c>
      <c r="M215" s="12" t="s">
        <v>958</v>
      </c>
      <c r="N215" s="12" t="s">
        <v>958</v>
      </c>
      <c r="O215" s="12" t="str">
        <f>IF(VLOOKUP($A215,Tournoi!$B$2:$AC$601,6,0)="","",VLOOKUP($A215,Tournoi!$B$2:$AF$601,30,0))</f>
        <v/>
      </c>
      <c r="P215" s="12"/>
      <c r="Q215" s="12"/>
      <c r="R215" s="12"/>
      <c r="S215" s="15"/>
      <c r="T215" s="14">
        <f t="array" ref="T215">SUM(J215:S215)</f>
        <v>0</v>
      </c>
      <c r="U215" s="12">
        <f t="array" ref="U215">IF(S215="",0,S215)+IF((COUNT(J215:R215)&lt;6),SUM(J215:R215),(MAX(J215:R215)+LARGE(J215:R215,2)+LARGE(J215:R215,3)+LARGE(J215:R215,4)+LARGE(J215:R215,5)))</f>
        <v>0</v>
      </c>
      <c r="V215" s="12">
        <f>U215+G215+I215</f>
        <v>222.34384920634901</v>
      </c>
      <c r="W215" s="12">
        <f t="array" ref="W215">COUNT(J215:S215)</f>
        <v>0</v>
      </c>
      <c r="X215" s="12"/>
      <c r="Y215" s="12"/>
      <c r="Z215" s="24"/>
      <c r="AA215" s="12"/>
      <c r="AB215" s="12"/>
      <c r="AC215" s="24"/>
      <c r="AD215" s="24"/>
      <c r="AE215" s="25"/>
      <c r="AF215" s="25"/>
      <c r="AG215" s="25"/>
    </row>
    <row r="216" spans="1:256" s="19" customFormat="1" ht="16.5" customHeight="1" x14ac:dyDescent="0.2">
      <c r="A216" s="12">
        <v>471</v>
      </c>
      <c r="B216" s="12">
        <f t="array" ref="B216">_xlfn.RANK.EQ(V216,$V$2:$V$607)</f>
        <v>215</v>
      </c>
      <c r="C216" s="13" t="str">
        <f>IF(VLOOKUP($A216,Tournoi!$B$2:$F$601,3,0)="","",VLOOKUP($A216,Tournoi!$B$2:$F$601,3,0))</f>
        <v>Vackier</v>
      </c>
      <c r="D216" s="13" t="str">
        <f>IF(VLOOKUP($A216,Tournoi!$B$2:$F$601,4,0)="","",VLOOKUP($A216,Tournoi!$B$2:$F$601,4,0))</f>
        <v>Bruno</v>
      </c>
      <c r="E216" s="13" t="str">
        <f>IF(VLOOKUP($A216,Tournoi!$B$2:$F$612,5,0)="","",VLOOKUP($A216,Tournoi!$B$2:$F$612,5,0))</f>
        <v>Spelen op Zolder</v>
      </c>
      <c r="F216" s="12">
        <v>294.32258319875899</v>
      </c>
      <c r="G216" s="12">
        <v>98.107527732919607</v>
      </c>
      <c r="H216" s="12">
        <v>33.537878787878803</v>
      </c>
      <c r="I216" s="12">
        <v>22.358585858585901</v>
      </c>
      <c r="J216" s="14">
        <v>0.31016799292661401</v>
      </c>
      <c r="K216" s="12"/>
      <c r="L216" t="s">
        <v>958</v>
      </c>
      <c r="M216" s="12" t="s">
        <v>958</v>
      </c>
      <c r="N216" s="12" t="s">
        <v>958</v>
      </c>
      <c r="O216" s="12">
        <f>IF(VLOOKUP($A216,Tournoi!$B$2:$AC$601,6,0)="","",VLOOKUP($A216,Tournoi!$B$2:$AF$601,30,0))</f>
        <v>100.6680283838807</v>
      </c>
      <c r="P216" s="12"/>
      <c r="Q216" s="12"/>
      <c r="R216" s="12"/>
      <c r="S216" s="15"/>
      <c r="T216" s="14">
        <f t="array" ref="T216">SUM(J216:S216)</f>
        <v>100.9781963768073</v>
      </c>
      <c r="U216" s="12">
        <f t="array" ref="U216">IF(S216="",0,S216)+IF((COUNT(J216:R216)&lt;6),SUM(J216:R216),(MAX(J216:R216)+LARGE(J216:R216,2)+LARGE(J216:R216,3)+LARGE(J216:R216,4)+LARGE(J216:R216,5)))</f>
        <v>100.9781963768073</v>
      </c>
      <c r="V216" s="12">
        <f>U216+G216+I216</f>
        <v>221.44430996831284</v>
      </c>
      <c r="W216" s="12">
        <f t="array" ref="W216">COUNT(J216:S216)</f>
        <v>2</v>
      </c>
      <c r="X216" s="12"/>
      <c r="Y216" s="12"/>
      <c r="Z216" s="16"/>
      <c r="AA216" s="12"/>
      <c r="AB216" s="12"/>
      <c r="AC216" s="16"/>
      <c r="AD216" s="16"/>
    </row>
    <row r="217" spans="1:256" s="19" customFormat="1" ht="16.5" customHeight="1" x14ac:dyDescent="0.2">
      <c r="A217" s="12">
        <v>74</v>
      </c>
      <c r="B217" s="12">
        <f t="array" ref="B217">_xlfn.RANK.EQ(V217,$V$2:$V$607)</f>
        <v>216</v>
      </c>
      <c r="C217" s="13" t="str">
        <f>IF(VLOOKUP($A217,Tournoi!$B$2:$F$601,3,0)="","",VLOOKUP($A217,Tournoi!$B$2:$F$601,3,0))</f>
        <v>Pawlik</v>
      </c>
      <c r="D217" s="13" t="str">
        <f>IF(VLOOKUP($A217,Tournoi!$B$2:$F$601,4,0)="","",VLOOKUP($A217,Tournoi!$B$2:$F$601,4,0))</f>
        <v>Marta</v>
      </c>
      <c r="E217" s="13" t="str">
        <f>IF(VLOOKUP($A217,Tournoi!$B$2:$F$612,5,0)="","",VLOOKUP($A217,Tournoi!$B$2:$F$612,5,0))</f>
        <v>De Pionne</v>
      </c>
      <c r="F217" s="12">
        <v>0</v>
      </c>
      <c r="G217" s="12">
        <v>0</v>
      </c>
      <c r="H217" s="12">
        <v>0</v>
      </c>
      <c r="I217" s="12">
        <v>0</v>
      </c>
      <c r="J217" s="14">
        <v>100.744623655914</v>
      </c>
      <c r="K217" s="12"/>
      <c r="L217" t="s">
        <v>958</v>
      </c>
      <c r="M217" s="12">
        <v>2.6246093800650927</v>
      </c>
      <c r="N217" s="12">
        <v>115.63902547459207</v>
      </c>
      <c r="O217" s="12" t="str">
        <f>IF(VLOOKUP($A217,Tournoi!$B$2:$AC$601,6,0)="","",VLOOKUP($A217,Tournoi!$B$2:$AF$601,30,0))</f>
        <v/>
      </c>
      <c r="P217" s="12"/>
      <c r="Q217" s="12"/>
      <c r="R217" s="12"/>
      <c r="S217" s="15"/>
      <c r="T217" s="14">
        <f t="array" ref="T217">SUM(J217:S217)</f>
        <v>219.00825851057118</v>
      </c>
      <c r="U217" s="12">
        <f t="array" ref="U217">IF(S217="",0,S217)+IF((COUNT(J217:R217)&lt;6),SUM(J217:R217),(MAX(J217:R217)+LARGE(J217:R217,2)+LARGE(J217:R217,3)+LARGE(J217:R217,4)+LARGE(J217:R217,5)))</f>
        <v>219.00825851057118</v>
      </c>
      <c r="V217" s="12">
        <f>U217+G217+I217</f>
        <v>219.00825851057118</v>
      </c>
      <c r="W217" s="12">
        <f t="array" ref="W217">COUNT(J217:S217)</f>
        <v>3</v>
      </c>
      <c r="X217" s="12"/>
      <c r="Y217" s="12"/>
      <c r="Z217" s="16"/>
      <c r="AA217" s="16"/>
      <c r="AC217" s="16"/>
      <c r="AD217" s="16"/>
    </row>
    <row r="218" spans="1:256" s="19" customFormat="1" ht="16.5" customHeight="1" x14ac:dyDescent="0.2">
      <c r="A218" s="12">
        <v>160</v>
      </c>
      <c r="B218" s="12">
        <f t="array" ref="B218">_xlfn.RANK.EQ(V218,$V$2:$V$607)</f>
        <v>217</v>
      </c>
      <c r="C218" s="13" t="str">
        <f>IF(VLOOKUP($A218,Tournoi!$B$2:$F$601,3,0)="","",VLOOKUP($A218,Tournoi!$B$2:$F$601,3,0))</f>
        <v>Meersschaert</v>
      </c>
      <c r="D218" s="13" t="str">
        <f>IF(VLOOKUP($A218,Tournoi!$B$2:$F$601,4,0)="","",VLOOKUP($A218,Tournoi!$B$2:$F$601,4,0))</f>
        <v>Helen</v>
      </c>
      <c r="E218" s="13" t="str">
        <f>IF(VLOOKUP($A218,Tournoi!$B$2:$F$612,5,0)="","",VLOOKUP($A218,Tournoi!$B$2:$F$612,5,0))</f>
        <v>Spelen op Zolder</v>
      </c>
      <c r="F218" s="12">
        <v>0</v>
      </c>
      <c r="G218" s="12">
        <v>0</v>
      </c>
      <c r="H218" s="12">
        <v>225.865639076577</v>
      </c>
      <c r="I218" s="12">
        <v>150.57709271771799</v>
      </c>
      <c r="J218" s="14">
        <v>67.147593030425497</v>
      </c>
      <c r="K218" s="12"/>
      <c r="L218" t="s">
        <v>958</v>
      </c>
      <c r="M218" s="12" t="s">
        <v>958</v>
      </c>
      <c r="N218" s="12" t="s">
        <v>958</v>
      </c>
      <c r="O218" s="12" t="str">
        <f>IF(VLOOKUP($A218,Tournoi!$B$2:$AC$601,6,0)="","",VLOOKUP($A218,Tournoi!$B$2:$AF$601,30,0))</f>
        <v/>
      </c>
      <c r="P218" s="12"/>
      <c r="Q218" s="12"/>
      <c r="R218" s="12"/>
      <c r="S218" s="15"/>
      <c r="T218" s="14">
        <f t="array" ref="T218">SUM(J218:S218)</f>
        <v>67.147593030425497</v>
      </c>
      <c r="U218" s="12">
        <f t="array" ref="U218">IF(S218="",0,S218)+IF((COUNT(J218:R218)&lt;6),SUM(J218:R218),(MAX(J218:R218)+LARGE(J218:R218,2)+LARGE(J218:R218,3)+LARGE(J218:R218,4)+LARGE(J218:R218,5)))</f>
        <v>67.147593030425497</v>
      </c>
      <c r="V218" s="12">
        <f>U218+G218+I218</f>
        <v>217.72468574814349</v>
      </c>
      <c r="W218" s="12">
        <f t="array" ref="W218">COUNT(J218:S218)</f>
        <v>1</v>
      </c>
      <c r="X218" s="12"/>
      <c r="Y218" s="12"/>
      <c r="Z218" s="16"/>
      <c r="AA218" s="12"/>
      <c r="AB218" s="12"/>
      <c r="AC218" s="16"/>
      <c r="AD218" s="16"/>
    </row>
    <row r="219" spans="1:256" s="19" customFormat="1" ht="16.5" customHeight="1" x14ac:dyDescent="0.2">
      <c r="A219" s="12">
        <v>443</v>
      </c>
      <c r="B219" s="12">
        <f t="array" ref="B219">_xlfn.RANK.EQ(V219,$V$2:$V$607)</f>
        <v>218</v>
      </c>
      <c r="C219" s="13" t="str">
        <f>IF(VLOOKUP($A219,Tournoi!$B$2:$F$601,3,0)="","",VLOOKUP($A219,Tournoi!$B$2:$F$601,3,0))</f>
        <v>Everaert</v>
      </c>
      <c r="D219" s="13" t="str">
        <f>IF(VLOOKUP($A219,Tournoi!$B$2:$F$601,4,0)="","",VLOOKUP($A219,Tournoi!$B$2:$F$601,4,0))</f>
        <v>Sebastiaan</v>
      </c>
      <c r="E219" t="str">
        <f>IF(VLOOKUP($A219,Tournoi!$B$2:$F$612,5,0)="","",VLOOKUP($A219,Tournoi!$B$2:$F$612,5,0))</f>
        <v/>
      </c>
      <c r="F219" s="12">
        <v>440.26389905544102</v>
      </c>
      <c r="G219" s="12">
        <v>146.75463301848001</v>
      </c>
      <c r="H219" s="12">
        <v>104.314960629921</v>
      </c>
      <c r="I219" s="12">
        <v>69.543307086614206</v>
      </c>
      <c r="J219" s="14"/>
      <c r="K219" s="12"/>
      <c r="L219" t="s">
        <v>958</v>
      </c>
      <c r="M219" s="12" t="s">
        <v>958</v>
      </c>
      <c r="N219" s="12" t="s">
        <v>958</v>
      </c>
      <c r="O219" s="12" t="str">
        <f>IF(VLOOKUP($A219,Tournoi!$B$2:$AC$601,6,0)="","",VLOOKUP($A219,Tournoi!$B$2:$AF$601,30,0))</f>
        <v/>
      </c>
      <c r="P219" s="12"/>
      <c r="Q219" s="12"/>
      <c r="R219" s="12"/>
      <c r="S219" s="15"/>
      <c r="T219" s="14">
        <f t="array" ref="T219">SUM(J219:S219)</f>
        <v>0</v>
      </c>
      <c r="U219" s="12">
        <f t="array" ref="U219">IF(S219="",0,S219)+IF((COUNT(J219:R219)&lt;6),SUM(J219:R219),(MAX(J219:R219)+LARGE(J219:R219,2)+LARGE(J219:R219,3)+LARGE(J219:R219,4)+LARGE(J219:R219,5)))</f>
        <v>0</v>
      </c>
      <c r="V219" s="12">
        <f>U219+G219+I219</f>
        <v>216.2979401050942</v>
      </c>
      <c r="W219" s="12">
        <f t="array" ref="W219">COUNT(J219:S219)</f>
        <v>0</v>
      </c>
      <c r="X219" s="12"/>
      <c r="Y219" s="12"/>
      <c r="Z219" s="16"/>
      <c r="AA219" s="12"/>
      <c r="AB219" s="12"/>
      <c r="AC219" s="16"/>
      <c r="AD219" s="16"/>
    </row>
    <row r="220" spans="1:256" s="19" customFormat="1" ht="16.5" customHeight="1" x14ac:dyDescent="0.2">
      <c r="A220" s="12">
        <v>170</v>
      </c>
      <c r="B220" s="12">
        <f t="array" ref="B220">_xlfn.RANK.EQ(V220,$V$2:$V$607)</f>
        <v>219</v>
      </c>
      <c r="C220" s="13" t="str">
        <f>IF(VLOOKUP($A220,Tournoi!$B$2:$F$601,3,0)="","",VLOOKUP($A220,Tournoi!$B$2:$F$601,3,0))</f>
        <v>Siccard</v>
      </c>
      <c r="D220" s="13" t="str">
        <f>IF(VLOOKUP($A220,Tournoi!$B$2:$F$601,4,0)="","",VLOOKUP($A220,Tournoi!$B$2:$F$601,4,0))</f>
        <v>Jana</v>
      </c>
      <c r="E220" t="str">
        <f>IF(VLOOKUP($A220,Tournoi!$B$2:$F$612,5,0)="","",VLOOKUP($A220,Tournoi!$B$2:$F$612,5,0))</f>
        <v/>
      </c>
      <c r="F220" s="12">
        <v>104.57376033057901</v>
      </c>
      <c r="G220" s="12">
        <v>34.857920110192801</v>
      </c>
      <c r="H220" s="12">
        <v>270.37384367207898</v>
      </c>
      <c r="I220" s="12">
        <v>180.24922911471899</v>
      </c>
      <c r="J220" s="14"/>
      <c r="K220" s="12"/>
      <c r="L220" t="s">
        <v>958</v>
      </c>
      <c r="M220" s="12" t="s">
        <v>958</v>
      </c>
      <c r="N220" s="12" t="s">
        <v>958</v>
      </c>
      <c r="O220" s="12" t="str">
        <f>IF(VLOOKUP($A220,Tournoi!$B$2:$AC$601,6,0)="","",VLOOKUP($A220,Tournoi!$B$2:$AF$601,30,0))</f>
        <v/>
      </c>
      <c r="P220" s="12"/>
      <c r="Q220" s="12"/>
      <c r="R220" s="12"/>
      <c r="S220" s="15"/>
      <c r="T220" s="14">
        <f t="array" ref="T220">SUM(J220:S220)</f>
        <v>0</v>
      </c>
      <c r="U220" s="12">
        <f t="array" ref="U220">IF(S220="",0,S220)+IF((COUNT(J220:R220)&lt;6),SUM(J220:R220),(MAX(J220:R220)+LARGE(J220:R220,2)+LARGE(J220:R220,3)+LARGE(J220:R220,4)+LARGE(J220:R220,5)))</f>
        <v>0</v>
      </c>
      <c r="V220" s="12">
        <f>U220+G220+I220</f>
        <v>215.10714922491178</v>
      </c>
      <c r="W220" s="12">
        <f t="array" ref="W220">COUNT(J220:S220)</f>
        <v>0</v>
      </c>
      <c r="X220" s="12"/>
      <c r="Y220" s="12"/>
      <c r="Z220" s="16"/>
      <c r="AA220" s="16"/>
      <c r="AC220" s="16"/>
      <c r="AD220" s="16"/>
    </row>
    <row r="221" spans="1:256" s="19" customFormat="1" ht="16.5" customHeight="1" x14ac:dyDescent="0.2">
      <c r="A221" s="12">
        <v>133</v>
      </c>
      <c r="B221" s="12">
        <f t="array" ref="B221">_xlfn.RANK.EQ(V221,$V$2:$V$607)</f>
        <v>220</v>
      </c>
      <c r="C221" s="13" t="str">
        <f>IF(VLOOKUP($A221,Tournoi!$B$2:$F$601,3,0)="","",VLOOKUP($A221,Tournoi!$B$2:$F$601,3,0))</f>
        <v>Mariën</v>
      </c>
      <c r="D221" s="13" t="str">
        <f>IF(VLOOKUP($A221,Tournoi!$B$2:$F$601,4,0)="","",VLOOKUP($A221,Tournoi!$B$2:$F$601,4,0))</f>
        <v>Lies</v>
      </c>
      <c r="E221" t="str">
        <f>IF(VLOOKUP($A221,Tournoi!$B$2:$F$612,5,0)="","",VLOOKUP($A221,Tournoi!$B$2:$F$612,5,0))</f>
        <v/>
      </c>
      <c r="F221" s="12">
        <v>84.0173612811097</v>
      </c>
      <c r="G221" s="12">
        <v>28.005787093703201</v>
      </c>
      <c r="H221" s="12">
        <v>278.75902853295997</v>
      </c>
      <c r="I221" s="12">
        <v>185.839352355307</v>
      </c>
      <c r="J221" s="14"/>
      <c r="K221" s="12"/>
      <c r="L221" t="s">
        <v>958</v>
      </c>
      <c r="M221" s="12" t="s">
        <v>958</v>
      </c>
      <c r="N221" s="12" t="s">
        <v>958</v>
      </c>
      <c r="O221" s="12" t="str">
        <f>IF(VLOOKUP($A221,Tournoi!$B$2:$AC$601,6,0)="","",VLOOKUP($A221,Tournoi!$B$2:$AF$601,30,0))</f>
        <v/>
      </c>
      <c r="P221" s="12"/>
      <c r="Q221" s="12"/>
      <c r="R221" s="12"/>
      <c r="S221" s="15"/>
      <c r="T221" s="14">
        <f t="array" ref="T221">SUM(J221:S221)</f>
        <v>0</v>
      </c>
      <c r="U221" s="12">
        <f t="array" ref="U221">IF(S221="",0,S221)+IF((COUNT(J221:R221)&lt;6),SUM(J221:R221),(MAX(J221:R221)+LARGE(J221:R221,2)+LARGE(J221:R221,3)+LARGE(J221:R221,4)+LARGE(J221:R221,5)))</f>
        <v>0</v>
      </c>
      <c r="V221" s="12">
        <f>U221+G221+I221</f>
        <v>213.84513944901019</v>
      </c>
      <c r="W221" s="12">
        <f t="array" ref="W221">COUNT(J221:S221)</f>
        <v>0</v>
      </c>
      <c r="X221" s="12"/>
      <c r="Y221" s="12"/>
      <c r="Z221" s="16"/>
      <c r="AA221" s="16"/>
      <c r="AC221" s="16"/>
      <c r="AD221" s="16"/>
    </row>
    <row r="222" spans="1:256" s="19" customFormat="1" ht="16.5" customHeight="1" x14ac:dyDescent="0.2">
      <c r="A222" s="12">
        <v>51</v>
      </c>
      <c r="B222" s="12">
        <f t="array" ref="B222">_xlfn.RANK.EQ(V222,$V$2:$V$607)</f>
        <v>221</v>
      </c>
      <c r="C222" s="13" t="str">
        <f>IF(VLOOKUP($A222,Tournoi!$B$2:$F$601,3,0)="","",VLOOKUP($A222,Tournoi!$B$2:$F$601,3,0))</f>
        <v>Debaere</v>
      </c>
      <c r="D222" s="13" t="str">
        <f>IF(VLOOKUP($A222,Tournoi!$B$2:$F$601,4,0)="","",VLOOKUP($A222,Tournoi!$B$2:$F$601,4,0))</f>
        <v>Brenda</v>
      </c>
      <c r="E222" s="13" t="str">
        <f>IF(VLOOKUP($A222,Tournoi!$B$2:$F$612,5,0)="","",VLOOKUP($A222,Tournoi!$B$2:$F$612,5,0))</f>
        <v>Teen en Tander</v>
      </c>
      <c r="F222" s="12">
        <v>50.505175001742501</v>
      </c>
      <c r="G222" s="12">
        <v>16.835058333914201</v>
      </c>
      <c r="H222" s="12">
        <v>67.070822520642693</v>
      </c>
      <c r="I222" s="12">
        <v>44.713881680428401</v>
      </c>
      <c r="J222" s="14">
        <v>150.61487125765501</v>
      </c>
      <c r="K222" s="12"/>
      <c r="L222" t="s">
        <v>958</v>
      </c>
      <c r="M222" s="12" t="s">
        <v>958</v>
      </c>
      <c r="N222" s="12" t="s">
        <v>958</v>
      </c>
      <c r="O222" s="12" t="str">
        <f>IF(VLOOKUP($A222,Tournoi!$B$2:$AC$601,6,0)="","",VLOOKUP($A222,Tournoi!$B$2:$AF$601,30,0))</f>
        <v/>
      </c>
      <c r="P222" s="12"/>
      <c r="Q222" s="12"/>
      <c r="R222" s="12"/>
      <c r="S222" s="15"/>
      <c r="T222" s="14">
        <f t="array" ref="T222">SUM(J222:S222)</f>
        <v>150.61487125765501</v>
      </c>
      <c r="U222" s="12">
        <f t="array" ref="U222">IF(S222="",0,S222)+IF((COUNT(J222:R222)&lt;6),SUM(J222:R222),(MAX(J222:R222)+LARGE(J222:R222,2)+LARGE(J222:R222,3)+LARGE(J222:R222,4)+LARGE(J222:R222,5)))</f>
        <v>150.61487125765501</v>
      </c>
      <c r="V222" s="12">
        <f>U222+G222+I222</f>
        <v>212.16381127199759</v>
      </c>
      <c r="W222" s="12">
        <f t="array" ref="W222">COUNT(J222:S222)</f>
        <v>1</v>
      </c>
      <c r="X222" s="12"/>
      <c r="Y222" s="12"/>
      <c r="Z222" s="16"/>
      <c r="AA222" s="12"/>
      <c r="AB222" s="12"/>
      <c r="AC222" s="16"/>
      <c r="AD222" s="16"/>
      <c r="AE222" s="21"/>
    </row>
    <row r="223" spans="1:256" s="19" customFormat="1" ht="16.5" customHeight="1" x14ac:dyDescent="0.2">
      <c r="A223" s="12">
        <v>318</v>
      </c>
      <c r="B223" s="12">
        <f t="array" ref="B223">_xlfn.RANK.EQ(V223,$V$2:$V$607)</f>
        <v>222</v>
      </c>
      <c r="C223" s="13" t="str">
        <f>IF(VLOOKUP($A223,Tournoi!$B$2:$F$601,3,0)="","",VLOOKUP($A223,Tournoi!$B$2:$F$601,3,0))</f>
        <v>Van Peteghem</v>
      </c>
      <c r="D223" s="13" t="str">
        <f>IF(VLOOKUP($A223,Tournoi!$B$2:$F$601,4,0)="","",VLOOKUP($A223,Tournoi!$B$2:$F$601,4,0))</f>
        <v>Lucien</v>
      </c>
      <c r="E223" s="13" t="str">
        <f>IF(VLOOKUP($A223,Tournoi!$B$2:$F$612,5,0)="","",VLOOKUP($A223,Tournoi!$B$2:$F$612,5,0))</f>
        <v>Spelgevaar</v>
      </c>
      <c r="F223" s="12">
        <v>134.43174477324999</v>
      </c>
      <c r="G223" s="12">
        <v>44.810581591083199</v>
      </c>
      <c r="H223" s="12">
        <v>149.24279561597601</v>
      </c>
      <c r="I223" s="12">
        <v>99.4951970773174</v>
      </c>
      <c r="J223" s="14">
        <v>67.253857715997</v>
      </c>
      <c r="K223" s="12"/>
      <c r="L223" t="s">
        <v>958</v>
      </c>
      <c r="M223" s="12" t="s">
        <v>958</v>
      </c>
      <c r="N223" s="12" t="s">
        <v>958</v>
      </c>
      <c r="O223" s="12">
        <f>IF(VLOOKUP($A223,Tournoi!$B$2:$AC$601,6,0)="","",VLOOKUP($A223,Tournoi!$B$2:$AF$601,30,0))</f>
        <v>0.489450208235787</v>
      </c>
      <c r="P223" s="12"/>
      <c r="Q223" s="12"/>
      <c r="R223" s="12"/>
      <c r="S223" s="15"/>
      <c r="T223" s="14">
        <f t="array" ref="T223">SUM(J223:S223)</f>
        <v>67.743307924232781</v>
      </c>
      <c r="U223" s="12">
        <f t="array" ref="U223">IF(S223="",0,S223)+IF((COUNT(J223:R223)&lt;6),SUM(J223:R223),(MAX(J223:R223)+LARGE(J223:R223,2)+LARGE(J223:R223,3)+LARGE(J223:R223,4)+LARGE(J223:R223,5)))</f>
        <v>67.743307924232781</v>
      </c>
      <c r="V223" s="12">
        <f>U223+G223+I223</f>
        <v>212.04908659263339</v>
      </c>
      <c r="W223" s="12">
        <f t="array" ref="W223">COUNT(J223:S223)</f>
        <v>2</v>
      </c>
      <c r="X223" s="12"/>
      <c r="Y223" s="12"/>
      <c r="Z223" s="16"/>
      <c r="AA223" s="16"/>
      <c r="AC223" s="16"/>
      <c r="AD223" s="16"/>
    </row>
    <row r="224" spans="1:256" s="19" customFormat="1" ht="16.5" customHeight="1" x14ac:dyDescent="0.2">
      <c r="A224" s="12">
        <v>167</v>
      </c>
      <c r="B224" s="12">
        <f t="array" ref="B224">_xlfn.RANK.EQ(V224,$V$2:$V$607)</f>
        <v>223</v>
      </c>
      <c r="C224" s="13" t="str">
        <f>IF(VLOOKUP($A224,Tournoi!$B$2:$F$601,3,0)="","",VLOOKUP($A224,Tournoi!$B$2:$F$601,3,0))</f>
        <v>Caruso</v>
      </c>
      <c r="D224" s="13" t="str">
        <f>IF(VLOOKUP($A224,Tournoi!$B$2:$F$601,4,0)="","",VLOOKUP($A224,Tournoi!$B$2:$F$601,4,0))</f>
        <v>Valérie</v>
      </c>
      <c r="E224" t="str">
        <f>IF(VLOOKUP($A224,Tournoi!$B$2:$F$612,5,0)="","",VLOOKUP($A224,Tournoi!$B$2:$F$612,5,0))</f>
        <v/>
      </c>
      <c r="F224" s="12">
        <v>231.79940639269401</v>
      </c>
      <c r="G224" s="12">
        <v>77.266468797564698</v>
      </c>
      <c r="H224" s="12">
        <v>196.45978215333099</v>
      </c>
      <c r="I224" s="12">
        <v>130.97318810222001</v>
      </c>
      <c r="J224" s="14"/>
      <c r="K224" s="12"/>
      <c r="L224" t="s">
        <v>958</v>
      </c>
      <c r="M224" s="12" t="s">
        <v>958</v>
      </c>
      <c r="N224" s="12" t="s">
        <v>958</v>
      </c>
      <c r="O224" s="12" t="str">
        <f>IF(VLOOKUP($A224,Tournoi!$B$2:$AC$601,6,0)="","",VLOOKUP($A224,Tournoi!$B$2:$AF$601,30,0))</f>
        <v/>
      </c>
      <c r="P224" s="12"/>
      <c r="Q224" s="12"/>
      <c r="R224" s="12"/>
      <c r="S224" s="15"/>
      <c r="T224" s="14">
        <f t="array" ref="T224">SUM(J224:S224)</f>
        <v>0</v>
      </c>
      <c r="U224" s="12">
        <f t="array" ref="U224">IF(S224="",0,S224)+IF((COUNT(J224:R224)&lt;6),SUM(J224:R224),(MAX(J224:R224)+LARGE(J224:R224,2)+LARGE(J224:R224,3)+LARGE(J224:R224,4)+LARGE(J224:R224,5)))</f>
        <v>0</v>
      </c>
      <c r="V224" s="12">
        <f>U224+G224+I224</f>
        <v>208.23965689978471</v>
      </c>
      <c r="W224" s="12">
        <f t="array" ref="W224">COUNT(J224:S224)</f>
        <v>0</v>
      </c>
      <c r="X224" s="12"/>
      <c r="Y224" s="12"/>
      <c r="Z224" s="16"/>
      <c r="AA224" s="16"/>
      <c r="AC224" s="16"/>
      <c r="AD224" s="16"/>
    </row>
    <row r="225" spans="1:256" s="19" customFormat="1" ht="16.5" customHeight="1" x14ac:dyDescent="0.2">
      <c r="A225" s="12">
        <v>40</v>
      </c>
      <c r="B225" s="12">
        <f t="array" ref="B225">_xlfn.RANK.EQ(V225,$V$2:$V$607)</f>
        <v>224</v>
      </c>
      <c r="C225" s="13" t="str">
        <f>IF(VLOOKUP($A225,Tournoi!$B$2:$F$601,3,0)="","",VLOOKUP($A225,Tournoi!$B$2:$F$601,3,0))</f>
        <v>Denoulet</v>
      </c>
      <c r="D225" s="13" t="str">
        <f>IF(VLOOKUP($A225,Tournoi!$B$2:$F$601,4,0)="","",VLOOKUP($A225,Tournoi!$B$2:$F$601,4,0))</f>
        <v>Flora</v>
      </c>
      <c r="E225" s="13" t="str">
        <f>IF(VLOOKUP($A225,Tournoi!$B$2:$F$612,5,0)="","",VLOOKUP($A225,Tournoi!$B$2:$F$612,5,0))</f>
        <v>Incognito</v>
      </c>
      <c r="F225" s="12">
        <v>164.655411255411</v>
      </c>
      <c r="G225" s="12">
        <v>54.885137085137103</v>
      </c>
      <c r="H225" s="12">
        <v>0</v>
      </c>
      <c r="I225" s="12">
        <v>0</v>
      </c>
      <c r="J225" s="14">
        <v>150.74217425781001</v>
      </c>
      <c r="K225" s="12"/>
      <c r="L225" t="s">
        <v>958</v>
      </c>
      <c r="M225" s="12" t="s">
        <v>958</v>
      </c>
      <c r="N225" s="12" t="s">
        <v>958</v>
      </c>
      <c r="O225" s="12" t="str">
        <f>IF(VLOOKUP($A225,Tournoi!$B$2:$AC$601,6,0)="","",VLOOKUP($A225,Tournoi!$B$2:$AF$601,30,0))</f>
        <v/>
      </c>
      <c r="P225" s="12"/>
      <c r="Q225" s="12"/>
      <c r="R225" s="12"/>
      <c r="S225" s="15"/>
      <c r="T225" s="14">
        <f t="array" ref="T225">SUM(J225:S225)</f>
        <v>150.74217425781001</v>
      </c>
      <c r="U225" s="12">
        <f t="array" ref="U225">IF(S225="",0,S225)+IF((COUNT(J225:R225)&lt;6),SUM(J225:R225),(MAX(J225:R225)+LARGE(J225:R225,2)+LARGE(J225:R225,3)+LARGE(J225:R225,4)+LARGE(J225:R225,5)))</f>
        <v>150.74217425781001</v>
      </c>
      <c r="V225" s="12">
        <f>U225+G225+I225</f>
        <v>205.62731134294711</v>
      </c>
      <c r="W225" s="12">
        <f t="array" ref="W225">COUNT(J225:S225)</f>
        <v>1</v>
      </c>
      <c r="X225" s="12"/>
      <c r="Y225" s="12"/>
      <c r="Z225" s="16"/>
      <c r="AA225" s="12"/>
      <c r="AB225" s="12"/>
      <c r="AC225" s="16"/>
      <c r="AD225" s="16"/>
    </row>
    <row r="226" spans="1:256" s="19" customFormat="1" ht="16.5" customHeight="1" x14ac:dyDescent="0.2">
      <c r="A226" s="12">
        <v>139</v>
      </c>
      <c r="B226" s="12">
        <f t="array" ref="B226">_xlfn.RANK.EQ(V226,$V$2:$V$607)</f>
        <v>225</v>
      </c>
      <c r="C226" s="13" t="str">
        <f>IF(VLOOKUP($A226,Tournoi!$B$2:$F$601,3,0)="","",VLOOKUP($A226,Tournoi!$B$2:$F$601,3,0))</f>
        <v>Stael</v>
      </c>
      <c r="D226" s="13" t="str">
        <f>IF(VLOOKUP($A226,Tournoi!$B$2:$F$601,4,0)="","",VLOOKUP($A226,Tournoi!$B$2:$F$601,4,0))</f>
        <v>Marc</v>
      </c>
      <c r="E226" s="13" t="str">
        <f>IF(VLOOKUP($A226,Tournoi!$B$2:$F$612,5,0)="","",VLOOKUP($A226,Tournoi!$B$2:$F$612,5,0))</f>
        <v>Spelen op Zolder</v>
      </c>
      <c r="F226" s="12">
        <v>33.706053421842903</v>
      </c>
      <c r="G226" s="12">
        <v>11.2353511406143</v>
      </c>
      <c r="H226" s="12">
        <v>178.228415300546</v>
      </c>
      <c r="I226" s="12">
        <v>118.818943533698</v>
      </c>
      <c r="J226" s="14">
        <v>75.451008490370668</v>
      </c>
      <c r="K226" s="12"/>
      <c r="L226" t="s">
        <v>958</v>
      </c>
      <c r="M226" s="12" t="s">
        <v>958</v>
      </c>
      <c r="N226" s="12" t="s">
        <v>958</v>
      </c>
      <c r="O226" s="12" t="str">
        <f>IF(VLOOKUP($A226,Tournoi!$B$2:$AC$601,6,0)="","",VLOOKUP($A226,Tournoi!$B$2:$AF$601,30,0))</f>
        <v/>
      </c>
      <c r="P226" s="12"/>
      <c r="Q226" s="12"/>
      <c r="R226" s="12"/>
      <c r="S226" s="15"/>
      <c r="T226" s="14">
        <f t="array" ref="T226">SUM(J226:S226)</f>
        <v>75.451008490370668</v>
      </c>
      <c r="U226" s="12">
        <f t="array" ref="U226">IF(S226="",0,S226)+IF((COUNT(J226:R226)&lt;6),SUM(J226:R226),(MAX(J226:R226)+LARGE(J226:R226,2)+LARGE(J226:R226,3)+LARGE(J226:R226,4)+LARGE(J226:R226,5)))</f>
        <v>75.451008490370668</v>
      </c>
      <c r="V226" s="12">
        <f>U226+G226+I226</f>
        <v>205.50530316468297</v>
      </c>
      <c r="W226" s="12">
        <f t="array" ref="W226">COUNT(J226:S226)</f>
        <v>1</v>
      </c>
      <c r="X226" s="12"/>
      <c r="Y226" s="12"/>
      <c r="Z226" s="16"/>
      <c r="AA226" s="12"/>
      <c r="AB226" s="12"/>
      <c r="AC226" s="16"/>
      <c r="AD226" s="16"/>
    </row>
    <row r="227" spans="1:256" s="19" customFormat="1" ht="16.5" customHeight="1" x14ac:dyDescent="0.2">
      <c r="A227" s="12">
        <v>124</v>
      </c>
      <c r="B227" s="12">
        <f t="array" ref="B227">_xlfn.RANK.EQ(V227,$V$2:$V$607)</f>
        <v>226</v>
      </c>
      <c r="C227" s="13" t="str">
        <f>IF(VLOOKUP($A227,Tournoi!$B$2:$F$601,3,0)="","",VLOOKUP($A227,Tournoi!$B$2:$F$601,3,0))</f>
        <v>Ameel</v>
      </c>
      <c r="D227" s="13" t="str">
        <f>IF(VLOOKUP($A227,Tournoi!$B$2:$F$601,4,0)="","",VLOOKUP($A227,Tournoi!$B$2:$F$601,4,0))</f>
        <v>Sander</v>
      </c>
      <c r="E227" s="13" t="str">
        <f>IF(VLOOKUP($A227,Tournoi!$B$2:$F$612,5,0)="","",VLOOKUP($A227,Tournoi!$B$2:$F$612,5,0))</f>
        <v>Teen en Tander</v>
      </c>
      <c r="F227" s="12">
        <v>0</v>
      </c>
      <c r="G227" s="12">
        <v>0</v>
      </c>
      <c r="H227" s="12">
        <v>100.684737787324</v>
      </c>
      <c r="I227" s="12">
        <v>67.123158524882399</v>
      </c>
      <c r="J227" s="14">
        <v>138.086930091185</v>
      </c>
      <c r="K227" s="12"/>
      <c r="L227" t="s">
        <v>958</v>
      </c>
      <c r="M227" s="12" t="s">
        <v>958</v>
      </c>
      <c r="N227" s="12" t="s">
        <v>958</v>
      </c>
      <c r="O227" s="12" t="str">
        <f>IF(VLOOKUP($A227,Tournoi!$B$2:$AC$601,6,0)="","",VLOOKUP($A227,Tournoi!$B$2:$AF$601,30,0))</f>
        <v/>
      </c>
      <c r="P227" s="12"/>
      <c r="Q227" s="12"/>
      <c r="R227" s="12"/>
      <c r="S227" s="15"/>
      <c r="T227" s="14">
        <f t="array" ref="T227">SUM(J227:S227)</f>
        <v>138.086930091185</v>
      </c>
      <c r="U227" s="12">
        <f t="array" ref="U227">IF(S227="",0,S227)+IF((COUNT(J227:R227)&lt;6),SUM(J227:R227),(MAX(J227:R227)+LARGE(J227:R227,2)+LARGE(J227:R227,3)+LARGE(J227:R227,4)+LARGE(J227:R227,5)))</f>
        <v>138.086930091185</v>
      </c>
      <c r="V227" s="12">
        <f>U227+G227+I227</f>
        <v>205.2100886160674</v>
      </c>
      <c r="W227" s="12">
        <f t="array" ref="W227">COUNT(J227:S227)</f>
        <v>1</v>
      </c>
      <c r="X227" s="12"/>
      <c r="Y227" s="12"/>
      <c r="Z227" s="16"/>
      <c r="AA227" s="12"/>
      <c r="AB227" s="12"/>
      <c r="AC227" s="16"/>
      <c r="AD227" s="16"/>
      <c r="AE227" s="21"/>
    </row>
    <row r="228" spans="1:256" s="19" customFormat="1" ht="16.5" customHeight="1" x14ac:dyDescent="0.2">
      <c r="A228" s="12">
        <v>24</v>
      </c>
      <c r="B228" s="12">
        <f t="array" ref="B228">_xlfn.RANK.EQ(V228,$V$2:$V$607)</f>
        <v>227</v>
      </c>
      <c r="C228" s="13" t="str">
        <f>IF(VLOOKUP($A228,Tournoi!$B$2:$F$601,3,0)="","",VLOOKUP($A228,Tournoi!$B$2:$F$601,3,0))</f>
        <v>Van Damme</v>
      </c>
      <c r="D228" s="13" t="str">
        <f>IF(VLOOKUP($A228,Tournoi!$B$2:$F$601,4,0)="","",VLOOKUP($A228,Tournoi!$B$2:$F$601,4,0))</f>
        <v>Dimitri</v>
      </c>
      <c r="E228" s="13" t="str">
        <f>IF(VLOOKUP($A228,Tournoi!$B$2:$F$612,5,0)="","",VLOOKUP($A228,Tournoi!$B$2:$F$612,5,0))</f>
        <v>Winning Movez</v>
      </c>
      <c r="F228" s="12">
        <v>0</v>
      </c>
      <c r="G228" s="12">
        <v>0</v>
      </c>
      <c r="H228" s="12">
        <v>150.641336190537</v>
      </c>
      <c r="I228" s="12">
        <v>100.427557460358</v>
      </c>
      <c r="J228" s="14">
        <v>104.4</v>
      </c>
      <c r="K228" s="12"/>
      <c r="L228" t="s">
        <v>958</v>
      </c>
      <c r="M228" s="12" t="s">
        <v>958</v>
      </c>
      <c r="N228" s="12" t="s">
        <v>958</v>
      </c>
      <c r="O228" s="12" t="str">
        <f>IF(VLOOKUP($A228,Tournoi!$B$2:$AC$601,6,0)="","",VLOOKUP($A228,Tournoi!$B$2:$AF$601,30,0))</f>
        <v/>
      </c>
      <c r="P228" s="12"/>
      <c r="Q228" s="12"/>
      <c r="R228" s="12"/>
      <c r="S228" s="15"/>
      <c r="T228" s="14">
        <f t="array" ref="T228">SUM(J228:S228)</f>
        <v>104.4</v>
      </c>
      <c r="U228" s="12">
        <f t="array" ref="U228">IF(S228="",0,S228)+IF((COUNT(J228:R228)&lt;6),SUM(J228:R228),(MAX(J228:R228)+LARGE(J228:R228,2)+LARGE(J228:R228,3)+LARGE(J228:R228,4)+LARGE(J228:R228,5)))</f>
        <v>104.4</v>
      </c>
      <c r="V228" s="12">
        <f>U228+G228+I228</f>
        <v>204.82755746035801</v>
      </c>
      <c r="W228" s="12">
        <f t="array" ref="W228">COUNT(J228:S228)</f>
        <v>1</v>
      </c>
      <c r="X228" s="12"/>
      <c r="Y228" s="12"/>
      <c r="Z228" s="16"/>
      <c r="AA228" s="16"/>
      <c r="AC228" s="16"/>
      <c r="AD228" s="16"/>
    </row>
    <row r="229" spans="1:256" s="19" customFormat="1" ht="16.5" customHeight="1" x14ac:dyDescent="0.2">
      <c r="A229" s="12">
        <v>250</v>
      </c>
      <c r="B229" s="12">
        <f t="array" ref="B229">_xlfn.RANK.EQ(V229,$V$2:$V$607)</f>
        <v>228</v>
      </c>
      <c r="C229" s="13" t="str">
        <f>IF(VLOOKUP($A229,Tournoi!$B$2:$F$601,3,0)="","",VLOOKUP($A229,Tournoi!$B$2:$F$601,3,0))</f>
        <v>Beschuyt</v>
      </c>
      <c r="D229" s="13" t="str">
        <f>IF(VLOOKUP($A229,Tournoi!$B$2:$F$601,4,0)="","",VLOOKUP($A229,Tournoi!$B$2:$F$601,4,0))</f>
        <v>Jimmy</v>
      </c>
      <c r="E229" t="str">
        <f>IF(VLOOKUP($A229,Tournoi!$B$2:$F$612,5,0)="","",VLOOKUP($A229,Tournoi!$B$2:$F$612,5,0))</f>
        <v/>
      </c>
      <c r="F229" s="12">
        <v>251.50337547128001</v>
      </c>
      <c r="G229" s="12">
        <v>83.834458490426599</v>
      </c>
      <c r="H229" s="12">
        <v>180.419777917452</v>
      </c>
      <c r="I229" s="12">
        <v>120.279851944968</v>
      </c>
      <c r="J229" s="14"/>
      <c r="K229" s="12"/>
      <c r="L229" t="s">
        <v>958</v>
      </c>
      <c r="M229" s="12" t="s">
        <v>958</v>
      </c>
      <c r="N229" s="12" t="s">
        <v>958</v>
      </c>
      <c r="O229" s="12" t="str">
        <f>IF(VLOOKUP($A229,Tournoi!$B$2:$AC$601,6,0)="","",VLOOKUP($A229,Tournoi!$B$2:$AF$601,30,0))</f>
        <v/>
      </c>
      <c r="P229" s="12"/>
      <c r="Q229" s="12"/>
      <c r="R229" s="12"/>
      <c r="S229" s="15"/>
      <c r="T229" s="14">
        <f t="array" ref="T229">SUM(J229:S229)</f>
        <v>0</v>
      </c>
      <c r="U229" s="12">
        <f t="array" ref="U229">IF(S229="",0,S229)+IF((COUNT(J229:R229)&lt;6),SUM(J229:R229),(MAX(J229:R229)+LARGE(J229:R229,2)+LARGE(J229:R229,3)+LARGE(J229:R229,4)+LARGE(J229:R229,5)))</f>
        <v>0</v>
      </c>
      <c r="V229" s="12">
        <f>U229+G229+I229</f>
        <v>204.1143104353946</v>
      </c>
      <c r="W229" s="12">
        <f t="array" ref="W229">COUNT(J229:S229)</f>
        <v>0</v>
      </c>
      <c r="X229" s="12"/>
      <c r="Y229" s="12"/>
      <c r="Z229" s="16"/>
      <c r="AA229" s="12"/>
      <c r="AB229" s="12"/>
      <c r="AC229" s="16"/>
      <c r="AD229" s="16"/>
    </row>
    <row r="230" spans="1:256" s="19" customFormat="1" ht="16.5" customHeight="1" x14ac:dyDescent="0.2">
      <c r="A230" s="12">
        <v>406</v>
      </c>
      <c r="B230" s="12">
        <f t="array" ref="B230">_xlfn.RANK.EQ(V230,$V$2:$V$607)</f>
        <v>229</v>
      </c>
      <c r="C230" s="13" t="str">
        <f>IF(VLOOKUP($A230,Tournoi!$B$2:$F$601,3,0)="","",VLOOKUP($A230,Tournoi!$B$2:$F$601,3,0))</f>
        <v>Gabrielli</v>
      </c>
      <c r="D230" s="13" t="str">
        <f>IF(VLOOKUP($A230,Tournoi!$B$2:$F$601,4,0)="","",VLOOKUP($A230,Tournoi!$B$2:$F$601,4,0))</f>
        <v>Pierre</v>
      </c>
      <c r="E230" t="str">
        <f>IF(VLOOKUP($A230,Tournoi!$B$2:$F$612,5,0)="","",VLOOKUP($A230,Tournoi!$B$2:$F$612,5,0))</f>
        <v/>
      </c>
      <c r="F230" s="12">
        <v>0</v>
      </c>
      <c r="G230" s="12">
        <v>0</v>
      </c>
      <c r="H230" s="12">
        <v>305.498178770614</v>
      </c>
      <c r="I230" s="12">
        <v>203.66545251374299</v>
      </c>
      <c r="J230" s="14"/>
      <c r="K230" s="12"/>
      <c r="L230" t="s">
        <v>958</v>
      </c>
      <c r="M230" s="12" t="s">
        <v>958</v>
      </c>
      <c r="N230" s="12" t="s">
        <v>958</v>
      </c>
      <c r="O230" s="12" t="str">
        <f>IF(VLOOKUP($A230,Tournoi!$B$2:$AC$601,6,0)="","",VLOOKUP($A230,Tournoi!$B$2:$AF$601,30,0))</f>
        <v/>
      </c>
      <c r="P230" s="12"/>
      <c r="Q230" s="12"/>
      <c r="R230" s="12"/>
      <c r="S230" s="15"/>
      <c r="T230" s="14">
        <f t="array" ref="T230">SUM(J230:S230)</f>
        <v>0</v>
      </c>
      <c r="U230" s="12">
        <f t="array" ref="U230">IF(S230="",0,S230)+IF((COUNT(J230:R230)&lt;6),SUM(J230:R230),(MAX(J230:R230)+LARGE(J230:R230,2)+LARGE(J230:R230,3)+LARGE(J230:R230,4)+LARGE(J230:R230,5)))</f>
        <v>0</v>
      </c>
      <c r="V230" s="12">
        <f>U230+G230+I230</f>
        <v>203.66545251374299</v>
      </c>
      <c r="W230" s="12">
        <f t="array" ref="W230">COUNT(J230:S230)</f>
        <v>0</v>
      </c>
      <c r="X230" s="12"/>
      <c r="Y230" s="12"/>
      <c r="Z230" s="16"/>
      <c r="AA230" s="12"/>
      <c r="AB230" s="12"/>
      <c r="AC230" s="16"/>
      <c r="AD230" s="16"/>
    </row>
    <row r="231" spans="1:256" s="19" customFormat="1" ht="16.5" customHeight="1" x14ac:dyDescent="0.2">
      <c r="A231" s="12">
        <v>22</v>
      </c>
      <c r="B231" s="12">
        <f t="array" ref="B231">_xlfn.RANK.EQ(V231,$V$2:$V$607)</f>
        <v>230</v>
      </c>
      <c r="C231" s="13" t="str">
        <f>IF(VLOOKUP($A231,Tournoi!$B$2:$F$601,3,0)="","",VLOOKUP($A231,Tournoi!$B$2:$F$601,3,0))</f>
        <v>Schatteman</v>
      </c>
      <c r="D231" s="13" t="str">
        <f>IF(VLOOKUP($A231,Tournoi!$B$2:$F$601,4,0)="","",VLOOKUP($A231,Tournoi!$B$2:$F$601,4,0))</f>
        <v>Sven</v>
      </c>
      <c r="E231" s="13" t="str">
        <f>IF(VLOOKUP($A231,Tournoi!$B$2:$F$612,5,0)="","",VLOOKUP($A231,Tournoi!$B$2:$F$612,5,0))</f>
        <v>Winning Movez</v>
      </c>
      <c r="F231" s="12">
        <v>331.81412244483602</v>
      </c>
      <c r="G231" s="12">
        <v>110.604707481612</v>
      </c>
      <c r="H231" s="12">
        <v>134.49020253912201</v>
      </c>
      <c r="I231" s="12">
        <v>89.660135026081207</v>
      </c>
      <c r="J231" s="14">
        <v>0.62244347931972199</v>
      </c>
      <c r="K231" s="12"/>
      <c r="L231" t="s">
        <v>958</v>
      </c>
      <c r="M231" s="12" t="s">
        <v>958</v>
      </c>
      <c r="N231" s="12" t="s">
        <v>958</v>
      </c>
      <c r="O231" s="12" t="str">
        <f>IF(VLOOKUP($A231,Tournoi!$B$2:$AC$601,6,0)="","",VLOOKUP($A231,Tournoi!$B$2:$AF$601,30,0))</f>
        <v/>
      </c>
      <c r="P231" s="12"/>
      <c r="Q231" s="12"/>
      <c r="R231" s="12"/>
      <c r="S231" s="15"/>
      <c r="T231" s="14">
        <f t="array" ref="T231">SUM(J231:S231)</f>
        <v>0.62244347931972199</v>
      </c>
      <c r="U231" s="12">
        <f t="array" ref="U231">IF(S231="",0,S231)+IF((COUNT(J231:R231)&lt;6),SUM(J231:R231),(MAX(J231:R231)+LARGE(J231:R231,2)+LARGE(J231:R231,3)+LARGE(J231:R231,4)+LARGE(J231:R231,5)))</f>
        <v>0.62244347931972199</v>
      </c>
      <c r="V231" s="12">
        <f>U231+G231+I231</f>
        <v>200.88728598701294</v>
      </c>
      <c r="W231" s="12">
        <f t="array" ref="W231">COUNT(J231:S231)</f>
        <v>1</v>
      </c>
      <c r="X231" s="12"/>
      <c r="Y231" s="12"/>
      <c r="Z231" s="16"/>
      <c r="AA231" s="12"/>
      <c r="AB231" s="12"/>
      <c r="AC231" s="16"/>
      <c r="AD231" s="16"/>
      <c r="AE231" s="21"/>
    </row>
    <row r="232" spans="1:256" s="19" customFormat="1" ht="16.5" customHeight="1" x14ac:dyDescent="0.2">
      <c r="A232" s="12">
        <v>320</v>
      </c>
      <c r="B232" s="12">
        <f t="array" ref="B232">_xlfn.RANK.EQ(V232,$V$2:$V$607)</f>
        <v>231</v>
      </c>
      <c r="C232" s="13" t="str">
        <f>IF(VLOOKUP($A232,Tournoi!$B$2:$F$601,3,0)="","",VLOOKUP($A232,Tournoi!$B$2:$F$601,3,0))</f>
        <v>Filippi</v>
      </c>
      <c r="D232" s="13" t="str">
        <f>IF(VLOOKUP($A232,Tournoi!$B$2:$F$601,4,0)="","",VLOOKUP($A232,Tournoi!$B$2:$F$601,4,0))</f>
        <v>Luca</v>
      </c>
      <c r="E232" t="str">
        <f>IF(VLOOKUP($A232,Tournoi!$B$2:$F$612,5,0)="","",VLOOKUP($A232,Tournoi!$B$2:$F$612,5,0))</f>
        <v/>
      </c>
      <c r="F232" s="12">
        <v>0</v>
      </c>
      <c r="G232" s="12">
        <v>0</v>
      </c>
      <c r="H232" s="12">
        <v>298.28333333333302</v>
      </c>
      <c r="I232" s="12">
        <v>198.85555555555601</v>
      </c>
      <c r="J232" s="14"/>
      <c r="K232" s="12"/>
      <c r="L232" t="s">
        <v>958</v>
      </c>
      <c r="M232" s="12" t="s">
        <v>958</v>
      </c>
      <c r="N232" s="12" t="s">
        <v>958</v>
      </c>
      <c r="O232" s="12" t="str">
        <f>IF(VLOOKUP($A232,Tournoi!$B$2:$AC$601,6,0)="","",VLOOKUP($A232,Tournoi!$B$2:$AF$601,30,0))</f>
        <v/>
      </c>
      <c r="P232" s="12"/>
      <c r="Q232" s="12"/>
      <c r="R232" s="12"/>
      <c r="S232" s="15"/>
      <c r="T232" s="14">
        <f t="array" ref="T232">SUM(J232:S232)</f>
        <v>0</v>
      </c>
      <c r="U232" s="12">
        <f t="array" ref="U232">IF(S232="",0,S232)+IF((COUNT(J232:R232)&lt;6),SUM(J232:R232),(MAX(J232:R232)+LARGE(J232:R232,2)+LARGE(J232:R232,3)+LARGE(J232:R232,4)+LARGE(J232:R232,5)))</f>
        <v>0</v>
      </c>
      <c r="V232" s="12">
        <f>U232+G232+I232</f>
        <v>198.85555555555601</v>
      </c>
      <c r="W232" s="12">
        <f t="array" ref="W232">COUNT(J232:S232)</f>
        <v>0</v>
      </c>
      <c r="X232" s="12"/>
      <c r="Y232" s="12"/>
      <c r="Z232" s="16"/>
      <c r="AA232" s="12"/>
      <c r="AB232" s="12"/>
      <c r="AC232" s="16"/>
      <c r="AD232" s="16"/>
      <c r="AE232" s="21"/>
    </row>
    <row r="233" spans="1:256" s="19" customFormat="1" ht="16.5" customHeight="1" x14ac:dyDescent="0.2">
      <c r="A233" s="12">
        <v>286</v>
      </c>
      <c r="B233" s="12">
        <f t="array" ref="B233">_xlfn.RANK.EQ(V233,$V$2:$V$607)</f>
        <v>232</v>
      </c>
      <c r="C233" s="13" t="str">
        <f>IF(VLOOKUP($A233,Tournoi!$B$2:$F$601,3,0)="","",VLOOKUP($A233,Tournoi!$B$2:$F$601,3,0))</f>
        <v>Verhaeghe</v>
      </c>
      <c r="D233" s="13" t="str">
        <f>IF(VLOOKUP($A233,Tournoi!$B$2:$F$601,4,0)="","",VLOOKUP($A233,Tournoi!$B$2:$F$601,4,0))</f>
        <v>Jeroen</v>
      </c>
      <c r="E233" s="13" t="str">
        <f>IF(VLOOKUP($A233,Tournoi!$B$2:$F$612,5,0)="","",VLOOKUP($A233,Tournoi!$B$2:$F$612,5,0))</f>
        <v>Los Loopinos</v>
      </c>
      <c r="F233" s="12">
        <v>0</v>
      </c>
      <c r="G233" s="12">
        <v>0</v>
      </c>
      <c r="H233" s="12">
        <v>0</v>
      </c>
      <c r="I233" s="12">
        <v>0</v>
      </c>
      <c r="J233" s="14">
        <v>138.981182795699</v>
      </c>
      <c r="K233" s="12"/>
      <c r="L233" t="s">
        <v>958</v>
      </c>
      <c r="M233" s="12" t="s">
        <v>958</v>
      </c>
      <c r="N233" s="12" t="s">
        <v>958</v>
      </c>
      <c r="O233" s="12">
        <f>IF(VLOOKUP($A233,Tournoi!$B$2:$AC$601,6,0)="","",VLOOKUP($A233,Tournoi!$B$2:$AF$601,30,0))</f>
        <v>58.812041732237567</v>
      </c>
      <c r="P233" s="12"/>
      <c r="Q233" s="12"/>
      <c r="R233" s="12"/>
      <c r="S233" s="15"/>
      <c r="T233" s="14">
        <f t="array" ref="T233">SUM(J233:S233)</f>
        <v>197.79322452793656</v>
      </c>
      <c r="U233" s="12">
        <f t="array" ref="U233">IF(S233="",0,S233)+IF((COUNT(J233:R233)&lt;6),SUM(J233:R233),(MAX(J233:R233)+LARGE(J233:R233,2)+LARGE(J233:R233,3)+LARGE(J233:R233,4)+LARGE(J233:R233,5)))</f>
        <v>197.79322452793656</v>
      </c>
      <c r="V233" s="12">
        <f>U233+G233+I233</f>
        <v>197.79322452793656</v>
      </c>
      <c r="W233" s="12">
        <f t="array" ref="W233">COUNT(J233:S233)</f>
        <v>2</v>
      </c>
      <c r="X233" s="12"/>
      <c r="Y233" s="12"/>
      <c r="Z233" s="16"/>
      <c r="AA233" s="12"/>
      <c r="AB233" s="12"/>
      <c r="AC233" s="16"/>
      <c r="AD233" s="16"/>
      <c r="AE233" s="21"/>
    </row>
    <row r="234" spans="1:256" s="19" customFormat="1" ht="16.5" customHeight="1" x14ac:dyDescent="0.2">
      <c r="A234" s="12">
        <v>291</v>
      </c>
      <c r="B234" s="12">
        <f t="array" ref="B234">_xlfn.RANK.EQ(V234,$V$2:$V$607)</f>
        <v>233</v>
      </c>
      <c r="C234" s="13" t="str">
        <f>IF(VLOOKUP($A234,Tournoi!$B$2:$F$601,3,0)="","",VLOOKUP($A234,Tournoi!$B$2:$F$601,3,0))</f>
        <v>Kerkhove</v>
      </c>
      <c r="D234" s="13" t="str">
        <f>IF(VLOOKUP($A234,Tournoi!$B$2:$F$601,4,0)="","",VLOOKUP($A234,Tournoi!$B$2:$F$601,4,0))</f>
        <v>Wouter</v>
      </c>
      <c r="E234" t="str">
        <f>IF(VLOOKUP($A234,Tournoi!$B$2:$F$612,5,0)="","",VLOOKUP($A234,Tournoi!$B$2:$F$612,5,0))</f>
        <v/>
      </c>
      <c r="F234" s="12">
        <v>0</v>
      </c>
      <c r="G234" s="12">
        <v>0</v>
      </c>
      <c r="H234" s="12">
        <v>296.22994652406402</v>
      </c>
      <c r="I234" s="12">
        <v>197.48663101604299</v>
      </c>
      <c r="J234" s="14"/>
      <c r="K234" s="12"/>
      <c r="L234" t="s">
        <v>958</v>
      </c>
      <c r="M234" s="12" t="s">
        <v>958</v>
      </c>
      <c r="N234" s="12" t="s">
        <v>958</v>
      </c>
      <c r="O234" s="12" t="str">
        <f>IF(VLOOKUP($A234,Tournoi!$B$2:$AC$601,6,0)="","",VLOOKUP($A234,Tournoi!$B$2:$AF$601,30,0))</f>
        <v/>
      </c>
      <c r="P234" s="12"/>
      <c r="Q234" s="12"/>
      <c r="R234" s="12"/>
      <c r="S234" s="15"/>
      <c r="T234" s="14">
        <f t="array" ref="T234">SUM(J234:S234)</f>
        <v>0</v>
      </c>
      <c r="U234" s="12">
        <f t="array" ref="U234">IF(S234="",0,S234)+IF((COUNT(J234:R234)&lt;6),SUM(J234:R234),(MAX(J234:R234)+LARGE(J234:R234,2)+LARGE(J234:R234,3)+LARGE(J234:R234,4)+LARGE(J234:R234,5)))</f>
        <v>0</v>
      </c>
      <c r="V234" s="12">
        <f>U234+G234+I234</f>
        <v>197.48663101604299</v>
      </c>
      <c r="W234" s="12">
        <f t="array" ref="W234">COUNT(J234:S234)</f>
        <v>0</v>
      </c>
      <c r="X234" s="12"/>
      <c r="Y234" s="12"/>
      <c r="Z234" s="16"/>
      <c r="AA234" s="12"/>
      <c r="AB234" s="12"/>
      <c r="AC234" s="16"/>
      <c r="AD234" s="16"/>
      <c r="AE234" s="21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</row>
    <row r="235" spans="1:256" s="19" customFormat="1" ht="16.5" customHeight="1" x14ac:dyDescent="0.2">
      <c r="A235" s="12">
        <v>313</v>
      </c>
      <c r="B235" s="12">
        <f t="array" ref="B235">_xlfn.RANK.EQ(V235,$V$2:$V$607)</f>
        <v>234</v>
      </c>
      <c r="C235" s="13" t="str">
        <f>IF(VLOOKUP($A235,Tournoi!$B$2:$F$601,3,0)="","",VLOOKUP($A235,Tournoi!$B$2:$F$601,3,0))</f>
        <v>Daniels</v>
      </c>
      <c r="D235" s="13" t="str">
        <f>IF(VLOOKUP($A235,Tournoi!$B$2:$F$601,4,0)="","",VLOOKUP($A235,Tournoi!$B$2:$F$601,4,0))</f>
        <v>Balthazar</v>
      </c>
      <c r="E235" s="13" t="str">
        <f>IF(VLOOKUP($A235,Tournoi!$B$2:$F$612,5,0)="","",VLOOKUP($A235,Tournoi!$B$2:$F$612,5,0))</f>
        <v>De Speeldoos</v>
      </c>
      <c r="F235" s="12">
        <v>0</v>
      </c>
      <c r="G235" s="12">
        <v>0</v>
      </c>
      <c r="H235" s="12">
        <v>144.74956167339801</v>
      </c>
      <c r="I235" s="12">
        <v>96.499707782265105</v>
      </c>
      <c r="J235" s="14"/>
      <c r="K235" s="12">
        <v>100.930249923182</v>
      </c>
      <c r="L235" t="s">
        <v>958</v>
      </c>
      <c r="M235" s="12" t="s">
        <v>958</v>
      </c>
      <c r="N235" s="12" t="s">
        <v>958</v>
      </c>
      <c r="O235" s="12" t="str">
        <f>IF(VLOOKUP($A235,Tournoi!$B$2:$AC$601,6,0)="","",VLOOKUP($A235,Tournoi!$B$2:$AF$601,30,0))</f>
        <v/>
      </c>
      <c r="P235" s="12"/>
      <c r="Q235" s="12"/>
      <c r="R235" s="12"/>
      <c r="S235" s="15"/>
      <c r="T235" s="14">
        <f t="array" ref="T235">SUM(J235:S235)</f>
        <v>100.930249923182</v>
      </c>
      <c r="U235" s="12">
        <f t="array" ref="U235">IF(S235="",0,S235)+IF((COUNT(J235:R235)&lt;6),SUM(J235:R235),(MAX(J235:R235)+LARGE(J235:R235,2)+LARGE(J235:R235,3)+LARGE(J235:R235,4)+LARGE(J235:R235,5)))</f>
        <v>100.930249923182</v>
      </c>
      <c r="V235" s="12">
        <f>U235+G235+I235</f>
        <v>197.42995770544712</v>
      </c>
      <c r="W235" s="12">
        <f t="array" ref="W235">COUNT(J235:S235)</f>
        <v>1</v>
      </c>
      <c r="X235" s="12"/>
      <c r="Y235" s="12"/>
      <c r="Z235" s="16"/>
      <c r="AA235" s="12"/>
      <c r="AB235" s="12"/>
      <c r="AC235" s="16"/>
      <c r="AD235" s="16"/>
    </row>
    <row r="236" spans="1:256" s="19" customFormat="1" ht="16.5" customHeight="1" x14ac:dyDescent="0.2">
      <c r="A236" s="12">
        <v>409</v>
      </c>
      <c r="B236" s="12">
        <f t="array" ref="B236">_xlfn.RANK.EQ(V236,$V$2:$V$607)</f>
        <v>235</v>
      </c>
      <c r="C236" s="13" t="str">
        <f>IF(VLOOKUP($A236,Tournoi!$B$2:$F$601,3,0)="","",VLOOKUP($A236,Tournoi!$B$2:$F$601,3,0))</f>
        <v>Lefevre</v>
      </c>
      <c r="D236" s="13" t="str">
        <f>IF(VLOOKUP($A236,Tournoi!$B$2:$F$601,4,0)="","",VLOOKUP($A236,Tournoi!$B$2:$F$601,4,0))</f>
        <v>Magda</v>
      </c>
      <c r="E236" s="13" t="str">
        <f>IF(VLOOKUP($A236,Tournoi!$B$2:$F$612,5,0)="","",VLOOKUP($A236,Tournoi!$B$2:$F$612,5,0))</f>
        <v>Spelen op Zolder</v>
      </c>
      <c r="F236" s="12">
        <v>154.672624962181</v>
      </c>
      <c r="G236" s="12">
        <v>51.557541654060302</v>
      </c>
      <c r="H236" s="12">
        <v>117.28790939010899</v>
      </c>
      <c r="I236" s="12">
        <v>78.191939593406204</v>
      </c>
      <c r="J236" s="14">
        <v>67.359293384967799</v>
      </c>
      <c r="K236" s="12"/>
      <c r="L236" t="s">
        <v>958</v>
      </c>
      <c r="M236" s="12" t="s">
        <v>958</v>
      </c>
      <c r="N236" s="12" t="s">
        <v>958</v>
      </c>
      <c r="O236" s="12" t="str">
        <f>IF(VLOOKUP($A236,Tournoi!$B$2:$AC$601,6,0)="","",VLOOKUP($A236,Tournoi!$B$2:$AF$601,30,0))</f>
        <v/>
      </c>
      <c r="P236" s="12"/>
      <c r="Q236" s="12"/>
      <c r="R236" s="12"/>
      <c r="S236" s="15"/>
      <c r="T236" s="14">
        <f t="array" ref="T236">SUM(J236:S236)</f>
        <v>67.359293384967799</v>
      </c>
      <c r="U236" s="12">
        <f t="array" ref="U236">IF(S236="",0,S236)+IF((COUNT(J236:R236)&lt;6),SUM(J236:R236),(MAX(J236:R236)+LARGE(J236:R236,2)+LARGE(J236:R236,3)+LARGE(J236:R236,4)+LARGE(J236:R236,5)))</f>
        <v>67.359293384967799</v>
      </c>
      <c r="V236" s="12">
        <f>U236+G236+I236</f>
        <v>197.10877463243429</v>
      </c>
      <c r="W236" s="12">
        <f t="array" ref="W236">COUNT(J236:S236)</f>
        <v>1</v>
      </c>
      <c r="X236" s="12"/>
      <c r="Y236" s="12"/>
      <c r="Z236" s="16"/>
      <c r="AA236" s="12"/>
      <c r="AB236" s="12"/>
      <c r="AC236" s="16"/>
      <c r="AD236" s="16"/>
    </row>
    <row r="237" spans="1:256" s="19" customFormat="1" ht="16.5" customHeight="1" x14ac:dyDescent="0.2">
      <c r="A237" s="12">
        <v>155</v>
      </c>
      <c r="B237" s="12">
        <f t="array" ref="B237">_xlfn.RANK.EQ(V237,$V$2:$V$607)</f>
        <v>236</v>
      </c>
      <c r="C237" s="13" t="str">
        <f>IF(VLOOKUP($A237,Tournoi!$B$2:$F$601,3,0)="","",VLOOKUP($A237,Tournoi!$B$2:$F$601,3,0))</f>
        <v>Azou</v>
      </c>
      <c r="D237" s="13" t="str">
        <f>IF(VLOOKUP($A237,Tournoi!$B$2:$F$601,4,0)="","",VLOOKUP($A237,Tournoi!$B$2:$F$601,4,0))</f>
        <v>Jorre</v>
      </c>
      <c r="E237" t="str">
        <f>IF(VLOOKUP($A237,Tournoi!$B$2:$F$612,5,0)="","",VLOOKUP($A237,Tournoi!$B$2:$F$612,5,0))</f>
        <v/>
      </c>
      <c r="F237" s="12">
        <v>146.59294626941701</v>
      </c>
      <c r="G237" s="12">
        <v>48.864315423138997</v>
      </c>
      <c r="H237" s="12">
        <v>67.222497924657503</v>
      </c>
      <c r="I237" s="12">
        <v>44.814998616438302</v>
      </c>
      <c r="J237" s="14">
        <v>100.70969696969701</v>
      </c>
      <c r="K237" s="12"/>
      <c r="L237" t="s">
        <v>958</v>
      </c>
      <c r="M237" s="12" t="s">
        <v>958</v>
      </c>
      <c r="N237" s="12" t="s">
        <v>958</v>
      </c>
      <c r="O237" s="12" t="str">
        <f>IF(VLOOKUP($A237,Tournoi!$B$2:$AC$601,6,0)="","",VLOOKUP($A237,Tournoi!$B$2:$AF$601,30,0))</f>
        <v/>
      </c>
      <c r="P237" s="12"/>
      <c r="Q237" s="12"/>
      <c r="R237" s="12"/>
      <c r="S237" s="15"/>
      <c r="T237" s="14">
        <f t="array" ref="T237">SUM(J237:S237)</f>
        <v>100.70969696969701</v>
      </c>
      <c r="U237" s="12">
        <f t="array" ref="U237">IF(S237="",0,S237)+IF((COUNT(J237:R237)&lt;6),SUM(J237:R237),(MAX(J237:R237)+LARGE(J237:R237,2)+LARGE(J237:R237,3)+LARGE(J237:R237,4)+LARGE(J237:R237,5)))</f>
        <v>100.70969696969701</v>
      </c>
      <c r="V237" s="12">
        <f>U237+G237+I237</f>
        <v>194.38901100927433</v>
      </c>
      <c r="W237" s="12">
        <f t="array" ref="W237">COUNT(J237:S237)</f>
        <v>1</v>
      </c>
      <c r="X237" s="12"/>
      <c r="Y237" s="12"/>
      <c r="Z237" s="16"/>
      <c r="AA237" s="16"/>
      <c r="AC237" s="16"/>
      <c r="AD237" s="16"/>
    </row>
    <row r="238" spans="1:256" s="19" customFormat="1" ht="16.5" customHeight="1" x14ac:dyDescent="0.2">
      <c r="A238" s="12">
        <v>18</v>
      </c>
      <c r="B238" s="12">
        <f t="array" ref="B238">_xlfn.RANK.EQ(V238,$V$2:$V$607)</f>
        <v>237</v>
      </c>
      <c r="C238" s="13" t="str">
        <f>IF(VLOOKUP($A238,Tournoi!$B$2:$F$601,3,0)="","",VLOOKUP($A238,Tournoi!$B$2:$F$601,3,0))</f>
        <v>Verwaerde</v>
      </c>
      <c r="D238" s="13" t="str">
        <f>IF(VLOOKUP($A238,Tournoi!$B$2:$F$601,4,0)="","",VLOOKUP($A238,Tournoi!$B$2:$F$601,4,0))</f>
        <v>Luc</v>
      </c>
      <c r="E238" s="13" t="str">
        <f>IF(VLOOKUP($A238,Tournoi!$B$2:$F$612,5,0)="","",VLOOKUP($A238,Tournoi!$B$2:$F$612,5,0))</f>
        <v>Spelen op Zolder</v>
      </c>
      <c r="F238" s="12">
        <v>0.37482049349954399</v>
      </c>
      <c r="G238" s="12">
        <v>0.124940164499848</v>
      </c>
      <c r="H238" s="12">
        <v>177.19900311526499</v>
      </c>
      <c r="I238" s="12">
        <v>118.13266874351</v>
      </c>
      <c r="J238" s="14">
        <v>75.397410929086902</v>
      </c>
      <c r="K238" s="12"/>
      <c r="L238" t="s">
        <v>958</v>
      </c>
      <c r="M238" s="12" t="s">
        <v>958</v>
      </c>
      <c r="N238" s="12" t="s">
        <v>958</v>
      </c>
      <c r="O238" s="12" t="str">
        <f>IF(VLOOKUP($A238,Tournoi!$B$2:$AC$601,6,0)="","",VLOOKUP($A238,Tournoi!$B$2:$AF$601,30,0))</f>
        <v/>
      </c>
      <c r="P238" s="12"/>
      <c r="Q238" s="12"/>
      <c r="R238" s="12"/>
      <c r="S238" s="15"/>
      <c r="T238" s="14">
        <f t="array" ref="T238">SUM(J238:S238)</f>
        <v>75.397410929086902</v>
      </c>
      <c r="U238" s="12">
        <f t="array" ref="U238">IF(S238="",0,S238)+IF((COUNT(J238:R238)&lt;6),SUM(J238:R238),(MAX(J238:R238)+LARGE(J238:R238,2)+LARGE(J238:R238,3)+LARGE(J238:R238,4)+LARGE(J238:R238,5)))</f>
        <v>75.397410929086902</v>
      </c>
      <c r="V238" s="12">
        <f>U238+G238+I238</f>
        <v>193.65501983709675</v>
      </c>
      <c r="W238" s="12">
        <f t="array" ref="W238">COUNT(J238:S238)</f>
        <v>1</v>
      </c>
      <c r="X238" s="12"/>
      <c r="Y238" s="12"/>
      <c r="Z238" s="16"/>
      <c r="AA238" s="12"/>
      <c r="AB238" s="12"/>
      <c r="AC238" s="16"/>
      <c r="AD238" s="16"/>
    </row>
    <row r="239" spans="1:256" s="19" customFormat="1" ht="16.5" customHeight="1" x14ac:dyDescent="0.2">
      <c r="A239" s="12">
        <v>403</v>
      </c>
      <c r="B239" s="12">
        <f t="array" ref="B239">_xlfn.RANK.EQ(V239,$V$2:$V$607)</f>
        <v>238</v>
      </c>
      <c r="C239" t="str">
        <f>IF(VLOOKUP($A239,Tournoi!$B$2:$F$601,3,0)="","",VLOOKUP($A239,Tournoi!$B$2:$F$601,3,0))</f>
        <v>Vandermeulen</v>
      </c>
      <c r="D239" t="str">
        <f>IF(VLOOKUP($A239,Tournoi!$B$2:$F$601,4,0)="","",VLOOKUP($A239,Tournoi!$B$2:$F$601,4,0))</f>
        <v>Geerrui</v>
      </c>
      <c r="E239" t="str">
        <f>IF(VLOOKUP($A239,Tournoi!$B$2:$F$612,5,0)="","",VLOOKUP($A239,Tournoi!$B$2:$F$612,5,0))</f>
        <v>Spellenclub Mechelen</v>
      </c>
      <c r="F239" s="12">
        <v>0</v>
      </c>
      <c r="G239" s="12">
        <v>0</v>
      </c>
      <c r="H239" s="12">
        <v>0</v>
      </c>
      <c r="I239" s="12">
        <v>0</v>
      </c>
      <c r="J239" s="14"/>
      <c r="K239" s="12"/>
      <c r="L239" t="s">
        <v>958</v>
      </c>
      <c r="M239" s="12" t="s">
        <v>958</v>
      </c>
      <c r="N239" s="12" t="s">
        <v>958</v>
      </c>
      <c r="O239" s="12">
        <f>IF(VLOOKUP($A239,Tournoi!$B$2:$AC$601,6,0)="","",VLOOKUP($A239,Tournoi!$B$2:$AF$601,30,0))</f>
        <v>192.36041114546524</v>
      </c>
      <c r="P239" s="12"/>
      <c r="Q239" s="12"/>
      <c r="R239" s="12"/>
      <c r="S239" s="15"/>
      <c r="T239" s="14">
        <f t="array" ref="T239">SUM(J239:S239)</f>
        <v>192.36041114546524</v>
      </c>
      <c r="U239" s="12">
        <f t="array" ref="U239">IF(S239="",0,S239)+IF((COUNT(J239:R239)&lt;6),SUM(J239:R239),(MAX(J239:R239)+LARGE(J239:R239,2)+LARGE(J239:R239,3)+LARGE(J239:R239,4)+LARGE(J239:R239,5)))</f>
        <v>192.36041114546524</v>
      </c>
      <c r="V239" s="12">
        <f>U239+G239+I239</f>
        <v>192.36041114546524</v>
      </c>
      <c r="W239" s="12">
        <f t="array" ref="W239">COUNT(J239:S239)</f>
        <v>1</v>
      </c>
      <c r="X239" s="12"/>
      <c r="Y239" s="12"/>
      <c r="Z239" s="16"/>
      <c r="AA239" s="16"/>
      <c r="AC239" s="16"/>
      <c r="AD239" s="16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</row>
    <row r="240" spans="1:256" s="19" customFormat="1" ht="16.5" customHeight="1" x14ac:dyDescent="0.2">
      <c r="A240" s="12">
        <v>152</v>
      </c>
      <c r="B240" s="12">
        <f t="array" ref="B240">_xlfn.RANK.EQ(V240,$V$2:$V$607)</f>
        <v>239</v>
      </c>
      <c r="C240" s="13" t="str">
        <f>IF(VLOOKUP($A240,Tournoi!$B$2:$F$601,3,0)="","",VLOOKUP($A240,Tournoi!$B$2:$F$601,3,0))</f>
        <v>Lust</v>
      </c>
      <c r="D240" s="13" t="str">
        <f>IF(VLOOKUP($A240,Tournoi!$B$2:$F$601,4,0)="","",VLOOKUP($A240,Tournoi!$B$2:$F$601,4,0))</f>
        <v>Pieter</v>
      </c>
      <c r="E240" t="str">
        <f>IF(VLOOKUP($A240,Tournoi!$B$2:$F$612,5,0)="","",VLOOKUP($A240,Tournoi!$B$2:$F$612,5,0))</f>
        <v/>
      </c>
      <c r="F240" s="12">
        <v>0</v>
      </c>
      <c r="G240" s="12">
        <v>0</v>
      </c>
      <c r="H240" s="12">
        <v>286.65516097500898</v>
      </c>
      <c r="I240" s="12">
        <v>191.10344065000601</v>
      </c>
      <c r="J240" s="14"/>
      <c r="K240" s="12"/>
      <c r="L240" t="s">
        <v>958</v>
      </c>
      <c r="M240" s="12" t="s">
        <v>958</v>
      </c>
      <c r="N240" s="12" t="s">
        <v>958</v>
      </c>
      <c r="O240" s="12" t="str">
        <f>IF(VLOOKUP($A240,Tournoi!$B$2:$AC$601,6,0)="","",VLOOKUP($A240,Tournoi!$B$2:$AF$601,30,0))</f>
        <v/>
      </c>
      <c r="P240" s="12"/>
      <c r="Q240" s="12"/>
      <c r="R240" s="12"/>
      <c r="S240" s="15"/>
      <c r="T240" s="14">
        <f t="array" ref="T240">SUM(J240:S240)</f>
        <v>0</v>
      </c>
      <c r="U240" s="12">
        <f t="array" ref="U240">IF(S240="",0,S240)+IF((COUNT(J240:R240)&lt;6),SUM(J240:R240),(MAX(J240:R240)+LARGE(J240:R240,2)+LARGE(J240:R240,3)+LARGE(J240:R240,4)+LARGE(J240:R240,5)))</f>
        <v>0</v>
      </c>
      <c r="V240" s="12">
        <f>U240+G240+I240</f>
        <v>191.10344065000601</v>
      </c>
      <c r="W240" s="12">
        <f t="array" ref="W240">COUNT(J240:S240)</f>
        <v>0</v>
      </c>
      <c r="X240" s="12"/>
      <c r="Y240" s="12"/>
      <c r="Z240" s="16"/>
      <c r="AA240" s="16"/>
      <c r="AC240" s="16"/>
      <c r="AD240" s="16"/>
    </row>
    <row r="241" spans="1:31" s="19" customFormat="1" ht="16.5" customHeight="1" x14ac:dyDescent="0.2">
      <c r="A241" s="12">
        <v>373</v>
      </c>
      <c r="B241" s="12">
        <f t="array" ref="B241">_xlfn.RANK.EQ(V241,$V$2:$V$607)</f>
        <v>240</v>
      </c>
      <c r="C241" s="13" t="str">
        <f>IF(VLOOKUP($A241,Tournoi!$B$2:$F$601,3,0)="","",VLOOKUP($A241,Tournoi!$B$2:$F$601,3,0))</f>
        <v>Vandamme</v>
      </c>
      <c r="D241" s="13" t="str">
        <f>IF(VLOOKUP($A241,Tournoi!$B$2:$F$601,4,0)="","",VLOOKUP($A241,Tournoi!$B$2:$F$601,4,0))</f>
        <v>Koen</v>
      </c>
      <c r="E241" s="13" t="str">
        <f>IF(VLOOKUP($A241,Tournoi!$B$2:$F$612,5,0)="","",VLOOKUP($A241,Tournoi!$B$2:$F$612,5,0))</f>
        <v>Spelen op Zolder</v>
      </c>
      <c r="F241" s="12">
        <v>0.52001860573289105</v>
      </c>
      <c r="G241" s="12">
        <v>0.17333953524429699</v>
      </c>
      <c r="H241" s="12">
        <v>100.689341984428</v>
      </c>
      <c r="I241" s="12">
        <v>67.126227989618599</v>
      </c>
      <c r="J241" s="14">
        <v>121.2335790179</v>
      </c>
      <c r="K241" s="12"/>
      <c r="L241" t="s">
        <v>958</v>
      </c>
      <c r="M241" s="12" t="s">
        <v>958</v>
      </c>
      <c r="N241" s="12" t="s">
        <v>958</v>
      </c>
      <c r="O241" s="12" t="str">
        <f>IF(VLOOKUP($A241,Tournoi!$B$2:$AC$601,6,0)="","",VLOOKUP($A241,Tournoi!$B$2:$AF$601,30,0))</f>
        <v/>
      </c>
      <c r="P241" s="12"/>
      <c r="Q241" s="12"/>
      <c r="R241" s="12"/>
      <c r="S241" s="15"/>
      <c r="T241" s="14">
        <f t="array" ref="T241">SUM(J241:S241)</f>
        <v>121.2335790179</v>
      </c>
      <c r="U241" s="12">
        <f t="array" ref="U241">IF(S241="",0,S241)+IF((COUNT(J241:R241)&lt;6),SUM(J241:R241),(MAX(J241:R241)+LARGE(J241:R241,2)+LARGE(J241:R241,3)+LARGE(J241:R241,4)+LARGE(J241:R241,5)))</f>
        <v>121.2335790179</v>
      </c>
      <c r="V241" s="12">
        <f>U241+G241+I241</f>
        <v>188.53314654276289</v>
      </c>
      <c r="W241" s="12">
        <f t="array" ref="W241">COUNT(J241:S241)</f>
        <v>1</v>
      </c>
      <c r="X241" s="12"/>
      <c r="Y241" s="12"/>
      <c r="Z241" s="16"/>
      <c r="AA241" s="16"/>
      <c r="AC241" s="16"/>
      <c r="AD241" s="16"/>
    </row>
    <row r="242" spans="1:31" s="19" customFormat="1" ht="16.5" customHeight="1" x14ac:dyDescent="0.2">
      <c r="A242" s="12">
        <v>430</v>
      </c>
      <c r="B242" s="12">
        <f t="array" ref="B242">_xlfn.RANK.EQ(V242,$V$2:$V$607)</f>
        <v>241</v>
      </c>
      <c r="C242" t="str">
        <f>IF(VLOOKUP($A242,Tournoi!$B$2:$F$601,3,0)="","",VLOOKUP($A242,Tournoi!$B$2:$F$601,3,0))</f>
        <v>Van Biesbrouck</v>
      </c>
      <c r="D242" t="str">
        <f>IF(VLOOKUP($A242,Tournoi!$B$2:$F$601,4,0)="","",VLOOKUP($A242,Tournoi!$B$2:$F$601,4,0))</f>
        <v>Franky</v>
      </c>
      <c r="E242" t="str">
        <f>IF(VLOOKUP($A242,Tournoi!$B$2:$F$612,5,0)="","",VLOOKUP($A242,Tournoi!$B$2:$F$612,5,0))</f>
        <v/>
      </c>
      <c r="F242" s="12">
        <v>0</v>
      </c>
      <c r="G242" s="12">
        <v>0</v>
      </c>
      <c r="H242" s="12">
        <v>0</v>
      </c>
      <c r="I242" s="12">
        <v>0</v>
      </c>
      <c r="J242" s="14"/>
      <c r="K242" s="12"/>
      <c r="L242" t="s">
        <v>958</v>
      </c>
      <c r="M242" s="12" t="s">
        <v>958</v>
      </c>
      <c r="N242" s="12" t="s">
        <v>958</v>
      </c>
      <c r="O242" s="12">
        <f>IF(VLOOKUP($A242,Tournoi!$B$2:$AC$601,6,0)="","",VLOOKUP($A242,Tournoi!$B$2:$AF$601,30,0))</f>
        <v>187.40190565448296</v>
      </c>
      <c r="P242" s="12"/>
      <c r="Q242" s="12"/>
      <c r="R242" s="12"/>
      <c r="S242" s="15"/>
      <c r="T242" s="14">
        <f t="array" ref="T242">SUM(J242:S242)</f>
        <v>187.40190565448296</v>
      </c>
      <c r="U242" s="12">
        <f t="array" ref="U242">IF(S242="",0,S242)+IF((COUNT(J242:R242)&lt;6),SUM(J242:R242),(MAX(J242:R242)+LARGE(J242:R242,2)+LARGE(J242:R242,3)+LARGE(J242:R242,4)+LARGE(J242:R242,5)))</f>
        <v>187.40190565448296</v>
      </c>
      <c r="V242" s="12">
        <f>U242+G242+I242</f>
        <v>187.40190565448296</v>
      </c>
      <c r="W242" s="12">
        <f t="array" ref="W242">COUNT(J242:S242)</f>
        <v>1</v>
      </c>
      <c r="X242" s="12"/>
      <c r="Y242" s="12"/>
      <c r="Z242" s="16"/>
      <c r="AA242" s="16"/>
      <c r="AC242" s="16"/>
      <c r="AD242" s="16"/>
    </row>
    <row r="243" spans="1:31" s="19" customFormat="1" ht="16.5" customHeight="1" x14ac:dyDescent="0.2">
      <c r="A243" s="12">
        <v>102</v>
      </c>
      <c r="B243" s="12">
        <f t="array" ref="B243">_xlfn.RANK.EQ(V243,$V$2:$V$607)</f>
        <v>242</v>
      </c>
      <c r="C243" s="13" t="str">
        <f>IF(VLOOKUP($A243,Tournoi!$B$2:$F$601,3,0)="","",VLOOKUP($A243,Tournoi!$B$2:$F$601,3,0))</f>
        <v>Witters</v>
      </c>
      <c r="D243" s="13" t="str">
        <f>IF(VLOOKUP($A243,Tournoi!$B$2:$F$601,4,0)="","",VLOOKUP($A243,Tournoi!$B$2:$F$601,4,0))</f>
        <v>Hanne</v>
      </c>
      <c r="E243" s="13" t="str">
        <f>IF(VLOOKUP($A243,Tournoi!$B$2:$F$612,5,0)="","",VLOOKUP($A243,Tournoi!$B$2:$F$612,5,0))</f>
        <v>De Speltafel</v>
      </c>
      <c r="F243" s="12">
        <v>238.69157790438399</v>
      </c>
      <c r="G243" s="12">
        <v>79.563859301461505</v>
      </c>
      <c r="H243" s="12">
        <v>0</v>
      </c>
      <c r="I243" s="12">
        <v>0</v>
      </c>
      <c r="J243" s="14">
        <v>104.623299698274</v>
      </c>
      <c r="K243" s="12"/>
      <c r="L243" t="s">
        <v>958</v>
      </c>
      <c r="M243" s="12" t="s">
        <v>958</v>
      </c>
      <c r="N243" s="12" t="s">
        <v>958</v>
      </c>
      <c r="O243" s="12" t="str">
        <f>IF(VLOOKUP($A243,Tournoi!$B$2:$AC$601,6,0)="","",VLOOKUP($A243,Tournoi!$B$2:$AF$601,30,0))</f>
        <v/>
      </c>
      <c r="P243" s="12"/>
      <c r="Q243" s="12"/>
      <c r="R243" s="12"/>
      <c r="S243" s="15"/>
      <c r="T243" s="14">
        <f t="array" ref="T243">SUM(J243:S243)</f>
        <v>104.623299698274</v>
      </c>
      <c r="U243" s="12">
        <f t="array" ref="U243">IF(S243="",0,S243)+IF((COUNT(J243:R243)&lt;6),SUM(J243:R243),(MAX(J243:R243)+LARGE(J243:R243,2)+LARGE(J243:R243,3)+LARGE(J243:R243,4)+LARGE(J243:R243,5)))</f>
        <v>104.623299698274</v>
      </c>
      <c r="V243" s="12">
        <f>U243+G243+I243</f>
        <v>184.18715899973552</v>
      </c>
      <c r="W243" s="12">
        <f t="array" ref="W243">COUNT(J243:S243)</f>
        <v>1</v>
      </c>
      <c r="X243" s="12"/>
      <c r="Y243" s="12"/>
      <c r="Z243" s="16"/>
      <c r="AA243" s="12"/>
      <c r="AB243" s="12"/>
      <c r="AC243" s="16"/>
      <c r="AD243" s="16"/>
    </row>
    <row r="244" spans="1:31" s="19" customFormat="1" ht="16.5" customHeight="1" x14ac:dyDescent="0.2">
      <c r="A244" s="12">
        <v>348</v>
      </c>
      <c r="B244" s="12">
        <f t="array" ref="B244">_xlfn.RANK.EQ(V244,$V$2:$V$607)</f>
        <v>243</v>
      </c>
      <c r="C244" s="13" t="str">
        <f>IF(VLOOKUP($A244,Tournoi!$B$2:$F$601,3,0)="","",VLOOKUP($A244,Tournoi!$B$2:$F$601,3,0))</f>
        <v>Devos</v>
      </c>
      <c r="D244" s="13" t="str">
        <f>IF(VLOOKUP($A244,Tournoi!$B$2:$F$601,4,0)="","",VLOOKUP($A244,Tournoi!$B$2:$F$601,4,0))</f>
        <v>Diego</v>
      </c>
      <c r="E244" s="13" t="str">
        <f>IF(VLOOKUP($A244,Tournoi!$B$2:$F$612,5,0)="","",VLOOKUP($A244,Tournoi!$B$2:$F$612,5,0))</f>
        <v>Imagimonde</v>
      </c>
      <c r="F244" s="12">
        <v>0</v>
      </c>
      <c r="G244" s="12">
        <v>0</v>
      </c>
      <c r="H244" s="12">
        <v>0</v>
      </c>
      <c r="I244" s="12">
        <v>0</v>
      </c>
      <c r="J244" s="14"/>
      <c r="K244" s="12"/>
      <c r="L244" s="12">
        <v>182.61335236924845</v>
      </c>
      <c r="M244" s="12" t="s">
        <v>958</v>
      </c>
      <c r="N244" s="12" t="s">
        <v>958</v>
      </c>
      <c r="O244" s="12" t="str">
        <f>IF(VLOOKUP($A244,Tournoi!$B$2:$AC$601,6,0)="","",VLOOKUP($A244,Tournoi!$B$2:$AF$601,30,0))</f>
        <v/>
      </c>
      <c r="P244" s="12"/>
      <c r="Q244" s="12"/>
      <c r="R244" s="12"/>
      <c r="S244" s="15"/>
      <c r="T244" s="14">
        <f t="array" ref="T244">SUM(J244:S244)</f>
        <v>182.61335236924845</v>
      </c>
      <c r="U244" s="12">
        <f t="array" ref="U244">IF(S244="",0,S244)+IF((COUNT(J244:R244)&lt;6),SUM(J244:R244),(MAX(J244:R244)+LARGE(J244:R244,2)+LARGE(J244:R244,3)+LARGE(J244:R244,4)+LARGE(J244:R244,5)))</f>
        <v>182.61335236924845</v>
      </c>
      <c r="V244" s="12">
        <f>U244+G244+I244</f>
        <v>182.61335236924845</v>
      </c>
      <c r="W244" s="12">
        <f t="array" ref="W244">COUNT(J244:S244)</f>
        <v>1</v>
      </c>
      <c r="X244" s="12"/>
      <c r="Y244" s="12"/>
      <c r="Z244" s="16"/>
      <c r="AA244" s="12"/>
      <c r="AB244" s="12"/>
      <c r="AC244" s="16"/>
      <c r="AD244" s="16"/>
    </row>
    <row r="245" spans="1:31" s="19" customFormat="1" ht="16.5" customHeight="1" x14ac:dyDescent="0.2">
      <c r="A245" s="12">
        <v>165</v>
      </c>
      <c r="B245" s="12">
        <f t="array" ref="B245">_xlfn.RANK.EQ(V245,$V$2:$V$607)</f>
        <v>244</v>
      </c>
      <c r="C245" s="13" t="str">
        <f>IF(VLOOKUP($A245,Tournoi!$B$2:$F$601,3,0)="","",VLOOKUP($A245,Tournoi!$B$2:$F$601,3,0))</f>
        <v>Schepens</v>
      </c>
      <c r="D245" s="13" t="str">
        <f>IF(VLOOKUP($A245,Tournoi!$B$2:$F$601,4,0)="","",VLOOKUP($A245,Tournoi!$B$2:$F$601,4,0))</f>
        <v>Bart</v>
      </c>
      <c r="E245" s="13" t="str">
        <f>IF(VLOOKUP($A245,Tournoi!$B$2:$F$612,5,0)="","",VLOOKUP($A245,Tournoi!$B$2:$F$612,5,0))</f>
        <v>Spelen op Zolder</v>
      </c>
      <c r="F245" s="12">
        <v>0</v>
      </c>
      <c r="G245" s="12">
        <v>0</v>
      </c>
      <c r="H245" s="12">
        <v>237.63584965758901</v>
      </c>
      <c r="I245" s="12">
        <v>158.42389977172601</v>
      </c>
      <c r="J245" s="14">
        <v>20.1428571428571</v>
      </c>
      <c r="K245" s="12"/>
      <c r="L245" t="s">
        <v>958</v>
      </c>
      <c r="M245" s="12" t="s">
        <v>958</v>
      </c>
      <c r="N245" s="12" t="s">
        <v>958</v>
      </c>
      <c r="O245" s="12" t="str">
        <f>IF(VLOOKUP($A245,Tournoi!$B$2:$AC$601,6,0)="","",VLOOKUP($A245,Tournoi!$B$2:$AF$601,30,0))</f>
        <v/>
      </c>
      <c r="P245" s="12"/>
      <c r="Q245" s="12"/>
      <c r="R245" s="12"/>
      <c r="S245" s="15"/>
      <c r="T245" s="14">
        <f t="array" ref="T245">SUM(J245:S245)</f>
        <v>20.1428571428571</v>
      </c>
      <c r="U245" s="12">
        <f t="array" ref="U245">IF(S245="",0,S245)+IF((COUNT(J245:R245)&lt;6),SUM(J245:R245),(MAX(J245:R245)+LARGE(J245:R245,2)+LARGE(J245:R245,3)+LARGE(J245:R245,4)+LARGE(J245:R245,5)))</f>
        <v>20.1428571428571</v>
      </c>
      <c r="V245" s="12">
        <f>U245+G245+I245</f>
        <v>178.56675691458312</v>
      </c>
      <c r="W245" s="12">
        <f t="array" ref="W245">COUNT(J245:S245)</f>
        <v>1</v>
      </c>
      <c r="X245" s="12"/>
      <c r="Y245" s="12"/>
      <c r="Z245" s="16"/>
      <c r="AA245" s="12"/>
      <c r="AB245" s="12"/>
      <c r="AC245" s="16"/>
      <c r="AD245" s="16"/>
    </row>
    <row r="246" spans="1:31" s="19" customFormat="1" ht="16.5" customHeight="1" x14ac:dyDescent="0.2">
      <c r="A246" s="12">
        <v>461</v>
      </c>
      <c r="B246" s="12">
        <f t="array" ref="B246">_xlfn.RANK.EQ(V246,$V$2:$V$607)</f>
        <v>245</v>
      </c>
      <c r="C246" s="13" t="str">
        <f>IF(VLOOKUP($A246,Tournoi!$B$2:$F$601,3,0)="","",VLOOKUP($A246,Tournoi!$B$2:$F$601,3,0))</f>
        <v>Van de Maele</v>
      </c>
      <c r="D246" s="13" t="str">
        <f>IF(VLOOKUP($A246,Tournoi!$B$2:$F$601,4,0)="","",VLOOKUP($A246,Tournoi!$B$2:$F$601,4,0))</f>
        <v>Dave</v>
      </c>
      <c r="E246" t="str">
        <f>IF(VLOOKUP($A246,Tournoi!$B$2:$F$612,5,0)="","",VLOOKUP($A246,Tournoi!$B$2:$F$612,5,0))</f>
        <v/>
      </c>
      <c r="F246" s="12">
        <v>0</v>
      </c>
      <c r="G246" s="12">
        <v>0</v>
      </c>
      <c r="H246" s="12">
        <v>267.42919605453102</v>
      </c>
      <c r="I246" s="12">
        <v>178.286130703021</v>
      </c>
      <c r="J246" s="14"/>
      <c r="K246" s="12"/>
      <c r="L246" t="s">
        <v>958</v>
      </c>
      <c r="M246" s="12" t="s">
        <v>958</v>
      </c>
      <c r="N246" s="12" t="s">
        <v>958</v>
      </c>
      <c r="O246" s="12" t="str">
        <f>IF(VLOOKUP($A246,Tournoi!$B$2:$AC$601,6,0)="","",VLOOKUP($A246,Tournoi!$B$2:$AF$601,30,0))</f>
        <v/>
      </c>
      <c r="P246" s="12"/>
      <c r="Q246" s="12"/>
      <c r="R246" s="12"/>
      <c r="S246" s="15"/>
      <c r="T246" s="14">
        <f t="array" ref="T246">SUM(J246:S246)</f>
        <v>0</v>
      </c>
      <c r="U246" s="12">
        <f t="array" ref="U246">IF(S246="",0,S246)+IF((COUNT(J246:R246)&lt;6),SUM(J246:R246),(MAX(J246:R246)+LARGE(J246:R246,2)+LARGE(J246:R246,3)+LARGE(J246:R246,4)+LARGE(J246:R246,5)))</f>
        <v>0</v>
      </c>
      <c r="V246" s="12">
        <f>U246+G246+I246</f>
        <v>178.286130703021</v>
      </c>
      <c r="W246" s="12">
        <f t="array" ref="W246">COUNT(J246:S246)</f>
        <v>0</v>
      </c>
      <c r="X246" s="12"/>
      <c r="Y246" s="12"/>
      <c r="Z246" s="16"/>
      <c r="AA246" s="12"/>
      <c r="AB246" s="12"/>
      <c r="AC246" s="16"/>
      <c r="AD246" s="16"/>
    </row>
    <row r="247" spans="1:31" s="19" customFormat="1" ht="16.5" customHeight="1" x14ac:dyDescent="0.2">
      <c r="A247" s="12">
        <v>558</v>
      </c>
      <c r="B247" s="12">
        <f t="array" ref="B247">_xlfn.RANK.EQ(V247,$V$2:$V$607)</f>
        <v>246</v>
      </c>
      <c r="C247" s="13" t="str">
        <f>IF(VLOOKUP($A247,Tournoi!$B$2:$F$601,3,0)="","",VLOOKUP($A247,Tournoi!$B$2:$F$601,3,0))</f>
        <v>Heyerick</v>
      </c>
      <c r="D247" s="13" t="str">
        <f>IF(VLOOKUP($A247,Tournoi!$B$2:$F$601,4,0)="","",VLOOKUP($A247,Tournoi!$B$2:$F$601,4,0))</f>
        <v>Frederique</v>
      </c>
      <c r="E247" t="str">
        <f>IF(VLOOKUP($A247,Tournoi!$B$2:$F$612,5,0)="","",VLOOKUP($A247,Tournoi!$B$2:$F$612,5,0))</f>
        <v/>
      </c>
      <c r="F247" s="12">
        <v>296.23999611250599</v>
      </c>
      <c r="G247" s="12">
        <v>98.746665370835402</v>
      </c>
      <c r="H247" s="12">
        <v>67.248952092523098</v>
      </c>
      <c r="I247" s="12">
        <v>44.832634728348701</v>
      </c>
      <c r="J247" s="14"/>
      <c r="K247" s="12"/>
      <c r="L247" t="s">
        <v>958</v>
      </c>
      <c r="M247" s="12" t="s">
        <v>958</v>
      </c>
      <c r="N247" s="12" t="s">
        <v>958</v>
      </c>
      <c r="O247" s="12">
        <f>IF(VLOOKUP($A247,Tournoi!$B$2:$AC$601,6,0)="","",VLOOKUP($A247,Tournoi!$B$2:$AF$601,30,0))</f>
        <v>33.566091954022987</v>
      </c>
      <c r="P247" s="12"/>
      <c r="Q247" s="12"/>
      <c r="R247" s="12"/>
      <c r="S247" s="15"/>
      <c r="T247" s="14">
        <f t="array" ref="T247">SUM(J247:S247)</f>
        <v>33.566091954022987</v>
      </c>
      <c r="U247" s="12">
        <f t="array" ref="U247">IF(S247="",0,S247)+IF((COUNT(J247:R247)&lt;6),SUM(J247:R247),(MAX(J247:R247)+LARGE(J247:R247,2)+LARGE(J247:R247,3)+LARGE(J247:R247,4)+LARGE(J247:R247,5)))</f>
        <v>33.566091954022987</v>
      </c>
      <c r="V247" s="12">
        <f>U247+G247+I247</f>
        <v>177.14539205320708</v>
      </c>
      <c r="W247" s="12">
        <f t="array" ref="W247">COUNT(J247:S247)</f>
        <v>1</v>
      </c>
      <c r="X247" s="12"/>
      <c r="Y247" s="12"/>
      <c r="Z247" s="16"/>
      <c r="AA247" s="12"/>
      <c r="AB247" s="12"/>
      <c r="AC247" s="16"/>
      <c r="AD247" s="16"/>
      <c r="AE247" s="21"/>
    </row>
    <row r="248" spans="1:31" s="19" customFormat="1" ht="16.5" customHeight="1" x14ac:dyDescent="0.2">
      <c r="A248" s="12">
        <v>308</v>
      </c>
      <c r="B248" s="12">
        <f t="array" ref="B248">_xlfn.RANK.EQ(V248,$V$2:$V$607)</f>
        <v>247</v>
      </c>
      <c r="C248" s="13" t="str">
        <f>IF(VLOOKUP($A248,Tournoi!$B$2:$F$601,3,0)="","",VLOOKUP($A248,Tournoi!$B$2:$F$601,3,0))</f>
        <v>Gvardeitsev</v>
      </c>
      <c r="D248" s="13" t="str">
        <f>IF(VLOOKUP($A248,Tournoi!$B$2:$F$601,4,0)="","",VLOOKUP($A248,Tournoi!$B$2:$F$601,4,0))</f>
        <v>Daniil</v>
      </c>
      <c r="E248" s="13" t="str">
        <f>IF(VLOOKUP($A248,Tournoi!$B$2:$F$612,5,0)="","",VLOOKUP($A248,Tournoi!$B$2:$F$612,5,0))</f>
        <v>Alpa-Ludismes</v>
      </c>
      <c r="F248" s="12">
        <v>0</v>
      </c>
      <c r="G248" s="12">
        <v>0</v>
      </c>
      <c r="H248" s="12">
        <v>100.962964148813</v>
      </c>
      <c r="I248" s="12">
        <v>67.308642765875106</v>
      </c>
      <c r="J248" s="14"/>
      <c r="K248" s="12"/>
      <c r="L248" s="12">
        <v>109.70334253015997</v>
      </c>
      <c r="M248" s="12" t="s">
        <v>958</v>
      </c>
      <c r="N248" s="12" t="s">
        <v>958</v>
      </c>
      <c r="O248" s="12" t="str">
        <f>IF(VLOOKUP($A248,Tournoi!$B$2:$AC$601,6,0)="","",VLOOKUP($A248,Tournoi!$B$2:$AF$601,30,0))</f>
        <v/>
      </c>
      <c r="P248" s="12"/>
      <c r="Q248" s="12"/>
      <c r="R248" s="12"/>
      <c r="S248" s="15"/>
      <c r="T248" s="14">
        <f t="array" ref="T248">SUM(J248:S248)</f>
        <v>109.70334253015997</v>
      </c>
      <c r="U248" s="12">
        <f t="array" ref="U248">IF(S248="",0,S248)+IF((COUNT(J248:R248)&lt;6),SUM(J248:R248),(MAX(J248:R248)+LARGE(J248:R248,2)+LARGE(J248:R248,3)+LARGE(J248:R248,4)+LARGE(J248:R248,5)))</f>
        <v>109.70334253015997</v>
      </c>
      <c r="V248" s="12">
        <f>U248+G248+I248</f>
        <v>177.01198529603508</v>
      </c>
      <c r="W248" s="12">
        <f t="array" ref="W248">COUNT(J248:S248)</f>
        <v>1</v>
      </c>
      <c r="X248" s="12"/>
      <c r="Y248" s="12"/>
      <c r="Z248" s="16"/>
      <c r="AA248" s="16"/>
      <c r="AC248" s="16"/>
      <c r="AD248" s="16"/>
    </row>
    <row r="249" spans="1:31" s="19" customFormat="1" ht="16.5" customHeight="1" x14ac:dyDescent="0.2">
      <c r="A249" s="12">
        <v>570</v>
      </c>
      <c r="B249" s="12">
        <f t="array" ref="B249">_xlfn.RANK.EQ(V249,$V$2:$V$607)</f>
        <v>248</v>
      </c>
      <c r="C249" s="13" t="str">
        <f>IF(VLOOKUP($A249,Tournoi!$B$2:$F$601,3,0)="","",VLOOKUP($A249,Tournoi!$B$2:$F$601,3,0))</f>
        <v>Schelfaut</v>
      </c>
      <c r="D249" s="13" t="str">
        <f>IF(VLOOKUP($A249,Tournoi!$B$2:$F$601,4,0)="","",VLOOKUP($A249,Tournoi!$B$2:$F$601,4,0))</f>
        <v>Sander</v>
      </c>
      <c r="E249" t="str">
        <f>IF(VLOOKUP($A249,Tournoi!$B$2:$F$612,5,0)="","",VLOOKUP($A249,Tournoi!$B$2:$F$612,5,0))</f>
        <v/>
      </c>
      <c r="F249" s="12">
        <v>252.67930630525299</v>
      </c>
      <c r="G249" s="12">
        <v>84.226435435084397</v>
      </c>
      <c r="H249" s="12">
        <v>0</v>
      </c>
      <c r="I249" s="12">
        <v>0</v>
      </c>
      <c r="J249" s="14"/>
      <c r="K249" s="12"/>
      <c r="L249" t="s">
        <v>958</v>
      </c>
      <c r="M249" s="12" t="s">
        <v>958</v>
      </c>
      <c r="N249" s="12" t="s">
        <v>958</v>
      </c>
      <c r="O249" s="12">
        <f>IF(VLOOKUP($A249,Tournoi!$B$2:$AC$601,6,0)="","",VLOOKUP($A249,Tournoi!$B$2:$AF$601,30,0))</f>
        <v>92.336987045928055</v>
      </c>
      <c r="P249" s="12"/>
      <c r="Q249" s="12"/>
      <c r="R249" s="12"/>
      <c r="S249" s="15"/>
      <c r="T249" s="14">
        <f t="array" ref="T249">SUM(J249:S249)</f>
        <v>92.336987045928055</v>
      </c>
      <c r="U249" s="12">
        <f t="array" ref="U249">IF(S249="",0,S249)+IF((COUNT(J249:R249)&lt;6),SUM(J249:R249),(MAX(J249:R249)+LARGE(J249:R249,2)+LARGE(J249:R249,3)+LARGE(J249:R249,4)+LARGE(J249:R249,5)))</f>
        <v>92.336987045928055</v>
      </c>
      <c r="V249" s="12">
        <f>U249+G249+I249</f>
        <v>176.56342248101245</v>
      </c>
      <c r="W249" s="12">
        <f t="array" ref="W249">COUNT(J249:S249)</f>
        <v>1</v>
      </c>
      <c r="X249" s="12"/>
      <c r="Y249" s="12"/>
      <c r="Z249" s="16"/>
      <c r="AA249" s="16"/>
      <c r="AC249" s="16"/>
      <c r="AD249" s="16"/>
    </row>
    <row r="250" spans="1:31" s="19" customFormat="1" ht="16.5" customHeight="1" x14ac:dyDescent="0.2">
      <c r="A250" s="12">
        <v>240</v>
      </c>
      <c r="B250" s="12">
        <f t="array" ref="B250">_xlfn.RANK.EQ(V250,$V$2:$V$607)</f>
        <v>249</v>
      </c>
      <c r="C250" s="13" t="str">
        <f>IF(VLOOKUP($A250,Tournoi!$B$2:$F$601,3,0)="","",VLOOKUP($A250,Tournoi!$B$2:$F$601,3,0))</f>
        <v>Desmidt</v>
      </c>
      <c r="D250" s="13" t="str">
        <f>IF(VLOOKUP($A250,Tournoi!$B$2:$F$601,4,0)="","",VLOOKUP($A250,Tournoi!$B$2:$F$601,4,0))</f>
        <v>Griet</v>
      </c>
      <c r="E250" s="13" t="str">
        <f>IF(VLOOKUP($A250,Tournoi!$B$2:$F$612,5,0)="","",VLOOKUP($A250,Tournoi!$B$2:$F$612,5,0))</f>
        <v>Teen en Tander</v>
      </c>
      <c r="F250" s="12">
        <v>0</v>
      </c>
      <c r="G250" s="12">
        <v>0</v>
      </c>
      <c r="H250" s="12">
        <v>0</v>
      </c>
      <c r="I250" s="12">
        <v>0</v>
      </c>
      <c r="J250" s="14">
        <v>176.394610817559</v>
      </c>
      <c r="K250" s="12"/>
      <c r="L250" t="s">
        <v>958</v>
      </c>
      <c r="M250" s="12" t="s">
        <v>958</v>
      </c>
      <c r="N250" s="12" t="s">
        <v>958</v>
      </c>
      <c r="O250" s="12" t="str">
        <f>IF(VLOOKUP($A250,Tournoi!$B$2:$AC$601,6,0)="","",VLOOKUP($A250,Tournoi!$B$2:$AF$601,30,0))</f>
        <v/>
      </c>
      <c r="P250" s="12"/>
      <c r="Q250" s="12"/>
      <c r="R250" s="12"/>
      <c r="S250" s="15"/>
      <c r="T250" s="14">
        <f t="array" ref="T250">SUM(J250:S250)</f>
        <v>176.394610817559</v>
      </c>
      <c r="U250" s="12">
        <f t="array" ref="U250">IF(S250="",0,S250)+IF((COUNT(J250:R250)&lt;6),SUM(J250:R250),(MAX(J250:R250)+LARGE(J250:R250,2)+LARGE(J250:R250,3)+LARGE(J250:R250,4)+LARGE(J250:R250,5)))</f>
        <v>176.394610817559</v>
      </c>
      <c r="V250" s="12">
        <f>U250+G250+I250</f>
        <v>176.394610817559</v>
      </c>
      <c r="W250" s="12">
        <f t="array" ref="W250">COUNT(J250:S250)</f>
        <v>1</v>
      </c>
      <c r="X250" s="12"/>
      <c r="Y250" s="12"/>
      <c r="Z250" s="16"/>
      <c r="AA250" s="12"/>
      <c r="AB250" s="12"/>
      <c r="AC250" s="16"/>
      <c r="AD250" s="16"/>
    </row>
    <row r="251" spans="1:31" s="19" customFormat="1" ht="16.5" customHeight="1" x14ac:dyDescent="0.2">
      <c r="A251" s="12">
        <v>208</v>
      </c>
      <c r="B251" s="12">
        <f t="array" ref="B251">_xlfn.RANK.EQ(V251,$V$2:$V$607)</f>
        <v>250</v>
      </c>
      <c r="C251" s="13" t="str">
        <f>IF(VLOOKUP($A251,Tournoi!$B$2:$F$601,3,0)="","",VLOOKUP($A251,Tournoi!$B$2:$F$601,3,0))</f>
        <v>Goethals</v>
      </c>
      <c r="D251" s="13" t="str">
        <f>IF(VLOOKUP($A251,Tournoi!$B$2:$F$601,4,0)="","",VLOOKUP($A251,Tournoi!$B$2:$F$601,4,0))</f>
        <v>Katrijn</v>
      </c>
      <c r="E251" s="13" t="str">
        <f>IF(VLOOKUP($A251,Tournoi!$B$2:$F$612,5,0)="","",VLOOKUP($A251,Tournoi!$B$2:$F$612,5,0))</f>
        <v>Spelen op Zolder</v>
      </c>
      <c r="F251" s="12">
        <v>0</v>
      </c>
      <c r="G251" s="12">
        <v>0</v>
      </c>
      <c r="H251" s="12">
        <v>0</v>
      </c>
      <c r="I251" s="12">
        <v>0</v>
      </c>
      <c r="J251" s="14">
        <v>175.33115942028999</v>
      </c>
      <c r="K251" s="12"/>
      <c r="L251" t="s">
        <v>958</v>
      </c>
      <c r="M251" s="12" t="s">
        <v>958</v>
      </c>
      <c r="N251" s="12" t="s">
        <v>958</v>
      </c>
      <c r="O251" s="12" t="str">
        <f>IF(VLOOKUP($A251,Tournoi!$B$2:$AC$601,6,0)="","",VLOOKUP($A251,Tournoi!$B$2:$AF$601,30,0))</f>
        <v/>
      </c>
      <c r="P251" s="12"/>
      <c r="Q251" s="12"/>
      <c r="R251" s="12"/>
      <c r="S251" s="15"/>
      <c r="T251" s="14">
        <f t="array" ref="T251">SUM(J251:S251)</f>
        <v>175.33115942028999</v>
      </c>
      <c r="U251" s="12">
        <f t="array" ref="U251">IF(S251="",0,S251)+IF((COUNT(J251:R251)&lt;6),SUM(J251:R251),(MAX(J251:R251)+LARGE(J251:R251,2)+LARGE(J251:R251,3)+LARGE(J251:R251,4)+LARGE(J251:R251,5)))</f>
        <v>175.33115942028999</v>
      </c>
      <c r="V251" s="12">
        <f>U251+G251+I251</f>
        <v>175.33115942028999</v>
      </c>
      <c r="W251" s="12">
        <f t="array" ref="W251">COUNT(J251:S251)</f>
        <v>1</v>
      </c>
      <c r="X251" s="12"/>
      <c r="Y251" s="12"/>
      <c r="Z251" s="16"/>
      <c r="AA251" s="12"/>
      <c r="AB251" s="12"/>
      <c r="AC251" s="16"/>
      <c r="AD251" s="16"/>
    </row>
    <row r="252" spans="1:31" s="19" customFormat="1" ht="16.5" customHeight="1" x14ac:dyDescent="0.2">
      <c r="A252" s="12">
        <v>357</v>
      </c>
      <c r="B252" s="12">
        <f t="array" ref="B252">_xlfn.RANK.EQ(V252,$V$2:$V$607)</f>
        <v>251</v>
      </c>
      <c r="C252" s="13" t="str">
        <f>IF(VLOOKUP($A252,Tournoi!$B$2:$F$601,3,0)="","",VLOOKUP($A252,Tournoi!$B$2:$F$601,3,0))</f>
        <v>Evras</v>
      </c>
      <c r="D252" s="13" t="str">
        <f>IF(VLOOKUP($A252,Tournoi!$B$2:$F$601,4,0)="","",VLOOKUP($A252,Tournoi!$B$2:$F$601,4,0))</f>
        <v>Julie</v>
      </c>
      <c r="E252" t="str">
        <f>IF(VLOOKUP($A252,Tournoi!$B$2:$F$612,5,0)="","",VLOOKUP($A252,Tournoi!$B$2:$F$612,5,0))</f>
        <v/>
      </c>
      <c r="F252" s="12">
        <v>0</v>
      </c>
      <c r="G252" s="12">
        <v>0</v>
      </c>
      <c r="H252" s="12">
        <v>261.00673542820499</v>
      </c>
      <c r="I252" s="12">
        <v>174.00449028547001</v>
      </c>
      <c r="J252" s="14"/>
      <c r="K252" s="12"/>
      <c r="L252" t="s">
        <v>958</v>
      </c>
      <c r="M252" s="12" t="s">
        <v>958</v>
      </c>
      <c r="N252" s="12" t="s">
        <v>958</v>
      </c>
      <c r="O252" s="12" t="str">
        <f>IF(VLOOKUP($A252,Tournoi!$B$2:$AC$601,6,0)="","",VLOOKUP($A252,Tournoi!$B$2:$AF$601,30,0))</f>
        <v/>
      </c>
      <c r="P252" s="12"/>
      <c r="Q252" s="12"/>
      <c r="R252" s="12"/>
      <c r="S252" s="15"/>
      <c r="T252" s="14">
        <f t="array" ref="T252">SUM(J252:S252)</f>
        <v>0</v>
      </c>
      <c r="U252" s="12">
        <f t="array" ref="U252">IF(S252="",0,S252)+IF((COUNT(J252:R252)&lt;6),SUM(J252:R252),(MAX(J252:R252)+LARGE(J252:R252,2)+LARGE(J252:R252,3)+LARGE(J252:R252,4)+LARGE(J252:R252,5)))</f>
        <v>0</v>
      </c>
      <c r="V252" s="12">
        <f>U252+G252+I252</f>
        <v>174.00449028547001</v>
      </c>
      <c r="W252" s="12">
        <f t="array" ref="W252">COUNT(J252:S252)</f>
        <v>0</v>
      </c>
      <c r="X252" s="12"/>
      <c r="Y252" s="12"/>
      <c r="Z252" s="16"/>
      <c r="AA252" s="12"/>
      <c r="AB252" s="12"/>
      <c r="AC252" s="16"/>
      <c r="AD252" s="16"/>
    </row>
    <row r="253" spans="1:31" s="19" customFormat="1" ht="16.5" customHeight="1" x14ac:dyDescent="0.2">
      <c r="A253" s="12">
        <v>503</v>
      </c>
      <c r="B253" s="12">
        <f t="array" ref="B253">_xlfn.RANK.EQ(V253,$V$2:$V$607)</f>
        <v>252</v>
      </c>
      <c r="C253" s="13" t="str">
        <f>IF(VLOOKUP($A253,Tournoi!$B$2:$F$601,3,0)="","",VLOOKUP($A253,Tournoi!$B$2:$F$601,3,0))</f>
        <v>Meganck</v>
      </c>
      <c r="D253" s="13" t="str">
        <f>IF(VLOOKUP($A253,Tournoi!$B$2:$F$601,4,0)="","",VLOOKUP($A253,Tournoi!$B$2:$F$601,4,0))</f>
        <v>Ellen</v>
      </c>
      <c r="E253" t="str">
        <f>IF(VLOOKUP($A253,Tournoi!$B$2:$F$612,5,0)="","",VLOOKUP($A253,Tournoi!$B$2:$F$612,5,0))</f>
        <v/>
      </c>
      <c r="F253" s="12">
        <v>215.300378787879</v>
      </c>
      <c r="G253" s="12">
        <v>71.766792929292905</v>
      </c>
      <c r="H253" s="12">
        <v>151.75955275727301</v>
      </c>
      <c r="I253" s="12">
        <v>101.173035171515</v>
      </c>
      <c r="J253" s="14"/>
      <c r="K253" s="12"/>
      <c r="L253" t="s">
        <v>958</v>
      </c>
      <c r="M253" s="12" t="s">
        <v>958</v>
      </c>
      <c r="N253" s="12" t="s">
        <v>958</v>
      </c>
      <c r="O253" s="12" t="str">
        <f>IF(VLOOKUP($A253,Tournoi!$B$2:$AC$601,6,0)="","",VLOOKUP($A253,Tournoi!$B$2:$AF$601,30,0))</f>
        <v/>
      </c>
      <c r="P253" s="12"/>
      <c r="Q253" s="12"/>
      <c r="R253" s="12"/>
      <c r="S253" s="15"/>
      <c r="T253" s="14">
        <f t="array" ref="T253">SUM(J253:S253)</f>
        <v>0</v>
      </c>
      <c r="U253" s="12">
        <f t="array" ref="U253">IF(S253="",0,S253)+IF((COUNT(J253:R253)&lt;6),SUM(J253:R253),(MAX(J253:R253)+LARGE(J253:R253,2)+LARGE(J253:R253,3)+LARGE(J253:R253,4)+LARGE(J253:R253,5)))</f>
        <v>0</v>
      </c>
      <c r="V253" s="12">
        <f>U253+G253+I253</f>
        <v>172.93982810080792</v>
      </c>
      <c r="W253" s="12">
        <f t="array" ref="W253">COUNT(J253:S253)</f>
        <v>0</v>
      </c>
      <c r="X253" s="12"/>
      <c r="Y253" s="12"/>
      <c r="Z253" s="16"/>
      <c r="AA253" s="12"/>
      <c r="AB253" s="12"/>
      <c r="AC253" s="16"/>
      <c r="AD253" s="16"/>
      <c r="AE253" s="21"/>
    </row>
    <row r="254" spans="1:31" s="19" customFormat="1" ht="16.5" customHeight="1" x14ac:dyDescent="0.2">
      <c r="A254" s="12">
        <v>317</v>
      </c>
      <c r="B254" s="12">
        <f t="array" ref="B254">_xlfn.RANK.EQ(V254,$V$2:$V$607)</f>
        <v>253</v>
      </c>
      <c r="C254" s="13" t="str">
        <f>IF(VLOOKUP($A254,Tournoi!$B$2:$F$601,3,0)="","",VLOOKUP($A254,Tournoi!$B$2:$F$601,3,0))</f>
        <v>Chartier</v>
      </c>
      <c r="D254" s="13" t="str">
        <f>IF(VLOOKUP($A254,Tournoi!$B$2:$F$601,4,0)="","",VLOOKUP($A254,Tournoi!$B$2:$F$601,4,0))</f>
        <v>Dominique</v>
      </c>
      <c r="E254" t="str">
        <f>IF(VLOOKUP($A254,Tournoi!$B$2:$F$612,5,0)="","",VLOOKUP($A254,Tournoi!$B$2:$F$612,5,0))</f>
        <v/>
      </c>
      <c r="F254" s="12">
        <v>0</v>
      </c>
      <c r="G254" s="12">
        <v>0</v>
      </c>
      <c r="H254" s="12">
        <v>258.54199983272002</v>
      </c>
      <c r="I254" s="12">
        <v>172.361333221813</v>
      </c>
      <c r="J254" s="14"/>
      <c r="K254" s="12"/>
      <c r="L254" t="s">
        <v>958</v>
      </c>
      <c r="M254" s="12" t="s">
        <v>958</v>
      </c>
      <c r="N254" s="12" t="s">
        <v>958</v>
      </c>
      <c r="O254" s="12" t="str">
        <f>IF(VLOOKUP($A254,Tournoi!$B$2:$AC$601,6,0)="","",VLOOKUP($A254,Tournoi!$B$2:$AF$601,30,0))</f>
        <v/>
      </c>
      <c r="P254" s="12"/>
      <c r="Q254" s="12"/>
      <c r="R254" s="12"/>
      <c r="S254" s="15"/>
      <c r="T254" s="14">
        <f t="array" ref="T254">SUM(J254:S254)</f>
        <v>0</v>
      </c>
      <c r="U254" s="12">
        <f t="array" ref="U254">IF(S254="",0,S254)+IF((COUNT(J254:R254)&lt;6),SUM(J254:R254),(MAX(J254:R254)+LARGE(J254:R254,2)+LARGE(J254:R254,3)+LARGE(J254:R254,4)+LARGE(J254:R254,5)))</f>
        <v>0</v>
      </c>
      <c r="V254" s="12">
        <f>U254+G254+I254</f>
        <v>172.361333221813</v>
      </c>
      <c r="W254" s="12">
        <f t="array" ref="W254">COUNT(J254:S254)</f>
        <v>0</v>
      </c>
      <c r="X254" s="12"/>
      <c r="Y254" s="12"/>
      <c r="Z254" s="16"/>
      <c r="AA254" s="12"/>
      <c r="AB254" s="12"/>
      <c r="AC254" s="16"/>
      <c r="AD254" s="16"/>
    </row>
    <row r="255" spans="1:31" s="19" customFormat="1" ht="16.5" customHeight="1" x14ac:dyDescent="0.2">
      <c r="A255" s="12">
        <v>484</v>
      </c>
      <c r="B255" s="12">
        <f t="array" ref="B255">_xlfn.RANK.EQ(V255,$V$2:$V$607)</f>
        <v>254</v>
      </c>
      <c r="C255" s="13" t="str">
        <f>IF(VLOOKUP($A255,Tournoi!$B$2:$F$601,3,0)="","",VLOOKUP($A255,Tournoi!$B$2:$F$601,3,0))</f>
        <v>Jonckheere</v>
      </c>
      <c r="D255" s="13" t="str">
        <f>IF(VLOOKUP($A255,Tournoi!$B$2:$F$601,4,0)="","",VLOOKUP($A255,Tournoi!$B$2:$F$601,4,0))</f>
        <v>Tania</v>
      </c>
      <c r="E255" t="str">
        <f>IF(VLOOKUP($A255,Tournoi!$B$2:$F$612,5,0)="","",VLOOKUP($A255,Tournoi!$B$2:$F$612,5,0))</f>
        <v/>
      </c>
      <c r="F255" s="12">
        <v>0</v>
      </c>
      <c r="G255" s="12">
        <v>0</v>
      </c>
      <c r="H255" s="12">
        <v>100.612635018478</v>
      </c>
      <c r="I255" s="12">
        <v>67.075090012318697</v>
      </c>
      <c r="J255" s="14"/>
      <c r="K255" s="12"/>
      <c r="L255" t="s">
        <v>958</v>
      </c>
      <c r="M255" s="12" t="s">
        <v>958</v>
      </c>
      <c r="N255" s="12" t="s">
        <v>958</v>
      </c>
      <c r="O255" s="12">
        <f>IF(VLOOKUP($A255,Tournoi!$B$2:$AC$601,6,0)="","",VLOOKUP($A255,Tournoi!$B$2:$AF$601,30,0))</f>
        <v>104.81610573683793</v>
      </c>
      <c r="P255" s="12"/>
      <c r="Q255" s="12"/>
      <c r="R255" s="12"/>
      <c r="S255" s="15"/>
      <c r="T255" s="14">
        <f t="array" ref="T255">SUM(J255:S255)</f>
        <v>104.81610573683793</v>
      </c>
      <c r="U255" s="12">
        <f t="array" ref="U255">IF(S255="",0,S255)+IF((COUNT(J255:R255)&lt;6),SUM(J255:R255),(MAX(J255:R255)+LARGE(J255:R255,2)+LARGE(J255:R255,3)+LARGE(J255:R255,4)+LARGE(J255:R255,5)))</f>
        <v>104.81610573683793</v>
      </c>
      <c r="V255" s="12">
        <f>U255+G255+I255</f>
        <v>171.89119574915662</v>
      </c>
      <c r="W255" s="12">
        <f t="array" ref="W255">COUNT(J255:S255)</f>
        <v>1</v>
      </c>
      <c r="X255" s="12"/>
      <c r="Y255" s="12"/>
      <c r="Z255" s="16"/>
      <c r="AA255" s="12"/>
      <c r="AB255" s="12"/>
      <c r="AC255" s="16"/>
      <c r="AD255" s="16"/>
      <c r="AE255" s="21"/>
    </row>
    <row r="256" spans="1:31" s="19" customFormat="1" ht="16.5" customHeight="1" x14ac:dyDescent="0.2">
      <c r="A256" s="12">
        <v>508</v>
      </c>
      <c r="B256" s="12">
        <f t="array" ref="B256">_xlfn.RANK.EQ(V256,$V$2:$V$607)</f>
        <v>255</v>
      </c>
      <c r="C256" s="13" t="str">
        <f>IF(VLOOKUP($A256,Tournoi!$B$2:$F$601,3,0)="","",VLOOKUP($A256,Tournoi!$B$2:$F$601,3,0))</f>
        <v>Willems</v>
      </c>
      <c r="D256" s="13" t="str">
        <f>IF(VLOOKUP($A256,Tournoi!$B$2:$F$601,4,0)="","",VLOOKUP($A256,Tournoi!$B$2:$F$601,4,0))</f>
        <v>Britt</v>
      </c>
      <c r="E256" t="str">
        <f>IF(VLOOKUP($A256,Tournoi!$B$2:$F$612,5,0)="","",VLOOKUP($A256,Tournoi!$B$2:$F$612,5,0))</f>
        <v/>
      </c>
      <c r="F256" s="12">
        <v>0</v>
      </c>
      <c r="G256" s="12">
        <v>0</v>
      </c>
      <c r="H256" s="12">
        <v>257.40499999999997</v>
      </c>
      <c r="I256" s="12">
        <v>171.60333333333301</v>
      </c>
      <c r="J256" s="14"/>
      <c r="K256" s="12"/>
      <c r="L256" t="s">
        <v>958</v>
      </c>
      <c r="M256" s="12" t="s">
        <v>958</v>
      </c>
      <c r="N256" s="12" t="s">
        <v>958</v>
      </c>
      <c r="O256" s="12" t="str">
        <f>IF(VLOOKUP($A256,Tournoi!$B$2:$AC$601,6,0)="","",VLOOKUP($A256,Tournoi!$B$2:$AF$601,30,0))</f>
        <v/>
      </c>
      <c r="P256" s="12"/>
      <c r="Q256" s="12"/>
      <c r="R256" s="12"/>
      <c r="S256" s="15"/>
      <c r="T256" s="14">
        <f t="array" ref="T256">SUM(J256:S256)</f>
        <v>0</v>
      </c>
      <c r="U256" s="12">
        <f t="array" ref="U256">IF(S256="",0,S256)+IF((COUNT(J256:R256)&lt;6),SUM(J256:R256),(MAX(J256:R256)+LARGE(J256:R256,2)+LARGE(J256:R256,3)+LARGE(J256:R256,4)+LARGE(J256:R256,5)))</f>
        <v>0</v>
      </c>
      <c r="V256" s="12">
        <f>U256+G256+I256</f>
        <v>171.60333333333301</v>
      </c>
      <c r="W256" s="12">
        <f t="array" ref="W256">COUNT(J256:S256)</f>
        <v>0</v>
      </c>
      <c r="X256" s="12"/>
      <c r="Y256" s="12"/>
      <c r="Z256" s="16"/>
      <c r="AA256" s="16"/>
      <c r="AC256" s="16"/>
      <c r="AD256" s="16"/>
    </row>
    <row r="257" spans="1:256" s="19" customFormat="1" ht="16.5" customHeight="1" x14ac:dyDescent="0.2">
      <c r="A257" s="12">
        <v>315</v>
      </c>
      <c r="B257" s="12">
        <f t="array" ref="B257">_xlfn.RANK.EQ(V257,$V$2:$V$607)</f>
        <v>256</v>
      </c>
      <c r="C257" s="13" t="str">
        <f>IF(VLOOKUP($A257,Tournoi!$B$2:$F$601,3,0)="","",VLOOKUP($A257,Tournoi!$B$2:$F$601,3,0))</f>
        <v>Calingaert</v>
      </c>
      <c r="D257" s="13" t="str">
        <f>IF(VLOOKUP($A257,Tournoi!$B$2:$F$601,4,0)="","",VLOOKUP($A257,Tournoi!$B$2:$F$601,4,0))</f>
        <v>Axel</v>
      </c>
      <c r="E257" t="str">
        <f>IF(VLOOKUP($A257,Tournoi!$B$2:$F$612,5,0)="","",VLOOKUP($A257,Tournoi!$B$2:$F$612,5,0))</f>
        <v/>
      </c>
      <c r="F257" s="12">
        <v>0</v>
      </c>
      <c r="G257" s="12">
        <v>0</v>
      </c>
      <c r="H257" s="12">
        <v>251.80846560846601</v>
      </c>
      <c r="I257" s="12">
        <v>167.87231040564399</v>
      </c>
      <c r="J257" s="14"/>
      <c r="K257" s="12"/>
      <c r="L257" t="s">
        <v>958</v>
      </c>
      <c r="M257" s="12" t="s">
        <v>958</v>
      </c>
      <c r="N257" s="12" t="s">
        <v>958</v>
      </c>
      <c r="O257" s="12" t="str">
        <f>IF(VLOOKUP($A257,Tournoi!$B$2:$AC$601,6,0)="","",VLOOKUP($A257,Tournoi!$B$2:$AF$601,30,0))</f>
        <v/>
      </c>
      <c r="P257" s="12"/>
      <c r="Q257" s="12"/>
      <c r="R257" s="12"/>
      <c r="S257" s="15"/>
      <c r="T257" s="14">
        <f t="array" ref="T257">SUM(J257:S257)</f>
        <v>0</v>
      </c>
      <c r="U257" s="12">
        <f t="array" ref="U257">IF(S257="",0,S257)+IF((COUNT(J257:R257)&lt;6),SUM(J257:R257),(MAX(J257:R257)+LARGE(J257:R257,2)+LARGE(J257:R257,3)+LARGE(J257:R257,4)+LARGE(J257:R257,5)))</f>
        <v>0</v>
      </c>
      <c r="V257" s="12">
        <f>U257+G257+I257</f>
        <v>167.87231040564399</v>
      </c>
      <c r="W257" s="12">
        <f t="array" ref="W257">COUNT(J257:S257)</f>
        <v>0</v>
      </c>
      <c r="X257" s="12"/>
      <c r="Y257" s="12"/>
      <c r="Z257" s="16"/>
      <c r="AA257" s="12"/>
      <c r="AB257" s="12"/>
      <c r="AC257" s="16"/>
      <c r="AD257" s="16"/>
    </row>
    <row r="258" spans="1:256" s="19" customFormat="1" ht="16.5" customHeight="1" x14ac:dyDescent="0.2">
      <c r="A258" s="12">
        <v>544</v>
      </c>
      <c r="B258" s="12">
        <f t="array" ref="B258">_xlfn.RANK.EQ(V258,$V$2:$V$607)</f>
        <v>257</v>
      </c>
      <c r="C258" s="13" t="str">
        <f>IF(VLOOKUP($A258,Tournoi!$B$2:$F$601,3,0)="","",VLOOKUP($A258,Tournoi!$B$2:$F$601,3,0))</f>
        <v>Vanderbeken</v>
      </c>
      <c r="D258" s="13" t="str">
        <f>IF(VLOOKUP($A258,Tournoi!$B$2:$F$601,4,0)="","",VLOOKUP($A258,Tournoi!$B$2:$F$601,4,0))</f>
        <v>Heike</v>
      </c>
      <c r="E258" t="str">
        <f>IF(VLOOKUP($A258,Tournoi!$B$2:$F$612,5,0)="","",VLOOKUP($A258,Tournoi!$B$2:$F$612,5,0))</f>
        <v/>
      </c>
      <c r="F258" s="12">
        <v>138.19164419516099</v>
      </c>
      <c r="G258" s="12">
        <v>46.063881398386798</v>
      </c>
      <c r="H258" s="12">
        <v>0</v>
      </c>
      <c r="I258" s="12">
        <v>0</v>
      </c>
      <c r="J258" s="14"/>
      <c r="K258" s="12"/>
      <c r="L258" t="s">
        <v>958</v>
      </c>
      <c r="M258" s="12" t="s">
        <v>958</v>
      </c>
      <c r="N258" s="12" t="s">
        <v>958</v>
      </c>
      <c r="O258" s="12">
        <f>IF(VLOOKUP($A258,Tournoi!$B$2:$AC$601,6,0)="","",VLOOKUP($A258,Tournoi!$B$2:$AF$601,30,0))</f>
        <v>120.656568877551</v>
      </c>
      <c r="P258" s="12"/>
      <c r="Q258" s="12"/>
      <c r="R258" s="12"/>
      <c r="S258" s="15"/>
      <c r="T258" s="14">
        <f t="array" ref="T258">SUM(J258:S258)</f>
        <v>120.656568877551</v>
      </c>
      <c r="U258" s="12">
        <f t="array" ref="U258">IF(S258="",0,S258)+IF((COUNT(J258:R258)&lt;6),SUM(J258:R258),(MAX(J258:R258)+LARGE(J258:R258,2)+LARGE(J258:R258,3)+LARGE(J258:R258,4)+LARGE(J258:R258,5)))</f>
        <v>120.656568877551</v>
      </c>
      <c r="V258" s="12">
        <f>U258+G258+I258</f>
        <v>166.72045027593779</v>
      </c>
      <c r="W258" s="12">
        <f t="array" ref="W258">COUNT(J258:S258)</f>
        <v>1</v>
      </c>
      <c r="X258" s="12"/>
      <c r="Y258" s="12"/>
      <c r="Z258" s="16"/>
      <c r="AA258" s="12"/>
      <c r="AB258" s="12"/>
      <c r="AC258" s="16"/>
      <c r="AD258" s="16"/>
    </row>
    <row r="259" spans="1:256" s="19" customFormat="1" ht="16.5" customHeight="1" x14ac:dyDescent="0.2">
      <c r="A259" s="12">
        <v>490</v>
      </c>
      <c r="B259" s="12">
        <f t="array" ref="B259">_xlfn.RANK.EQ(V259,$V$2:$V$607)</f>
        <v>258</v>
      </c>
      <c r="C259" s="13" t="str">
        <f>IF(VLOOKUP($A259,Tournoi!$B$2:$F$601,3,0)="","",VLOOKUP($A259,Tournoi!$B$2:$F$601,3,0))</f>
        <v>Stroobant</v>
      </c>
      <c r="D259" s="13" t="str">
        <f>IF(VLOOKUP($A259,Tournoi!$B$2:$F$601,4,0)="","",VLOOKUP($A259,Tournoi!$B$2:$F$601,4,0))</f>
        <v>Ludwig</v>
      </c>
      <c r="E259" t="str">
        <f>IF(VLOOKUP($A259,Tournoi!$B$2:$F$612,5,0)="","",VLOOKUP($A259,Tournoi!$B$2:$F$612,5,0))</f>
        <v/>
      </c>
      <c r="F259" s="12">
        <v>0</v>
      </c>
      <c r="G259" s="12">
        <v>0</v>
      </c>
      <c r="H259" s="12">
        <v>249.59603758989201</v>
      </c>
      <c r="I259" s="12">
        <v>166.39735839326099</v>
      </c>
      <c r="J259" s="14"/>
      <c r="K259" s="12"/>
      <c r="L259" t="s">
        <v>958</v>
      </c>
      <c r="M259" s="12" t="s">
        <v>958</v>
      </c>
      <c r="N259" s="12" t="s">
        <v>958</v>
      </c>
      <c r="O259" s="12" t="str">
        <f>IF(VLOOKUP($A259,Tournoi!$B$2:$AC$601,6,0)="","",VLOOKUP($A259,Tournoi!$B$2:$AF$601,30,0))</f>
        <v/>
      </c>
      <c r="P259" s="12"/>
      <c r="Q259" s="12"/>
      <c r="R259" s="12"/>
      <c r="S259" s="15"/>
      <c r="T259" s="14">
        <f t="array" ref="T259">SUM(J259:S259)</f>
        <v>0</v>
      </c>
      <c r="U259" s="12">
        <f t="array" ref="U259">IF(S259="",0,S259)+IF((COUNT(J259:R259)&lt;6),SUM(J259:R259),(MAX(J259:R259)+LARGE(J259:R259,2)+LARGE(J259:R259,3)+LARGE(J259:R259,4)+LARGE(J259:R259,5)))</f>
        <v>0</v>
      </c>
      <c r="V259" s="12">
        <f>U259+G259+I259</f>
        <v>166.39735839326099</v>
      </c>
      <c r="W259" s="12">
        <f t="array" ref="W259">COUNT(J259:S259)</f>
        <v>0</v>
      </c>
      <c r="X259" s="12"/>
      <c r="Y259" s="12"/>
      <c r="Z259" s="16"/>
      <c r="AA259" s="16"/>
      <c r="AC259" s="16"/>
      <c r="AD259" s="16"/>
    </row>
    <row r="260" spans="1:256" s="19" customFormat="1" ht="16.5" customHeight="1" x14ac:dyDescent="0.2">
      <c r="A260" s="12">
        <v>413</v>
      </c>
      <c r="B260" s="12">
        <f t="array" ref="B260">_xlfn.RANK.EQ(V260,$V$2:$V$607)</f>
        <v>259</v>
      </c>
      <c r="C260" s="13" t="str">
        <f>IF(VLOOKUP($A260,Tournoi!$B$2:$F$601,3,0)="","",VLOOKUP($A260,Tournoi!$B$2:$F$601,3,0))</f>
        <v>Martens</v>
      </c>
      <c r="D260" s="13" t="str">
        <f>IF(VLOOKUP($A260,Tournoi!$B$2:$F$601,4,0)="","",VLOOKUP($A260,Tournoi!$B$2:$F$601,4,0))</f>
        <v>Anthony</v>
      </c>
      <c r="E260" t="str">
        <f>IF(VLOOKUP($A260,Tournoi!$B$2:$F$612,5,0)="","",VLOOKUP($A260,Tournoi!$B$2:$F$612,5,0))</f>
        <v/>
      </c>
      <c r="F260" s="12">
        <v>0</v>
      </c>
      <c r="G260" s="12">
        <v>0</v>
      </c>
      <c r="H260" s="12">
        <v>92.260810574229694</v>
      </c>
      <c r="I260" s="12">
        <v>61.507207049486503</v>
      </c>
      <c r="J260" s="14"/>
      <c r="K260" s="12"/>
      <c r="L260" t="s">
        <v>958</v>
      </c>
      <c r="M260" s="12" t="s">
        <v>958</v>
      </c>
      <c r="N260" s="12" t="s">
        <v>958</v>
      </c>
      <c r="O260" s="12">
        <f>IF(VLOOKUP($A260,Tournoi!$B$2:$AC$601,6,0)="","",VLOOKUP($A260,Tournoi!$B$2:$AF$601,30,0))</f>
        <v>104.75306550293072</v>
      </c>
      <c r="P260" s="12"/>
      <c r="Q260" s="12"/>
      <c r="R260" s="12"/>
      <c r="S260" s="15"/>
      <c r="T260" s="14">
        <f t="array" ref="T260">SUM(J260:S260)</f>
        <v>104.75306550293072</v>
      </c>
      <c r="U260" s="12">
        <f t="array" ref="U260">IF(S260="",0,S260)+IF((COUNT(J260:R260)&lt;6),SUM(J260:R260),(MAX(J260:R260)+LARGE(J260:R260,2)+LARGE(J260:R260,3)+LARGE(J260:R260,4)+LARGE(J260:R260,5)))</f>
        <v>104.75306550293072</v>
      </c>
      <c r="V260" s="12">
        <f>U260+G260+I260</f>
        <v>166.26027255241723</v>
      </c>
      <c r="W260" s="12">
        <f t="array" ref="W260">COUNT(J260:S260)</f>
        <v>1</v>
      </c>
      <c r="X260" s="12"/>
      <c r="Y260" s="12"/>
      <c r="Z260" s="16"/>
      <c r="AA260" s="12"/>
      <c r="AB260" s="12"/>
      <c r="AC260" s="16"/>
      <c r="AD260" s="16"/>
    </row>
    <row r="261" spans="1:256" s="19" customFormat="1" ht="16.5" customHeight="1" x14ac:dyDescent="0.2">
      <c r="A261" s="12">
        <v>99</v>
      </c>
      <c r="B261" s="12">
        <f t="array" ref="B261">_xlfn.RANK.EQ(V261,$V$2:$V$607)</f>
        <v>260</v>
      </c>
      <c r="C261" s="13" t="str">
        <f>IF(VLOOKUP($A261,Tournoi!$B$2:$F$601,3,0)="","",VLOOKUP($A261,Tournoi!$B$2:$F$601,3,0))</f>
        <v>Dolmans</v>
      </c>
      <c r="D261" s="13" t="str">
        <f>IF(VLOOKUP($A261,Tournoi!$B$2:$F$601,4,0)="","",VLOOKUP($A261,Tournoi!$B$2:$F$601,4,0))</f>
        <v>Laura</v>
      </c>
      <c r="E261" t="str">
        <f>IF(VLOOKUP($A261,Tournoi!$B$2:$F$612,5,0)="","",VLOOKUP($A261,Tournoi!$B$2:$F$612,5,0))</f>
        <v/>
      </c>
      <c r="F261" s="12">
        <v>0</v>
      </c>
      <c r="G261" s="12">
        <v>0</v>
      </c>
      <c r="H261" s="12">
        <v>92.181086490019496</v>
      </c>
      <c r="I261" s="12">
        <v>61.454057660013</v>
      </c>
      <c r="J261" s="14">
        <v>104.25966850828701</v>
      </c>
      <c r="K261" s="12"/>
      <c r="L261" t="s">
        <v>958</v>
      </c>
      <c r="M261" s="12" t="s">
        <v>958</v>
      </c>
      <c r="N261" s="12" t="s">
        <v>958</v>
      </c>
      <c r="O261" s="12" t="str">
        <f>IF(VLOOKUP($A261,Tournoi!$B$2:$AC$601,6,0)="","",VLOOKUP($A261,Tournoi!$B$2:$AF$601,30,0))</f>
        <v/>
      </c>
      <c r="P261" s="12"/>
      <c r="Q261" s="12"/>
      <c r="R261" s="12"/>
      <c r="S261" s="15"/>
      <c r="T261" s="14">
        <f t="array" ref="T261">SUM(J261:S261)</f>
        <v>104.25966850828701</v>
      </c>
      <c r="U261" s="12">
        <f t="array" ref="U261">IF(S261="",0,S261)+IF((COUNT(J261:R261)&lt;6),SUM(J261:R261),(MAX(J261:R261)+LARGE(J261:R261,2)+LARGE(J261:R261,3)+LARGE(J261:R261,4)+LARGE(J261:R261,5)))</f>
        <v>104.25966850828701</v>
      </c>
      <c r="V261" s="12">
        <f>U261+G261+I261</f>
        <v>165.71372616830001</v>
      </c>
      <c r="W261" s="12">
        <f t="array" ref="W261">COUNT(J261:S261)</f>
        <v>1</v>
      </c>
      <c r="X261" s="12"/>
      <c r="Y261" s="12"/>
      <c r="Z261" s="16"/>
      <c r="AA261" s="12"/>
      <c r="AB261" s="12"/>
      <c r="AC261" s="16"/>
      <c r="AD261" s="16"/>
    </row>
    <row r="262" spans="1:256" s="19" customFormat="1" ht="16.5" customHeight="1" x14ac:dyDescent="0.2">
      <c r="A262" s="12">
        <v>505</v>
      </c>
      <c r="B262" s="12">
        <f t="array" ref="B262">_xlfn.RANK.EQ(V262,$V$2:$V$607)</f>
        <v>261</v>
      </c>
      <c r="C262" t="str">
        <f>IF(VLOOKUP($A262,Tournoi!$B$2:$F$601,3,0)="","",VLOOKUP($A262,Tournoi!$B$2:$F$601,3,0))</f>
        <v>Cloostermans</v>
      </c>
      <c r="D262" t="str">
        <f>IF(VLOOKUP($A262,Tournoi!$B$2:$F$601,4,0)="","",VLOOKUP($A262,Tournoi!$B$2:$F$601,4,0))</f>
        <v>Erwin</v>
      </c>
      <c r="E262" t="str">
        <f>IF(VLOOKUP($A262,Tournoi!$B$2:$F$612,5,0)="","",VLOOKUP($A262,Tournoi!$B$2:$F$612,5,0))</f>
        <v/>
      </c>
      <c r="F262" s="12">
        <v>0</v>
      </c>
      <c r="G262" s="12">
        <v>0</v>
      </c>
      <c r="H262" s="12">
        <v>0</v>
      </c>
      <c r="I262" s="12">
        <v>0</v>
      </c>
      <c r="J262" s="14"/>
      <c r="K262" s="12"/>
      <c r="L262" t="s">
        <v>958</v>
      </c>
      <c r="M262" s="12" t="s">
        <v>958</v>
      </c>
      <c r="N262" s="12" t="s">
        <v>958</v>
      </c>
      <c r="O262" s="12">
        <f>IF(VLOOKUP($A262,Tournoi!$B$2:$AC$601,6,0)="","",VLOOKUP($A262,Tournoi!$B$2:$AF$601,30,0))</f>
        <v>164.78859642885527</v>
      </c>
      <c r="P262" s="12"/>
      <c r="Q262" s="12"/>
      <c r="R262" s="12"/>
      <c r="S262" s="15"/>
      <c r="T262" s="14">
        <f t="array" ref="T262">SUM(J262:S262)</f>
        <v>164.78859642885527</v>
      </c>
      <c r="U262" s="12">
        <f t="array" ref="U262">IF(S262="",0,S262)+IF((COUNT(J262:R262)&lt;6),SUM(J262:R262),(MAX(J262:R262)+LARGE(J262:R262,2)+LARGE(J262:R262,3)+LARGE(J262:R262,4)+LARGE(J262:R262,5)))</f>
        <v>164.78859642885527</v>
      </c>
      <c r="V262" s="12">
        <f>U262+G262+I262</f>
        <v>164.78859642885527</v>
      </c>
      <c r="W262" s="12">
        <f t="array" ref="W262">COUNT(J262:S262)</f>
        <v>1</v>
      </c>
      <c r="X262" s="12"/>
      <c r="Y262" s="12"/>
      <c r="Z262" s="16"/>
      <c r="AA262" s="16"/>
      <c r="AC262" s="16"/>
      <c r="AD262" s="16"/>
    </row>
    <row r="263" spans="1:256" s="19" customFormat="1" ht="16.5" customHeight="1" x14ac:dyDescent="0.2">
      <c r="A263" s="12">
        <v>76</v>
      </c>
      <c r="B263" s="12">
        <f t="array" ref="B263">_xlfn.RANK.EQ(V263,$V$2:$V$607)</f>
        <v>262</v>
      </c>
      <c r="C263" s="13" t="str">
        <f>IF(VLOOKUP($A263,Tournoi!$B$2:$F$601,3,0)="","",VLOOKUP($A263,Tournoi!$B$2:$F$601,3,0))</f>
        <v>Van Reusel</v>
      </c>
      <c r="D263" s="13" t="str">
        <f>IF(VLOOKUP($A263,Tournoi!$B$2:$F$601,4,0)="","",VLOOKUP($A263,Tournoi!$B$2:$F$601,4,0))</f>
        <v>Matthias</v>
      </c>
      <c r="E263" s="13" t="str">
        <f>IF(VLOOKUP($A263,Tournoi!$B$2:$F$612,5,0)="","",VLOOKUP($A263,Tournoi!$B$2:$F$612,5,0))</f>
        <v>Winning Movez</v>
      </c>
      <c r="F263" s="12">
        <v>66.907590759075902</v>
      </c>
      <c r="G263" s="12">
        <v>22.302530253025299</v>
      </c>
      <c r="H263" s="12">
        <v>0</v>
      </c>
      <c r="I263" s="12">
        <v>0</v>
      </c>
      <c r="J263" s="14">
        <v>142.35840099383299</v>
      </c>
      <c r="K263" s="12"/>
      <c r="L263" t="s">
        <v>958</v>
      </c>
      <c r="M263" s="12" t="s">
        <v>958</v>
      </c>
      <c r="N263" s="12" t="s">
        <v>958</v>
      </c>
      <c r="O263" s="12" t="str">
        <f>IF(VLOOKUP($A263,Tournoi!$B$2:$AC$601,6,0)="","",VLOOKUP($A263,Tournoi!$B$2:$AF$601,30,0))</f>
        <v/>
      </c>
      <c r="P263" s="12"/>
      <c r="Q263" s="12"/>
      <c r="R263" s="12"/>
      <c r="S263" s="15"/>
      <c r="T263" s="14">
        <f t="array" ref="T263">SUM(J263:S263)</f>
        <v>142.35840099383299</v>
      </c>
      <c r="U263" s="12">
        <f t="array" ref="U263">IF(S263="",0,S263)+IF((COUNT(J263:R263)&lt;6),SUM(J263:R263),(MAX(J263:R263)+LARGE(J263:R263,2)+LARGE(J263:R263,3)+LARGE(J263:R263,4)+LARGE(J263:R263,5)))</f>
        <v>142.35840099383299</v>
      </c>
      <c r="V263" s="12">
        <f>U263+G263+I263</f>
        <v>164.6609312468583</v>
      </c>
      <c r="W263" s="12">
        <f t="array" ref="W263">COUNT(J263:S263)</f>
        <v>1</v>
      </c>
      <c r="X263" s="12"/>
      <c r="Y263" s="12"/>
      <c r="Z263" s="16"/>
      <c r="AA263" s="12"/>
      <c r="AB263" s="12"/>
      <c r="AC263" s="16"/>
      <c r="AD263" s="16"/>
    </row>
    <row r="264" spans="1:256" s="19" customFormat="1" ht="16.5" customHeight="1" x14ac:dyDescent="0.2">
      <c r="A264" s="12">
        <v>154</v>
      </c>
      <c r="B264" s="12">
        <f t="array" ref="B264">_xlfn.RANK.EQ(V264,$V$2:$V$607)</f>
        <v>263</v>
      </c>
      <c r="C264" s="13" t="str">
        <f>IF(VLOOKUP($A264,Tournoi!$B$2:$F$601,3,0)="","",VLOOKUP($A264,Tournoi!$B$2:$F$601,3,0))</f>
        <v>Denecker</v>
      </c>
      <c r="D264" s="13" t="str">
        <f>IF(VLOOKUP($A264,Tournoi!$B$2:$F$601,4,0)="","",VLOOKUP($A264,Tournoi!$B$2:$F$601,4,0))</f>
        <v>Annemie</v>
      </c>
      <c r="E264" s="13" t="str">
        <f>IF(VLOOKUP($A264,Tournoi!$B$2:$F$612,5,0)="","",VLOOKUP($A264,Tournoi!$B$2:$F$612,5,0))</f>
        <v>Spelen op Zolder</v>
      </c>
      <c r="F264" s="12">
        <v>133.775054081473</v>
      </c>
      <c r="G264" s="12">
        <v>44.591684693824398</v>
      </c>
      <c r="H264" s="12">
        <v>104.57481840193699</v>
      </c>
      <c r="I264" s="12">
        <v>69.716545601291401</v>
      </c>
      <c r="J264" s="14">
        <v>50.158385093167702</v>
      </c>
      <c r="K264" s="12"/>
      <c r="L264" t="s">
        <v>958</v>
      </c>
      <c r="M264" s="12" t="s">
        <v>958</v>
      </c>
      <c r="N264" s="12" t="s">
        <v>958</v>
      </c>
      <c r="O264" s="12" t="str">
        <f>IF(VLOOKUP($A264,Tournoi!$B$2:$AC$601,6,0)="","",VLOOKUP($A264,Tournoi!$B$2:$AF$601,30,0))</f>
        <v/>
      </c>
      <c r="P264" s="12"/>
      <c r="Q264" s="12"/>
      <c r="R264" s="12"/>
      <c r="S264" s="15"/>
      <c r="T264" s="14">
        <f t="array" ref="T264">SUM(J264:S264)</f>
        <v>50.158385093167702</v>
      </c>
      <c r="U264" s="12">
        <f t="array" ref="U264">IF(S264="",0,S264)+IF((COUNT(J264:R264)&lt;6),SUM(J264:R264),(MAX(J264:R264)+LARGE(J264:R264,2)+LARGE(J264:R264,3)+LARGE(J264:R264,4)+LARGE(J264:R264,5)))</f>
        <v>50.158385093167702</v>
      </c>
      <c r="V264" s="12">
        <f>U264+G264+I264</f>
        <v>164.46661538828351</v>
      </c>
      <c r="W264" s="12">
        <f t="array" ref="W264">COUNT(J264:S264)</f>
        <v>1</v>
      </c>
      <c r="X264" s="12"/>
      <c r="Y264" s="12"/>
      <c r="Z264" s="16"/>
      <c r="AA264" s="16"/>
      <c r="AC264" s="16"/>
      <c r="AD264" s="16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</row>
    <row r="265" spans="1:256" s="19" customFormat="1" ht="16.5" customHeight="1" x14ac:dyDescent="0.2">
      <c r="A265" s="12">
        <v>262</v>
      </c>
      <c r="B265" s="12">
        <f t="array" ref="B265">_xlfn.RANK.EQ(V265,$V$2:$V$607)</f>
        <v>264</v>
      </c>
      <c r="C265" s="13" t="str">
        <f>IF(VLOOKUP($A265,Tournoi!$B$2:$F$601,3,0)="","",VLOOKUP($A265,Tournoi!$B$2:$F$601,3,0))</f>
        <v>Gobert</v>
      </c>
      <c r="D265" s="13" t="str">
        <f>IF(VLOOKUP($A265,Tournoi!$B$2:$F$601,4,0)="","",VLOOKUP($A265,Tournoi!$B$2:$F$601,4,0))</f>
        <v>Bastien</v>
      </c>
      <c r="E265" t="str">
        <f>IF(VLOOKUP($A265,Tournoi!$B$2:$F$612,5,0)="","",VLOOKUP($A265,Tournoi!$B$2:$F$612,5,0))</f>
        <v/>
      </c>
      <c r="F265" s="12">
        <v>215.11570175438601</v>
      </c>
      <c r="G265" s="12">
        <v>71.705233918128698</v>
      </c>
      <c r="H265" s="12">
        <v>137.276265658683</v>
      </c>
      <c r="I265" s="12">
        <v>91.517510439121693</v>
      </c>
      <c r="J265" s="14"/>
      <c r="K265" s="12"/>
      <c r="L265" t="s">
        <v>958</v>
      </c>
      <c r="M265" s="12" t="s">
        <v>958</v>
      </c>
      <c r="N265" s="12" t="s">
        <v>958</v>
      </c>
      <c r="O265" s="12" t="str">
        <f>IF(VLOOKUP($A265,Tournoi!$B$2:$AC$601,6,0)="","",VLOOKUP($A265,Tournoi!$B$2:$AF$601,30,0))</f>
        <v/>
      </c>
      <c r="P265" s="12"/>
      <c r="Q265" s="12"/>
      <c r="R265" s="12"/>
      <c r="S265" s="15"/>
      <c r="T265" s="14">
        <f t="array" ref="T265">SUM(J265:S265)</f>
        <v>0</v>
      </c>
      <c r="U265" s="12">
        <f t="array" ref="U265">IF(S265="",0,S265)+IF((COUNT(J265:R265)&lt;6),SUM(J265:R265),(MAX(J265:R265)+LARGE(J265:R265,2)+LARGE(J265:R265,3)+LARGE(J265:R265,4)+LARGE(J265:R265,5)))</f>
        <v>0</v>
      </c>
      <c r="V265" s="12">
        <f>U265+G265+I265</f>
        <v>163.22274435725041</v>
      </c>
      <c r="W265" s="12">
        <f t="array" ref="W265">COUNT(J265:S265)</f>
        <v>0</v>
      </c>
      <c r="X265" s="12"/>
      <c r="Y265" s="12"/>
      <c r="Z265" s="16"/>
      <c r="AA265" s="12"/>
      <c r="AB265" s="12"/>
      <c r="AC265" s="16"/>
      <c r="AD265" s="16"/>
    </row>
    <row r="266" spans="1:256" s="19" customFormat="1" ht="16.5" customHeight="1" x14ac:dyDescent="0.2">
      <c r="A266" s="12">
        <v>456</v>
      </c>
      <c r="B266" s="12">
        <f t="array" ref="B266">_xlfn.RANK.EQ(V266,$V$2:$V$607)</f>
        <v>265</v>
      </c>
      <c r="C266" s="13" t="str">
        <f>IF(VLOOKUP($A266,Tournoi!$B$2:$F$601,3,0)="","",VLOOKUP($A266,Tournoi!$B$2:$F$601,3,0))</f>
        <v>Mertens</v>
      </c>
      <c r="D266" s="13" t="str">
        <f>IF(VLOOKUP($A266,Tournoi!$B$2:$F$601,4,0)="","",VLOOKUP($A266,Tournoi!$B$2:$F$601,4,0))</f>
        <v>Elly</v>
      </c>
      <c r="E266" t="str">
        <f>IF(VLOOKUP($A266,Tournoi!$B$2:$F$612,5,0)="","",VLOOKUP($A266,Tournoi!$B$2:$F$612,5,0))</f>
        <v/>
      </c>
      <c r="F266" s="12">
        <v>133.355533063428</v>
      </c>
      <c r="G266" s="12">
        <v>44.451844354475902</v>
      </c>
      <c r="H266" s="12">
        <v>178.04128022415</v>
      </c>
      <c r="I266" s="12">
        <v>118.6941868161</v>
      </c>
      <c r="J266" s="14"/>
      <c r="K266" s="12"/>
      <c r="L266" t="s">
        <v>958</v>
      </c>
      <c r="M266" s="12" t="s">
        <v>958</v>
      </c>
      <c r="N266" s="12" t="s">
        <v>958</v>
      </c>
      <c r="O266" s="12" t="str">
        <f>IF(VLOOKUP($A266,Tournoi!$B$2:$AC$601,6,0)="","",VLOOKUP($A266,Tournoi!$B$2:$AF$601,30,0))</f>
        <v/>
      </c>
      <c r="P266" s="12"/>
      <c r="Q266" s="12"/>
      <c r="R266" s="12"/>
      <c r="S266" s="15"/>
      <c r="T266" s="14">
        <f t="array" ref="T266">SUM(J266:S266)</f>
        <v>0</v>
      </c>
      <c r="U266" s="12">
        <f t="array" ref="U266">IF(S266="",0,S266)+IF((COUNT(J266:R266)&lt;6),SUM(J266:R266),(MAX(J266:R266)+LARGE(J266:R266,2)+LARGE(J266:R266,3)+LARGE(J266:R266,4)+LARGE(J266:R266,5)))</f>
        <v>0</v>
      </c>
      <c r="V266" s="12">
        <f>U266+G266+I266</f>
        <v>163.1460311705759</v>
      </c>
      <c r="W266" s="12">
        <f t="array" ref="W266">COUNT(J266:S266)</f>
        <v>0</v>
      </c>
      <c r="X266" s="12"/>
      <c r="Y266" s="12"/>
      <c r="Z266" s="16"/>
      <c r="AA266" s="12"/>
      <c r="AB266" s="12"/>
      <c r="AC266" s="16"/>
      <c r="AD266" s="16"/>
    </row>
    <row r="267" spans="1:256" s="19" customFormat="1" ht="16.5" customHeight="1" x14ac:dyDescent="0.2">
      <c r="A267" s="12">
        <v>108</v>
      </c>
      <c r="B267" s="12">
        <f t="array" ref="B267">_xlfn.RANK.EQ(V267,$V$2:$V$607)</f>
        <v>266</v>
      </c>
      <c r="C267" s="13" t="str">
        <f>IF(VLOOKUP($A267,Tournoi!$B$2:$F$601,3,0)="","",VLOOKUP($A267,Tournoi!$B$2:$F$601,3,0))</f>
        <v>Vercauteren</v>
      </c>
      <c r="D267" s="13" t="str">
        <f>IF(VLOOKUP($A267,Tournoi!$B$2:$F$601,4,0)="","",VLOOKUP($A267,Tournoi!$B$2:$F$601,4,0))</f>
        <v>Joeri</v>
      </c>
      <c r="E267" t="str">
        <f>IF(VLOOKUP($A267,Tournoi!$B$2:$F$612,5,0)="","",VLOOKUP($A267,Tournoi!$B$2:$F$612,5,0))</f>
        <v/>
      </c>
      <c r="F267" s="12">
        <v>105.61841712526299</v>
      </c>
      <c r="G267" s="12">
        <v>35.206139041754199</v>
      </c>
      <c r="H267" s="12">
        <v>191.38232041484599</v>
      </c>
      <c r="I267" s="12">
        <v>127.58821360989801</v>
      </c>
      <c r="J267" s="14"/>
      <c r="K267" s="12"/>
      <c r="L267" t="s">
        <v>958</v>
      </c>
      <c r="M267" s="12" t="s">
        <v>958</v>
      </c>
      <c r="N267" s="12" t="s">
        <v>958</v>
      </c>
      <c r="O267" s="12" t="str">
        <f>IF(VLOOKUP($A267,Tournoi!$B$2:$AC$601,6,0)="","",VLOOKUP($A267,Tournoi!$B$2:$AF$601,30,0))</f>
        <v/>
      </c>
      <c r="P267" s="12"/>
      <c r="Q267" s="12"/>
      <c r="R267" s="12"/>
      <c r="S267" s="15"/>
      <c r="T267" s="14">
        <f t="array" ref="T267">SUM(J267:S267)</f>
        <v>0</v>
      </c>
      <c r="U267" s="12">
        <f t="array" ref="U267">IF(S267="",0,S267)+IF((COUNT(J267:R267)&lt;6),SUM(J267:R267),(MAX(J267:R267)+LARGE(J267:R267,2)+LARGE(J267:R267,3)+LARGE(J267:R267,4)+LARGE(J267:R267,5)))</f>
        <v>0</v>
      </c>
      <c r="V267" s="12">
        <f>U267+G267+I267</f>
        <v>162.79435265165222</v>
      </c>
      <c r="W267" s="12">
        <f t="array" ref="W267">COUNT(J267:S267)</f>
        <v>0</v>
      </c>
      <c r="X267" s="12"/>
      <c r="Y267" s="12"/>
      <c r="Z267" s="16"/>
      <c r="AA267" s="12"/>
      <c r="AB267" s="12"/>
      <c r="AC267" s="16"/>
      <c r="AD267" s="16"/>
    </row>
    <row r="268" spans="1:256" s="19" customFormat="1" ht="16.5" customHeight="1" x14ac:dyDescent="0.2">
      <c r="A268" s="12">
        <v>166</v>
      </c>
      <c r="B268" s="12">
        <f t="array" ref="B268">_xlfn.RANK.EQ(V268,$V$2:$V$607)</f>
        <v>267</v>
      </c>
      <c r="C268" s="13" t="str">
        <f>IF(VLOOKUP($A268,Tournoi!$B$2:$F$601,3,0)="","",VLOOKUP($A268,Tournoi!$B$2:$F$601,3,0))</f>
        <v>Vandierendonck</v>
      </c>
      <c r="D268" s="13" t="str">
        <f>IF(VLOOKUP($A268,Tournoi!$B$2:$F$601,4,0)="","",VLOOKUP($A268,Tournoi!$B$2:$F$601,4,0))</f>
        <v>Noor</v>
      </c>
      <c r="E268" s="13" t="str">
        <f>IF(VLOOKUP($A268,Tournoi!$B$2:$F$612,5,0)="","",VLOOKUP($A268,Tournoi!$B$2:$F$612,5,0))</f>
        <v>Spelen op Zolder</v>
      </c>
      <c r="F268" s="12">
        <v>66.966666666666697</v>
      </c>
      <c r="G268" s="12">
        <v>22.322222222222202</v>
      </c>
      <c r="H268" s="12">
        <v>0.15384615384615399</v>
      </c>
      <c r="I268" s="12">
        <v>0.102564102564103</v>
      </c>
      <c r="J268" s="14">
        <v>138.81195984576499</v>
      </c>
      <c r="K268" s="12"/>
      <c r="L268" t="s">
        <v>958</v>
      </c>
      <c r="M268" s="12" t="s">
        <v>958</v>
      </c>
      <c r="N268" s="12" t="s">
        <v>958</v>
      </c>
      <c r="O268" s="12" t="str">
        <f>IF(VLOOKUP($A268,Tournoi!$B$2:$AC$601,6,0)="","",VLOOKUP($A268,Tournoi!$B$2:$AF$601,30,0))</f>
        <v/>
      </c>
      <c r="P268" s="12"/>
      <c r="Q268" s="12"/>
      <c r="R268" s="12"/>
      <c r="S268" s="15"/>
      <c r="T268" s="14">
        <f t="array" ref="T268">SUM(J268:S268)</f>
        <v>138.81195984576499</v>
      </c>
      <c r="U268" s="12">
        <f t="array" ref="U268">IF(S268="",0,S268)+IF((COUNT(J268:R268)&lt;6),SUM(J268:R268),(MAX(J268:R268)+LARGE(J268:R268,2)+LARGE(J268:R268,3)+LARGE(J268:R268,4)+LARGE(J268:R268,5)))</f>
        <v>138.81195984576499</v>
      </c>
      <c r="V268" s="12">
        <f>U268+G268+I268</f>
        <v>161.2367461705513</v>
      </c>
      <c r="W268" s="12">
        <f t="array" ref="W268">COUNT(J268:S268)</f>
        <v>1</v>
      </c>
      <c r="X268" s="12"/>
      <c r="Y268" s="12"/>
      <c r="Z268" s="16"/>
      <c r="AA268" s="12"/>
      <c r="AB268" s="12"/>
      <c r="AC268" s="16"/>
      <c r="AD268" s="16"/>
    </row>
    <row r="269" spans="1:256" s="19" customFormat="1" ht="16.5" customHeight="1" x14ac:dyDescent="0.2">
      <c r="A269" s="12">
        <v>466</v>
      </c>
      <c r="B269" s="12">
        <f t="array" ref="B269">_xlfn.RANK.EQ(V269,$V$2:$V$607)</f>
        <v>268</v>
      </c>
      <c r="C269" s="13" t="str">
        <f>IF(VLOOKUP($A269,Tournoi!$B$2:$F$601,3,0)="","",VLOOKUP($A269,Tournoi!$B$2:$F$601,3,0))</f>
        <v>De Prycker</v>
      </c>
      <c r="D269" s="13" t="str">
        <f>IF(VLOOKUP($A269,Tournoi!$B$2:$F$601,4,0)="","",VLOOKUP($A269,Tournoi!$B$2:$F$601,4,0))</f>
        <v>Wannes</v>
      </c>
      <c r="E269" t="str">
        <f>IF(VLOOKUP($A269,Tournoi!$B$2:$F$612,5,0)="","",VLOOKUP($A269,Tournoi!$B$2:$F$612,5,0))</f>
        <v/>
      </c>
      <c r="F269" s="12">
        <v>177.401327997089</v>
      </c>
      <c r="G269" s="12">
        <v>59.133775999029801</v>
      </c>
      <c r="H269" s="12">
        <v>0.53438574027899499</v>
      </c>
      <c r="I269" s="12">
        <v>0.35625716018599601</v>
      </c>
      <c r="J269" s="14"/>
      <c r="K269" s="12"/>
      <c r="L269" t="s">
        <v>958</v>
      </c>
      <c r="M269" s="12" t="s">
        <v>958</v>
      </c>
      <c r="N269" s="12" t="s">
        <v>958</v>
      </c>
      <c r="O269" s="12">
        <f>IF(VLOOKUP($A269,Tournoi!$B$2:$AC$601,6,0)="","",VLOOKUP($A269,Tournoi!$B$2:$AF$601,30,0))</f>
        <v>100.64790220901787</v>
      </c>
      <c r="P269" s="12"/>
      <c r="Q269" s="12"/>
      <c r="R269" s="12"/>
      <c r="S269" s="15"/>
      <c r="T269" s="14">
        <f t="array" ref="T269">SUM(J269:S269)</f>
        <v>100.64790220901787</v>
      </c>
      <c r="U269" s="12">
        <f t="array" ref="U269">IF(S269="",0,S269)+IF((COUNT(J269:R269)&lt;6),SUM(J269:R269),(MAX(J269:R269)+LARGE(J269:R269,2)+LARGE(J269:R269,3)+LARGE(J269:R269,4)+LARGE(J269:R269,5)))</f>
        <v>100.64790220901787</v>
      </c>
      <c r="V269" s="12">
        <f>U269+G269+I269</f>
        <v>160.13793536823368</v>
      </c>
      <c r="W269" s="12">
        <f t="array" ref="W269">COUNT(J269:S269)</f>
        <v>1</v>
      </c>
      <c r="X269" s="12"/>
      <c r="Y269" s="12"/>
      <c r="Z269" s="16"/>
      <c r="AA269" s="12"/>
      <c r="AB269" s="12"/>
      <c r="AC269" s="16"/>
      <c r="AD269" s="16"/>
    </row>
    <row r="270" spans="1:256" s="19" customFormat="1" ht="16.5" customHeight="1" x14ac:dyDescent="0.2">
      <c r="A270" s="12">
        <v>31</v>
      </c>
      <c r="B270" s="12">
        <f t="array" ref="B270">_xlfn.RANK.EQ(V270,$V$2:$V$607)</f>
        <v>269</v>
      </c>
      <c r="C270" s="13" t="str">
        <f>IF(VLOOKUP($A270,Tournoi!$B$2:$F$601,3,0)="","",VLOOKUP($A270,Tournoi!$B$2:$F$601,3,0))</f>
        <v>Derycke</v>
      </c>
      <c r="D270" s="13" t="str">
        <f>IF(VLOOKUP($A270,Tournoi!$B$2:$F$601,4,0)="","",VLOOKUP($A270,Tournoi!$B$2:$F$601,4,0))</f>
        <v>Elke</v>
      </c>
      <c r="E270" s="13" t="str">
        <f>IF(VLOOKUP($A270,Tournoi!$B$2:$F$612,5,0)="","",VLOOKUP($A270,Tournoi!$B$2:$F$612,5,0))</f>
        <v>Spelen op Zolder</v>
      </c>
      <c r="F270" s="12">
        <v>0</v>
      </c>
      <c r="G270" s="12">
        <v>0</v>
      </c>
      <c r="H270" s="12">
        <v>0</v>
      </c>
      <c r="I270" s="12">
        <v>0</v>
      </c>
      <c r="J270" s="14">
        <v>159.66450216450201</v>
      </c>
      <c r="K270" s="12"/>
      <c r="L270" t="s">
        <v>958</v>
      </c>
      <c r="M270" s="12" t="s">
        <v>958</v>
      </c>
      <c r="N270" s="12" t="s">
        <v>958</v>
      </c>
      <c r="O270" s="12" t="str">
        <f>IF(VLOOKUP($A270,Tournoi!$B$2:$AC$601,6,0)="","",VLOOKUP($A270,Tournoi!$B$2:$AF$601,30,0))</f>
        <v/>
      </c>
      <c r="P270" s="12"/>
      <c r="Q270" s="12"/>
      <c r="R270" s="12"/>
      <c r="S270" s="15"/>
      <c r="T270" s="14">
        <f t="array" ref="T270">SUM(J270:S270)</f>
        <v>159.66450216450201</v>
      </c>
      <c r="U270" s="12">
        <f t="array" ref="U270">IF(S270="",0,S270)+IF((COUNT(J270:R270)&lt;6),SUM(J270:R270),(MAX(J270:R270)+LARGE(J270:R270,2)+LARGE(J270:R270,3)+LARGE(J270:R270,4)+LARGE(J270:R270,5)))</f>
        <v>159.66450216450201</v>
      </c>
      <c r="V270" s="12">
        <f>U270+G270+I270</f>
        <v>159.66450216450201</v>
      </c>
      <c r="W270" s="12">
        <f t="array" ref="W270">COUNT(J270:S270)</f>
        <v>1</v>
      </c>
      <c r="X270" s="12"/>
      <c r="Y270" s="12"/>
      <c r="Z270" s="16"/>
      <c r="AA270" s="16"/>
      <c r="AC270" s="16"/>
      <c r="AD270" s="16"/>
    </row>
    <row r="271" spans="1:256" s="19" customFormat="1" ht="16.5" customHeight="1" x14ac:dyDescent="0.2">
      <c r="A271" s="12">
        <v>514</v>
      </c>
      <c r="B271" s="12">
        <f t="array" ref="B271">_xlfn.RANK.EQ(V271,$V$2:$V$607)</f>
        <v>270</v>
      </c>
      <c r="C271" t="str">
        <f>IF(VLOOKUP($A271,Tournoi!$B$2:$F$601,3,0)="","",VLOOKUP($A271,Tournoi!$B$2:$F$601,3,0))</f>
        <v>Lemahieu</v>
      </c>
      <c r="D271" t="str">
        <f>IF(VLOOKUP($A271,Tournoi!$B$2:$F$601,4,0)="","",VLOOKUP($A271,Tournoi!$B$2:$F$601,4,0))</f>
        <v>Charlotte</v>
      </c>
      <c r="E271" t="str">
        <f>IF(VLOOKUP($A271,Tournoi!$B$2:$F$612,5,0)="","",VLOOKUP($A271,Tournoi!$B$2:$F$612,5,0))</f>
        <v/>
      </c>
      <c r="F271" s="12">
        <v>0</v>
      </c>
      <c r="G271" s="12">
        <v>0</v>
      </c>
      <c r="H271" s="12">
        <v>0</v>
      </c>
      <c r="I271" s="12">
        <v>0</v>
      </c>
      <c r="J271" s="14"/>
      <c r="K271" s="12"/>
      <c r="L271" t="s">
        <v>958</v>
      </c>
      <c r="M271" s="12" t="s">
        <v>958</v>
      </c>
      <c r="N271" s="12" t="s">
        <v>958</v>
      </c>
      <c r="O271" s="12">
        <f>IF(VLOOKUP($A271,Tournoi!$B$2:$AC$601,6,0)="","",VLOOKUP($A271,Tournoi!$B$2:$AF$601,30,0))</f>
        <v>158.65891565070871</v>
      </c>
      <c r="P271" s="12"/>
      <c r="Q271" s="12"/>
      <c r="R271" s="12"/>
      <c r="S271" s="15"/>
      <c r="T271" s="14">
        <f t="array" ref="T271">SUM(J271:S271)</f>
        <v>158.65891565070871</v>
      </c>
      <c r="U271" s="12">
        <f t="array" ref="U271">IF(S271="",0,S271)+IF((COUNT(J271:R271)&lt;6),SUM(J271:R271),(MAX(J271:R271)+LARGE(J271:R271,2)+LARGE(J271:R271,3)+LARGE(J271:R271,4)+LARGE(J271:R271,5)))</f>
        <v>158.65891565070871</v>
      </c>
      <c r="V271" s="12">
        <f>U271+G271+I271</f>
        <v>158.65891565070871</v>
      </c>
      <c r="W271" s="12">
        <f t="array" ref="W271">COUNT(J271:S271)</f>
        <v>1</v>
      </c>
      <c r="X271" s="12"/>
      <c r="Y271" s="12"/>
      <c r="Z271" s="16"/>
      <c r="AA271" s="12"/>
      <c r="AB271" s="12"/>
      <c r="AC271" s="16"/>
      <c r="AD271" s="16"/>
    </row>
    <row r="272" spans="1:256" s="19" customFormat="1" ht="16.5" customHeight="1" x14ac:dyDescent="0.2">
      <c r="A272" s="12">
        <v>493</v>
      </c>
      <c r="B272" s="12">
        <f t="array" ref="B272">_xlfn.RANK.EQ(V272,$V$2:$V$607)</f>
        <v>271</v>
      </c>
      <c r="C272" s="13" t="str">
        <f>IF(VLOOKUP($A272,Tournoi!$B$2:$F$601,3,0)="","",VLOOKUP($A272,Tournoi!$B$2:$F$601,3,0))</f>
        <v>Van Bouwel</v>
      </c>
      <c r="D272" s="13" t="str">
        <f>IF(VLOOKUP($A272,Tournoi!$B$2:$F$601,4,0)="","",VLOOKUP($A272,Tournoi!$B$2:$F$601,4,0))</f>
        <v>Gert</v>
      </c>
      <c r="E272" t="str">
        <f>IF(VLOOKUP($A272,Tournoi!$B$2:$F$612,5,0)="","",VLOOKUP($A272,Tournoi!$B$2:$F$612,5,0))</f>
        <v/>
      </c>
      <c r="F272" s="12">
        <v>190.42060384078701</v>
      </c>
      <c r="G272" s="12">
        <v>63.473534613595803</v>
      </c>
      <c r="H272" s="12">
        <v>67.090500110956398</v>
      </c>
      <c r="I272" s="12">
        <v>44.727000073970999</v>
      </c>
      <c r="J272" s="14"/>
      <c r="K272" s="12"/>
      <c r="L272" t="s">
        <v>958</v>
      </c>
      <c r="M272" s="12" t="s">
        <v>958</v>
      </c>
      <c r="N272" s="12" t="s">
        <v>958</v>
      </c>
      <c r="O272" s="12">
        <f>IF(VLOOKUP($A272,Tournoi!$B$2:$AC$601,6,0)="","",VLOOKUP($A272,Tournoi!$B$2:$AF$601,30,0))</f>
        <v>50.457584873227333</v>
      </c>
      <c r="P272" s="12"/>
      <c r="Q272" s="12"/>
      <c r="R272" s="12"/>
      <c r="S272" s="15"/>
      <c r="T272" s="14">
        <f t="array" ref="T272">SUM(J272:S272)</f>
        <v>50.457584873227333</v>
      </c>
      <c r="U272" s="12">
        <f t="array" ref="U272">IF(S272="",0,S272)+IF((COUNT(J272:R272)&lt;6),SUM(J272:R272),(MAX(J272:R272)+LARGE(J272:R272,2)+LARGE(J272:R272,3)+LARGE(J272:R272,4)+LARGE(J272:R272,5)))</f>
        <v>50.457584873227333</v>
      </c>
      <c r="V272" s="12">
        <f>U272+G272+I272</f>
        <v>158.65811956079415</v>
      </c>
      <c r="W272" s="12">
        <f t="array" ref="W272">COUNT(J272:S272)</f>
        <v>1</v>
      </c>
      <c r="X272" s="12"/>
      <c r="Y272" s="12"/>
      <c r="Z272" s="16"/>
      <c r="AA272" s="12"/>
      <c r="AB272" s="12"/>
      <c r="AC272" s="16"/>
      <c r="AD272" s="16"/>
    </row>
    <row r="273" spans="1:256" s="19" customFormat="1" ht="16.5" customHeight="1" x14ac:dyDescent="0.2">
      <c r="A273" s="12">
        <v>49</v>
      </c>
      <c r="B273" s="12">
        <f t="array" ref="B273">_xlfn.RANK.EQ(V273,$V$2:$V$607)</f>
        <v>272</v>
      </c>
      <c r="C273" s="13" t="str">
        <f>IF(VLOOKUP($A273,Tournoi!$B$2:$F$601,3,0)="","",VLOOKUP($A273,Tournoi!$B$2:$F$601,3,0))</f>
        <v>Scheemaker</v>
      </c>
      <c r="D273" s="13" t="str">
        <f>IF(VLOOKUP($A273,Tournoi!$B$2:$F$601,4,0)="","",VLOOKUP($A273,Tournoi!$B$2:$F$601,4,0))</f>
        <v>Patrick</v>
      </c>
      <c r="E273" s="13" t="str">
        <f>IF(VLOOKUP($A273,Tournoi!$B$2:$F$612,5,0)="","",VLOOKUP($A273,Tournoi!$B$2:$F$612,5,0))</f>
        <v>Mad Freddy</v>
      </c>
      <c r="F273" s="12">
        <v>0</v>
      </c>
      <c r="G273" s="12">
        <v>0</v>
      </c>
      <c r="H273" s="12">
        <v>198.66776689015001</v>
      </c>
      <c r="I273" s="12">
        <v>132.44517792676601</v>
      </c>
      <c r="J273" s="14">
        <v>25.464242549229098</v>
      </c>
      <c r="K273" s="12"/>
      <c r="L273" t="s">
        <v>958</v>
      </c>
      <c r="M273" s="12" t="s">
        <v>958</v>
      </c>
      <c r="N273" s="12" t="s">
        <v>958</v>
      </c>
      <c r="O273" s="12" t="str">
        <f>IF(VLOOKUP($A273,Tournoi!$B$2:$AC$601,6,0)="","",VLOOKUP($A273,Tournoi!$B$2:$AF$601,30,0))</f>
        <v/>
      </c>
      <c r="P273" s="12"/>
      <c r="Q273" s="12"/>
      <c r="R273" s="12"/>
      <c r="S273" s="15"/>
      <c r="T273" s="14">
        <f t="array" ref="T273">SUM(J273:S273)</f>
        <v>25.464242549229098</v>
      </c>
      <c r="U273" s="12">
        <f t="array" ref="U273">IF(S273="",0,S273)+IF((COUNT(J273:R273)&lt;6),SUM(J273:R273),(MAX(J273:R273)+LARGE(J273:R273,2)+LARGE(J273:R273,3)+LARGE(J273:R273,4)+LARGE(J273:R273,5)))</f>
        <v>25.464242549229098</v>
      </c>
      <c r="V273" s="12">
        <f>U273+G273+I273</f>
        <v>157.90942047599509</v>
      </c>
      <c r="W273" s="12">
        <f t="array" ref="W273">COUNT(J273:S273)</f>
        <v>1</v>
      </c>
      <c r="X273" s="12"/>
      <c r="Y273" s="12"/>
      <c r="Z273" s="16"/>
      <c r="AA273" s="16"/>
      <c r="AC273" s="16"/>
      <c r="AD273" s="16"/>
    </row>
    <row r="274" spans="1:256" s="19" customFormat="1" ht="16.5" customHeight="1" x14ac:dyDescent="0.2">
      <c r="A274" s="12">
        <v>345</v>
      </c>
      <c r="B274" s="12">
        <f t="array" ref="B274">_xlfn.RANK.EQ(V274,$V$2:$V$607)</f>
        <v>273</v>
      </c>
      <c r="C274" s="13" t="str">
        <f>IF(VLOOKUP($A274,Tournoi!$B$2:$F$601,3,0)="","",VLOOKUP($A274,Tournoi!$B$2:$F$601,3,0))</f>
        <v>Mertens</v>
      </c>
      <c r="D274" s="13" t="str">
        <f>IF(VLOOKUP($A274,Tournoi!$B$2:$F$601,4,0)="","",VLOOKUP($A274,Tournoi!$B$2:$F$601,4,0))</f>
        <v>Marc</v>
      </c>
      <c r="E274" t="str">
        <f>IF(VLOOKUP($A274,Tournoi!$B$2:$F$612,5,0)="","",VLOOKUP($A274,Tournoi!$B$2:$F$612,5,0))</f>
        <v/>
      </c>
      <c r="F274" s="12">
        <v>235.84987593052099</v>
      </c>
      <c r="G274" s="12">
        <v>78.616625310173703</v>
      </c>
      <c r="H274" s="12">
        <v>117.69046839174599</v>
      </c>
      <c r="I274" s="12">
        <v>78.460312261163907</v>
      </c>
      <c r="J274" s="14"/>
      <c r="K274" s="12"/>
      <c r="L274" t="s">
        <v>958</v>
      </c>
      <c r="M274" s="12" t="s">
        <v>958</v>
      </c>
      <c r="N274" s="12" t="s">
        <v>958</v>
      </c>
      <c r="O274" s="12" t="str">
        <f>IF(VLOOKUP($A274,Tournoi!$B$2:$AC$601,6,0)="","",VLOOKUP($A274,Tournoi!$B$2:$AF$601,30,0))</f>
        <v/>
      </c>
      <c r="P274" s="12"/>
      <c r="Q274" s="12"/>
      <c r="R274" s="12"/>
      <c r="S274" s="15"/>
      <c r="T274" s="14">
        <f t="array" ref="T274">SUM(J274:S274)</f>
        <v>0</v>
      </c>
      <c r="U274" s="12">
        <f t="array" ref="U274">IF(S274="",0,S274)+IF((COUNT(J274:R274)&lt;6),SUM(J274:R274),(MAX(J274:R274)+LARGE(J274:R274,2)+LARGE(J274:R274,3)+LARGE(J274:R274,4)+LARGE(J274:R274,5)))</f>
        <v>0</v>
      </c>
      <c r="V274" s="12">
        <f>U274+G274+I274</f>
        <v>157.07693757133762</v>
      </c>
      <c r="W274" s="12">
        <f t="array" ref="W274">COUNT(J274:S274)</f>
        <v>0</v>
      </c>
      <c r="X274" s="12"/>
      <c r="Y274" s="12"/>
      <c r="Z274" s="16"/>
      <c r="AA274" s="16"/>
      <c r="AC274" s="16"/>
      <c r="AD274" s="16"/>
    </row>
    <row r="275" spans="1:256" s="19" customFormat="1" ht="16.5" customHeight="1" x14ac:dyDescent="0.2">
      <c r="A275" s="12">
        <v>349</v>
      </c>
      <c r="B275" s="12">
        <f t="array" ref="B275">_xlfn.RANK.EQ(V275,$V$2:$V$607)</f>
        <v>274</v>
      </c>
      <c r="C275" s="13" t="str">
        <f>IF(VLOOKUP($A275,Tournoi!$B$2:$F$601,3,0)="","",VLOOKUP($A275,Tournoi!$B$2:$F$601,3,0))</f>
        <v>Pollet</v>
      </c>
      <c r="D275" s="13" t="str">
        <f>IF(VLOOKUP($A275,Tournoi!$B$2:$F$601,4,0)="","",VLOOKUP($A275,Tournoi!$B$2:$F$601,4,0))</f>
        <v>Olivier</v>
      </c>
      <c r="E275" s="13" t="str">
        <f>IF(VLOOKUP($A275,Tournoi!$B$2:$F$612,5,0)="","",VLOOKUP($A275,Tournoi!$B$2:$F$612,5,0))</f>
        <v>Alpa-Ludismes</v>
      </c>
      <c r="F275" s="12">
        <v>0</v>
      </c>
      <c r="G275" s="12">
        <v>0</v>
      </c>
      <c r="H275" s="12">
        <v>0</v>
      </c>
      <c r="I275" s="12">
        <v>0</v>
      </c>
      <c r="J275" s="14"/>
      <c r="K275" s="12"/>
      <c r="L275" s="12">
        <v>157.02602604400539</v>
      </c>
      <c r="M275" s="12" t="s">
        <v>958</v>
      </c>
      <c r="N275" s="12" t="s">
        <v>958</v>
      </c>
      <c r="O275" s="12" t="str">
        <f>IF(VLOOKUP($A275,Tournoi!$B$2:$AC$601,6,0)="","",VLOOKUP($A275,Tournoi!$B$2:$AF$601,30,0))</f>
        <v/>
      </c>
      <c r="P275" s="12"/>
      <c r="Q275" s="12"/>
      <c r="R275" s="12"/>
      <c r="S275" s="15"/>
      <c r="T275" s="14">
        <f t="array" ref="T275">SUM(J275:S275)</f>
        <v>157.02602604400539</v>
      </c>
      <c r="U275" s="12">
        <f t="array" ref="U275">IF(S275="",0,S275)+IF((COUNT(J275:R275)&lt;6),SUM(J275:R275),(MAX(J275:R275)+LARGE(J275:R275,2)+LARGE(J275:R275,3)+LARGE(J275:R275,4)+LARGE(J275:R275,5)))</f>
        <v>157.02602604400539</v>
      </c>
      <c r="V275" s="12">
        <f>U275+G275+I275</f>
        <v>157.02602604400539</v>
      </c>
      <c r="W275" s="12">
        <f t="array" ref="W275">COUNT(J275:S275)</f>
        <v>1</v>
      </c>
      <c r="X275" s="12"/>
      <c r="Y275" s="12"/>
      <c r="Z275" s="16"/>
      <c r="AA275" s="12"/>
      <c r="AB275" s="12"/>
      <c r="AC275" s="16"/>
      <c r="AD275" s="16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</row>
    <row r="276" spans="1:256" s="19" customFormat="1" ht="16.5" customHeight="1" x14ac:dyDescent="0.2">
      <c r="A276" s="12">
        <v>495</v>
      </c>
      <c r="B276" s="12">
        <f t="array" ref="B276">_xlfn.RANK.EQ(V276,$V$2:$V$607)</f>
        <v>275</v>
      </c>
      <c r="C276" t="str">
        <f>IF(VLOOKUP($A276,Tournoi!$B$2:$F$601,3,0)="","",VLOOKUP($A276,Tournoi!$B$2:$F$601,3,0))</f>
        <v>Deman</v>
      </c>
      <c r="D276" t="str">
        <f>IF(VLOOKUP($A276,Tournoi!$B$2:$F$601,4,0)="","",VLOOKUP($A276,Tournoi!$B$2:$F$601,4,0))</f>
        <v>Bart</v>
      </c>
      <c r="E276" t="str">
        <f>IF(VLOOKUP($A276,Tournoi!$B$2:$F$612,5,0)="","",VLOOKUP($A276,Tournoi!$B$2:$F$612,5,0))</f>
        <v/>
      </c>
      <c r="F276" s="12">
        <v>0</v>
      </c>
      <c r="G276" s="12">
        <v>0</v>
      </c>
      <c r="H276" s="12">
        <v>0</v>
      </c>
      <c r="I276" s="12">
        <v>0</v>
      </c>
      <c r="J276" s="14"/>
      <c r="K276" s="12"/>
      <c r="L276" t="s">
        <v>958</v>
      </c>
      <c r="M276" s="12" t="s">
        <v>958</v>
      </c>
      <c r="N276" s="12" t="s">
        <v>958</v>
      </c>
      <c r="O276" s="12">
        <f>IF(VLOOKUP($A276,Tournoi!$B$2:$AC$601,6,0)="","",VLOOKUP($A276,Tournoi!$B$2:$AF$601,30,0))</f>
        <v>156.76245006408638</v>
      </c>
      <c r="P276" s="12"/>
      <c r="Q276" s="12"/>
      <c r="R276" s="12"/>
      <c r="S276" s="15"/>
      <c r="T276" s="14">
        <f t="array" ref="T276">SUM(J276:S276)</f>
        <v>156.76245006408638</v>
      </c>
      <c r="U276" s="12">
        <f t="array" ref="U276">IF(S276="",0,S276)+IF((COUNT(J276:R276)&lt;6),SUM(J276:R276),(MAX(J276:R276)+LARGE(J276:R276,2)+LARGE(J276:R276,3)+LARGE(J276:R276,4)+LARGE(J276:R276,5)))</f>
        <v>156.76245006408638</v>
      </c>
      <c r="V276" s="12">
        <f>U276+G276+I276</f>
        <v>156.76245006408638</v>
      </c>
      <c r="W276" s="12">
        <f t="array" ref="W276">COUNT(J276:S276)</f>
        <v>1</v>
      </c>
      <c r="X276" s="12"/>
      <c r="Y276" s="12"/>
      <c r="Z276" s="16"/>
      <c r="AA276" s="16"/>
      <c r="AC276" s="16"/>
      <c r="AD276" s="16"/>
    </row>
    <row r="277" spans="1:256" s="19" customFormat="1" ht="16.5" customHeight="1" x14ac:dyDescent="0.2">
      <c r="A277" s="12">
        <v>78</v>
      </c>
      <c r="B277" s="12">
        <f t="array" ref="B277">_xlfn.RANK.EQ(V277,$V$2:$V$607)</f>
        <v>276</v>
      </c>
      <c r="C277" s="13" t="str">
        <f>IF(VLOOKUP($A277,Tournoi!$B$2:$F$601,3,0)="","",VLOOKUP($A277,Tournoi!$B$2:$F$601,3,0))</f>
        <v>Room</v>
      </c>
      <c r="D277" s="13" t="str">
        <f>IF(VLOOKUP($A277,Tournoi!$B$2:$F$601,4,0)="","",VLOOKUP($A277,Tournoi!$B$2:$F$601,4,0))</f>
        <v>Wouter</v>
      </c>
      <c r="E277" s="13" t="str">
        <f>IF(VLOOKUP($A277,Tournoi!$B$2:$F$612,5,0)="","",VLOOKUP($A277,Tournoi!$B$2:$F$612,5,0))</f>
        <v>De Bokkensprong</v>
      </c>
      <c r="F277" s="12">
        <v>0</v>
      </c>
      <c r="G277" s="12">
        <v>0</v>
      </c>
      <c r="H277" s="12">
        <v>0</v>
      </c>
      <c r="I277" s="12">
        <v>0</v>
      </c>
      <c r="J277" s="14">
        <v>156.63233552905899</v>
      </c>
      <c r="K277" s="12"/>
      <c r="L277" t="s">
        <v>958</v>
      </c>
      <c r="M277" s="12" t="s">
        <v>958</v>
      </c>
      <c r="N277" s="12" t="s">
        <v>958</v>
      </c>
      <c r="O277" s="12" t="str">
        <f>IF(VLOOKUP($A277,Tournoi!$B$2:$AC$601,6,0)="","",VLOOKUP($A277,Tournoi!$B$2:$AF$601,30,0))</f>
        <v/>
      </c>
      <c r="P277" s="12"/>
      <c r="Q277" s="12"/>
      <c r="R277" s="12"/>
      <c r="S277" s="15"/>
      <c r="T277" s="14">
        <f t="array" ref="T277">SUM(J277:S277)</f>
        <v>156.63233552905899</v>
      </c>
      <c r="U277" s="12">
        <f t="array" ref="U277">IF(S277="",0,S277)+IF((COUNT(J277:R277)&lt;6),SUM(J277:R277),(MAX(J277:R277)+LARGE(J277:R277,2)+LARGE(J277:R277,3)+LARGE(J277:R277,4)+LARGE(J277:R277,5)))</f>
        <v>156.63233552905899</v>
      </c>
      <c r="V277" s="12">
        <f>U277+G277+I277</f>
        <v>156.63233552905899</v>
      </c>
      <c r="W277" s="12">
        <f t="array" ref="W277">COUNT(J277:S277)</f>
        <v>1</v>
      </c>
      <c r="X277" s="12"/>
      <c r="Y277" s="12"/>
      <c r="Z277" s="16"/>
      <c r="AA277" s="12"/>
      <c r="AB277" s="12"/>
      <c r="AC277" s="16"/>
      <c r="AD277" s="16"/>
    </row>
    <row r="278" spans="1:256" s="19" customFormat="1" ht="16.5" customHeight="1" x14ac:dyDescent="0.2">
      <c r="A278" s="12">
        <v>470</v>
      </c>
      <c r="B278" s="12">
        <f t="array" ref="B278">_xlfn.RANK.EQ(V278,$V$2:$V$607)</f>
        <v>277</v>
      </c>
      <c r="C278" s="13" t="str">
        <f>IF(VLOOKUP($A278,Tournoi!$B$2:$F$601,3,0)="","",VLOOKUP($A278,Tournoi!$B$2:$F$601,3,0))</f>
        <v>Le fevre</v>
      </c>
      <c r="D278" s="13" t="str">
        <f>IF(VLOOKUP($A278,Tournoi!$B$2:$F$601,4,0)="","",VLOOKUP($A278,Tournoi!$B$2:$F$601,4,0))</f>
        <v>Joffrey</v>
      </c>
      <c r="E278" t="str">
        <f>IF(VLOOKUP($A278,Tournoi!$B$2:$F$612,5,0)="","",VLOOKUP($A278,Tournoi!$B$2:$F$612,5,0))</f>
        <v/>
      </c>
      <c r="F278" s="12">
        <v>0</v>
      </c>
      <c r="G278" s="12">
        <v>0</v>
      </c>
      <c r="H278" s="12">
        <v>229.63589170392399</v>
      </c>
      <c r="I278" s="12">
        <v>153.09059446928299</v>
      </c>
      <c r="J278" s="14"/>
      <c r="K278" s="12"/>
      <c r="L278" t="s">
        <v>958</v>
      </c>
      <c r="M278" s="12" t="s">
        <v>958</v>
      </c>
      <c r="N278" s="12" t="s">
        <v>958</v>
      </c>
      <c r="O278" s="12" t="str">
        <f>IF(VLOOKUP($A278,Tournoi!$B$2:$AC$601,6,0)="","",VLOOKUP($A278,Tournoi!$B$2:$AF$601,30,0))</f>
        <v/>
      </c>
      <c r="P278" s="12"/>
      <c r="Q278" s="12"/>
      <c r="R278" s="12"/>
      <c r="S278" s="15"/>
      <c r="T278" s="14">
        <f t="array" ref="T278">SUM(J278:S278)</f>
        <v>0</v>
      </c>
      <c r="U278" s="12">
        <f t="array" ref="U278">IF(S278="",0,S278)+IF((COUNT(J278:R278)&lt;6),SUM(J278:R278),(MAX(J278:R278)+LARGE(J278:R278,2)+LARGE(J278:R278,3)+LARGE(J278:R278,4)+LARGE(J278:R278,5)))</f>
        <v>0</v>
      </c>
      <c r="V278" s="12">
        <f>U278+G278+I278</f>
        <v>153.09059446928299</v>
      </c>
      <c r="W278" s="12">
        <f t="array" ref="W278">COUNT(J278:S278)</f>
        <v>0</v>
      </c>
      <c r="X278" s="12"/>
      <c r="Y278" s="12"/>
      <c r="Z278" s="16"/>
      <c r="AA278" s="16"/>
      <c r="AC278" s="16"/>
      <c r="AD278" s="16"/>
    </row>
    <row r="279" spans="1:256" s="19" customFormat="1" ht="16.5" customHeight="1" x14ac:dyDescent="0.2">
      <c r="A279" s="12">
        <v>390</v>
      </c>
      <c r="B279" s="12">
        <f t="array" ref="B279">_xlfn.RANK.EQ(V279,$V$2:$V$607)</f>
        <v>278</v>
      </c>
      <c r="C279" t="str">
        <f>IF(VLOOKUP($A279,Tournoi!$B$2:$F$601,3,0)="","",VLOOKUP($A279,Tournoi!$B$2:$F$601,3,0))</f>
        <v>Delsie</v>
      </c>
      <c r="D279" t="str">
        <f>IF(VLOOKUP($A279,Tournoi!$B$2:$F$601,4,0)="","",VLOOKUP($A279,Tournoi!$B$2:$F$601,4,0))</f>
        <v>Vaast</v>
      </c>
      <c r="E279" t="str">
        <f>IF(VLOOKUP($A279,Tournoi!$B$2:$F$612,5,0)="","",VLOOKUP($A279,Tournoi!$B$2:$F$612,5,0))</f>
        <v>Spelgevaar</v>
      </c>
      <c r="F279" s="12">
        <v>0</v>
      </c>
      <c r="G279" s="12">
        <v>0</v>
      </c>
      <c r="H279" s="12">
        <v>0</v>
      </c>
      <c r="I279" s="12">
        <v>0</v>
      </c>
      <c r="J279" s="14"/>
      <c r="K279" s="12"/>
      <c r="L279" t="s">
        <v>958</v>
      </c>
      <c r="M279" s="12" t="s">
        <v>958</v>
      </c>
      <c r="N279" s="12" t="s">
        <v>958</v>
      </c>
      <c r="O279" s="12">
        <f>IF(VLOOKUP($A279,Tournoi!$B$2:$AC$601,6,0)="","",VLOOKUP($A279,Tournoi!$B$2:$AF$601,30,0))</f>
        <v>152.2369565217391</v>
      </c>
      <c r="P279" s="12"/>
      <c r="Q279" s="12"/>
      <c r="R279" s="12"/>
      <c r="S279" s="15"/>
      <c r="T279" s="14">
        <f t="array" ref="T279">SUM(J279:S279)</f>
        <v>152.2369565217391</v>
      </c>
      <c r="U279" s="12">
        <f t="array" ref="U279">IF(S279="",0,S279)+IF((COUNT(J279:R279)&lt;6),SUM(J279:R279),(MAX(J279:R279)+LARGE(J279:R279,2)+LARGE(J279:R279,3)+LARGE(J279:R279,4)+LARGE(J279:R279,5)))</f>
        <v>152.2369565217391</v>
      </c>
      <c r="V279" s="12">
        <f>U279+G279+I279</f>
        <v>152.2369565217391</v>
      </c>
      <c r="W279" s="12">
        <f t="array" ref="W279">COUNT(J279:S279)</f>
        <v>1</v>
      </c>
      <c r="X279" s="12"/>
      <c r="Y279" s="12"/>
      <c r="Z279" s="16"/>
      <c r="AA279" s="12"/>
      <c r="AB279" s="12"/>
      <c r="AC279" s="16"/>
      <c r="AD279" s="16"/>
    </row>
    <row r="280" spans="1:256" s="19" customFormat="1" ht="16.5" customHeight="1" x14ac:dyDescent="0.2">
      <c r="A280" s="12">
        <v>352</v>
      </c>
      <c r="B280" s="12">
        <f t="array" ref="B280">_xlfn.RANK.EQ(V280,$V$2:$V$607)</f>
        <v>279</v>
      </c>
      <c r="C280" s="13" t="str">
        <f>IF(VLOOKUP($A280,Tournoi!$B$2:$F$601,3,0)="","",VLOOKUP($A280,Tournoi!$B$2:$F$601,3,0))</f>
        <v>Deliège</v>
      </c>
      <c r="D280" s="13" t="str">
        <f>IF(VLOOKUP($A280,Tournoi!$B$2:$F$601,4,0)="","",VLOOKUP($A280,Tournoi!$B$2:$F$601,4,0))</f>
        <v>Lenora</v>
      </c>
      <c r="E280" t="str">
        <f>IF(VLOOKUP($A280,Tournoi!$B$2:$F$612,5,0)="","",VLOOKUP($A280,Tournoi!$B$2:$F$612,5,0))</f>
        <v>Imagimonde</v>
      </c>
      <c r="F280" s="12">
        <v>0</v>
      </c>
      <c r="G280" s="12">
        <v>0</v>
      </c>
      <c r="H280" s="12">
        <v>0</v>
      </c>
      <c r="I280" s="12">
        <v>0</v>
      </c>
      <c r="J280" s="14"/>
      <c r="K280" s="12"/>
      <c r="L280" t="s">
        <v>958</v>
      </c>
      <c r="M280" s="12" t="s">
        <v>958</v>
      </c>
      <c r="N280" s="12">
        <v>151.07411994508533</v>
      </c>
      <c r="O280" s="12" t="str">
        <f>IF(VLOOKUP($A280,Tournoi!$B$2:$AC$601,6,0)="","",VLOOKUP($A280,Tournoi!$B$2:$AF$601,30,0))</f>
        <v/>
      </c>
      <c r="P280" s="12"/>
      <c r="Q280" s="12"/>
      <c r="R280" s="12"/>
      <c r="S280" s="15"/>
      <c r="T280" s="14">
        <f t="array" ref="T280">SUM(J280:S280)</f>
        <v>151.07411994508533</v>
      </c>
      <c r="U280" s="12">
        <f t="array" ref="U280">IF(S280="",0,S280)+IF((COUNT(J280:R280)&lt;6),SUM(J280:R280),(MAX(J280:R280)+LARGE(J280:R280,2)+LARGE(J280:R280,3)+LARGE(J280:R280,4)+LARGE(J280:R280,5)))</f>
        <v>151.07411994508533</v>
      </c>
      <c r="V280" s="12">
        <f>U280+G280+I280</f>
        <v>151.07411994508533</v>
      </c>
      <c r="W280" s="12">
        <f t="array" ref="W280">COUNT(J280:S280)</f>
        <v>1</v>
      </c>
      <c r="X280" s="12"/>
      <c r="Y280" s="12"/>
      <c r="Z280" s="16"/>
      <c r="AA280" s="12"/>
      <c r="AB280" s="12"/>
      <c r="AC280" s="16"/>
      <c r="AD280" s="16"/>
      <c r="AE280" s="21"/>
    </row>
    <row r="281" spans="1:256" s="19" customFormat="1" ht="16.5" customHeight="1" x14ac:dyDescent="0.2">
      <c r="A281" s="12">
        <v>123</v>
      </c>
      <c r="B281" s="12">
        <f t="array" ref="B281">_xlfn.RANK.EQ(V281,$V$2:$V$607)</f>
        <v>280</v>
      </c>
      <c r="C281" s="13" t="str">
        <f>IF(VLOOKUP($A281,Tournoi!$B$2:$F$601,3,0)="","",VLOOKUP($A281,Tournoi!$B$2:$F$601,3,0))</f>
        <v>Lenssens</v>
      </c>
      <c r="D281" s="13" t="str">
        <f>IF(VLOOKUP($A281,Tournoi!$B$2:$F$601,4,0)="","",VLOOKUP($A281,Tournoi!$B$2:$F$601,4,0))</f>
        <v>Pieter-Jan</v>
      </c>
      <c r="E281" s="13" t="str">
        <f>IF(VLOOKUP($A281,Tournoi!$B$2:$F$612,5,0)="","",VLOOKUP($A281,Tournoi!$B$2:$F$612,5,0))</f>
        <v>Teen en Tander</v>
      </c>
      <c r="F281" s="12">
        <v>0</v>
      </c>
      <c r="G281" s="12">
        <v>0</v>
      </c>
      <c r="H281" s="12">
        <v>67.249065499162498</v>
      </c>
      <c r="I281" s="12">
        <v>44.832710332775001</v>
      </c>
      <c r="J281" s="14">
        <v>105.424994740164</v>
      </c>
      <c r="K281" s="12"/>
      <c r="L281" t="s">
        <v>958</v>
      </c>
      <c r="M281" s="12" t="s">
        <v>958</v>
      </c>
      <c r="N281" s="12" t="s">
        <v>958</v>
      </c>
      <c r="O281" s="12" t="str">
        <f>IF(VLOOKUP($A281,Tournoi!$B$2:$AC$601,6,0)="","",VLOOKUP($A281,Tournoi!$B$2:$AF$601,30,0))</f>
        <v/>
      </c>
      <c r="P281" s="12"/>
      <c r="Q281" s="12"/>
      <c r="R281" s="12"/>
      <c r="S281" s="15"/>
      <c r="T281" s="14">
        <f t="array" ref="T281">SUM(J281:S281)</f>
        <v>105.424994740164</v>
      </c>
      <c r="U281" s="12">
        <f t="array" ref="U281">IF(S281="",0,S281)+IF((COUNT(J281:R281)&lt;6),SUM(J281:R281),(MAX(J281:R281)+LARGE(J281:R281,2)+LARGE(J281:R281,3)+LARGE(J281:R281,4)+LARGE(J281:R281,5)))</f>
        <v>105.424994740164</v>
      </c>
      <c r="V281" s="12">
        <f>U281+G281+I281</f>
        <v>150.25770507293899</v>
      </c>
      <c r="W281" s="12">
        <f t="array" ref="W281">COUNT(J281:S281)</f>
        <v>1</v>
      </c>
      <c r="X281" s="12"/>
      <c r="Y281" s="12"/>
      <c r="Z281" s="16"/>
      <c r="AA281" s="12"/>
      <c r="AB281" s="12"/>
      <c r="AC281" s="16"/>
      <c r="AD281" s="16"/>
    </row>
    <row r="282" spans="1:256" s="19" customFormat="1" ht="16.5" customHeight="1" x14ac:dyDescent="0.2">
      <c r="A282" s="12">
        <v>26</v>
      </c>
      <c r="B282" s="12">
        <f t="array" ref="B282">_xlfn.RANK.EQ(V282,$V$2:$V$607)</f>
        <v>281</v>
      </c>
      <c r="C282" s="13" t="str">
        <f>IF(VLOOKUP($A282,Tournoi!$B$2:$F$601,3,0)="","",VLOOKUP($A282,Tournoi!$B$2:$F$601,3,0))</f>
        <v>Delhaye</v>
      </c>
      <c r="D282" s="13" t="str">
        <f>IF(VLOOKUP($A282,Tournoi!$B$2:$F$601,4,0)="","",VLOOKUP($A282,Tournoi!$B$2:$F$601,4,0))</f>
        <v>Renaat</v>
      </c>
      <c r="E282" t="str">
        <f>IF(VLOOKUP($A282,Tournoi!$B$2:$F$612,5,0)="","",VLOOKUP($A282,Tournoi!$B$2:$F$612,5,0))</f>
        <v/>
      </c>
      <c r="F282" s="12">
        <v>173.937492021053</v>
      </c>
      <c r="G282" s="12">
        <v>57.979164007017602</v>
      </c>
      <c r="H282" s="12">
        <v>138.202094890837</v>
      </c>
      <c r="I282" s="12">
        <v>92.134729927224399</v>
      </c>
      <c r="J282" s="14"/>
      <c r="K282" s="12"/>
      <c r="L282" t="s">
        <v>958</v>
      </c>
      <c r="M282" s="12" t="s">
        <v>958</v>
      </c>
      <c r="N282" s="12" t="s">
        <v>958</v>
      </c>
      <c r="O282" s="12" t="str">
        <f>IF(VLOOKUP($A282,Tournoi!$B$2:$AC$601,6,0)="","",VLOOKUP($A282,Tournoi!$B$2:$AF$601,30,0))</f>
        <v/>
      </c>
      <c r="P282" s="12"/>
      <c r="Q282" s="12"/>
      <c r="R282" s="12"/>
      <c r="S282" s="15"/>
      <c r="T282" s="14">
        <f t="array" ref="T282">SUM(J282:S282)</f>
        <v>0</v>
      </c>
      <c r="U282" s="12">
        <f t="array" ref="U282">IF(S282="",0,S282)+IF((COUNT(J282:R282)&lt;6),SUM(J282:R282),(MAX(J282:R282)+LARGE(J282:R282,2)+LARGE(J282:R282,3)+LARGE(J282:R282,4)+LARGE(J282:R282,5)))</f>
        <v>0</v>
      </c>
      <c r="V282" s="12">
        <f>U282+G282+I282</f>
        <v>150.11389393424201</v>
      </c>
      <c r="W282" s="12">
        <f t="array" ref="W282">COUNT(J282:S282)</f>
        <v>0</v>
      </c>
      <c r="X282" s="12"/>
      <c r="Y282" s="12"/>
      <c r="Z282" s="16"/>
      <c r="AA282" s="12"/>
      <c r="AB282" s="12"/>
      <c r="AC282" s="16"/>
      <c r="AD282" s="16"/>
    </row>
    <row r="283" spans="1:256" s="19" customFormat="1" ht="16.5" customHeight="1" x14ac:dyDescent="0.2">
      <c r="A283" s="12">
        <v>66</v>
      </c>
      <c r="B283" s="12">
        <f t="array" ref="B283">_xlfn.RANK.EQ(V283,$V$2:$V$607)</f>
        <v>282</v>
      </c>
      <c r="C283" s="13" t="str">
        <f>IF(VLOOKUP($A283,Tournoi!$B$2:$F$601,3,0)="","",VLOOKUP($A283,Tournoi!$B$2:$F$601,3,0))</f>
        <v>Cheyns</v>
      </c>
      <c r="D283" s="13" t="str">
        <f>IF(VLOOKUP($A283,Tournoi!$B$2:$F$601,4,0)="","",VLOOKUP($A283,Tournoi!$B$2:$F$601,4,0))</f>
        <v>Jenny</v>
      </c>
      <c r="E283" s="13" t="str">
        <f>IF(VLOOKUP($A283,Tournoi!$B$2:$F$612,5,0)="","",VLOOKUP($A283,Tournoi!$B$2:$F$612,5,0))</f>
        <v>Spelen op Zolder</v>
      </c>
      <c r="F283" s="12">
        <v>0</v>
      </c>
      <c r="G283" s="12">
        <v>0</v>
      </c>
      <c r="H283" s="12">
        <v>66.843632958801507</v>
      </c>
      <c r="I283" s="12">
        <v>44.562421972534302</v>
      </c>
      <c r="J283" s="14">
        <v>104.731812997519</v>
      </c>
      <c r="K283" s="12"/>
      <c r="L283" t="s">
        <v>958</v>
      </c>
      <c r="M283" s="12" t="s">
        <v>958</v>
      </c>
      <c r="N283" s="12" t="s">
        <v>958</v>
      </c>
      <c r="O283" s="12" t="str">
        <f>IF(VLOOKUP($A283,Tournoi!$B$2:$AC$601,6,0)="","",VLOOKUP($A283,Tournoi!$B$2:$AF$601,30,0))</f>
        <v/>
      </c>
      <c r="P283" s="12"/>
      <c r="Q283" s="12"/>
      <c r="R283" s="12"/>
      <c r="S283" s="15"/>
      <c r="T283" s="14">
        <f t="array" ref="T283">SUM(J283:S283)</f>
        <v>104.731812997519</v>
      </c>
      <c r="U283" s="12">
        <f t="array" ref="U283">IF(S283="",0,S283)+IF((COUNT(J283:R283)&lt;6),SUM(J283:R283),(MAX(J283:R283)+LARGE(J283:R283,2)+LARGE(J283:R283,3)+LARGE(J283:R283,4)+LARGE(J283:R283,5)))</f>
        <v>104.731812997519</v>
      </c>
      <c r="V283" s="12">
        <f>U283+G283+I283</f>
        <v>149.29423497005331</v>
      </c>
      <c r="W283" s="12">
        <f t="array" ref="W283">COUNT(J283:S283)</f>
        <v>1</v>
      </c>
      <c r="X283" s="12"/>
      <c r="Y283" s="12"/>
      <c r="Z283" s="16"/>
      <c r="AA283" s="12"/>
      <c r="AB283" s="12"/>
      <c r="AC283" s="16"/>
      <c r="AD283" s="16"/>
    </row>
    <row r="284" spans="1:256" s="19" customFormat="1" ht="16.5" customHeight="1" x14ac:dyDescent="0.2">
      <c r="A284" s="12">
        <v>4</v>
      </c>
      <c r="B284" s="12">
        <f t="array" ref="B284">_xlfn.RANK.EQ(V284,$V$2:$V$607)</f>
        <v>283</v>
      </c>
      <c r="C284" s="13" t="str">
        <f>IF(VLOOKUP($A284,Tournoi!$B$2:$F$601,3,0)="","",VLOOKUP($A284,Tournoi!$B$2:$F$601,3,0))</f>
        <v>Boonen</v>
      </c>
      <c r="D284" s="13" t="str">
        <f>IF(VLOOKUP($A284,Tournoi!$B$2:$F$601,4,0)="","",VLOOKUP($A284,Tournoi!$B$2:$F$601,4,0))</f>
        <v>Lucas</v>
      </c>
      <c r="E284" t="str">
        <f>IF(VLOOKUP($A284,Tournoi!$B$2:$F$612,5,0)="","",VLOOKUP($A284,Tournoi!$B$2:$F$612,5,0))</f>
        <v/>
      </c>
      <c r="F284" s="12">
        <v>446.948922821059</v>
      </c>
      <c r="G284" s="12">
        <v>148.98297427368601</v>
      </c>
      <c r="H284" s="12">
        <v>0</v>
      </c>
      <c r="I284" s="12">
        <v>0</v>
      </c>
      <c r="J284" s="14"/>
      <c r="K284" s="12"/>
      <c r="L284" t="s">
        <v>958</v>
      </c>
      <c r="M284" s="12" t="s">
        <v>958</v>
      </c>
      <c r="N284" s="12" t="s">
        <v>958</v>
      </c>
      <c r="O284" s="12" t="str">
        <f>IF(VLOOKUP($A284,Tournoi!$B$2:$AC$601,6,0)="","",VLOOKUP($A284,Tournoi!$B$2:$AF$601,30,0))</f>
        <v/>
      </c>
      <c r="P284" s="12"/>
      <c r="Q284" s="12"/>
      <c r="R284" s="12"/>
      <c r="S284" s="15"/>
      <c r="T284" s="14">
        <f t="array" ref="T284">SUM(J284:S284)</f>
        <v>0</v>
      </c>
      <c r="U284" s="12">
        <f t="array" ref="U284">IF(S284="",0,S284)+IF((COUNT(J284:R284)&lt;6),SUM(J284:R284),(MAX(J284:R284)+LARGE(J284:R284,2)+LARGE(J284:R284,3)+LARGE(J284:R284,4)+LARGE(J284:R284,5)))</f>
        <v>0</v>
      </c>
      <c r="V284" s="12">
        <f>U284+G284+I284</f>
        <v>148.98297427368601</v>
      </c>
      <c r="W284" s="12">
        <f t="array" ref="W284">COUNT(J284:S284)</f>
        <v>0</v>
      </c>
      <c r="X284" s="12"/>
      <c r="Y284" s="12"/>
      <c r="Z284" s="16"/>
      <c r="AA284" s="12"/>
      <c r="AB284" s="12"/>
      <c r="AC284" s="16"/>
      <c r="AD284" s="16"/>
    </row>
    <row r="285" spans="1:256" s="19" customFormat="1" ht="16.5" customHeight="1" x14ac:dyDescent="0.2">
      <c r="A285" s="12">
        <v>479</v>
      </c>
      <c r="B285" s="12">
        <f t="array" ref="B285">_xlfn.RANK.EQ(V285,$V$2:$V$607)</f>
        <v>284</v>
      </c>
      <c r="C285" s="13" t="str">
        <f>IF(VLOOKUP($A285,Tournoi!$B$2:$F$601,3,0)="","",VLOOKUP($A285,Tournoi!$B$2:$F$601,3,0))</f>
        <v>Waelput</v>
      </c>
      <c r="D285" s="13" t="str">
        <f>IF(VLOOKUP($A285,Tournoi!$B$2:$F$601,4,0)="","",VLOOKUP($A285,Tournoi!$B$2:$F$601,4,0))</f>
        <v>Tijl</v>
      </c>
      <c r="E285" s="13" t="str">
        <f>IF(VLOOKUP($A285,Tournoi!$B$2:$F$612,5,0)="","",VLOOKUP($A285,Tournoi!$B$2:$F$612,5,0))</f>
        <v>De Bokkensprong</v>
      </c>
      <c r="F285" s="12">
        <v>0</v>
      </c>
      <c r="G285" s="12">
        <v>0</v>
      </c>
      <c r="H285" s="12">
        <v>130.57997509428901</v>
      </c>
      <c r="I285" s="12">
        <v>87.053316729526301</v>
      </c>
      <c r="J285" s="14">
        <v>25.219866425640198</v>
      </c>
      <c r="K285" s="12"/>
      <c r="L285" t="s">
        <v>958</v>
      </c>
      <c r="M285" s="12" t="s">
        <v>958</v>
      </c>
      <c r="N285" s="12" t="s">
        <v>958</v>
      </c>
      <c r="O285" s="12">
        <f>IF(VLOOKUP($A285,Tournoi!$B$2:$AC$601,6,0)="","",VLOOKUP($A285,Tournoi!$B$2:$AF$601,30,0))</f>
        <v>33.867993440667853</v>
      </c>
      <c r="P285" s="12"/>
      <c r="Q285" s="12"/>
      <c r="R285" s="12"/>
      <c r="S285" s="15"/>
      <c r="T285" s="14">
        <f t="array" ref="T285">SUM(J285:S285)</f>
        <v>59.087859866308051</v>
      </c>
      <c r="U285" s="12">
        <f t="array" ref="U285">IF(S285="",0,S285)+IF((COUNT(J285:R285)&lt;6),SUM(J285:R285),(MAX(J285:R285)+LARGE(J285:R285,2)+LARGE(J285:R285,3)+LARGE(J285:R285,4)+LARGE(J285:R285,5)))</f>
        <v>59.087859866308051</v>
      </c>
      <c r="V285" s="12">
        <f>U285+G285+I285</f>
        <v>146.14117659583434</v>
      </c>
      <c r="W285" s="12">
        <f t="array" ref="W285">COUNT(J285:S285)</f>
        <v>2</v>
      </c>
      <c r="X285" s="12"/>
      <c r="Y285" s="12"/>
      <c r="Z285" s="16"/>
      <c r="AA285" s="12"/>
      <c r="AB285" s="12"/>
      <c r="AC285" s="16"/>
      <c r="AD285" s="16"/>
    </row>
    <row r="286" spans="1:256" s="19" customFormat="1" ht="16.5" customHeight="1" x14ac:dyDescent="0.2">
      <c r="A286" s="12">
        <v>483</v>
      </c>
      <c r="B286" s="12">
        <f t="array" ref="B286">_xlfn.RANK.EQ(V286,$V$2:$V$607)</f>
        <v>285</v>
      </c>
      <c r="C286" s="13" t="str">
        <f>IF(VLOOKUP($A286,Tournoi!$B$2:$F$601,3,0)="","",VLOOKUP($A286,Tournoi!$B$2:$F$601,3,0))</f>
        <v>Staelens</v>
      </c>
      <c r="D286" s="13" t="str">
        <f>IF(VLOOKUP($A286,Tournoi!$B$2:$F$601,4,0)="","",VLOOKUP($A286,Tournoi!$B$2:$F$601,4,0))</f>
        <v>Kasper-Rork</v>
      </c>
      <c r="E286" t="str">
        <f>IF(VLOOKUP($A286,Tournoi!$B$2:$F$612,5,0)="","",VLOOKUP($A286,Tournoi!$B$2:$F$612,5,0))</f>
        <v/>
      </c>
      <c r="F286" s="12">
        <v>0</v>
      </c>
      <c r="G286" s="12">
        <v>0</v>
      </c>
      <c r="H286" s="12">
        <v>67.354441092676396</v>
      </c>
      <c r="I286" s="12">
        <v>44.9029607284509</v>
      </c>
      <c r="J286" s="14"/>
      <c r="K286" s="12"/>
      <c r="L286" t="s">
        <v>958</v>
      </c>
      <c r="M286" s="12" t="s">
        <v>958</v>
      </c>
      <c r="N286" s="12" t="s">
        <v>958</v>
      </c>
      <c r="O286" s="12">
        <f>IF(VLOOKUP($A286,Tournoi!$B$2:$AC$601,6,0)="","",VLOOKUP($A286,Tournoi!$B$2:$AF$601,30,0))</f>
        <v>100.64337976998978</v>
      </c>
      <c r="P286" s="12"/>
      <c r="Q286" s="12"/>
      <c r="R286" s="12"/>
      <c r="S286" s="15"/>
      <c r="T286" s="14">
        <f t="array" ref="T286">SUM(J286:S286)</f>
        <v>100.64337976998978</v>
      </c>
      <c r="U286" s="12">
        <f t="array" ref="U286">IF(S286="",0,S286)+IF((COUNT(J286:R286)&lt;6),SUM(J286:R286),(MAX(J286:R286)+LARGE(J286:R286,2)+LARGE(J286:R286,3)+LARGE(J286:R286,4)+LARGE(J286:R286,5)))</f>
        <v>100.64337976998978</v>
      </c>
      <c r="V286" s="12">
        <f>U286+G286+I286</f>
        <v>145.54634049844068</v>
      </c>
      <c r="W286" s="12">
        <f t="array" ref="W286">COUNT(J286:S286)</f>
        <v>1</v>
      </c>
      <c r="X286" s="12"/>
      <c r="Y286" s="12"/>
      <c r="Z286" s="16"/>
      <c r="AA286" s="12"/>
      <c r="AB286" s="12"/>
      <c r="AC286" s="16"/>
      <c r="AD286" s="16"/>
    </row>
    <row r="287" spans="1:256" s="19" customFormat="1" ht="16.5" customHeight="1" x14ac:dyDescent="0.2">
      <c r="A287" s="12">
        <v>499</v>
      </c>
      <c r="B287" s="12">
        <f t="array" ref="B287">_xlfn.RANK.EQ(V287,$V$2:$V$607)</f>
        <v>286</v>
      </c>
      <c r="C287" s="13" t="str">
        <f>IF(VLOOKUP($A287,Tournoi!$B$2:$F$601,3,0)="","",VLOOKUP($A287,Tournoi!$B$2:$F$601,3,0))</f>
        <v>Vanhoorne</v>
      </c>
      <c r="D287" s="13" t="str">
        <f>IF(VLOOKUP($A287,Tournoi!$B$2:$F$601,4,0)="","",VLOOKUP($A287,Tournoi!$B$2:$F$601,4,0))</f>
        <v>Jo</v>
      </c>
      <c r="E287" s="13" t="str">
        <f>IF(VLOOKUP($A287,Tournoi!$B$2:$F$612,5,0)="","",VLOOKUP($A287,Tournoi!$B$2:$F$612,5,0))</f>
        <v>Spelen op Zolder</v>
      </c>
      <c r="F287" s="12">
        <v>331.863753764276</v>
      </c>
      <c r="G287" s="12">
        <v>110.621251254759</v>
      </c>
      <c r="H287" s="12">
        <v>0.21634615384615399</v>
      </c>
      <c r="I287" s="12">
        <v>0.144230769230769</v>
      </c>
      <c r="J287" s="14">
        <v>33.572807017543802</v>
      </c>
      <c r="K287" s="12"/>
      <c r="L287" t="s">
        <v>958</v>
      </c>
      <c r="M287" s="12" t="s">
        <v>958</v>
      </c>
      <c r="N287" s="12" t="s">
        <v>958</v>
      </c>
      <c r="O287" s="12" t="str">
        <f>IF(VLOOKUP($A287,Tournoi!$B$2:$AC$601,6,0)="","",VLOOKUP($A287,Tournoi!$B$2:$AF$601,30,0))</f>
        <v/>
      </c>
      <c r="P287" s="12"/>
      <c r="Q287" s="12"/>
      <c r="R287" s="12"/>
      <c r="S287" s="15"/>
      <c r="T287" s="14">
        <f t="array" ref="T287">SUM(J287:S287)</f>
        <v>33.572807017543802</v>
      </c>
      <c r="U287" s="12">
        <f t="array" ref="U287">IF(S287="",0,S287)+IF((COUNT(J287:R287)&lt;6),SUM(J287:R287),(MAX(J287:R287)+LARGE(J287:R287,2)+LARGE(J287:R287,3)+LARGE(J287:R287,4)+LARGE(J287:R287,5)))</f>
        <v>33.572807017543802</v>
      </c>
      <c r="V287" s="12">
        <f>U287+G287+I287</f>
        <v>144.33828904153359</v>
      </c>
      <c r="W287" s="12">
        <f t="array" ref="W287">COUNT(J287:S287)</f>
        <v>1</v>
      </c>
      <c r="X287" s="12"/>
      <c r="Y287" s="12"/>
      <c r="Z287" s="16"/>
      <c r="AA287" s="12"/>
      <c r="AB287" s="12"/>
      <c r="AC287" s="16"/>
      <c r="AD287" s="16"/>
    </row>
    <row r="288" spans="1:256" s="19" customFormat="1" ht="16.5" customHeight="1" x14ac:dyDescent="0.2">
      <c r="A288" s="12">
        <v>330</v>
      </c>
      <c r="B288" s="12">
        <f t="array" ref="B288">_xlfn.RANK.EQ(V288,$V$2:$V$607)</f>
        <v>287</v>
      </c>
      <c r="C288" s="13" t="str">
        <f>IF(VLOOKUP($A288,Tournoi!$B$2:$F$601,3,0)="","",VLOOKUP($A288,Tournoi!$B$2:$F$601,3,0))</f>
        <v>De Vogelaere</v>
      </c>
      <c r="D288" s="13" t="str">
        <f>IF(VLOOKUP($A288,Tournoi!$B$2:$F$601,4,0)="","",VLOOKUP($A288,Tournoi!$B$2:$F$601,4,0))</f>
        <v>Robin</v>
      </c>
      <c r="E288" s="13" t="str">
        <f>IF(VLOOKUP($A288,Tournoi!$B$2:$F$612,5,0)="","",VLOOKUP($A288,Tournoi!$B$2:$F$612,5,0))</f>
        <v>Spellenclub Mechelen</v>
      </c>
      <c r="F288" s="12">
        <v>0</v>
      </c>
      <c r="G288" s="12">
        <v>0</v>
      </c>
      <c r="H288" s="12">
        <v>0</v>
      </c>
      <c r="I288" s="12">
        <v>0</v>
      </c>
      <c r="J288" s="14"/>
      <c r="K288" s="12">
        <v>76.245214744130394</v>
      </c>
      <c r="L288" t="s">
        <v>958</v>
      </c>
      <c r="M288" s="12" t="s">
        <v>958</v>
      </c>
      <c r="N288" s="12">
        <v>67.87900729535022</v>
      </c>
      <c r="O288" s="12" t="str">
        <f>IF(VLOOKUP($A288,Tournoi!$B$2:$AC$601,6,0)="","",VLOOKUP($A288,Tournoi!$B$2:$AF$601,30,0))</f>
        <v/>
      </c>
      <c r="P288" s="12"/>
      <c r="Q288" s="12"/>
      <c r="R288" s="12"/>
      <c r="S288" s="15"/>
      <c r="T288" s="14">
        <f t="array" ref="T288">SUM(J288:S288)</f>
        <v>144.12422203948063</v>
      </c>
      <c r="U288" s="12">
        <f t="array" ref="U288">IF(S288="",0,S288)+IF((COUNT(J288:R288)&lt;6),SUM(J288:R288),(MAX(J288:R288)+LARGE(J288:R288,2)+LARGE(J288:R288,3)+LARGE(J288:R288,4)+LARGE(J288:R288,5)))</f>
        <v>144.12422203948063</v>
      </c>
      <c r="V288" s="12">
        <f>U288+G288+I288</f>
        <v>144.12422203948063</v>
      </c>
      <c r="W288" s="12">
        <f t="array" ref="W288">COUNT(J288:S288)</f>
        <v>2</v>
      </c>
      <c r="X288" s="12"/>
      <c r="Y288" s="12"/>
      <c r="Z288" s="16"/>
      <c r="AA288" s="12"/>
      <c r="AB288" s="12"/>
      <c r="AC288" s="16"/>
      <c r="AD288" s="16"/>
    </row>
    <row r="289" spans="1:256" s="19" customFormat="1" ht="16.5" customHeight="1" x14ac:dyDescent="0.2">
      <c r="A289" s="12">
        <v>569</v>
      </c>
      <c r="B289" s="12">
        <f t="array" ref="B289">_xlfn.RANK.EQ(V289,$V$2:$V$607)</f>
        <v>288</v>
      </c>
      <c r="C289" s="13" t="str">
        <f>IF(VLOOKUP($A289,Tournoi!$B$2:$F$601,3,0)="","",VLOOKUP($A289,Tournoi!$B$2:$F$601,3,0))</f>
        <v>Van Neste</v>
      </c>
      <c r="D289" s="13" t="str">
        <f>IF(VLOOKUP($A289,Tournoi!$B$2:$F$601,4,0)="","",VLOOKUP($A289,Tournoi!$B$2:$F$601,4,0))</f>
        <v>Sven</v>
      </c>
      <c r="E289" t="str">
        <f>IF(VLOOKUP($A289,Tournoi!$B$2:$F$612,5,0)="","",VLOOKUP($A289,Tournoi!$B$2:$F$612,5,0))</f>
        <v/>
      </c>
      <c r="F289" s="12">
        <v>125.666292905304</v>
      </c>
      <c r="G289" s="12">
        <v>41.8887643017678</v>
      </c>
      <c r="H289" s="12">
        <v>0</v>
      </c>
      <c r="I289" s="12">
        <v>0</v>
      </c>
      <c r="J289" s="14"/>
      <c r="K289" s="12"/>
      <c r="L289" t="s">
        <v>958</v>
      </c>
      <c r="M289" s="12" t="s">
        <v>958</v>
      </c>
      <c r="N289" s="12" t="s">
        <v>958</v>
      </c>
      <c r="O289" s="12">
        <f>IF(VLOOKUP($A289,Tournoi!$B$2:$AC$601,6,0)="","",VLOOKUP($A289,Tournoi!$B$2:$AF$601,30,0))</f>
        <v>100.67588408909432</v>
      </c>
      <c r="P289" s="12"/>
      <c r="Q289" s="12"/>
      <c r="R289" s="12"/>
      <c r="S289" s="15"/>
      <c r="T289" s="14">
        <f t="array" ref="T289">SUM(J289:S289)</f>
        <v>100.67588408909432</v>
      </c>
      <c r="U289" s="12">
        <f t="array" ref="U289">IF(S289="",0,S289)+IF((COUNT(J289:R289)&lt;6),SUM(J289:R289),(MAX(J289:R289)+LARGE(J289:R289,2)+LARGE(J289:R289,3)+LARGE(J289:R289,4)+LARGE(J289:R289,5)))</f>
        <v>100.67588408909432</v>
      </c>
      <c r="V289" s="12">
        <f>U289+G289+I289</f>
        <v>142.56464839086212</v>
      </c>
      <c r="W289" s="12">
        <f t="array" ref="W289">COUNT(J289:S289)</f>
        <v>1</v>
      </c>
      <c r="X289" s="12"/>
      <c r="Y289" s="12"/>
      <c r="Z289" s="16"/>
      <c r="AA289" s="12"/>
      <c r="AB289" s="12"/>
      <c r="AC289" s="16"/>
      <c r="AD289" s="16"/>
    </row>
    <row r="290" spans="1:256" s="19" customFormat="1" ht="16.5" customHeight="1" x14ac:dyDescent="0.2">
      <c r="A290" s="12">
        <v>202</v>
      </c>
      <c r="B290" s="12">
        <f t="array" ref="B290">_xlfn.RANK.EQ(V290,$V$2:$V$607)</f>
        <v>289</v>
      </c>
      <c r="C290" s="13" t="str">
        <f>IF(VLOOKUP($A290,Tournoi!$B$2:$F$601,3,0)="","",VLOOKUP($A290,Tournoi!$B$2:$F$601,3,0))</f>
        <v>Waelput</v>
      </c>
      <c r="D290" s="13" t="str">
        <f>IF(VLOOKUP($A290,Tournoi!$B$2:$F$601,4,0)="","",VLOOKUP($A290,Tournoi!$B$2:$F$601,4,0))</f>
        <v>Jolien</v>
      </c>
      <c r="E290" s="13" t="str">
        <f>IF(VLOOKUP($A290,Tournoi!$B$2:$F$612,5,0)="","",VLOOKUP($A290,Tournoi!$B$2:$F$612,5,0))</f>
        <v>De Bokkensprong</v>
      </c>
      <c r="F290" s="12">
        <v>0</v>
      </c>
      <c r="G290" s="12">
        <v>0</v>
      </c>
      <c r="H290" s="12">
        <v>0</v>
      </c>
      <c r="I290" s="12">
        <v>0</v>
      </c>
      <c r="J290" s="14">
        <v>142.360947241513</v>
      </c>
      <c r="K290" s="12"/>
      <c r="L290" t="s">
        <v>958</v>
      </c>
      <c r="M290" s="12" t="s">
        <v>958</v>
      </c>
      <c r="N290" s="12" t="s">
        <v>958</v>
      </c>
      <c r="O290" s="12" t="str">
        <f>IF(VLOOKUP($A290,Tournoi!$B$2:$AC$601,6,0)="","",VLOOKUP($A290,Tournoi!$B$2:$AF$601,30,0))</f>
        <v/>
      </c>
      <c r="P290" s="12"/>
      <c r="Q290" s="12"/>
      <c r="R290" s="12"/>
      <c r="S290" s="15"/>
      <c r="T290" s="14">
        <f t="array" ref="T290">SUM(J290:S290)</f>
        <v>142.360947241513</v>
      </c>
      <c r="U290" s="12">
        <f t="array" ref="U290">IF(S290="",0,S290)+IF((COUNT(J290:R290)&lt;6),SUM(J290:R290),(MAX(J290:R290)+LARGE(J290:R290,2)+LARGE(J290:R290,3)+LARGE(J290:R290,4)+LARGE(J290:R290,5)))</f>
        <v>142.360947241513</v>
      </c>
      <c r="V290" s="12">
        <f>U290+G290+I290</f>
        <v>142.360947241513</v>
      </c>
      <c r="W290" s="12">
        <f t="array" ref="W290">COUNT(J290:S290)</f>
        <v>1</v>
      </c>
      <c r="X290" s="12"/>
      <c r="Y290" s="12"/>
      <c r="Z290" s="16"/>
      <c r="AA290" s="12"/>
      <c r="AB290" s="12"/>
      <c r="AC290" s="16"/>
      <c r="AD290" s="16"/>
    </row>
    <row r="291" spans="1:256" s="19" customFormat="1" ht="16.5" customHeight="1" x14ac:dyDescent="0.2">
      <c r="A291" s="12">
        <v>226</v>
      </c>
      <c r="B291" s="12">
        <f t="array" ref="B291">_xlfn.RANK.EQ(V291,$V$2:$V$607)</f>
        <v>290</v>
      </c>
      <c r="C291" s="13" t="str">
        <f>IF(VLOOKUP($A291,Tournoi!$B$2:$F$601,3,0)="","",VLOOKUP($A291,Tournoi!$B$2:$F$601,3,0))</f>
        <v>Vossen</v>
      </c>
      <c r="D291" s="13" t="str">
        <f>IF(VLOOKUP($A291,Tournoi!$B$2:$F$601,4,0)="","",VLOOKUP($A291,Tournoi!$B$2:$F$601,4,0))</f>
        <v>Bjorn</v>
      </c>
      <c r="E291" s="13" t="str">
        <f>IF(VLOOKUP($A291,Tournoi!$B$2:$F$612,5,0)="","",VLOOKUP($A291,Tournoi!$B$2:$F$612,5,0))</f>
        <v>Spelen op Zolder</v>
      </c>
      <c r="F291" s="12">
        <v>0</v>
      </c>
      <c r="G291" s="12">
        <v>0</v>
      </c>
      <c r="H291" s="12">
        <v>0</v>
      </c>
      <c r="I291" s="12">
        <v>0</v>
      </c>
      <c r="J291" s="14">
        <v>142.31219089738499</v>
      </c>
      <c r="K291" s="12"/>
      <c r="L291" t="s">
        <v>958</v>
      </c>
      <c r="M291" s="12" t="s">
        <v>958</v>
      </c>
      <c r="N291" s="12" t="s">
        <v>958</v>
      </c>
      <c r="O291" s="12" t="str">
        <f>IF(VLOOKUP($A291,Tournoi!$B$2:$AC$601,6,0)="","",VLOOKUP($A291,Tournoi!$B$2:$AF$601,30,0))</f>
        <v/>
      </c>
      <c r="P291" s="12"/>
      <c r="Q291" s="12"/>
      <c r="R291" s="12"/>
      <c r="S291" s="15"/>
      <c r="T291" s="14">
        <f t="array" ref="T291">SUM(J291:S291)</f>
        <v>142.31219089738499</v>
      </c>
      <c r="U291" s="12">
        <f t="array" ref="U291">IF(S291="",0,S291)+IF((COUNT(J291:R291)&lt;6),SUM(J291:R291),(MAX(J291:R291)+LARGE(J291:R291,2)+LARGE(J291:R291,3)+LARGE(J291:R291,4)+LARGE(J291:R291,5)))</f>
        <v>142.31219089738499</v>
      </c>
      <c r="V291" s="12">
        <f>U291+G291+I291</f>
        <v>142.31219089738499</v>
      </c>
      <c r="W291" s="12">
        <f t="array" ref="W291">COUNT(J291:S291)</f>
        <v>1</v>
      </c>
      <c r="X291" s="12"/>
      <c r="Y291" s="12"/>
      <c r="Z291" s="16"/>
      <c r="AA291" s="12"/>
      <c r="AB291" s="12"/>
      <c r="AC291" s="16"/>
      <c r="AD291" s="16"/>
      <c r="AE291" s="21"/>
    </row>
    <row r="292" spans="1:256" s="19" customFormat="1" ht="16.5" customHeight="1" x14ac:dyDescent="0.2">
      <c r="A292" s="12">
        <v>588</v>
      </c>
      <c r="B292" s="12">
        <f t="array" ref="B292">_xlfn.RANK.EQ(V292,$V$2:$V$607)</f>
        <v>291</v>
      </c>
      <c r="C292" s="13" t="str">
        <f>IF(VLOOKUP($A292,Tournoi!$B$2:$F$601,3,0)="","",VLOOKUP($A292,Tournoi!$B$2:$F$601,3,0))</f>
        <v>Van Overloop</v>
      </c>
      <c r="D292" s="13" t="str">
        <f>IF(VLOOKUP($A292,Tournoi!$B$2:$F$601,4,0)="","",VLOOKUP($A292,Tournoi!$B$2:$F$601,4,0))</f>
        <v>Lotte</v>
      </c>
      <c r="E292" t="str">
        <f>IF(VLOOKUP($A292,Tournoi!$B$2:$F$612,5,0)="","",VLOOKUP($A292,Tournoi!$B$2:$F$612,5,0))</f>
        <v/>
      </c>
      <c r="F292" s="12">
        <v>0</v>
      </c>
      <c r="G292" s="12">
        <v>0</v>
      </c>
      <c r="H292" s="12">
        <v>56.536171824911101</v>
      </c>
      <c r="I292" s="12">
        <v>37.690781216607398</v>
      </c>
      <c r="J292" s="14"/>
      <c r="K292" s="12"/>
      <c r="L292" t="s">
        <v>958</v>
      </c>
      <c r="M292" s="12" t="s">
        <v>958</v>
      </c>
      <c r="N292" s="12" t="s">
        <v>958</v>
      </c>
      <c r="O292" s="12">
        <f>IF(VLOOKUP($A292,Tournoi!$B$2:$AC$601,6,0)="","",VLOOKUP($A292,Tournoi!$B$2:$AF$601,30,0))</f>
        <v>104.50421554252199</v>
      </c>
      <c r="P292" s="12"/>
      <c r="Q292" s="12"/>
      <c r="R292" s="12"/>
      <c r="S292" s="15"/>
      <c r="T292" s="14">
        <f t="array" ref="T292">SUM(J292:S292)</f>
        <v>104.50421554252199</v>
      </c>
      <c r="U292" s="12">
        <f t="array" ref="U292">IF(S292="",0,S292)+IF((COUNT(J292:R292)&lt;6),SUM(J292:R292),(MAX(J292:R292)+LARGE(J292:R292,2)+LARGE(J292:R292,3)+LARGE(J292:R292,4)+LARGE(J292:R292,5)))</f>
        <v>104.50421554252199</v>
      </c>
      <c r="V292" s="12">
        <f>U292+G292+I292</f>
        <v>142.1949967591294</v>
      </c>
      <c r="W292" s="12">
        <f t="array" ref="W292">COUNT(J292:S292)</f>
        <v>1</v>
      </c>
      <c r="X292" s="12"/>
      <c r="Y292" s="12"/>
      <c r="Z292" s="16"/>
      <c r="AA292" s="12"/>
      <c r="AB292" s="12"/>
      <c r="AC292" s="16"/>
      <c r="AD292" s="16"/>
    </row>
    <row r="293" spans="1:256" s="19" customFormat="1" ht="16.5" customHeight="1" x14ac:dyDescent="0.2">
      <c r="A293" s="12">
        <v>553</v>
      </c>
      <c r="B293" s="12">
        <f t="array" ref="B293">_xlfn.RANK.EQ(V293,$V$2:$V$607)</f>
        <v>292</v>
      </c>
      <c r="C293" s="13" t="str">
        <f>IF(VLOOKUP($A293,Tournoi!$B$2:$F$601,3,0)="","",VLOOKUP($A293,Tournoi!$B$2:$F$601,3,0))</f>
        <v>Van Vooren</v>
      </c>
      <c r="D293" s="13" t="str">
        <f>IF(VLOOKUP($A293,Tournoi!$B$2:$F$601,4,0)="","",VLOOKUP($A293,Tournoi!$B$2:$F$601,4,0))</f>
        <v>Steven</v>
      </c>
      <c r="E293" s="13" t="str">
        <f>IF(VLOOKUP($A293,Tournoi!$B$2:$F$612,5,0)="","",VLOOKUP($A293,Tournoi!$B$2:$F$612,5,0))</f>
        <v>Spelgevaar</v>
      </c>
      <c r="F293" s="12">
        <v>92.749305910974797</v>
      </c>
      <c r="G293" s="12">
        <v>30.9164353036583</v>
      </c>
      <c r="H293" s="12">
        <v>59.314253517378397</v>
      </c>
      <c r="I293" s="12">
        <v>39.542835678252303</v>
      </c>
      <c r="J293" s="14">
        <v>33.945755770179403</v>
      </c>
      <c r="K293" s="12"/>
      <c r="L293" t="s">
        <v>958</v>
      </c>
      <c r="M293" s="12" t="s">
        <v>958</v>
      </c>
      <c r="N293" s="12" t="s">
        <v>958</v>
      </c>
      <c r="O293" s="12">
        <f>IF(VLOOKUP($A293,Tournoi!$B$2:$AC$601,6,0)="","",VLOOKUP($A293,Tournoi!$B$2:$AF$601,30,0))</f>
        <v>33.897818610839167</v>
      </c>
      <c r="P293" s="12"/>
      <c r="Q293" s="12"/>
      <c r="R293" s="12"/>
      <c r="S293" s="15"/>
      <c r="T293" s="14">
        <f t="array" ref="T293">SUM(J293:S293)</f>
        <v>67.84357438101857</v>
      </c>
      <c r="U293" s="12">
        <f t="array" ref="U293">IF(S293="",0,S293)+IF((COUNT(J293:R293)&lt;6),SUM(J293:R293),(MAX(J293:R293)+LARGE(J293:R293,2)+LARGE(J293:R293,3)+LARGE(J293:R293,4)+LARGE(J293:R293,5)))</f>
        <v>67.84357438101857</v>
      </c>
      <c r="V293" s="12">
        <f>U293+G293+I293</f>
        <v>138.30284536292919</v>
      </c>
      <c r="W293" s="12">
        <f t="array" ref="W293">COUNT(J293:S293)</f>
        <v>2</v>
      </c>
      <c r="X293" s="12"/>
      <c r="Y293" s="12"/>
      <c r="Z293" s="16"/>
      <c r="AA293" s="16"/>
      <c r="AC293" s="16"/>
      <c r="AD293" s="16"/>
    </row>
    <row r="294" spans="1:256" s="19" customFormat="1" ht="16.5" customHeight="1" x14ac:dyDescent="0.2">
      <c r="A294" s="12">
        <v>468</v>
      </c>
      <c r="B294" s="12">
        <f t="array" ref="B294">_xlfn.RANK.EQ(V294,$V$2:$V$607)</f>
        <v>293</v>
      </c>
      <c r="C294" t="str">
        <f>IF(VLOOKUP($A294,Tournoi!$B$2:$F$601,3,0)="","",VLOOKUP($A294,Tournoi!$B$2:$F$601,3,0))</f>
        <v>Bickx</v>
      </c>
      <c r="D294" t="str">
        <f>IF(VLOOKUP($A294,Tournoi!$B$2:$F$601,4,0)="","",VLOOKUP($A294,Tournoi!$B$2:$F$601,4,0))</f>
        <v>Vanessa</v>
      </c>
      <c r="E294" t="str">
        <f>IF(VLOOKUP($A294,Tournoi!$B$2:$F$612,5,0)="","",VLOOKUP($A294,Tournoi!$B$2:$F$612,5,0))</f>
        <v>HQ Gaming Club</v>
      </c>
      <c r="F294" s="12">
        <v>0</v>
      </c>
      <c r="G294" s="12">
        <v>0</v>
      </c>
      <c r="H294" s="12">
        <v>0</v>
      </c>
      <c r="I294" s="12">
        <v>0</v>
      </c>
      <c r="J294" s="14"/>
      <c r="K294" s="12"/>
      <c r="L294" t="s">
        <v>958</v>
      </c>
      <c r="M294" s="12" t="s">
        <v>958</v>
      </c>
      <c r="N294" s="12" t="s">
        <v>958</v>
      </c>
      <c r="O294" s="12">
        <f>IF(VLOOKUP($A294,Tournoi!$B$2:$AC$601,6,0)="","",VLOOKUP($A294,Tournoi!$B$2:$AF$601,30,0))</f>
        <v>138.12070013724573</v>
      </c>
      <c r="P294" s="12"/>
      <c r="Q294" s="12"/>
      <c r="R294" s="12"/>
      <c r="S294" s="15"/>
      <c r="T294" s="14">
        <f t="array" ref="T294">SUM(J294:S294)</f>
        <v>138.12070013724573</v>
      </c>
      <c r="U294" s="12">
        <f t="array" ref="U294">IF(S294="",0,S294)+IF((COUNT(J294:R294)&lt;6),SUM(J294:R294),(MAX(J294:R294)+LARGE(J294:R294,2)+LARGE(J294:R294,3)+LARGE(J294:R294,4)+LARGE(J294:R294,5)))</f>
        <v>138.12070013724573</v>
      </c>
      <c r="V294" s="12">
        <f>U294+G294+I294</f>
        <v>138.12070013724573</v>
      </c>
      <c r="W294" s="12">
        <f t="array" ref="W294">COUNT(J294:S294)</f>
        <v>1</v>
      </c>
      <c r="X294" s="12"/>
      <c r="Y294" s="12"/>
      <c r="Z294" s="16"/>
      <c r="AA294" s="16"/>
      <c r="AC294" s="16"/>
      <c r="AD294" s="16"/>
    </row>
    <row r="295" spans="1:256" s="19" customFormat="1" ht="16.5" customHeight="1" x14ac:dyDescent="0.2">
      <c r="A295" s="12">
        <v>431</v>
      </c>
      <c r="B295" s="12">
        <f t="array" ref="B295">_xlfn.RANK.EQ(V295,$V$2:$V$607)</f>
        <v>294</v>
      </c>
      <c r="C295" t="str">
        <f>IF(VLOOKUP($A295,Tournoi!$B$2:$F$601,3,0)="","",VLOOKUP($A295,Tournoi!$B$2:$F$601,3,0))</f>
        <v>Van Humbeek</v>
      </c>
      <c r="D295" t="str">
        <f>IF(VLOOKUP($A295,Tournoi!$B$2:$F$601,4,0)="","",VLOOKUP($A295,Tournoi!$B$2:$F$601,4,0))</f>
        <v>David</v>
      </c>
      <c r="E295" t="str">
        <f>IF(VLOOKUP($A295,Tournoi!$B$2:$F$612,5,0)="","",VLOOKUP($A295,Tournoi!$B$2:$F$612,5,0))</f>
        <v/>
      </c>
      <c r="F295" s="12">
        <v>0</v>
      </c>
      <c r="G295" s="12">
        <v>0</v>
      </c>
      <c r="H295" s="12">
        <v>0</v>
      </c>
      <c r="I295" s="12">
        <v>0</v>
      </c>
      <c r="J295" s="14"/>
      <c r="K295" s="12"/>
      <c r="L295" t="s">
        <v>958</v>
      </c>
      <c r="M295" s="12" t="s">
        <v>958</v>
      </c>
      <c r="N295" s="12" t="s">
        <v>958</v>
      </c>
      <c r="O295" s="12">
        <f>IF(VLOOKUP($A295,Tournoi!$B$2:$AC$601,6,0)="","",VLOOKUP($A295,Tournoi!$B$2:$AF$601,30,0))</f>
        <v>138.10298647301036</v>
      </c>
      <c r="P295" s="12"/>
      <c r="Q295" s="12"/>
      <c r="R295" s="12"/>
      <c r="S295" s="15"/>
      <c r="T295" s="14">
        <f t="array" ref="T295">SUM(J295:S295)</f>
        <v>138.10298647301036</v>
      </c>
      <c r="U295" s="12">
        <f t="array" ref="U295">IF(S295="",0,S295)+IF((COUNT(J295:R295)&lt;6),SUM(J295:R295),(MAX(J295:R295)+LARGE(J295:R295,2)+LARGE(J295:R295,3)+LARGE(J295:R295,4)+LARGE(J295:R295,5)))</f>
        <v>138.10298647301036</v>
      </c>
      <c r="V295" s="12">
        <f>U295+G295+I295</f>
        <v>138.10298647301036</v>
      </c>
      <c r="W295" s="12">
        <f t="array" ref="W295">COUNT(J295:S295)</f>
        <v>1</v>
      </c>
      <c r="X295" s="12"/>
      <c r="Y295" s="12"/>
      <c r="Z295" s="16"/>
      <c r="AA295" s="16"/>
      <c r="AC295" s="16"/>
      <c r="AD295" s="16"/>
    </row>
    <row r="296" spans="1:256" s="19" customFormat="1" ht="16.5" customHeight="1" x14ac:dyDescent="0.2">
      <c r="A296" s="12">
        <v>344</v>
      </c>
      <c r="B296" s="12">
        <f t="array" ref="B296">_xlfn.RANK.EQ(V296,$V$2:$V$607)</f>
        <v>295</v>
      </c>
      <c r="C296" s="13" t="str">
        <f>IF(VLOOKUP($A296,Tournoi!$B$2:$F$601,3,0)="","",VLOOKUP($A296,Tournoi!$B$2:$F$601,3,0))</f>
        <v>Helderweirdt</v>
      </c>
      <c r="D296" s="13" t="str">
        <f>IF(VLOOKUP($A296,Tournoi!$B$2:$F$601,4,0)="","",VLOOKUP($A296,Tournoi!$B$2:$F$601,4,0))</f>
        <v>Bart</v>
      </c>
      <c r="E296" s="13" t="str">
        <f>IF(VLOOKUP($A296,Tournoi!$B$2:$F$612,5,0)="","",VLOOKUP($A296,Tournoi!$B$2:$F$612,5,0))</f>
        <v>Winning Movez</v>
      </c>
      <c r="F296" s="12">
        <v>0.620874879913486</v>
      </c>
      <c r="G296" s="12">
        <v>0.206958293304495</v>
      </c>
      <c r="H296" s="12">
        <v>0</v>
      </c>
      <c r="I296" s="12">
        <v>0</v>
      </c>
      <c r="J296" s="14">
        <v>137.8779342723</v>
      </c>
      <c r="K296" s="12"/>
      <c r="L296" t="s">
        <v>958</v>
      </c>
      <c r="M296" s="12" t="s">
        <v>958</v>
      </c>
      <c r="N296" s="12" t="s">
        <v>958</v>
      </c>
      <c r="O296" s="12" t="str">
        <f>IF(VLOOKUP($A296,Tournoi!$B$2:$AC$601,6,0)="","",VLOOKUP($A296,Tournoi!$B$2:$AF$601,30,0))</f>
        <v/>
      </c>
      <c r="P296" s="12"/>
      <c r="Q296" s="12"/>
      <c r="R296" s="12"/>
      <c r="S296" s="15"/>
      <c r="T296" s="14">
        <f t="array" ref="T296">SUM(J296:S296)</f>
        <v>137.8779342723</v>
      </c>
      <c r="U296" s="12">
        <f t="array" ref="U296">IF(S296="",0,S296)+IF((COUNT(J296:R296)&lt;6),SUM(J296:R296),(MAX(J296:R296)+LARGE(J296:R296,2)+LARGE(J296:R296,3)+LARGE(J296:R296,4)+LARGE(J296:R296,5)))</f>
        <v>137.8779342723</v>
      </c>
      <c r="V296" s="12">
        <f>U296+G296+I296</f>
        <v>138.08489256560449</v>
      </c>
      <c r="W296" s="12">
        <f t="array" ref="W296">COUNT(J296:S296)</f>
        <v>1</v>
      </c>
      <c r="X296" s="12"/>
      <c r="Y296" s="12"/>
      <c r="Z296" s="16"/>
      <c r="AA296" s="12"/>
      <c r="AB296" s="12"/>
      <c r="AC296" s="16"/>
      <c r="AD296" s="16"/>
    </row>
    <row r="297" spans="1:256" s="19" customFormat="1" ht="16.5" customHeight="1" x14ac:dyDescent="0.2">
      <c r="A297" s="12">
        <v>465</v>
      </c>
      <c r="B297" s="12">
        <f t="array" ref="B297">_xlfn.RANK.EQ(V297,$V$2:$V$607)</f>
        <v>296</v>
      </c>
      <c r="C297" t="str">
        <f>IF(VLOOKUP($A297,Tournoi!$B$2:$F$601,3,0)="","",VLOOKUP($A297,Tournoi!$B$2:$F$601,3,0))</f>
        <v>De Bouwer</v>
      </c>
      <c r="D297" t="str">
        <f>IF(VLOOKUP($A297,Tournoi!$B$2:$F$601,4,0)="","",VLOOKUP($A297,Tournoi!$B$2:$F$601,4,0))</f>
        <v>Tessa</v>
      </c>
      <c r="E297" t="str">
        <f>IF(VLOOKUP($A297,Tournoi!$B$2:$F$612,5,0)="","",VLOOKUP($A297,Tournoi!$B$2:$F$612,5,0))</f>
        <v/>
      </c>
      <c r="F297" s="12">
        <v>0</v>
      </c>
      <c r="G297" s="12">
        <v>0</v>
      </c>
      <c r="H297" s="12">
        <v>0</v>
      </c>
      <c r="I297" s="12">
        <v>0</v>
      </c>
      <c r="J297" s="14"/>
      <c r="K297" s="12"/>
      <c r="L297" t="s">
        <v>958</v>
      </c>
      <c r="M297" s="12" t="s">
        <v>958</v>
      </c>
      <c r="N297" s="12" t="s">
        <v>958</v>
      </c>
      <c r="O297" s="12">
        <f>IF(VLOOKUP($A297,Tournoi!$B$2:$AC$601,6,0)="","",VLOOKUP($A297,Tournoi!$B$2:$AF$601,30,0))</f>
        <v>137.85798050341916</v>
      </c>
      <c r="P297" s="12"/>
      <c r="Q297" s="12"/>
      <c r="R297" s="12"/>
      <c r="S297" s="15"/>
      <c r="T297" s="14">
        <f t="array" ref="T297">SUM(J297:S297)</f>
        <v>137.85798050341916</v>
      </c>
      <c r="U297" s="12">
        <f t="array" ref="U297">IF(S297="",0,S297)+IF((COUNT(J297:R297)&lt;6),SUM(J297:R297),(MAX(J297:R297)+LARGE(J297:R297,2)+LARGE(J297:R297,3)+LARGE(J297:R297,4)+LARGE(J297:R297,5)))</f>
        <v>137.85798050341916</v>
      </c>
      <c r="V297" s="12">
        <f>U297+G297+I297</f>
        <v>137.85798050341916</v>
      </c>
      <c r="W297" s="12">
        <f t="array" ref="W297">COUNT(J297:S297)</f>
        <v>1</v>
      </c>
      <c r="X297" s="12"/>
      <c r="Y297" s="12"/>
      <c r="Z297" s="16"/>
      <c r="AA297" s="16"/>
      <c r="AC297" s="16"/>
      <c r="AD297" s="16"/>
    </row>
    <row r="298" spans="1:256" s="19" customFormat="1" ht="16.5" customHeight="1" x14ac:dyDescent="0.2">
      <c r="A298" s="12">
        <v>419</v>
      </c>
      <c r="B298" s="12">
        <f t="array" ref="B298">_xlfn.RANK.EQ(V298,$V$2:$V$607)</f>
        <v>297</v>
      </c>
      <c r="C298" s="13" t="str">
        <f>IF(VLOOKUP($A298,Tournoi!$B$2:$F$601,3,0)="","",VLOOKUP($A298,Tournoi!$B$2:$F$601,3,0))</f>
        <v>Matthieu</v>
      </c>
      <c r="D298" s="13" t="str">
        <f>IF(VLOOKUP($A298,Tournoi!$B$2:$F$601,4,0)="","",VLOOKUP($A298,Tournoi!$B$2:$F$601,4,0))</f>
        <v>Christophe</v>
      </c>
      <c r="E298" t="str">
        <f>IF(VLOOKUP($A298,Tournoi!$B$2:$F$612,5,0)="","",VLOOKUP($A298,Tournoi!$B$2:$F$612,5,0))</f>
        <v/>
      </c>
      <c r="F298" s="12">
        <v>0</v>
      </c>
      <c r="G298" s="12">
        <v>0</v>
      </c>
      <c r="H298" s="12">
        <v>206.43565553275201</v>
      </c>
      <c r="I298" s="12">
        <v>137.62377035516801</v>
      </c>
      <c r="J298" s="14"/>
      <c r="K298" s="12"/>
      <c r="L298" t="s">
        <v>958</v>
      </c>
      <c r="M298" s="12" t="s">
        <v>958</v>
      </c>
      <c r="N298" s="12" t="s">
        <v>958</v>
      </c>
      <c r="O298" s="12" t="str">
        <f>IF(VLOOKUP($A298,Tournoi!$B$2:$AC$601,6,0)="","",VLOOKUP($A298,Tournoi!$B$2:$AF$601,30,0))</f>
        <v/>
      </c>
      <c r="P298" s="12"/>
      <c r="Q298" s="12"/>
      <c r="R298" s="12"/>
      <c r="S298" s="15"/>
      <c r="T298" s="14">
        <f t="array" ref="T298">SUM(J298:S298)</f>
        <v>0</v>
      </c>
      <c r="U298" s="12">
        <f t="array" ref="U298">IF(S298="",0,S298)+IF((COUNT(J298:R298)&lt;6),SUM(J298:R298),(MAX(J298:R298)+LARGE(J298:R298,2)+LARGE(J298:R298,3)+LARGE(J298:R298,4)+LARGE(J298:R298,5)))</f>
        <v>0</v>
      </c>
      <c r="V298" s="12">
        <f>U298+G298+I298</f>
        <v>137.62377035516801</v>
      </c>
      <c r="W298" s="12">
        <f t="array" ref="W298">COUNT(J298:S298)</f>
        <v>0</v>
      </c>
      <c r="X298" s="12"/>
      <c r="Y298" s="12"/>
      <c r="Z298" s="16"/>
      <c r="AA298" s="16"/>
      <c r="AC298" s="16"/>
      <c r="AD298" s="16"/>
    </row>
    <row r="299" spans="1:256" s="19" customFormat="1" ht="16.5" customHeight="1" x14ac:dyDescent="0.2">
      <c r="A299" s="12">
        <v>29</v>
      </c>
      <c r="B299" s="12">
        <f t="array" ref="B299">_xlfn.RANK.EQ(V299,$V$2:$V$607)</f>
        <v>298</v>
      </c>
      <c r="C299" s="13" t="str">
        <f>IF(VLOOKUP($A299,Tournoi!$B$2:$F$601,3,0)="","",VLOOKUP($A299,Tournoi!$B$2:$F$601,3,0))</f>
        <v>Bonjé</v>
      </c>
      <c r="D299" s="13" t="str">
        <f>IF(VLOOKUP($A299,Tournoi!$B$2:$F$601,4,0)="","",VLOOKUP($A299,Tournoi!$B$2:$F$601,4,0))</f>
        <v>Alissa</v>
      </c>
      <c r="E299" s="13" t="str">
        <f>IF(VLOOKUP($A299,Tournoi!$B$2:$F$612,5,0)="","",VLOOKUP($A299,Tournoi!$B$2:$F$612,5,0))</f>
        <v>Spelen op Zolder</v>
      </c>
      <c r="F299" s="12">
        <v>0</v>
      </c>
      <c r="G299" s="12">
        <v>0</v>
      </c>
      <c r="H299" s="12">
        <v>104.303867403315</v>
      </c>
      <c r="I299" s="12">
        <v>69.535911602209893</v>
      </c>
      <c r="J299" s="14">
        <v>66.900273224043701</v>
      </c>
      <c r="K299" s="12"/>
      <c r="L299" t="s">
        <v>958</v>
      </c>
      <c r="M299" s="12" t="s">
        <v>958</v>
      </c>
      <c r="N299" s="12" t="s">
        <v>958</v>
      </c>
      <c r="O299" s="12" t="str">
        <f>IF(VLOOKUP($A299,Tournoi!$B$2:$AC$601,6,0)="","",VLOOKUP($A299,Tournoi!$B$2:$AF$601,30,0))</f>
        <v/>
      </c>
      <c r="P299" s="12"/>
      <c r="Q299" s="12"/>
      <c r="R299" s="12"/>
      <c r="S299" s="15"/>
      <c r="T299" s="14">
        <f t="array" ref="T299">SUM(J299:S299)</f>
        <v>66.900273224043701</v>
      </c>
      <c r="U299" s="12">
        <f t="array" ref="U299">IF(S299="",0,S299)+IF((COUNT(J299:R299)&lt;6),SUM(J299:R299),(MAX(J299:R299)+LARGE(J299:R299,2)+LARGE(J299:R299,3)+LARGE(J299:R299,4)+LARGE(J299:R299,5)))</f>
        <v>66.900273224043701</v>
      </c>
      <c r="V299" s="12">
        <f>U299+G299+I299</f>
        <v>136.43618482625359</v>
      </c>
      <c r="W299" s="12">
        <f t="array" ref="W299">COUNT(J299:S299)</f>
        <v>1</v>
      </c>
      <c r="X299" s="12"/>
      <c r="Y299" s="12"/>
      <c r="Z299" s="16"/>
      <c r="AA299" s="12"/>
      <c r="AB299" s="12"/>
      <c r="AC299" s="16"/>
      <c r="AD299" s="16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</row>
    <row r="300" spans="1:256" s="19" customFormat="1" ht="16.5" customHeight="1" x14ac:dyDescent="0.2">
      <c r="A300" s="12">
        <v>462</v>
      </c>
      <c r="B300" s="12">
        <f t="array" ref="B300">_xlfn.RANK.EQ(V300,$V$2:$V$607)</f>
        <v>299</v>
      </c>
      <c r="C300" s="13" t="str">
        <f>IF(VLOOKUP($A300,Tournoi!$B$2:$F$601,3,0)="","",VLOOKUP($A300,Tournoi!$B$2:$F$601,3,0))</f>
        <v>Victor</v>
      </c>
      <c r="D300" s="13" t="str">
        <f>IF(VLOOKUP($A300,Tournoi!$B$2:$F$601,4,0)="","",VLOOKUP($A300,Tournoi!$B$2:$F$601,4,0))</f>
        <v>Nicolas</v>
      </c>
      <c r="E300" t="str">
        <f>IF(VLOOKUP($A300,Tournoi!$B$2:$F$612,5,0)="","",VLOOKUP($A300,Tournoi!$B$2:$F$612,5,0))</f>
        <v/>
      </c>
      <c r="F300" s="12">
        <v>56.625946615318703</v>
      </c>
      <c r="G300" s="12">
        <v>18.875315538439601</v>
      </c>
      <c r="H300" s="12">
        <v>174.70911367058901</v>
      </c>
      <c r="I300" s="12">
        <v>116.47274244706</v>
      </c>
      <c r="J300" s="14"/>
      <c r="K300" s="12"/>
      <c r="L300" t="s">
        <v>958</v>
      </c>
      <c r="M300" s="12" t="s">
        <v>958</v>
      </c>
      <c r="N300" s="12" t="s">
        <v>958</v>
      </c>
      <c r="O300" s="12" t="str">
        <f>IF(VLOOKUP($A300,Tournoi!$B$2:$AC$601,6,0)="","",VLOOKUP($A300,Tournoi!$B$2:$AF$601,30,0))</f>
        <v/>
      </c>
      <c r="P300" s="12"/>
      <c r="Q300" s="12"/>
      <c r="R300" s="12"/>
      <c r="S300" s="15"/>
      <c r="T300" s="14">
        <f t="array" ref="T300">SUM(J300:S300)</f>
        <v>0</v>
      </c>
      <c r="U300" s="12">
        <f t="array" ref="U300">IF(S300="",0,S300)+IF((COUNT(J300:R300)&lt;6),SUM(J300:R300),(MAX(J300:R300)+LARGE(J300:R300,2)+LARGE(J300:R300,3)+LARGE(J300:R300,4)+LARGE(J300:R300,5)))</f>
        <v>0</v>
      </c>
      <c r="V300" s="12">
        <f>U300+G300+I300</f>
        <v>135.34805798549959</v>
      </c>
      <c r="W300" s="12">
        <f t="array" ref="W300">COUNT(J300:S300)</f>
        <v>0</v>
      </c>
      <c r="X300" s="12"/>
      <c r="Y300" s="12"/>
      <c r="Z300" s="16"/>
      <c r="AA300" s="12"/>
      <c r="AB300" s="12"/>
      <c r="AC300" s="16"/>
      <c r="AD300" s="16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</row>
    <row r="301" spans="1:256" s="19" customFormat="1" ht="16.5" customHeight="1" x14ac:dyDescent="0.2">
      <c r="A301" s="12">
        <v>10</v>
      </c>
      <c r="B301" s="12">
        <f t="array" ref="B301">_xlfn.RANK.EQ(V301,$V$2:$V$607)</f>
        <v>300</v>
      </c>
      <c r="C301" s="13" t="str">
        <f>IF(VLOOKUP($A301,Tournoi!$B$2:$F$601,3,0)="","",VLOOKUP($A301,Tournoi!$B$2:$F$601,3,0))</f>
        <v>Brutin</v>
      </c>
      <c r="D301" s="13" t="str">
        <f>IF(VLOOKUP($A301,Tournoi!$B$2:$F$601,4,0)="","",VLOOKUP($A301,Tournoi!$B$2:$F$601,4,0))</f>
        <v>Franky</v>
      </c>
      <c r="E301" s="13" t="str">
        <f>IF(VLOOKUP($A301,Tournoi!$B$2:$F$612,5,0)="","",VLOOKUP($A301,Tournoi!$B$2:$F$612,5,0))</f>
        <v>De Nieuwe Spelling</v>
      </c>
      <c r="F301" s="12">
        <v>0</v>
      </c>
      <c r="G301" s="12">
        <v>0</v>
      </c>
      <c r="H301" s="12">
        <v>50.555874376430097</v>
      </c>
      <c r="I301" s="12">
        <v>33.703916250953398</v>
      </c>
      <c r="J301" s="14">
        <v>100.630393996248</v>
      </c>
      <c r="K301" s="12"/>
      <c r="L301" t="s">
        <v>958</v>
      </c>
      <c r="M301" s="12" t="s">
        <v>958</v>
      </c>
      <c r="N301" s="12" t="s">
        <v>958</v>
      </c>
      <c r="O301" s="12" t="str">
        <f>IF(VLOOKUP($A301,Tournoi!$B$2:$AC$601,6,0)="","",VLOOKUP($A301,Tournoi!$B$2:$AF$601,30,0))</f>
        <v/>
      </c>
      <c r="P301" s="12"/>
      <c r="Q301" s="12"/>
      <c r="R301" s="12"/>
      <c r="S301" s="15"/>
      <c r="T301" s="14">
        <f t="array" ref="T301">SUM(J301:S301)</f>
        <v>100.630393996248</v>
      </c>
      <c r="U301" s="12">
        <f t="array" ref="U301">IF(S301="",0,S301)+IF((COUNT(J301:R301)&lt;6),SUM(J301:R301),(MAX(J301:R301)+LARGE(J301:R301,2)+LARGE(J301:R301,3)+LARGE(J301:R301,4)+LARGE(J301:R301,5)))</f>
        <v>100.630393996248</v>
      </c>
      <c r="V301" s="12">
        <f>U301+G301+I301</f>
        <v>134.33431024720142</v>
      </c>
      <c r="W301" s="12">
        <f t="array" ref="W301">COUNT(J301:S301)</f>
        <v>1</v>
      </c>
      <c r="X301" s="12"/>
      <c r="Y301" s="12"/>
      <c r="Z301" s="16"/>
      <c r="AA301" s="16"/>
      <c r="AC301" s="16"/>
      <c r="AD301" s="16"/>
    </row>
    <row r="302" spans="1:256" s="19" customFormat="1" ht="16.5" customHeight="1" x14ac:dyDescent="0.2">
      <c r="A302" s="12">
        <v>212</v>
      </c>
      <c r="B302" s="12">
        <f t="array" ref="B302">_xlfn.RANK.EQ(V302,$V$2:$V$607)</f>
        <v>301</v>
      </c>
      <c r="C302" s="13" t="str">
        <f>IF(VLOOKUP($A302,Tournoi!$B$2:$F$601,3,0)="","",VLOOKUP($A302,Tournoi!$B$2:$F$601,3,0))</f>
        <v>Lefevre</v>
      </c>
      <c r="D302" s="13" t="str">
        <f>IF(VLOOKUP($A302,Tournoi!$B$2:$F$601,4,0)="","",VLOOKUP($A302,Tournoi!$B$2:$F$601,4,0))</f>
        <v>Maria</v>
      </c>
      <c r="E302" s="13" t="str">
        <f>IF(VLOOKUP($A302,Tournoi!$B$2:$F$612,5,0)="","",VLOOKUP($A302,Tournoi!$B$2:$F$612,5,0))</f>
        <v>Spelen op Zolder</v>
      </c>
      <c r="F302" s="12">
        <v>0</v>
      </c>
      <c r="G302" s="12">
        <v>0</v>
      </c>
      <c r="H302" s="12">
        <v>0</v>
      </c>
      <c r="I302" s="12">
        <v>0</v>
      </c>
      <c r="J302" s="14">
        <v>134.17434006694899</v>
      </c>
      <c r="K302" s="12"/>
      <c r="L302" t="s">
        <v>958</v>
      </c>
      <c r="M302" s="12" t="s">
        <v>958</v>
      </c>
      <c r="N302" s="12" t="s">
        <v>958</v>
      </c>
      <c r="O302" s="12" t="str">
        <f>IF(VLOOKUP($A302,Tournoi!$B$2:$AC$601,6,0)="","",VLOOKUP($A302,Tournoi!$B$2:$AF$601,30,0))</f>
        <v/>
      </c>
      <c r="P302" s="12"/>
      <c r="Q302" s="12"/>
      <c r="R302" s="12"/>
      <c r="S302" s="15"/>
      <c r="T302" s="14">
        <f t="array" ref="T302">SUM(J302:S302)</f>
        <v>134.17434006694899</v>
      </c>
      <c r="U302" s="12">
        <f t="array" ref="U302">IF(S302="",0,S302)+IF((COUNT(J302:R302)&lt;6),SUM(J302:R302),(MAX(J302:R302)+LARGE(J302:R302,2)+LARGE(J302:R302,3)+LARGE(J302:R302,4)+LARGE(J302:R302,5)))</f>
        <v>134.17434006694899</v>
      </c>
      <c r="V302" s="12">
        <f>U302+G302+I302</f>
        <v>134.17434006694899</v>
      </c>
      <c r="W302" s="12">
        <f t="array" ref="W302">COUNT(J302:S302)</f>
        <v>1</v>
      </c>
      <c r="X302" s="12"/>
      <c r="Y302" s="12"/>
      <c r="Z302" s="16"/>
      <c r="AA302" s="16"/>
      <c r="AC302" s="16"/>
      <c r="AD302" s="16"/>
    </row>
    <row r="303" spans="1:256" s="19" customFormat="1" ht="16.5" customHeight="1" x14ac:dyDescent="0.2">
      <c r="A303" s="12">
        <v>361</v>
      </c>
      <c r="B303" s="12">
        <f t="array" ref="B303">_xlfn.RANK.EQ(V303,$V$2:$V$607)</f>
        <v>302</v>
      </c>
      <c r="C303" t="str">
        <f>IF(VLOOKUP($A303,Tournoi!$B$2:$F$601,3,0)="","",VLOOKUP($A303,Tournoi!$B$2:$F$601,3,0))</f>
        <v>Bauwens</v>
      </c>
      <c r="D303" t="str">
        <f>IF(VLOOKUP($A303,Tournoi!$B$2:$F$601,4,0)="","",VLOOKUP($A303,Tournoi!$B$2:$F$601,4,0))</f>
        <v>Jonas</v>
      </c>
      <c r="E303" t="str">
        <f>IF(VLOOKUP($A303,Tournoi!$B$2:$F$612,5,0)="","",VLOOKUP($A303,Tournoi!$B$2:$F$612,5,0))</f>
        <v>Spelgevaar</v>
      </c>
      <c r="F303" s="12">
        <v>0</v>
      </c>
      <c r="G303" s="12">
        <v>0</v>
      </c>
      <c r="H303" s="12">
        <v>0</v>
      </c>
      <c r="I303" s="12">
        <v>0</v>
      </c>
      <c r="J303" s="14"/>
      <c r="K303" s="12"/>
      <c r="L303" t="s">
        <v>958</v>
      </c>
      <c r="M303" s="12" t="s">
        <v>958</v>
      </c>
      <c r="N303" s="12" t="s">
        <v>958</v>
      </c>
      <c r="O303" s="12">
        <f>IF(VLOOKUP($A303,Tournoi!$B$2:$AC$601,6,0)="","",VLOOKUP($A303,Tournoi!$B$2:$AF$601,30,0))</f>
        <v>134.10918363146084</v>
      </c>
      <c r="P303" s="12"/>
      <c r="Q303" s="12"/>
      <c r="R303" s="12"/>
      <c r="S303" s="15"/>
      <c r="T303" s="14">
        <f t="array" ref="T303">SUM(J303:S303)</f>
        <v>134.10918363146084</v>
      </c>
      <c r="U303" s="12">
        <f t="array" ref="U303">IF(S303="",0,S303)+IF((COUNT(J303:R303)&lt;6),SUM(J303:R303),(MAX(J303:R303)+LARGE(J303:R303,2)+LARGE(J303:R303,3)+LARGE(J303:R303,4)+LARGE(J303:R303,5)))</f>
        <v>134.10918363146084</v>
      </c>
      <c r="V303" s="12">
        <f>U303+G303+I303</f>
        <v>134.10918363146084</v>
      </c>
      <c r="W303" s="12">
        <f t="array" ref="W303">COUNT(J303:S303)</f>
        <v>1</v>
      </c>
      <c r="X303" s="12"/>
      <c r="Y303" s="12"/>
      <c r="Z303" s="16"/>
      <c r="AA303" s="16"/>
      <c r="AC303" s="16"/>
      <c r="AD303" s="16"/>
    </row>
    <row r="304" spans="1:256" s="19" customFormat="1" ht="16.5" customHeight="1" x14ac:dyDescent="0.2">
      <c r="A304" s="12">
        <v>84</v>
      </c>
      <c r="B304" s="12">
        <f t="array" ref="B304">_xlfn.RANK.EQ(V304,$V$2:$V$607)</f>
        <v>303</v>
      </c>
      <c r="C304" s="13" t="str">
        <f>IF(VLOOKUP($A304,Tournoi!$B$2:$F$601,3,0)="","",VLOOKUP($A304,Tournoi!$B$2:$F$601,3,0))</f>
        <v>Vanluchene</v>
      </c>
      <c r="D304" s="13" t="str">
        <f>IF(VLOOKUP($A304,Tournoi!$B$2:$F$601,4,0)="","",VLOOKUP($A304,Tournoi!$B$2:$F$601,4,0))</f>
        <v>Jonas</v>
      </c>
      <c r="E304" s="13" t="str">
        <f>IF(VLOOKUP($A304,Tournoi!$B$2:$F$612,5,0)="","",VLOOKUP($A304,Tournoi!$B$2:$F$612,5,0))</f>
        <v>Teen en Tander</v>
      </c>
      <c r="F304" s="12">
        <v>0</v>
      </c>
      <c r="G304" s="12">
        <v>0</v>
      </c>
      <c r="H304" s="12">
        <v>0</v>
      </c>
      <c r="I304" s="12">
        <v>0</v>
      </c>
      <c r="J304" s="14">
        <v>130.53404356060599</v>
      </c>
      <c r="K304" s="12"/>
      <c r="L304" t="s">
        <v>958</v>
      </c>
      <c r="M304" s="12" t="s">
        <v>958</v>
      </c>
      <c r="N304" s="12" t="s">
        <v>958</v>
      </c>
      <c r="O304" s="12" t="str">
        <f>IF(VLOOKUP($A304,Tournoi!$B$2:$AC$601,6,0)="","",VLOOKUP($A304,Tournoi!$B$2:$AF$601,30,0))</f>
        <v/>
      </c>
      <c r="P304" s="12"/>
      <c r="Q304" s="12"/>
      <c r="R304" s="12"/>
      <c r="S304" s="15"/>
      <c r="T304" s="14">
        <f t="array" ref="T304">SUM(J304:S304)</f>
        <v>130.53404356060599</v>
      </c>
      <c r="U304" s="12">
        <f t="array" ref="U304">IF(S304="",0,S304)+IF((COUNT(J304:R304)&lt;6),SUM(J304:R304),(MAX(J304:R304)+LARGE(J304:R304,2)+LARGE(J304:R304,3)+LARGE(J304:R304,4)+LARGE(J304:R304,5)))</f>
        <v>130.53404356060599</v>
      </c>
      <c r="V304" s="12">
        <f>U304+G304+I304</f>
        <v>130.53404356060599</v>
      </c>
      <c r="W304" s="12">
        <f t="array" ref="W304">COUNT(J304:S304)</f>
        <v>1</v>
      </c>
      <c r="X304" s="12"/>
      <c r="Y304" s="12"/>
      <c r="Z304" s="16"/>
      <c r="AA304" s="12"/>
      <c r="AB304" s="12"/>
      <c r="AC304" s="16"/>
      <c r="AD304" s="16"/>
    </row>
    <row r="305" spans="1:256" s="19" customFormat="1" ht="16.5" customHeight="1" x14ac:dyDescent="0.2">
      <c r="A305" s="12">
        <v>186</v>
      </c>
      <c r="B305" s="12">
        <f t="array" ref="B305">_xlfn.RANK.EQ(V305,$V$2:$V$607)</f>
        <v>304</v>
      </c>
      <c r="C305" s="13" t="str">
        <f>IF(VLOOKUP($A305,Tournoi!$B$2:$F$601,3,0)="","",VLOOKUP($A305,Tournoi!$B$2:$F$601,3,0))</f>
        <v>D'haene</v>
      </c>
      <c r="D305" s="13" t="str">
        <f>IF(VLOOKUP($A305,Tournoi!$B$2:$F$601,4,0)="","",VLOOKUP($A305,Tournoi!$B$2:$F$601,4,0))</f>
        <v>Lotte</v>
      </c>
      <c r="E305" s="13" t="str">
        <f>IF(VLOOKUP($A305,Tournoi!$B$2:$F$612,5,0)="","",VLOOKUP($A305,Tournoi!$B$2:$F$612,5,0))</f>
        <v>Spelen op Zolder</v>
      </c>
      <c r="F305" s="12">
        <v>0</v>
      </c>
      <c r="G305" s="12">
        <v>0</v>
      </c>
      <c r="H305" s="12">
        <v>0</v>
      </c>
      <c r="I305" s="12">
        <v>0</v>
      </c>
      <c r="J305" s="14">
        <v>129.505252594225</v>
      </c>
      <c r="K305" s="12"/>
      <c r="L305" t="s">
        <v>958</v>
      </c>
      <c r="M305" s="12" t="s">
        <v>958</v>
      </c>
      <c r="N305" s="12" t="s">
        <v>958</v>
      </c>
      <c r="O305" s="12" t="str">
        <f>IF(VLOOKUP($A305,Tournoi!$B$2:$AC$601,6,0)="","",VLOOKUP($A305,Tournoi!$B$2:$AF$601,30,0))</f>
        <v/>
      </c>
      <c r="P305" s="12"/>
      <c r="Q305" s="12"/>
      <c r="R305" s="12"/>
      <c r="S305" s="15"/>
      <c r="T305" s="14">
        <f t="array" ref="T305">SUM(J305:S305)</f>
        <v>129.505252594225</v>
      </c>
      <c r="U305" s="12">
        <f t="array" ref="U305">IF(S305="",0,S305)+IF((COUNT(J305:R305)&lt;6),SUM(J305:R305),(MAX(J305:R305)+LARGE(J305:R305,2)+LARGE(J305:R305,3)+LARGE(J305:R305,4)+LARGE(J305:R305,5)))</f>
        <v>129.505252594225</v>
      </c>
      <c r="V305" s="12">
        <f>U305+G305+I305</f>
        <v>129.505252594225</v>
      </c>
      <c r="W305" s="12">
        <f t="array" ref="W305">COUNT(J305:S305)</f>
        <v>1</v>
      </c>
      <c r="X305" s="12"/>
      <c r="Y305" s="12"/>
      <c r="Z305" s="16"/>
      <c r="AA305" s="12"/>
      <c r="AB305" s="12"/>
      <c r="AC305" s="16"/>
      <c r="AD305" s="16"/>
    </row>
    <row r="306" spans="1:256" s="19" customFormat="1" ht="16.5" customHeight="1" x14ac:dyDescent="0.2">
      <c r="A306" s="12">
        <v>198</v>
      </c>
      <c r="B306" s="12">
        <f t="array" ref="B306">_xlfn.RANK.EQ(V306,$V$2:$V$607)</f>
        <v>305</v>
      </c>
      <c r="C306" s="13" t="str">
        <f>IF(VLOOKUP($A306,Tournoi!$B$2:$F$601,3,0)="","",VLOOKUP($A306,Tournoi!$B$2:$F$601,3,0))</f>
        <v>Bracke</v>
      </c>
      <c r="D306" s="13" t="str">
        <f>IF(VLOOKUP($A306,Tournoi!$B$2:$F$601,4,0)="","",VLOOKUP($A306,Tournoi!$B$2:$F$601,4,0))</f>
        <v>Julio</v>
      </c>
      <c r="E306" t="str">
        <f>IF(VLOOKUP($A306,Tournoi!$B$2:$F$612,5,0)="","",VLOOKUP($A306,Tournoi!$B$2:$F$612,5,0))</f>
        <v/>
      </c>
      <c r="F306" s="12">
        <v>186.48011344899999</v>
      </c>
      <c r="G306" s="12">
        <v>62.160037816333201</v>
      </c>
      <c r="H306" s="12">
        <v>100.576647279101</v>
      </c>
      <c r="I306" s="12">
        <v>67.051098186067506</v>
      </c>
      <c r="J306" s="14"/>
      <c r="K306" s="12"/>
      <c r="L306" t="s">
        <v>958</v>
      </c>
      <c r="M306" s="12" t="s">
        <v>958</v>
      </c>
      <c r="N306" s="12" t="s">
        <v>958</v>
      </c>
      <c r="O306" s="12" t="str">
        <f>IF(VLOOKUP($A306,Tournoi!$B$2:$AC$601,6,0)="","",VLOOKUP($A306,Tournoi!$B$2:$AF$601,30,0))</f>
        <v/>
      </c>
      <c r="P306" s="12"/>
      <c r="Q306" s="12"/>
      <c r="R306" s="12"/>
      <c r="S306" s="15"/>
      <c r="T306" s="14">
        <f t="array" ref="T306">SUM(J306:S306)</f>
        <v>0</v>
      </c>
      <c r="U306" s="12">
        <f t="array" ref="U306">IF(S306="",0,S306)+IF((COUNT(J306:R306)&lt;6),SUM(J306:R306),(MAX(J306:R306)+LARGE(J306:R306,2)+LARGE(J306:R306,3)+LARGE(J306:R306,4)+LARGE(J306:R306,5)))</f>
        <v>0</v>
      </c>
      <c r="V306" s="12">
        <f>U306+G306+I306</f>
        <v>129.21113600240071</v>
      </c>
      <c r="W306" s="12">
        <f t="array" ref="W306">COUNT(J306:S306)</f>
        <v>0</v>
      </c>
      <c r="X306" s="12"/>
      <c r="Y306" s="12"/>
      <c r="Z306" s="16"/>
      <c r="AA306" s="12"/>
      <c r="AB306" s="12"/>
      <c r="AC306" s="16"/>
      <c r="AD306" s="16"/>
    </row>
    <row r="307" spans="1:256" s="19" customFormat="1" ht="16.5" customHeight="1" x14ac:dyDescent="0.2">
      <c r="A307" s="12">
        <v>56</v>
      </c>
      <c r="B307" s="12">
        <f t="array" ref="B307">_xlfn.RANK.EQ(V307,$V$2:$V$607)</f>
        <v>306</v>
      </c>
      <c r="C307" s="13" t="str">
        <f>IF(VLOOKUP($A307,Tournoi!$B$2:$F$601,3,0)="","",VLOOKUP($A307,Tournoi!$B$2:$F$601,3,0))</f>
        <v>De Vlaeminck</v>
      </c>
      <c r="D307" s="13" t="str">
        <f>IF(VLOOKUP($A307,Tournoi!$B$2:$F$601,4,0)="","",VLOOKUP($A307,Tournoi!$B$2:$F$601,4,0))</f>
        <v>Heidi</v>
      </c>
      <c r="E307" t="str">
        <f>IF(VLOOKUP($A307,Tournoi!$B$2:$F$612,5,0)="","",VLOOKUP($A307,Tournoi!$B$2:$F$612,5,0))</f>
        <v/>
      </c>
      <c r="F307" s="12">
        <v>66.908285163776497</v>
      </c>
      <c r="G307" s="12">
        <v>22.302761721258801</v>
      </c>
      <c r="H307" s="12">
        <v>0.227848101265823</v>
      </c>
      <c r="I307" s="12">
        <v>0.151898734177215</v>
      </c>
      <c r="J307" s="14">
        <v>104.276572668113</v>
      </c>
      <c r="K307" s="12"/>
      <c r="L307" t="s">
        <v>958</v>
      </c>
      <c r="M307" s="12" t="s">
        <v>958</v>
      </c>
      <c r="N307" s="12" t="s">
        <v>958</v>
      </c>
      <c r="O307" s="12" t="str">
        <f>IF(VLOOKUP($A307,Tournoi!$B$2:$AC$601,6,0)="","",VLOOKUP($A307,Tournoi!$B$2:$AF$601,30,0))</f>
        <v/>
      </c>
      <c r="P307" s="12"/>
      <c r="Q307" s="12"/>
      <c r="R307" s="12"/>
      <c r="S307" s="15"/>
      <c r="T307" s="14">
        <f t="array" ref="T307">SUM(J307:S307)</f>
        <v>104.276572668113</v>
      </c>
      <c r="U307" s="12">
        <f t="array" ref="U307">IF(S307="",0,S307)+IF((COUNT(J307:R307)&lt;6),SUM(J307:R307),(MAX(J307:R307)+LARGE(J307:R307,2)+LARGE(J307:R307,3)+LARGE(J307:R307,4)+LARGE(J307:R307,5)))</f>
        <v>104.276572668113</v>
      </c>
      <c r="V307" s="12">
        <f>U307+G307+I307</f>
        <v>126.73123312354902</v>
      </c>
      <c r="W307" s="12">
        <f t="array" ref="W307">COUNT(J307:S307)</f>
        <v>1</v>
      </c>
      <c r="X307" s="12"/>
      <c r="Y307" s="12"/>
      <c r="Z307" s="16"/>
      <c r="AA307" s="12"/>
      <c r="AB307" s="12"/>
      <c r="AC307" s="16"/>
      <c r="AD307" s="16"/>
    </row>
    <row r="308" spans="1:256" s="19" customFormat="1" ht="16.5" customHeight="1" x14ac:dyDescent="0.2">
      <c r="A308" s="12">
        <v>531</v>
      </c>
      <c r="B308" s="12">
        <f t="array" ref="B308">_xlfn.RANK.EQ(V308,$V$2:$V$607)</f>
        <v>307</v>
      </c>
      <c r="C308" s="13" t="str">
        <f>IF(VLOOKUP($A308,Tournoi!$B$2:$F$601,3,0)="","",VLOOKUP($A308,Tournoi!$B$2:$F$601,3,0))</f>
        <v>Wallaert</v>
      </c>
      <c r="D308" s="13" t="str">
        <f>IF(VLOOKUP($A308,Tournoi!$B$2:$F$601,4,0)="","",VLOOKUP($A308,Tournoi!$B$2:$F$601,4,0))</f>
        <v>Joachim</v>
      </c>
      <c r="E308" t="str">
        <f>IF(VLOOKUP($A308,Tournoi!$B$2:$F$612,5,0)="","",VLOOKUP($A308,Tournoi!$B$2:$F$612,5,0))</f>
        <v/>
      </c>
      <c r="F308" s="12">
        <v>379.04556671801998</v>
      </c>
      <c r="G308" s="12">
        <v>126.34852223934</v>
      </c>
      <c r="H308" s="12">
        <v>0</v>
      </c>
      <c r="I308" s="12">
        <v>0</v>
      </c>
      <c r="J308" s="14"/>
      <c r="K308" s="12"/>
      <c r="L308" t="s">
        <v>958</v>
      </c>
      <c r="M308" s="12" t="s">
        <v>958</v>
      </c>
      <c r="N308" s="12" t="s">
        <v>958</v>
      </c>
      <c r="O308" s="12" t="str">
        <f>IF(VLOOKUP($A308,Tournoi!$B$2:$AC$601,6,0)="","",VLOOKUP($A308,Tournoi!$B$2:$AF$601,30,0))</f>
        <v/>
      </c>
      <c r="P308" s="12"/>
      <c r="Q308" s="12"/>
      <c r="R308" s="12"/>
      <c r="S308" s="15"/>
      <c r="T308" s="14">
        <f t="array" ref="T308">SUM(J308:S308)</f>
        <v>0</v>
      </c>
      <c r="U308" s="12">
        <f t="array" ref="U308">IF(S308="",0,S308)+IF((COUNT(J308:R308)&lt;6),SUM(J308:R308),(MAX(J308:R308)+LARGE(J308:R308,2)+LARGE(J308:R308,3)+LARGE(J308:R308,4)+LARGE(J308:R308,5)))</f>
        <v>0</v>
      </c>
      <c r="V308" s="12">
        <f>U308+G308+I308</f>
        <v>126.34852223934</v>
      </c>
      <c r="W308" s="12">
        <f t="array" ref="W308">COUNT(J308:S308)</f>
        <v>0</v>
      </c>
      <c r="X308" s="12"/>
      <c r="Y308" s="12"/>
      <c r="Z308" s="16"/>
      <c r="AA308" s="12"/>
      <c r="AB308" s="12"/>
      <c r="AC308" s="16"/>
      <c r="AD308" s="16"/>
    </row>
    <row r="309" spans="1:256" s="19" customFormat="1" ht="16.5" customHeight="1" x14ac:dyDescent="0.2">
      <c r="A309" s="12">
        <v>571</v>
      </c>
      <c r="B309" s="12">
        <f t="array" ref="B309">_xlfn.RANK.EQ(V309,$V$2:$V$607)</f>
        <v>308</v>
      </c>
      <c r="C309" s="13" t="str">
        <f>IF(VLOOKUP($A309,Tournoi!$B$2:$F$601,3,0)="","",VLOOKUP($A309,Tournoi!$B$2:$F$601,3,0))</f>
        <v>Gheerardijn</v>
      </c>
      <c r="D309" s="13" t="str">
        <f>IF(VLOOKUP($A309,Tournoi!$B$2:$F$601,4,0)="","",VLOOKUP($A309,Tournoi!$B$2:$F$601,4,0))</f>
        <v>Janne</v>
      </c>
      <c r="E309" t="str">
        <f>IF(VLOOKUP($A309,Tournoi!$B$2:$F$612,5,0)="","",VLOOKUP($A309,Tournoi!$B$2:$F$612,5,0))</f>
        <v/>
      </c>
      <c r="F309" s="12">
        <v>0</v>
      </c>
      <c r="G309" s="12">
        <v>0</v>
      </c>
      <c r="H309" s="12">
        <v>188.542857142857</v>
      </c>
      <c r="I309" s="12">
        <v>125.695238095238</v>
      </c>
      <c r="J309" s="14"/>
      <c r="K309" s="12"/>
      <c r="L309" t="s">
        <v>958</v>
      </c>
      <c r="M309" s="12" t="s">
        <v>958</v>
      </c>
      <c r="N309" s="12" t="s">
        <v>958</v>
      </c>
      <c r="O309" s="12" t="str">
        <f>IF(VLOOKUP($A309,Tournoi!$B$2:$AC$601,6,0)="","",VLOOKUP($A309,Tournoi!$B$2:$AF$601,30,0))</f>
        <v/>
      </c>
      <c r="P309" s="12"/>
      <c r="Q309" s="12"/>
      <c r="R309" s="12"/>
      <c r="S309" s="15"/>
      <c r="T309" s="14">
        <f t="array" ref="T309">SUM(J309:S309)</f>
        <v>0</v>
      </c>
      <c r="U309" s="12">
        <f t="array" ref="U309">IF(S309="",0,S309)+IF((COUNT(J309:R309)&lt;6),SUM(J309:R309),(MAX(J309:R309)+LARGE(J309:R309,2)+LARGE(J309:R309,3)+LARGE(J309:R309,4)+LARGE(J309:R309,5)))</f>
        <v>0</v>
      </c>
      <c r="V309" s="12">
        <f>U309+G309+I309</f>
        <v>125.695238095238</v>
      </c>
      <c r="W309" s="12">
        <f t="array" ref="W309">COUNT(J309:S309)</f>
        <v>0</v>
      </c>
      <c r="X309" s="12"/>
      <c r="Y309" s="12"/>
      <c r="Z309" s="16"/>
      <c r="AA309" s="12"/>
      <c r="AB309" s="12"/>
      <c r="AC309" s="16"/>
      <c r="AD309" s="16"/>
    </row>
    <row r="310" spans="1:256" s="19" customFormat="1" ht="16.5" customHeight="1" x14ac:dyDescent="0.2">
      <c r="A310" s="12">
        <v>449</v>
      </c>
      <c r="B310" s="12">
        <f t="array" ref="B310">_xlfn.RANK.EQ(V310,$V$2:$V$607)</f>
        <v>309</v>
      </c>
      <c r="C310" s="13" t="str">
        <f>IF(VLOOKUP($A310,Tournoi!$B$2:$F$601,3,0)="","",VLOOKUP($A310,Tournoi!$B$2:$F$601,3,0))</f>
        <v>Vanherle</v>
      </c>
      <c r="D310" s="13" t="str">
        <f>IF(VLOOKUP($A310,Tournoi!$B$2:$F$601,4,0)="","",VLOOKUP($A310,Tournoi!$B$2:$F$601,4,0))</f>
        <v>Wim</v>
      </c>
      <c r="E310" t="str">
        <f>IF(VLOOKUP($A310,Tournoi!$B$2:$F$612,5,0)="","",VLOOKUP($A310,Tournoi!$B$2:$F$612,5,0))</f>
        <v/>
      </c>
      <c r="F310" s="12">
        <v>0</v>
      </c>
      <c r="G310" s="12">
        <v>0</v>
      </c>
      <c r="H310" s="12">
        <v>186.45847956009499</v>
      </c>
      <c r="I310" s="12">
        <v>124.30565304006301</v>
      </c>
      <c r="J310" s="14"/>
      <c r="K310" s="12"/>
      <c r="L310" t="s">
        <v>958</v>
      </c>
      <c r="M310" s="12" t="s">
        <v>958</v>
      </c>
      <c r="N310" s="12" t="s">
        <v>958</v>
      </c>
      <c r="O310" s="12" t="str">
        <f>IF(VLOOKUP($A310,Tournoi!$B$2:$AC$601,6,0)="","",VLOOKUP($A310,Tournoi!$B$2:$AF$601,30,0))</f>
        <v/>
      </c>
      <c r="P310" s="12"/>
      <c r="Q310" s="12"/>
      <c r="R310" s="12"/>
      <c r="S310" s="15"/>
      <c r="T310" s="14">
        <f t="array" ref="T310">SUM(J310:S310)</f>
        <v>0</v>
      </c>
      <c r="U310" s="12">
        <f t="array" ref="U310">IF(S310="",0,S310)+IF((COUNT(J310:R310)&lt;6),SUM(J310:R310),(MAX(J310:R310)+LARGE(J310:R310,2)+LARGE(J310:R310,3)+LARGE(J310:R310,4)+LARGE(J310:R310,5)))</f>
        <v>0</v>
      </c>
      <c r="V310" s="12">
        <f>U310+G310+I310</f>
        <v>124.30565304006301</v>
      </c>
      <c r="W310" s="12">
        <f t="array" ref="W310">COUNT(J310:S310)</f>
        <v>0</v>
      </c>
      <c r="X310" s="12"/>
      <c r="Y310" s="12"/>
      <c r="Z310" s="16"/>
      <c r="AA310" s="12"/>
      <c r="AB310" s="12"/>
      <c r="AC310" s="16"/>
      <c r="AD310" s="16"/>
    </row>
    <row r="311" spans="1:256" s="19" customFormat="1" ht="16.5" customHeight="1" x14ac:dyDescent="0.2">
      <c r="A311" s="12">
        <v>488</v>
      </c>
      <c r="B311" s="12">
        <f t="array" ref="B311">_xlfn.RANK.EQ(V311,$V$2:$V$607)</f>
        <v>310</v>
      </c>
      <c r="C311" t="str">
        <f>IF(VLOOKUP($A311,Tournoi!$B$2:$F$601,3,0)="","",VLOOKUP($A311,Tournoi!$B$2:$F$601,3,0))</f>
        <v>Fiers</v>
      </c>
      <c r="D311" t="str">
        <f>IF(VLOOKUP($A311,Tournoi!$B$2:$F$601,4,0)="","",VLOOKUP($A311,Tournoi!$B$2:$F$601,4,0))</f>
        <v>Eline</v>
      </c>
      <c r="E311" t="str">
        <f>IF(VLOOKUP($A311,Tournoi!$B$2:$F$612,5,0)="","",VLOOKUP($A311,Tournoi!$B$2:$F$612,5,0))</f>
        <v/>
      </c>
      <c r="F311" s="12">
        <v>0</v>
      </c>
      <c r="G311" s="12">
        <v>0</v>
      </c>
      <c r="H311" s="12">
        <v>0</v>
      </c>
      <c r="I311" s="12">
        <v>0</v>
      </c>
      <c r="J311" s="14"/>
      <c r="K311" s="12"/>
      <c r="L311" t="s">
        <v>958</v>
      </c>
      <c r="M311" s="12" t="s">
        <v>958</v>
      </c>
      <c r="N311" s="12" t="s">
        <v>958</v>
      </c>
      <c r="O311" s="12">
        <f>IF(VLOOKUP($A311,Tournoi!$B$2:$AC$601,6,0)="","",VLOOKUP($A311,Tournoi!$B$2:$AF$601,30,0))</f>
        <v>123.91030661646045</v>
      </c>
      <c r="P311" s="12"/>
      <c r="Q311" s="12"/>
      <c r="R311" s="12"/>
      <c r="S311" s="15"/>
      <c r="T311" s="14">
        <f t="array" ref="T311">SUM(J311:S311)</f>
        <v>123.91030661646045</v>
      </c>
      <c r="U311" s="12">
        <f t="array" ref="U311">IF(S311="",0,S311)+IF((COUNT(J311:R311)&lt;6),SUM(J311:R311),(MAX(J311:R311)+LARGE(J311:R311,2)+LARGE(J311:R311,3)+LARGE(J311:R311,4)+LARGE(J311:R311,5)))</f>
        <v>123.91030661646045</v>
      </c>
      <c r="V311" s="12">
        <f>U311+G311+I311</f>
        <v>123.91030661646045</v>
      </c>
      <c r="W311" s="12">
        <f t="array" ref="W311">COUNT(J311:S311)</f>
        <v>1</v>
      </c>
      <c r="X311" s="12"/>
      <c r="Y311" s="12"/>
      <c r="Z311" s="16"/>
      <c r="AA311" s="12"/>
      <c r="AB311" s="12"/>
      <c r="AC311" s="16"/>
      <c r="AD311" s="16"/>
    </row>
    <row r="312" spans="1:256" s="19" customFormat="1" ht="16.5" customHeight="1" x14ac:dyDescent="0.2">
      <c r="A312" s="12">
        <v>43</v>
      </c>
      <c r="B312" s="12">
        <f t="array" ref="B312">_xlfn.RANK.EQ(V312,$V$2:$V$607)</f>
        <v>311</v>
      </c>
      <c r="C312" s="13" t="str">
        <f>IF(VLOOKUP($A312,Tournoi!$B$2:$F$601,3,0)="","",VLOOKUP($A312,Tournoi!$B$2:$F$601,3,0))</f>
        <v>Calcoen</v>
      </c>
      <c r="D312" s="13" t="str">
        <f>IF(VLOOKUP($A312,Tournoi!$B$2:$F$601,4,0)="","",VLOOKUP($A312,Tournoi!$B$2:$F$601,4,0))</f>
        <v>Thomas</v>
      </c>
      <c r="E312" s="13" t="str">
        <f>IF(VLOOKUP($A312,Tournoi!$B$2:$F$612,5,0)="","",VLOOKUP($A312,Tournoi!$B$2:$F$612,5,0))</f>
        <v>De Pionne</v>
      </c>
      <c r="F312" s="12">
        <v>80.453066471224105</v>
      </c>
      <c r="G312" s="12">
        <v>26.817688823741399</v>
      </c>
      <c r="H312" s="12">
        <v>0.23376623376623401</v>
      </c>
      <c r="I312" s="12">
        <v>0.15584415584415601</v>
      </c>
      <c r="J312" s="14">
        <v>95.564040438299401</v>
      </c>
      <c r="K312" s="12"/>
      <c r="L312" t="s">
        <v>958</v>
      </c>
      <c r="M312" s="12" t="s">
        <v>958</v>
      </c>
      <c r="N312" s="12" t="s">
        <v>958</v>
      </c>
      <c r="O312" s="12" t="str">
        <f>IF(VLOOKUP($A312,Tournoi!$B$2:$AC$601,6,0)="","",VLOOKUP($A312,Tournoi!$B$2:$AF$601,30,0))</f>
        <v/>
      </c>
      <c r="P312" s="12"/>
      <c r="Q312" s="12"/>
      <c r="R312" s="12"/>
      <c r="S312" s="15"/>
      <c r="T312" s="14">
        <f t="array" ref="T312">SUM(J312:S312)</f>
        <v>95.564040438299401</v>
      </c>
      <c r="U312" s="12">
        <f t="array" ref="U312">IF(S312="",0,S312)+IF((COUNT(J312:R312)&lt;6),SUM(J312:R312),(MAX(J312:R312)+LARGE(J312:R312,2)+LARGE(J312:R312,3)+LARGE(J312:R312,4)+LARGE(J312:R312,5)))</f>
        <v>95.564040438299401</v>
      </c>
      <c r="V312" s="12">
        <f>U312+G312+I312</f>
        <v>122.53757341788496</v>
      </c>
      <c r="W312" s="12">
        <f t="array" ref="W312">COUNT(J312:S312)</f>
        <v>1</v>
      </c>
      <c r="X312" s="12"/>
      <c r="Y312" s="12"/>
      <c r="Z312" s="16"/>
      <c r="AA312" s="16"/>
      <c r="AC312" s="16"/>
      <c r="AD312" s="16"/>
    </row>
    <row r="313" spans="1:256" s="19" customFormat="1" ht="16.5" customHeight="1" x14ac:dyDescent="0.2">
      <c r="A313" s="12">
        <v>204</v>
      </c>
      <c r="B313" s="12">
        <f t="array" ref="B313">_xlfn.RANK.EQ(V313,$V$2:$V$607)</f>
        <v>312</v>
      </c>
      <c r="C313" s="13" t="str">
        <f>IF(VLOOKUP($A313,Tournoi!$B$2:$F$601,3,0)="","",VLOOKUP($A313,Tournoi!$B$2:$F$601,3,0))</f>
        <v>De Clercq</v>
      </c>
      <c r="D313" s="13" t="str">
        <f>IF(VLOOKUP($A313,Tournoi!$B$2:$F$601,4,0)="","",VLOOKUP($A313,Tournoi!$B$2:$F$601,4,0))</f>
        <v>Lien</v>
      </c>
      <c r="E313" t="str">
        <f>IF(VLOOKUP($A313,Tournoi!$B$2:$F$612,5,0)="","",VLOOKUP($A313,Tournoi!$B$2:$F$612,5,0))</f>
        <v/>
      </c>
      <c r="F313" s="12">
        <v>367.452054630362</v>
      </c>
      <c r="G313" s="12">
        <v>122.48401821012099</v>
      </c>
      <c r="H313" s="12">
        <v>0</v>
      </c>
      <c r="I313" s="12">
        <v>0</v>
      </c>
      <c r="J313" s="14"/>
      <c r="K313" s="12"/>
      <c r="L313" t="s">
        <v>958</v>
      </c>
      <c r="M313" s="12" t="s">
        <v>958</v>
      </c>
      <c r="N313" s="12" t="s">
        <v>958</v>
      </c>
      <c r="O313" s="12" t="str">
        <f>IF(VLOOKUP($A313,Tournoi!$B$2:$AC$601,6,0)="","",VLOOKUP($A313,Tournoi!$B$2:$AF$601,30,0))</f>
        <v/>
      </c>
      <c r="P313" s="12"/>
      <c r="Q313" s="12"/>
      <c r="R313" s="12"/>
      <c r="S313" s="15"/>
      <c r="T313" s="14">
        <f t="array" ref="T313">SUM(J313:S313)</f>
        <v>0</v>
      </c>
      <c r="U313" s="12">
        <f t="array" ref="U313">IF(S313="",0,S313)+IF((COUNT(J313:R313)&lt;6),SUM(J313:R313),(MAX(J313:R313)+LARGE(J313:R313,2)+LARGE(J313:R313,3)+LARGE(J313:R313,4)+LARGE(J313:R313,5)))</f>
        <v>0</v>
      </c>
      <c r="V313" s="12">
        <f>U313+G313+I313</f>
        <v>122.48401821012099</v>
      </c>
      <c r="W313" s="12">
        <f t="array" ref="W313">COUNT(J313:S313)</f>
        <v>0</v>
      </c>
      <c r="X313" s="12"/>
      <c r="Y313" s="12"/>
      <c r="Z313" s="16"/>
      <c r="AA313" s="16"/>
      <c r="AC313" s="16"/>
      <c r="AD313" s="16"/>
    </row>
    <row r="314" spans="1:256" s="19" customFormat="1" ht="16.5" customHeight="1" x14ac:dyDescent="0.2">
      <c r="A314" s="12">
        <v>180</v>
      </c>
      <c r="B314" s="12">
        <f t="array" ref="B314">_xlfn.RANK.EQ(V314,$V$2:$V$607)</f>
        <v>313</v>
      </c>
      <c r="C314" s="13" t="str">
        <f>IF(VLOOKUP($A314,Tournoi!$B$2:$F$601,3,0)="","",VLOOKUP($A314,Tournoi!$B$2:$F$601,3,0))</f>
        <v>Vanassche</v>
      </c>
      <c r="D314" s="13" t="str">
        <f>IF(VLOOKUP($A314,Tournoi!$B$2:$F$601,4,0)="","",VLOOKUP($A314,Tournoi!$B$2:$F$601,4,0))</f>
        <v>Katrien</v>
      </c>
      <c r="E314" t="str">
        <f>IF(VLOOKUP($A314,Tournoi!$B$2:$F$612,5,0)="","",VLOOKUP($A314,Tournoi!$B$2:$F$612,5,0))</f>
        <v/>
      </c>
      <c r="F314" s="12">
        <v>0</v>
      </c>
      <c r="G314" s="12">
        <v>0</v>
      </c>
      <c r="H314" s="12">
        <v>183.63939393939401</v>
      </c>
      <c r="I314" s="12">
        <v>122.426262626263</v>
      </c>
      <c r="J314" s="14"/>
      <c r="K314" s="12"/>
      <c r="L314" t="s">
        <v>958</v>
      </c>
      <c r="M314" s="12" t="s">
        <v>958</v>
      </c>
      <c r="N314" s="12" t="s">
        <v>958</v>
      </c>
      <c r="O314" s="12" t="str">
        <f>IF(VLOOKUP($A314,Tournoi!$B$2:$AC$601,6,0)="","",VLOOKUP($A314,Tournoi!$B$2:$AF$601,30,0))</f>
        <v/>
      </c>
      <c r="P314" s="12"/>
      <c r="Q314" s="12"/>
      <c r="R314" s="12"/>
      <c r="S314" s="15"/>
      <c r="T314" s="14">
        <f t="array" ref="T314">SUM(J314:S314)</f>
        <v>0</v>
      </c>
      <c r="U314" s="12">
        <f t="array" ref="U314">IF(S314="",0,S314)+IF((COUNT(J314:R314)&lt;6),SUM(J314:R314),(MAX(J314:R314)+LARGE(J314:R314,2)+LARGE(J314:R314,3)+LARGE(J314:R314,4)+LARGE(J314:R314,5)))</f>
        <v>0</v>
      </c>
      <c r="V314" s="12">
        <f>U314+G314+I314</f>
        <v>122.426262626263</v>
      </c>
      <c r="W314" s="12">
        <f t="array" ref="W314">COUNT(J314:S314)</f>
        <v>0</v>
      </c>
      <c r="X314" s="12"/>
      <c r="Y314" s="12"/>
      <c r="Z314" s="16"/>
      <c r="AA314" s="16"/>
      <c r="AC314" s="16"/>
      <c r="AD314" s="16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</row>
    <row r="315" spans="1:256" s="19" customFormat="1" ht="16.5" customHeight="1" x14ac:dyDescent="0.2">
      <c r="A315" s="12">
        <v>311</v>
      </c>
      <c r="B315" s="12">
        <f t="array" ref="B315">_xlfn.RANK.EQ(V315,$V$2:$V$607)</f>
        <v>314</v>
      </c>
      <c r="C315" s="13" t="str">
        <f>IF(VLOOKUP($A315,Tournoi!$B$2:$F$601,3,0)="","",VLOOKUP($A315,Tournoi!$B$2:$F$601,3,0))</f>
        <v>de Blochouse</v>
      </c>
      <c r="D315" s="13" t="str">
        <f>IF(VLOOKUP($A315,Tournoi!$B$2:$F$601,4,0)="","",VLOOKUP($A315,Tournoi!$B$2:$F$601,4,0))</f>
        <v>Benny</v>
      </c>
      <c r="E315" t="str">
        <f>IF(VLOOKUP($A315,Tournoi!$B$2:$F$612,5,0)="","",VLOOKUP($A315,Tournoi!$B$2:$F$612,5,0))</f>
        <v/>
      </c>
      <c r="F315" s="12">
        <v>0</v>
      </c>
      <c r="G315" s="12">
        <v>0</v>
      </c>
      <c r="H315" s="12">
        <v>182.538293929178</v>
      </c>
      <c r="I315" s="12">
        <v>121.692195952785</v>
      </c>
      <c r="J315" s="14"/>
      <c r="K315" s="12"/>
      <c r="L315" t="s">
        <v>958</v>
      </c>
      <c r="M315" s="12" t="s">
        <v>958</v>
      </c>
      <c r="N315" s="12" t="s">
        <v>958</v>
      </c>
      <c r="O315" s="12" t="str">
        <f>IF(VLOOKUP($A315,Tournoi!$B$2:$AC$601,6,0)="","",VLOOKUP($A315,Tournoi!$B$2:$AF$601,30,0))</f>
        <v/>
      </c>
      <c r="P315" s="12"/>
      <c r="Q315" s="12"/>
      <c r="R315" s="12"/>
      <c r="S315" s="15"/>
      <c r="T315" s="14">
        <f t="array" ref="T315">SUM(J315:S315)</f>
        <v>0</v>
      </c>
      <c r="U315" s="12">
        <f t="array" ref="U315">IF(S315="",0,S315)+IF((COUNT(J315:R315)&lt;6),SUM(J315:R315),(MAX(J315:R315)+LARGE(J315:R315,2)+LARGE(J315:R315,3)+LARGE(J315:R315,4)+LARGE(J315:R315,5)))</f>
        <v>0</v>
      </c>
      <c r="V315" s="12">
        <f>U315+G315+I315</f>
        <v>121.692195952785</v>
      </c>
      <c r="W315" s="12">
        <f t="array" ref="W315">COUNT(J315:S315)</f>
        <v>0</v>
      </c>
      <c r="X315" s="12"/>
      <c r="Y315" s="12"/>
      <c r="Z315" s="16"/>
      <c r="AA315" s="12"/>
      <c r="AB315" s="12"/>
      <c r="AC315" s="16"/>
      <c r="AD315" s="16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</row>
    <row r="316" spans="1:256" s="19" customFormat="1" ht="16.5" customHeight="1" x14ac:dyDescent="0.2">
      <c r="A316" s="12">
        <v>244</v>
      </c>
      <c r="B316" s="12">
        <f t="array" ref="B316">_xlfn.RANK.EQ(V316,$V$2:$V$607)</f>
        <v>315</v>
      </c>
      <c r="C316" s="13" t="str">
        <f>IF(VLOOKUP($A316,Tournoi!$B$2:$F$601,3,0)="","",VLOOKUP($A316,Tournoi!$B$2:$F$601,3,0))</f>
        <v>Beyen</v>
      </c>
      <c r="D316" s="13" t="str">
        <f>IF(VLOOKUP($A316,Tournoi!$B$2:$F$601,4,0)="","",VLOOKUP($A316,Tournoi!$B$2:$F$601,4,0))</f>
        <v>Jade</v>
      </c>
      <c r="E316" s="13" t="str">
        <f>IF(VLOOKUP($A316,Tournoi!$B$2:$F$612,5,0)="","",VLOOKUP($A316,Tournoi!$B$2:$F$612,5,0))</f>
        <v>De Pionne</v>
      </c>
      <c r="F316" s="12">
        <v>0</v>
      </c>
      <c r="G316" s="12">
        <v>0</v>
      </c>
      <c r="H316" s="12">
        <v>0</v>
      </c>
      <c r="I316" s="12">
        <v>0</v>
      </c>
      <c r="J316" s="14">
        <v>120.509726400229</v>
      </c>
      <c r="K316" s="12"/>
      <c r="L316" t="s">
        <v>958</v>
      </c>
      <c r="M316" s="12" t="s">
        <v>958</v>
      </c>
      <c r="N316" s="12" t="s">
        <v>958</v>
      </c>
      <c r="O316" s="12" t="str">
        <f>IF(VLOOKUP($A316,Tournoi!$B$2:$AC$601,6,0)="","",VLOOKUP($A316,Tournoi!$B$2:$AF$601,30,0))</f>
        <v/>
      </c>
      <c r="P316" s="12"/>
      <c r="Q316" s="12"/>
      <c r="R316" s="12"/>
      <c r="S316" s="15"/>
      <c r="T316" s="14">
        <f t="array" ref="T316">SUM(J316:S316)</f>
        <v>120.509726400229</v>
      </c>
      <c r="U316" s="12">
        <f t="array" ref="U316">IF(S316="",0,S316)+IF((COUNT(J316:R316)&lt;6),SUM(J316:R316),(MAX(J316:R316)+LARGE(J316:R316,2)+LARGE(J316:R316,3)+LARGE(J316:R316,4)+LARGE(J316:R316,5)))</f>
        <v>120.509726400229</v>
      </c>
      <c r="V316" s="12">
        <f>U316+G316+I316</f>
        <v>120.509726400229</v>
      </c>
      <c r="W316" s="12">
        <f t="array" ref="W316">COUNT(J316:S316)</f>
        <v>1</v>
      </c>
      <c r="X316" s="12"/>
      <c r="Y316" s="12"/>
      <c r="Z316" s="16"/>
      <c r="AA316" s="12"/>
      <c r="AB316" s="12"/>
      <c r="AC316" s="16"/>
      <c r="AD316" s="16"/>
    </row>
    <row r="317" spans="1:256" s="19" customFormat="1" ht="16.5" customHeight="1" x14ac:dyDescent="0.2">
      <c r="A317" s="12">
        <v>399</v>
      </c>
      <c r="B317" s="12">
        <f t="array" ref="B317">_xlfn.RANK.EQ(V317,$V$2:$V$607)</f>
        <v>316</v>
      </c>
      <c r="C317" s="13" t="str">
        <f>IF(VLOOKUP($A317,Tournoi!$B$2:$F$601,3,0)="","",VLOOKUP($A317,Tournoi!$B$2:$F$601,3,0))</f>
        <v>Budke</v>
      </c>
      <c r="D317" s="13" t="str">
        <f>IF(VLOOKUP($A317,Tournoi!$B$2:$F$601,4,0)="","",VLOOKUP($A317,Tournoi!$B$2:$F$601,4,0))</f>
        <v>Sébastien</v>
      </c>
      <c r="E317" t="str">
        <f>IF(VLOOKUP($A317,Tournoi!$B$2:$F$612,5,0)="","",VLOOKUP($A317,Tournoi!$B$2:$F$612,5,0))</f>
        <v/>
      </c>
      <c r="F317" s="12">
        <v>0</v>
      </c>
      <c r="G317" s="12">
        <v>0</v>
      </c>
      <c r="H317" s="12">
        <v>180.57694625019801</v>
      </c>
      <c r="I317" s="12">
        <v>120.384630833465</v>
      </c>
      <c r="J317" s="14"/>
      <c r="K317" s="12"/>
      <c r="L317" t="s">
        <v>958</v>
      </c>
      <c r="M317" s="12" t="s">
        <v>958</v>
      </c>
      <c r="N317" s="12" t="s">
        <v>958</v>
      </c>
      <c r="O317" s="12" t="str">
        <f>IF(VLOOKUP($A317,Tournoi!$B$2:$AC$601,6,0)="","",VLOOKUP($A317,Tournoi!$B$2:$AF$601,30,0))</f>
        <v/>
      </c>
      <c r="P317" s="12"/>
      <c r="Q317" s="12"/>
      <c r="R317" s="12"/>
      <c r="S317" s="15"/>
      <c r="T317" s="14">
        <f t="array" ref="T317">SUM(J317:S317)</f>
        <v>0</v>
      </c>
      <c r="U317" s="12">
        <f t="array" ref="U317">IF(S317="",0,S317)+IF((COUNT(J317:R317)&lt;6),SUM(J317:R317),(MAX(J317:R317)+LARGE(J317:R317,2)+LARGE(J317:R317,3)+LARGE(J317:R317,4)+LARGE(J317:R317,5)))</f>
        <v>0</v>
      </c>
      <c r="V317" s="12">
        <f>U317+G317+I317</f>
        <v>120.384630833465</v>
      </c>
      <c r="W317" s="12">
        <f t="array" ref="W317">COUNT(J317:S317)</f>
        <v>0</v>
      </c>
      <c r="X317" s="12"/>
      <c r="Y317" s="12"/>
      <c r="Z317" s="16"/>
      <c r="AA317" s="16"/>
      <c r="AC317" s="16"/>
      <c r="AD317" s="16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</row>
    <row r="318" spans="1:256" s="19" customFormat="1" ht="16.5" customHeight="1" x14ac:dyDescent="0.2">
      <c r="A318" s="12">
        <v>111</v>
      </c>
      <c r="B318" s="12">
        <f t="array" ref="B318">_xlfn.RANK.EQ(V318,$V$2:$V$607)</f>
        <v>317</v>
      </c>
      <c r="C318" s="13" t="str">
        <f>IF(VLOOKUP($A318,Tournoi!$B$2:$F$601,3,0)="","",VLOOKUP($A318,Tournoi!$B$2:$F$601,3,0))</f>
        <v>Vandierendonck</v>
      </c>
      <c r="D318" s="13" t="str">
        <f>IF(VLOOKUP($A318,Tournoi!$B$2:$F$601,4,0)="","",VLOOKUP($A318,Tournoi!$B$2:$F$601,4,0))</f>
        <v>Rune</v>
      </c>
      <c r="E318" s="13" t="str">
        <f>IF(VLOOKUP($A318,Tournoi!$B$2:$F$612,5,0)="","",VLOOKUP($A318,Tournoi!$B$2:$F$612,5,0))</f>
        <v>Spelen op Zolder</v>
      </c>
      <c r="F318" s="12">
        <v>104.4</v>
      </c>
      <c r="G318" s="12">
        <v>34.799999999999997</v>
      </c>
      <c r="H318" s="12">
        <v>50.230769230769198</v>
      </c>
      <c r="I318" s="12">
        <v>33.487179487179503</v>
      </c>
      <c r="J318" s="14">
        <v>50.316744330537396</v>
      </c>
      <c r="K318" s="12"/>
      <c r="L318" t="s">
        <v>958</v>
      </c>
      <c r="M318" s="12" t="s">
        <v>958</v>
      </c>
      <c r="N318" s="12" t="s">
        <v>958</v>
      </c>
      <c r="O318" s="12" t="str">
        <f>IF(VLOOKUP($A318,Tournoi!$B$2:$AC$601,6,0)="","",VLOOKUP($A318,Tournoi!$B$2:$AF$601,30,0))</f>
        <v/>
      </c>
      <c r="P318" s="12"/>
      <c r="Q318" s="12"/>
      <c r="R318" s="12"/>
      <c r="S318" s="15"/>
      <c r="T318" s="14">
        <f t="array" ref="T318">SUM(J318:S318)</f>
        <v>50.316744330537396</v>
      </c>
      <c r="U318" s="12">
        <f t="array" ref="U318">IF(S318="",0,S318)+IF((COUNT(J318:R318)&lt;6),SUM(J318:R318),(MAX(J318:R318)+LARGE(J318:R318,2)+LARGE(J318:R318,3)+LARGE(J318:R318,4)+LARGE(J318:R318,5)))</f>
        <v>50.316744330537396</v>
      </c>
      <c r="V318" s="12">
        <f>U318+G318+I318</f>
        <v>118.60392381771689</v>
      </c>
      <c r="W318" s="12">
        <f t="array" ref="W318">COUNT(J318:S318)</f>
        <v>1</v>
      </c>
      <c r="X318" s="12"/>
      <c r="Y318" s="12"/>
      <c r="Z318" s="16"/>
      <c r="AA318" s="12"/>
      <c r="AB318" s="12"/>
      <c r="AC318" s="16"/>
      <c r="AD318" s="16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</row>
    <row r="319" spans="1:256" s="19" customFormat="1" ht="16.5" customHeight="1" x14ac:dyDescent="0.2">
      <c r="A319" s="12">
        <v>65</v>
      </c>
      <c r="B319" s="12">
        <f t="array" ref="B319">_xlfn.RANK.EQ(V319,$V$2:$V$607)</f>
        <v>318</v>
      </c>
      <c r="C319" s="13" t="str">
        <f>IF(VLOOKUP($A319,Tournoi!$B$2:$F$601,3,0)="","",VLOOKUP($A319,Tournoi!$B$2:$F$601,3,0))</f>
        <v>Cierkens</v>
      </c>
      <c r="D319" s="13" t="str">
        <f>IF(VLOOKUP($A319,Tournoi!$B$2:$F$601,4,0)="","",VLOOKUP($A319,Tournoi!$B$2:$F$601,4,0))</f>
        <v>Kim</v>
      </c>
      <c r="E319" s="13" t="str">
        <f>IF(VLOOKUP($A319,Tournoi!$B$2:$F$612,5,0)="","",VLOOKUP($A319,Tournoi!$B$2:$F$612,5,0))</f>
        <v>Spelen op Zolder</v>
      </c>
      <c r="F319" s="12">
        <v>103.802117122383</v>
      </c>
      <c r="G319" s="12">
        <v>34.600705707461103</v>
      </c>
      <c r="H319" s="12">
        <v>0</v>
      </c>
      <c r="I319" s="12">
        <v>0</v>
      </c>
      <c r="J319" s="14">
        <v>83.954610081596897</v>
      </c>
      <c r="K319" s="12"/>
      <c r="L319" t="s">
        <v>958</v>
      </c>
      <c r="M319" s="12" t="s">
        <v>958</v>
      </c>
      <c r="N319" s="12" t="s">
        <v>958</v>
      </c>
      <c r="O319" s="12" t="str">
        <f>IF(VLOOKUP($A319,Tournoi!$B$2:$AC$601,6,0)="","",VLOOKUP($A319,Tournoi!$B$2:$AF$601,30,0))</f>
        <v/>
      </c>
      <c r="P319" s="12"/>
      <c r="Q319" s="12"/>
      <c r="R319" s="12"/>
      <c r="S319" s="15"/>
      <c r="T319" s="14">
        <f t="array" ref="T319">SUM(J319:S319)</f>
        <v>83.954610081596897</v>
      </c>
      <c r="U319" s="12">
        <f t="array" ref="U319">IF(S319="",0,S319)+IF((COUNT(J319:R319)&lt;6),SUM(J319:R319),(MAX(J319:R319)+LARGE(J319:R319,2)+LARGE(J319:R319,3)+LARGE(J319:R319,4)+LARGE(J319:R319,5)))</f>
        <v>83.954610081596897</v>
      </c>
      <c r="V319" s="12">
        <f>U319+G319+I319</f>
        <v>118.555315789058</v>
      </c>
      <c r="W319" s="12">
        <f t="array" ref="W319">COUNT(J319:S319)</f>
        <v>1</v>
      </c>
      <c r="X319" s="12"/>
      <c r="Y319" s="12"/>
      <c r="Z319" s="16"/>
      <c r="AA319" s="12"/>
      <c r="AB319" s="12"/>
      <c r="AC319" s="16"/>
      <c r="AD319" s="16"/>
    </row>
    <row r="320" spans="1:256" s="19" customFormat="1" ht="16.5" customHeight="1" x14ac:dyDescent="0.2">
      <c r="A320" s="12">
        <v>63</v>
      </c>
      <c r="B320" s="12">
        <f t="array" ref="B320">_xlfn.RANK.EQ(V320,$V$2:$V$607)</f>
        <v>319</v>
      </c>
      <c r="C320" s="13" t="str">
        <f>IF(VLOOKUP($A320,Tournoi!$B$2:$F$601,3,0)="","",VLOOKUP($A320,Tournoi!$B$2:$F$601,3,0))</f>
        <v>Debourgh</v>
      </c>
      <c r="D320" s="13" t="str">
        <f>IF(VLOOKUP($A320,Tournoi!$B$2:$F$601,4,0)="","",VLOOKUP($A320,Tournoi!$B$2:$F$601,4,0))</f>
        <v>Dries</v>
      </c>
      <c r="E320" s="13" t="str">
        <f>IF(VLOOKUP($A320,Tournoi!$B$2:$F$612,5,0)="","",VLOOKUP($A320,Tournoi!$B$2:$F$612,5,0))</f>
        <v>Spelen op Zolder</v>
      </c>
      <c r="F320" s="12">
        <v>134.07105786763299</v>
      </c>
      <c r="G320" s="12">
        <v>44.690352622544196</v>
      </c>
      <c r="H320" s="12">
        <v>58.5934543334062</v>
      </c>
      <c r="I320" s="12">
        <v>39.062302888937502</v>
      </c>
      <c r="J320" s="14">
        <v>33.719494047619001</v>
      </c>
      <c r="K320" s="12"/>
      <c r="L320" t="s">
        <v>958</v>
      </c>
      <c r="M320" s="12" t="s">
        <v>958</v>
      </c>
      <c r="N320" s="12" t="s">
        <v>958</v>
      </c>
      <c r="O320" s="12" t="str">
        <f>IF(VLOOKUP($A320,Tournoi!$B$2:$AC$601,6,0)="","",VLOOKUP($A320,Tournoi!$B$2:$AF$601,30,0))</f>
        <v/>
      </c>
      <c r="P320" s="12"/>
      <c r="Q320" s="12"/>
      <c r="R320" s="12"/>
      <c r="S320" s="15"/>
      <c r="T320" s="14">
        <f t="array" ref="T320">SUM(J320:S320)</f>
        <v>33.719494047619001</v>
      </c>
      <c r="U320" s="12">
        <f t="array" ref="U320">IF(S320="",0,S320)+IF((COUNT(J320:R320)&lt;6),SUM(J320:R320),(MAX(J320:R320)+LARGE(J320:R320,2)+LARGE(J320:R320,3)+LARGE(J320:R320,4)+LARGE(J320:R320,5)))</f>
        <v>33.719494047619001</v>
      </c>
      <c r="V320" s="12">
        <f>U320+G320+I320</f>
        <v>117.4721495591007</v>
      </c>
      <c r="W320" s="12">
        <f t="array" ref="W320">COUNT(J320:S320)</f>
        <v>1</v>
      </c>
      <c r="X320" s="12"/>
      <c r="Y320" s="12"/>
      <c r="Z320" s="16"/>
      <c r="AA320" s="16"/>
      <c r="AC320" s="16"/>
      <c r="AD320" s="16"/>
    </row>
    <row r="321" spans="1:256" s="19" customFormat="1" ht="16.5" customHeight="1" x14ac:dyDescent="0.2">
      <c r="A321" s="12">
        <v>437</v>
      </c>
      <c r="B321" s="12">
        <f t="array" ref="B321">_xlfn.RANK.EQ(V321,$V$2:$V$607)</f>
        <v>320</v>
      </c>
      <c r="C321" t="str">
        <f>IF(VLOOKUP($A321,Tournoi!$B$2:$F$601,3,0)="","",VLOOKUP($A321,Tournoi!$B$2:$F$601,3,0))</f>
        <v>Veranneman</v>
      </c>
      <c r="D321" t="str">
        <f>IF(VLOOKUP($A321,Tournoi!$B$2:$F$601,4,0)="","",VLOOKUP($A321,Tournoi!$B$2:$F$601,4,0))</f>
        <v>Wout</v>
      </c>
      <c r="E321" t="str">
        <f>IF(VLOOKUP($A321,Tournoi!$B$2:$F$612,5,0)="","",VLOOKUP($A321,Tournoi!$B$2:$F$612,5,0))</f>
        <v/>
      </c>
      <c r="F321" s="12">
        <v>0</v>
      </c>
      <c r="G321" s="12">
        <v>0</v>
      </c>
      <c r="H321" s="12">
        <v>0</v>
      </c>
      <c r="I321" s="12">
        <v>0</v>
      </c>
      <c r="J321" s="14"/>
      <c r="K321" s="12"/>
      <c r="L321" t="s">
        <v>958</v>
      </c>
      <c r="M321" s="12" t="s">
        <v>958</v>
      </c>
      <c r="N321" s="12" t="s">
        <v>958</v>
      </c>
      <c r="O321" s="12">
        <f>IF(VLOOKUP($A321,Tournoi!$B$2:$AC$601,6,0)="","",VLOOKUP($A321,Tournoi!$B$2:$AF$601,30,0))</f>
        <v>117.4275546159267</v>
      </c>
      <c r="P321" s="12"/>
      <c r="Q321" s="12"/>
      <c r="R321" s="12"/>
      <c r="S321" s="15"/>
      <c r="T321" s="14">
        <f t="array" ref="T321">SUM(J321:S321)</f>
        <v>117.4275546159267</v>
      </c>
      <c r="U321" s="12">
        <f t="array" ref="U321">IF(S321="",0,S321)+IF((COUNT(J321:R321)&lt;6),SUM(J321:R321),(MAX(J321:R321)+LARGE(J321:R321,2)+LARGE(J321:R321,3)+LARGE(J321:R321,4)+LARGE(J321:R321,5)))</f>
        <v>117.4275546159267</v>
      </c>
      <c r="V321" s="12">
        <f>U321+G321+I321</f>
        <v>117.4275546159267</v>
      </c>
      <c r="W321" s="12">
        <f t="array" ref="W321">COUNT(J321:S321)</f>
        <v>1</v>
      </c>
      <c r="X321" s="12"/>
      <c r="Y321" s="12"/>
      <c r="Z321" s="16"/>
      <c r="AA321" s="12"/>
      <c r="AB321" s="12"/>
      <c r="AC321" s="16"/>
      <c r="AD321" s="16"/>
    </row>
    <row r="322" spans="1:256" s="19" customFormat="1" ht="16.5" customHeight="1" x14ac:dyDescent="0.2">
      <c r="A322" s="12">
        <v>273</v>
      </c>
      <c r="B322" s="12">
        <f t="array" ref="B322">_xlfn.RANK.EQ(V322,$V$2:$V$607)</f>
        <v>321</v>
      </c>
      <c r="C322" s="13" t="str">
        <f>IF(VLOOKUP($A322,Tournoi!$B$2:$F$601,3,0)="","",VLOOKUP($A322,Tournoi!$B$2:$F$601,3,0))</f>
        <v>Gosse</v>
      </c>
      <c r="D322" s="13" t="str">
        <f>IF(VLOOKUP($A322,Tournoi!$B$2:$F$601,4,0)="","",VLOOKUP($A322,Tournoi!$B$2:$F$601,4,0))</f>
        <v>Manuel</v>
      </c>
      <c r="E322" t="str">
        <f>IF(VLOOKUP($A322,Tournoi!$B$2:$F$612,5,0)="","",VLOOKUP($A322,Tournoi!$B$2:$F$612,5,0))</f>
        <v/>
      </c>
      <c r="F322" s="12">
        <v>76.138332470043807</v>
      </c>
      <c r="G322" s="12">
        <v>25.379444156681298</v>
      </c>
      <c r="H322" s="12">
        <v>76.2154695359648</v>
      </c>
      <c r="I322" s="12">
        <v>50.810313023976498</v>
      </c>
      <c r="J322" s="14"/>
      <c r="K322" s="12">
        <v>1.46901142623954</v>
      </c>
      <c r="L322" s="12">
        <v>1.4726510067114094</v>
      </c>
      <c r="M322" s="12">
        <v>1.280392156862745</v>
      </c>
      <c r="N322" s="12">
        <v>1.2842952345027034</v>
      </c>
      <c r="O322" s="12">
        <f>IF(VLOOKUP($A322,Tournoi!$B$2:$AC$601,6,0)="","",VLOOKUP($A322,Tournoi!$B$2:$AF$601,30,0))</f>
        <v>33.563388991960416</v>
      </c>
      <c r="P322" s="12"/>
      <c r="Q322" s="12"/>
      <c r="R322" s="12"/>
      <c r="S322" s="15"/>
      <c r="T322" s="14">
        <f t="array" ref="T322">SUM(J322:S322)</f>
        <v>39.069738816276811</v>
      </c>
      <c r="U322" s="12">
        <f t="array" ref="U322">IF(S322="",0,S322)+IF((COUNT(J322:R322)&lt;6),SUM(J322:R322),(MAX(J322:R322)+LARGE(J322:R322,2)+LARGE(J322:R322,3)+LARGE(J322:R322,4)+LARGE(J322:R322,5)))</f>
        <v>39.069738816276811</v>
      </c>
      <c r="V322" s="12">
        <f>U322+G322+I322</f>
        <v>115.25949599693462</v>
      </c>
      <c r="W322" s="12">
        <f t="array" ref="W322">COUNT(J322:S322)</f>
        <v>5</v>
      </c>
      <c r="X322" s="12"/>
      <c r="Y322" s="12"/>
      <c r="Z322" s="16"/>
      <c r="AA322" s="16"/>
      <c r="AC322" s="16"/>
      <c r="AD322" s="16"/>
    </row>
    <row r="323" spans="1:256" s="19" customFormat="1" ht="16.5" customHeight="1" x14ac:dyDescent="0.2">
      <c r="A323" s="12">
        <v>112</v>
      </c>
      <c r="B323" s="12">
        <f t="array" ref="B323">_xlfn.RANK.EQ(V323,$V$2:$V$607)</f>
        <v>322</v>
      </c>
      <c r="C323" s="13" t="str">
        <f>IF(VLOOKUP($A323,Tournoi!$B$2:$F$601,3,0)="","",VLOOKUP($A323,Tournoi!$B$2:$F$601,3,0))</f>
        <v>Kerkhove</v>
      </c>
      <c r="D323" s="13" t="str">
        <f>IF(VLOOKUP($A323,Tournoi!$B$2:$F$601,4,0)="","",VLOOKUP($A323,Tournoi!$B$2:$F$601,4,0))</f>
        <v>Tom</v>
      </c>
      <c r="E323" t="str">
        <f>IF(VLOOKUP($A323,Tournoi!$B$2:$F$612,5,0)="","",VLOOKUP($A323,Tournoi!$B$2:$F$612,5,0))</f>
        <v/>
      </c>
      <c r="F323" s="12">
        <v>0</v>
      </c>
      <c r="G323" s="12">
        <v>0</v>
      </c>
      <c r="H323" s="12">
        <v>172.41174325310001</v>
      </c>
      <c r="I323" s="12">
        <v>114.941162168733</v>
      </c>
      <c r="J323" s="14"/>
      <c r="K323" s="12"/>
      <c r="L323" t="s">
        <v>958</v>
      </c>
      <c r="M323" s="12" t="s">
        <v>958</v>
      </c>
      <c r="N323" s="12" t="s">
        <v>958</v>
      </c>
      <c r="O323" s="12" t="str">
        <f>IF(VLOOKUP($A323,Tournoi!$B$2:$AC$601,6,0)="","",VLOOKUP($A323,Tournoi!$B$2:$AF$601,30,0))</f>
        <v/>
      </c>
      <c r="P323" s="12"/>
      <c r="Q323" s="12"/>
      <c r="R323" s="12"/>
      <c r="S323" s="15"/>
      <c r="T323" s="14">
        <f t="array" ref="T323">SUM(J323:S323)</f>
        <v>0</v>
      </c>
      <c r="U323" s="12">
        <f t="array" ref="U323">IF(S323="",0,S323)+IF((COUNT(J323:R323)&lt;6),SUM(J323:R323),(MAX(J323:R323)+LARGE(J323:R323,2)+LARGE(J323:R323,3)+LARGE(J323:R323,4)+LARGE(J323:R323,5)))</f>
        <v>0</v>
      </c>
      <c r="V323" s="12">
        <f>U323+G323+I323</f>
        <v>114.941162168733</v>
      </c>
      <c r="W323" s="12">
        <f t="array" ref="W323">COUNT(J323:S323)</f>
        <v>0</v>
      </c>
      <c r="X323" s="12"/>
      <c r="Y323" s="12"/>
      <c r="Z323" s="16"/>
      <c r="AA323" s="12"/>
      <c r="AB323" s="12"/>
      <c r="AC323" s="16"/>
      <c r="AD323" s="16"/>
    </row>
    <row r="324" spans="1:256" s="19" customFormat="1" ht="16.5" customHeight="1" x14ac:dyDescent="0.2">
      <c r="A324" s="12">
        <v>309</v>
      </c>
      <c r="B324" s="12">
        <f t="array" ref="B324">_xlfn.RANK.EQ(V324,$V$2:$V$607)</f>
        <v>323</v>
      </c>
      <c r="C324" s="13" t="str">
        <f>IF(VLOOKUP($A324,Tournoi!$B$2:$F$601,3,0)="","",VLOOKUP($A324,Tournoi!$B$2:$F$601,3,0))</f>
        <v>Van Langendonckt</v>
      </c>
      <c r="D324" s="13" t="str">
        <f>IF(VLOOKUP($A324,Tournoi!$B$2:$F$601,4,0)="","",VLOOKUP($A324,Tournoi!$B$2:$F$601,4,0))</f>
        <v>Michel</v>
      </c>
      <c r="E324" t="str">
        <f>IF(VLOOKUP($A324,Tournoi!$B$2:$F$612,5,0)="","",VLOOKUP($A324,Tournoi!$B$2:$F$612,5,0))</f>
        <v/>
      </c>
      <c r="F324" s="12">
        <v>0</v>
      </c>
      <c r="G324" s="12">
        <v>0</v>
      </c>
      <c r="H324" s="12">
        <v>172.33047619047599</v>
      </c>
      <c r="I324" s="12">
        <v>114.886984126984</v>
      </c>
      <c r="J324" s="14"/>
      <c r="K324" s="12"/>
      <c r="L324" t="s">
        <v>958</v>
      </c>
      <c r="M324" s="12" t="s">
        <v>958</v>
      </c>
      <c r="N324" s="12" t="s">
        <v>958</v>
      </c>
      <c r="O324" s="12" t="str">
        <f>IF(VLOOKUP($A324,Tournoi!$B$2:$AC$601,6,0)="","",VLOOKUP($A324,Tournoi!$B$2:$AF$601,30,0))</f>
        <v/>
      </c>
      <c r="P324" s="12"/>
      <c r="Q324" s="12"/>
      <c r="R324" s="12"/>
      <c r="S324" s="15"/>
      <c r="T324" s="14">
        <f t="array" ref="T324">SUM(J324:S324)</f>
        <v>0</v>
      </c>
      <c r="U324" s="12">
        <f t="array" ref="U324">IF(S324="",0,S324)+IF((COUNT(J324:R324)&lt;6),SUM(J324:R324),(MAX(J324:R324)+LARGE(J324:R324,2)+LARGE(J324:R324,3)+LARGE(J324:R324,4)+LARGE(J324:R324,5)))</f>
        <v>0</v>
      </c>
      <c r="V324" s="12">
        <f>U324+G324+I324</f>
        <v>114.886984126984</v>
      </c>
      <c r="W324" s="12">
        <f t="array" ref="W324">COUNT(J324:S324)</f>
        <v>0</v>
      </c>
      <c r="X324" s="12"/>
      <c r="Y324" s="12"/>
      <c r="Z324" s="16"/>
      <c r="AA324" s="16"/>
      <c r="AC324" s="16"/>
      <c r="AD324" s="16"/>
    </row>
    <row r="325" spans="1:256" s="19" customFormat="1" ht="16.5" customHeight="1" x14ac:dyDescent="0.2">
      <c r="A325" s="12">
        <v>172</v>
      </c>
      <c r="B325" s="12">
        <f t="array" ref="B325">_xlfn.RANK.EQ(V325,$V$2:$V$607)</f>
        <v>324</v>
      </c>
      <c r="C325" s="13" t="str">
        <f>IF(VLOOKUP($A325,Tournoi!$B$2:$F$601,3,0)="","",VLOOKUP($A325,Tournoi!$B$2:$F$601,3,0))</f>
        <v>Baeyens</v>
      </c>
      <c r="D325" s="13" t="str">
        <f>IF(VLOOKUP($A325,Tournoi!$B$2:$F$601,4,0)="","",VLOOKUP($A325,Tournoi!$B$2:$F$601,4,0))</f>
        <v>Marieke</v>
      </c>
      <c r="E325" s="13" t="str">
        <f>IF(VLOOKUP($A325,Tournoi!$B$2:$F$612,5,0)="","",VLOOKUP($A325,Tournoi!$B$2:$F$612,5,0))</f>
        <v>Spelen op Zolder</v>
      </c>
      <c r="F325" s="12">
        <v>108.77847098435301</v>
      </c>
      <c r="G325" s="12">
        <v>36.259490328117799</v>
      </c>
      <c r="H325" s="12">
        <v>67.1587777777778</v>
      </c>
      <c r="I325" s="12">
        <v>44.772518518518503</v>
      </c>
      <c r="J325" s="14">
        <v>33.748934356351199</v>
      </c>
      <c r="K325" s="12"/>
      <c r="L325" t="s">
        <v>958</v>
      </c>
      <c r="M325" s="12" t="s">
        <v>958</v>
      </c>
      <c r="N325" s="12" t="s">
        <v>958</v>
      </c>
      <c r="O325" s="12" t="str">
        <f>IF(VLOOKUP($A325,Tournoi!$B$2:$AC$601,6,0)="","",VLOOKUP($A325,Tournoi!$B$2:$AF$601,30,0))</f>
        <v/>
      </c>
      <c r="P325" s="12"/>
      <c r="Q325" s="12"/>
      <c r="R325" s="12"/>
      <c r="S325" s="15"/>
      <c r="T325" s="14">
        <f t="array" ref="T325">SUM(J325:S325)</f>
        <v>33.748934356351199</v>
      </c>
      <c r="U325" s="12">
        <f t="array" ref="U325">IF(S325="",0,S325)+IF((COUNT(J325:R325)&lt;6),SUM(J325:R325),(MAX(J325:R325)+LARGE(J325:R325,2)+LARGE(J325:R325,3)+LARGE(J325:R325,4)+LARGE(J325:R325,5)))</f>
        <v>33.748934356351199</v>
      </c>
      <c r="V325" s="12">
        <f>U325+G325+I325</f>
        <v>114.78094320298749</v>
      </c>
      <c r="W325" s="12">
        <f t="array" ref="W325">COUNT(J325:S325)</f>
        <v>1</v>
      </c>
      <c r="X325" s="12"/>
      <c r="Y325" s="12"/>
      <c r="Z325" s="16"/>
      <c r="AA325" s="12"/>
      <c r="AB325" s="12"/>
      <c r="AC325" s="16"/>
      <c r="AD325" s="16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</row>
    <row r="326" spans="1:256" s="19" customFormat="1" ht="16.5" customHeight="1" x14ac:dyDescent="0.2">
      <c r="A326" s="12">
        <v>563</v>
      </c>
      <c r="B326" s="12">
        <f t="array" ref="B326">_xlfn.RANK.EQ(V326,$V$2:$V$607)</f>
        <v>325</v>
      </c>
      <c r="C326" s="13" t="str">
        <f>IF(VLOOKUP($A326,Tournoi!$B$2:$F$601,3,0)="","",VLOOKUP($A326,Tournoi!$B$2:$F$601,3,0))</f>
        <v>Van Bogaert</v>
      </c>
      <c r="D326" s="13" t="str">
        <f>IF(VLOOKUP($A326,Tournoi!$B$2:$F$601,4,0)="","",VLOOKUP($A326,Tournoi!$B$2:$F$601,4,0))</f>
        <v>Rob</v>
      </c>
      <c r="E326" t="str">
        <f>IF(VLOOKUP($A326,Tournoi!$B$2:$F$612,5,0)="","",VLOOKUP($A326,Tournoi!$B$2:$F$612,5,0))</f>
        <v/>
      </c>
      <c r="F326" s="12">
        <v>342.90921985815601</v>
      </c>
      <c r="G326" s="12">
        <v>114.303073286052</v>
      </c>
      <c r="H326" s="12">
        <v>0</v>
      </c>
      <c r="I326" s="12">
        <v>0</v>
      </c>
      <c r="J326" s="14"/>
      <c r="K326" s="12"/>
      <c r="L326" t="s">
        <v>958</v>
      </c>
      <c r="M326" s="12" t="s">
        <v>958</v>
      </c>
      <c r="N326" s="12" t="s">
        <v>958</v>
      </c>
      <c r="O326" s="12" t="str">
        <f>IF(VLOOKUP($A326,Tournoi!$B$2:$AC$601,6,0)="","",VLOOKUP($A326,Tournoi!$B$2:$AF$601,30,0))</f>
        <v/>
      </c>
      <c r="P326" s="12"/>
      <c r="Q326" s="12"/>
      <c r="R326" s="12"/>
      <c r="S326" s="15"/>
      <c r="T326" s="14">
        <f t="array" ref="T326">SUM(J326:S326)</f>
        <v>0</v>
      </c>
      <c r="U326" s="12">
        <f t="array" ref="U326">IF(S326="",0,S326)+IF((COUNT(J326:R326)&lt;6),SUM(J326:R326),(MAX(J326:R326)+LARGE(J326:R326,2)+LARGE(J326:R326,3)+LARGE(J326:R326,4)+LARGE(J326:R326,5)))</f>
        <v>0</v>
      </c>
      <c r="V326" s="12">
        <f>U326+G326+I326</f>
        <v>114.303073286052</v>
      </c>
      <c r="W326" s="12">
        <f t="array" ref="W326">COUNT(J326:S326)</f>
        <v>0</v>
      </c>
      <c r="X326" s="12"/>
      <c r="Y326" s="12"/>
      <c r="Z326" s="16"/>
      <c r="AA326" s="12"/>
      <c r="AB326" s="12"/>
      <c r="AC326" s="16"/>
      <c r="AD326" s="16"/>
    </row>
    <row r="327" spans="1:256" s="19" customFormat="1" ht="16.5" customHeight="1" x14ac:dyDescent="0.2">
      <c r="A327" s="12">
        <v>211</v>
      </c>
      <c r="B327" s="12">
        <f t="array" ref="B327">_xlfn.RANK.EQ(V327,$V$2:$V$607)</f>
        <v>326</v>
      </c>
      <c r="C327" s="13" t="str">
        <f>IF(VLOOKUP($A327,Tournoi!$B$2:$F$601,3,0)="","",VLOOKUP($A327,Tournoi!$B$2:$F$601,3,0))</f>
        <v>Dewit</v>
      </c>
      <c r="D327" s="13" t="str">
        <f>IF(VLOOKUP($A327,Tournoi!$B$2:$F$601,4,0)="","",VLOOKUP($A327,Tournoi!$B$2:$F$601,4,0))</f>
        <v>Jonas</v>
      </c>
      <c r="E327" t="str">
        <f>IF(VLOOKUP($A327,Tournoi!$B$2:$F$612,5,0)="","",VLOOKUP($A327,Tournoi!$B$2:$F$612,5,0))</f>
        <v/>
      </c>
      <c r="F327" s="12">
        <v>342.43470535312599</v>
      </c>
      <c r="G327" s="12">
        <v>114.14490178437499</v>
      </c>
      <c r="H327" s="12">
        <v>0</v>
      </c>
      <c r="I327" s="12">
        <v>0</v>
      </c>
      <c r="J327" s="14"/>
      <c r="K327" s="12"/>
      <c r="L327" t="s">
        <v>958</v>
      </c>
      <c r="M327" s="12" t="s">
        <v>958</v>
      </c>
      <c r="N327" s="12" t="s">
        <v>958</v>
      </c>
      <c r="O327" s="12" t="str">
        <f>IF(VLOOKUP($A327,Tournoi!$B$2:$AC$601,6,0)="","",VLOOKUP($A327,Tournoi!$B$2:$AF$601,30,0))</f>
        <v/>
      </c>
      <c r="P327" s="12"/>
      <c r="Q327" s="12"/>
      <c r="R327" s="12"/>
      <c r="S327" s="15"/>
      <c r="T327" s="14">
        <f t="array" ref="T327">SUM(J327:S327)</f>
        <v>0</v>
      </c>
      <c r="U327" s="12">
        <f t="array" ref="U327">IF(S327="",0,S327)+IF((COUNT(J327:R327)&lt;6),SUM(J327:R327),(MAX(J327:R327)+LARGE(J327:R327,2)+LARGE(J327:R327,3)+LARGE(J327:R327,4)+LARGE(J327:R327,5)))</f>
        <v>0</v>
      </c>
      <c r="V327" s="12">
        <f>U327+G327+I327</f>
        <v>114.14490178437499</v>
      </c>
      <c r="W327" s="12">
        <f t="array" ref="W327">COUNT(J327:S327)</f>
        <v>0</v>
      </c>
      <c r="X327" s="12"/>
      <c r="Y327" s="12"/>
      <c r="Z327" s="16"/>
      <c r="AA327" s="12"/>
      <c r="AB327" s="12"/>
      <c r="AC327" s="16"/>
      <c r="AD327" s="16"/>
    </row>
    <row r="328" spans="1:256" s="19" customFormat="1" ht="16.5" customHeight="1" x14ac:dyDescent="0.2">
      <c r="A328" s="12">
        <v>526</v>
      </c>
      <c r="B328" s="12">
        <f t="array" ref="B328">_xlfn.RANK.EQ(V328,$V$2:$V$607)</f>
        <v>327</v>
      </c>
      <c r="C328" s="13" t="str">
        <f>IF(VLOOKUP($A328,Tournoi!$B$2:$F$601,3,0)="","",VLOOKUP($A328,Tournoi!$B$2:$F$601,3,0))</f>
        <v>Reusen</v>
      </c>
      <c r="D328" s="13" t="str">
        <f>IF(VLOOKUP($A328,Tournoi!$B$2:$F$601,4,0)="","",VLOOKUP($A328,Tournoi!$B$2:$F$601,4,0))</f>
        <v>Herman</v>
      </c>
      <c r="E328" t="str">
        <f>IF(VLOOKUP($A328,Tournoi!$B$2:$F$612,5,0)="","",VLOOKUP($A328,Tournoi!$B$2:$F$612,5,0))</f>
        <v/>
      </c>
      <c r="F328" s="12">
        <v>339.87222222222198</v>
      </c>
      <c r="G328" s="12">
        <v>113.290740740741</v>
      </c>
      <c r="H328" s="12">
        <v>0</v>
      </c>
      <c r="I328" s="12">
        <v>0</v>
      </c>
      <c r="J328" s="14"/>
      <c r="K328" s="12"/>
      <c r="L328" t="s">
        <v>958</v>
      </c>
      <c r="M328" s="12" t="s">
        <v>958</v>
      </c>
      <c r="N328" s="12" t="s">
        <v>958</v>
      </c>
      <c r="O328" s="12" t="str">
        <f>IF(VLOOKUP($A328,Tournoi!$B$2:$AC$601,6,0)="","",VLOOKUP($A328,Tournoi!$B$2:$AF$601,30,0))</f>
        <v/>
      </c>
      <c r="P328" s="12"/>
      <c r="Q328" s="12"/>
      <c r="R328" s="12"/>
      <c r="S328" s="15"/>
      <c r="T328" s="14">
        <f t="array" ref="T328">SUM(J328:S328)</f>
        <v>0</v>
      </c>
      <c r="U328" s="12">
        <f t="array" ref="U328">IF(S328="",0,S328)+IF((COUNT(J328:R328)&lt;6),SUM(J328:R328),(MAX(J328:R328)+LARGE(J328:R328,2)+LARGE(J328:R328,3)+LARGE(J328:R328,4)+LARGE(J328:R328,5)))</f>
        <v>0</v>
      </c>
      <c r="V328" s="12">
        <f>U328+G328+I328</f>
        <v>113.290740740741</v>
      </c>
      <c r="W328" s="12">
        <f t="array" ref="W328">COUNT(J328:S328)</f>
        <v>0</v>
      </c>
      <c r="X328" s="12"/>
      <c r="Y328" s="12"/>
      <c r="Z328" s="16"/>
      <c r="AA328" s="12"/>
      <c r="AB328" s="12"/>
      <c r="AC328" s="16"/>
      <c r="AD328" s="16"/>
      <c r="AE328" s="21"/>
    </row>
    <row r="329" spans="1:256" s="19" customFormat="1" ht="16.5" customHeight="1" x14ac:dyDescent="0.2">
      <c r="A329" s="12">
        <v>438</v>
      </c>
      <c r="B329" s="12">
        <f t="array" ref="B329">_xlfn.RANK.EQ(V329,$V$2:$V$607)</f>
        <v>328</v>
      </c>
      <c r="C329" s="13" t="str">
        <f>IF(VLOOKUP($A329,Tournoi!$B$2:$F$601,3,0)="","",VLOOKUP($A329,Tournoi!$B$2:$F$601,3,0))</f>
        <v>D'Hondt</v>
      </c>
      <c r="D329" s="13" t="str">
        <f>IF(VLOOKUP($A329,Tournoi!$B$2:$F$601,4,0)="","",VLOOKUP($A329,Tournoi!$B$2:$F$601,4,0))</f>
        <v>Ellen</v>
      </c>
      <c r="E329" t="str">
        <f>IF(VLOOKUP($A329,Tournoi!$B$2:$F$612,5,0)="","",VLOOKUP($A329,Tournoi!$B$2:$F$612,5,0))</f>
        <v/>
      </c>
      <c r="F329" s="12">
        <v>333.53239492323701</v>
      </c>
      <c r="G329" s="12">
        <v>111.177464974412</v>
      </c>
      <c r="H329" s="12">
        <v>0</v>
      </c>
      <c r="I329" s="12">
        <v>0</v>
      </c>
      <c r="J329" s="14"/>
      <c r="K329" s="12"/>
      <c r="L329" t="s">
        <v>958</v>
      </c>
      <c r="M329" s="12" t="s">
        <v>958</v>
      </c>
      <c r="N329" s="12" t="s">
        <v>958</v>
      </c>
      <c r="O329" s="12" t="str">
        <f>IF(VLOOKUP($A329,Tournoi!$B$2:$AC$601,6,0)="","",VLOOKUP($A329,Tournoi!$B$2:$AF$601,30,0))</f>
        <v/>
      </c>
      <c r="P329" s="12"/>
      <c r="Q329" s="12"/>
      <c r="R329" s="12"/>
      <c r="S329" s="15"/>
      <c r="T329" s="14">
        <f t="array" ref="T329">SUM(J329:S329)</f>
        <v>0</v>
      </c>
      <c r="U329" s="12">
        <f t="array" ref="U329">IF(S329="",0,S329)+IF((COUNT(J329:R329)&lt;6),SUM(J329:R329),(MAX(J329:R329)+LARGE(J329:R329,2)+LARGE(J329:R329,3)+LARGE(J329:R329,4)+LARGE(J329:R329,5)))</f>
        <v>0</v>
      </c>
      <c r="V329" s="12">
        <f>U329+G329+I329</f>
        <v>111.177464974412</v>
      </c>
      <c r="W329" s="12">
        <f t="array" ref="W329">COUNT(J329:S329)</f>
        <v>0</v>
      </c>
      <c r="X329" s="12"/>
      <c r="Y329" s="12"/>
      <c r="Z329" s="16"/>
      <c r="AA329" s="16"/>
      <c r="AC329" s="16"/>
      <c r="AD329" s="16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  <c r="IV329" s="20"/>
    </row>
    <row r="330" spans="1:256" s="19" customFormat="1" ht="16.5" customHeight="1" x14ac:dyDescent="0.2">
      <c r="A330" s="12">
        <v>568</v>
      </c>
      <c r="B330" s="12">
        <f t="array" ref="B330">_xlfn.RANK.EQ(V330,$V$2:$V$607)</f>
        <v>329</v>
      </c>
      <c r="C330" s="13" t="str">
        <f>IF(VLOOKUP($A330,Tournoi!$B$2:$F$601,3,0)="","",VLOOKUP($A330,Tournoi!$B$2:$F$601,3,0))</f>
        <v>Van De Voorde</v>
      </c>
      <c r="D330" s="13" t="str">
        <f>IF(VLOOKUP($A330,Tournoi!$B$2:$F$601,4,0)="","",VLOOKUP($A330,Tournoi!$B$2:$F$601,4,0))</f>
        <v>Joris</v>
      </c>
      <c r="E330" t="str">
        <f>IF(VLOOKUP($A330,Tournoi!$B$2:$F$612,5,0)="","",VLOOKUP($A330,Tournoi!$B$2:$F$612,5,0))</f>
        <v/>
      </c>
      <c r="F330" s="12">
        <v>127.105723400984</v>
      </c>
      <c r="G330" s="12">
        <v>42.368574466994701</v>
      </c>
      <c r="H330" s="12">
        <v>0</v>
      </c>
      <c r="I330" s="12">
        <v>0</v>
      </c>
      <c r="J330" s="14"/>
      <c r="K330" s="12"/>
      <c r="L330" t="s">
        <v>958</v>
      </c>
      <c r="M330" s="12" t="s">
        <v>958</v>
      </c>
      <c r="N330" s="12" t="s">
        <v>958</v>
      </c>
      <c r="O330" s="12">
        <f>IF(VLOOKUP($A330,Tournoi!$B$2:$AC$601,6,0)="","",VLOOKUP($A330,Tournoi!$B$2:$AF$601,30,0))</f>
        <v>67.336391779159925</v>
      </c>
      <c r="P330" s="12"/>
      <c r="Q330" s="12"/>
      <c r="R330" s="12"/>
      <c r="S330" s="15"/>
      <c r="T330" s="14">
        <f t="array" ref="T330">SUM(J330:S330)</f>
        <v>67.336391779159925</v>
      </c>
      <c r="U330" s="12">
        <f t="array" ref="U330">IF(S330="",0,S330)+IF((COUNT(J330:R330)&lt;6),SUM(J330:R330),(MAX(J330:R330)+LARGE(J330:R330,2)+LARGE(J330:R330,3)+LARGE(J330:R330,4)+LARGE(J330:R330,5)))</f>
        <v>67.336391779159925</v>
      </c>
      <c r="V330" s="12">
        <f>U330+G330+I330</f>
        <v>109.70496624615463</v>
      </c>
      <c r="W330" s="12">
        <f t="array" ref="W330">COUNT(J330:S330)</f>
        <v>1</v>
      </c>
      <c r="X330" s="12"/>
      <c r="Y330" s="12"/>
      <c r="Z330" s="16"/>
      <c r="AA330" s="16"/>
      <c r="AC330" s="16"/>
      <c r="AD330" s="16"/>
    </row>
    <row r="331" spans="1:256" s="19" customFormat="1" ht="16.5" customHeight="1" x14ac:dyDescent="0.2">
      <c r="A331" s="12">
        <v>261</v>
      </c>
      <c r="B331" s="12">
        <f t="array" ref="B331">_xlfn.RANK.EQ(V331,$V$2:$V$607)</f>
        <v>330</v>
      </c>
      <c r="C331" s="13" t="str">
        <f>IF(VLOOKUP($A331,Tournoi!$B$2:$F$601,3,0)="","",VLOOKUP($A331,Tournoi!$B$2:$F$601,3,0))</f>
        <v>Peere</v>
      </c>
      <c r="D331" s="13" t="str">
        <f>IF(VLOOKUP($A331,Tournoi!$B$2:$F$601,4,0)="","",VLOOKUP($A331,Tournoi!$B$2:$F$601,4,0))</f>
        <v>Anne</v>
      </c>
      <c r="E331" s="13" t="str">
        <f>IF(VLOOKUP($A331,Tournoi!$B$2:$F$612,5,0)="","",VLOOKUP($A331,Tournoi!$B$2:$F$612,5,0))</f>
        <v>De Pionne</v>
      </c>
      <c r="F331" s="12">
        <v>0</v>
      </c>
      <c r="G331" s="12">
        <v>0</v>
      </c>
      <c r="H331" s="12">
        <v>0</v>
      </c>
      <c r="I331" s="12">
        <v>0</v>
      </c>
      <c r="J331" s="14">
        <v>108.97529439050101</v>
      </c>
      <c r="K331" s="12"/>
      <c r="L331" t="s">
        <v>958</v>
      </c>
      <c r="M331" s="12" t="s">
        <v>958</v>
      </c>
      <c r="N331" s="12" t="s">
        <v>958</v>
      </c>
      <c r="O331" s="12">
        <f>IF(VLOOKUP($A331,Tournoi!$B$2:$AC$601,6,0)="","",VLOOKUP($A331,Tournoi!$B$2:$AF$601,30,0))</f>
        <v>0.58618721889718495</v>
      </c>
      <c r="P331" s="12"/>
      <c r="Q331" s="12"/>
      <c r="R331" s="12"/>
      <c r="S331" s="15"/>
      <c r="T331" s="14">
        <f t="array" ref="T331">SUM(J331:S331)</f>
        <v>109.56148160939819</v>
      </c>
      <c r="U331" s="12">
        <f t="array" ref="U331">IF(S331="",0,S331)+IF((COUNT(J331:R331)&lt;6),SUM(J331:R331),(MAX(J331:R331)+LARGE(J331:R331,2)+LARGE(J331:R331,3)+LARGE(J331:R331,4)+LARGE(J331:R331,5)))</f>
        <v>109.56148160939819</v>
      </c>
      <c r="V331" s="12">
        <f>U331+G331+I331</f>
        <v>109.56148160939819</v>
      </c>
      <c r="W331" s="12">
        <f t="array" ref="W331">COUNT(J331:S331)</f>
        <v>2</v>
      </c>
      <c r="X331" s="12"/>
      <c r="Y331" s="12"/>
      <c r="Z331" s="16"/>
      <c r="AA331" s="12"/>
      <c r="AB331" s="12"/>
      <c r="AC331" s="16"/>
      <c r="AD331" s="16"/>
    </row>
    <row r="332" spans="1:256" s="19" customFormat="1" ht="16.5" customHeight="1" x14ac:dyDescent="0.2">
      <c r="A332" s="12">
        <v>321</v>
      </c>
      <c r="B332" s="12">
        <f t="array" ref="B332">_xlfn.RANK.EQ(V332,$V$2:$V$607)</f>
        <v>331</v>
      </c>
      <c r="C332" s="13" t="str">
        <f>IF(VLOOKUP($A332,Tournoi!$B$2:$F$601,3,0)="","",VLOOKUP($A332,Tournoi!$B$2:$F$601,3,0))</f>
        <v>Huylebroeck</v>
      </c>
      <c r="D332" s="13" t="str">
        <f>IF(VLOOKUP($A332,Tournoi!$B$2:$F$601,4,0)="","",VLOOKUP($A332,Tournoi!$B$2:$F$601,4,0))</f>
        <v>Jeroen</v>
      </c>
      <c r="E332" t="str">
        <f>IF(VLOOKUP($A332,Tournoi!$B$2:$F$612,5,0)="","",VLOOKUP($A332,Tournoi!$B$2:$F$612,5,0))</f>
        <v/>
      </c>
      <c r="F332" s="12">
        <v>160.79801980197999</v>
      </c>
      <c r="G332" s="12">
        <v>53.599339933993399</v>
      </c>
      <c r="H332" s="12">
        <v>83.912358202443301</v>
      </c>
      <c r="I332" s="12">
        <v>55.9415721349622</v>
      </c>
      <c r="J332" s="14"/>
      <c r="K332" s="12"/>
      <c r="L332" t="s">
        <v>958</v>
      </c>
      <c r="M332" s="12" t="s">
        <v>958</v>
      </c>
      <c r="N332" s="12" t="s">
        <v>958</v>
      </c>
      <c r="O332" s="12" t="str">
        <f>IF(VLOOKUP($A332,Tournoi!$B$2:$AC$601,6,0)="","",VLOOKUP($A332,Tournoi!$B$2:$AF$601,30,0))</f>
        <v/>
      </c>
      <c r="P332" s="12"/>
      <c r="Q332" s="12"/>
      <c r="R332" s="12"/>
      <c r="S332" s="15"/>
      <c r="T332" s="14">
        <f t="array" ref="T332">SUM(J332:S332)</f>
        <v>0</v>
      </c>
      <c r="U332" s="12">
        <f t="array" ref="U332">IF(S332="",0,S332)+IF((COUNT(J332:R332)&lt;6),SUM(J332:R332),(MAX(J332:R332)+LARGE(J332:R332,2)+LARGE(J332:R332,3)+LARGE(J332:R332,4)+LARGE(J332:R332,5)))</f>
        <v>0</v>
      </c>
      <c r="V332" s="12">
        <f>U332+G332+I332</f>
        <v>109.54091206895561</v>
      </c>
      <c r="W332" s="12">
        <f t="array" ref="W332">COUNT(J332:S332)</f>
        <v>0</v>
      </c>
      <c r="X332" s="12"/>
      <c r="Y332" s="12"/>
      <c r="Z332" s="16"/>
      <c r="AA332" s="16"/>
      <c r="AC332" s="16"/>
      <c r="AD332" s="16"/>
    </row>
    <row r="333" spans="1:256" s="19" customFormat="1" ht="16.5" customHeight="1" x14ac:dyDescent="0.2">
      <c r="A333" s="12">
        <v>2</v>
      </c>
      <c r="B333" s="12">
        <f t="array" ref="B333">_xlfn.RANK.EQ(V333,$V$2:$V$607)</f>
        <v>332</v>
      </c>
      <c r="C333" s="13" t="str">
        <f>IF(VLOOKUP($A333,Tournoi!$B$2:$F$601,3,0)="","",VLOOKUP($A333,Tournoi!$B$2:$F$601,3,0))</f>
        <v>Ameel</v>
      </c>
      <c r="D333" s="13" t="str">
        <f>IF(VLOOKUP($A333,Tournoi!$B$2:$F$601,4,0)="","",VLOOKUP($A333,Tournoi!$B$2:$F$601,4,0))</f>
        <v>Bart</v>
      </c>
      <c r="E333" s="13" t="str">
        <f>IF(VLOOKUP($A333,Tournoi!$B$2:$F$612,5,0)="","",VLOOKUP($A333,Tournoi!$B$2:$F$612,5,0))</f>
        <v>Teen en Tander</v>
      </c>
      <c r="F333" s="12">
        <v>0</v>
      </c>
      <c r="G333" s="12">
        <v>0</v>
      </c>
      <c r="H333" s="12">
        <v>0</v>
      </c>
      <c r="I333" s="12">
        <v>0</v>
      </c>
      <c r="J333" s="14">
        <v>109.018823284162</v>
      </c>
      <c r="K333" s="12"/>
      <c r="L333" t="s">
        <v>958</v>
      </c>
      <c r="M333" s="12" t="s">
        <v>958</v>
      </c>
      <c r="N333" s="12" t="s">
        <v>958</v>
      </c>
      <c r="O333" s="12" t="str">
        <f>IF(VLOOKUP($A333,Tournoi!$B$2:$AC$601,6,0)="","",VLOOKUP($A333,Tournoi!$B$2:$AF$601,30,0))</f>
        <v/>
      </c>
      <c r="P333" s="12"/>
      <c r="Q333" s="12"/>
      <c r="R333" s="12"/>
      <c r="S333" s="15"/>
      <c r="T333" s="14">
        <f t="array" ref="T333">SUM(J333:S333)</f>
        <v>109.018823284162</v>
      </c>
      <c r="U333" s="12">
        <f t="array" ref="U333">IF(S333="",0,S333)+IF((COUNT(J333:R333)&lt;6),SUM(J333:R333),(MAX(J333:R333)+LARGE(J333:R333,2)+LARGE(J333:R333,3)+LARGE(J333:R333,4)+LARGE(J333:R333,5)))</f>
        <v>109.018823284162</v>
      </c>
      <c r="V333" s="12">
        <f>U333+G333+I333</f>
        <v>109.018823284162</v>
      </c>
      <c r="W333" s="12">
        <f t="array" ref="W333">COUNT(J333:S333)</f>
        <v>1</v>
      </c>
      <c r="X333" s="12"/>
      <c r="Y333" s="12"/>
      <c r="Z333" s="16"/>
      <c r="AA333" s="12"/>
      <c r="AB333" s="12"/>
      <c r="AC333" s="16"/>
      <c r="AD333" s="16"/>
    </row>
    <row r="334" spans="1:256" s="19" customFormat="1" ht="16.5" customHeight="1" x14ac:dyDescent="0.2">
      <c r="A334" s="12">
        <v>367</v>
      </c>
      <c r="B334" s="12">
        <f t="array" ref="B334">_xlfn.RANK.EQ(V334,$V$2:$V$607)</f>
        <v>333</v>
      </c>
      <c r="C334" t="str">
        <f>IF(VLOOKUP($A334,Tournoi!$B$2:$F$601,3,0)="","",VLOOKUP($A334,Tournoi!$B$2:$F$601,3,0))</f>
        <v>Bracke</v>
      </c>
      <c r="D334" t="str">
        <f>IF(VLOOKUP($A334,Tournoi!$B$2:$F$601,4,0)="","",VLOOKUP($A334,Tournoi!$B$2:$F$601,4,0))</f>
        <v>Charlot</v>
      </c>
      <c r="E334" t="str">
        <f>IF(VLOOKUP($A334,Tournoi!$B$2:$F$612,5,0)="","",VLOOKUP($A334,Tournoi!$B$2:$F$612,5,0))</f>
        <v>Marmoeten</v>
      </c>
      <c r="F334" s="12">
        <v>0</v>
      </c>
      <c r="G334" s="12">
        <v>0</v>
      </c>
      <c r="H334" s="12">
        <v>0</v>
      </c>
      <c r="I334" s="12">
        <v>0</v>
      </c>
      <c r="J334" s="14"/>
      <c r="K334" s="12"/>
      <c r="L334" t="s">
        <v>958</v>
      </c>
      <c r="M334" s="12" t="s">
        <v>958</v>
      </c>
      <c r="N334" s="12" t="s">
        <v>958</v>
      </c>
      <c r="O334" s="12">
        <f>IF(VLOOKUP($A334,Tournoi!$B$2:$AC$601,6,0)="","",VLOOKUP($A334,Tournoi!$B$2:$AF$601,30,0))</f>
        <v>109.00021644576968</v>
      </c>
      <c r="P334" s="12"/>
      <c r="Q334" s="12"/>
      <c r="R334" s="12"/>
      <c r="S334" s="15"/>
      <c r="T334" s="14">
        <f t="array" ref="T334">SUM(J334:S334)</f>
        <v>109.00021644576968</v>
      </c>
      <c r="U334" s="12">
        <f t="array" ref="U334">IF(S334="",0,S334)+IF((COUNT(J334:R334)&lt;6),SUM(J334:R334),(MAX(J334:R334)+LARGE(J334:R334,2)+LARGE(J334:R334,3)+LARGE(J334:R334,4)+LARGE(J334:R334,5)))</f>
        <v>109.00021644576968</v>
      </c>
      <c r="V334" s="12">
        <f>U334+G334+I334</f>
        <v>109.00021644576968</v>
      </c>
      <c r="W334" s="12">
        <f t="array" ref="W334">COUNT(J334:S334)</f>
        <v>1</v>
      </c>
      <c r="X334" s="12"/>
      <c r="Y334" s="12"/>
      <c r="Z334" s="16"/>
      <c r="AA334" s="16"/>
      <c r="AC334" s="16"/>
      <c r="AD334" s="16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</row>
    <row r="335" spans="1:256" s="19" customFormat="1" ht="16.5" customHeight="1" x14ac:dyDescent="0.2">
      <c r="A335" s="12">
        <v>476</v>
      </c>
      <c r="B335" s="12">
        <f t="array" ref="B335">_xlfn.RANK.EQ(V335,$V$2:$V$607)</f>
        <v>334</v>
      </c>
      <c r="C335" s="13" t="str">
        <f>IF(VLOOKUP($A335,Tournoi!$B$2:$F$601,3,0)="","",VLOOKUP($A335,Tournoi!$B$2:$F$601,3,0))</f>
        <v>Verhenne</v>
      </c>
      <c r="D335" s="13" t="str">
        <f>IF(VLOOKUP($A335,Tournoi!$B$2:$F$601,4,0)="","",VLOOKUP($A335,Tournoi!$B$2:$F$601,4,0))</f>
        <v>Tim</v>
      </c>
      <c r="E335" t="str">
        <f>IF(VLOOKUP($A335,Tournoi!$B$2:$F$612,5,0)="","",VLOOKUP($A335,Tournoi!$B$2:$F$612,5,0))</f>
        <v/>
      </c>
      <c r="F335" s="12">
        <v>0</v>
      </c>
      <c r="G335" s="12">
        <v>0</v>
      </c>
      <c r="H335" s="12">
        <v>25.1527777777778</v>
      </c>
      <c r="I335" s="12">
        <v>16.768518518518501</v>
      </c>
      <c r="J335" s="14"/>
      <c r="K335" s="12"/>
      <c r="L335" t="s">
        <v>958</v>
      </c>
      <c r="M335" s="12" t="s">
        <v>958</v>
      </c>
      <c r="N335" s="12" t="s">
        <v>958</v>
      </c>
      <c r="O335" s="12">
        <f>IF(VLOOKUP($A335,Tournoi!$B$2:$AC$601,6,0)="","",VLOOKUP($A335,Tournoi!$B$2:$AF$601,30,0))</f>
        <v>92.196367400715218</v>
      </c>
      <c r="P335" s="12"/>
      <c r="Q335" s="12"/>
      <c r="R335" s="12"/>
      <c r="S335" s="15"/>
      <c r="T335" s="14">
        <f t="array" ref="T335">SUM(J335:S335)</f>
        <v>92.196367400715218</v>
      </c>
      <c r="U335" s="12">
        <f t="array" ref="U335">IF(S335="",0,S335)+IF((COUNT(J335:R335)&lt;6),SUM(J335:R335),(MAX(J335:R335)+LARGE(J335:R335,2)+LARGE(J335:R335,3)+LARGE(J335:R335,4)+LARGE(J335:R335,5)))</f>
        <v>92.196367400715218</v>
      </c>
      <c r="V335" s="12">
        <f>U335+G335+I335</f>
        <v>108.96488591923372</v>
      </c>
      <c r="W335" s="12">
        <f t="array" ref="W335">COUNT(J335:S335)</f>
        <v>1</v>
      </c>
      <c r="X335" s="12"/>
      <c r="Y335" s="12"/>
      <c r="Z335" s="16"/>
      <c r="AA335" s="12"/>
      <c r="AB335" s="12"/>
      <c r="AC335" s="16"/>
      <c r="AD335" s="16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  <c r="IV335" s="20"/>
    </row>
    <row r="336" spans="1:256" s="19" customFormat="1" ht="16.5" customHeight="1" x14ac:dyDescent="0.2">
      <c r="A336" s="12">
        <v>256</v>
      </c>
      <c r="B336" s="12">
        <f t="array" ref="B336">_xlfn.RANK.EQ(V336,$V$2:$V$607)</f>
        <v>335</v>
      </c>
      <c r="C336" s="13" t="str">
        <f>IF(VLOOKUP($A336,Tournoi!$B$2:$F$601,3,0)="","",VLOOKUP($A336,Tournoi!$B$2:$F$601,3,0))</f>
        <v>Saeys</v>
      </c>
      <c r="D336" s="13" t="str">
        <f>IF(VLOOKUP($A336,Tournoi!$B$2:$F$601,4,0)="","",VLOOKUP($A336,Tournoi!$B$2:$F$601,4,0))</f>
        <v>Angeline</v>
      </c>
      <c r="E336" s="13" t="str">
        <f>IF(VLOOKUP($A336,Tournoi!$B$2:$F$612,5,0)="","",VLOOKUP($A336,Tournoi!$B$2:$F$612,5,0))</f>
        <v>Spelen op Zolder</v>
      </c>
      <c r="F336" s="12">
        <v>0</v>
      </c>
      <c r="G336" s="12">
        <v>0</v>
      </c>
      <c r="H336" s="12">
        <v>0</v>
      </c>
      <c r="I336" s="12">
        <v>0</v>
      </c>
      <c r="J336" s="14">
        <v>108.81034996507699</v>
      </c>
      <c r="K336" s="12"/>
      <c r="L336" t="s">
        <v>958</v>
      </c>
      <c r="M336" s="12" t="s">
        <v>958</v>
      </c>
      <c r="N336" s="12" t="s">
        <v>958</v>
      </c>
      <c r="O336" s="12" t="str">
        <f>IF(VLOOKUP($A336,Tournoi!$B$2:$AC$601,6,0)="","",VLOOKUP($A336,Tournoi!$B$2:$AF$601,30,0))</f>
        <v/>
      </c>
      <c r="P336" s="12"/>
      <c r="Q336" s="12"/>
      <c r="R336" s="12"/>
      <c r="S336" s="15"/>
      <c r="T336" s="14">
        <f t="array" ref="T336">SUM(J336:S336)</f>
        <v>108.81034996507699</v>
      </c>
      <c r="U336" s="12">
        <f t="array" ref="U336">IF(S336="",0,S336)+IF((COUNT(J336:R336)&lt;6),SUM(J336:R336),(MAX(J336:R336)+LARGE(J336:R336,2)+LARGE(J336:R336,3)+LARGE(J336:R336,4)+LARGE(J336:R336,5)))</f>
        <v>108.81034996507699</v>
      </c>
      <c r="V336" s="12">
        <f>U336+G336+I336</f>
        <v>108.81034996507699</v>
      </c>
      <c r="W336" s="12">
        <f t="array" ref="W336">COUNT(J336:S336)</f>
        <v>1</v>
      </c>
      <c r="X336" s="12"/>
      <c r="Y336" s="12"/>
      <c r="Z336" s="16"/>
      <c r="AA336" s="12"/>
      <c r="AB336" s="12"/>
      <c r="AC336" s="16"/>
      <c r="AD336" s="16"/>
      <c r="AE336" s="21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</row>
    <row r="337" spans="1:256" s="19" customFormat="1" ht="16.5" customHeight="1" x14ac:dyDescent="0.2">
      <c r="A337" s="12">
        <v>411</v>
      </c>
      <c r="B337" s="12">
        <f t="array" ref="B337">_xlfn.RANK.EQ(V337,$V$2:$V$607)</f>
        <v>336</v>
      </c>
      <c r="C337" t="str">
        <f>IF(VLOOKUP($A337,Tournoi!$B$2:$F$601,3,0)="","",VLOOKUP($A337,Tournoi!$B$2:$F$601,3,0))</f>
        <v>Laguna</v>
      </c>
      <c r="D337" t="str">
        <f>IF(VLOOKUP($A337,Tournoi!$B$2:$F$601,4,0)="","",VLOOKUP($A337,Tournoi!$B$2:$F$601,4,0))</f>
        <v>Pascual</v>
      </c>
      <c r="E337" t="str">
        <f>IF(VLOOKUP($A337,Tournoi!$B$2:$F$612,5,0)="","",VLOOKUP($A337,Tournoi!$B$2:$F$612,5,0))</f>
        <v/>
      </c>
      <c r="F337" s="12">
        <v>0</v>
      </c>
      <c r="G337" s="12">
        <v>0</v>
      </c>
      <c r="H337" s="12">
        <v>0</v>
      </c>
      <c r="I337" s="12">
        <v>0</v>
      </c>
      <c r="J337" s="14"/>
      <c r="K337" s="12"/>
      <c r="L337" t="s">
        <v>958</v>
      </c>
      <c r="M337" s="12" t="s">
        <v>958</v>
      </c>
      <c r="N337" s="12" t="s">
        <v>958</v>
      </c>
      <c r="O337" s="12">
        <f>IF(VLOOKUP($A337,Tournoi!$B$2:$AC$601,6,0)="","",VLOOKUP($A337,Tournoi!$B$2:$AF$601,30,0))</f>
        <v>107.28121892133112</v>
      </c>
      <c r="P337" s="12"/>
      <c r="Q337" s="12"/>
      <c r="R337" s="12"/>
      <c r="S337" s="15"/>
      <c r="T337" s="14">
        <f t="array" ref="T337">SUM(J337:S337)</f>
        <v>107.28121892133112</v>
      </c>
      <c r="U337" s="12">
        <f t="array" ref="U337">IF(S337="",0,S337)+IF((COUNT(J337:R337)&lt;6),SUM(J337:R337),(MAX(J337:R337)+LARGE(J337:R337,2)+LARGE(J337:R337,3)+LARGE(J337:R337,4)+LARGE(J337:R337,5)))</f>
        <v>107.28121892133112</v>
      </c>
      <c r="V337" s="12">
        <f>U337+G337+I337</f>
        <v>107.28121892133112</v>
      </c>
      <c r="W337" s="12">
        <f t="array" ref="W337">COUNT(J337:S337)</f>
        <v>1</v>
      </c>
      <c r="X337" s="12"/>
      <c r="Y337" s="12"/>
      <c r="Z337" s="16"/>
      <c r="AA337" s="12"/>
      <c r="AB337" s="12"/>
      <c r="AC337" s="17"/>
      <c r="AD337" s="17"/>
      <c r="AE337" s="18"/>
    </row>
    <row r="338" spans="1:256" s="19" customFormat="1" ht="16.5" customHeight="1" x14ac:dyDescent="0.2">
      <c r="A338" s="12">
        <v>383</v>
      </c>
      <c r="B338" s="12">
        <f t="array" ref="B338">_xlfn.RANK.EQ(V338,$V$2:$V$607)</f>
        <v>337</v>
      </c>
      <c r="C338" t="str">
        <f>IF(VLOOKUP($A338,Tournoi!$B$2:$F$601,3,0)="","",VLOOKUP($A338,Tournoi!$B$2:$F$601,3,0))</f>
        <v>Delsie</v>
      </c>
      <c r="D338" t="str">
        <f>IF(VLOOKUP($A338,Tournoi!$B$2:$F$601,4,0)="","",VLOOKUP($A338,Tournoi!$B$2:$F$601,4,0))</f>
        <v>Joris</v>
      </c>
      <c r="E338" t="str">
        <f>IF(VLOOKUP($A338,Tournoi!$B$2:$F$612,5,0)="","",VLOOKUP($A338,Tournoi!$B$2:$F$612,5,0))</f>
        <v>Spelgevaar</v>
      </c>
      <c r="F338" s="12">
        <v>0</v>
      </c>
      <c r="G338" s="12">
        <v>0</v>
      </c>
      <c r="H338" s="12">
        <v>0</v>
      </c>
      <c r="I338" s="12">
        <v>0</v>
      </c>
      <c r="J338" s="14"/>
      <c r="K338" s="12"/>
      <c r="L338" t="s">
        <v>958</v>
      </c>
      <c r="M338" s="12" t="s">
        <v>958</v>
      </c>
      <c r="N338" s="12" t="s">
        <v>958</v>
      </c>
      <c r="O338" s="12">
        <f>IF(VLOOKUP($A338,Tournoi!$B$2:$AC$601,6,0)="","",VLOOKUP($A338,Tournoi!$B$2:$AF$601,30,0))</f>
        <v>107.22926829268292</v>
      </c>
      <c r="P338" s="12"/>
      <c r="Q338" s="12"/>
      <c r="R338" s="12"/>
      <c r="S338" s="15"/>
      <c r="T338" s="14">
        <f t="array" ref="T338">SUM(J338:S338)</f>
        <v>107.22926829268292</v>
      </c>
      <c r="U338" s="12">
        <f t="array" ref="U338">IF(S338="",0,S338)+IF((COUNT(J338:R338)&lt;6),SUM(J338:R338),(MAX(J338:R338)+LARGE(J338:R338,2)+LARGE(J338:R338,3)+LARGE(J338:R338,4)+LARGE(J338:R338,5)))</f>
        <v>107.22926829268292</v>
      </c>
      <c r="V338" s="12">
        <f>U338+G338+I338</f>
        <v>107.22926829268292</v>
      </c>
      <c r="W338" s="12">
        <f t="array" ref="W338">COUNT(J338:S338)</f>
        <v>1</v>
      </c>
      <c r="X338" s="12"/>
      <c r="Y338" s="12"/>
      <c r="Z338" s="16"/>
      <c r="AA338" s="12"/>
      <c r="AB338" s="12"/>
      <c r="AC338" s="16"/>
      <c r="AD338" s="16"/>
    </row>
    <row r="339" spans="1:256" s="19" customFormat="1" ht="16.5" customHeight="1" x14ac:dyDescent="0.2">
      <c r="A339" s="12">
        <v>95</v>
      </c>
      <c r="B339" s="12">
        <f t="array" ref="B339">_xlfn.RANK.EQ(V339,$V$2:$V$607)</f>
        <v>338</v>
      </c>
      <c r="C339" s="13" t="str">
        <f>IF(VLOOKUP($A339,Tournoi!$B$2:$F$601,3,0)="","",VLOOKUP($A339,Tournoi!$B$2:$F$601,3,0))</f>
        <v>Expeels</v>
      </c>
      <c r="D339" s="13" t="str">
        <f>IF(VLOOKUP($A339,Tournoi!$B$2:$F$601,4,0)="","",VLOOKUP($A339,Tournoi!$B$2:$F$601,4,0))</f>
        <v>Tjorven</v>
      </c>
      <c r="E339" s="13" t="str">
        <f>IF(VLOOKUP($A339,Tournoi!$B$2:$F$612,5,0)="","",VLOOKUP($A339,Tournoi!$B$2:$F$612,5,0))</f>
        <v>Spelen op Zolder</v>
      </c>
      <c r="F339" s="12">
        <v>67.200051406112806</v>
      </c>
      <c r="G339" s="12">
        <v>22.400017135370899</v>
      </c>
      <c r="H339" s="12">
        <v>0</v>
      </c>
      <c r="I339" s="12">
        <v>0</v>
      </c>
      <c r="J339" s="14">
        <v>83.988417120041703</v>
      </c>
      <c r="K339" s="12"/>
      <c r="L339" t="s">
        <v>958</v>
      </c>
      <c r="M339" s="12" t="s">
        <v>958</v>
      </c>
      <c r="N339" s="12" t="s">
        <v>958</v>
      </c>
      <c r="O339" s="12" t="str">
        <f>IF(VLOOKUP($A339,Tournoi!$B$2:$AC$601,6,0)="","",VLOOKUP($A339,Tournoi!$B$2:$AF$601,30,0))</f>
        <v/>
      </c>
      <c r="P339" s="12"/>
      <c r="Q339" s="12"/>
      <c r="R339" s="12"/>
      <c r="S339" s="15"/>
      <c r="T339" s="14">
        <f t="array" ref="T339">SUM(J339:S339)</f>
        <v>83.988417120041703</v>
      </c>
      <c r="U339" s="12">
        <f t="array" ref="U339">IF(S339="",0,S339)+IF((COUNT(J339:R339)&lt;6),SUM(J339:R339),(MAX(J339:R339)+LARGE(J339:R339,2)+LARGE(J339:R339,3)+LARGE(J339:R339,4)+LARGE(J339:R339,5)))</f>
        <v>83.988417120041703</v>
      </c>
      <c r="V339" s="12">
        <f>U339+G339+I339</f>
        <v>106.38843425541261</v>
      </c>
      <c r="W339" s="12">
        <f t="array" ref="W339">COUNT(J339:S339)</f>
        <v>1</v>
      </c>
      <c r="X339" s="12"/>
      <c r="Y339" s="12"/>
      <c r="Z339" s="16"/>
      <c r="AA339" s="12"/>
      <c r="AB339" s="12"/>
      <c r="AC339" s="16"/>
      <c r="AD339" s="16"/>
    </row>
    <row r="340" spans="1:256" s="19" customFormat="1" ht="16.5" customHeight="1" x14ac:dyDescent="0.2">
      <c r="A340" s="12">
        <v>405</v>
      </c>
      <c r="B340" s="12">
        <f t="array" ref="B340">_xlfn.RANK.EQ(V340,$V$2:$V$607)</f>
        <v>339</v>
      </c>
      <c r="C340" s="13" t="str">
        <f>IF(VLOOKUP($A340,Tournoi!$B$2:$F$601,3,0)="","",VLOOKUP($A340,Tournoi!$B$2:$F$601,3,0))</f>
        <v>Callewaert</v>
      </c>
      <c r="D340" s="13" t="str">
        <f>IF(VLOOKUP($A340,Tournoi!$B$2:$F$601,4,0)="","",VLOOKUP($A340,Tournoi!$B$2:$F$601,4,0))</f>
        <v>Pia</v>
      </c>
      <c r="E340" t="str">
        <f>IF(VLOOKUP($A340,Tournoi!$B$2:$F$612,5,0)="","",VLOOKUP($A340,Tournoi!$B$2:$F$612,5,0))</f>
        <v/>
      </c>
      <c r="F340" s="12">
        <v>0</v>
      </c>
      <c r="G340" s="12">
        <v>0</v>
      </c>
      <c r="H340" s="12">
        <v>159.10684357520901</v>
      </c>
      <c r="I340" s="12">
        <v>106.07122905014</v>
      </c>
      <c r="J340" s="14"/>
      <c r="K340" s="12"/>
      <c r="L340" t="s">
        <v>958</v>
      </c>
      <c r="M340" s="12" t="s">
        <v>958</v>
      </c>
      <c r="N340" s="12" t="s">
        <v>958</v>
      </c>
      <c r="O340" s="12" t="str">
        <f>IF(VLOOKUP($A340,Tournoi!$B$2:$AC$601,6,0)="","",VLOOKUP($A340,Tournoi!$B$2:$AF$601,30,0))</f>
        <v/>
      </c>
      <c r="P340" s="12"/>
      <c r="Q340" s="12"/>
      <c r="R340" s="12"/>
      <c r="S340" s="15"/>
      <c r="T340" s="14">
        <f t="array" ref="T340">SUM(J340:S340)</f>
        <v>0</v>
      </c>
      <c r="U340" s="12">
        <f t="array" ref="U340">IF(S340="",0,S340)+IF((COUNT(J340:R340)&lt;6),SUM(J340:R340),(MAX(J340:R340)+LARGE(J340:R340,2)+LARGE(J340:R340,3)+LARGE(J340:R340,4)+LARGE(J340:R340,5)))</f>
        <v>0</v>
      </c>
      <c r="V340" s="12">
        <f>U340+G340+I340</f>
        <v>106.07122905014</v>
      </c>
      <c r="W340" s="12">
        <f t="array" ref="W340">COUNT(J340:S340)</f>
        <v>0</v>
      </c>
      <c r="X340" s="12"/>
      <c r="Y340" s="12"/>
      <c r="Z340" s="16"/>
      <c r="AA340" s="12"/>
      <c r="AB340" s="12"/>
      <c r="AC340" s="16"/>
      <c r="AD340" s="16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</row>
    <row r="341" spans="1:256" s="19" customFormat="1" ht="16.5" customHeight="1" x14ac:dyDescent="0.2">
      <c r="A341" s="12">
        <v>44</v>
      </c>
      <c r="B341" s="12">
        <f t="array" ref="B341">_xlfn.RANK.EQ(V341,$V$2:$V$607)</f>
        <v>340</v>
      </c>
      <c r="C341" s="13" t="str">
        <f>IF(VLOOKUP($A341,Tournoi!$B$2:$F$601,3,0)="","",VLOOKUP($A341,Tournoi!$B$2:$F$601,3,0))</f>
        <v>Eneman</v>
      </c>
      <c r="D341" s="13" t="str">
        <f>IF(VLOOKUP($A341,Tournoi!$B$2:$F$601,4,0)="","",VLOOKUP($A341,Tournoi!$B$2:$F$601,4,0))</f>
        <v>Karen</v>
      </c>
      <c r="E341" s="13" t="str">
        <f>IF(VLOOKUP($A341,Tournoi!$B$2:$F$612,5,0)="","",VLOOKUP($A341,Tournoi!$B$2:$F$612,5,0))</f>
        <v>Spelen op Zolder</v>
      </c>
      <c r="F341" s="12">
        <v>0</v>
      </c>
      <c r="G341" s="12">
        <v>0</v>
      </c>
      <c r="H341" s="12">
        <v>0</v>
      </c>
      <c r="I341" s="12">
        <v>0</v>
      </c>
      <c r="J341" s="14">
        <v>105.238636363636</v>
      </c>
      <c r="K341" s="12"/>
      <c r="L341" t="s">
        <v>958</v>
      </c>
      <c r="M341" s="12" t="s">
        <v>958</v>
      </c>
      <c r="N341" s="12" t="s">
        <v>958</v>
      </c>
      <c r="O341" s="12" t="str">
        <f>IF(VLOOKUP($A341,Tournoi!$B$2:$AC$601,6,0)="","",VLOOKUP($A341,Tournoi!$B$2:$AF$601,30,0))</f>
        <v/>
      </c>
      <c r="P341" s="12"/>
      <c r="Q341" s="12"/>
      <c r="R341" s="12"/>
      <c r="S341" s="15"/>
      <c r="T341" s="14">
        <f t="array" ref="T341">SUM(J341:S341)</f>
        <v>105.238636363636</v>
      </c>
      <c r="U341" s="12">
        <f t="array" ref="U341">IF(S341="",0,S341)+IF((COUNT(J341:R341)&lt;6),SUM(J341:R341),(MAX(J341:R341)+LARGE(J341:R341,2)+LARGE(J341:R341,3)+LARGE(J341:R341,4)+LARGE(J341:R341,5)))</f>
        <v>105.238636363636</v>
      </c>
      <c r="V341" s="12">
        <f>U341+G341+I341</f>
        <v>105.238636363636</v>
      </c>
      <c r="W341" s="12">
        <f t="array" ref="W341">COUNT(J341:S341)</f>
        <v>1</v>
      </c>
      <c r="X341" s="12"/>
      <c r="Y341" s="12"/>
      <c r="Z341" s="16"/>
      <c r="AA341" s="16"/>
      <c r="AC341" s="16"/>
      <c r="AD341" s="16"/>
    </row>
    <row r="342" spans="1:256" s="19" customFormat="1" ht="16.5" customHeight="1" x14ac:dyDescent="0.2">
      <c r="A342" s="12">
        <v>42</v>
      </c>
      <c r="B342" s="12">
        <f t="array" ref="B342">_xlfn.RANK.EQ(V342,$V$2:$V$607)</f>
        <v>341</v>
      </c>
      <c r="C342" s="13" t="str">
        <f>IF(VLOOKUP($A342,Tournoi!$B$2:$F$601,3,0)="","",VLOOKUP($A342,Tournoi!$B$2:$F$601,3,0))</f>
        <v>Deschaght</v>
      </c>
      <c r="D342" s="13" t="str">
        <f>IF(VLOOKUP($A342,Tournoi!$B$2:$F$601,4,0)="","",VLOOKUP($A342,Tournoi!$B$2:$F$601,4,0))</f>
        <v>Joke</v>
      </c>
      <c r="E342" t="str">
        <f>IF(VLOOKUP($A342,Tournoi!$B$2:$F$612,5,0)="","",VLOOKUP($A342,Tournoi!$B$2:$F$612,5,0))</f>
        <v/>
      </c>
      <c r="F342" s="12">
        <v>0</v>
      </c>
      <c r="G342" s="12">
        <v>0</v>
      </c>
      <c r="H342" s="12">
        <v>0</v>
      </c>
      <c r="I342" s="12">
        <v>0</v>
      </c>
      <c r="J342" s="14">
        <v>104.465954182503</v>
      </c>
      <c r="K342" s="12"/>
      <c r="L342" t="s">
        <v>958</v>
      </c>
      <c r="M342" s="12" t="s">
        <v>958</v>
      </c>
      <c r="N342" s="12" t="s">
        <v>958</v>
      </c>
      <c r="O342" s="12" t="str">
        <f>IF(VLOOKUP($A342,Tournoi!$B$2:$AC$601,6,0)="","",VLOOKUP($A342,Tournoi!$B$2:$AF$601,30,0))</f>
        <v/>
      </c>
      <c r="P342" s="12"/>
      <c r="Q342" s="12"/>
      <c r="R342" s="12"/>
      <c r="S342" s="15"/>
      <c r="T342" s="14">
        <f t="array" ref="T342">SUM(J342:S342)</f>
        <v>104.465954182503</v>
      </c>
      <c r="U342" s="12">
        <f t="array" ref="U342">IF(S342="",0,S342)+IF((COUNT(J342:R342)&lt;6),SUM(J342:R342),(MAX(J342:R342)+LARGE(J342:R342,2)+LARGE(J342:R342,3)+LARGE(J342:R342,4)+LARGE(J342:R342,5)))</f>
        <v>104.465954182503</v>
      </c>
      <c r="V342" s="12">
        <f>U342+G342+I342</f>
        <v>104.465954182503</v>
      </c>
      <c r="W342" s="12">
        <f t="array" ref="W342">COUNT(J342:S342)</f>
        <v>1</v>
      </c>
      <c r="X342" s="12"/>
      <c r="Y342" s="12"/>
      <c r="Z342" s="16"/>
      <c r="AA342" s="12"/>
      <c r="AB342" s="12"/>
      <c r="AC342" s="16"/>
      <c r="AD342" s="16"/>
    </row>
    <row r="343" spans="1:256" s="19" customFormat="1" ht="16.5" customHeight="1" x14ac:dyDescent="0.2">
      <c r="A343" s="12">
        <v>97</v>
      </c>
      <c r="B343" s="12">
        <f t="array" ref="B343">_xlfn.RANK.EQ(V343,$V$2:$V$607)</f>
        <v>342</v>
      </c>
      <c r="C343" s="13" t="str">
        <f>IF(VLOOKUP($A343,Tournoi!$B$2:$F$601,3,0)="","",VLOOKUP($A343,Tournoi!$B$2:$F$601,3,0))</f>
        <v>Demey</v>
      </c>
      <c r="D343" s="13" t="str">
        <f>IF(VLOOKUP($A343,Tournoi!$B$2:$F$601,4,0)="","",VLOOKUP($A343,Tournoi!$B$2:$F$601,4,0))</f>
        <v>Griet</v>
      </c>
      <c r="E343" t="str">
        <f>IF(VLOOKUP($A343,Tournoi!$B$2:$F$612,5,0)="","",VLOOKUP($A343,Tournoi!$B$2:$F$612,5,0))</f>
        <v/>
      </c>
      <c r="F343" s="12">
        <v>0</v>
      </c>
      <c r="G343" s="12">
        <v>0</v>
      </c>
      <c r="H343" s="12">
        <v>0</v>
      </c>
      <c r="I343" s="12">
        <v>0</v>
      </c>
      <c r="J343" s="14">
        <v>104.4</v>
      </c>
      <c r="K343" s="12"/>
      <c r="L343" t="s">
        <v>958</v>
      </c>
      <c r="M343" s="12" t="s">
        <v>958</v>
      </c>
      <c r="N343" s="12" t="s">
        <v>958</v>
      </c>
      <c r="O343" s="12" t="str">
        <f>IF(VLOOKUP($A343,Tournoi!$B$2:$AC$601,6,0)="","",VLOOKUP($A343,Tournoi!$B$2:$AF$601,30,0))</f>
        <v/>
      </c>
      <c r="P343" s="12"/>
      <c r="Q343" s="12"/>
      <c r="R343" s="12"/>
      <c r="S343" s="15"/>
      <c r="T343" s="14">
        <f t="array" ref="T343">SUM(J343:S343)</f>
        <v>104.4</v>
      </c>
      <c r="U343" s="12">
        <f t="array" ref="U343">IF(S343="",0,S343)+IF((COUNT(J343:R343)&lt;6),SUM(J343:R343),(MAX(J343:R343)+LARGE(J343:R343,2)+LARGE(J343:R343,3)+LARGE(J343:R343,4)+LARGE(J343:R343,5)))</f>
        <v>104.4</v>
      </c>
      <c r="V343" s="12">
        <f>U343+G343+I343</f>
        <v>104.4</v>
      </c>
      <c r="W343" s="12">
        <f t="array" ref="W343">COUNT(J343:S343)</f>
        <v>1</v>
      </c>
      <c r="X343" s="12"/>
      <c r="Y343" s="12"/>
      <c r="Z343" s="16"/>
      <c r="AA343" s="12"/>
      <c r="AB343" s="12"/>
      <c r="AC343" s="16"/>
      <c r="AD343" s="16"/>
    </row>
    <row r="344" spans="1:256" s="19" customFormat="1" ht="16.5" customHeight="1" x14ac:dyDescent="0.2">
      <c r="A344" s="12">
        <v>234</v>
      </c>
      <c r="B344" s="12">
        <f t="array" ref="B344">_xlfn.RANK.EQ(V344,$V$2:$V$607)</f>
        <v>343</v>
      </c>
      <c r="C344" s="13" t="str">
        <f>IF(VLOOKUP($A344,Tournoi!$B$2:$F$601,3,0)="","",VLOOKUP($A344,Tournoi!$B$2:$F$601,3,0))</f>
        <v>Obreno</v>
      </c>
      <c r="D344" s="13" t="str">
        <f>IF(VLOOKUP($A344,Tournoi!$B$2:$F$601,4,0)="","",VLOOKUP($A344,Tournoi!$B$2:$F$601,4,0))</f>
        <v>Yden</v>
      </c>
      <c r="E344" s="13" t="str">
        <f>IF(VLOOKUP($A344,Tournoi!$B$2:$F$612,5,0)="","",VLOOKUP($A344,Tournoi!$B$2:$F$612,5,0))</f>
        <v>Spelen op Zolder</v>
      </c>
      <c r="F344" s="12">
        <v>0</v>
      </c>
      <c r="G344" s="12">
        <v>0</v>
      </c>
      <c r="H344" s="12">
        <v>0</v>
      </c>
      <c r="I344" s="12">
        <v>0</v>
      </c>
      <c r="J344" s="14">
        <v>104.324675324675</v>
      </c>
      <c r="K344" s="12"/>
      <c r="L344" t="s">
        <v>958</v>
      </c>
      <c r="M344" s="12" t="s">
        <v>958</v>
      </c>
      <c r="N344" s="12" t="s">
        <v>958</v>
      </c>
      <c r="O344" s="12" t="str">
        <f>IF(VLOOKUP($A344,Tournoi!$B$2:$AC$601,6,0)="","",VLOOKUP($A344,Tournoi!$B$2:$AF$601,30,0))</f>
        <v/>
      </c>
      <c r="P344" s="12"/>
      <c r="Q344" s="12"/>
      <c r="R344" s="12"/>
      <c r="S344" s="15"/>
      <c r="T344" s="14">
        <f t="array" ref="T344">SUM(J344:S344)</f>
        <v>104.324675324675</v>
      </c>
      <c r="U344" s="12">
        <f t="array" ref="U344">IF(S344="",0,S344)+IF((COUNT(J344:R344)&lt;6),SUM(J344:R344),(MAX(J344:R344)+LARGE(J344:R344,2)+LARGE(J344:R344,3)+LARGE(J344:R344,4)+LARGE(J344:R344,5)))</f>
        <v>104.324675324675</v>
      </c>
      <c r="V344" s="12">
        <f>U344+G344+I344</f>
        <v>104.324675324675</v>
      </c>
      <c r="W344" s="12">
        <f t="array" ref="W344">COUNT(J344:S344)</f>
        <v>1</v>
      </c>
      <c r="X344" s="12"/>
      <c r="Y344" s="12"/>
      <c r="Z344" s="16"/>
      <c r="AA344" s="12"/>
      <c r="AB344" s="12"/>
      <c r="AC344" s="16"/>
      <c r="AD344" s="16"/>
    </row>
    <row r="345" spans="1:256" s="19" customFormat="1" ht="16.5" customHeight="1" x14ac:dyDescent="0.2">
      <c r="A345" s="12">
        <v>492</v>
      </c>
      <c r="B345" s="12">
        <f t="array" ref="B345">_xlfn.RANK.EQ(V345,$V$2:$V$607)</f>
        <v>344</v>
      </c>
      <c r="C345" s="13" t="str">
        <f>IF(VLOOKUP($A345,Tournoi!$B$2:$F$601,3,0)="","",VLOOKUP($A345,Tournoi!$B$2:$F$601,3,0))</f>
        <v>Stroobant</v>
      </c>
      <c r="D345" s="13" t="str">
        <f>IF(VLOOKUP($A345,Tournoi!$B$2:$F$601,4,0)="","",VLOOKUP($A345,Tournoi!$B$2:$F$601,4,0))</f>
        <v>Sara</v>
      </c>
      <c r="E345" t="str">
        <f>IF(VLOOKUP($A345,Tournoi!$B$2:$F$612,5,0)="","",VLOOKUP($A345,Tournoi!$B$2:$F$612,5,0))</f>
        <v/>
      </c>
      <c r="F345" s="12">
        <v>0</v>
      </c>
      <c r="G345" s="12">
        <v>0</v>
      </c>
      <c r="H345" s="12">
        <v>156.44074074074101</v>
      </c>
      <c r="I345" s="12">
        <v>104.293827160494</v>
      </c>
      <c r="J345" s="14"/>
      <c r="K345" s="12"/>
      <c r="L345" t="s">
        <v>958</v>
      </c>
      <c r="M345" s="12" t="s">
        <v>958</v>
      </c>
      <c r="N345" s="12" t="s">
        <v>958</v>
      </c>
      <c r="O345" s="12" t="str">
        <f>IF(VLOOKUP($A345,Tournoi!$B$2:$AC$601,6,0)="","",VLOOKUP($A345,Tournoi!$B$2:$AF$601,30,0))</f>
        <v/>
      </c>
      <c r="P345" s="12"/>
      <c r="Q345" s="12"/>
      <c r="R345" s="12"/>
      <c r="S345" s="15"/>
      <c r="T345" s="14">
        <f t="array" ref="T345">SUM(J345:S345)</f>
        <v>0</v>
      </c>
      <c r="U345" s="12">
        <f t="array" ref="U345">IF(S345="",0,S345)+IF((COUNT(J345:R345)&lt;6),SUM(J345:R345),(MAX(J345:R345)+LARGE(J345:R345,2)+LARGE(J345:R345,3)+LARGE(J345:R345,4)+LARGE(J345:R345,5)))</f>
        <v>0</v>
      </c>
      <c r="V345" s="12">
        <f>U345+G345+I345</f>
        <v>104.293827160494</v>
      </c>
      <c r="W345" s="12">
        <f t="array" ref="W345">COUNT(J345:S345)</f>
        <v>0</v>
      </c>
      <c r="X345" s="12"/>
      <c r="Y345" s="12"/>
      <c r="Z345" s="16"/>
      <c r="AA345" s="12"/>
      <c r="AB345" s="12"/>
      <c r="AC345" s="16"/>
      <c r="AD345" s="16"/>
    </row>
    <row r="346" spans="1:256" s="19" customFormat="1" ht="16.5" customHeight="1" x14ac:dyDescent="0.2">
      <c r="A346" s="12">
        <v>496</v>
      </c>
      <c r="B346" s="12">
        <f t="array" ref="B346">_xlfn.RANK.EQ(V346,$V$2:$V$607)</f>
        <v>345</v>
      </c>
      <c r="C346" s="13" t="str">
        <f>IF(VLOOKUP($A346,Tournoi!$B$2:$F$601,3,0)="","",VLOOKUP($A346,Tournoi!$B$2:$F$601,3,0))</f>
        <v>Van den Abbeele</v>
      </c>
      <c r="D346" s="13" t="str">
        <f>IF(VLOOKUP($A346,Tournoi!$B$2:$F$601,4,0)="","",VLOOKUP($A346,Tournoi!$B$2:$F$601,4,0))</f>
        <v>Ken</v>
      </c>
      <c r="E346" t="str">
        <f>IF(VLOOKUP($A346,Tournoi!$B$2:$F$612,5,0)="","",VLOOKUP($A346,Tournoi!$B$2:$F$612,5,0))</f>
        <v/>
      </c>
      <c r="F346" s="12">
        <v>177.708431319987</v>
      </c>
      <c r="G346" s="12">
        <v>59.236143773328997</v>
      </c>
      <c r="H346" s="12">
        <v>67.304008627139396</v>
      </c>
      <c r="I346" s="12">
        <v>44.869339084759602</v>
      </c>
      <c r="J346" s="14"/>
      <c r="K346" s="12"/>
      <c r="L346" t="s">
        <v>958</v>
      </c>
      <c r="M346" s="12" t="s">
        <v>958</v>
      </c>
      <c r="N346" s="12" t="s">
        <v>958</v>
      </c>
      <c r="O346" s="12" t="str">
        <f>IF(VLOOKUP($A346,Tournoi!$B$2:$AC$601,6,0)="","",VLOOKUP($A346,Tournoi!$B$2:$AF$601,30,0))</f>
        <v/>
      </c>
      <c r="P346" s="12"/>
      <c r="Q346" s="12"/>
      <c r="R346" s="12"/>
      <c r="S346" s="15"/>
      <c r="T346" s="14">
        <f t="array" ref="T346">SUM(J346:S346)</f>
        <v>0</v>
      </c>
      <c r="U346" s="12">
        <f t="array" ref="U346">IF(S346="",0,S346)+IF((COUNT(J346:R346)&lt;6),SUM(J346:R346),(MAX(J346:R346)+LARGE(J346:R346,2)+LARGE(J346:R346,3)+LARGE(J346:R346,4)+LARGE(J346:R346,5)))</f>
        <v>0</v>
      </c>
      <c r="V346" s="12">
        <f>U346+G346+I346</f>
        <v>104.10548285808861</v>
      </c>
      <c r="W346" s="12">
        <f t="array" ref="W346">COUNT(J346:S346)</f>
        <v>0</v>
      </c>
      <c r="X346" s="12"/>
      <c r="Y346" s="12"/>
      <c r="Z346" s="16"/>
      <c r="AA346" s="12"/>
      <c r="AB346" s="12"/>
      <c r="AC346" s="16"/>
      <c r="AD346" s="16"/>
    </row>
    <row r="347" spans="1:256" s="19" customFormat="1" ht="16.5" customHeight="1" x14ac:dyDescent="0.2">
      <c r="A347" s="12">
        <v>143</v>
      </c>
      <c r="B347" s="12">
        <f t="array" ref="B347">_xlfn.RANK.EQ(V347,$V$2:$V$607)</f>
        <v>346</v>
      </c>
      <c r="C347" s="13" t="str">
        <f>IF(VLOOKUP($A347,Tournoi!$B$2:$F$601,3,0)="","",VLOOKUP($A347,Tournoi!$B$2:$F$601,3,0))</f>
        <v>Vanwalleghem</v>
      </c>
      <c r="D347" s="13" t="str">
        <f>IF(VLOOKUP($A347,Tournoi!$B$2:$F$601,4,0)="","",VLOOKUP($A347,Tournoi!$B$2:$F$601,4,0))</f>
        <v>Yves</v>
      </c>
      <c r="E347" t="str">
        <f>IF(VLOOKUP($A347,Tournoi!$B$2:$F$612,5,0)="","",VLOOKUP($A347,Tournoi!$B$2:$F$612,5,0))</f>
        <v/>
      </c>
      <c r="F347" s="12">
        <v>58.6957415565345</v>
      </c>
      <c r="G347" s="12">
        <v>19.565247185511499</v>
      </c>
      <c r="H347" s="12">
        <v>125.42834645669301</v>
      </c>
      <c r="I347" s="12">
        <v>83.6188976377953</v>
      </c>
      <c r="J347" s="14"/>
      <c r="K347" s="12"/>
      <c r="L347" t="s">
        <v>958</v>
      </c>
      <c r="M347" s="12" t="s">
        <v>958</v>
      </c>
      <c r="N347" s="12" t="s">
        <v>958</v>
      </c>
      <c r="O347" s="12" t="str">
        <f>IF(VLOOKUP($A347,Tournoi!$B$2:$AC$601,6,0)="","",VLOOKUP($A347,Tournoi!$B$2:$AF$601,30,0))</f>
        <v/>
      </c>
      <c r="P347" s="12"/>
      <c r="Q347" s="12"/>
      <c r="R347" s="12"/>
      <c r="S347" s="15"/>
      <c r="T347" s="14">
        <f t="array" ref="T347">SUM(J347:S347)</f>
        <v>0</v>
      </c>
      <c r="U347" s="12">
        <f t="array" ref="U347">IF(S347="",0,S347)+IF((COUNT(J347:R347)&lt;6),SUM(J347:R347),(MAX(J347:R347)+LARGE(J347:R347,2)+LARGE(J347:R347,3)+LARGE(J347:R347,4)+LARGE(J347:R347,5)))</f>
        <v>0</v>
      </c>
      <c r="V347" s="12">
        <f>U347+G347+I347</f>
        <v>103.1841448233068</v>
      </c>
      <c r="W347" s="12">
        <f t="array" ref="W347">COUNT(J347:S347)</f>
        <v>0</v>
      </c>
      <c r="X347" s="12"/>
      <c r="Y347" s="12"/>
      <c r="Z347" s="16"/>
      <c r="AA347" s="12"/>
      <c r="AB347" s="12"/>
      <c r="AC347" s="16"/>
      <c r="AD347" s="16"/>
    </row>
    <row r="348" spans="1:256" s="19" customFormat="1" ht="16.5" customHeight="1" x14ac:dyDescent="0.2">
      <c r="A348" s="12">
        <v>92</v>
      </c>
      <c r="B348" s="12">
        <f t="array" ref="B348">_xlfn.RANK.EQ(V348,$V$2:$V$607)</f>
        <v>347</v>
      </c>
      <c r="C348" s="13" t="str">
        <f>IF(VLOOKUP($A348,Tournoi!$B$2:$F$601,3,0)="","",VLOOKUP($A348,Tournoi!$B$2:$F$601,3,0))</f>
        <v>De Schrijver</v>
      </c>
      <c r="D348" s="13" t="str">
        <f>IF(VLOOKUP($A348,Tournoi!$B$2:$F$601,4,0)="","",VLOOKUP($A348,Tournoi!$B$2:$F$601,4,0))</f>
        <v>Kim</v>
      </c>
      <c r="E348" t="str">
        <f>IF(VLOOKUP($A348,Tournoi!$B$2:$F$612,5,0)="","",VLOOKUP($A348,Tournoi!$B$2:$F$612,5,0))</f>
        <v/>
      </c>
      <c r="F348" s="12">
        <v>0</v>
      </c>
      <c r="G348" s="12">
        <v>0</v>
      </c>
      <c r="H348" s="12">
        <v>154.583507780449</v>
      </c>
      <c r="I348" s="12">
        <v>103.055671853633</v>
      </c>
      <c r="J348" s="14"/>
      <c r="K348" s="12"/>
      <c r="L348" t="s">
        <v>958</v>
      </c>
      <c r="M348" s="12" t="s">
        <v>958</v>
      </c>
      <c r="N348" s="12" t="s">
        <v>958</v>
      </c>
      <c r="O348" s="12" t="str">
        <f>IF(VLOOKUP($A348,Tournoi!$B$2:$AC$601,6,0)="","",VLOOKUP($A348,Tournoi!$B$2:$AF$601,30,0))</f>
        <v/>
      </c>
      <c r="P348" s="12"/>
      <c r="Q348" s="12"/>
      <c r="R348" s="12"/>
      <c r="S348" s="15"/>
      <c r="T348" s="14">
        <f t="array" ref="T348">SUM(J348:S348)</f>
        <v>0</v>
      </c>
      <c r="U348" s="12">
        <f t="array" ref="U348">IF(S348="",0,S348)+IF((COUNT(J348:R348)&lt;6),SUM(J348:R348),(MAX(J348:R348)+LARGE(J348:R348,2)+LARGE(J348:R348,3)+LARGE(J348:R348,4)+LARGE(J348:R348,5)))</f>
        <v>0</v>
      </c>
      <c r="V348" s="12">
        <f>U348+G348+I348</f>
        <v>103.055671853633</v>
      </c>
      <c r="W348" s="12">
        <f t="array" ref="W348">COUNT(J348:S348)</f>
        <v>0</v>
      </c>
      <c r="X348" s="12"/>
      <c r="Y348" s="12"/>
      <c r="Z348" s="12"/>
      <c r="AA348" s="12"/>
      <c r="AC348" s="12"/>
      <c r="AD348" s="12"/>
    </row>
    <row r="349" spans="1:256" s="19" customFormat="1" ht="16.5" customHeight="1" x14ac:dyDescent="0.2">
      <c r="A349" s="12">
        <v>81</v>
      </c>
      <c r="B349" s="12">
        <f t="array" ref="B349">_xlfn.RANK.EQ(V349,$V$2:$V$607)</f>
        <v>348</v>
      </c>
      <c r="C349" s="13" t="str">
        <f>IF(VLOOKUP($A349,Tournoi!$B$2:$F$601,3,0)="","",VLOOKUP($A349,Tournoi!$B$2:$F$601,3,0))</f>
        <v>Brouckmeersch</v>
      </c>
      <c r="D349" s="13" t="str">
        <f>IF(VLOOKUP($A349,Tournoi!$B$2:$F$601,4,0)="","",VLOOKUP($A349,Tournoi!$B$2:$F$601,4,0))</f>
        <v>Caroline</v>
      </c>
      <c r="E349" s="13" t="str">
        <f>IF(VLOOKUP($A349,Tournoi!$B$2:$F$612,5,0)="","",VLOOKUP($A349,Tournoi!$B$2:$F$612,5,0))</f>
        <v>Spelen op Zolder</v>
      </c>
      <c r="F349" s="12">
        <v>105.333333333333</v>
      </c>
      <c r="G349" s="12">
        <v>35.1111111111111</v>
      </c>
      <c r="H349" s="12">
        <v>50.25</v>
      </c>
      <c r="I349" s="12">
        <v>33.5</v>
      </c>
      <c r="J349" s="14">
        <v>33.5250525052505</v>
      </c>
      <c r="K349" s="12"/>
      <c r="L349" t="s">
        <v>958</v>
      </c>
      <c r="M349" s="12" t="s">
        <v>958</v>
      </c>
      <c r="N349" s="12" t="s">
        <v>958</v>
      </c>
      <c r="O349" s="12" t="str">
        <f>IF(VLOOKUP($A349,Tournoi!$B$2:$AC$601,6,0)="","",VLOOKUP($A349,Tournoi!$B$2:$AF$601,30,0))</f>
        <v/>
      </c>
      <c r="P349" s="12"/>
      <c r="Q349" s="12"/>
      <c r="R349" s="12"/>
      <c r="S349" s="15"/>
      <c r="T349" s="14">
        <f t="array" ref="T349">SUM(J349:S349)</f>
        <v>33.5250525052505</v>
      </c>
      <c r="U349" s="12">
        <f t="array" ref="U349">IF(S349="",0,S349)+IF((COUNT(J349:R349)&lt;6),SUM(J349:R349),(MAX(J349:R349)+LARGE(J349:R349,2)+LARGE(J349:R349,3)+LARGE(J349:R349,4)+LARGE(J349:R349,5)))</f>
        <v>33.5250525052505</v>
      </c>
      <c r="V349" s="12">
        <f>U349+G349+I349</f>
        <v>102.1361636163616</v>
      </c>
      <c r="W349" s="12">
        <f t="array" ref="W349">COUNT(J349:S349)</f>
        <v>1</v>
      </c>
      <c r="X349" s="12"/>
      <c r="Y349" s="12"/>
      <c r="Z349" s="16"/>
      <c r="AA349" s="16"/>
      <c r="AC349" s="16"/>
      <c r="AD349" s="16"/>
    </row>
    <row r="350" spans="1:256" s="19" customFormat="1" ht="16.5" customHeight="1" x14ac:dyDescent="0.2">
      <c r="A350" s="12">
        <v>106</v>
      </c>
      <c r="B350" s="12">
        <f t="array" ref="B350">_xlfn.RANK.EQ(V350,$V$2:$V$607)</f>
        <v>349</v>
      </c>
      <c r="C350" s="13" t="str">
        <f>IF(VLOOKUP($A350,Tournoi!$B$2:$F$601,3,0)="","",VLOOKUP($A350,Tournoi!$B$2:$F$601,3,0))</f>
        <v>Sweertvaegher</v>
      </c>
      <c r="D350" s="13" t="str">
        <f>IF(VLOOKUP($A350,Tournoi!$B$2:$F$601,4,0)="","",VLOOKUP($A350,Tournoi!$B$2:$F$601,4,0))</f>
        <v>Jaron</v>
      </c>
      <c r="E350" s="13" t="str">
        <f>IF(VLOOKUP($A350,Tournoi!$B$2:$F$612,5,0)="","",VLOOKUP($A350,Tournoi!$B$2:$F$612,5,0))</f>
        <v>De Pionne</v>
      </c>
      <c r="F350" s="12">
        <v>0</v>
      </c>
      <c r="G350" s="12">
        <v>0</v>
      </c>
      <c r="H350" s="12">
        <v>0</v>
      </c>
      <c r="I350" s="12">
        <v>0</v>
      </c>
      <c r="J350" s="14">
        <v>100.71329020874001</v>
      </c>
      <c r="K350" s="12"/>
      <c r="L350" t="s">
        <v>958</v>
      </c>
      <c r="M350" s="12" t="s">
        <v>958</v>
      </c>
      <c r="N350" s="12" t="s">
        <v>958</v>
      </c>
      <c r="O350" s="12" t="str">
        <f>IF(VLOOKUP($A350,Tournoi!$B$2:$AC$601,6,0)="","",VLOOKUP($A350,Tournoi!$B$2:$AF$601,30,0))</f>
        <v/>
      </c>
      <c r="P350" s="12"/>
      <c r="Q350" s="12"/>
      <c r="R350" s="12"/>
      <c r="S350" s="15"/>
      <c r="T350" s="14">
        <f t="array" ref="T350">SUM(J350:S350)</f>
        <v>100.71329020874001</v>
      </c>
      <c r="U350" s="12">
        <f t="array" ref="U350">IF(S350="",0,S350)+IF((COUNT(J350:R350)&lt;6),SUM(J350:R350),(MAX(J350:R350)+LARGE(J350:R350,2)+LARGE(J350:R350,3)+LARGE(J350:R350,4)+LARGE(J350:R350,5)))</f>
        <v>100.71329020874001</v>
      </c>
      <c r="V350" s="12">
        <f>U350+G350+I350</f>
        <v>100.71329020874001</v>
      </c>
      <c r="W350" s="12">
        <f t="array" ref="W350">COUNT(J350:S350)</f>
        <v>1</v>
      </c>
      <c r="X350" s="12"/>
      <c r="Y350" s="12"/>
      <c r="Z350" s="16"/>
      <c r="AA350" s="16"/>
      <c r="AC350" s="16"/>
      <c r="AD350" s="16"/>
    </row>
    <row r="351" spans="1:256" s="19" customFormat="1" ht="16.5" customHeight="1" x14ac:dyDescent="0.2">
      <c r="A351" s="12">
        <v>448</v>
      </c>
      <c r="B351" s="12">
        <f t="array" ref="B351">_xlfn.RANK.EQ(V351,$V$2:$V$607)</f>
        <v>350</v>
      </c>
      <c r="C351" t="str">
        <f>IF(VLOOKUP($A351,Tournoi!$B$2:$F$601,3,0)="","",VLOOKUP($A351,Tournoi!$B$2:$F$601,3,0))</f>
        <v>Vermeulen</v>
      </c>
      <c r="D351" t="str">
        <f>IF(VLOOKUP($A351,Tournoi!$B$2:$F$601,4,0)="","",VLOOKUP($A351,Tournoi!$B$2:$F$601,4,0))</f>
        <v>an</v>
      </c>
      <c r="E351" t="str">
        <f>IF(VLOOKUP($A351,Tournoi!$B$2:$F$612,5,0)="","",VLOOKUP($A351,Tournoi!$B$2:$F$612,5,0))</f>
        <v/>
      </c>
      <c r="F351" s="12">
        <v>0</v>
      </c>
      <c r="G351" s="12">
        <v>0</v>
      </c>
      <c r="H351" s="12">
        <v>0</v>
      </c>
      <c r="I351" s="12">
        <v>0</v>
      </c>
      <c r="J351" s="14"/>
      <c r="K351" s="12"/>
      <c r="L351" t="s">
        <v>958</v>
      </c>
      <c r="M351" s="12" t="s">
        <v>958</v>
      </c>
      <c r="N351" s="12" t="s">
        <v>958</v>
      </c>
      <c r="O351" s="12">
        <f>IF(VLOOKUP($A351,Tournoi!$B$2:$AC$601,6,0)="","",VLOOKUP($A351,Tournoi!$B$2:$AF$601,30,0))</f>
        <v>100.68662507608033</v>
      </c>
      <c r="P351" s="12"/>
      <c r="Q351" s="12"/>
      <c r="R351" s="12"/>
      <c r="S351" s="15"/>
      <c r="T351" s="14">
        <f t="array" ref="T351">SUM(J351:S351)</f>
        <v>100.68662507608033</v>
      </c>
      <c r="U351" s="12">
        <f t="array" ref="U351">IF(S351="",0,S351)+IF((COUNT(J351:R351)&lt;6),SUM(J351:R351),(MAX(J351:R351)+LARGE(J351:R351,2)+LARGE(J351:R351,3)+LARGE(J351:R351,4)+LARGE(J351:R351,5)))</f>
        <v>100.68662507608033</v>
      </c>
      <c r="V351" s="12">
        <f>U351+G351+I351</f>
        <v>100.68662507608033</v>
      </c>
      <c r="W351" s="12">
        <f t="array" ref="W351">COUNT(J351:S351)</f>
        <v>1</v>
      </c>
      <c r="X351" s="12"/>
      <c r="Y351" s="12"/>
      <c r="Z351" s="16"/>
      <c r="AA351" s="12"/>
      <c r="AB351" s="12"/>
      <c r="AC351" s="16"/>
      <c r="AD351" s="16"/>
    </row>
    <row r="352" spans="1:256" s="19" customFormat="1" ht="16.5" customHeight="1" x14ac:dyDescent="0.2">
      <c r="A352" s="12">
        <v>432</v>
      </c>
      <c r="B352" s="12">
        <f t="array" ref="B352">_xlfn.RANK.EQ(V352,$V$2:$V$607)</f>
        <v>351</v>
      </c>
      <c r="C352" t="str">
        <f>IF(VLOOKUP($A352,Tournoi!$B$2:$F$601,3,0)="","",VLOOKUP($A352,Tournoi!$B$2:$F$601,3,0))</f>
        <v>Van Reusel</v>
      </c>
      <c r="D352" t="str">
        <f>IF(VLOOKUP($A352,Tournoi!$B$2:$F$601,4,0)="","",VLOOKUP($A352,Tournoi!$B$2:$F$601,4,0))</f>
        <v>Willy</v>
      </c>
      <c r="E352" t="str">
        <f>IF(VLOOKUP($A352,Tournoi!$B$2:$F$612,5,0)="","",VLOOKUP($A352,Tournoi!$B$2:$F$612,5,0))</f>
        <v/>
      </c>
      <c r="F352" s="12">
        <v>0</v>
      </c>
      <c r="G352" s="12">
        <v>0</v>
      </c>
      <c r="H352" s="12">
        <v>0</v>
      </c>
      <c r="I352" s="12">
        <v>0</v>
      </c>
      <c r="J352" s="14"/>
      <c r="K352" s="12"/>
      <c r="L352" t="s">
        <v>958</v>
      </c>
      <c r="M352" s="12" t="s">
        <v>958</v>
      </c>
      <c r="N352" s="12" t="s">
        <v>958</v>
      </c>
      <c r="O352" s="12">
        <f>IF(VLOOKUP($A352,Tournoi!$B$2:$AC$601,6,0)="","",VLOOKUP($A352,Tournoi!$B$2:$AF$601,30,0))</f>
        <v>100.64857163486523</v>
      </c>
      <c r="P352" s="12"/>
      <c r="Q352" s="12"/>
      <c r="R352" s="12"/>
      <c r="S352" s="15"/>
      <c r="T352" s="14">
        <f t="array" ref="T352">SUM(J352:S352)</f>
        <v>100.64857163486523</v>
      </c>
      <c r="U352" s="12">
        <f t="array" ref="U352">IF(S352="",0,S352)+IF((COUNT(J352:R352)&lt;6),SUM(J352:R352),(MAX(J352:R352)+LARGE(J352:R352,2)+LARGE(J352:R352,3)+LARGE(J352:R352,4)+LARGE(J352:R352,5)))</f>
        <v>100.64857163486523</v>
      </c>
      <c r="V352" s="12">
        <f>U352+G352+I352</f>
        <v>100.64857163486523</v>
      </c>
      <c r="W352" s="12">
        <f t="array" ref="W352">COUNT(J352:S352)</f>
        <v>1</v>
      </c>
      <c r="X352" s="12"/>
      <c r="Y352" s="12"/>
      <c r="Z352" s="16"/>
      <c r="AA352" s="12"/>
      <c r="AB352" s="12"/>
      <c r="AC352" s="16"/>
      <c r="AD352" s="16"/>
    </row>
    <row r="353" spans="1:256" s="19" customFormat="1" ht="16.5" customHeight="1" x14ac:dyDescent="0.2">
      <c r="A353" s="12">
        <v>219</v>
      </c>
      <c r="B353" s="12">
        <f t="array" ref="B353">_xlfn.RANK.EQ(V353,$V$2:$V$607)</f>
        <v>352</v>
      </c>
      <c r="C353" s="13" t="str">
        <f>IF(VLOOKUP($A353,Tournoi!$B$2:$F$601,3,0)="","",VLOOKUP($A353,Tournoi!$B$2:$F$601,3,0))</f>
        <v>Lein</v>
      </c>
      <c r="D353" s="13" t="str">
        <f>IF(VLOOKUP($A353,Tournoi!$B$2:$F$601,4,0)="","",VLOOKUP($A353,Tournoi!$B$2:$F$601,4,0))</f>
        <v>Geert</v>
      </c>
      <c r="E353" s="13" t="str">
        <f>IF(VLOOKUP($A353,Tournoi!$B$2:$F$612,5,0)="","",VLOOKUP($A353,Tournoi!$B$2:$F$612,5,0))</f>
        <v>Teen en Tander</v>
      </c>
      <c r="F353" s="12">
        <v>0</v>
      </c>
      <c r="G353" s="12">
        <v>0</v>
      </c>
      <c r="H353" s="12">
        <v>0</v>
      </c>
      <c r="I353" s="12">
        <v>0</v>
      </c>
      <c r="J353" s="14">
        <v>100.57587336244499</v>
      </c>
      <c r="K353" s="12"/>
      <c r="L353" t="s">
        <v>958</v>
      </c>
      <c r="M353" s="12" t="s">
        <v>958</v>
      </c>
      <c r="N353" s="12" t="s">
        <v>958</v>
      </c>
      <c r="O353" s="12" t="str">
        <f>IF(VLOOKUP($A353,Tournoi!$B$2:$AC$601,6,0)="","",VLOOKUP($A353,Tournoi!$B$2:$AF$601,30,0))</f>
        <v/>
      </c>
      <c r="P353" s="12"/>
      <c r="Q353" s="12"/>
      <c r="R353" s="12"/>
      <c r="S353" s="15"/>
      <c r="T353" s="14">
        <f t="array" ref="T353">SUM(J353:S353)</f>
        <v>100.57587336244499</v>
      </c>
      <c r="U353" s="12">
        <f t="array" ref="U353">IF(S353="",0,S353)+IF((COUNT(J353:R353)&lt;6),SUM(J353:R353),(MAX(J353:R353)+LARGE(J353:R353,2)+LARGE(J353:R353,3)+LARGE(J353:R353,4)+LARGE(J353:R353,5)))</f>
        <v>100.57587336244499</v>
      </c>
      <c r="V353" s="12">
        <f>U353+G353+I353</f>
        <v>100.57587336244499</v>
      </c>
      <c r="W353" s="12">
        <f t="array" ref="W353">COUNT(J353:S353)</f>
        <v>1</v>
      </c>
      <c r="X353" s="12"/>
      <c r="Y353" s="12"/>
      <c r="Z353" s="16"/>
      <c r="AA353" s="12"/>
      <c r="AB353" s="12"/>
      <c r="AC353" s="16"/>
      <c r="AD353" s="16"/>
    </row>
    <row r="354" spans="1:256" s="19" customFormat="1" ht="16.5" customHeight="1" x14ac:dyDescent="0.2">
      <c r="A354" s="12">
        <v>417</v>
      </c>
      <c r="B354" s="12">
        <f t="array" ref="B354">_xlfn.RANK.EQ(V354,$V$2:$V$607)</f>
        <v>353</v>
      </c>
      <c r="C354" t="str">
        <f>IF(VLOOKUP($A354,Tournoi!$B$2:$F$601,3,0)="","",VLOOKUP($A354,Tournoi!$B$2:$F$601,3,0))</f>
        <v>Naeyaert</v>
      </c>
      <c r="D354" t="str">
        <f>IF(VLOOKUP($A354,Tournoi!$B$2:$F$601,4,0)="","",VLOOKUP($A354,Tournoi!$B$2:$F$601,4,0))</f>
        <v>Joachim</v>
      </c>
      <c r="E354" t="str">
        <f>IF(VLOOKUP($A354,Tournoi!$B$2:$F$612,5,0)="","",VLOOKUP($A354,Tournoi!$B$2:$F$612,5,0))</f>
        <v/>
      </c>
      <c r="F354" s="12">
        <v>0</v>
      </c>
      <c r="G354" s="12">
        <v>0</v>
      </c>
      <c r="H354" s="12">
        <v>0</v>
      </c>
      <c r="I354" s="12">
        <v>0</v>
      </c>
      <c r="J354" s="14"/>
      <c r="K354" s="12"/>
      <c r="L354" t="s">
        <v>958</v>
      </c>
      <c r="M354" s="12" t="s">
        <v>958</v>
      </c>
      <c r="N354" s="12" t="s">
        <v>958</v>
      </c>
      <c r="O354" s="12">
        <f>IF(VLOOKUP($A354,Tournoi!$B$2:$AC$601,6,0)="","",VLOOKUP($A354,Tournoi!$B$2:$AF$601,30,0))</f>
        <v>100.53467694131594</v>
      </c>
      <c r="P354" s="12"/>
      <c r="Q354" s="12"/>
      <c r="R354" s="12"/>
      <c r="S354" s="15"/>
      <c r="T354" s="14">
        <f t="array" ref="T354">SUM(J354:S354)</f>
        <v>100.53467694131594</v>
      </c>
      <c r="U354" s="12">
        <f t="array" ref="U354">IF(S354="",0,S354)+IF((COUNT(J354:R354)&lt;6),SUM(J354:R354),(MAX(J354:R354)+LARGE(J354:R354,2)+LARGE(J354:R354,3)+LARGE(J354:R354,4)+LARGE(J354:R354,5)))</f>
        <v>100.53467694131594</v>
      </c>
      <c r="V354" s="12">
        <f>U354+G354+I354</f>
        <v>100.53467694131594</v>
      </c>
      <c r="W354" s="12">
        <f t="array" ref="W354">COUNT(J354:S354)</f>
        <v>1</v>
      </c>
      <c r="X354" s="12"/>
      <c r="Y354" s="12"/>
      <c r="Z354" s="16"/>
      <c r="AA354" s="12"/>
      <c r="AB354" s="12"/>
      <c r="AC354" s="16"/>
      <c r="AD354" s="16"/>
    </row>
    <row r="355" spans="1:256" s="19" customFormat="1" ht="16.5" customHeight="1" x14ac:dyDescent="0.2">
      <c r="A355" s="12">
        <v>184</v>
      </c>
      <c r="B355" s="12">
        <f t="array" ref="B355">_xlfn.RANK.EQ(V355,$V$2:$V$607)</f>
        <v>354</v>
      </c>
      <c r="C355" s="13" t="str">
        <f>IF(VLOOKUP($A355,Tournoi!$B$2:$F$601,3,0)="","",VLOOKUP($A355,Tournoi!$B$2:$F$601,3,0))</f>
        <v>Delafontaine</v>
      </c>
      <c r="D355" s="13" t="str">
        <f>IF(VLOOKUP($A355,Tournoi!$B$2:$F$601,4,0)="","",VLOOKUP($A355,Tournoi!$B$2:$F$601,4,0))</f>
        <v>Oswald</v>
      </c>
      <c r="E355" s="13" t="str">
        <f>IF(VLOOKUP($A355,Tournoi!$B$2:$F$612,5,0)="","",VLOOKUP($A355,Tournoi!$B$2:$F$612,5,0))</f>
        <v>Spelen op Zolder</v>
      </c>
      <c r="F355" s="12">
        <v>33.459259259259298</v>
      </c>
      <c r="G355" s="12">
        <v>11.1530864197531</v>
      </c>
      <c r="H355" s="12">
        <v>33.473559962228499</v>
      </c>
      <c r="I355" s="12">
        <v>22.315706641485701</v>
      </c>
      <c r="J355" s="14">
        <v>67.0631163708087</v>
      </c>
      <c r="K355" s="12"/>
      <c r="L355" t="s">
        <v>958</v>
      </c>
      <c r="M355" s="12" t="s">
        <v>958</v>
      </c>
      <c r="N355" s="12" t="s">
        <v>958</v>
      </c>
      <c r="O355" s="12" t="str">
        <f>IF(VLOOKUP($A355,Tournoi!$B$2:$AC$601,6,0)="","",VLOOKUP($A355,Tournoi!$B$2:$AF$601,30,0))</f>
        <v/>
      </c>
      <c r="P355" s="12"/>
      <c r="Q355" s="12"/>
      <c r="R355" s="12"/>
      <c r="S355" s="15"/>
      <c r="T355" s="14">
        <f t="array" ref="T355">SUM(J355:S355)</f>
        <v>67.0631163708087</v>
      </c>
      <c r="U355" s="12">
        <f t="array" ref="U355">IF(S355="",0,S355)+IF((COUNT(J355:R355)&lt;6),SUM(J355:R355),(MAX(J355:R355)+LARGE(J355:R355,2)+LARGE(J355:R355,3)+LARGE(J355:R355,4)+LARGE(J355:R355,5)))</f>
        <v>67.0631163708087</v>
      </c>
      <c r="V355" s="12">
        <f>U355+G355+I355</f>
        <v>100.5319094320475</v>
      </c>
      <c r="W355" s="12">
        <f t="array" ref="W355">COUNT(J355:S355)</f>
        <v>1</v>
      </c>
      <c r="X355" s="12"/>
      <c r="Y355" s="12"/>
      <c r="Z355" s="16"/>
      <c r="AA355" s="12"/>
      <c r="AB355" s="12"/>
      <c r="AC355" s="16"/>
      <c r="AD355" s="16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</row>
    <row r="356" spans="1:256" s="19" customFormat="1" ht="16.5" customHeight="1" x14ac:dyDescent="0.2">
      <c r="A356" s="12">
        <v>567</v>
      </c>
      <c r="B356" s="12">
        <f t="array" ref="B356">_xlfn.RANK.EQ(V356,$V$2:$V$607)</f>
        <v>355</v>
      </c>
      <c r="C356" s="13" t="str">
        <f>IF(VLOOKUP($A356,Tournoi!$B$2:$F$601,3,0)="","",VLOOKUP($A356,Tournoi!$B$2:$F$601,3,0))</f>
        <v>Keppens</v>
      </c>
      <c r="D356" s="13" t="str">
        <f>IF(VLOOKUP($A356,Tournoi!$B$2:$F$601,4,0)="","",VLOOKUP($A356,Tournoi!$B$2:$F$601,4,0))</f>
        <v>Philippe</v>
      </c>
      <c r="E356" t="str">
        <f>IF(VLOOKUP($A356,Tournoi!$B$2:$F$612,5,0)="","",VLOOKUP($A356,Tournoi!$B$2:$F$612,5,0))</f>
        <v/>
      </c>
      <c r="F356" s="12">
        <v>295.23067286525298</v>
      </c>
      <c r="G356" s="12">
        <v>98.410224288417695</v>
      </c>
      <c r="H356" s="12">
        <v>0</v>
      </c>
      <c r="I356" s="12">
        <v>0</v>
      </c>
      <c r="J356" s="14"/>
      <c r="K356" s="12"/>
      <c r="L356" t="s">
        <v>958</v>
      </c>
      <c r="M356" s="12" t="s">
        <v>958</v>
      </c>
      <c r="N356" s="12" t="s">
        <v>958</v>
      </c>
      <c r="O356" s="12" t="str">
        <f>IF(VLOOKUP($A356,Tournoi!$B$2:$AC$601,6,0)="","",VLOOKUP($A356,Tournoi!$B$2:$AF$601,30,0))</f>
        <v/>
      </c>
      <c r="P356" s="12"/>
      <c r="Q356" s="12"/>
      <c r="R356" s="12"/>
      <c r="S356" s="15"/>
      <c r="T356" s="14">
        <f t="array" ref="T356">SUM(J356:S356)</f>
        <v>0</v>
      </c>
      <c r="U356" s="12">
        <f t="array" ref="U356">IF(S356="",0,S356)+IF((COUNT(J356:R356)&lt;6),SUM(J356:R356),(MAX(J356:R356)+LARGE(J356:R356,2)+LARGE(J356:R356,3)+LARGE(J356:R356,4)+LARGE(J356:R356,5)))</f>
        <v>0</v>
      </c>
      <c r="V356" s="12">
        <f>U356+G356+I356</f>
        <v>98.410224288417695</v>
      </c>
      <c r="W356" s="12">
        <f t="array" ref="W356">COUNT(J356:S356)</f>
        <v>0</v>
      </c>
      <c r="X356" s="12"/>
      <c r="Y356" s="12"/>
      <c r="Z356" s="16"/>
      <c r="AA356" s="12"/>
      <c r="AB356" s="12"/>
      <c r="AC356" s="16"/>
      <c r="AD356" s="16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</row>
    <row r="357" spans="1:256" s="19" customFormat="1" ht="16.5" customHeight="1" x14ac:dyDescent="0.2">
      <c r="A357" s="12">
        <v>480</v>
      </c>
      <c r="B357" s="12">
        <f t="array" ref="B357">_xlfn.RANK.EQ(V357,$V$2:$V$607)</f>
        <v>356</v>
      </c>
      <c r="C357" s="13" t="str">
        <f>IF(VLOOKUP($A357,Tournoi!$B$2:$F$601,3,0)="","",VLOOKUP($A357,Tournoi!$B$2:$F$601,3,0))</f>
        <v>Severino</v>
      </c>
      <c r="D357" s="13" t="str">
        <f>IF(VLOOKUP($A357,Tournoi!$B$2:$F$601,4,0)="","",VLOOKUP($A357,Tournoi!$B$2:$F$601,4,0))</f>
        <v>Laetitia</v>
      </c>
      <c r="E357" t="str">
        <f>IF(VLOOKUP($A357,Tournoi!$B$2:$F$612,5,0)="","",VLOOKUP($A357,Tournoi!$B$2:$F$612,5,0))</f>
        <v/>
      </c>
      <c r="F357" s="12">
        <v>0</v>
      </c>
      <c r="G357" s="12">
        <v>0</v>
      </c>
      <c r="H357" s="12">
        <v>147.58240607646999</v>
      </c>
      <c r="I357" s="12">
        <v>98.388270717646904</v>
      </c>
      <c r="J357" s="14"/>
      <c r="K357" s="12"/>
      <c r="L357" t="s">
        <v>958</v>
      </c>
      <c r="M357" s="12" t="s">
        <v>958</v>
      </c>
      <c r="N357" s="12" t="s">
        <v>958</v>
      </c>
      <c r="O357" s="12" t="str">
        <f>IF(VLOOKUP($A357,Tournoi!$B$2:$AC$601,6,0)="","",VLOOKUP($A357,Tournoi!$B$2:$AF$601,30,0))</f>
        <v/>
      </c>
      <c r="P357" s="12"/>
      <c r="Q357" s="12"/>
      <c r="R357" s="12"/>
      <c r="S357" s="15"/>
      <c r="T357" s="14">
        <f t="array" ref="T357">SUM(J357:S357)</f>
        <v>0</v>
      </c>
      <c r="U357" s="12">
        <f t="array" ref="U357">IF(S357="",0,S357)+IF((COUNT(J357:R357)&lt;6),SUM(J357:R357),(MAX(J357:R357)+LARGE(J357:R357,2)+LARGE(J357:R357,3)+LARGE(J357:R357,4)+LARGE(J357:R357,5)))</f>
        <v>0</v>
      </c>
      <c r="V357" s="12">
        <f>U357+G357+I357</f>
        <v>98.388270717646904</v>
      </c>
      <c r="W357" s="12">
        <f t="array" ref="W357">COUNT(J357:S357)</f>
        <v>0</v>
      </c>
      <c r="X357" s="12"/>
      <c r="Y357" s="12"/>
      <c r="Z357" s="16"/>
      <c r="AA357" s="12"/>
      <c r="AB357" s="12"/>
      <c r="AC357" s="16"/>
      <c r="AD357" s="16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</row>
    <row r="358" spans="1:256" s="19" customFormat="1" ht="16.5" customHeight="1" x14ac:dyDescent="0.2">
      <c r="A358" s="12">
        <v>205</v>
      </c>
      <c r="B358" s="12">
        <f t="array" ref="B358">_xlfn.RANK.EQ(V358,$V$2:$V$607)</f>
        <v>357</v>
      </c>
      <c r="C358" s="13" t="str">
        <f>IF(VLOOKUP($A358,Tournoi!$B$2:$F$601,3,0)="","",VLOOKUP($A358,Tournoi!$B$2:$F$601,3,0))</f>
        <v>Debrule</v>
      </c>
      <c r="D358" s="13" t="str">
        <f>IF(VLOOKUP($A358,Tournoi!$B$2:$F$601,4,0)="","",VLOOKUP($A358,Tournoi!$B$2:$F$601,4,0))</f>
        <v>Patrick</v>
      </c>
      <c r="E358" t="str">
        <f>IF(VLOOKUP($A358,Tournoi!$B$2:$F$612,5,0)="","",VLOOKUP($A358,Tournoi!$B$2:$F$612,5,0))</f>
        <v/>
      </c>
      <c r="F358" s="12">
        <v>288.11286605577499</v>
      </c>
      <c r="G358" s="12">
        <v>96.037622018591605</v>
      </c>
      <c r="H358" s="12">
        <v>0</v>
      </c>
      <c r="I358" s="12">
        <v>0</v>
      </c>
      <c r="J358" s="14"/>
      <c r="K358" s="12"/>
      <c r="L358" t="s">
        <v>958</v>
      </c>
      <c r="M358" s="12" t="s">
        <v>958</v>
      </c>
      <c r="N358" s="12" t="s">
        <v>958</v>
      </c>
      <c r="O358" s="12" t="str">
        <f>IF(VLOOKUP($A358,Tournoi!$B$2:$AC$601,6,0)="","",VLOOKUP($A358,Tournoi!$B$2:$AF$601,30,0))</f>
        <v/>
      </c>
      <c r="P358" s="12"/>
      <c r="Q358" s="12"/>
      <c r="R358" s="12"/>
      <c r="S358" s="15"/>
      <c r="T358" s="14">
        <f t="array" ref="T358">SUM(J358:S358)</f>
        <v>0</v>
      </c>
      <c r="U358" s="12">
        <f t="array" ref="U358">IF(S358="",0,S358)+IF((COUNT(J358:R358)&lt;6),SUM(J358:R358),(MAX(J358:R358)+LARGE(J358:R358,2)+LARGE(J358:R358,3)+LARGE(J358:R358,4)+LARGE(J358:R358,5)))</f>
        <v>0</v>
      </c>
      <c r="V358" s="12">
        <f>U358+G358+I358</f>
        <v>96.037622018591605</v>
      </c>
      <c r="W358" s="12">
        <f t="array" ref="W358">COUNT(J358:S358)</f>
        <v>0</v>
      </c>
      <c r="X358" s="12"/>
      <c r="Y358" s="12"/>
      <c r="Z358" s="16"/>
      <c r="AA358" s="16"/>
      <c r="AC358" s="16"/>
      <c r="AD358" s="16"/>
    </row>
    <row r="359" spans="1:256" s="19" customFormat="1" ht="16.5" customHeight="1" x14ac:dyDescent="0.2">
      <c r="A359" s="12">
        <v>457</v>
      </c>
      <c r="B359" s="12">
        <f t="array" ref="B359">_xlfn.RANK.EQ(V359,$V$2:$V$607)</f>
        <v>358</v>
      </c>
      <c r="C359" s="13" t="str">
        <f>IF(VLOOKUP($A359,Tournoi!$B$2:$F$601,3,0)="","",VLOOKUP($A359,Tournoi!$B$2:$F$601,3,0))</f>
        <v>Van Herck</v>
      </c>
      <c r="D359" s="13" t="str">
        <f>IF(VLOOKUP($A359,Tournoi!$B$2:$F$601,4,0)="","",VLOOKUP($A359,Tournoi!$B$2:$F$601,4,0))</f>
        <v>Michiel</v>
      </c>
      <c r="E359" t="str">
        <f>IF(VLOOKUP($A359,Tournoi!$B$2:$F$612,5,0)="","",VLOOKUP($A359,Tournoi!$B$2:$F$612,5,0))</f>
        <v/>
      </c>
      <c r="F359" s="12">
        <v>1.55062494854351</v>
      </c>
      <c r="G359" s="12">
        <v>0.51687498284783795</v>
      </c>
      <c r="H359" s="12">
        <v>142.4</v>
      </c>
      <c r="I359" s="12">
        <v>94.933333333333294</v>
      </c>
      <c r="J359" s="14"/>
      <c r="K359" s="12"/>
      <c r="L359" t="s">
        <v>958</v>
      </c>
      <c r="M359" s="12" t="s">
        <v>958</v>
      </c>
      <c r="N359" s="12" t="s">
        <v>958</v>
      </c>
      <c r="O359" s="12" t="str">
        <f>IF(VLOOKUP($A359,Tournoi!$B$2:$AC$601,6,0)="","",VLOOKUP($A359,Tournoi!$B$2:$AF$601,30,0))</f>
        <v/>
      </c>
      <c r="P359" s="12"/>
      <c r="Q359" s="12"/>
      <c r="R359" s="12"/>
      <c r="S359" s="15"/>
      <c r="T359" s="14">
        <f t="array" ref="T359">SUM(J359:S359)</f>
        <v>0</v>
      </c>
      <c r="U359" s="12">
        <f t="array" ref="U359">IF(S359="",0,S359)+IF((COUNT(J359:R359)&lt;6),SUM(J359:R359),(MAX(J359:R359)+LARGE(J359:R359,2)+LARGE(J359:R359,3)+LARGE(J359:R359,4)+LARGE(J359:R359,5)))</f>
        <v>0</v>
      </c>
      <c r="V359" s="12">
        <f>U359+G359+I359</f>
        <v>95.450208316181133</v>
      </c>
      <c r="W359" s="12">
        <f t="array" ref="W359">COUNT(J359:S359)</f>
        <v>0</v>
      </c>
      <c r="X359" s="12"/>
      <c r="Y359" s="12"/>
      <c r="Z359" s="16"/>
      <c r="AA359" s="16"/>
      <c r="AC359" s="16"/>
      <c r="AD359" s="16"/>
    </row>
    <row r="360" spans="1:256" s="19" customFormat="1" ht="16.5" customHeight="1" x14ac:dyDescent="0.2">
      <c r="A360" s="12">
        <v>551</v>
      </c>
      <c r="B360" s="12">
        <f t="array" ref="B360">_xlfn.RANK.EQ(V360,$V$2:$V$607)</f>
        <v>359</v>
      </c>
      <c r="C360" s="13" t="str">
        <f>IF(VLOOKUP($A360,Tournoi!$B$2:$F$601,3,0)="","",VLOOKUP($A360,Tournoi!$B$2:$F$601,3,0))</f>
        <v>Tallieu</v>
      </c>
      <c r="D360" s="13" t="str">
        <f>IF(VLOOKUP($A360,Tournoi!$B$2:$F$601,4,0)="","",VLOOKUP($A360,Tournoi!$B$2:$F$601,4,0))</f>
        <v>Pedro</v>
      </c>
      <c r="E360" t="str">
        <f>IF(VLOOKUP($A360,Tournoi!$B$2:$F$612,5,0)="","",VLOOKUP($A360,Tournoi!$B$2:$F$612,5,0))</f>
        <v/>
      </c>
      <c r="F360" s="12">
        <v>0</v>
      </c>
      <c r="G360" s="12">
        <v>0</v>
      </c>
      <c r="H360" s="12">
        <v>142.32233088079099</v>
      </c>
      <c r="I360" s="12">
        <v>94.881553920527296</v>
      </c>
      <c r="J360" s="14"/>
      <c r="K360" s="12"/>
      <c r="L360" t="s">
        <v>958</v>
      </c>
      <c r="M360" s="12" t="s">
        <v>958</v>
      </c>
      <c r="N360" s="12" t="s">
        <v>958</v>
      </c>
      <c r="O360" s="12" t="str">
        <f>IF(VLOOKUP($A360,Tournoi!$B$2:$AC$601,6,0)="","",VLOOKUP($A360,Tournoi!$B$2:$AF$601,30,0))</f>
        <v/>
      </c>
      <c r="P360" s="12"/>
      <c r="Q360" s="12"/>
      <c r="R360" s="12"/>
      <c r="S360" s="15"/>
      <c r="T360" s="14">
        <f t="array" ref="T360">SUM(J360:S360)</f>
        <v>0</v>
      </c>
      <c r="U360" s="12">
        <f t="array" ref="U360">IF(S360="",0,S360)+IF((COUNT(J360:R360)&lt;6),SUM(J360:R360),(MAX(J360:R360)+LARGE(J360:R360,2)+LARGE(J360:R360,3)+LARGE(J360:R360,4)+LARGE(J360:R360,5)))</f>
        <v>0</v>
      </c>
      <c r="V360" s="12">
        <f>U360+G360+I360</f>
        <v>94.881553920527296</v>
      </c>
      <c r="W360" s="12">
        <f t="array" ref="W360">COUNT(J360:S360)</f>
        <v>0</v>
      </c>
      <c r="X360" s="12"/>
      <c r="Y360" s="12"/>
      <c r="Z360" s="12"/>
      <c r="AA360" s="12"/>
      <c r="AC360" s="12"/>
      <c r="AD360" s="12"/>
    </row>
    <row r="361" spans="1:256" s="19" customFormat="1" ht="16.5" customHeight="1" x14ac:dyDescent="0.2">
      <c r="A361" s="12">
        <v>88</v>
      </c>
      <c r="B361" s="12">
        <f t="array" ref="B361">_xlfn.RANK.EQ(V361,$V$2:$V$607)</f>
        <v>360</v>
      </c>
      <c r="C361" s="13" t="str">
        <f>IF(VLOOKUP($A361,Tournoi!$B$2:$F$601,3,0)="","",VLOOKUP($A361,Tournoi!$B$2:$F$601,3,0))</f>
        <v>Deseck</v>
      </c>
      <c r="D361" s="13" t="str">
        <f>IF(VLOOKUP($A361,Tournoi!$B$2:$F$601,4,0)="","",VLOOKUP($A361,Tournoi!$B$2:$F$601,4,0))</f>
        <v>Maarten</v>
      </c>
      <c r="E361" t="str">
        <f>IF(VLOOKUP($A361,Tournoi!$B$2:$F$612,5,0)="","",VLOOKUP($A361,Tournoi!$B$2:$F$612,5,0))</f>
        <v/>
      </c>
      <c r="F361" s="12">
        <v>33.586046511627899</v>
      </c>
      <c r="G361" s="12">
        <v>11.1953488372093</v>
      </c>
      <c r="H361" s="12">
        <v>125.478431372549</v>
      </c>
      <c r="I361" s="12">
        <v>83.652287581699298</v>
      </c>
      <c r="J361" s="14"/>
      <c r="K361" s="12"/>
      <c r="L361" t="s">
        <v>958</v>
      </c>
      <c r="M361" s="12" t="s">
        <v>958</v>
      </c>
      <c r="N361" s="12" t="s">
        <v>958</v>
      </c>
      <c r="O361" s="12" t="str">
        <f>IF(VLOOKUP($A361,Tournoi!$B$2:$AC$601,6,0)="","",VLOOKUP($A361,Tournoi!$B$2:$AF$601,30,0))</f>
        <v/>
      </c>
      <c r="P361" s="12"/>
      <c r="Q361" s="12"/>
      <c r="R361" s="12"/>
      <c r="S361" s="15"/>
      <c r="T361" s="14">
        <f t="array" ref="T361">SUM(J361:S361)</f>
        <v>0</v>
      </c>
      <c r="U361" s="12">
        <f t="array" ref="U361">IF(S361="",0,S361)+IF((COUNT(J361:R361)&lt;6),SUM(J361:R361),(MAX(J361:R361)+LARGE(J361:R361,2)+LARGE(J361:R361,3)+LARGE(J361:R361,4)+LARGE(J361:R361,5)))</f>
        <v>0</v>
      </c>
      <c r="V361" s="12">
        <f>U361+G361+I361</f>
        <v>94.847636418908593</v>
      </c>
      <c r="W361" s="12">
        <f t="array" ref="W361">COUNT(J361:S361)</f>
        <v>0</v>
      </c>
      <c r="X361" s="12"/>
      <c r="Y361" s="12"/>
      <c r="Z361" s="16"/>
      <c r="AA361" s="12"/>
      <c r="AB361" s="12"/>
      <c r="AC361" s="16"/>
      <c r="AD361" s="16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</row>
    <row r="362" spans="1:256" s="19" customFormat="1" ht="16.5" customHeight="1" x14ac:dyDescent="0.2">
      <c r="A362" s="12">
        <v>378</v>
      </c>
      <c r="B362" s="12">
        <f t="array" ref="B362">_xlfn.RANK.EQ(V362,$V$2:$V$607)</f>
        <v>361</v>
      </c>
      <c r="C362" s="13" t="str">
        <f>IF(VLOOKUP($A362,Tournoi!$B$2:$F$601,3,0)="","",VLOOKUP($A362,Tournoi!$B$2:$F$601,3,0))</f>
        <v>Logeot</v>
      </c>
      <c r="D362" s="13" t="str">
        <f>IF(VLOOKUP($A362,Tournoi!$B$2:$F$601,4,0)="","",VLOOKUP($A362,Tournoi!$B$2:$F$601,4,0))</f>
        <v>Maxence</v>
      </c>
      <c r="E362" t="str">
        <f>IF(VLOOKUP($A362,Tournoi!$B$2:$F$612,5,0)="","",VLOOKUP($A362,Tournoi!$B$2:$F$612,5,0))</f>
        <v/>
      </c>
      <c r="F362" s="12">
        <v>0</v>
      </c>
      <c r="G362" s="12">
        <v>0</v>
      </c>
      <c r="H362" s="12">
        <v>141.65081195584099</v>
      </c>
      <c r="I362" s="12">
        <v>94.433874637227603</v>
      </c>
      <c r="J362" s="14"/>
      <c r="K362" s="12"/>
      <c r="L362" t="s">
        <v>958</v>
      </c>
      <c r="M362" s="12" t="s">
        <v>958</v>
      </c>
      <c r="N362" s="12" t="s">
        <v>958</v>
      </c>
      <c r="O362" s="12" t="str">
        <f>IF(VLOOKUP($A362,Tournoi!$B$2:$AC$601,6,0)="","",VLOOKUP($A362,Tournoi!$B$2:$AF$601,30,0))</f>
        <v/>
      </c>
      <c r="P362" s="12"/>
      <c r="Q362" s="12"/>
      <c r="R362" s="12"/>
      <c r="S362" s="15"/>
      <c r="T362" s="14">
        <f t="array" ref="T362">SUM(J362:S362)</f>
        <v>0</v>
      </c>
      <c r="U362" s="12">
        <f t="array" ref="U362">IF(S362="",0,S362)+IF((COUNT(J362:R362)&lt;6),SUM(J362:R362),(MAX(J362:R362)+LARGE(J362:R362,2)+LARGE(J362:R362,3)+LARGE(J362:R362,4)+LARGE(J362:R362,5)))</f>
        <v>0</v>
      </c>
      <c r="V362" s="12">
        <f>U362+G362+I362</f>
        <v>94.433874637227603</v>
      </c>
      <c r="W362" s="12">
        <f t="array" ref="W362">COUNT(J362:S362)</f>
        <v>0</v>
      </c>
      <c r="X362" s="12"/>
      <c r="Y362" s="12"/>
      <c r="Z362" s="16"/>
      <c r="AA362" s="16"/>
      <c r="AC362" s="16"/>
      <c r="AD362" s="16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</row>
    <row r="363" spans="1:256" s="19" customFormat="1" ht="16.5" customHeight="1" x14ac:dyDescent="0.2">
      <c r="A363" s="12">
        <v>520</v>
      </c>
      <c r="B363" s="12">
        <f t="array" ref="B363">_xlfn.RANK.EQ(V363,$V$2:$V$607)</f>
        <v>362</v>
      </c>
      <c r="C363" t="str">
        <f>IF(VLOOKUP($A363,Tournoi!$B$2:$F$601,3,0)="","",VLOOKUP($A363,Tournoi!$B$2:$F$601,3,0))</f>
        <v>Martinez</v>
      </c>
      <c r="D363" t="str">
        <f>IF(VLOOKUP($A363,Tournoi!$B$2:$F$601,4,0)="","",VLOOKUP($A363,Tournoi!$B$2:$F$601,4,0))</f>
        <v>Santiago</v>
      </c>
      <c r="E363" t="str">
        <f>IF(VLOOKUP($A363,Tournoi!$B$2:$F$612,5,0)="","",VLOOKUP($A363,Tournoi!$B$2:$F$612,5,0))</f>
        <v/>
      </c>
      <c r="F363" s="12">
        <v>0</v>
      </c>
      <c r="G363" s="12">
        <v>0</v>
      </c>
      <c r="H363" s="12">
        <v>0</v>
      </c>
      <c r="I363" s="12">
        <v>0</v>
      </c>
      <c r="J363" s="14"/>
      <c r="K363" s="12"/>
      <c r="L363" t="s">
        <v>958</v>
      </c>
      <c r="M363" s="12" t="s">
        <v>958</v>
      </c>
      <c r="N363" s="12" t="s">
        <v>958</v>
      </c>
      <c r="O363" s="12">
        <f>IF(VLOOKUP($A363,Tournoi!$B$2:$AC$601,6,0)="","",VLOOKUP($A363,Tournoi!$B$2:$AF$601,30,0))</f>
        <v>93.746436445496528</v>
      </c>
      <c r="P363" s="12"/>
      <c r="Q363" s="12"/>
      <c r="R363" s="12"/>
      <c r="S363" s="15"/>
      <c r="T363" s="14">
        <f t="array" ref="T363">SUM(J363:S363)</f>
        <v>93.746436445496528</v>
      </c>
      <c r="U363" s="12">
        <f t="array" ref="U363">IF(S363="",0,S363)+IF((COUNT(J363:R363)&lt;6),SUM(J363:R363),(MAX(J363:R363)+LARGE(J363:R363,2)+LARGE(J363:R363,3)+LARGE(J363:R363,4)+LARGE(J363:R363,5)))</f>
        <v>93.746436445496528</v>
      </c>
      <c r="V363" s="12">
        <f>U363+G363+I363</f>
        <v>93.746436445496528</v>
      </c>
      <c r="W363" s="12">
        <f t="array" ref="W363">COUNT(J363:S363)</f>
        <v>1</v>
      </c>
      <c r="X363" s="12"/>
      <c r="Y363" s="12"/>
      <c r="Z363" s="16"/>
      <c r="AA363" s="12"/>
      <c r="AB363" s="12"/>
      <c r="AC363" s="16"/>
      <c r="AD363" s="16"/>
    </row>
    <row r="364" spans="1:256" s="19" customFormat="1" ht="16.5" customHeight="1" x14ac:dyDescent="0.2">
      <c r="A364" s="12">
        <v>458</v>
      </c>
      <c r="B364" s="12">
        <f t="array" ref="B364">_xlfn.RANK.EQ(V364,$V$2:$V$607)</f>
        <v>363</v>
      </c>
      <c r="C364" s="13" t="str">
        <f>IF(VLOOKUP($A364,Tournoi!$B$2:$F$601,3,0)="","",VLOOKUP($A364,Tournoi!$B$2:$F$601,3,0))</f>
        <v>Hendrickx</v>
      </c>
      <c r="D364" s="13" t="str">
        <f>IF(VLOOKUP($A364,Tournoi!$B$2:$F$601,4,0)="","",VLOOKUP($A364,Tournoi!$B$2:$F$601,4,0))</f>
        <v>Jethro</v>
      </c>
      <c r="E364" t="str">
        <f>IF(VLOOKUP($A364,Tournoi!$B$2:$F$612,5,0)="","",VLOOKUP($A364,Tournoi!$B$2:$F$612,5,0))</f>
        <v/>
      </c>
      <c r="F364" s="12">
        <v>277.224139246172</v>
      </c>
      <c r="G364" s="12">
        <v>92.4080464153907</v>
      </c>
      <c r="H364" s="12">
        <v>0</v>
      </c>
      <c r="I364" s="12">
        <v>0</v>
      </c>
      <c r="J364" s="14"/>
      <c r="K364" s="12"/>
      <c r="L364" t="s">
        <v>958</v>
      </c>
      <c r="M364" s="12" t="s">
        <v>958</v>
      </c>
      <c r="N364" s="12" t="s">
        <v>958</v>
      </c>
      <c r="O364" s="12" t="str">
        <f>IF(VLOOKUP($A364,Tournoi!$B$2:$AC$601,6,0)="","",VLOOKUP($A364,Tournoi!$B$2:$AF$601,30,0))</f>
        <v/>
      </c>
      <c r="P364" s="12"/>
      <c r="Q364" s="12"/>
      <c r="R364" s="12"/>
      <c r="S364" s="15"/>
      <c r="T364" s="14">
        <f t="array" ref="T364">SUM(J364:S364)</f>
        <v>0</v>
      </c>
      <c r="U364" s="12">
        <f t="array" ref="U364">IF(S364="",0,S364)+IF((COUNT(J364:R364)&lt;6),SUM(J364:R364),(MAX(J364:R364)+LARGE(J364:R364,2)+LARGE(J364:R364,3)+LARGE(J364:R364,4)+LARGE(J364:R364,5)))</f>
        <v>0</v>
      </c>
      <c r="V364" s="12">
        <f>U364+G364+I364</f>
        <v>92.4080464153907</v>
      </c>
      <c r="W364" s="12">
        <f t="array" ref="W364">COUNT(J364:S364)</f>
        <v>0</v>
      </c>
      <c r="X364" s="12"/>
      <c r="Y364" s="12"/>
      <c r="Z364" s="16"/>
      <c r="AA364" s="12"/>
      <c r="AB364" s="12"/>
      <c r="AC364" s="16"/>
      <c r="AD364" s="16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</row>
    <row r="365" spans="1:256" s="19" customFormat="1" ht="16.5" customHeight="1" x14ac:dyDescent="0.2">
      <c r="A365" s="12">
        <v>34</v>
      </c>
      <c r="B365" s="12">
        <f t="array" ref="B365">_xlfn.RANK.EQ(V365,$V$2:$V$607)</f>
        <v>364</v>
      </c>
      <c r="C365" s="13" t="str">
        <f>IF(VLOOKUP($A365,Tournoi!$B$2:$F$601,3,0)="","",VLOOKUP($A365,Tournoi!$B$2:$F$601,3,0))</f>
        <v>Deschaght</v>
      </c>
      <c r="D365" s="13" t="str">
        <f>IF(VLOOKUP($A365,Tournoi!$B$2:$F$601,4,0)="","",VLOOKUP($A365,Tournoi!$B$2:$F$601,4,0))</f>
        <v>Joeri</v>
      </c>
      <c r="E365" s="13" t="str">
        <f>IF(VLOOKUP($A365,Tournoi!$B$2:$F$612,5,0)="","",VLOOKUP($A365,Tournoi!$B$2:$F$612,5,0))</f>
        <v>Spelen op Zolder</v>
      </c>
      <c r="F365" s="12">
        <v>0</v>
      </c>
      <c r="G365" s="12">
        <v>0</v>
      </c>
      <c r="H365" s="12">
        <v>0</v>
      </c>
      <c r="I365" s="12">
        <v>0</v>
      </c>
      <c r="J365" s="14">
        <v>92.3192567460584</v>
      </c>
      <c r="K365" s="12"/>
      <c r="L365" t="s">
        <v>958</v>
      </c>
      <c r="M365" s="12" t="s">
        <v>958</v>
      </c>
      <c r="N365" s="12" t="s">
        <v>958</v>
      </c>
      <c r="O365" s="12" t="str">
        <f>IF(VLOOKUP($A365,Tournoi!$B$2:$AC$601,6,0)="","",VLOOKUP($A365,Tournoi!$B$2:$AF$601,30,0))</f>
        <v/>
      </c>
      <c r="P365" s="12"/>
      <c r="Q365" s="12"/>
      <c r="R365" s="12"/>
      <c r="S365" s="15"/>
      <c r="T365" s="14">
        <f t="array" ref="T365">SUM(J365:S365)</f>
        <v>92.3192567460584</v>
      </c>
      <c r="U365" s="12">
        <f t="array" ref="U365">IF(S365="",0,S365)+IF((COUNT(J365:R365)&lt;6),SUM(J365:R365),(MAX(J365:R365)+LARGE(J365:R365,2)+LARGE(J365:R365,3)+LARGE(J365:R365,4)+LARGE(J365:R365,5)))</f>
        <v>92.3192567460584</v>
      </c>
      <c r="V365" s="12">
        <f>U365+G365+I365</f>
        <v>92.3192567460584</v>
      </c>
      <c r="W365" s="12">
        <f t="array" ref="W365">COUNT(J365:S365)</f>
        <v>1</v>
      </c>
      <c r="X365" s="12"/>
      <c r="Y365" s="12"/>
      <c r="Z365" s="16"/>
      <c r="AA365" s="12"/>
      <c r="AB365" s="12"/>
      <c r="AC365" s="16"/>
      <c r="AD365" s="16"/>
    </row>
    <row r="366" spans="1:256" s="19" customFormat="1" ht="16.5" customHeight="1" x14ac:dyDescent="0.2">
      <c r="A366" s="12">
        <v>104</v>
      </c>
      <c r="B366" s="12">
        <f t="array" ref="B366">_xlfn.RANK.EQ(V366,$V$2:$V$607)</f>
        <v>365</v>
      </c>
      <c r="C366" s="13" t="str">
        <f>IF(VLOOKUP($A366,Tournoi!$B$2:$F$601,3,0)="","",VLOOKUP($A366,Tournoi!$B$2:$F$601,3,0))</f>
        <v>Maeckelberghe</v>
      </c>
      <c r="D366" s="13" t="str">
        <f>IF(VLOOKUP($A366,Tournoi!$B$2:$F$601,4,0)="","",VLOOKUP($A366,Tournoi!$B$2:$F$601,4,0))</f>
        <v>Eva</v>
      </c>
      <c r="E366" s="13" t="str">
        <f>IF(VLOOKUP($A366,Tournoi!$B$2:$F$612,5,0)="","",VLOOKUP($A366,Tournoi!$B$2:$F$612,5,0))</f>
        <v>De Pionne</v>
      </c>
      <c r="F366" s="12">
        <v>0</v>
      </c>
      <c r="G366" s="12">
        <v>0</v>
      </c>
      <c r="H366" s="12">
        <v>0</v>
      </c>
      <c r="I366" s="12">
        <v>0</v>
      </c>
      <c r="J366" s="14">
        <v>92.231174418299602</v>
      </c>
      <c r="K366" s="12"/>
      <c r="L366" t="s">
        <v>958</v>
      </c>
      <c r="M366" s="12" t="s">
        <v>958</v>
      </c>
      <c r="N366" s="12" t="s">
        <v>958</v>
      </c>
      <c r="O366" s="12" t="str">
        <f>IF(VLOOKUP($A366,Tournoi!$B$2:$AC$601,6,0)="","",VLOOKUP($A366,Tournoi!$B$2:$AF$601,30,0))</f>
        <v/>
      </c>
      <c r="P366" s="12"/>
      <c r="Q366" s="12"/>
      <c r="R366" s="12"/>
      <c r="S366" s="15"/>
      <c r="T366" s="14">
        <f t="array" ref="T366">SUM(J366:S366)</f>
        <v>92.231174418299602</v>
      </c>
      <c r="U366" s="12">
        <f t="array" ref="U366">IF(S366="",0,S366)+IF((COUNT(J366:R366)&lt;6),SUM(J366:R366),(MAX(J366:R366)+LARGE(J366:R366,2)+LARGE(J366:R366,3)+LARGE(J366:R366,4)+LARGE(J366:R366,5)))</f>
        <v>92.231174418299602</v>
      </c>
      <c r="V366" s="12">
        <f>U366+G366+I366</f>
        <v>92.231174418299602</v>
      </c>
      <c r="W366" s="12">
        <f t="array" ref="W366">COUNT(J366:S366)</f>
        <v>1</v>
      </c>
      <c r="X366" s="12"/>
      <c r="Y366" s="12"/>
      <c r="Z366" s="16"/>
      <c r="AA366" s="16"/>
      <c r="AC366" s="16"/>
      <c r="AD366" s="16"/>
    </row>
    <row r="367" spans="1:256" s="19" customFormat="1" ht="16.5" customHeight="1" x14ac:dyDescent="0.2">
      <c r="A367" s="12">
        <v>469</v>
      </c>
      <c r="B367" s="12">
        <f t="array" ref="B367">_xlfn.RANK.EQ(V367,$V$2:$V$607)</f>
        <v>366</v>
      </c>
      <c r="C367" s="13" t="str">
        <f>IF(VLOOKUP($A367,Tournoi!$B$2:$F$601,3,0)="","",VLOOKUP($A367,Tournoi!$B$2:$F$601,3,0))</f>
        <v>Keppens</v>
      </c>
      <c r="D367" s="13" t="str">
        <f>IF(VLOOKUP($A367,Tournoi!$B$2:$F$601,4,0)="","",VLOOKUP($A367,Tournoi!$B$2:$F$601,4,0))</f>
        <v>Geert</v>
      </c>
      <c r="E367" t="str">
        <f>IF(VLOOKUP($A367,Tournoi!$B$2:$F$612,5,0)="","",VLOOKUP($A367,Tournoi!$B$2:$F$612,5,0))</f>
        <v/>
      </c>
      <c r="F367" s="12">
        <v>0</v>
      </c>
      <c r="G367" s="12">
        <v>0</v>
      </c>
      <c r="H367" s="12">
        <v>138.08978704471201</v>
      </c>
      <c r="I367" s="12">
        <v>92.059858029807899</v>
      </c>
      <c r="J367" s="14"/>
      <c r="K367" s="12"/>
      <c r="L367" t="s">
        <v>958</v>
      </c>
      <c r="M367" s="12" t="s">
        <v>958</v>
      </c>
      <c r="N367" s="12" t="s">
        <v>958</v>
      </c>
      <c r="O367" s="12" t="str">
        <f>IF(VLOOKUP($A367,Tournoi!$B$2:$AC$601,6,0)="","",VLOOKUP($A367,Tournoi!$B$2:$AF$601,30,0))</f>
        <v/>
      </c>
      <c r="P367" s="12"/>
      <c r="Q367" s="12"/>
      <c r="R367" s="12"/>
      <c r="S367" s="15"/>
      <c r="T367" s="14">
        <f t="array" ref="T367">SUM(J367:S367)</f>
        <v>0</v>
      </c>
      <c r="U367" s="12">
        <f t="array" ref="U367">IF(S367="",0,S367)+IF((COUNT(J367:R367)&lt;6),SUM(J367:R367),(MAX(J367:R367)+LARGE(J367:R367,2)+LARGE(J367:R367,3)+LARGE(J367:R367,4)+LARGE(J367:R367,5)))</f>
        <v>0</v>
      </c>
      <c r="V367" s="12">
        <f>U367+G367+I367</f>
        <v>92.059858029807899</v>
      </c>
      <c r="W367" s="12">
        <f t="array" ref="W367">COUNT(J367:S367)</f>
        <v>0</v>
      </c>
      <c r="X367" s="12"/>
      <c r="Y367" s="12"/>
      <c r="Z367" s="16"/>
      <c r="AA367" s="12"/>
      <c r="AB367" s="12"/>
      <c r="AC367" s="16"/>
      <c r="AD367" s="16"/>
    </row>
    <row r="368" spans="1:256" s="19" customFormat="1" ht="16.5" customHeight="1" x14ac:dyDescent="0.2">
      <c r="A368" s="12">
        <v>57</v>
      </c>
      <c r="B368" s="12">
        <f t="array" ref="B368">_xlfn.RANK.EQ(V368,$V$2:$V$607)</f>
        <v>367</v>
      </c>
      <c r="C368" s="13" t="str">
        <f>IF(VLOOKUP($A368,Tournoi!$B$2:$F$601,3,0)="","",VLOOKUP($A368,Tournoi!$B$2:$F$601,3,0))</f>
        <v>Albrecht</v>
      </c>
      <c r="D368" s="13" t="str">
        <f>IF(VLOOKUP($A368,Tournoi!$B$2:$F$601,4,0)="","",VLOOKUP($A368,Tournoi!$B$2:$F$601,4,0))</f>
        <v>Tatiana</v>
      </c>
      <c r="E368" t="str">
        <f>IF(VLOOKUP($A368,Tournoi!$B$2:$F$612,5,0)="","",VLOOKUP($A368,Tournoi!$B$2:$F$612,5,0))</f>
        <v/>
      </c>
      <c r="F368" s="12">
        <v>0</v>
      </c>
      <c r="G368" s="12">
        <v>0</v>
      </c>
      <c r="H368" s="12">
        <v>138.025040899505</v>
      </c>
      <c r="I368" s="12">
        <v>92.016693933003594</v>
      </c>
      <c r="J368" s="14"/>
      <c r="K368" s="12"/>
      <c r="L368" t="s">
        <v>958</v>
      </c>
      <c r="M368" s="12" t="s">
        <v>958</v>
      </c>
      <c r="N368" s="12" t="s">
        <v>958</v>
      </c>
      <c r="O368" s="12" t="str">
        <f>IF(VLOOKUP($A368,Tournoi!$B$2:$AC$601,6,0)="","",VLOOKUP($A368,Tournoi!$B$2:$AF$601,30,0))</f>
        <v/>
      </c>
      <c r="P368" s="12"/>
      <c r="Q368" s="12"/>
      <c r="R368" s="12"/>
      <c r="S368" s="15"/>
      <c r="T368" s="14">
        <f t="array" ref="T368">SUM(J368:S368)</f>
        <v>0</v>
      </c>
      <c r="U368" s="12">
        <f t="array" ref="U368">IF(S368="",0,S368)+IF((COUNT(J368:R368)&lt;6),SUM(J368:R368),(MAX(J368:R368)+LARGE(J368:R368,2)+LARGE(J368:R368,3)+LARGE(J368:R368,4)+LARGE(J368:R368,5)))</f>
        <v>0</v>
      </c>
      <c r="V368" s="12">
        <f>U368+G368+I368</f>
        <v>92.016693933003594</v>
      </c>
      <c r="W368" s="12">
        <f t="array" ref="W368">COUNT(J368:S368)</f>
        <v>0</v>
      </c>
      <c r="X368" s="12"/>
      <c r="Y368" s="12"/>
      <c r="Z368" s="16"/>
      <c r="AA368" s="16"/>
      <c r="AC368" s="16"/>
      <c r="AD368" s="16"/>
    </row>
    <row r="369" spans="1:30" s="19" customFormat="1" ht="16.5" customHeight="1" x14ac:dyDescent="0.2">
      <c r="A369" s="12">
        <v>107</v>
      </c>
      <c r="B369" s="12">
        <f t="array" ref="B369">_xlfn.RANK.EQ(V369,$V$2:$V$607)</f>
        <v>368</v>
      </c>
      <c r="C369" s="13" t="str">
        <f>IF(VLOOKUP($A369,Tournoi!$B$2:$F$601,3,0)="","",VLOOKUP($A369,Tournoi!$B$2:$F$601,3,0))</f>
        <v>Desmedt</v>
      </c>
      <c r="D369" s="13" t="str">
        <f>IF(VLOOKUP($A369,Tournoi!$B$2:$F$601,4,0)="","",VLOOKUP($A369,Tournoi!$B$2:$F$601,4,0))</f>
        <v>Lars</v>
      </c>
      <c r="E369" t="str">
        <f>IF(VLOOKUP($A369,Tournoi!$B$2:$F$612,5,0)="","",VLOOKUP($A369,Tournoi!$B$2:$F$612,5,0))</f>
        <v/>
      </c>
      <c r="F369" s="12">
        <v>275.57242997198898</v>
      </c>
      <c r="G369" s="12">
        <v>91.857476657329599</v>
      </c>
      <c r="H369" s="12">
        <v>0</v>
      </c>
      <c r="I369" s="12">
        <v>0</v>
      </c>
      <c r="J369" s="14"/>
      <c r="K369" s="12"/>
      <c r="L369" t="s">
        <v>958</v>
      </c>
      <c r="M369" s="12" t="s">
        <v>958</v>
      </c>
      <c r="N369" s="12" t="s">
        <v>958</v>
      </c>
      <c r="O369" s="12" t="str">
        <f>IF(VLOOKUP($A369,Tournoi!$B$2:$AC$601,6,0)="","",VLOOKUP($A369,Tournoi!$B$2:$AF$601,30,0))</f>
        <v/>
      </c>
      <c r="P369" s="12"/>
      <c r="Q369" s="12"/>
      <c r="R369" s="12"/>
      <c r="S369" s="15"/>
      <c r="T369" s="14">
        <f t="array" ref="T369">SUM(J369:S369)</f>
        <v>0</v>
      </c>
      <c r="U369" s="12">
        <f t="array" ref="U369">IF(S369="",0,S369)+IF((COUNT(J369:R369)&lt;6),SUM(J369:R369),(MAX(J369:R369)+LARGE(J369:R369,2)+LARGE(J369:R369,3)+LARGE(J369:R369,4)+LARGE(J369:R369,5)))</f>
        <v>0</v>
      </c>
      <c r="V369" s="12">
        <f>U369+G369+I369</f>
        <v>91.857476657329599</v>
      </c>
      <c r="W369" s="12">
        <f t="array" ref="W369">COUNT(J369:S369)</f>
        <v>0</v>
      </c>
      <c r="X369" s="12"/>
      <c r="Y369" s="12"/>
      <c r="Z369" s="16"/>
      <c r="AA369" s="12"/>
      <c r="AB369" s="12"/>
      <c r="AC369" s="16"/>
      <c r="AD369" s="16"/>
    </row>
    <row r="370" spans="1:30" s="19" customFormat="1" ht="16.5" customHeight="1" x14ac:dyDescent="0.2">
      <c r="A370" s="12">
        <v>386</v>
      </c>
      <c r="B370" s="12">
        <f t="array" ref="B370">_xlfn.RANK.EQ(V370,$V$2:$V$607)</f>
        <v>369</v>
      </c>
      <c r="C370" s="13" t="str">
        <f>IF(VLOOKUP($A370,Tournoi!$B$2:$F$601,3,0)="","",VLOOKUP($A370,Tournoi!$B$2:$F$601,3,0))</f>
        <v>Heymans</v>
      </c>
      <c r="D370" s="13" t="str">
        <f>IF(VLOOKUP($A370,Tournoi!$B$2:$F$601,4,0)="","",VLOOKUP($A370,Tournoi!$B$2:$F$601,4,0))</f>
        <v>Gwennaelle</v>
      </c>
      <c r="E370" t="str">
        <f>IF(VLOOKUP($A370,Tournoi!$B$2:$F$612,5,0)="","",VLOOKUP($A370,Tournoi!$B$2:$F$612,5,0))</f>
        <v/>
      </c>
      <c r="F370" s="12">
        <v>0</v>
      </c>
      <c r="G370" s="12">
        <v>0</v>
      </c>
      <c r="H370" s="12">
        <v>137.41176470588201</v>
      </c>
      <c r="I370" s="12">
        <v>91.607843137254903</v>
      </c>
      <c r="J370" s="14"/>
      <c r="K370" s="12"/>
      <c r="L370" t="s">
        <v>958</v>
      </c>
      <c r="M370" s="12" t="s">
        <v>958</v>
      </c>
      <c r="N370" s="12" t="s">
        <v>958</v>
      </c>
      <c r="O370" s="12" t="str">
        <f>IF(VLOOKUP($A370,Tournoi!$B$2:$AC$601,6,0)="","",VLOOKUP($A370,Tournoi!$B$2:$AF$601,30,0))</f>
        <v/>
      </c>
      <c r="P370" s="12"/>
      <c r="Q370" s="12"/>
      <c r="R370" s="12"/>
      <c r="S370" s="15"/>
      <c r="T370" s="14">
        <f t="array" ref="T370">SUM(J370:S370)</f>
        <v>0</v>
      </c>
      <c r="U370" s="12">
        <f t="array" ref="U370">IF(S370="",0,S370)+IF((COUNT(J370:R370)&lt;6),SUM(J370:R370),(MAX(J370:R370)+LARGE(J370:R370,2)+LARGE(J370:R370,3)+LARGE(J370:R370,4)+LARGE(J370:R370,5)))</f>
        <v>0</v>
      </c>
      <c r="V370" s="12">
        <f>U370+G370+I370</f>
        <v>91.607843137254903</v>
      </c>
      <c r="W370" s="12">
        <f t="array" ref="W370">COUNT(J370:S370)</f>
        <v>0</v>
      </c>
      <c r="X370" s="12"/>
      <c r="Y370" s="12"/>
      <c r="Z370" s="16"/>
      <c r="AA370" s="16"/>
      <c r="AC370" s="16"/>
      <c r="AD370" s="16"/>
    </row>
    <row r="371" spans="1:30" s="19" customFormat="1" ht="16.5" customHeight="1" x14ac:dyDescent="0.2">
      <c r="A371" s="12">
        <v>578</v>
      </c>
      <c r="B371" s="12">
        <f t="array" ref="B371">_xlfn.RANK.EQ(V371,$V$2:$V$607)</f>
        <v>370</v>
      </c>
      <c r="C371" s="13" t="str">
        <f>IF(VLOOKUP($A371,Tournoi!$B$2:$F$601,3,0)="","",VLOOKUP($A371,Tournoi!$B$2:$F$601,3,0))</f>
        <v>Breugelmans</v>
      </c>
      <c r="D371" s="13" t="str">
        <f>IF(VLOOKUP($A371,Tournoi!$B$2:$F$601,4,0)="","",VLOOKUP($A371,Tournoi!$B$2:$F$601,4,0))</f>
        <v>Gert</v>
      </c>
      <c r="E371" t="str">
        <f>IF(VLOOKUP($A371,Tournoi!$B$2:$F$612,5,0)="","",VLOOKUP($A371,Tournoi!$B$2:$F$612,5,0))</f>
        <v/>
      </c>
      <c r="F371" s="12">
        <v>33.9248311234943</v>
      </c>
      <c r="G371" s="12">
        <v>11.3082770411648</v>
      </c>
      <c r="H371" s="12">
        <v>67.352576256858498</v>
      </c>
      <c r="I371" s="12">
        <v>44.901717504572296</v>
      </c>
      <c r="J371" s="14"/>
      <c r="K371" s="12"/>
      <c r="L371" t="s">
        <v>958</v>
      </c>
      <c r="M371" s="12" t="s">
        <v>958</v>
      </c>
      <c r="N371" s="12" t="s">
        <v>958</v>
      </c>
      <c r="O371" s="12">
        <f>IF(VLOOKUP($A371,Tournoi!$B$2:$AC$601,6,0)="","",VLOOKUP($A371,Tournoi!$B$2:$AF$601,30,0))</f>
        <v>33.998722909339229</v>
      </c>
      <c r="P371" s="12"/>
      <c r="Q371" s="12"/>
      <c r="R371" s="12"/>
      <c r="S371" s="15"/>
      <c r="T371" s="14">
        <f t="array" ref="T371">SUM(J371:S371)</f>
        <v>33.998722909339229</v>
      </c>
      <c r="U371" s="12">
        <f t="array" ref="U371">IF(S371="",0,S371)+IF((COUNT(J371:R371)&lt;6),SUM(J371:R371),(MAX(J371:R371)+LARGE(J371:R371,2)+LARGE(J371:R371,3)+LARGE(J371:R371,4)+LARGE(J371:R371,5)))</f>
        <v>33.998722909339229</v>
      </c>
      <c r="V371" s="12">
        <f>U371+G371+I371</f>
        <v>90.208717455076325</v>
      </c>
      <c r="W371" s="12">
        <f t="array" ref="W371">COUNT(J371:S371)</f>
        <v>1</v>
      </c>
      <c r="X371" s="12"/>
      <c r="Y371" s="12"/>
      <c r="Z371" s="16"/>
      <c r="AA371" s="12"/>
      <c r="AB371" s="12"/>
      <c r="AC371" s="16"/>
      <c r="AD371" s="16"/>
    </row>
    <row r="372" spans="1:30" s="19" customFormat="1" ht="16.5" customHeight="1" x14ac:dyDescent="0.2">
      <c r="A372" s="12">
        <v>52</v>
      </c>
      <c r="B372" s="12">
        <f t="array" ref="B372">_xlfn.RANK.EQ(V372,$V$2:$V$607)</f>
        <v>371</v>
      </c>
      <c r="C372" s="13" t="str">
        <f>IF(VLOOKUP($A372,Tournoi!$B$2:$F$601,3,0)="","",VLOOKUP($A372,Tournoi!$B$2:$F$601,3,0))</f>
        <v>Storme</v>
      </c>
      <c r="D372" s="13" t="str">
        <f>IF(VLOOKUP($A372,Tournoi!$B$2:$F$601,4,0)="","",VLOOKUP($A372,Tournoi!$B$2:$F$601,4,0))</f>
        <v>Nikolaas</v>
      </c>
      <c r="E372" t="str">
        <f>IF(VLOOKUP($A372,Tournoi!$B$2:$F$612,5,0)="","",VLOOKUP($A372,Tournoi!$B$2:$F$612,5,0))</f>
        <v/>
      </c>
      <c r="F372" s="12">
        <v>0</v>
      </c>
      <c r="G372" s="12">
        <v>0</v>
      </c>
      <c r="H372" s="12">
        <v>134.10930864563301</v>
      </c>
      <c r="I372" s="12">
        <v>89.406205763755196</v>
      </c>
      <c r="J372" s="14"/>
      <c r="K372" s="12"/>
      <c r="L372" t="s">
        <v>958</v>
      </c>
      <c r="M372" s="12" t="s">
        <v>958</v>
      </c>
      <c r="N372" s="12" t="s">
        <v>958</v>
      </c>
      <c r="O372" s="12" t="str">
        <f>IF(VLOOKUP($A372,Tournoi!$B$2:$AC$601,6,0)="","",VLOOKUP($A372,Tournoi!$B$2:$AF$601,30,0))</f>
        <v/>
      </c>
      <c r="P372" s="12"/>
      <c r="Q372" s="12"/>
      <c r="R372" s="12"/>
      <c r="S372" s="15"/>
      <c r="T372" s="14">
        <f t="array" ref="T372">SUM(J372:S372)</f>
        <v>0</v>
      </c>
      <c r="U372" s="12">
        <f t="array" ref="U372">IF(S372="",0,S372)+IF((COUNT(J372:R372)&lt;6),SUM(J372:R372),(MAX(J372:R372)+LARGE(J372:R372,2)+LARGE(J372:R372,3)+LARGE(J372:R372,4)+LARGE(J372:R372,5)))</f>
        <v>0</v>
      </c>
      <c r="V372" s="12">
        <f>U372+G372+I372</f>
        <v>89.406205763755196</v>
      </c>
      <c r="W372" s="12">
        <f t="array" ref="W372">COUNT(J372:S372)</f>
        <v>0</v>
      </c>
      <c r="X372" s="12"/>
      <c r="Y372" s="12"/>
      <c r="Z372" s="16"/>
      <c r="AA372" s="12"/>
      <c r="AB372" s="12"/>
      <c r="AC372" s="16"/>
      <c r="AD372" s="16"/>
    </row>
    <row r="373" spans="1:30" s="19" customFormat="1" ht="16.5" customHeight="1" x14ac:dyDescent="0.2">
      <c r="A373" s="12">
        <v>223</v>
      </c>
      <c r="B373" s="12">
        <f t="array" ref="B373">_xlfn.RANK.EQ(V373,$V$2:$V$607)</f>
        <v>372</v>
      </c>
      <c r="C373" s="13" t="str">
        <f>IF(VLOOKUP($A373,Tournoi!$B$2:$F$601,3,0)="","",VLOOKUP($A373,Tournoi!$B$2:$F$601,3,0))</f>
        <v>Zijlmans</v>
      </c>
      <c r="D373" s="13" t="str">
        <f>IF(VLOOKUP($A373,Tournoi!$B$2:$F$601,4,0)="","",VLOOKUP($A373,Tournoi!$B$2:$F$601,4,0))</f>
        <v>Tim</v>
      </c>
      <c r="E373" t="str">
        <f>IF(VLOOKUP($A373,Tournoi!$B$2:$F$612,5,0)="","",VLOOKUP($A373,Tournoi!$B$2:$F$612,5,0))</f>
        <v/>
      </c>
      <c r="F373" s="12">
        <v>266.540960689489</v>
      </c>
      <c r="G373" s="12">
        <v>88.846986896496205</v>
      </c>
      <c r="H373" s="12">
        <v>0</v>
      </c>
      <c r="I373" s="12">
        <v>0</v>
      </c>
      <c r="J373" s="14"/>
      <c r="K373" s="12"/>
      <c r="L373" t="s">
        <v>958</v>
      </c>
      <c r="M373" s="12" t="s">
        <v>958</v>
      </c>
      <c r="N373" s="12" t="s">
        <v>958</v>
      </c>
      <c r="O373" s="12" t="str">
        <f>IF(VLOOKUP($A373,Tournoi!$B$2:$AC$601,6,0)="","",VLOOKUP($A373,Tournoi!$B$2:$AF$601,30,0))</f>
        <v/>
      </c>
      <c r="P373" s="12"/>
      <c r="Q373" s="12"/>
      <c r="R373" s="12"/>
      <c r="S373" s="15"/>
      <c r="T373" s="14">
        <f t="array" ref="T373">SUM(J373:S373)</f>
        <v>0</v>
      </c>
      <c r="U373" s="12">
        <f t="array" ref="U373">IF(S373="",0,S373)+IF((COUNT(J373:R373)&lt;6),SUM(J373:R373),(MAX(J373:R373)+LARGE(J373:R373,2)+LARGE(J373:R373,3)+LARGE(J373:R373,4)+LARGE(J373:R373,5)))</f>
        <v>0</v>
      </c>
      <c r="V373" s="12">
        <f>U373+G373+I373</f>
        <v>88.846986896496205</v>
      </c>
      <c r="W373" s="12">
        <f t="array" ref="W373">COUNT(J373:S373)</f>
        <v>0</v>
      </c>
      <c r="X373" s="12"/>
      <c r="Y373" s="12"/>
      <c r="Z373" s="16"/>
      <c r="AA373" s="16"/>
      <c r="AC373" s="16"/>
      <c r="AD373" s="16"/>
    </row>
    <row r="374" spans="1:30" s="19" customFormat="1" ht="16.5" customHeight="1" x14ac:dyDescent="0.2">
      <c r="A374" s="12">
        <v>295</v>
      </c>
      <c r="B374" s="12">
        <f t="array" ref="B374">_xlfn.RANK.EQ(V374,$V$2:$V$607)</f>
        <v>373</v>
      </c>
      <c r="C374" s="13" t="str">
        <f>IF(VLOOKUP($A374,Tournoi!$B$2:$F$601,3,0)="","",VLOOKUP($A374,Tournoi!$B$2:$F$601,3,0))</f>
        <v>Maes</v>
      </c>
      <c r="D374" s="13" t="str">
        <f>IF(VLOOKUP($A374,Tournoi!$B$2:$F$601,4,0)="","",VLOOKUP($A374,Tournoi!$B$2:$F$601,4,0))</f>
        <v>Katrien</v>
      </c>
      <c r="E374" s="13" t="str">
        <f>IF(VLOOKUP($A374,Tournoi!$B$2:$F$612,5,0)="","",VLOOKUP($A374,Tournoi!$B$2:$F$612,5,0))</f>
        <v>Incognito</v>
      </c>
      <c r="F374" s="12">
        <v>0</v>
      </c>
      <c r="G374" s="12">
        <v>0</v>
      </c>
      <c r="H374" s="12">
        <v>0</v>
      </c>
      <c r="I374" s="12">
        <v>0</v>
      </c>
      <c r="J374" s="14">
        <v>87.781655713132693</v>
      </c>
      <c r="K374" s="12"/>
      <c r="L374" t="s">
        <v>958</v>
      </c>
      <c r="M374" s="12" t="s">
        <v>958</v>
      </c>
      <c r="N374" s="12" t="s">
        <v>958</v>
      </c>
      <c r="O374" s="12" t="str">
        <f>IF(VLOOKUP($A374,Tournoi!$B$2:$AC$601,6,0)="","",VLOOKUP($A374,Tournoi!$B$2:$AF$601,30,0))</f>
        <v/>
      </c>
      <c r="P374" s="12"/>
      <c r="Q374" s="12"/>
      <c r="R374" s="12"/>
      <c r="S374" s="15"/>
      <c r="T374" s="14">
        <f t="array" ref="T374">SUM(J374:S374)</f>
        <v>87.781655713132693</v>
      </c>
      <c r="U374" s="12">
        <f t="array" ref="U374">IF(S374="",0,S374)+IF((COUNT(J374:R374)&lt;6),SUM(J374:R374),(MAX(J374:R374)+LARGE(J374:R374,2)+LARGE(J374:R374,3)+LARGE(J374:R374,4)+LARGE(J374:R374,5)))</f>
        <v>87.781655713132693</v>
      </c>
      <c r="V374" s="12">
        <f>U374+G374+I374</f>
        <v>87.781655713132693</v>
      </c>
      <c r="W374" s="12">
        <f t="array" ref="W374">COUNT(J374:S374)</f>
        <v>1</v>
      </c>
      <c r="X374" s="12"/>
      <c r="Y374" s="12"/>
      <c r="Z374" s="16"/>
      <c r="AA374" s="16"/>
      <c r="AC374" s="16"/>
      <c r="AD374" s="16"/>
    </row>
    <row r="375" spans="1:30" s="19" customFormat="1" ht="16.5" customHeight="1" x14ac:dyDescent="0.2">
      <c r="A375" s="12">
        <v>341</v>
      </c>
      <c r="B375" s="12">
        <f t="array" ref="B375">_xlfn.RANK.EQ(V375,$V$2:$V$607)</f>
        <v>374</v>
      </c>
      <c r="C375" s="13" t="str">
        <f>IF(VLOOKUP($A375,Tournoi!$B$2:$F$601,3,0)="","",VLOOKUP($A375,Tournoi!$B$2:$F$601,3,0))</f>
        <v>Hermans</v>
      </c>
      <c r="D375" s="13" t="str">
        <f>IF(VLOOKUP($A375,Tournoi!$B$2:$F$601,4,0)="","",VLOOKUP($A375,Tournoi!$B$2:$F$601,4,0))</f>
        <v>Guillaume</v>
      </c>
      <c r="E375" t="str">
        <f>IF(VLOOKUP($A375,Tournoi!$B$2:$F$612,5,0)="","",VLOOKUP($A375,Tournoi!$B$2:$F$612,5,0))</f>
        <v/>
      </c>
      <c r="F375" s="12">
        <v>0</v>
      </c>
      <c r="G375" s="12">
        <v>0</v>
      </c>
      <c r="H375" s="12">
        <v>131.56929292727801</v>
      </c>
      <c r="I375" s="12">
        <v>87.712861951518903</v>
      </c>
      <c r="J375" s="14"/>
      <c r="K375" s="12"/>
      <c r="L375" t="s">
        <v>958</v>
      </c>
      <c r="M375" s="12" t="s">
        <v>958</v>
      </c>
      <c r="N375" s="12" t="s">
        <v>958</v>
      </c>
      <c r="O375" s="12" t="str">
        <f>IF(VLOOKUP($A375,Tournoi!$B$2:$AC$601,6,0)="","",VLOOKUP($A375,Tournoi!$B$2:$AF$601,30,0))</f>
        <v/>
      </c>
      <c r="P375" s="12"/>
      <c r="Q375" s="12"/>
      <c r="R375" s="12"/>
      <c r="S375" s="15"/>
      <c r="T375" s="14">
        <f t="array" ref="T375">SUM(J375:S375)</f>
        <v>0</v>
      </c>
      <c r="U375" s="12">
        <f t="array" ref="U375">IF(S375="",0,S375)+IF((COUNT(J375:R375)&lt;6),SUM(J375:R375),(MAX(J375:R375)+LARGE(J375:R375,2)+LARGE(J375:R375,3)+LARGE(J375:R375,4)+LARGE(J375:R375,5)))</f>
        <v>0</v>
      </c>
      <c r="V375" s="12">
        <f>U375+G375+I375</f>
        <v>87.712861951518903</v>
      </c>
      <c r="W375" s="12">
        <f t="array" ref="W375">COUNT(J375:S375)</f>
        <v>0</v>
      </c>
      <c r="X375" s="12"/>
      <c r="Y375" s="12"/>
      <c r="Z375" s="16"/>
      <c r="AA375" s="16"/>
      <c r="AC375" s="16"/>
      <c r="AD375" s="16"/>
    </row>
    <row r="376" spans="1:30" s="19" customFormat="1" ht="16.5" customHeight="1" x14ac:dyDescent="0.2">
      <c r="A376" s="12">
        <v>290</v>
      </c>
      <c r="B376" s="12">
        <f t="array" ref="B376">_xlfn.RANK.EQ(V376,$V$2:$V$607)</f>
        <v>375</v>
      </c>
      <c r="C376" s="13" t="str">
        <f>IF(VLOOKUP($A376,Tournoi!$B$2:$F$601,3,0)="","",VLOOKUP($A376,Tournoi!$B$2:$F$601,3,0))</f>
        <v>Windels</v>
      </c>
      <c r="D376" s="13" t="str">
        <f>IF(VLOOKUP($A376,Tournoi!$B$2:$F$601,4,0)="","",VLOOKUP($A376,Tournoi!$B$2:$F$601,4,0))</f>
        <v>Katrien</v>
      </c>
      <c r="E376" t="str">
        <f>IF(VLOOKUP($A376,Tournoi!$B$2:$F$612,5,0)="","",VLOOKUP($A376,Tournoi!$B$2:$F$612,5,0))</f>
        <v/>
      </c>
      <c r="F376" s="12">
        <v>0</v>
      </c>
      <c r="G376" s="12">
        <v>0</v>
      </c>
      <c r="H376" s="12">
        <v>0</v>
      </c>
      <c r="I376" s="12">
        <v>0</v>
      </c>
      <c r="J376" s="14">
        <v>87.588435374149697</v>
      </c>
      <c r="K376" s="12"/>
      <c r="L376" t="s">
        <v>958</v>
      </c>
      <c r="M376" s="12" t="s">
        <v>958</v>
      </c>
      <c r="N376" s="12" t="s">
        <v>958</v>
      </c>
      <c r="O376" s="12" t="str">
        <f>IF(VLOOKUP($A376,Tournoi!$B$2:$AC$601,6,0)="","",VLOOKUP($A376,Tournoi!$B$2:$AF$601,30,0))</f>
        <v/>
      </c>
      <c r="P376" s="12"/>
      <c r="Q376" s="12"/>
      <c r="R376" s="12"/>
      <c r="S376" s="15"/>
      <c r="T376" s="14">
        <f t="array" ref="T376">SUM(J376:S376)</f>
        <v>87.588435374149697</v>
      </c>
      <c r="U376" s="12">
        <f t="array" ref="U376">IF(S376="",0,S376)+IF((COUNT(J376:R376)&lt;6),SUM(J376:R376),(MAX(J376:R376)+LARGE(J376:R376,2)+LARGE(J376:R376,3)+LARGE(J376:R376,4)+LARGE(J376:R376,5)))</f>
        <v>87.588435374149697</v>
      </c>
      <c r="V376" s="12">
        <f>U376+G376+I376</f>
        <v>87.588435374149697</v>
      </c>
      <c r="W376" s="12">
        <f t="array" ref="W376">COUNT(J376:S376)</f>
        <v>1</v>
      </c>
      <c r="X376" s="12"/>
      <c r="Y376" s="12"/>
      <c r="Z376" s="16"/>
      <c r="AA376" s="12"/>
      <c r="AB376" s="12"/>
      <c r="AC376" s="16"/>
      <c r="AD376" s="16"/>
    </row>
    <row r="377" spans="1:30" s="19" customFormat="1" ht="16.5" customHeight="1" x14ac:dyDescent="0.2">
      <c r="A377" s="12">
        <v>86</v>
      </c>
      <c r="B377" s="12">
        <f t="array" ref="B377">_xlfn.RANK.EQ(V377,$V$2:$V$607)</f>
        <v>376</v>
      </c>
      <c r="C377" s="13" t="str">
        <f>IF(VLOOKUP($A377,Tournoi!$B$2:$F$601,3,0)="","",VLOOKUP($A377,Tournoi!$B$2:$F$601,3,0))</f>
        <v>Vansteenlandt</v>
      </c>
      <c r="D377" s="13" t="str">
        <f>IF(VLOOKUP($A377,Tournoi!$B$2:$F$601,4,0)="","",VLOOKUP($A377,Tournoi!$B$2:$F$601,4,0))</f>
        <v>Simon</v>
      </c>
      <c r="E377" t="str">
        <f>IF(VLOOKUP($A377,Tournoi!$B$2:$F$612,5,0)="","",VLOOKUP($A377,Tournoi!$B$2:$F$612,5,0))</f>
        <v/>
      </c>
      <c r="F377" s="12">
        <v>0</v>
      </c>
      <c r="G377" s="12">
        <v>0</v>
      </c>
      <c r="H377" s="12">
        <v>0</v>
      </c>
      <c r="I377" s="12">
        <v>0</v>
      </c>
      <c r="J377" s="14">
        <v>33.669489572531397</v>
      </c>
      <c r="K377" s="12"/>
      <c r="L377" t="s">
        <v>958</v>
      </c>
      <c r="M377" s="12" t="s">
        <v>958</v>
      </c>
      <c r="N377" s="12" t="s">
        <v>958</v>
      </c>
      <c r="O377" s="12">
        <f>IF(VLOOKUP($A377,Tournoi!$B$2:$AC$601,6,0)="","",VLOOKUP($A377,Tournoi!$B$2:$AF$601,30,0))</f>
        <v>53.747817693469862</v>
      </c>
      <c r="P377" s="12"/>
      <c r="Q377" s="12"/>
      <c r="R377" s="12"/>
      <c r="S377" s="15"/>
      <c r="T377" s="14">
        <f t="array" ref="T377">SUM(J377:S377)</f>
        <v>87.417307266001259</v>
      </c>
      <c r="U377" s="12">
        <f t="array" ref="U377">IF(S377="",0,S377)+IF((COUNT(J377:R377)&lt;6),SUM(J377:R377),(MAX(J377:R377)+LARGE(J377:R377,2)+LARGE(J377:R377,3)+LARGE(J377:R377,4)+LARGE(J377:R377,5)))</f>
        <v>87.417307266001259</v>
      </c>
      <c r="V377" s="12">
        <f>U377+G377+I377</f>
        <v>87.417307266001259</v>
      </c>
      <c r="W377" s="12">
        <f t="array" ref="W377">COUNT(J377:S377)</f>
        <v>2</v>
      </c>
      <c r="X377" s="12"/>
      <c r="Y377" s="12"/>
      <c r="Z377" s="16"/>
      <c r="AA377" s="12"/>
      <c r="AB377" s="12"/>
      <c r="AC377" s="16"/>
      <c r="AD377" s="16"/>
    </row>
    <row r="378" spans="1:30" s="19" customFormat="1" ht="16.5" customHeight="1" x14ac:dyDescent="0.2">
      <c r="A378" s="12">
        <v>148</v>
      </c>
      <c r="B378" s="12">
        <f t="array" ref="B378">_xlfn.RANK.EQ(V378,$V$2:$V$607)</f>
        <v>377</v>
      </c>
      <c r="C378" s="13" t="str">
        <f>IF(VLOOKUP($A378,Tournoi!$B$2:$F$601,3,0)="","",VLOOKUP($A378,Tournoi!$B$2:$F$601,3,0))</f>
        <v>Van Kerschaver</v>
      </c>
      <c r="D378" s="13" t="str">
        <f>IF(VLOOKUP($A378,Tournoi!$B$2:$F$601,4,0)="","",VLOOKUP($A378,Tournoi!$B$2:$F$601,4,0))</f>
        <v>Nele</v>
      </c>
      <c r="E378" s="13" t="str">
        <f>IF(VLOOKUP($A378,Tournoi!$B$2:$F$612,5,0)="","",VLOOKUP($A378,Tournoi!$B$2:$F$612,5,0))</f>
        <v>Spelen op Zolder</v>
      </c>
      <c r="F378" s="12">
        <v>33.581395348837198</v>
      </c>
      <c r="G378" s="12">
        <v>11.1937984496124</v>
      </c>
      <c r="H378" s="12">
        <v>0</v>
      </c>
      <c r="I378" s="12">
        <v>0</v>
      </c>
      <c r="J378" s="14">
        <v>75.241379310344797</v>
      </c>
      <c r="K378" s="12"/>
      <c r="L378" t="s">
        <v>958</v>
      </c>
      <c r="M378" s="12" t="s">
        <v>958</v>
      </c>
      <c r="N378" s="12" t="s">
        <v>958</v>
      </c>
      <c r="O378" s="12" t="str">
        <f>IF(VLOOKUP($A378,Tournoi!$B$2:$AC$601,6,0)="","",VLOOKUP($A378,Tournoi!$B$2:$AF$601,30,0))</f>
        <v/>
      </c>
      <c r="P378" s="12"/>
      <c r="Q378" s="12"/>
      <c r="R378" s="12"/>
      <c r="S378" s="15"/>
      <c r="T378" s="14">
        <f t="array" ref="T378">SUM(J378:S378)</f>
        <v>75.241379310344797</v>
      </c>
      <c r="U378" s="12">
        <f t="array" ref="U378">IF(S378="",0,S378)+IF((COUNT(J378:R378)&lt;6),SUM(J378:R378),(MAX(J378:R378)+LARGE(J378:R378,2)+LARGE(J378:R378,3)+LARGE(J378:R378,4)+LARGE(J378:R378,5)))</f>
        <v>75.241379310344797</v>
      </c>
      <c r="V378" s="12">
        <f>U378+G378+I378</f>
        <v>86.435177759957199</v>
      </c>
      <c r="W378" s="12">
        <f t="array" ref="W378">COUNT(J378:S378)</f>
        <v>1</v>
      </c>
      <c r="X378" s="12"/>
      <c r="Y378" s="12"/>
      <c r="Z378" s="16"/>
      <c r="AA378" s="16"/>
      <c r="AC378" s="16"/>
      <c r="AD378" s="16"/>
    </row>
    <row r="379" spans="1:30" s="19" customFormat="1" ht="16.5" customHeight="1" x14ac:dyDescent="0.2">
      <c r="A379" s="12">
        <v>338</v>
      </c>
      <c r="B379" s="12">
        <f t="array" ref="B379">_xlfn.RANK.EQ(V379,$V$2:$V$607)</f>
        <v>378</v>
      </c>
      <c r="C379" s="13" t="str">
        <f>IF(VLOOKUP($A379,Tournoi!$B$2:$F$601,3,0)="","",VLOOKUP($A379,Tournoi!$B$2:$F$601,3,0))</f>
        <v>Callebaut</v>
      </c>
      <c r="D379" s="13" t="str">
        <f>IF(VLOOKUP($A379,Tournoi!$B$2:$F$601,4,0)="","",VLOOKUP($A379,Tournoi!$B$2:$F$601,4,0))</f>
        <v>Florence</v>
      </c>
      <c r="E379" t="str">
        <f>IF(VLOOKUP($A379,Tournoi!$B$2:$F$612,5,0)="","",VLOOKUP($A379,Tournoi!$B$2:$F$612,5,0))</f>
        <v/>
      </c>
      <c r="F379" s="12">
        <v>0</v>
      </c>
      <c r="G379" s="12">
        <v>0</v>
      </c>
      <c r="H379" s="12">
        <v>128.34538846443101</v>
      </c>
      <c r="I379" s="12">
        <v>85.563592309620802</v>
      </c>
      <c r="J379" s="14"/>
      <c r="K379" s="12"/>
      <c r="L379" t="s">
        <v>958</v>
      </c>
      <c r="M379" s="12" t="s">
        <v>958</v>
      </c>
      <c r="N379" s="12" t="s">
        <v>958</v>
      </c>
      <c r="O379" s="12" t="str">
        <f>IF(VLOOKUP($A379,Tournoi!$B$2:$AC$601,6,0)="","",VLOOKUP($A379,Tournoi!$B$2:$AF$601,30,0))</f>
        <v/>
      </c>
      <c r="P379" s="12"/>
      <c r="Q379" s="12"/>
      <c r="R379" s="12"/>
      <c r="S379" s="15"/>
      <c r="T379" s="14">
        <f t="array" ref="T379">SUM(J379:S379)</f>
        <v>0</v>
      </c>
      <c r="U379" s="12">
        <f t="array" ref="U379">IF(S379="",0,S379)+IF((COUNT(J379:R379)&lt;6),SUM(J379:R379),(MAX(J379:R379)+LARGE(J379:R379,2)+LARGE(J379:R379,3)+LARGE(J379:R379,4)+LARGE(J379:R379,5)))</f>
        <v>0</v>
      </c>
      <c r="V379" s="12">
        <f>U379+G379+I379</f>
        <v>85.563592309620802</v>
      </c>
      <c r="W379" s="12">
        <f t="array" ref="W379">COUNT(J379:S379)</f>
        <v>0</v>
      </c>
      <c r="X379" s="12"/>
      <c r="Y379" s="12"/>
      <c r="Z379" s="16"/>
      <c r="AA379" s="12"/>
      <c r="AB379" s="12"/>
      <c r="AC379" s="16"/>
      <c r="AD379" s="16"/>
    </row>
    <row r="380" spans="1:30" s="19" customFormat="1" ht="16.5" customHeight="1" x14ac:dyDescent="0.2">
      <c r="A380" s="12">
        <v>11</v>
      </c>
      <c r="B380" s="12">
        <f t="array" ref="B380">_xlfn.RANK.EQ(V380,$V$2:$V$607)</f>
        <v>379</v>
      </c>
      <c r="C380" s="13" t="str">
        <f>IF(VLOOKUP($A380,Tournoi!$B$2:$F$601,3,0)="","",VLOOKUP($A380,Tournoi!$B$2:$F$601,3,0))</f>
        <v>Ameel</v>
      </c>
      <c r="D380" s="13" t="str">
        <f>IF(VLOOKUP($A380,Tournoi!$B$2:$F$601,4,0)="","",VLOOKUP($A380,Tournoi!$B$2:$F$601,4,0))</f>
        <v>Roel</v>
      </c>
      <c r="E380" s="13" t="str">
        <f>IF(VLOOKUP($A380,Tournoi!$B$2:$F$612,5,0)="","",VLOOKUP($A380,Tournoi!$B$2:$F$612,5,0))</f>
        <v>Teen en Tander</v>
      </c>
      <c r="F380" s="12">
        <v>0</v>
      </c>
      <c r="G380" s="12">
        <v>0</v>
      </c>
      <c r="H380" s="12">
        <v>0</v>
      </c>
      <c r="I380" s="12">
        <v>0</v>
      </c>
      <c r="J380" s="14">
        <v>84.021393981321395</v>
      </c>
      <c r="K380" s="12"/>
      <c r="L380" t="s">
        <v>958</v>
      </c>
      <c r="M380" s="12" t="s">
        <v>958</v>
      </c>
      <c r="N380" s="12" t="s">
        <v>958</v>
      </c>
      <c r="O380" s="12" t="str">
        <f>IF(VLOOKUP($A380,Tournoi!$B$2:$AC$601,6,0)="","",VLOOKUP($A380,Tournoi!$B$2:$AF$601,30,0))</f>
        <v/>
      </c>
      <c r="P380" s="12"/>
      <c r="Q380" s="12"/>
      <c r="R380" s="12"/>
      <c r="S380" s="15"/>
      <c r="T380" s="14">
        <f t="array" ref="T380">SUM(J380:S380)</f>
        <v>84.021393981321395</v>
      </c>
      <c r="U380" s="12">
        <f t="array" ref="U380">IF(S380="",0,S380)+IF((COUNT(J380:R380)&lt;6),SUM(J380:R380),(MAX(J380:R380)+LARGE(J380:R380,2)+LARGE(J380:R380,3)+LARGE(J380:R380,4)+LARGE(J380:R380,5)))</f>
        <v>84.021393981321395</v>
      </c>
      <c r="V380" s="12">
        <f>U380+G380+I380</f>
        <v>84.021393981321395</v>
      </c>
      <c r="W380" s="12">
        <f t="array" ref="W380">COUNT(J380:S380)</f>
        <v>1</v>
      </c>
      <c r="X380" s="12"/>
      <c r="Y380" s="12"/>
      <c r="Z380" s="16"/>
      <c r="AA380" s="12"/>
      <c r="AB380" s="12"/>
      <c r="AC380" s="16"/>
      <c r="AD380" s="16"/>
    </row>
    <row r="381" spans="1:30" s="19" customFormat="1" ht="16.5" customHeight="1" x14ac:dyDescent="0.2">
      <c r="A381" s="12">
        <v>241</v>
      </c>
      <c r="B381" s="12">
        <f t="array" ref="B381">_xlfn.RANK.EQ(V381,$V$2:$V$607)</f>
        <v>380</v>
      </c>
      <c r="C381" s="13" t="str">
        <f>IF(VLOOKUP($A381,Tournoi!$B$2:$F$601,3,0)="","",VLOOKUP($A381,Tournoi!$B$2:$F$601,3,0))</f>
        <v>Dierickx</v>
      </c>
      <c r="D381" s="13" t="str">
        <f>IF(VLOOKUP($A381,Tournoi!$B$2:$F$601,4,0)="","",VLOOKUP($A381,Tournoi!$B$2:$F$601,4,0))</f>
        <v>Chantal</v>
      </c>
      <c r="E381" s="13" t="str">
        <f>IF(VLOOKUP($A381,Tournoi!$B$2:$F$612,5,0)="","",VLOOKUP($A381,Tournoi!$B$2:$F$612,5,0))</f>
        <v>Spelen op Zolder</v>
      </c>
      <c r="F381" s="12">
        <v>0</v>
      </c>
      <c r="G381" s="12">
        <v>0</v>
      </c>
      <c r="H381" s="12">
        <v>0</v>
      </c>
      <c r="I381" s="12">
        <v>0</v>
      </c>
      <c r="J381" s="14">
        <v>84.008735907152598</v>
      </c>
      <c r="K381" s="12"/>
      <c r="L381" t="s">
        <v>958</v>
      </c>
      <c r="M381" s="12" t="s">
        <v>958</v>
      </c>
      <c r="N381" s="12" t="s">
        <v>958</v>
      </c>
      <c r="O381" s="12" t="str">
        <f>IF(VLOOKUP($A381,Tournoi!$B$2:$AC$601,6,0)="","",VLOOKUP($A381,Tournoi!$B$2:$AF$601,30,0))</f>
        <v/>
      </c>
      <c r="P381" s="12"/>
      <c r="Q381" s="12"/>
      <c r="R381" s="12"/>
      <c r="S381" s="15"/>
      <c r="T381" s="14">
        <f t="array" ref="T381">SUM(J381:S381)</f>
        <v>84.008735907152598</v>
      </c>
      <c r="U381" s="12">
        <f t="array" ref="U381">IF(S381="",0,S381)+IF((COUNT(J381:R381)&lt;6),SUM(J381:R381),(MAX(J381:R381)+LARGE(J381:R381,2)+LARGE(J381:R381,3)+LARGE(J381:R381,4)+LARGE(J381:R381,5)))</f>
        <v>84.008735907152598</v>
      </c>
      <c r="V381" s="12">
        <f>U381+G381+I381</f>
        <v>84.008735907152598</v>
      </c>
      <c r="W381" s="12">
        <f t="array" ref="W381">COUNT(J381:S381)</f>
        <v>1</v>
      </c>
      <c r="X381" s="12"/>
      <c r="Y381" s="12"/>
      <c r="Z381" s="12"/>
      <c r="AA381" s="12"/>
      <c r="AC381" s="12"/>
      <c r="AD381" s="12"/>
    </row>
    <row r="382" spans="1:30" s="19" customFormat="1" ht="16.5" customHeight="1" x14ac:dyDescent="0.2">
      <c r="A382" s="12">
        <v>75</v>
      </c>
      <c r="B382" s="12">
        <f t="array" ref="B382">_xlfn.RANK.EQ(V382,$V$2:$V$607)</f>
        <v>381</v>
      </c>
      <c r="C382" s="13" t="str">
        <f>IF(VLOOKUP($A382,Tournoi!$B$2:$F$601,3,0)="","",VLOOKUP($A382,Tournoi!$B$2:$F$601,3,0))</f>
        <v>Rogge</v>
      </c>
      <c r="D382" s="13" t="str">
        <f>IF(VLOOKUP($A382,Tournoi!$B$2:$F$601,4,0)="","",VLOOKUP($A382,Tournoi!$B$2:$F$601,4,0))</f>
        <v>Kevin</v>
      </c>
      <c r="E382" t="str">
        <f>IF(VLOOKUP($A382,Tournoi!$B$2:$F$612,5,0)="","",VLOOKUP($A382,Tournoi!$B$2:$F$612,5,0))</f>
        <v/>
      </c>
      <c r="F382" s="12">
        <v>0</v>
      </c>
      <c r="G382" s="12">
        <v>0</v>
      </c>
      <c r="H382" s="12">
        <v>0</v>
      </c>
      <c r="I382" s="12">
        <v>0</v>
      </c>
      <c r="J382" s="14">
        <v>83.968241668241703</v>
      </c>
      <c r="K382" s="12"/>
      <c r="L382" t="s">
        <v>958</v>
      </c>
      <c r="M382" s="12" t="s">
        <v>958</v>
      </c>
      <c r="N382" s="12" t="s">
        <v>958</v>
      </c>
      <c r="O382" s="12" t="str">
        <f>IF(VLOOKUP($A382,Tournoi!$B$2:$AC$601,6,0)="","",VLOOKUP($A382,Tournoi!$B$2:$AF$601,30,0))</f>
        <v/>
      </c>
      <c r="P382" s="12"/>
      <c r="Q382" s="12"/>
      <c r="R382" s="12"/>
      <c r="S382" s="15"/>
      <c r="T382" s="14">
        <f t="array" ref="T382">SUM(J382:S382)</f>
        <v>83.968241668241703</v>
      </c>
      <c r="U382" s="12">
        <f t="array" ref="U382">IF(S382="",0,S382)+IF((COUNT(J382:R382)&lt;6),SUM(J382:R382),(MAX(J382:R382)+LARGE(J382:R382,2)+LARGE(J382:R382,3)+LARGE(J382:R382,4)+LARGE(J382:R382,5)))</f>
        <v>83.968241668241703</v>
      </c>
      <c r="V382" s="12">
        <f>U382+G382+I382</f>
        <v>83.968241668241703</v>
      </c>
      <c r="W382" s="12">
        <f t="array" ref="W382">COUNT(J382:S382)</f>
        <v>1</v>
      </c>
      <c r="X382" s="12"/>
      <c r="Y382" s="12"/>
      <c r="Z382" s="16"/>
      <c r="AA382" s="12"/>
      <c r="AB382" s="12"/>
      <c r="AC382" s="16"/>
      <c r="AD382" s="16"/>
    </row>
    <row r="383" spans="1:30" s="19" customFormat="1" ht="16.5" customHeight="1" x14ac:dyDescent="0.2">
      <c r="A383" s="12">
        <v>222</v>
      </c>
      <c r="B383" s="12">
        <f t="array" ref="B383">_xlfn.RANK.EQ(V383,$V$2:$V$607)</f>
        <v>382</v>
      </c>
      <c r="C383" s="13" t="str">
        <f>IF(VLOOKUP($A383,Tournoi!$B$2:$F$601,3,0)="","",VLOOKUP($A383,Tournoi!$B$2:$F$601,3,0))</f>
        <v>Slabbinck</v>
      </c>
      <c r="D383" s="13" t="str">
        <f>IF(VLOOKUP($A383,Tournoi!$B$2:$F$601,4,0)="","",VLOOKUP($A383,Tournoi!$B$2:$F$601,4,0))</f>
        <v>Stephanie</v>
      </c>
      <c r="E383" s="13" t="str">
        <f>IF(VLOOKUP($A383,Tournoi!$B$2:$F$612,5,0)="","",VLOOKUP($A383,Tournoi!$B$2:$F$612,5,0))</f>
        <v>Spelen op Zolder</v>
      </c>
      <c r="F383" s="12">
        <v>0</v>
      </c>
      <c r="G383" s="12">
        <v>0</v>
      </c>
      <c r="H383" s="12">
        <v>0</v>
      </c>
      <c r="I383" s="12">
        <v>0</v>
      </c>
      <c r="J383" s="14">
        <v>83.957533871779702</v>
      </c>
      <c r="K383" s="12"/>
      <c r="L383" t="s">
        <v>958</v>
      </c>
      <c r="M383" s="12" t="s">
        <v>958</v>
      </c>
      <c r="N383" s="12" t="s">
        <v>958</v>
      </c>
      <c r="O383" s="12" t="str">
        <f>IF(VLOOKUP($A383,Tournoi!$B$2:$AC$601,6,0)="","",VLOOKUP($A383,Tournoi!$B$2:$AF$601,30,0))</f>
        <v/>
      </c>
      <c r="P383" s="12"/>
      <c r="Q383" s="12"/>
      <c r="R383" s="12"/>
      <c r="S383" s="15"/>
      <c r="T383" s="14">
        <f t="array" ref="T383">SUM(J383:S383)</f>
        <v>83.957533871779702</v>
      </c>
      <c r="U383" s="12">
        <f t="array" ref="U383">IF(S383="",0,S383)+IF((COUNT(J383:R383)&lt;6),SUM(J383:R383),(MAX(J383:R383)+LARGE(J383:R383,2)+LARGE(J383:R383,3)+LARGE(J383:R383,4)+LARGE(J383:R383,5)))</f>
        <v>83.957533871779702</v>
      </c>
      <c r="V383" s="12">
        <f>U383+G383+I383</f>
        <v>83.957533871779702</v>
      </c>
      <c r="W383" s="12">
        <f t="array" ref="W383">COUNT(J383:S383)</f>
        <v>1</v>
      </c>
      <c r="X383" s="12"/>
      <c r="Y383" s="12"/>
      <c r="Z383" s="16"/>
      <c r="AA383" s="16"/>
      <c r="AC383" s="16"/>
      <c r="AD383" s="16"/>
    </row>
    <row r="384" spans="1:30" s="19" customFormat="1" ht="16.5" customHeight="1" x14ac:dyDescent="0.2">
      <c r="A384" s="12">
        <v>277</v>
      </c>
      <c r="B384" s="12">
        <f t="array" ref="B384">_xlfn.RANK.EQ(V384,$V$2:$V$607)</f>
        <v>383</v>
      </c>
      <c r="C384" s="13" t="str">
        <f>IF(VLOOKUP($A384,Tournoi!$B$2:$F$601,3,0)="","",VLOOKUP($A384,Tournoi!$B$2:$F$601,3,0))</f>
        <v>De Mul</v>
      </c>
      <c r="D384" s="13" t="str">
        <f>IF(VLOOKUP($A384,Tournoi!$B$2:$F$601,4,0)="","",VLOOKUP($A384,Tournoi!$B$2:$F$601,4,0))</f>
        <v>Patrick</v>
      </c>
      <c r="E384" t="str">
        <f>IF(VLOOKUP($A384,Tournoi!$B$2:$F$612,5,0)="","",VLOOKUP($A384,Tournoi!$B$2:$F$612,5,0))</f>
        <v/>
      </c>
      <c r="F384" s="12">
        <v>33.9535325201524</v>
      </c>
      <c r="G384" s="12">
        <v>11.317844173384101</v>
      </c>
      <c r="H384" s="12">
        <v>108.888403060323</v>
      </c>
      <c r="I384" s="12">
        <v>72.592268706881896</v>
      </c>
      <c r="J384" s="14"/>
      <c r="K384" s="12"/>
      <c r="L384" t="s">
        <v>958</v>
      </c>
      <c r="M384" s="12" t="s">
        <v>958</v>
      </c>
      <c r="N384" s="12" t="s">
        <v>958</v>
      </c>
      <c r="O384" s="12" t="str">
        <f>IF(VLOOKUP($A384,Tournoi!$B$2:$AC$601,6,0)="","",VLOOKUP($A384,Tournoi!$B$2:$AF$601,30,0))</f>
        <v/>
      </c>
      <c r="P384" s="12"/>
      <c r="Q384" s="12"/>
      <c r="R384" s="12"/>
      <c r="S384" s="15"/>
      <c r="T384" s="14">
        <f t="array" ref="T384">SUM(J384:S384)</f>
        <v>0</v>
      </c>
      <c r="U384" s="12">
        <f t="array" ref="U384">IF(S384="",0,S384)+IF((COUNT(J384:R384)&lt;6),SUM(J384:R384),(MAX(J384:R384)+LARGE(J384:R384,2)+LARGE(J384:R384,3)+LARGE(J384:R384,4)+LARGE(J384:R384,5)))</f>
        <v>0</v>
      </c>
      <c r="V384" s="12">
        <f>U384+G384+I384</f>
        <v>83.910112880265999</v>
      </c>
      <c r="W384" s="12">
        <f t="array" ref="W384">COUNT(J384:S384)</f>
        <v>0</v>
      </c>
      <c r="X384" s="12"/>
      <c r="Y384" s="12"/>
      <c r="Z384" s="16"/>
      <c r="AA384" s="12"/>
      <c r="AB384" s="12"/>
      <c r="AC384" s="16"/>
      <c r="AD384" s="16"/>
    </row>
    <row r="385" spans="1:31" s="19" customFormat="1" ht="16.5" customHeight="1" x14ac:dyDescent="0.2">
      <c r="A385" s="12">
        <v>339</v>
      </c>
      <c r="B385" s="12">
        <f t="array" ref="B385">_xlfn.RANK.EQ(V385,$V$2:$V$607)</f>
        <v>384</v>
      </c>
      <c r="C385" s="13" t="str">
        <f>IF(VLOOKUP($A385,Tournoi!$B$2:$F$601,3,0)="","",VLOOKUP($A385,Tournoi!$B$2:$F$601,3,0))</f>
        <v>Schuer</v>
      </c>
      <c r="D385" s="13" t="str">
        <f>IF(VLOOKUP($A385,Tournoi!$B$2:$F$601,4,0)="","",VLOOKUP($A385,Tournoi!$B$2:$F$601,4,0))</f>
        <v>Alan</v>
      </c>
      <c r="E385" t="str">
        <f>IF(VLOOKUP($A385,Tournoi!$B$2:$F$612,5,0)="","",VLOOKUP($A385,Tournoi!$B$2:$F$612,5,0))</f>
        <v/>
      </c>
      <c r="F385" s="12">
        <v>250.73426633963399</v>
      </c>
      <c r="G385" s="12">
        <v>83.578088779877802</v>
      </c>
      <c r="H385" s="12">
        <v>0</v>
      </c>
      <c r="I385" s="12">
        <v>0</v>
      </c>
      <c r="J385" s="14"/>
      <c r="K385" s="12"/>
      <c r="L385" t="s">
        <v>958</v>
      </c>
      <c r="M385" s="12" t="s">
        <v>958</v>
      </c>
      <c r="N385" s="12" t="s">
        <v>958</v>
      </c>
      <c r="O385" s="12" t="str">
        <f>IF(VLOOKUP($A385,Tournoi!$B$2:$AC$601,6,0)="","",VLOOKUP($A385,Tournoi!$B$2:$AF$601,30,0))</f>
        <v/>
      </c>
      <c r="P385" s="12"/>
      <c r="Q385" s="12"/>
      <c r="R385" s="12"/>
      <c r="S385" s="15"/>
      <c r="T385" s="14">
        <f t="array" ref="T385">SUM(J385:S385)</f>
        <v>0</v>
      </c>
      <c r="U385" s="12">
        <f t="array" ref="U385">IF(S385="",0,S385)+IF((COUNT(J385:R385)&lt;6),SUM(J385:R385),(MAX(J385:R385)+LARGE(J385:R385,2)+LARGE(J385:R385,3)+LARGE(J385:R385,4)+LARGE(J385:R385,5)))</f>
        <v>0</v>
      </c>
      <c r="V385" s="12">
        <f>U385+G385+I385</f>
        <v>83.578088779877802</v>
      </c>
      <c r="W385" s="12">
        <f t="array" ref="W385">COUNT(J385:S385)</f>
        <v>0</v>
      </c>
      <c r="X385" s="12"/>
      <c r="Y385" s="12"/>
      <c r="Z385" s="16"/>
      <c r="AA385" s="12"/>
      <c r="AB385" s="12"/>
      <c r="AC385" s="16"/>
      <c r="AD385" s="16"/>
      <c r="AE385" s="21"/>
    </row>
    <row r="386" spans="1:31" s="19" customFormat="1" ht="16.5" customHeight="1" x14ac:dyDescent="0.2">
      <c r="A386" s="12">
        <v>151</v>
      </c>
      <c r="B386" s="12">
        <f t="array" ref="B386">_xlfn.RANK.EQ(V386,$V$2:$V$607)</f>
        <v>385</v>
      </c>
      <c r="C386" s="13" t="str">
        <f>IF(VLOOKUP($A386,Tournoi!$B$2:$F$601,3,0)="","",VLOOKUP($A386,Tournoi!$B$2:$F$601,3,0))</f>
        <v>Denys</v>
      </c>
      <c r="D386" s="13" t="str">
        <f>IF(VLOOKUP($A386,Tournoi!$B$2:$F$601,4,0)="","",VLOOKUP($A386,Tournoi!$B$2:$F$601,4,0))</f>
        <v>Vincent</v>
      </c>
      <c r="E386" t="str">
        <f>IF(VLOOKUP($A386,Tournoi!$B$2:$F$612,5,0)="","",VLOOKUP($A386,Tournoi!$B$2:$F$612,5,0))</f>
        <v/>
      </c>
      <c r="F386" s="12">
        <v>0</v>
      </c>
      <c r="G386" s="12">
        <v>0</v>
      </c>
      <c r="H386" s="12">
        <v>124.652597402597</v>
      </c>
      <c r="I386" s="12">
        <v>83.101731601731601</v>
      </c>
      <c r="J386" s="14"/>
      <c r="K386" s="12"/>
      <c r="L386" t="s">
        <v>958</v>
      </c>
      <c r="M386" s="12" t="s">
        <v>958</v>
      </c>
      <c r="N386" s="12" t="s">
        <v>958</v>
      </c>
      <c r="O386" s="12" t="str">
        <f>IF(VLOOKUP($A386,Tournoi!$B$2:$AC$601,6,0)="","",VLOOKUP($A386,Tournoi!$B$2:$AF$601,30,0))</f>
        <v/>
      </c>
      <c r="P386" s="12"/>
      <c r="Q386" s="12"/>
      <c r="R386" s="12"/>
      <c r="S386" s="15"/>
      <c r="T386" s="14">
        <f t="array" ref="T386">SUM(J386:S386)</f>
        <v>0</v>
      </c>
      <c r="U386" s="12">
        <f t="array" ref="U386">IF(S386="",0,S386)+IF((COUNT(J386:R386)&lt;6),SUM(J386:R386),(MAX(J386:R386)+LARGE(J386:R386,2)+LARGE(J386:R386,3)+LARGE(J386:R386,4)+LARGE(J386:R386,5)))</f>
        <v>0</v>
      </c>
      <c r="V386" s="12">
        <f>U386+G386+I386</f>
        <v>83.101731601731601</v>
      </c>
      <c r="W386" s="12">
        <f t="array" ref="W386">COUNT(J386:S386)</f>
        <v>0</v>
      </c>
      <c r="X386" s="12"/>
      <c r="Y386" s="12"/>
      <c r="Z386" s="16"/>
      <c r="AA386" s="12"/>
      <c r="AB386" s="12"/>
      <c r="AC386" s="16"/>
      <c r="AD386" s="16"/>
    </row>
    <row r="387" spans="1:31" s="19" customFormat="1" ht="16.5" customHeight="1" x14ac:dyDescent="0.2">
      <c r="A387" s="12">
        <v>395</v>
      </c>
      <c r="B387" s="12">
        <f t="array" ref="B387">_xlfn.RANK.EQ(V387,$V$2:$V$607)</f>
        <v>386</v>
      </c>
      <c r="C387" s="13" t="str">
        <f>IF(VLOOKUP($A387,Tournoi!$B$2:$F$601,3,0)="","",VLOOKUP($A387,Tournoi!$B$2:$F$601,3,0))</f>
        <v>Servotte</v>
      </c>
      <c r="D387" s="13" t="str">
        <f>IF(VLOOKUP($A387,Tournoi!$B$2:$F$601,4,0)="","",VLOOKUP($A387,Tournoi!$B$2:$F$601,4,0))</f>
        <v>Damien</v>
      </c>
      <c r="E387" t="str">
        <f>IF(VLOOKUP($A387,Tournoi!$B$2:$F$612,5,0)="","",VLOOKUP($A387,Tournoi!$B$2:$F$612,5,0))</f>
        <v/>
      </c>
      <c r="F387" s="12">
        <v>0</v>
      </c>
      <c r="G387" s="12">
        <v>0</v>
      </c>
      <c r="H387" s="12">
        <v>124.530560293566</v>
      </c>
      <c r="I387" s="12">
        <v>83.020373529043994</v>
      </c>
      <c r="J387" s="14"/>
      <c r="K387" s="12"/>
      <c r="L387" t="s">
        <v>958</v>
      </c>
      <c r="M387" s="12" t="s">
        <v>958</v>
      </c>
      <c r="N387" s="12" t="s">
        <v>958</v>
      </c>
      <c r="O387" s="12" t="str">
        <f>IF(VLOOKUP($A387,Tournoi!$B$2:$AC$601,6,0)="","",VLOOKUP($A387,Tournoi!$B$2:$AF$601,30,0))</f>
        <v/>
      </c>
      <c r="P387" s="12"/>
      <c r="Q387" s="12"/>
      <c r="R387" s="12"/>
      <c r="S387" s="15"/>
      <c r="T387" s="14">
        <f t="array" ref="T387">SUM(J387:S387)</f>
        <v>0</v>
      </c>
      <c r="U387" s="12">
        <f t="array" ref="U387">IF(S387="",0,S387)+IF((COUNT(J387:R387)&lt;6),SUM(J387:R387),(MAX(J387:R387)+LARGE(J387:R387,2)+LARGE(J387:R387,3)+LARGE(J387:R387,4)+LARGE(J387:R387,5)))</f>
        <v>0</v>
      </c>
      <c r="V387" s="12">
        <f>U387+G387+I387</f>
        <v>83.020373529043994</v>
      </c>
      <c r="W387" s="12">
        <f t="array" ref="W387">COUNT(J387:S387)</f>
        <v>0</v>
      </c>
      <c r="X387" s="12"/>
      <c r="Y387" s="12"/>
      <c r="Z387" s="16"/>
      <c r="AA387" s="12"/>
      <c r="AB387" s="12"/>
      <c r="AC387" s="16"/>
      <c r="AD387" s="16"/>
    </row>
    <row r="388" spans="1:31" s="19" customFormat="1" ht="16.5" customHeight="1" x14ac:dyDescent="0.2">
      <c r="A388" s="12">
        <v>436</v>
      </c>
      <c r="B388" s="12">
        <f t="array" ref="B388">_xlfn.RANK.EQ(V388,$V$2:$V$607)</f>
        <v>387</v>
      </c>
      <c r="C388" s="13" t="str">
        <f>IF(VLOOKUP($A388,Tournoi!$B$2:$F$601,3,0)="","",VLOOKUP($A388,Tournoi!$B$2:$F$601,3,0))</f>
        <v>Van Buynder</v>
      </c>
      <c r="D388" s="13" t="str">
        <f>IF(VLOOKUP($A388,Tournoi!$B$2:$F$601,4,0)="","",VLOOKUP($A388,Tournoi!$B$2:$F$601,4,0))</f>
        <v>Koen</v>
      </c>
      <c r="E388" t="str">
        <f>IF(VLOOKUP($A388,Tournoi!$B$2:$F$612,5,0)="","",VLOOKUP($A388,Tournoi!$B$2:$F$612,5,0))</f>
        <v/>
      </c>
      <c r="F388" s="12">
        <v>0</v>
      </c>
      <c r="G388" s="12">
        <v>0</v>
      </c>
      <c r="H388" s="12">
        <v>121.210843373494</v>
      </c>
      <c r="I388" s="12">
        <v>80.807228915662606</v>
      </c>
      <c r="J388" s="14"/>
      <c r="K388" s="12"/>
      <c r="L388" t="s">
        <v>958</v>
      </c>
      <c r="M388" s="12" t="s">
        <v>958</v>
      </c>
      <c r="N388" s="12" t="s">
        <v>958</v>
      </c>
      <c r="O388" s="12" t="str">
        <f>IF(VLOOKUP($A388,Tournoi!$B$2:$AC$601,6,0)="","",VLOOKUP($A388,Tournoi!$B$2:$AF$601,30,0))</f>
        <v/>
      </c>
      <c r="P388" s="12"/>
      <c r="Q388" s="12"/>
      <c r="R388" s="12"/>
      <c r="S388" s="15"/>
      <c r="T388" s="14">
        <f t="array" ref="T388">SUM(J388:S388)</f>
        <v>0</v>
      </c>
      <c r="U388" s="12">
        <f t="array" ref="U388">IF(S388="",0,S388)+IF((COUNT(J388:R388)&lt;6),SUM(J388:R388),(MAX(J388:R388)+LARGE(J388:R388,2)+LARGE(J388:R388,3)+LARGE(J388:R388,4)+LARGE(J388:R388,5)))</f>
        <v>0</v>
      </c>
      <c r="V388" s="12">
        <f>U388+G388+I388</f>
        <v>80.807228915662606</v>
      </c>
      <c r="W388" s="12">
        <f t="array" ref="W388">COUNT(J388:S388)</f>
        <v>0</v>
      </c>
      <c r="X388" s="12"/>
      <c r="Y388" s="12"/>
      <c r="Z388" s="16"/>
      <c r="AA388" s="16"/>
      <c r="AC388" s="16"/>
      <c r="AD388" s="16"/>
    </row>
    <row r="389" spans="1:31" s="19" customFormat="1" ht="16.5" customHeight="1" x14ac:dyDescent="0.2">
      <c r="A389" s="12">
        <v>324</v>
      </c>
      <c r="B389" s="12">
        <f t="array" ref="B389">_xlfn.RANK.EQ(V389,$V$2:$V$607)</f>
        <v>388</v>
      </c>
      <c r="C389" s="13" t="str">
        <f>IF(VLOOKUP($A389,Tournoi!$B$2:$F$601,3,0)="","",VLOOKUP($A389,Tournoi!$B$2:$F$601,3,0))</f>
        <v>Wilmart</v>
      </c>
      <c r="D389" s="13" t="str">
        <f>IF(VLOOKUP($A389,Tournoi!$B$2:$F$601,4,0)="","",VLOOKUP($A389,Tournoi!$B$2:$F$601,4,0))</f>
        <v>Justine</v>
      </c>
      <c r="E389" t="str">
        <f>IF(VLOOKUP($A389,Tournoi!$B$2:$F$612,5,0)="","",VLOOKUP($A389,Tournoi!$B$2:$F$612,5,0))</f>
        <v/>
      </c>
      <c r="F389" s="12">
        <v>0</v>
      </c>
      <c r="G389" s="12">
        <v>0</v>
      </c>
      <c r="H389" s="12">
        <v>117.224354817368</v>
      </c>
      <c r="I389" s="12">
        <v>78.1495698782456</v>
      </c>
      <c r="J389" s="14"/>
      <c r="K389" s="12"/>
      <c r="L389" t="s">
        <v>958</v>
      </c>
      <c r="M389" s="12" t="s">
        <v>958</v>
      </c>
      <c r="N389" s="12" t="s">
        <v>958</v>
      </c>
      <c r="O389" s="12" t="str">
        <f>IF(VLOOKUP($A389,Tournoi!$B$2:$AC$601,6,0)="","",VLOOKUP($A389,Tournoi!$B$2:$AF$601,30,0))</f>
        <v/>
      </c>
      <c r="P389" s="12"/>
      <c r="Q389" s="12"/>
      <c r="R389" s="12"/>
      <c r="S389" s="15"/>
      <c r="T389" s="14">
        <f t="array" ref="T389">SUM(J389:S389)</f>
        <v>0</v>
      </c>
      <c r="U389" s="12">
        <f t="array" ref="U389">IF(S389="",0,S389)+IF((COUNT(J389:R389)&lt;6),SUM(J389:R389),(MAX(J389:R389)+LARGE(J389:R389,2)+LARGE(J389:R389,3)+LARGE(J389:R389,4)+LARGE(J389:R389,5)))</f>
        <v>0</v>
      </c>
      <c r="V389" s="12">
        <f>U389+G389+I389</f>
        <v>78.1495698782456</v>
      </c>
      <c r="W389" s="12">
        <f t="array" ref="W389">COUNT(J389:S389)</f>
        <v>0</v>
      </c>
      <c r="X389" s="12"/>
      <c r="Y389" s="12"/>
      <c r="Z389" s="16"/>
      <c r="AA389" s="12"/>
      <c r="AB389" s="12"/>
      <c r="AC389" s="16"/>
      <c r="AD389" s="16"/>
    </row>
    <row r="390" spans="1:31" s="19" customFormat="1" ht="16.5" customHeight="1" x14ac:dyDescent="0.2">
      <c r="A390" s="12">
        <v>362</v>
      </c>
      <c r="B390" s="12">
        <f t="array" ref="B390">_xlfn.RANK.EQ(V390,$V$2:$V$607)</f>
        <v>389</v>
      </c>
      <c r="C390" s="13" t="str">
        <f>IF(VLOOKUP($A390,Tournoi!$B$2:$F$601,3,0)="","",VLOOKUP($A390,Tournoi!$B$2:$F$601,3,0))</f>
        <v>Michalski</v>
      </c>
      <c r="D390" s="13" t="str">
        <f>IF(VLOOKUP($A390,Tournoi!$B$2:$F$601,4,0)="","",VLOOKUP($A390,Tournoi!$B$2:$F$601,4,0))</f>
        <v>Merlin</v>
      </c>
      <c r="E390" t="str">
        <f>IF(VLOOKUP($A390,Tournoi!$B$2:$F$612,5,0)="","",VLOOKUP($A390,Tournoi!$B$2:$F$612,5,0))</f>
        <v/>
      </c>
      <c r="F390" s="12">
        <v>0</v>
      </c>
      <c r="G390" s="12">
        <v>0</v>
      </c>
      <c r="H390" s="12">
        <v>116.68102877334501</v>
      </c>
      <c r="I390" s="12">
        <v>77.7873525155632</v>
      </c>
      <c r="J390" s="14"/>
      <c r="K390" s="12"/>
      <c r="L390" t="s">
        <v>958</v>
      </c>
      <c r="M390" s="12" t="s">
        <v>958</v>
      </c>
      <c r="N390" s="12" t="s">
        <v>958</v>
      </c>
      <c r="O390" s="12" t="str">
        <f>IF(VLOOKUP($A390,Tournoi!$B$2:$AC$601,6,0)="","",VLOOKUP($A390,Tournoi!$B$2:$AF$601,30,0))</f>
        <v/>
      </c>
      <c r="P390" s="12"/>
      <c r="Q390" s="12"/>
      <c r="R390" s="12"/>
      <c r="S390" s="15"/>
      <c r="T390" s="14">
        <f t="array" ref="T390">SUM(J390:S390)</f>
        <v>0</v>
      </c>
      <c r="U390" s="12">
        <f t="array" ref="U390">IF(S390="",0,S390)+IF((COUNT(J390:R390)&lt;6),SUM(J390:R390),(MAX(J390:R390)+LARGE(J390:R390,2)+LARGE(J390:R390,3)+LARGE(J390:R390,4)+LARGE(J390:R390,5)))</f>
        <v>0</v>
      </c>
      <c r="V390" s="12">
        <f>U390+G390+I390</f>
        <v>77.7873525155632</v>
      </c>
      <c r="W390" s="12">
        <f t="array" ref="W390">COUNT(J390:S390)</f>
        <v>0</v>
      </c>
      <c r="X390" s="12"/>
      <c r="Y390" s="12"/>
      <c r="Z390" s="16"/>
      <c r="AA390" s="16"/>
      <c r="AC390" s="16"/>
      <c r="AD390" s="16"/>
    </row>
    <row r="391" spans="1:31" s="19" customFormat="1" ht="16.5" customHeight="1" x14ac:dyDescent="0.2">
      <c r="A391" s="12">
        <v>1</v>
      </c>
      <c r="B391" s="12">
        <f t="array" ref="B391">_xlfn.RANK.EQ(V391,$V$2:$V$607)</f>
        <v>390</v>
      </c>
      <c r="C391" s="13" t="str">
        <f>IF(VLOOKUP($A391,Tournoi!$B$2:$F$601,3,0)="","",VLOOKUP($A391,Tournoi!$B$2:$F$601,3,0))</f>
        <v>Goethals</v>
      </c>
      <c r="D391" s="13" t="str">
        <f>IF(VLOOKUP($A391,Tournoi!$B$2:$F$601,4,0)="","",VLOOKUP($A391,Tournoi!$B$2:$F$601,4,0))</f>
        <v>Ilse</v>
      </c>
      <c r="E391" s="13" t="str">
        <f>IF(VLOOKUP($A391,Tournoi!$B$2:$F$612,5,0)="","",VLOOKUP($A391,Tournoi!$B$2:$F$612,5,0))</f>
        <v>Spelen op Zolder</v>
      </c>
      <c r="F391" s="12">
        <v>157.322584060525</v>
      </c>
      <c r="G391" s="12">
        <v>52.440861353508197</v>
      </c>
      <c r="H391" s="12">
        <v>0.158102766798419</v>
      </c>
      <c r="I391" s="12">
        <v>0.10540184453227899</v>
      </c>
      <c r="J391" s="14">
        <v>25.197183098591498</v>
      </c>
      <c r="K391" s="12"/>
      <c r="L391" t="s">
        <v>958</v>
      </c>
      <c r="M391" s="12" t="s">
        <v>958</v>
      </c>
      <c r="N391" s="12" t="s">
        <v>958</v>
      </c>
      <c r="O391" s="12" t="str">
        <f>IF(VLOOKUP($A391,Tournoi!$B$2:$AC$601,6,0)="","",VLOOKUP($A391,Tournoi!$B$2:$AF$601,30,0))</f>
        <v/>
      </c>
      <c r="P391" s="12"/>
      <c r="Q391" s="12"/>
      <c r="R391" s="12"/>
      <c r="S391" s="15"/>
      <c r="T391" s="14">
        <f t="array" ref="T391">SUM(J391:S391)</f>
        <v>25.197183098591498</v>
      </c>
      <c r="U391" s="12">
        <f t="array" ref="U391">IF(S391="",0,S391)+IF((COUNT(J391:R391)&lt;6),SUM(J391:R391),(MAX(J391:R391)+LARGE(J391:R391,2)+LARGE(J391:R391,3)+LARGE(J391:R391,4)+LARGE(J391:R391,5)))</f>
        <v>25.197183098591498</v>
      </c>
      <c r="V391" s="12">
        <f>U391+G391+I391</f>
        <v>77.743446296631973</v>
      </c>
      <c r="W391" s="12">
        <f t="array" ref="W391">COUNT(J391:S391)</f>
        <v>1</v>
      </c>
      <c r="X391" s="12"/>
      <c r="Y391" s="12"/>
      <c r="Z391" s="16"/>
      <c r="AA391" s="12"/>
      <c r="AB391" s="12"/>
      <c r="AC391" s="16"/>
      <c r="AD391" s="16"/>
    </row>
    <row r="392" spans="1:31" s="19" customFormat="1" ht="16.5" customHeight="1" x14ac:dyDescent="0.2">
      <c r="A392" s="12">
        <v>402</v>
      </c>
      <c r="B392" s="12">
        <f t="array" ref="B392">_xlfn.RANK.EQ(V392,$V$2:$V$607)</f>
        <v>391</v>
      </c>
      <c r="C392" s="13" t="str">
        <f>IF(VLOOKUP($A392,Tournoi!$B$2:$F$601,3,0)="","",VLOOKUP($A392,Tournoi!$B$2:$F$601,3,0))</f>
        <v>Van Acker</v>
      </c>
      <c r="D392" s="13" t="str">
        <f>IF(VLOOKUP($A392,Tournoi!$B$2:$F$601,4,0)="","",VLOOKUP($A392,Tournoi!$B$2:$F$601,4,0))</f>
        <v>Davy</v>
      </c>
      <c r="E392" t="str">
        <f>IF(VLOOKUP($A392,Tournoi!$B$2:$F$612,5,0)="","",VLOOKUP($A392,Tournoi!$B$2:$F$612,5,0))</f>
        <v/>
      </c>
      <c r="F392" s="12">
        <v>226.29102098466501</v>
      </c>
      <c r="G392" s="12">
        <v>75.430340328221703</v>
      </c>
      <c r="H392" s="12">
        <v>0</v>
      </c>
      <c r="I392" s="12">
        <v>0</v>
      </c>
      <c r="J392" s="14"/>
      <c r="K392" s="12"/>
      <c r="L392" t="s">
        <v>958</v>
      </c>
      <c r="M392" s="12" t="s">
        <v>958</v>
      </c>
      <c r="N392" s="12" t="s">
        <v>958</v>
      </c>
      <c r="O392" s="12" t="str">
        <f>IF(VLOOKUP($A392,Tournoi!$B$2:$AC$601,6,0)="","",VLOOKUP($A392,Tournoi!$B$2:$AF$601,30,0))</f>
        <v/>
      </c>
      <c r="P392" s="12"/>
      <c r="Q392" s="12"/>
      <c r="R392" s="12"/>
      <c r="S392" s="15"/>
      <c r="T392" s="14">
        <f t="array" ref="T392">SUM(J392:S392)</f>
        <v>0</v>
      </c>
      <c r="U392" s="12">
        <f t="array" ref="U392">IF(S392="",0,S392)+IF((COUNT(J392:R392)&lt;6),SUM(J392:R392),(MAX(J392:R392)+LARGE(J392:R392,2)+LARGE(J392:R392,3)+LARGE(J392:R392,4)+LARGE(J392:R392,5)))</f>
        <v>0</v>
      </c>
      <c r="V392" s="12">
        <f>U392+G392+I392</f>
        <v>75.430340328221703</v>
      </c>
      <c r="W392" s="12">
        <f t="array" ref="W392">COUNT(J392:S392)</f>
        <v>0</v>
      </c>
      <c r="X392" s="12"/>
      <c r="Y392" s="12"/>
      <c r="Z392" s="16"/>
      <c r="AA392" s="12"/>
      <c r="AB392" s="12"/>
      <c r="AC392" s="16"/>
      <c r="AD392" s="16"/>
    </row>
    <row r="393" spans="1:31" s="19" customFormat="1" ht="16.5" customHeight="1" x14ac:dyDescent="0.2">
      <c r="A393" s="12">
        <v>197</v>
      </c>
      <c r="B393" s="12">
        <f t="array" ref="B393">_xlfn.RANK.EQ(V393,$V$2:$V$607)</f>
        <v>392</v>
      </c>
      <c r="C393" s="13" t="str">
        <f>IF(VLOOKUP($A393,Tournoi!$B$2:$F$601,3,0)="","",VLOOKUP($A393,Tournoi!$B$2:$F$601,3,0))</f>
        <v>Verstraete</v>
      </c>
      <c r="D393" s="13" t="str">
        <f>IF(VLOOKUP($A393,Tournoi!$B$2:$F$601,4,0)="","",VLOOKUP($A393,Tournoi!$B$2:$F$601,4,0))</f>
        <v>Ann</v>
      </c>
      <c r="E393" s="13" t="str">
        <f>IF(VLOOKUP($A393,Tournoi!$B$2:$F$612,5,0)="","",VLOOKUP($A393,Tournoi!$B$2:$F$612,5,0))</f>
        <v>Spelen op Zolder</v>
      </c>
      <c r="F393" s="12">
        <v>0</v>
      </c>
      <c r="G393" s="12">
        <v>0</v>
      </c>
      <c r="H393" s="12">
        <v>0</v>
      </c>
      <c r="I393" s="12">
        <v>0</v>
      </c>
      <c r="J393" s="14">
        <v>75.390954095409498</v>
      </c>
      <c r="K393" s="12"/>
      <c r="L393" t="s">
        <v>958</v>
      </c>
      <c r="M393" s="12" t="s">
        <v>958</v>
      </c>
      <c r="N393" s="12" t="s">
        <v>958</v>
      </c>
      <c r="O393" s="12" t="str">
        <f>IF(VLOOKUP($A393,Tournoi!$B$2:$AC$601,6,0)="","",VLOOKUP($A393,Tournoi!$B$2:$AF$601,30,0))</f>
        <v/>
      </c>
      <c r="P393" s="12"/>
      <c r="Q393" s="12"/>
      <c r="R393" s="12"/>
      <c r="S393" s="15"/>
      <c r="T393" s="14">
        <f t="array" ref="T393">SUM(J393:S393)</f>
        <v>75.390954095409498</v>
      </c>
      <c r="U393" s="12">
        <f t="array" ref="U393">IF(S393="",0,S393)+IF((COUNT(J393:R393)&lt;6),SUM(J393:R393),(MAX(J393:R393)+LARGE(J393:R393,2)+LARGE(J393:R393,3)+LARGE(J393:R393,4)+LARGE(J393:R393,5)))</f>
        <v>75.390954095409498</v>
      </c>
      <c r="V393" s="12">
        <f>U393+G393+I393</f>
        <v>75.390954095409498</v>
      </c>
      <c r="W393" s="12">
        <f t="array" ref="W393">COUNT(J393:S393)</f>
        <v>1</v>
      </c>
      <c r="X393" s="12"/>
      <c r="Y393" s="12"/>
      <c r="Z393" s="16"/>
      <c r="AA393" s="12"/>
      <c r="AB393" s="12"/>
      <c r="AC393" s="16"/>
      <c r="AD393" s="16"/>
    </row>
    <row r="394" spans="1:31" s="19" customFormat="1" ht="16.5" customHeight="1" x14ac:dyDescent="0.2">
      <c r="A394" s="12">
        <v>415</v>
      </c>
      <c r="B394" s="12">
        <f t="array" ref="B394">_xlfn.RANK.EQ(V394,$V$2:$V$607)</f>
        <v>393</v>
      </c>
      <c r="C394" t="str">
        <f>IF(VLOOKUP($A394,Tournoi!$B$2:$F$601,3,0)="","",VLOOKUP($A394,Tournoi!$B$2:$F$601,3,0))</f>
        <v>Messely</v>
      </c>
      <c r="D394" t="str">
        <f>IF(VLOOKUP($A394,Tournoi!$B$2:$F$601,4,0)="","",VLOOKUP($A394,Tournoi!$B$2:$F$601,4,0))</f>
        <v>Maxime</v>
      </c>
      <c r="E394" t="str">
        <f>IF(VLOOKUP($A394,Tournoi!$B$2:$F$612,5,0)="","",VLOOKUP($A394,Tournoi!$B$2:$F$612,5,0))</f>
        <v/>
      </c>
      <c r="F394" s="12">
        <v>0</v>
      </c>
      <c r="G394" s="12">
        <v>0</v>
      </c>
      <c r="H394" s="12">
        <v>0</v>
      </c>
      <c r="I394" s="12">
        <v>0</v>
      </c>
      <c r="J394" s="14"/>
      <c r="K394" s="12"/>
      <c r="L394" t="s">
        <v>958</v>
      </c>
      <c r="M394" s="12" t="s">
        <v>958</v>
      </c>
      <c r="N394" s="12" t="s">
        <v>958</v>
      </c>
      <c r="O394" s="12">
        <f>IF(VLOOKUP($A394,Tournoi!$B$2:$AC$601,6,0)="","",VLOOKUP($A394,Tournoi!$B$2:$AF$601,30,0))</f>
        <v>73.812513670005586</v>
      </c>
      <c r="P394" s="12"/>
      <c r="Q394" s="12"/>
      <c r="R394" s="12"/>
      <c r="S394" s="15"/>
      <c r="T394" s="14">
        <f t="array" ref="T394">SUM(J394:S394)</f>
        <v>73.812513670005586</v>
      </c>
      <c r="U394" s="12">
        <f t="array" ref="U394">IF(S394="",0,S394)+IF((COUNT(J394:R394)&lt;6),SUM(J394:R394),(MAX(J394:R394)+LARGE(J394:R394,2)+LARGE(J394:R394,3)+LARGE(J394:R394,4)+LARGE(J394:R394,5)))</f>
        <v>73.812513670005586</v>
      </c>
      <c r="V394" s="12">
        <f>U394+G394+I394</f>
        <v>73.812513670005586</v>
      </c>
      <c r="W394" s="12">
        <f t="array" ref="W394">COUNT(J394:S394)</f>
        <v>1</v>
      </c>
      <c r="X394" s="12"/>
      <c r="Y394" s="12"/>
      <c r="Z394" s="16"/>
      <c r="AA394" s="16"/>
      <c r="AC394" s="16"/>
      <c r="AD394" s="16"/>
    </row>
    <row r="395" spans="1:31" s="19" customFormat="1" ht="16.5" customHeight="1" x14ac:dyDescent="0.2">
      <c r="A395" s="12">
        <v>455</v>
      </c>
      <c r="B395" s="12">
        <f t="array" ref="B395">_xlfn.RANK.EQ(V395,$V$2:$V$607)</f>
        <v>394</v>
      </c>
      <c r="C395" s="13" t="str">
        <f>IF(VLOOKUP($A395,Tournoi!$B$2:$F$601,3,0)="","",VLOOKUP($A395,Tournoi!$B$2:$F$601,3,0))</f>
        <v>Vervecke</v>
      </c>
      <c r="D395" s="13" t="str">
        <f>IF(VLOOKUP($A395,Tournoi!$B$2:$F$601,4,0)="","",VLOOKUP($A395,Tournoi!$B$2:$F$601,4,0))</f>
        <v>Frederick</v>
      </c>
      <c r="E395" t="str">
        <f>IF(VLOOKUP($A395,Tournoi!$B$2:$F$612,5,0)="","",VLOOKUP($A395,Tournoi!$B$2:$F$612,5,0))</f>
        <v/>
      </c>
      <c r="F395" s="12">
        <v>220.42529941322999</v>
      </c>
      <c r="G395" s="12">
        <v>73.475099804410206</v>
      </c>
      <c r="H395" s="12">
        <v>0</v>
      </c>
      <c r="I395" s="12">
        <v>0</v>
      </c>
      <c r="J395" s="14"/>
      <c r="K395" s="12"/>
      <c r="L395" t="s">
        <v>958</v>
      </c>
      <c r="M395" s="12" t="s">
        <v>958</v>
      </c>
      <c r="N395" s="12" t="s">
        <v>958</v>
      </c>
      <c r="O395" s="12" t="str">
        <f>IF(VLOOKUP($A395,Tournoi!$B$2:$AC$601,6,0)="","",VLOOKUP($A395,Tournoi!$B$2:$AF$601,30,0))</f>
        <v/>
      </c>
      <c r="P395" s="12"/>
      <c r="Q395" s="12"/>
      <c r="R395" s="12"/>
      <c r="S395" s="15"/>
      <c r="T395" s="14">
        <f t="array" ref="T395">SUM(J395:S395)</f>
        <v>0</v>
      </c>
      <c r="U395" s="12">
        <f t="array" ref="U395">IF(S395="",0,S395)+IF((COUNT(J395:R395)&lt;6),SUM(J395:R395),(MAX(J395:R395)+LARGE(J395:R395,2)+LARGE(J395:R395,3)+LARGE(J395:R395,4)+LARGE(J395:R395,5)))</f>
        <v>0</v>
      </c>
      <c r="V395" s="12">
        <f>U395+G395+I395</f>
        <v>73.475099804410206</v>
      </c>
      <c r="W395" s="12">
        <f t="array" ref="W395">COUNT(J395:S395)</f>
        <v>0</v>
      </c>
      <c r="X395" s="12"/>
      <c r="Y395" s="12"/>
      <c r="Z395" s="16"/>
      <c r="AA395" s="12"/>
      <c r="AB395" s="12"/>
      <c r="AC395" s="16"/>
      <c r="AD395" s="16"/>
    </row>
    <row r="396" spans="1:31" s="19" customFormat="1" ht="16.5" customHeight="1" x14ac:dyDescent="0.2">
      <c r="A396" s="12">
        <v>342</v>
      </c>
      <c r="B396" s="12">
        <f t="array" ref="B396">_xlfn.RANK.EQ(V396,$V$2:$V$607)</f>
        <v>395</v>
      </c>
      <c r="C396" s="13" t="str">
        <f>IF(VLOOKUP($A396,Tournoi!$B$2:$F$601,3,0)="","",VLOOKUP($A396,Tournoi!$B$2:$F$601,3,0))</f>
        <v>Mabrouk</v>
      </c>
      <c r="D396" s="13" t="str">
        <f>IF(VLOOKUP($A396,Tournoi!$B$2:$F$601,4,0)="","",VLOOKUP($A396,Tournoi!$B$2:$F$601,4,0))</f>
        <v>Skander</v>
      </c>
      <c r="E396" t="str">
        <f>IF(VLOOKUP($A396,Tournoi!$B$2:$F$612,5,0)="","",VLOOKUP($A396,Tournoi!$B$2:$F$612,5,0))</f>
        <v/>
      </c>
      <c r="F396" s="12">
        <v>0</v>
      </c>
      <c r="G396" s="12">
        <v>0</v>
      </c>
      <c r="H396" s="12">
        <v>0</v>
      </c>
      <c r="I396" s="12">
        <v>0</v>
      </c>
      <c r="J396" s="14"/>
      <c r="K396" s="12"/>
      <c r="L396" s="12">
        <v>73.029092451229857</v>
      </c>
      <c r="M396" s="12" t="s">
        <v>958</v>
      </c>
      <c r="N396" s="12" t="s">
        <v>958</v>
      </c>
      <c r="O396" s="12" t="str">
        <f>IF(VLOOKUP($A396,Tournoi!$B$2:$AC$601,6,0)="","",VLOOKUP($A396,Tournoi!$B$2:$AF$601,30,0))</f>
        <v/>
      </c>
      <c r="P396" s="12"/>
      <c r="Q396" s="12"/>
      <c r="R396" s="12"/>
      <c r="S396" s="15"/>
      <c r="T396" s="14">
        <f t="array" ref="T396">SUM(J396:S396)</f>
        <v>73.029092451229857</v>
      </c>
      <c r="U396" s="12">
        <f t="array" ref="U396">IF(S396="",0,S396)+IF((COUNT(J396:R396)&lt;6),SUM(J396:R396),(MAX(J396:R396)+LARGE(J396:R396,2)+LARGE(J396:R396,3)+LARGE(J396:R396,4)+LARGE(J396:R396,5)))</f>
        <v>73.029092451229857</v>
      </c>
      <c r="V396" s="12">
        <f>U396+G396+I396</f>
        <v>73.029092451229857</v>
      </c>
      <c r="W396" s="12">
        <f t="array" ref="W396">COUNT(J396:S396)</f>
        <v>1</v>
      </c>
      <c r="X396" s="12"/>
      <c r="Y396" s="12"/>
      <c r="Z396" s="16"/>
      <c r="AA396" s="12"/>
      <c r="AB396" s="12"/>
      <c r="AC396" s="16"/>
      <c r="AD396" s="16"/>
    </row>
    <row r="397" spans="1:31" s="19" customFormat="1" ht="16.5" customHeight="1" x14ac:dyDescent="0.2">
      <c r="A397" s="12">
        <v>3</v>
      </c>
      <c r="B397" s="12">
        <f t="array" ref="B397">_xlfn.RANK.EQ(V397,$V$2:$V$607)</f>
        <v>396</v>
      </c>
      <c r="C397" s="13" t="str">
        <f>IF(VLOOKUP($A397,Tournoi!$B$2:$F$601,3,0)="","",VLOOKUP($A397,Tournoi!$B$2:$F$601,3,0))</f>
        <v>Ponjaert</v>
      </c>
      <c r="D397" s="13" t="str">
        <f>IF(VLOOKUP($A397,Tournoi!$B$2:$F$601,4,0)="","",VLOOKUP($A397,Tournoi!$B$2:$F$601,4,0))</f>
        <v>Robbe</v>
      </c>
      <c r="E397" t="str">
        <f>IF(VLOOKUP($A397,Tournoi!$B$2:$F$612,5,0)="","",VLOOKUP($A397,Tournoi!$B$2:$F$612,5,0))</f>
        <v/>
      </c>
      <c r="F397" s="12">
        <v>217.082639264932</v>
      </c>
      <c r="G397" s="12">
        <v>72.360879754977404</v>
      </c>
      <c r="H397" s="12">
        <v>0</v>
      </c>
      <c r="I397" s="12">
        <v>0</v>
      </c>
      <c r="J397" s="14"/>
      <c r="K397" s="12"/>
      <c r="L397" t="s">
        <v>958</v>
      </c>
      <c r="M397" s="12" t="s">
        <v>958</v>
      </c>
      <c r="N397" s="12" t="s">
        <v>958</v>
      </c>
      <c r="O397" s="12" t="str">
        <f>IF(VLOOKUP($A397,Tournoi!$B$2:$AC$601,6,0)="","",VLOOKUP($A397,Tournoi!$B$2:$AF$601,30,0))</f>
        <v/>
      </c>
      <c r="P397" s="12"/>
      <c r="Q397" s="12"/>
      <c r="R397" s="12"/>
      <c r="S397" s="15"/>
      <c r="T397" s="14">
        <f t="array" ref="T397">SUM(J397:S397)</f>
        <v>0</v>
      </c>
      <c r="U397" s="12">
        <f t="array" ref="U397">IF(S397="",0,S397)+IF((COUNT(J397:R397)&lt;6),SUM(J397:R397),(MAX(J397:R397)+LARGE(J397:R397,2)+LARGE(J397:R397,3)+LARGE(J397:R397,4)+LARGE(J397:R397,5)))</f>
        <v>0</v>
      </c>
      <c r="V397" s="12">
        <f>U397+G397+I397</f>
        <v>72.360879754977404</v>
      </c>
      <c r="W397" s="12">
        <f t="array" ref="W397">COUNT(J397:S397)</f>
        <v>0</v>
      </c>
      <c r="X397" s="12"/>
      <c r="Y397" s="12"/>
      <c r="Z397" s="16"/>
      <c r="AA397" s="12"/>
      <c r="AB397" s="12"/>
      <c r="AC397" s="16"/>
      <c r="AD397" s="16"/>
    </row>
    <row r="398" spans="1:31" s="19" customFormat="1" ht="16.5" customHeight="1" x14ac:dyDescent="0.2">
      <c r="A398" s="12">
        <v>213</v>
      </c>
      <c r="B398" s="12">
        <f t="array" ref="B398">_xlfn.RANK.EQ(V398,$V$2:$V$607)</f>
        <v>397</v>
      </c>
      <c r="C398" s="13" t="str">
        <f>IF(VLOOKUP($A398,Tournoi!$B$2:$F$601,3,0)="","",VLOOKUP($A398,Tournoi!$B$2:$F$601,3,0))</f>
        <v>Geens</v>
      </c>
      <c r="D398" s="13" t="str">
        <f>IF(VLOOKUP($A398,Tournoi!$B$2:$F$601,4,0)="","",VLOOKUP($A398,Tournoi!$B$2:$F$601,4,0))</f>
        <v>Wouter</v>
      </c>
      <c r="E398" t="str">
        <f>IF(VLOOKUP($A398,Tournoi!$B$2:$F$612,5,0)="","",VLOOKUP($A398,Tournoi!$B$2:$F$612,5,0))</f>
        <v/>
      </c>
      <c r="F398" s="12">
        <v>215.254938287024</v>
      </c>
      <c r="G398" s="12">
        <v>71.751646095674801</v>
      </c>
      <c r="H398" s="12">
        <v>0</v>
      </c>
      <c r="I398" s="12">
        <v>0</v>
      </c>
      <c r="J398" s="14"/>
      <c r="K398" s="12"/>
      <c r="L398" t="s">
        <v>958</v>
      </c>
      <c r="M398" s="12" t="s">
        <v>958</v>
      </c>
      <c r="N398" s="12" t="s">
        <v>958</v>
      </c>
      <c r="O398" s="12" t="str">
        <f>IF(VLOOKUP($A398,Tournoi!$B$2:$AC$601,6,0)="","",VLOOKUP($A398,Tournoi!$B$2:$AF$601,30,0))</f>
        <v/>
      </c>
      <c r="P398" s="12"/>
      <c r="Q398" s="12"/>
      <c r="R398" s="12"/>
      <c r="S398" s="15"/>
      <c r="T398" s="14">
        <f t="array" ref="T398">SUM(J398:S398)</f>
        <v>0</v>
      </c>
      <c r="U398" s="12">
        <f t="array" ref="U398">IF(S398="",0,S398)+IF((COUNT(J398:R398)&lt;6),SUM(J398:R398),(MAX(J398:R398)+LARGE(J398:R398,2)+LARGE(J398:R398,3)+LARGE(J398:R398,4)+LARGE(J398:R398,5)))</f>
        <v>0</v>
      </c>
      <c r="V398" s="12">
        <f>U398+G398+I398</f>
        <v>71.751646095674801</v>
      </c>
      <c r="W398" s="12">
        <f t="array" ref="W398">COUNT(J398:S398)</f>
        <v>0</v>
      </c>
      <c r="X398" s="12"/>
      <c r="Y398" s="12"/>
      <c r="Z398" s="16"/>
      <c r="AA398" s="12"/>
      <c r="AB398" s="12"/>
      <c r="AC398" s="16"/>
      <c r="AD398" s="16"/>
    </row>
    <row r="399" spans="1:31" s="19" customFormat="1" ht="16.5" customHeight="1" x14ac:dyDescent="0.2">
      <c r="A399" s="12">
        <v>280</v>
      </c>
      <c r="B399" s="12">
        <f t="array" ref="B399">_xlfn.RANK.EQ(V399,$V$2:$V$607)</f>
        <v>398</v>
      </c>
      <c r="C399" s="13" t="str">
        <f>IF(VLOOKUP($A399,Tournoi!$B$2:$F$601,3,0)="","",VLOOKUP($A399,Tournoi!$B$2:$F$601,3,0))</f>
        <v>Vermeiren</v>
      </c>
      <c r="D399" s="13" t="str">
        <f>IF(VLOOKUP($A399,Tournoi!$B$2:$F$601,4,0)="","",VLOOKUP($A399,Tournoi!$B$2:$F$601,4,0))</f>
        <v>Jürgen</v>
      </c>
      <c r="E399" t="str">
        <f>IF(VLOOKUP($A399,Tournoi!$B$2:$F$612,5,0)="","",VLOOKUP($A399,Tournoi!$B$2:$F$612,5,0))</f>
        <v/>
      </c>
      <c r="F399" s="12">
        <v>214.15722970703899</v>
      </c>
      <c r="G399" s="12">
        <v>71.385743235679797</v>
      </c>
      <c r="H399" s="12">
        <v>0</v>
      </c>
      <c r="I399" s="12">
        <v>0</v>
      </c>
      <c r="J399" s="14"/>
      <c r="K399" s="12"/>
      <c r="L399" t="s">
        <v>958</v>
      </c>
      <c r="M399" s="12" t="s">
        <v>958</v>
      </c>
      <c r="N399" s="12" t="s">
        <v>958</v>
      </c>
      <c r="O399" s="12" t="str">
        <f>IF(VLOOKUP($A399,Tournoi!$B$2:$AC$601,6,0)="","",VLOOKUP($A399,Tournoi!$B$2:$AF$601,30,0))</f>
        <v/>
      </c>
      <c r="P399" s="12"/>
      <c r="Q399" s="12"/>
      <c r="R399" s="12"/>
      <c r="S399" s="15"/>
      <c r="T399" s="14">
        <f t="array" ref="T399">SUM(J399:S399)</f>
        <v>0</v>
      </c>
      <c r="U399" s="12">
        <f t="array" ref="U399">IF(S399="",0,S399)+IF((COUNT(J399:R399)&lt;6),SUM(J399:R399),(MAX(J399:R399)+LARGE(J399:R399,2)+LARGE(J399:R399,3)+LARGE(J399:R399,4)+LARGE(J399:R399,5)))</f>
        <v>0</v>
      </c>
      <c r="V399" s="12">
        <f>U399+G399+I399</f>
        <v>71.385743235679797</v>
      </c>
      <c r="W399" s="12">
        <f t="array" ref="W399">COUNT(J399:S399)</f>
        <v>0</v>
      </c>
      <c r="X399" s="12"/>
      <c r="Y399" s="12"/>
      <c r="Z399" s="16"/>
      <c r="AA399" s="12"/>
      <c r="AB399" s="12"/>
      <c r="AC399" s="16"/>
      <c r="AD399" s="16"/>
    </row>
    <row r="400" spans="1:31" s="19" customFormat="1" ht="16.5" customHeight="1" x14ac:dyDescent="0.2">
      <c r="A400" s="12">
        <v>103</v>
      </c>
      <c r="B400" s="12">
        <f t="array" ref="B400">_xlfn.RANK.EQ(V400,$V$2:$V$607)</f>
        <v>399</v>
      </c>
      <c r="C400" s="13" t="str">
        <f>IF(VLOOKUP($A400,Tournoi!$B$2:$F$601,3,0)="","",VLOOKUP($A400,Tournoi!$B$2:$F$601,3,0))</f>
        <v>Monbailliu</v>
      </c>
      <c r="D400" s="13" t="str">
        <f>IF(VLOOKUP($A400,Tournoi!$B$2:$F$601,4,0)="","",VLOOKUP($A400,Tournoi!$B$2:$F$601,4,0))</f>
        <v>Hubert</v>
      </c>
      <c r="E400" t="str">
        <f>IF(VLOOKUP($A400,Tournoi!$B$2:$F$612,5,0)="","",VLOOKUP($A400,Tournoi!$B$2:$F$612,5,0))</f>
        <v/>
      </c>
      <c r="F400" s="12">
        <v>142.364105369729</v>
      </c>
      <c r="G400" s="12">
        <v>47.454701789909798</v>
      </c>
      <c r="H400" s="12">
        <v>33.781385113268598</v>
      </c>
      <c r="I400" s="12">
        <v>22.5209234088457</v>
      </c>
      <c r="J400" s="14"/>
      <c r="K400" s="12"/>
      <c r="L400" t="s">
        <v>958</v>
      </c>
      <c r="M400" s="12" t="s">
        <v>958</v>
      </c>
      <c r="N400" s="12" t="s">
        <v>958</v>
      </c>
      <c r="O400" s="12" t="str">
        <f>IF(VLOOKUP($A400,Tournoi!$B$2:$AC$601,6,0)="","",VLOOKUP($A400,Tournoi!$B$2:$AF$601,30,0))</f>
        <v/>
      </c>
      <c r="P400" s="12"/>
      <c r="Q400" s="12"/>
      <c r="R400" s="12"/>
      <c r="S400" s="15"/>
      <c r="T400" s="14">
        <f t="array" ref="T400">SUM(J400:S400)</f>
        <v>0</v>
      </c>
      <c r="U400" s="12">
        <f t="array" ref="U400">IF(S400="",0,S400)+IF((COUNT(J400:R400)&lt;6),SUM(J400:R400),(MAX(J400:R400)+LARGE(J400:R400,2)+LARGE(J400:R400,3)+LARGE(J400:R400,4)+LARGE(J400:R400,5)))</f>
        <v>0</v>
      </c>
      <c r="V400" s="12">
        <f>U400+G400+I400</f>
        <v>69.975625198755495</v>
      </c>
      <c r="W400" s="12">
        <f t="array" ref="W400">COUNT(J400:S400)</f>
        <v>0</v>
      </c>
      <c r="X400" s="12"/>
      <c r="Y400" s="12"/>
      <c r="Z400" s="16"/>
      <c r="AA400" s="16"/>
      <c r="AC400" s="16"/>
      <c r="AD400" s="16"/>
    </row>
    <row r="401" spans="1:256" s="19" customFormat="1" ht="16.5" customHeight="1" x14ac:dyDescent="0.2">
      <c r="A401" s="12">
        <v>169</v>
      </c>
      <c r="B401" s="12">
        <f t="array" ref="B401">_xlfn.RANK.EQ(V401,$V$2:$V$607)</f>
        <v>400</v>
      </c>
      <c r="C401" s="13" t="str">
        <f>IF(VLOOKUP($A401,Tournoi!$B$2:$F$601,3,0)="","",VLOOKUP($A401,Tournoi!$B$2:$F$601,3,0))</f>
        <v>Dauwe</v>
      </c>
      <c r="D401" s="13" t="str">
        <f>IF(VLOOKUP($A401,Tournoi!$B$2:$F$601,4,0)="","",VLOOKUP($A401,Tournoi!$B$2:$F$601,4,0))</f>
        <v>Emily</v>
      </c>
      <c r="E401" t="str">
        <f>IF(VLOOKUP($A401,Tournoi!$B$2:$F$612,5,0)="","",VLOOKUP($A401,Tournoi!$B$2:$F$612,5,0))</f>
        <v/>
      </c>
      <c r="F401" s="12">
        <v>58.927338697984602</v>
      </c>
      <c r="G401" s="12">
        <v>19.642446232661499</v>
      </c>
      <c r="H401" s="12">
        <v>75.481109972829699</v>
      </c>
      <c r="I401" s="12">
        <v>50.320739981886497</v>
      </c>
      <c r="J401" s="14"/>
      <c r="K401" s="12"/>
      <c r="L401" t="s">
        <v>958</v>
      </c>
      <c r="M401" s="12" t="s">
        <v>958</v>
      </c>
      <c r="N401" s="12" t="s">
        <v>958</v>
      </c>
      <c r="O401" s="12" t="str">
        <f>IF(VLOOKUP($A401,Tournoi!$B$2:$AC$601,6,0)="","",VLOOKUP($A401,Tournoi!$B$2:$AF$601,30,0))</f>
        <v/>
      </c>
      <c r="P401" s="12"/>
      <c r="Q401" s="12"/>
      <c r="R401" s="12"/>
      <c r="S401" s="15"/>
      <c r="T401" s="14">
        <f t="array" ref="T401">SUM(J401:S401)</f>
        <v>0</v>
      </c>
      <c r="U401" s="12">
        <f t="array" ref="U401">IF(S401="",0,S401)+IF((COUNT(J401:R401)&lt;6),SUM(J401:R401),(MAX(J401:R401)+LARGE(J401:R401,2)+LARGE(J401:R401,3)+LARGE(J401:R401,4)+LARGE(J401:R401,5)))</f>
        <v>0</v>
      </c>
      <c r="V401" s="12">
        <f>U401+G401+I401</f>
        <v>69.963186214547989</v>
      </c>
      <c r="W401" s="12">
        <f t="array" ref="W401">COUNT(J401:S401)</f>
        <v>0</v>
      </c>
      <c r="X401" s="12"/>
      <c r="Y401" s="12"/>
      <c r="Z401" s="16"/>
      <c r="AA401" s="12"/>
      <c r="AB401" s="12"/>
      <c r="AC401" s="16"/>
      <c r="AD401" s="16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/>
      <c r="IT401" s="20"/>
      <c r="IU401" s="20"/>
      <c r="IV401" s="20"/>
    </row>
    <row r="402" spans="1:256" s="19" customFormat="1" ht="16.5" customHeight="1" x14ac:dyDescent="0.2">
      <c r="A402" s="12">
        <v>452</v>
      </c>
      <c r="B402" s="12">
        <f t="array" ref="B402">_xlfn.RANK.EQ(V402,$V$2:$V$607)</f>
        <v>401</v>
      </c>
      <c r="C402" s="13" t="str">
        <f>IF(VLOOKUP($A402,Tournoi!$B$2:$F$601,3,0)="","",VLOOKUP($A402,Tournoi!$B$2:$F$601,3,0))</f>
        <v>Billiet</v>
      </c>
      <c r="D402" s="13" t="str">
        <f>IF(VLOOKUP($A402,Tournoi!$B$2:$F$601,4,0)="","",VLOOKUP($A402,Tournoi!$B$2:$F$601,4,0))</f>
        <v>Joost</v>
      </c>
      <c r="E402" t="str">
        <f>IF(VLOOKUP($A402,Tournoi!$B$2:$F$612,5,0)="","",VLOOKUP($A402,Tournoi!$B$2:$F$612,5,0))</f>
        <v/>
      </c>
      <c r="F402" s="12">
        <v>0</v>
      </c>
      <c r="G402" s="12">
        <v>0</v>
      </c>
      <c r="H402" s="12">
        <v>104.672791653975</v>
      </c>
      <c r="I402" s="12">
        <v>69.781861102649998</v>
      </c>
      <c r="J402" s="14"/>
      <c r="K402" s="12"/>
      <c r="L402" t="s">
        <v>958</v>
      </c>
      <c r="M402" s="12" t="s">
        <v>958</v>
      </c>
      <c r="N402" s="12" t="s">
        <v>958</v>
      </c>
      <c r="O402" s="12" t="str">
        <f>IF(VLOOKUP($A402,Tournoi!$B$2:$AC$601,6,0)="","",VLOOKUP($A402,Tournoi!$B$2:$AF$601,30,0))</f>
        <v/>
      </c>
      <c r="P402" s="12"/>
      <c r="Q402" s="12"/>
      <c r="R402" s="12"/>
      <c r="S402" s="15"/>
      <c r="T402" s="14">
        <f t="array" ref="T402">SUM(J402:S402)</f>
        <v>0</v>
      </c>
      <c r="U402" s="12">
        <f t="array" ref="U402">IF(S402="",0,S402)+IF((COUNT(J402:R402)&lt;6),SUM(J402:R402),(MAX(J402:R402)+LARGE(J402:R402,2)+LARGE(J402:R402,3)+LARGE(J402:R402,4)+LARGE(J402:R402,5)))</f>
        <v>0</v>
      </c>
      <c r="V402" s="12">
        <f>U402+G402+I402</f>
        <v>69.781861102649998</v>
      </c>
      <c r="W402" s="12">
        <f t="array" ref="W402">COUNT(J402:S402)</f>
        <v>0</v>
      </c>
      <c r="X402" s="12"/>
      <c r="Y402" s="12"/>
      <c r="Z402" s="16"/>
      <c r="AA402" s="12"/>
      <c r="AB402" s="12"/>
      <c r="AC402" s="16"/>
      <c r="AD402" s="16"/>
    </row>
    <row r="403" spans="1:256" s="19" customFormat="1" ht="16.5" customHeight="1" x14ac:dyDescent="0.2">
      <c r="A403" s="12">
        <v>79</v>
      </c>
      <c r="B403" s="12">
        <f t="array" ref="B403">_xlfn.RANK.EQ(V403,$V$2:$V$607)</f>
        <v>402</v>
      </c>
      <c r="C403" s="13" t="str">
        <f>IF(VLOOKUP($A403,Tournoi!$B$2:$F$601,3,0)="","",VLOOKUP($A403,Tournoi!$B$2:$F$601,3,0))</f>
        <v>De Cock</v>
      </c>
      <c r="D403" s="13" t="str">
        <f>IF(VLOOKUP($A403,Tournoi!$B$2:$F$601,4,0)="","",VLOOKUP($A403,Tournoi!$B$2:$F$601,4,0))</f>
        <v>Ria</v>
      </c>
      <c r="E403" t="str">
        <f>IF(VLOOKUP($A403,Tournoi!$B$2:$F$612,5,0)="","",VLOOKUP($A403,Tournoi!$B$2:$F$612,5,0))</f>
        <v/>
      </c>
      <c r="F403" s="12">
        <v>0</v>
      </c>
      <c r="G403" s="12">
        <v>0</v>
      </c>
      <c r="H403" s="12">
        <v>104.662921348315</v>
      </c>
      <c r="I403" s="12">
        <v>69.775280898876403</v>
      </c>
      <c r="J403" s="14"/>
      <c r="K403" s="12"/>
      <c r="L403" t="s">
        <v>958</v>
      </c>
      <c r="M403" s="12" t="s">
        <v>958</v>
      </c>
      <c r="N403" s="12" t="s">
        <v>958</v>
      </c>
      <c r="O403" s="12" t="str">
        <f>IF(VLOOKUP($A403,Tournoi!$B$2:$AC$601,6,0)="","",VLOOKUP($A403,Tournoi!$B$2:$AF$601,30,0))</f>
        <v/>
      </c>
      <c r="P403" s="12"/>
      <c r="Q403" s="12"/>
      <c r="R403" s="12"/>
      <c r="S403" s="15"/>
      <c r="T403" s="14">
        <f t="array" ref="T403">SUM(J403:S403)</f>
        <v>0</v>
      </c>
      <c r="U403" s="12">
        <f t="array" ref="U403">IF(S403="",0,S403)+IF((COUNT(J403:R403)&lt;6),SUM(J403:R403),(MAX(J403:R403)+LARGE(J403:R403,2)+LARGE(J403:R403,3)+LARGE(J403:R403,4)+LARGE(J403:R403,5)))</f>
        <v>0</v>
      </c>
      <c r="V403" s="12">
        <f>U403+G403+I403</f>
        <v>69.775280898876403</v>
      </c>
      <c r="W403" s="12">
        <f t="array" ref="W403">COUNT(J403:S403)</f>
        <v>0</v>
      </c>
      <c r="X403" s="12"/>
      <c r="Y403" s="12"/>
      <c r="Z403" s="16"/>
      <c r="AA403" s="12"/>
      <c r="AB403" s="12"/>
      <c r="AC403" s="16"/>
      <c r="AD403" s="16"/>
    </row>
    <row r="404" spans="1:256" s="19" customFormat="1" ht="16.5" customHeight="1" x14ac:dyDescent="0.2">
      <c r="A404" s="12">
        <v>486</v>
      </c>
      <c r="B404" s="12">
        <f t="array" ref="B404">_xlfn.RANK.EQ(V404,$V$2:$V$607)</f>
        <v>403</v>
      </c>
      <c r="C404" s="13" t="str">
        <f>IF(VLOOKUP($A404,Tournoi!$B$2:$F$601,3,0)="","",VLOOKUP($A404,Tournoi!$B$2:$F$601,3,0))</f>
        <v>Vanhoudt</v>
      </c>
      <c r="D404" s="13" t="str">
        <f>IF(VLOOKUP($A404,Tournoi!$B$2:$F$601,4,0)="","",VLOOKUP($A404,Tournoi!$B$2:$F$601,4,0))</f>
        <v>Brammert</v>
      </c>
      <c r="E404" t="str">
        <f>IF(VLOOKUP($A404,Tournoi!$B$2:$F$612,5,0)="","",VLOOKUP($A404,Tournoi!$B$2:$F$612,5,0))</f>
        <v/>
      </c>
      <c r="F404" s="12">
        <v>0</v>
      </c>
      <c r="G404" s="12">
        <v>0</v>
      </c>
      <c r="H404" s="12">
        <v>104.551578947368</v>
      </c>
      <c r="I404" s="12">
        <v>69.701052631579003</v>
      </c>
      <c r="J404" s="14"/>
      <c r="K404" s="12"/>
      <c r="L404" t="s">
        <v>958</v>
      </c>
      <c r="M404" s="12" t="s">
        <v>958</v>
      </c>
      <c r="N404" s="12" t="s">
        <v>958</v>
      </c>
      <c r="O404" s="12" t="str">
        <f>IF(VLOOKUP($A404,Tournoi!$B$2:$AC$601,6,0)="","",VLOOKUP($A404,Tournoi!$B$2:$AF$601,30,0))</f>
        <v/>
      </c>
      <c r="P404" s="12"/>
      <c r="Q404" s="12"/>
      <c r="R404" s="12"/>
      <c r="S404" s="15"/>
      <c r="T404" s="14">
        <f t="array" ref="T404">SUM(J404:S404)</f>
        <v>0</v>
      </c>
      <c r="U404" s="12">
        <f t="array" ref="U404">IF(S404="",0,S404)+IF((COUNT(J404:R404)&lt;6),SUM(J404:R404),(MAX(J404:R404)+LARGE(J404:R404,2)+LARGE(J404:R404,3)+LARGE(J404:R404,4)+LARGE(J404:R404,5)))</f>
        <v>0</v>
      </c>
      <c r="V404" s="12">
        <f>U404+G404+I404</f>
        <v>69.701052631579003</v>
      </c>
      <c r="W404" s="12">
        <f t="array" ref="W404">COUNT(J404:S404)</f>
        <v>0</v>
      </c>
      <c r="X404" s="12"/>
      <c r="Y404" s="12"/>
      <c r="Z404" s="16"/>
      <c r="AA404" s="12"/>
      <c r="AB404" s="12"/>
      <c r="AC404" s="16"/>
      <c r="AD404" s="16"/>
    </row>
    <row r="405" spans="1:256" s="19" customFormat="1" ht="16.5" customHeight="1" x14ac:dyDescent="0.2">
      <c r="A405" s="12">
        <v>53</v>
      </c>
      <c r="B405" s="12">
        <f t="array" ref="B405">_xlfn.RANK.EQ(V405,$V$2:$V$607)</f>
        <v>404</v>
      </c>
      <c r="C405" s="13" t="str">
        <f>IF(VLOOKUP($A405,Tournoi!$B$2:$F$601,3,0)="","",VLOOKUP($A405,Tournoi!$B$2:$F$601,3,0))</f>
        <v>Hanne</v>
      </c>
      <c r="D405" s="13" t="str">
        <f>IF(VLOOKUP($A405,Tournoi!$B$2:$F$601,4,0)="","",VLOOKUP($A405,Tournoi!$B$2:$F$601,4,0))</f>
        <v>Jürgen</v>
      </c>
      <c r="E405" t="str">
        <f>IF(VLOOKUP($A405,Tournoi!$B$2:$F$612,5,0)="","",VLOOKUP($A405,Tournoi!$B$2:$F$612,5,0))</f>
        <v/>
      </c>
      <c r="F405" s="12">
        <v>104.26140567201</v>
      </c>
      <c r="G405" s="12">
        <v>34.753801890669997</v>
      </c>
      <c r="H405" s="12">
        <v>0.223826714801444</v>
      </c>
      <c r="I405" s="12">
        <v>0.149217809867629</v>
      </c>
      <c r="J405" s="14">
        <v>33.574114244396199</v>
      </c>
      <c r="K405" s="12"/>
      <c r="L405" t="s">
        <v>958</v>
      </c>
      <c r="M405" s="12" t="s">
        <v>958</v>
      </c>
      <c r="N405" s="12" t="s">
        <v>958</v>
      </c>
      <c r="O405" s="12" t="str">
        <f>IF(VLOOKUP($A405,Tournoi!$B$2:$AC$601,6,0)="","",VLOOKUP($A405,Tournoi!$B$2:$AF$601,30,0))</f>
        <v/>
      </c>
      <c r="P405" s="12"/>
      <c r="Q405" s="12"/>
      <c r="R405" s="12"/>
      <c r="S405" s="15"/>
      <c r="T405" s="14">
        <f t="array" ref="T405">SUM(J405:S405)</f>
        <v>33.574114244396199</v>
      </c>
      <c r="U405" s="12">
        <f t="array" ref="U405">IF(S405="",0,S405)+IF((COUNT(J405:R405)&lt;6),SUM(J405:R405),(MAX(J405:R405)+LARGE(J405:R405,2)+LARGE(J405:R405,3)+LARGE(J405:R405,4)+LARGE(J405:R405,5)))</f>
        <v>33.574114244396199</v>
      </c>
      <c r="V405" s="12">
        <f>U405+G405+I405</f>
        <v>68.477133944933826</v>
      </c>
      <c r="W405" s="12">
        <f t="array" ref="W405">COUNT(J405:S405)</f>
        <v>1</v>
      </c>
      <c r="X405" s="12"/>
      <c r="Y405" s="12"/>
      <c r="Z405" s="16"/>
      <c r="AA405" s="12"/>
      <c r="AB405" s="12"/>
      <c r="AC405" s="16"/>
      <c r="AD405" s="16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/>
      <c r="IT405" s="20"/>
      <c r="IU405" s="20"/>
      <c r="IV405" s="20"/>
    </row>
    <row r="406" spans="1:256" s="19" customFormat="1" ht="16.5" customHeight="1" x14ac:dyDescent="0.2">
      <c r="A406" s="12">
        <v>23</v>
      </c>
      <c r="B406" s="12">
        <f t="array" ref="B406">_xlfn.RANK.EQ(V406,$V$2:$V$607)</f>
        <v>405</v>
      </c>
      <c r="C406" s="13" t="str">
        <f>IF(VLOOKUP($A406,Tournoi!$B$2:$F$601,3,0)="","",VLOOKUP($A406,Tournoi!$B$2:$F$601,3,0))</f>
        <v>De Paepe</v>
      </c>
      <c r="D406" s="13" t="str">
        <f>IF(VLOOKUP($A406,Tournoi!$B$2:$F$601,4,0)="","",VLOOKUP($A406,Tournoi!$B$2:$F$601,4,0))</f>
        <v>Xandra</v>
      </c>
      <c r="E406" s="13" t="str">
        <f>IF(VLOOKUP($A406,Tournoi!$B$2:$F$612,5,0)="","",VLOOKUP($A406,Tournoi!$B$2:$F$612,5,0))</f>
        <v>Woodland Mages</v>
      </c>
      <c r="F406" s="12">
        <v>0</v>
      </c>
      <c r="G406" s="12">
        <v>0</v>
      </c>
      <c r="H406" s="12">
        <v>0</v>
      </c>
      <c r="I406" s="12">
        <v>0</v>
      </c>
      <c r="J406" s="14">
        <v>67.311423724140695</v>
      </c>
      <c r="K406" s="12"/>
      <c r="L406" t="s">
        <v>958</v>
      </c>
      <c r="M406" s="12" t="s">
        <v>958</v>
      </c>
      <c r="N406" s="12" t="s">
        <v>958</v>
      </c>
      <c r="O406" s="12" t="str">
        <f>IF(VLOOKUP($A406,Tournoi!$B$2:$AC$601,6,0)="","",VLOOKUP($A406,Tournoi!$B$2:$AF$601,30,0))</f>
        <v/>
      </c>
      <c r="P406" s="12"/>
      <c r="Q406" s="12"/>
      <c r="R406" s="12"/>
      <c r="S406" s="15"/>
      <c r="T406" s="14">
        <f t="array" ref="T406">SUM(J406:S406)</f>
        <v>67.311423724140695</v>
      </c>
      <c r="U406" s="12">
        <f t="array" ref="U406">IF(S406="",0,S406)+IF((COUNT(J406:R406)&lt;6),SUM(J406:R406),(MAX(J406:R406)+LARGE(J406:R406,2)+LARGE(J406:R406,3)+LARGE(J406:R406,4)+LARGE(J406:R406,5)))</f>
        <v>67.311423724140695</v>
      </c>
      <c r="V406" s="12">
        <f>U406+G406+I406</f>
        <v>67.311423724140695</v>
      </c>
      <c r="W406" s="12">
        <f t="array" ref="W406">COUNT(J406:S406)</f>
        <v>1</v>
      </c>
      <c r="X406" s="12"/>
      <c r="Y406" s="12"/>
      <c r="Z406" s="16"/>
      <c r="AA406" s="16"/>
      <c r="AC406" s="16"/>
      <c r="AD406" s="16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/>
      <c r="IT406" s="20"/>
      <c r="IU406" s="20"/>
      <c r="IV406" s="20"/>
    </row>
    <row r="407" spans="1:256" s="25" customFormat="1" ht="16.5" customHeight="1" x14ac:dyDescent="0.2">
      <c r="A407" s="12">
        <v>372</v>
      </c>
      <c r="B407" s="12">
        <f t="array" ref="B407">_xlfn.RANK.EQ(V407,$V$2:$V$607)</f>
        <v>406</v>
      </c>
      <c r="C407" t="str">
        <f>IF(VLOOKUP($A407,Tournoi!$B$2:$F$601,3,0)="","",VLOOKUP($A407,Tournoi!$B$2:$F$601,3,0))</f>
        <v>Charlier</v>
      </c>
      <c r="D407" t="str">
        <f>IF(VLOOKUP($A407,Tournoi!$B$2:$F$601,4,0)="","",VLOOKUP($A407,Tournoi!$B$2:$F$601,4,0))</f>
        <v>Sven</v>
      </c>
      <c r="E407" t="str">
        <f>IF(VLOOKUP($A407,Tournoi!$B$2:$F$612,5,0)="","",VLOOKUP($A407,Tournoi!$B$2:$F$612,5,0))</f>
        <v>Spelgevaar</v>
      </c>
      <c r="F407" s="12">
        <v>0</v>
      </c>
      <c r="G407" s="12">
        <v>0</v>
      </c>
      <c r="H407" s="12">
        <v>0</v>
      </c>
      <c r="I407" s="12">
        <v>0</v>
      </c>
      <c r="J407" s="14"/>
      <c r="K407" s="12"/>
      <c r="L407" t="s">
        <v>958</v>
      </c>
      <c r="M407" s="12" t="s">
        <v>958</v>
      </c>
      <c r="N407" s="12" t="s">
        <v>958</v>
      </c>
      <c r="O407" s="12">
        <f>IF(VLOOKUP($A407,Tournoi!$B$2:$AC$601,6,0)="","",VLOOKUP($A407,Tournoi!$B$2:$AF$601,30,0))</f>
        <v>67.226063901140378</v>
      </c>
      <c r="P407" s="12"/>
      <c r="Q407" s="12"/>
      <c r="R407" s="12"/>
      <c r="S407" s="15"/>
      <c r="T407" s="14">
        <f t="array" ref="T407">SUM(J407:S407)</f>
        <v>67.226063901140378</v>
      </c>
      <c r="U407" s="12">
        <f t="array" ref="U407">IF(S407="",0,S407)+IF((COUNT(J407:R407)&lt;6),SUM(J407:R407),(MAX(J407:R407)+LARGE(J407:R407,2)+LARGE(J407:R407,3)+LARGE(J407:R407,4)+LARGE(J407:R407,5)))</f>
        <v>67.226063901140378</v>
      </c>
      <c r="V407" s="12">
        <f>U407+G407+I407</f>
        <v>67.226063901140378</v>
      </c>
      <c r="W407" s="12">
        <f t="array" ref="W407">COUNT(J407:S407)</f>
        <v>1</v>
      </c>
      <c r="X407" s="12"/>
      <c r="Y407" s="12"/>
      <c r="Z407" s="16"/>
      <c r="AA407" s="12"/>
      <c r="AB407" s="12"/>
      <c r="AC407" s="16"/>
      <c r="AD407" s="16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  <c r="IK407" s="19"/>
      <c r="IL407" s="19"/>
      <c r="IM407" s="19"/>
      <c r="IN407" s="19"/>
      <c r="IO407" s="19"/>
      <c r="IP407" s="19"/>
      <c r="IQ407" s="19"/>
      <c r="IR407" s="19"/>
      <c r="IS407" s="19"/>
      <c r="IT407" s="19"/>
      <c r="IU407" s="19"/>
      <c r="IV407" s="19"/>
    </row>
    <row r="408" spans="1:256" s="19" customFormat="1" ht="16.5" customHeight="1" x14ac:dyDescent="0.2">
      <c r="A408" s="12">
        <v>374</v>
      </c>
      <c r="B408" s="12">
        <f t="array" ref="B408">_xlfn.RANK.EQ(V408,$V$2:$V$607)</f>
        <v>407</v>
      </c>
      <c r="C408" t="str">
        <f>IF(VLOOKUP($A408,Tournoi!$B$2:$F$601,3,0)="","",VLOOKUP($A408,Tournoi!$B$2:$F$601,3,0))</f>
        <v>De Cauwer</v>
      </c>
      <c r="D408" t="str">
        <f>IF(VLOOKUP($A408,Tournoi!$B$2:$F$601,4,0)="","",VLOOKUP($A408,Tournoi!$B$2:$F$601,4,0))</f>
        <v>Ilian</v>
      </c>
      <c r="E408" t="str">
        <f>IF(VLOOKUP($A408,Tournoi!$B$2:$F$612,5,0)="","",VLOOKUP($A408,Tournoi!$B$2:$F$612,5,0))</f>
        <v>HQ Gaming Club</v>
      </c>
      <c r="F408" s="12">
        <v>0</v>
      </c>
      <c r="G408" s="12">
        <v>0</v>
      </c>
      <c r="H408" s="12">
        <v>0</v>
      </c>
      <c r="I408" s="12">
        <v>0</v>
      </c>
      <c r="J408" s="14"/>
      <c r="K408" s="12"/>
      <c r="L408" t="s">
        <v>958</v>
      </c>
      <c r="M408" s="12" t="s">
        <v>958</v>
      </c>
      <c r="N408" s="12" t="s">
        <v>958</v>
      </c>
      <c r="O408" s="12">
        <f>IF(VLOOKUP($A408,Tournoi!$B$2:$AC$601,6,0)="","",VLOOKUP($A408,Tournoi!$B$2:$AF$601,30,0))</f>
        <v>67.224877344877328</v>
      </c>
      <c r="P408" s="12"/>
      <c r="Q408" s="12"/>
      <c r="R408" s="12"/>
      <c r="S408" s="15"/>
      <c r="T408" s="14">
        <f t="array" ref="T408">SUM(J408:S408)</f>
        <v>67.224877344877328</v>
      </c>
      <c r="U408" s="12">
        <f t="array" ref="U408">IF(S408="",0,S408)+IF((COUNT(J408:R408)&lt;6),SUM(J408:R408),(MAX(J408:R408)+LARGE(J408:R408,2)+LARGE(J408:R408,3)+LARGE(J408:R408,4)+LARGE(J408:R408,5)))</f>
        <v>67.224877344877328</v>
      </c>
      <c r="V408" s="12">
        <f>U408+G408+I408</f>
        <v>67.224877344877328</v>
      </c>
      <c r="W408" s="12">
        <f t="array" ref="W408">COUNT(J408:S408)</f>
        <v>1</v>
      </c>
      <c r="X408" s="12"/>
      <c r="Y408" s="12"/>
      <c r="Z408" s="16"/>
      <c r="AA408" s="12"/>
      <c r="AB408" s="12"/>
      <c r="AC408" s="16"/>
      <c r="AD408" s="16"/>
    </row>
    <row r="409" spans="1:256" s="19" customFormat="1" ht="16.5" customHeight="1" x14ac:dyDescent="0.2">
      <c r="A409" s="12">
        <v>16</v>
      </c>
      <c r="B409" s="12">
        <f t="array" ref="B409">_xlfn.RANK.EQ(V409,$V$2:$V$607)</f>
        <v>408</v>
      </c>
      <c r="C409" s="13" t="str">
        <f>IF(VLOOKUP($A409,Tournoi!$B$2:$F$601,3,0)="","",VLOOKUP($A409,Tournoi!$B$2:$F$601,3,0))</f>
        <v>De Clippeleer</v>
      </c>
      <c r="D409" s="13" t="str">
        <f>IF(VLOOKUP($A409,Tournoi!$B$2:$F$601,4,0)="","",VLOOKUP($A409,Tournoi!$B$2:$F$601,4,0))</f>
        <v>Lieven</v>
      </c>
      <c r="E409" t="str">
        <f>IF(VLOOKUP($A409,Tournoi!$B$2:$F$612,5,0)="","",VLOOKUP($A409,Tournoi!$B$2:$F$612,5,0))</f>
        <v/>
      </c>
      <c r="F409" s="12">
        <v>0</v>
      </c>
      <c r="G409" s="12">
        <v>0</v>
      </c>
      <c r="H409" s="12">
        <v>0</v>
      </c>
      <c r="I409" s="12">
        <v>0</v>
      </c>
      <c r="J409" s="14">
        <v>67.140918353341107</v>
      </c>
      <c r="K409" s="12"/>
      <c r="L409" t="s">
        <v>958</v>
      </c>
      <c r="M409" s="12" t="s">
        <v>958</v>
      </c>
      <c r="N409" s="12" t="s">
        <v>958</v>
      </c>
      <c r="O409" s="12" t="str">
        <f>IF(VLOOKUP($A409,Tournoi!$B$2:$AC$601,6,0)="","",VLOOKUP($A409,Tournoi!$B$2:$AF$601,30,0))</f>
        <v/>
      </c>
      <c r="P409" s="12"/>
      <c r="Q409" s="12"/>
      <c r="R409" s="12"/>
      <c r="S409" s="15"/>
      <c r="T409" s="14">
        <f t="array" ref="T409">SUM(J409:S409)</f>
        <v>67.140918353341107</v>
      </c>
      <c r="U409" s="12">
        <f t="array" ref="U409">IF(S409="",0,S409)+IF((COUNT(J409:R409)&lt;6),SUM(J409:R409),(MAX(J409:R409)+LARGE(J409:R409,2)+LARGE(J409:R409,3)+LARGE(J409:R409,4)+LARGE(J409:R409,5)))</f>
        <v>67.140918353341107</v>
      </c>
      <c r="V409" s="12">
        <f>U409+G409+I409</f>
        <v>67.140918353341107</v>
      </c>
      <c r="W409" s="12">
        <f t="array" ref="W409">COUNT(J409:S409)</f>
        <v>1</v>
      </c>
      <c r="X409" s="12"/>
      <c r="Y409" s="12"/>
      <c r="Z409" s="16"/>
      <c r="AA409" s="16"/>
      <c r="AC409" s="16"/>
      <c r="AD409" s="16"/>
    </row>
    <row r="410" spans="1:256" s="19" customFormat="1" ht="16.5" customHeight="1" x14ac:dyDescent="0.2">
      <c r="A410" s="12">
        <v>206</v>
      </c>
      <c r="B410" s="12">
        <f t="array" ref="B410">_xlfn.RANK.EQ(V410,$V$2:$V$607)</f>
        <v>409</v>
      </c>
      <c r="C410" s="13" t="str">
        <f>IF(VLOOKUP($A410,Tournoi!$B$2:$F$601,3,0)="","",VLOOKUP($A410,Tournoi!$B$2:$F$601,3,0))</f>
        <v>Cuyt</v>
      </c>
      <c r="D410" s="13" t="str">
        <f>IF(VLOOKUP($A410,Tournoi!$B$2:$F$601,4,0)="","",VLOOKUP($A410,Tournoi!$B$2:$F$601,4,0))</f>
        <v>Sven</v>
      </c>
      <c r="E410" t="str">
        <f>IF(VLOOKUP($A410,Tournoi!$B$2:$F$612,5,0)="","",VLOOKUP($A410,Tournoi!$B$2:$F$612,5,0))</f>
        <v/>
      </c>
      <c r="F410" s="12">
        <v>201.33562395609599</v>
      </c>
      <c r="G410" s="12">
        <v>67.1118746520321</v>
      </c>
      <c r="H410" s="12">
        <v>0</v>
      </c>
      <c r="I410" s="12">
        <v>0</v>
      </c>
      <c r="J410" s="14"/>
      <c r="K410" s="12"/>
      <c r="L410" t="s">
        <v>958</v>
      </c>
      <c r="M410" s="12" t="s">
        <v>958</v>
      </c>
      <c r="N410" s="12" t="s">
        <v>958</v>
      </c>
      <c r="O410" s="12" t="str">
        <f>IF(VLOOKUP($A410,Tournoi!$B$2:$AC$601,6,0)="","",VLOOKUP($A410,Tournoi!$B$2:$AF$601,30,0))</f>
        <v/>
      </c>
      <c r="P410" s="12"/>
      <c r="Q410" s="12"/>
      <c r="R410" s="12"/>
      <c r="S410" s="15"/>
      <c r="T410" s="14">
        <f t="array" ref="T410">SUM(J410:S410)</f>
        <v>0</v>
      </c>
      <c r="U410" s="12">
        <f t="array" ref="U410">IF(S410="",0,S410)+IF((COUNT(J410:R410)&lt;6),SUM(J410:R410),(MAX(J410:R410)+LARGE(J410:R410,2)+LARGE(J410:R410,3)+LARGE(J410:R410,4)+LARGE(J410:R410,5)))</f>
        <v>0</v>
      </c>
      <c r="V410" s="12">
        <f>U410+G410+I410</f>
        <v>67.1118746520321</v>
      </c>
      <c r="W410" s="12">
        <f t="array" ref="W410">COUNT(J410:S410)</f>
        <v>0</v>
      </c>
      <c r="X410" s="12"/>
      <c r="Y410" s="12"/>
      <c r="Z410" s="16"/>
      <c r="AA410" s="12"/>
      <c r="AB410" s="12"/>
      <c r="AC410" s="16"/>
      <c r="AD410" s="16"/>
    </row>
    <row r="411" spans="1:256" s="19" customFormat="1" ht="16.5" customHeight="1" x14ac:dyDescent="0.2">
      <c r="A411" s="12">
        <v>439</v>
      </c>
      <c r="B411" s="12">
        <f t="array" ref="B411">_xlfn.RANK.EQ(V411,$V$2:$V$607)</f>
        <v>410</v>
      </c>
      <c r="C411" s="13" t="str">
        <f>IF(VLOOKUP($A411,Tournoi!$B$2:$F$601,3,0)="","",VLOOKUP($A411,Tournoi!$B$2:$F$601,3,0))</f>
        <v>Van Buynder</v>
      </c>
      <c r="D411" s="13" t="str">
        <f>IF(VLOOKUP($A411,Tournoi!$B$2:$F$601,4,0)="","",VLOOKUP($A411,Tournoi!$B$2:$F$601,4,0))</f>
        <v>Wim</v>
      </c>
      <c r="E411" t="str">
        <f>IF(VLOOKUP($A411,Tournoi!$B$2:$F$612,5,0)="","",VLOOKUP($A411,Tournoi!$B$2:$F$612,5,0))</f>
        <v/>
      </c>
      <c r="F411" s="12">
        <v>0</v>
      </c>
      <c r="G411" s="12">
        <v>0</v>
      </c>
      <c r="H411" s="12">
        <v>100.52172572643499</v>
      </c>
      <c r="I411" s="12">
        <v>67.0144838176234</v>
      </c>
      <c r="J411" s="14"/>
      <c r="K411" s="12"/>
      <c r="L411" t="s">
        <v>958</v>
      </c>
      <c r="M411" s="12" t="s">
        <v>958</v>
      </c>
      <c r="N411" s="12" t="s">
        <v>958</v>
      </c>
      <c r="O411" s="12" t="str">
        <f>IF(VLOOKUP($A411,Tournoi!$B$2:$AC$601,6,0)="","",VLOOKUP($A411,Tournoi!$B$2:$AF$601,30,0))</f>
        <v/>
      </c>
      <c r="P411" s="12"/>
      <c r="Q411" s="12"/>
      <c r="R411" s="12"/>
      <c r="S411" s="15"/>
      <c r="T411" s="14">
        <f t="array" ref="T411">SUM(J411:S411)</f>
        <v>0</v>
      </c>
      <c r="U411" s="12">
        <f t="array" ref="U411">IF(S411="",0,S411)+IF((COUNT(J411:R411)&lt;6),SUM(J411:R411),(MAX(J411:R411)+LARGE(J411:R411,2)+LARGE(J411:R411,3)+LARGE(J411:R411,4)+LARGE(J411:R411,5)))</f>
        <v>0</v>
      </c>
      <c r="V411" s="12">
        <f>U411+G411+I411</f>
        <v>67.0144838176234</v>
      </c>
      <c r="W411" s="12">
        <f t="array" ref="W411">COUNT(J411:S411)</f>
        <v>0</v>
      </c>
      <c r="X411" s="12"/>
      <c r="Y411" s="12"/>
      <c r="Z411" s="16"/>
      <c r="AA411" s="12"/>
      <c r="AB411" s="12"/>
      <c r="AC411" s="16"/>
      <c r="AD411" s="16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</row>
    <row r="412" spans="1:256" s="19" customFormat="1" ht="16.5" customHeight="1" x14ac:dyDescent="0.2">
      <c r="A412" s="12">
        <v>64</v>
      </c>
      <c r="B412" s="12">
        <f t="array" ref="B412">_xlfn.RANK.EQ(V412,$V$2:$V$607)</f>
        <v>411</v>
      </c>
      <c r="C412" s="13" t="str">
        <f>IF(VLOOKUP($A412,Tournoi!$B$2:$F$601,3,0)="","",VLOOKUP($A412,Tournoi!$B$2:$F$601,3,0))</f>
        <v>Gardin</v>
      </c>
      <c r="D412" s="13" t="str">
        <f>IF(VLOOKUP($A412,Tournoi!$B$2:$F$601,4,0)="","",VLOOKUP($A412,Tournoi!$B$2:$F$601,4,0))</f>
        <v>Maïté</v>
      </c>
      <c r="E412" t="str">
        <f>IF(VLOOKUP($A412,Tournoi!$B$2:$F$612,5,0)="","",VLOOKUP($A412,Tournoi!$B$2:$F$612,5,0))</f>
        <v/>
      </c>
      <c r="F412" s="12">
        <v>0</v>
      </c>
      <c r="G412" s="12">
        <v>0</v>
      </c>
      <c r="H412" s="12">
        <v>100.499826513999</v>
      </c>
      <c r="I412" s="12">
        <v>66.999884342665993</v>
      </c>
      <c r="J412" s="14"/>
      <c r="K412" s="12"/>
      <c r="L412" t="s">
        <v>958</v>
      </c>
      <c r="M412" s="12" t="s">
        <v>958</v>
      </c>
      <c r="N412" s="12" t="s">
        <v>958</v>
      </c>
      <c r="O412" s="12" t="str">
        <f>IF(VLOOKUP($A412,Tournoi!$B$2:$AC$601,6,0)="","",VLOOKUP($A412,Tournoi!$B$2:$AF$601,30,0))</f>
        <v/>
      </c>
      <c r="P412" s="12"/>
      <c r="Q412" s="12"/>
      <c r="R412" s="12"/>
      <c r="S412" s="15"/>
      <c r="T412" s="14">
        <f t="array" ref="T412">SUM(J412:S412)</f>
        <v>0</v>
      </c>
      <c r="U412" s="12">
        <f t="array" ref="U412">IF(S412="",0,S412)+IF((COUNT(J412:R412)&lt;6),SUM(J412:R412),(MAX(J412:R412)+LARGE(J412:R412,2)+LARGE(J412:R412,3)+LARGE(J412:R412,4)+LARGE(J412:R412,5)))</f>
        <v>0</v>
      </c>
      <c r="V412" s="12">
        <f>U412+G412+I412</f>
        <v>66.999884342665993</v>
      </c>
      <c r="W412" s="12">
        <f t="array" ref="W412">COUNT(J412:S412)</f>
        <v>0</v>
      </c>
      <c r="X412" s="12"/>
      <c r="Y412" s="12"/>
      <c r="Z412" s="16"/>
      <c r="AA412" s="16"/>
      <c r="AC412" s="16"/>
      <c r="AD412" s="16"/>
    </row>
    <row r="413" spans="1:256" s="19" customFormat="1" ht="16.5" customHeight="1" x14ac:dyDescent="0.2">
      <c r="A413" s="12">
        <v>147</v>
      </c>
      <c r="B413" s="12">
        <f t="array" ref="B413">_xlfn.RANK.EQ(V413,$V$2:$V$607)</f>
        <v>412</v>
      </c>
      <c r="C413" s="13" t="str">
        <f>IF(VLOOKUP($A413,Tournoi!$B$2:$F$601,3,0)="","",VLOOKUP($A413,Tournoi!$B$2:$F$601,3,0))</f>
        <v>Bruneel</v>
      </c>
      <c r="D413" s="13" t="str">
        <f>IF(VLOOKUP($A413,Tournoi!$B$2:$F$601,4,0)="","",VLOOKUP($A413,Tournoi!$B$2:$F$601,4,0))</f>
        <v>Mathias</v>
      </c>
      <c r="E413" t="str">
        <f>IF(VLOOKUP($A413,Tournoi!$B$2:$F$612,5,0)="","",VLOOKUP($A413,Tournoi!$B$2:$F$612,5,0))</f>
        <v/>
      </c>
      <c r="F413" s="12">
        <v>0</v>
      </c>
      <c r="G413" s="12">
        <v>0</v>
      </c>
      <c r="H413" s="12">
        <v>0</v>
      </c>
      <c r="I413" s="12">
        <v>0</v>
      </c>
      <c r="J413" s="14">
        <v>66.966666666666697</v>
      </c>
      <c r="K413" s="12"/>
      <c r="L413" t="s">
        <v>958</v>
      </c>
      <c r="M413" s="12" t="s">
        <v>958</v>
      </c>
      <c r="N413" s="12" t="s">
        <v>958</v>
      </c>
      <c r="O413" s="12" t="str">
        <f>IF(VLOOKUP($A413,Tournoi!$B$2:$AC$601,6,0)="","",VLOOKUP($A413,Tournoi!$B$2:$AF$601,30,0))</f>
        <v/>
      </c>
      <c r="P413" s="12"/>
      <c r="Q413" s="12"/>
      <c r="R413" s="12"/>
      <c r="S413" s="15"/>
      <c r="T413" s="14">
        <f t="array" ref="T413">SUM(J413:S413)</f>
        <v>66.966666666666697</v>
      </c>
      <c r="U413" s="12">
        <f t="array" ref="U413">IF(S413="",0,S413)+IF((COUNT(J413:R413)&lt;6),SUM(J413:R413),(MAX(J413:R413)+LARGE(J413:R413,2)+LARGE(J413:R413,3)+LARGE(J413:R413,4)+LARGE(J413:R413,5)))</f>
        <v>66.966666666666697</v>
      </c>
      <c r="V413" s="12">
        <f>U413+G413+I413</f>
        <v>66.966666666666697</v>
      </c>
      <c r="W413" s="12">
        <f t="array" ref="W413">COUNT(J413:S413)</f>
        <v>1</v>
      </c>
      <c r="X413" s="12"/>
      <c r="Y413" s="12"/>
      <c r="Z413" s="16"/>
      <c r="AA413" s="12"/>
      <c r="AB413" s="12"/>
      <c r="AC413" s="16"/>
      <c r="AD413" s="16"/>
    </row>
    <row r="414" spans="1:256" s="19" customFormat="1" ht="16.5" customHeight="1" x14ac:dyDescent="0.2">
      <c r="A414" s="12">
        <v>182</v>
      </c>
      <c r="B414" s="12">
        <f t="array" ref="B414">_xlfn.RANK.EQ(V414,$V$2:$V$607)</f>
        <v>412</v>
      </c>
      <c r="C414" s="13" t="str">
        <f>IF(VLOOKUP($A414,Tournoi!$B$2:$F$601,3,0)="","",VLOOKUP($A414,Tournoi!$B$2:$F$601,3,0))</f>
        <v>Vangeloven</v>
      </c>
      <c r="D414" s="13" t="str">
        <f>IF(VLOOKUP($A414,Tournoi!$B$2:$F$601,4,0)="","",VLOOKUP($A414,Tournoi!$B$2:$F$601,4,0))</f>
        <v>Hilde</v>
      </c>
      <c r="E414" t="str">
        <f>IF(VLOOKUP($A414,Tournoi!$B$2:$F$612,5,0)="","",VLOOKUP($A414,Tournoi!$B$2:$F$612,5,0))</f>
        <v/>
      </c>
      <c r="F414" s="12">
        <v>0</v>
      </c>
      <c r="G414" s="12">
        <v>0</v>
      </c>
      <c r="H414" s="12">
        <v>0</v>
      </c>
      <c r="I414" s="12">
        <v>0</v>
      </c>
      <c r="J414" s="14">
        <v>66.966666666666697</v>
      </c>
      <c r="K414" s="12"/>
      <c r="L414" t="s">
        <v>958</v>
      </c>
      <c r="M414" s="12" t="s">
        <v>958</v>
      </c>
      <c r="N414" s="12" t="s">
        <v>958</v>
      </c>
      <c r="O414" s="12" t="str">
        <f>IF(VLOOKUP($A414,Tournoi!$B$2:$AC$601,6,0)="","",VLOOKUP($A414,Tournoi!$B$2:$AF$601,30,0))</f>
        <v/>
      </c>
      <c r="P414" s="12"/>
      <c r="Q414" s="12"/>
      <c r="R414" s="12"/>
      <c r="S414" s="15"/>
      <c r="T414" s="14">
        <f t="array" ref="T414">SUM(J414:S414)</f>
        <v>66.966666666666697</v>
      </c>
      <c r="U414" s="12">
        <f t="array" ref="U414">IF(S414="",0,S414)+IF((COUNT(J414:R414)&lt;6),SUM(J414:R414),(MAX(J414:R414)+LARGE(J414:R414,2)+LARGE(J414:R414,3)+LARGE(J414:R414,4)+LARGE(J414:R414,5)))</f>
        <v>66.966666666666697</v>
      </c>
      <c r="V414" s="12">
        <f>U414+G414+I414</f>
        <v>66.966666666666697</v>
      </c>
      <c r="W414" s="12">
        <f t="array" ref="W414">COUNT(J414:S414)</f>
        <v>1</v>
      </c>
      <c r="X414" s="12"/>
      <c r="Y414" s="12"/>
      <c r="Z414" s="16"/>
      <c r="AA414" s="12"/>
      <c r="AB414" s="12"/>
      <c r="AC414" s="16"/>
      <c r="AD414" s="16"/>
    </row>
    <row r="415" spans="1:256" s="19" customFormat="1" ht="16.5" customHeight="1" x14ac:dyDescent="0.2">
      <c r="A415" s="12">
        <v>236</v>
      </c>
      <c r="B415" s="12">
        <f t="array" ref="B415">_xlfn.RANK.EQ(V415,$V$2:$V$607)</f>
        <v>414</v>
      </c>
      <c r="C415" s="13" t="str">
        <f>IF(VLOOKUP($A415,Tournoi!$B$2:$F$601,3,0)="","",VLOOKUP($A415,Tournoi!$B$2:$F$601,3,0))</f>
        <v>Vackier</v>
      </c>
      <c r="D415" s="13" t="str">
        <f>IF(VLOOKUP($A415,Tournoi!$B$2:$F$601,4,0)="","",VLOOKUP($A415,Tournoi!$B$2:$F$601,4,0))</f>
        <v>Thomas</v>
      </c>
      <c r="E415" s="13" t="str">
        <f>IF(VLOOKUP($A415,Tournoi!$B$2:$F$612,5,0)="","",VLOOKUP($A415,Tournoi!$B$2:$F$612,5,0))</f>
        <v>Spelen op Zolder</v>
      </c>
      <c r="F415" s="12">
        <v>0</v>
      </c>
      <c r="G415" s="12">
        <v>0</v>
      </c>
      <c r="H415" s="12">
        <v>0</v>
      </c>
      <c r="I415" s="12">
        <v>0</v>
      </c>
      <c r="J415" s="14">
        <v>66.963963963964005</v>
      </c>
      <c r="K415" s="12"/>
      <c r="L415" t="s">
        <v>958</v>
      </c>
      <c r="M415" s="12" t="s">
        <v>958</v>
      </c>
      <c r="N415" s="12" t="s">
        <v>958</v>
      </c>
      <c r="O415" s="12" t="str">
        <f>IF(VLOOKUP($A415,Tournoi!$B$2:$AC$601,6,0)="","",VLOOKUP($A415,Tournoi!$B$2:$AF$601,30,0))</f>
        <v/>
      </c>
      <c r="P415" s="12"/>
      <c r="Q415" s="12"/>
      <c r="R415" s="12"/>
      <c r="S415" s="15"/>
      <c r="T415" s="14">
        <f t="array" ref="T415">SUM(J415:S415)</f>
        <v>66.963963963964005</v>
      </c>
      <c r="U415" s="12">
        <f t="array" ref="U415">IF(S415="",0,S415)+IF((COUNT(J415:R415)&lt;6),SUM(J415:R415),(MAX(J415:R415)+LARGE(J415:R415,2)+LARGE(J415:R415,3)+LARGE(J415:R415,4)+LARGE(J415:R415,5)))</f>
        <v>66.963963963964005</v>
      </c>
      <c r="V415" s="12">
        <f>U415+G415+I415</f>
        <v>66.963963963964005</v>
      </c>
      <c r="W415" s="12">
        <f t="array" ref="W415">COUNT(J415:S415)</f>
        <v>1</v>
      </c>
      <c r="X415" s="12"/>
      <c r="Y415" s="12"/>
      <c r="Z415" s="16"/>
      <c r="AA415" s="12"/>
      <c r="AB415" s="12"/>
      <c r="AC415" s="16"/>
      <c r="AD415" s="16"/>
      <c r="AE415" s="21"/>
    </row>
    <row r="416" spans="1:256" s="19" customFormat="1" ht="16.5" customHeight="1" x14ac:dyDescent="0.2">
      <c r="A416" s="12">
        <v>441</v>
      </c>
      <c r="B416" s="12">
        <f t="array" ref="B416">_xlfn.RANK.EQ(V416,$V$2:$V$607)</f>
        <v>415</v>
      </c>
      <c r="C416" s="13" t="str">
        <f>IF(VLOOKUP($A416,Tournoi!$B$2:$F$601,3,0)="","",VLOOKUP($A416,Tournoi!$B$2:$F$601,3,0))</f>
        <v>Brys</v>
      </c>
      <c r="D416" s="13" t="str">
        <f>IF(VLOOKUP($A416,Tournoi!$B$2:$F$601,4,0)="","",VLOOKUP($A416,Tournoi!$B$2:$F$601,4,0))</f>
        <v>Bart</v>
      </c>
      <c r="E416" t="str">
        <f>IF(VLOOKUP($A416,Tournoi!$B$2:$F$612,5,0)="","",VLOOKUP($A416,Tournoi!$B$2:$F$612,5,0))</f>
        <v/>
      </c>
      <c r="F416" s="12">
        <v>0</v>
      </c>
      <c r="G416" s="12">
        <v>0</v>
      </c>
      <c r="H416" s="12">
        <v>100.40849673202599</v>
      </c>
      <c r="I416" s="12">
        <v>66.938997821350796</v>
      </c>
      <c r="J416" s="14"/>
      <c r="K416" s="12"/>
      <c r="L416" t="s">
        <v>958</v>
      </c>
      <c r="M416" s="12" t="s">
        <v>958</v>
      </c>
      <c r="N416" s="12" t="s">
        <v>958</v>
      </c>
      <c r="O416" s="12" t="str">
        <f>IF(VLOOKUP($A416,Tournoi!$B$2:$AC$601,6,0)="","",VLOOKUP($A416,Tournoi!$B$2:$AF$601,30,0))</f>
        <v/>
      </c>
      <c r="P416" s="12"/>
      <c r="Q416" s="12"/>
      <c r="R416" s="12"/>
      <c r="S416" s="15"/>
      <c r="T416" s="14">
        <f t="array" ref="T416">SUM(J416:S416)</f>
        <v>0</v>
      </c>
      <c r="U416" s="12">
        <f t="array" ref="U416">IF(S416="",0,S416)+IF((COUNT(J416:R416)&lt;6),SUM(J416:R416),(MAX(J416:R416)+LARGE(J416:R416,2)+LARGE(J416:R416,3)+LARGE(J416:R416,4)+LARGE(J416:R416,5)))</f>
        <v>0</v>
      </c>
      <c r="V416" s="12">
        <f>U416+G416+I416</f>
        <v>66.938997821350796</v>
      </c>
      <c r="W416" s="12">
        <f t="array" ref="W416">COUNT(J416:S416)</f>
        <v>0</v>
      </c>
      <c r="X416" s="12"/>
      <c r="Y416" s="12"/>
      <c r="Z416" s="16"/>
      <c r="AA416" s="16"/>
      <c r="AC416" s="16"/>
      <c r="AD416" s="16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  <c r="IV416" s="20"/>
    </row>
    <row r="417" spans="1:256" s="19" customFormat="1" ht="16.5" customHeight="1" x14ac:dyDescent="0.2">
      <c r="A417" s="12">
        <v>171</v>
      </c>
      <c r="B417" s="12">
        <f t="array" ref="B417">_xlfn.RANK.EQ(V417,$V$2:$V$607)</f>
        <v>416</v>
      </c>
      <c r="C417" s="13" t="str">
        <f>IF(VLOOKUP($A417,Tournoi!$B$2:$F$601,3,0)="","",VLOOKUP($A417,Tournoi!$B$2:$F$601,3,0))</f>
        <v>Mestdagh</v>
      </c>
      <c r="D417" s="13" t="str">
        <f>IF(VLOOKUP($A417,Tournoi!$B$2:$F$601,4,0)="","",VLOOKUP($A417,Tournoi!$B$2:$F$601,4,0))</f>
        <v>Heleen</v>
      </c>
      <c r="E417" s="13" t="str">
        <f>IF(VLOOKUP($A417,Tournoi!$B$2:$F$612,5,0)="","",VLOOKUP($A417,Tournoi!$B$2:$F$612,5,0))</f>
        <v>Spelen op Zolder</v>
      </c>
      <c r="F417" s="12">
        <v>0</v>
      </c>
      <c r="G417" s="12">
        <v>0</v>
      </c>
      <c r="H417" s="12">
        <v>0</v>
      </c>
      <c r="I417" s="12">
        <v>0</v>
      </c>
      <c r="J417" s="14">
        <v>66.936796536796507</v>
      </c>
      <c r="K417" s="12"/>
      <c r="L417" t="s">
        <v>958</v>
      </c>
      <c r="M417" s="12" t="s">
        <v>958</v>
      </c>
      <c r="N417" s="12" t="s">
        <v>958</v>
      </c>
      <c r="O417" s="12" t="str">
        <f>IF(VLOOKUP($A417,Tournoi!$B$2:$AC$601,6,0)="","",VLOOKUP($A417,Tournoi!$B$2:$AF$601,30,0))</f>
        <v/>
      </c>
      <c r="P417" s="12"/>
      <c r="Q417" s="12"/>
      <c r="R417" s="12"/>
      <c r="S417" s="15"/>
      <c r="T417" s="14">
        <f t="array" ref="T417">SUM(J417:S417)</f>
        <v>66.936796536796507</v>
      </c>
      <c r="U417" s="12">
        <f t="array" ref="U417">IF(S417="",0,S417)+IF((COUNT(J417:R417)&lt;6),SUM(J417:R417),(MAX(J417:R417)+LARGE(J417:R417,2)+LARGE(J417:R417,3)+LARGE(J417:R417,4)+LARGE(J417:R417,5)))</f>
        <v>66.936796536796507</v>
      </c>
      <c r="V417" s="12">
        <f>U417+G417+I417</f>
        <v>66.936796536796507</v>
      </c>
      <c r="W417" s="12">
        <f t="array" ref="W417">COUNT(J417:S417)</f>
        <v>1</v>
      </c>
      <c r="X417" s="12"/>
      <c r="Y417" s="12"/>
      <c r="Z417" s="16"/>
      <c r="AA417" s="12"/>
      <c r="AB417" s="12"/>
      <c r="AC417" s="16"/>
      <c r="AD417" s="16"/>
      <c r="AE417" s="21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</row>
    <row r="418" spans="1:256" s="19" customFormat="1" ht="16.5" customHeight="1" x14ac:dyDescent="0.2">
      <c r="A418" s="12">
        <v>329</v>
      </c>
      <c r="B418" s="12">
        <f t="array" ref="B418">_xlfn.RANK.EQ(V418,$V$2:$V$607)</f>
        <v>417</v>
      </c>
      <c r="C418" s="13" t="str">
        <f>IF(VLOOKUP($A418,Tournoi!$B$2:$F$601,3,0)="","",VLOOKUP($A418,Tournoi!$B$2:$F$601,3,0))</f>
        <v>Florizoone</v>
      </c>
      <c r="D418" s="13" t="str">
        <f>IF(VLOOKUP($A418,Tournoi!$B$2:$F$601,4,0)="","",VLOOKUP($A418,Tournoi!$B$2:$F$601,4,0))</f>
        <v>Arto</v>
      </c>
      <c r="E418" s="13" t="str">
        <f>IF(VLOOKUP($A418,Tournoi!$B$2:$F$612,5,0)="","",VLOOKUP($A418,Tournoi!$B$2:$F$612,5,0))</f>
        <v>Spelen op Zolder</v>
      </c>
      <c r="F418" s="12">
        <v>0</v>
      </c>
      <c r="G418" s="12">
        <v>0</v>
      </c>
      <c r="H418" s="12">
        <v>0</v>
      </c>
      <c r="I418" s="12">
        <v>0</v>
      </c>
      <c r="J418" s="14">
        <v>66.921212121212108</v>
      </c>
      <c r="K418" s="12"/>
      <c r="L418" t="s">
        <v>958</v>
      </c>
      <c r="M418" s="12" t="s">
        <v>958</v>
      </c>
      <c r="N418" s="12" t="s">
        <v>958</v>
      </c>
      <c r="O418" s="12" t="str">
        <f>IF(VLOOKUP($A418,Tournoi!$B$2:$AC$601,6,0)="","",VLOOKUP($A418,Tournoi!$B$2:$AF$601,30,0))</f>
        <v/>
      </c>
      <c r="P418" s="12"/>
      <c r="Q418" s="12"/>
      <c r="R418" s="12"/>
      <c r="S418" s="15"/>
      <c r="T418" s="14">
        <f t="array" ref="T418">SUM(J418:S418)</f>
        <v>66.921212121212108</v>
      </c>
      <c r="U418" s="12">
        <f t="array" ref="U418">IF(S418="",0,S418)+IF((COUNT(J418:R418)&lt;6),SUM(J418:R418),(MAX(J418:R418)+LARGE(J418:R418,2)+LARGE(J418:R418,3)+LARGE(J418:R418,4)+LARGE(J418:R418,5)))</f>
        <v>66.921212121212108</v>
      </c>
      <c r="V418" s="12">
        <f>U418+G418+I418</f>
        <v>66.921212121212108</v>
      </c>
      <c r="W418" s="12">
        <f t="array" ref="W418">COUNT(J418:S418)</f>
        <v>1</v>
      </c>
      <c r="X418" s="12"/>
      <c r="Y418" s="12"/>
      <c r="Z418" s="16"/>
      <c r="AA418" s="12"/>
      <c r="AB418" s="12"/>
      <c r="AC418" s="16"/>
      <c r="AD418" s="16"/>
      <c r="AE418" s="21"/>
    </row>
    <row r="419" spans="1:256" s="19" customFormat="1" ht="16.5" customHeight="1" x14ac:dyDescent="0.2">
      <c r="A419" s="12">
        <v>281</v>
      </c>
      <c r="B419" s="12">
        <f t="array" ref="B419">_xlfn.RANK.EQ(V419,$V$2:$V$607)</f>
        <v>418</v>
      </c>
      <c r="C419" s="13" t="str">
        <f>IF(VLOOKUP($A419,Tournoi!$B$2:$F$601,3,0)="","",VLOOKUP($A419,Tournoi!$B$2:$F$601,3,0))</f>
        <v>Boudaer</v>
      </c>
      <c r="D419" s="13" t="str">
        <f>IF(VLOOKUP($A419,Tournoi!$B$2:$F$601,4,0)="","",VLOOKUP($A419,Tournoi!$B$2:$F$601,4,0))</f>
        <v>Glenn</v>
      </c>
      <c r="E419" t="str">
        <f>IF(VLOOKUP($A419,Tournoi!$B$2:$F$612,5,0)="","",VLOOKUP($A419,Tournoi!$B$2:$F$612,5,0))</f>
        <v/>
      </c>
      <c r="F419" s="12">
        <v>117.21434550989299</v>
      </c>
      <c r="G419" s="12">
        <v>39.071448503297802</v>
      </c>
      <c r="H419" s="12">
        <v>40.423970809539703</v>
      </c>
      <c r="I419" s="12">
        <v>26.949313873026501</v>
      </c>
      <c r="J419" s="14"/>
      <c r="K419" s="12"/>
      <c r="L419" t="s">
        <v>958</v>
      </c>
      <c r="M419" s="12" t="s">
        <v>958</v>
      </c>
      <c r="N419" s="12" t="s">
        <v>958</v>
      </c>
      <c r="O419" s="12" t="str">
        <f>IF(VLOOKUP($A419,Tournoi!$B$2:$AC$601,6,0)="","",VLOOKUP($A419,Tournoi!$B$2:$AF$601,30,0))</f>
        <v/>
      </c>
      <c r="P419" s="12"/>
      <c r="Q419" s="12"/>
      <c r="R419" s="12"/>
      <c r="S419" s="15"/>
      <c r="T419" s="14">
        <f t="array" ref="T419">SUM(J419:S419)</f>
        <v>0</v>
      </c>
      <c r="U419" s="12">
        <f t="array" ref="U419">IF(S419="",0,S419)+IF((COUNT(J419:R419)&lt;6),SUM(J419:R419),(MAX(J419:R419)+LARGE(J419:R419,2)+LARGE(J419:R419,3)+LARGE(J419:R419,4)+LARGE(J419:R419,5)))</f>
        <v>0</v>
      </c>
      <c r="V419" s="12">
        <f>U419+G419+I419</f>
        <v>66.020762376324299</v>
      </c>
      <c r="W419" s="12">
        <f t="array" ref="W419">COUNT(J419:S419)</f>
        <v>0</v>
      </c>
      <c r="X419" s="12"/>
      <c r="Y419" s="12"/>
      <c r="Z419" s="16"/>
      <c r="AA419" s="12"/>
      <c r="AB419" s="12"/>
      <c r="AC419" s="16"/>
      <c r="AD419" s="16"/>
    </row>
    <row r="420" spans="1:256" s="19" customFormat="1" ht="16.5" customHeight="1" x14ac:dyDescent="0.2">
      <c r="A420" s="12">
        <v>355</v>
      </c>
      <c r="B420" s="12">
        <f t="array" ref="B420">_xlfn.RANK.EQ(V420,$V$2:$V$607)</f>
        <v>419</v>
      </c>
      <c r="C420" s="13" t="str">
        <f>IF(VLOOKUP($A420,Tournoi!$B$2:$F$601,3,0)="","",VLOOKUP($A420,Tournoi!$B$2:$F$601,3,0))</f>
        <v>Thonon</v>
      </c>
      <c r="D420" s="13" t="str">
        <f>IF(VLOOKUP($A420,Tournoi!$B$2:$F$601,4,0)="","",VLOOKUP($A420,Tournoi!$B$2:$F$601,4,0))</f>
        <v>Evelyne</v>
      </c>
      <c r="E420" s="13" t="str">
        <f>IF(VLOOKUP($A420,Tournoi!$B$2:$F$612,5,0)="","",VLOOKUP($A420,Tournoi!$B$2:$F$612,5,0))</f>
        <v>In Ludo Veritas</v>
      </c>
      <c r="F420" s="12">
        <v>0</v>
      </c>
      <c r="G420" s="12">
        <v>0</v>
      </c>
      <c r="H420" s="12">
        <v>38.879715807242398</v>
      </c>
      <c r="I420" s="12">
        <v>25.919810538161599</v>
      </c>
      <c r="J420" s="14"/>
      <c r="K420" s="12"/>
      <c r="L420" t="s">
        <v>958</v>
      </c>
      <c r="M420" s="12">
        <v>39.897161451523864</v>
      </c>
      <c r="N420" s="12" t="s">
        <v>958</v>
      </c>
      <c r="O420" s="12" t="str">
        <f>IF(VLOOKUP($A420,Tournoi!$B$2:$AC$601,6,0)="","",VLOOKUP($A420,Tournoi!$B$2:$AF$601,30,0))</f>
        <v/>
      </c>
      <c r="P420" s="12"/>
      <c r="Q420" s="12"/>
      <c r="R420" s="12"/>
      <c r="S420" s="15"/>
      <c r="T420" s="14">
        <f t="array" ref="T420">SUM(J420:S420)</f>
        <v>39.897161451523864</v>
      </c>
      <c r="U420" s="12">
        <f t="array" ref="U420">IF(S420="",0,S420)+IF((COUNT(J420:R420)&lt;6),SUM(J420:R420),(MAX(J420:R420)+LARGE(J420:R420,2)+LARGE(J420:R420,3)+LARGE(J420:R420,4)+LARGE(J420:R420,5)))</f>
        <v>39.897161451523864</v>
      </c>
      <c r="V420" s="12">
        <f>U420+G420+I420</f>
        <v>65.81697198968547</v>
      </c>
      <c r="W420" s="12">
        <f t="array" ref="W420">COUNT(J420:S420)</f>
        <v>1</v>
      </c>
      <c r="X420" s="12"/>
      <c r="Y420" s="12"/>
      <c r="Z420" s="16"/>
      <c r="AA420" s="12"/>
      <c r="AB420" s="12"/>
      <c r="AC420" s="16"/>
      <c r="AD420" s="16"/>
    </row>
    <row r="421" spans="1:256" s="19" customFormat="1" ht="16.5" customHeight="1" x14ac:dyDescent="0.2">
      <c r="A421" s="12">
        <v>62</v>
      </c>
      <c r="B421" s="12">
        <f t="array" ref="B421">_xlfn.RANK.EQ(V421,$V$2:$V$607)</f>
        <v>420</v>
      </c>
      <c r="C421" s="13" t="str">
        <f>IF(VLOOKUP($A421,Tournoi!$B$2:$F$601,3,0)="","",VLOOKUP($A421,Tournoi!$B$2:$F$601,3,0))</f>
        <v>Lefevre</v>
      </c>
      <c r="D421" s="13" t="str">
        <f>IF(VLOOKUP($A421,Tournoi!$B$2:$F$601,4,0)="","",VLOOKUP($A421,Tournoi!$B$2:$F$601,4,0))</f>
        <v>Erna</v>
      </c>
      <c r="E421" t="str">
        <f>IF(VLOOKUP($A421,Tournoi!$B$2:$F$612,5,0)="","",VLOOKUP($A421,Tournoi!$B$2:$F$612,5,0))</f>
        <v/>
      </c>
      <c r="F421" s="12">
        <v>196.74313746362901</v>
      </c>
      <c r="G421" s="12">
        <v>65.581045821209699</v>
      </c>
      <c r="H421" s="12">
        <v>0</v>
      </c>
      <c r="I421" s="12">
        <v>0</v>
      </c>
      <c r="J421" s="14"/>
      <c r="K421" s="12"/>
      <c r="L421" t="s">
        <v>958</v>
      </c>
      <c r="M421" s="12" t="s">
        <v>958</v>
      </c>
      <c r="N421" s="12" t="s">
        <v>958</v>
      </c>
      <c r="O421" s="12" t="str">
        <f>IF(VLOOKUP($A421,Tournoi!$B$2:$AC$601,6,0)="","",VLOOKUP($A421,Tournoi!$B$2:$AF$601,30,0))</f>
        <v/>
      </c>
      <c r="P421" s="12"/>
      <c r="Q421" s="12"/>
      <c r="R421" s="12"/>
      <c r="S421" s="15"/>
      <c r="T421" s="14">
        <f t="array" ref="T421">SUM(J421:S421)</f>
        <v>0</v>
      </c>
      <c r="U421" s="12">
        <f t="array" ref="U421">IF(S421="",0,S421)+IF((COUNT(J421:R421)&lt;6),SUM(J421:R421),(MAX(J421:R421)+LARGE(J421:R421,2)+LARGE(J421:R421,3)+LARGE(J421:R421,4)+LARGE(J421:R421,5)))</f>
        <v>0</v>
      </c>
      <c r="V421" s="12">
        <f>U421+G421+I421</f>
        <v>65.581045821209699</v>
      </c>
      <c r="W421" s="12">
        <f t="array" ref="W421">COUNT(J421:S421)</f>
        <v>0</v>
      </c>
      <c r="X421" s="12"/>
      <c r="Y421" s="12"/>
      <c r="Z421" s="16"/>
      <c r="AA421" s="16"/>
      <c r="AC421" s="16"/>
      <c r="AD421" s="16"/>
    </row>
    <row r="422" spans="1:256" s="19" customFormat="1" ht="16.5" customHeight="1" x14ac:dyDescent="0.2">
      <c r="A422" s="12">
        <v>149</v>
      </c>
      <c r="B422" s="12">
        <f t="array" ref="B422">_xlfn.RANK.EQ(V422,$V$2:$V$607)</f>
        <v>421</v>
      </c>
      <c r="C422" s="13" t="str">
        <f>IF(VLOOKUP($A422,Tournoi!$B$2:$F$601,3,0)="","",VLOOKUP($A422,Tournoi!$B$2:$F$601,3,0))</f>
        <v>Demilie</v>
      </c>
      <c r="D422" s="13" t="str">
        <f>IF(VLOOKUP($A422,Tournoi!$B$2:$F$601,4,0)="","",VLOOKUP($A422,Tournoi!$B$2:$F$601,4,0))</f>
        <v>Laurent</v>
      </c>
      <c r="E422" t="str">
        <f>IF(VLOOKUP($A422,Tournoi!$B$2:$F$612,5,0)="","",VLOOKUP($A422,Tournoi!$B$2:$F$612,5,0))</f>
        <v/>
      </c>
      <c r="F422" s="12">
        <v>196.47530293523999</v>
      </c>
      <c r="G422" s="12">
        <v>65.491767645079904</v>
      </c>
      <c r="H422" s="12">
        <v>0</v>
      </c>
      <c r="I422" s="12">
        <v>0</v>
      </c>
      <c r="J422" s="14"/>
      <c r="K422" s="12"/>
      <c r="L422" t="s">
        <v>958</v>
      </c>
      <c r="M422" s="12" t="s">
        <v>958</v>
      </c>
      <c r="N422" s="12" t="s">
        <v>958</v>
      </c>
      <c r="O422" s="12" t="str">
        <f>IF(VLOOKUP($A422,Tournoi!$B$2:$AC$601,6,0)="","",VLOOKUP($A422,Tournoi!$B$2:$AF$601,30,0))</f>
        <v/>
      </c>
      <c r="P422" s="12"/>
      <c r="Q422" s="12"/>
      <c r="R422" s="12"/>
      <c r="S422" s="15"/>
      <c r="T422" s="14">
        <f t="array" ref="T422">SUM(J422:S422)</f>
        <v>0</v>
      </c>
      <c r="U422" s="12">
        <f t="array" ref="U422">IF(S422="",0,S422)+IF((COUNT(J422:R422)&lt;6),SUM(J422:R422),(MAX(J422:R422)+LARGE(J422:R422,2)+LARGE(J422:R422,3)+LARGE(J422:R422,4)+LARGE(J422:R422,5)))</f>
        <v>0</v>
      </c>
      <c r="V422" s="12">
        <f>U422+G422+I422</f>
        <v>65.491767645079904</v>
      </c>
      <c r="W422" s="12">
        <f t="array" ref="W422">COUNT(J422:S422)</f>
        <v>0</v>
      </c>
      <c r="X422" s="12"/>
      <c r="Y422" s="12"/>
      <c r="Z422" s="16"/>
      <c r="AA422" s="12"/>
      <c r="AB422" s="12"/>
      <c r="AC422" s="16"/>
      <c r="AD422" s="16"/>
      <c r="AE422" s="21"/>
    </row>
    <row r="423" spans="1:256" s="19" customFormat="1" ht="16.5" customHeight="1" x14ac:dyDescent="0.2">
      <c r="A423" s="12">
        <v>174</v>
      </c>
      <c r="B423" s="12">
        <f t="array" ref="B423">_xlfn.RANK.EQ(V423,$V$2:$V$607)</f>
        <v>422</v>
      </c>
      <c r="C423" s="13" t="str">
        <f>IF(VLOOKUP($A423,Tournoi!$B$2:$F$601,3,0)="","",VLOOKUP($A423,Tournoi!$B$2:$F$601,3,0))</f>
        <v>Dockx</v>
      </c>
      <c r="D423" s="13" t="str">
        <f>IF(VLOOKUP($A423,Tournoi!$B$2:$F$601,4,0)="","",VLOOKUP($A423,Tournoi!$B$2:$F$601,4,0))</f>
        <v>Dennis</v>
      </c>
      <c r="E423" t="str">
        <f>IF(VLOOKUP($A423,Tournoi!$B$2:$F$612,5,0)="","",VLOOKUP($A423,Tournoi!$B$2:$F$612,5,0))</f>
        <v/>
      </c>
      <c r="F423" s="12">
        <v>195.867670401494</v>
      </c>
      <c r="G423" s="12">
        <v>65.289223467164604</v>
      </c>
      <c r="H423" s="12">
        <v>0</v>
      </c>
      <c r="I423" s="12">
        <v>0</v>
      </c>
      <c r="J423" s="14"/>
      <c r="K423" s="12"/>
      <c r="L423" t="s">
        <v>958</v>
      </c>
      <c r="M423" s="12" t="s">
        <v>958</v>
      </c>
      <c r="N423" s="12" t="s">
        <v>958</v>
      </c>
      <c r="O423" s="12" t="str">
        <f>IF(VLOOKUP($A423,Tournoi!$B$2:$AC$601,6,0)="","",VLOOKUP($A423,Tournoi!$B$2:$AF$601,30,0))</f>
        <v/>
      </c>
      <c r="P423" s="12"/>
      <c r="Q423" s="12"/>
      <c r="R423" s="12"/>
      <c r="S423" s="15"/>
      <c r="T423" s="14">
        <f t="array" ref="T423">SUM(J423:S423)</f>
        <v>0</v>
      </c>
      <c r="U423" s="12">
        <f t="array" ref="U423">IF(S423="",0,S423)+IF((COUNT(J423:R423)&lt;6),SUM(J423:R423),(MAX(J423:R423)+LARGE(J423:R423,2)+LARGE(J423:R423,3)+LARGE(J423:R423,4)+LARGE(J423:R423,5)))</f>
        <v>0</v>
      </c>
      <c r="V423" s="12">
        <f>U423+G423+I423</f>
        <v>65.289223467164604</v>
      </c>
      <c r="W423" s="12">
        <f t="array" ref="W423">COUNT(J423:S423)</f>
        <v>0</v>
      </c>
      <c r="X423" s="12"/>
      <c r="Y423" s="12"/>
      <c r="Z423" s="16"/>
      <c r="AA423" s="16"/>
      <c r="AC423" s="16"/>
      <c r="AD423" s="16"/>
    </row>
    <row r="424" spans="1:256" s="19" customFormat="1" ht="16.5" customHeight="1" x14ac:dyDescent="0.2">
      <c r="A424" s="12">
        <v>566</v>
      </c>
      <c r="B424" s="12">
        <f t="array" ref="B424">_xlfn.RANK.EQ(V424,$V$2:$V$607)</f>
        <v>423</v>
      </c>
      <c r="C424" s="13" t="str">
        <f>IF(VLOOKUP($A424,Tournoi!$B$2:$F$601,3,0)="","",VLOOKUP($A424,Tournoi!$B$2:$F$601,3,0))</f>
        <v>Wouters</v>
      </c>
      <c r="D424" s="13" t="str">
        <f>IF(VLOOKUP($A424,Tournoi!$B$2:$F$601,4,0)="","",VLOOKUP($A424,Tournoi!$B$2:$F$601,4,0))</f>
        <v>Thijs</v>
      </c>
      <c r="E424" t="str">
        <f>IF(VLOOKUP($A424,Tournoi!$B$2:$F$612,5,0)="","",VLOOKUP($A424,Tournoi!$B$2:$F$612,5,0))</f>
        <v/>
      </c>
      <c r="F424" s="12">
        <v>37.952248578756397</v>
      </c>
      <c r="G424" s="12">
        <v>12.650749526252101</v>
      </c>
      <c r="H424" s="12">
        <v>78.249361406786093</v>
      </c>
      <c r="I424" s="12">
        <v>52.166240937857403</v>
      </c>
      <c r="J424" s="14"/>
      <c r="K424" s="12"/>
      <c r="L424" t="s">
        <v>958</v>
      </c>
      <c r="M424" s="12" t="s">
        <v>958</v>
      </c>
      <c r="N424" s="12" t="s">
        <v>958</v>
      </c>
      <c r="O424" s="12" t="str">
        <f>IF(VLOOKUP($A424,Tournoi!$B$2:$AC$601,6,0)="","",VLOOKUP($A424,Tournoi!$B$2:$AF$601,30,0))</f>
        <v/>
      </c>
      <c r="P424" s="12"/>
      <c r="Q424" s="12"/>
      <c r="R424" s="12"/>
      <c r="S424" s="15"/>
      <c r="T424" s="14">
        <f t="array" ref="T424">SUM(J424:S424)</f>
        <v>0</v>
      </c>
      <c r="U424" s="12">
        <f t="array" ref="U424">IF(S424="",0,S424)+IF((COUNT(J424:R424)&lt;6),SUM(J424:R424),(MAX(J424:R424)+LARGE(J424:R424,2)+LARGE(J424:R424,3)+LARGE(J424:R424,4)+LARGE(J424:R424,5)))</f>
        <v>0</v>
      </c>
      <c r="V424" s="12">
        <f>U424+G424+I424</f>
        <v>64.816990464109509</v>
      </c>
      <c r="W424" s="12">
        <f t="array" ref="W424">COUNT(J424:S424)</f>
        <v>0</v>
      </c>
      <c r="X424" s="12"/>
      <c r="Y424" s="12"/>
      <c r="Z424" s="16"/>
      <c r="AA424" s="12"/>
      <c r="AB424" s="12"/>
      <c r="AC424" s="16"/>
      <c r="AD424" s="16"/>
    </row>
    <row r="425" spans="1:256" s="19" customFormat="1" ht="16.5" customHeight="1" x14ac:dyDescent="0.2">
      <c r="A425" s="12">
        <v>363</v>
      </c>
      <c r="B425" s="12">
        <f t="array" ref="B425">_xlfn.RANK.EQ(V425,$V$2:$V$607)</f>
        <v>424</v>
      </c>
      <c r="C425" s="13" t="str">
        <f>IF(VLOOKUP($A425,Tournoi!$B$2:$F$601,3,0)="","",VLOOKUP($A425,Tournoi!$B$2:$F$601,3,0))</f>
        <v>Prins</v>
      </c>
      <c r="D425" s="13" t="str">
        <f>IF(VLOOKUP($A425,Tournoi!$B$2:$F$601,4,0)="","",VLOOKUP($A425,Tournoi!$B$2:$F$601,4,0))</f>
        <v>Jessica</v>
      </c>
      <c r="E425" t="str">
        <f>IF(VLOOKUP($A425,Tournoi!$B$2:$F$612,5,0)="","",VLOOKUP($A425,Tournoi!$B$2:$F$612,5,0))</f>
        <v/>
      </c>
      <c r="F425" s="12">
        <v>193.45847181118</v>
      </c>
      <c r="G425" s="12">
        <v>64.486157270393505</v>
      </c>
      <c r="H425" s="12">
        <v>0</v>
      </c>
      <c r="I425" s="12">
        <v>0</v>
      </c>
      <c r="J425" s="14"/>
      <c r="K425" s="12"/>
      <c r="L425" t="s">
        <v>958</v>
      </c>
      <c r="M425" s="12" t="s">
        <v>958</v>
      </c>
      <c r="N425" s="12" t="s">
        <v>958</v>
      </c>
      <c r="O425" s="12" t="str">
        <f>IF(VLOOKUP($A425,Tournoi!$B$2:$AC$601,6,0)="","",VLOOKUP($A425,Tournoi!$B$2:$AF$601,30,0))</f>
        <v/>
      </c>
      <c r="P425" s="12"/>
      <c r="Q425" s="12"/>
      <c r="R425" s="12"/>
      <c r="S425" s="15"/>
      <c r="T425" s="14">
        <f t="array" ref="T425">SUM(J425:S425)</f>
        <v>0</v>
      </c>
      <c r="U425" s="12">
        <f t="array" ref="U425">IF(S425="",0,S425)+IF((COUNT(J425:R425)&lt;6),SUM(J425:R425),(MAX(J425:R425)+LARGE(J425:R425,2)+LARGE(J425:R425,3)+LARGE(J425:R425,4)+LARGE(J425:R425,5)))</f>
        <v>0</v>
      </c>
      <c r="V425" s="12">
        <f>U425+G425+I425</f>
        <v>64.486157270393505</v>
      </c>
      <c r="W425" s="12">
        <f t="array" ref="W425">COUNT(J425:S425)</f>
        <v>0</v>
      </c>
      <c r="X425" s="12"/>
      <c r="Y425" s="12"/>
      <c r="Z425" s="16"/>
      <c r="AA425" s="12"/>
      <c r="AB425" s="12"/>
      <c r="AC425" s="16"/>
      <c r="AD425" s="16"/>
    </row>
    <row r="426" spans="1:256" s="19" customFormat="1" ht="16.5" customHeight="1" x14ac:dyDescent="0.2">
      <c r="A426" s="12">
        <v>519</v>
      </c>
      <c r="B426" s="12">
        <f t="array" ref="B426">_xlfn.RANK.EQ(V426,$V$2:$V$607)</f>
        <v>425</v>
      </c>
      <c r="C426" s="13" t="str">
        <f>IF(VLOOKUP($A426,Tournoi!$B$2:$F$601,3,0)="","",VLOOKUP($A426,Tournoi!$B$2:$F$601,3,0))</f>
        <v>Caljon</v>
      </c>
      <c r="D426" s="13" t="str">
        <f>IF(VLOOKUP($A426,Tournoi!$B$2:$F$601,4,0)="","",VLOOKUP($A426,Tournoi!$B$2:$F$601,4,0))</f>
        <v>Jan</v>
      </c>
      <c r="E426" t="str">
        <f>IF(VLOOKUP($A426,Tournoi!$B$2:$F$612,5,0)="","",VLOOKUP($A426,Tournoi!$B$2:$F$612,5,0))</f>
        <v/>
      </c>
      <c r="F426" s="12">
        <v>189.06523304041099</v>
      </c>
      <c r="G426" s="12">
        <v>63.021744346803501</v>
      </c>
      <c r="H426" s="12">
        <v>0</v>
      </c>
      <c r="I426" s="12">
        <v>0</v>
      </c>
      <c r="J426" s="14"/>
      <c r="K426" s="12"/>
      <c r="L426" t="s">
        <v>958</v>
      </c>
      <c r="M426" s="12" t="s">
        <v>958</v>
      </c>
      <c r="N426" s="12" t="s">
        <v>958</v>
      </c>
      <c r="O426" s="12" t="str">
        <f>IF(VLOOKUP($A426,Tournoi!$B$2:$AC$601,6,0)="","",VLOOKUP($A426,Tournoi!$B$2:$AF$601,30,0))</f>
        <v/>
      </c>
      <c r="P426" s="12"/>
      <c r="Q426" s="12"/>
      <c r="R426" s="12"/>
      <c r="S426" s="15"/>
      <c r="T426" s="14">
        <f t="array" ref="T426">SUM(J426:S426)</f>
        <v>0</v>
      </c>
      <c r="U426" s="12">
        <f t="array" ref="U426">IF(S426="",0,S426)+IF((COUNT(J426:R426)&lt;6),SUM(J426:R426),(MAX(J426:R426)+LARGE(J426:R426,2)+LARGE(J426:R426,3)+LARGE(J426:R426,4)+LARGE(J426:R426,5)))</f>
        <v>0</v>
      </c>
      <c r="V426" s="12">
        <f>U426+G426+I426</f>
        <v>63.021744346803501</v>
      </c>
      <c r="W426" s="12">
        <f t="array" ref="W426">COUNT(J426:S426)</f>
        <v>0</v>
      </c>
      <c r="X426" s="12"/>
      <c r="Y426" s="12"/>
      <c r="Z426" s="16"/>
      <c r="AA426" s="12"/>
      <c r="AB426" s="12"/>
      <c r="AC426" s="16"/>
      <c r="AD426" s="16"/>
    </row>
    <row r="427" spans="1:256" s="19" customFormat="1" ht="16.5" customHeight="1" x14ac:dyDescent="0.2">
      <c r="A427" s="12">
        <v>426</v>
      </c>
      <c r="B427" s="12">
        <f t="array" ref="B427">_xlfn.RANK.EQ(V427,$V$2:$V$607)</f>
        <v>426</v>
      </c>
      <c r="C427" s="13" t="str">
        <f>IF(VLOOKUP($A427,Tournoi!$B$2:$F$601,3,0)="","",VLOOKUP($A427,Tournoi!$B$2:$F$601,3,0))</f>
        <v>Hoogstyn</v>
      </c>
      <c r="D427" s="13" t="str">
        <f>IF(VLOOKUP($A427,Tournoi!$B$2:$F$601,4,0)="","",VLOOKUP($A427,Tournoi!$B$2:$F$601,4,0))</f>
        <v>Günter</v>
      </c>
      <c r="E427" t="str">
        <f>IF(VLOOKUP($A427,Tournoi!$B$2:$F$612,5,0)="","",VLOOKUP($A427,Tournoi!$B$2:$F$612,5,0))</f>
        <v/>
      </c>
      <c r="F427" s="12">
        <v>188.40995525727101</v>
      </c>
      <c r="G427" s="12">
        <v>62.803318419090203</v>
      </c>
      <c r="H427" s="12">
        <v>0</v>
      </c>
      <c r="I427" s="12">
        <v>0</v>
      </c>
      <c r="J427" s="14"/>
      <c r="K427" s="12"/>
      <c r="L427" t="s">
        <v>958</v>
      </c>
      <c r="M427" s="12" t="s">
        <v>958</v>
      </c>
      <c r="N427" s="12" t="s">
        <v>958</v>
      </c>
      <c r="O427" s="12" t="str">
        <f>IF(VLOOKUP($A427,Tournoi!$B$2:$AC$601,6,0)="","",VLOOKUP($A427,Tournoi!$B$2:$AF$601,30,0))</f>
        <v/>
      </c>
      <c r="P427" s="12"/>
      <c r="Q427" s="12"/>
      <c r="R427" s="12"/>
      <c r="S427" s="15"/>
      <c r="T427" s="14">
        <f t="array" ref="T427">SUM(J427:S427)</f>
        <v>0</v>
      </c>
      <c r="U427" s="12">
        <f t="array" ref="U427">IF(S427="",0,S427)+IF((COUNT(J427:R427)&lt;6),SUM(J427:R427),(MAX(J427:R427)+LARGE(J427:R427,2)+LARGE(J427:R427,3)+LARGE(J427:R427,4)+LARGE(J427:R427,5)))</f>
        <v>0</v>
      </c>
      <c r="V427" s="12">
        <f>U427+G427+I427</f>
        <v>62.803318419090203</v>
      </c>
      <c r="W427" s="12">
        <f t="array" ref="W427">COUNT(J427:S427)</f>
        <v>0</v>
      </c>
      <c r="X427" s="12"/>
      <c r="Y427" s="12"/>
      <c r="Z427" s="16"/>
      <c r="AA427" s="12"/>
      <c r="AB427" s="12"/>
      <c r="AC427" s="16"/>
      <c r="AD427" s="16"/>
    </row>
    <row r="428" spans="1:256" s="19" customFormat="1" ht="16.5" customHeight="1" x14ac:dyDescent="0.2">
      <c r="A428" s="12">
        <v>459</v>
      </c>
      <c r="B428" s="12">
        <f t="array" ref="B428">_xlfn.RANK.EQ(V428,$V$2:$V$607)</f>
        <v>427</v>
      </c>
      <c r="C428" s="13" t="str">
        <f>IF(VLOOKUP($A428,Tournoi!$B$2:$F$601,3,0)="","",VLOOKUP($A428,Tournoi!$B$2:$F$601,3,0))</f>
        <v>Renard</v>
      </c>
      <c r="D428" s="13" t="str">
        <f>IF(VLOOKUP($A428,Tournoi!$B$2:$F$601,4,0)="","",VLOOKUP($A428,Tournoi!$B$2:$F$601,4,0))</f>
        <v>Carine</v>
      </c>
      <c r="E428" t="str">
        <f>IF(VLOOKUP($A428,Tournoi!$B$2:$F$612,5,0)="","",VLOOKUP($A428,Tournoi!$B$2:$F$612,5,0))</f>
        <v/>
      </c>
      <c r="F428" s="12">
        <v>186.368357749393</v>
      </c>
      <c r="G428" s="12">
        <v>62.122785916464203</v>
      </c>
      <c r="H428" s="12">
        <v>0</v>
      </c>
      <c r="I428" s="12">
        <v>0</v>
      </c>
      <c r="J428" s="14"/>
      <c r="K428" s="12"/>
      <c r="L428" t="s">
        <v>958</v>
      </c>
      <c r="M428" s="12" t="s">
        <v>958</v>
      </c>
      <c r="N428" s="12" t="s">
        <v>958</v>
      </c>
      <c r="O428" s="12" t="str">
        <f>IF(VLOOKUP($A428,Tournoi!$B$2:$AC$601,6,0)="","",VLOOKUP($A428,Tournoi!$B$2:$AF$601,30,0))</f>
        <v/>
      </c>
      <c r="P428" s="12"/>
      <c r="Q428" s="12"/>
      <c r="R428" s="12"/>
      <c r="S428" s="15"/>
      <c r="T428" s="14">
        <f t="array" ref="T428">SUM(J428:S428)</f>
        <v>0</v>
      </c>
      <c r="U428" s="12">
        <f t="array" ref="U428">IF(S428="",0,S428)+IF((COUNT(J428:R428)&lt;6),SUM(J428:R428),(MAX(J428:R428)+LARGE(J428:R428,2)+LARGE(J428:R428,3)+LARGE(J428:R428,4)+LARGE(J428:R428,5)))</f>
        <v>0</v>
      </c>
      <c r="V428" s="12">
        <f>U428+G428+I428</f>
        <v>62.122785916464203</v>
      </c>
      <c r="W428" s="12">
        <f t="array" ref="W428">COUNT(J428:S428)</f>
        <v>0</v>
      </c>
      <c r="X428" s="12"/>
      <c r="Y428" s="12"/>
      <c r="Z428" s="16"/>
      <c r="AA428" s="16"/>
      <c r="AC428" s="16"/>
      <c r="AD428" s="16"/>
    </row>
    <row r="429" spans="1:256" s="19" customFormat="1" ht="16.5" customHeight="1" x14ac:dyDescent="0.2">
      <c r="A429" s="12">
        <v>560</v>
      </c>
      <c r="B429" s="12">
        <f t="array" ref="B429">_xlfn.RANK.EQ(V429,$V$2:$V$607)</f>
        <v>428</v>
      </c>
      <c r="C429" s="13" t="str">
        <f>IF(VLOOKUP($A429,Tournoi!$B$2:$F$601,3,0)="","",VLOOKUP($A429,Tournoi!$B$2:$F$601,3,0))</f>
        <v>De Graef</v>
      </c>
      <c r="D429" s="13" t="str">
        <f>IF(VLOOKUP($A429,Tournoi!$B$2:$F$601,4,0)="","",VLOOKUP($A429,Tournoi!$B$2:$F$601,4,0))</f>
        <v>Maarten</v>
      </c>
      <c r="E429" t="str">
        <f>IF(VLOOKUP($A429,Tournoi!$B$2:$F$612,5,0)="","",VLOOKUP($A429,Tournoi!$B$2:$F$612,5,0))</f>
        <v/>
      </c>
      <c r="F429" s="12">
        <v>0.59359942833809698</v>
      </c>
      <c r="G429" s="12">
        <v>0.197866476112699</v>
      </c>
      <c r="H429" s="12">
        <v>92.282994559080194</v>
      </c>
      <c r="I429" s="12">
        <v>61.521996372720103</v>
      </c>
      <c r="J429" s="14"/>
      <c r="K429" s="12"/>
      <c r="L429" t="s">
        <v>958</v>
      </c>
      <c r="M429" s="12" t="s">
        <v>958</v>
      </c>
      <c r="N429" s="12" t="s">
        <v>958</v>
      </c>
      <c r="O429" s="12" t="str">
        <f>IF(VLOOKUP($A429,Tournoi!$B$2:$AC$601,6,0)="","",VLOOKUP($A429,Tournoi!$B$2:$AF$601,30,0))</f>
        <v/>
      </c>
      <c r="P429" s="12"/>
      <c r="Q429" s="12"/>
      <c r="R429" s="12"/>
      <c r="S429" s="15"/>
      <c r="T429" s="14">
        <f t="array" ref="T429">SUM(J429:S429)</f>
        <v>0</v>
      </c>
      <c r="U429" s="12">
        <f t="array" ref="U429">IF(S429="",0,S429)+IF((COUNT(J429:R429)&lt;6),SUM(J429:R429),(MAX(J429:R429)+LARGE(J429:R429,2)+LARGE(J429:R429,3)+LARGE(J429:R429,4)+LARGE(J429:R429,5)))</f>
        <v>0</v>
      </c>
      <c r="V429" s="12">
        <f>U429+G429+I429</f>
        <v>61.719862848832804</v>
      </c>
      <c r="W429" s="12">
        <f t="array" ref="W429">COUNT(J429:S429)</f>
        <v>0</v>
      </c>
      <c r="X429" s="12"/>
      <c r="Y429" s="12"/>
      <c r="Z429" s="16"/>
      <c r="AA429" s="12"/>
      <c r="AB429" s="12"/>
      <c r="AC429" s="16"/>
      <c r="AD429" s="16"/>
    </row>
    <row r="430" spans="1:256" s="19" customFormat="1" ht="16.5" customHeight="1" x14ac:dyDescent="0.2">
      <c r="A430" s="12">
        <v>494</v>
      </c>
      <c r="B430" s="12">
        <f t="array" ref="B430">_xlfn.RANK.EQ(V430,$V$2:$V$607)</f>
        <v>429</v>
      </c>
      <c r="C430" s="13" t="str">
        <f>IF(VLOOKUP($A430,Tournoi!$B$2:$F$601,3,0)="","",VLOOKUP($A430,Tournoi!$B$2:$F$601,3,0))</f>
        <v>Van Damme</v>
      </c>
      <c r="D430" s="13" t="str">
        <f>IF(VLOOKUP($A430,Tournoi!$B$2:$F$601,4,0)="","",VLOOKUP($A430,Tournoi!$B$2:$F$601,4,0))</f>
        <v>Gunter</v>
      </c>
      <c r="E430" t="str">
        <f>IF(VLOOKUP($A430,Tournoi!$B$2:$F$612,5,0)="","",VLOOKUP($A430,Tournoi!$B$2:$F$612,5,0))</f>
        <v/>
      </c>
      <c r="F430" s="12">
        <v>0</v>
      </c>
      <c r="G430" s="12">
        <v>0</v>
      </c>
      <c r="H430" s="12">
        <v>92.264858418615006</v>
      </c>
      <c r="I430" s="12">
        <v>61.509905612410002</v>
      </c>
      <c r="J430" s="14"/>
      <c r="K430" s="12"/>
      <c r="L430" t="s">
        <v>958</v>
      </c>
      <c r="M430" s="12" t="s">
        <v>958</v>
      </c>
      <c r="N430" s="12" t="s">
        <v>958</v>
      </c>
      <c r="O430" s="12" t="str">
        <f>IF(VLOOKUP($A430,Tournoi!$B$2:$AC$601,6,0)="","",VLOOKUP($A430,Tournoi!$B$2:$AF$601,30,0))</f>
        <v/>
      </c>
      <c r="P430" s="12"/>
      <c r="Q430" s="12"/>
      <c r="R430" s="12"/>
      <c r="S430" s="15"/>
      <c r="T430" s="14">
        <f t="array" ref="T430">SUM(J430:S430)</f>
        <v>0</v>
      </c>
      <c r="U430" s="12">
        <f t="array" ref="U430">IF(S430="",0,S430)+IF((COUNT(J430:R430)&lt;6),SUM(J430:R430),(MAX(J430:R430)+LARGE(J430:R430,2)+LARGE(J430:R430,3)+LARGE(J430:R430,4)+LARGE(J430:R430,5)))</f>
        <v>0</v>
      </c>
      <c r="V430" s="12">
        <f>U430+G430+I430</f>
        <v>61.509905612410002</v>
      </c>
      <c r="W430" s="12">
        <f t="array" ref="W430">COUNT(J430:S430)</f>
        <v>0</v>
      </c>
      <c r="X430" s="12"/>
      <c r="Y430" s="12"/>
      <c r="Z430" s="16"/>
      <c r="AA430" s="12"/>
      <c r="AB430" s="12"/>
      <c r="AC430" s="16"/>
      <c r="AD430" s="16"/>
    </row>
    <row r="431" spans="1:256" s="19" customFormat="1" ht="16.5" customHeight="1" x14ac:dyDescent="0.2">
      <c r="A431" s="12">
        <v>302</v>
      </c>
      <c r="B431" s="12">
        <f t="array" ref="B431">_xlfn.RANK.EQ(V431,$V$2:$V$607)</f>
        <v>430</v>
      </c>
      <c r="C431" s="13" t="str">
        <f>IF(VLOOKUP($A431,Tournoi!$B$2:$F$601,3,0)="","",VLOOKUP($A431,Tournoi!$B$2:$F$601,3,0))</f>
        <v>Verbanck</v>
      </c>
      <c r="D431" s="13" t="str">
        <f>IF(VLOOKUP($A431,Tournoi!$B$2:$F$601,4,0)="","",VLOOKUP($A431,Tournoi!$B$2:$F$601,4,0))</f>
        <v>Pieter</v>
      </c>
      <c r="E431" t="str">
        <f>IF(VLOOKUP($A431,Tournoi!$B$2:$F$612,5,0)="","",VLOOKUP($A431,Tournoi!$B$2:$F$612,5,0))</f>
        <v/>
      </c>
      <c r="F431" s="12">
        <v>166.08508064516101</v>
      </c>
      <c r="G431" s="12">
        <v>55.361693548387102</v>
      </c>
      <c r="H431" s="12">
        <v>0</v>
      </c>
      <c r="I431" s="12">
        <v>0</v>
      </c>
      <c r="J431" s="14"/>
      <c r="K431" s="12"/>
      <c r="L431" t="s">
        <v>958</v>
      </c>
      <c r="M431" s="12" t="s">
        <v>958</v>
      </c>
      <c r="N431" s="12" t="s">
        <v>958</v>
      </c>
      <c r="O431" s="12" t="str">
        <f>IF(VLOOKUP($A431,Tournoi!$B$2:$AC$601,6,0)="","",VLOOKUP($A431,Tournoi!$B$2:$AF$601,30,0))</f>
        <v/>
      </c>
      <c r="P431" s="12"/>
      <c r="Q431" s="12"/>
      <c r="R431" s="12"/>
      <c r="S431" s="15"/>
      <c r="T431" s="14">
        <f t="array" ref="T431">SUM(J431:S431)</f>
        <v>0</v>
      </c>
      <c r="U431" s="12">
        <f t="array" ref="U431">IF(S431="",0,S431)+IF((COUNT(J431:R431)&lt;6),SUM(J431:R431),(MAX(J431:R431)+LARGE(J431:R431,2)+LARGE(J431:R431,3)+LARGE(J431:R431,4)+LARGE(J431:R431,5)))</f>
        <v>0</v>
      </c>
      <c r="V431" s="12">
        <f>U431+G431+I431</f>
        <v>55.361693548387102</v>
      </c>
      <c r="W431" s="12">
        <f t="array" ref="W431">COUNT(J431:S431)</f>
        <v>0</v>
      </c>
      <c r="X431" s="12"/>
      <c r="Y431" s="12"/>
      <c r="Z431" s="16"/>
      <c r="AA431" s="12"/>
      <c r="AB431" s="12"/>
      <c r="AC431" s="16"/>
      <c r="AD431" s="16"/>
    </row>
    <row r="432" spans="1:256" s="19" customFormat="1" ht="16.5" customHeight="1" x14ac:dyDescent="0.2">
      <c r="A432" s="12">
        <v>364</v>
      </c>
      <c r="B432" s="12">
        <f t="array" ref="B432">_xlfn.RANK.EQ(V432,$V$2:$V$607)</f>
        <v>431</v>
      </c>
      <c r="C432" s="13" t="str">
        <f>IF(VLOOKUP($A432,Tournoi!$B$2:$F$601,3,0)="","",VLOOKUP($A432,Tournoi!$B$2:$F$601,3,0))</f>
        <v>Florin</v>
      </c>
      <c r="D432" s="13" t="str">
        <f>IF(VLOOKUP($A432,Tournoi!$B$2:$F$601,4,0)="","",VLOOKUP($A432,Tournoi!$B$2:$F$601,4,0))</f>
        <v>Natacha</v>
      </c>
      <c r="E432" t="str">
        <f>IF(VLOOKUP($A432,Tournoi!$B$2:$F$612,5,0)="","",VLOOKUP($A432,Tournoi!$B$2:$F$612,5,0))</f>
        <v/>
      </c>
      <c r="F432" s="12">
        <v>164.36081812035201</v>
      </c>
      <c r="G432" s="12">
        <v>54.786939373450501</v>
      </c>
      <c r="H432" s="12">
        <v>0</v>
      </c>
      <c r="I432" s="12">
        <v>0</v>
      </c>
      <c r="J432" s="14"/>
      <c r="K432" s="12"/>
      <c r="L432" t="s">
        <v>958</v>
      </c>
      <c r="M432" s="12" t="s">
        <v>958</v>
      </c>
      <c r="N432" s="12" t="s">
        <v>958</v>
      </c>
      <c r="O432" s="12" t="str">
        <f>IF(VLOOKUP($A432,Tournoi!$B$2:$AC$601,6,0)="","",VLOOKUP($A432,Tournoi!$B$2:$AF$601,30,0))</f>
        <v/>
      </c>
      <c r="P432" s="12"/>
      <c r="Q432" s="12"/>
      <c r="R432" s="12"/>
      <c r="S432" s="15"/>
      <c r="T432" s="14">
        <f t="array" ref="T432">SUM(J432:S432)</f>
        <v>0</v>
      </c>
      <c r="U432" s="12">
        <f t="array" ref="U432">IF(S432="",0,S432)+IF((COUNT(J432:R432)&lt;6),SUM(J432:R432),(MAX(J432:R432)+LARGE(J432:R432,2)+LARGE(J432:R432,3)+LARGE(J432:R432,4)+LARGE(J432:R432,5)))</f>
        <v>0</v>
      </c>
      <c r="V432" s="12">
        <f>U432+G432+I432</f>
        <v>54.786939373450501</v>
      </c>
      <c r="W432" s="12">
        <f t="array" ref="W432">COUNT(J432:S432)</f>
        <v>0</v>
      </c>
      <c r="X432" s="12"/>
      <c r="Y432" s="12"/>
      <c r="Z432" s="16"/>
      <c r="AA432" s="12"/>
      <c r="AB432" s="12"/>
      <c r="AC432" s="16"/>
      <c r="AD432" s="16"/>
    </row>
    <row r="433" spans="1:256" s="19" customFormat="1" ht="16.5" customHeight="1" x14ac:dyDescent="0.2">
      <c r="A433" s="12">
        <v>497</v>
      </c>
      <c r="B433" s="12">
        <f t="array" ref="B433">_xlfn.RANK.EQ(V433,$V$2:$V$607)</f>
        <v>432</v>
      </c>
      <c r="C433" s="13" t="str">
        <f>IF(VLOOKUP($A433,Tournoi!$B$2:$F$601,3,0)="","",VLOOKUP($A433,Tournoi!$B$2:$F$601,3,0))</f>
        <v>Vandemaele</v>
      </c>
      <c r="D433" s="13" t="str">
        <f>IF(VLOOKUP($A433,Tournoi!$B$2:$F$601,4,0)="","",VLOOKUP($A433,Tournoi!$B$2:$F$601,4,0))</f>
        <v>Maxime</v>
      </c>
      <c r="E433" t="str">
        <f>IF(VLOOKUP($A433,Tournoi!$B$2:$F$612,5,0)="","",VLOOKUP($A433,Tournoi!$B$2:$F$612,5,0))</f>
        <v/>
      </c>
      <c r="F433" s="12">
        <v>163.06370166207299</v>
      </c>
      <c r="G433" s="12">
        <v>54.354567220691003</v>
      </c>
      <c r="H433" s="12">
        <v>0</v>
      </c>
      <c r="I433" s="12">
        <v>0</v>
      </c>
      <c r="J433" s="14"/>
      <c r="K433" s="12"/>
      <c r="L433" t="s">
        <v>958</v>
      </c>
      <c r="M433" s="12" t="s">
        <v>958</v>
      </c>
      <c r="N433" s="12" t="s">
        <v>958</v>
      </c>
      <c r="O433" s="12" t="str">
        <f>IF(VLOOKUP($A433,Tournoi!$B$2:$AC$601,6,0)="","",VLOOKUP($A433,Tournoi!$B$2:$AF$601,30,0))</f>
        <v/>
      </c>
      <c r="P433" s="12"/>
      <c r="Q433" s="12"/>
      <c r="R433" s="12"/>
      <c r="S433" s="15"/>
      <c r="T433" s="14">
        <f t="array" ref="T433">SUM(J433:S433)</f>
        <v>0</v>
      </c>
      <c r="U433" s="12">
        <f t="array" ref="U433">IF(S433="",0,S433)+IF((COUNT(J433:R433)&lt;6),SUM(J433:R433),(MAX(J433:R433)+LARGE(J433:R433,2)+LARGE(J433:R433,3)+LARGE(J433:R433,4)+LARGE(J433:R433,5)))</f>
        <v>0</v>
      </c>
      <c r="V433" s="12">
        <f>U433+G433+I433</f>
        <v>54.354567220691003</v>
      </c>
      <c r="W433" s="12">
        <f t="array" ref="W433">COUNT(J433:S433)</f>
        <v>0</v>
      </c>
      <c r="X433" s="12"/>
      <c r="Y433" s="12"/>
      <c r="Z433" s="16"/>
      <c r="AA433" s="12"/>
      <c r="AB433" s="12"/>
      <c r="AC433" s="16"/>
      <c r="AD433" s="16"/>
    </row>
    <row r="434" spans="1:256" s="19" customFormat="1" ht="16.5" customHeight="1" x14ac:dyDescent="0.2">
      <c r="A434" s="12">
        <v>464</v>
      </c>
      <c r="B434" s="12">
        <f t="array" ref="B434">_xlfn.RANK.EQ(V434,$V$2:$V$607)</f>
        <v>433</v>
      </c>
      <c r="C434" t="str">
        <f>IF(VLOOKUP($A434,Tournoi!$B$2:$F$601,3,0)="","",VLOOKUP($A434,Tournoi!$B$2:$F$601,3,0))</f>
        <v>Vuylsteke</v>
      </c>
      <c r="D434" t="str">
        <f>IF(VLOOKUP($A434,Tournoi!$B$2:$F$601,4,0)="","",VLOOKUP($A434,Tournoi!$B$2:$F$601,4,0))</f>
        <v>Inigo</v>
      </c>
      <c r="E434" t="str">
        <f>IF(VLOOKUP($A434,Tournoi!$B$2:$F$612,5,0)="","",VLOOKUP($A434,Tournoi!$B$2:$F$612,5,0))</f>
        <v/>
      </c>
      <c r="F434" s="12">
        <v>0</v>
      </c>
      <c r="G434" s="12">
        <v>0</v>
      </c>
      <c r="H434" s="12">
        <v>0</v>
      </c>
      <c r="I434" s="12">
        <v>0</v>
      </c>
      <c r="J434" s="14"/>
      <c r="K434" s="12"/>
      <c r="L434" t="s">
        <v>958</v>
      </c>
      <c r="M434" s="12" t="s">
        <v>958</v>
      </c>
      <c r="N434" s="12" t="s">
        <v>958</v>
      </c>
      <c r="O434" s="12">
        <f>IF(VLOOKUP($A434,Tournoi!$B$2:$AC$601,6,0)="","",VLOOKUP($A434,Tournoi!$B$2:$AF$601,30,0))</f>
        <v>50.666566513251588</v>
      </c>
      <c r="P434" s="12"/>
      <c r="Q434" s="12"/>
      <c r="R434" s="12"/>
      <c r="S434" s="15"/>
      <c r="T434" s="14">
        <f t="array" ref="T434">SUM(J434:S434)</f>
        <v>50.666566513251588</v>
      </c>
      <c r="U434" s="12">
        <f t="array" ref="U434">IF(S434="",0,S434)+IF((COUNT(J434:R434)&lt;6),SUM(J434:R434),(MAX(J434:R434)+LARGE(J434:R434,2)+LARGE(J434:R434,3)+LARGE(J434:R434,4)+LARGE(J434:R434,5)))</f>
        <v>50.666566513251588</v>
      </c>
      <c r="V434" s="12">
        <f>U434+G434+I434</f>
        <v>50.666566513251588</v>
      </c>
      <c r="W434" s="12">
        <f t="array" ref="W434">COUNT(J434:S434)</f>
        <v>1</v>
      </c>
      <c r="X434" s="12"/>
      <c r="Y434" s="12"/>
      <c r="Z434" s="16"/>
      <c r="AA434" s="16"/>
      <c r="AC434" s="16"/>
      <c r="AD434" s="16"/>
    </row>
    <row r="435" spans="1:256" s="19" customFormat="1" ht="16.5" customHeight="1" x14ac:dyDescent="0.2">
      <c r="A435" s="12">
        <v>267</v>
      </c>
      <c r="B435" s="12">
        <f t="array" ref="B435">_xlfn.RANK.EQ(V435,$V$2:$V$607)</f>
        <v>434</v>
      </c>
      <c r="C435" s="13" t="str">
        <f>IF(VLOOKUP($A435,Tournoi!$B$2:$F$601,3,0)="","",VLOOKUP($A435,Tournoi!$B$2:$F$601,3,0))</f>
        <v>Vandierendonck</v>
      </c>
      <c r="D435" s="13" t="str">
        <f>IF(VLOOKUP($A435,Tournoi!$B$2:$F$601,4,0)="","",VLOOKUP($A435,Tournoi!$B$2:$F$601,4,0))</f>
        <v>Johan</v>
      </c>
      <c r="E435" s="13" t="str">
        <f>IF(VLOOKUP($A435,Tournoi!$B$2:$F$612,5,0)="","",VLOOKUP($A435,Tournoi!$B$2:$F$612,5,0))</f>
        <v>Spelen op Zolder</v>
      </c>
      <c r="F435" s="12">
        <v>0</v>
      </c>
      <c r="G435" s="12">
        <v>0</v>
      </c>
      <c r="H435" s="12">
        <v>0.15964523281596499</v>
      </c>
      <c r="I435" s="12">
        <v>0.106430155210643</v>
      </c>
      <c r="J435" s="14">
        <v>50.3632193494579</v>
      </c>
      <c r="K435" s="12"/>
      <c r="L435" t="s">
        <v>958</v>
      </c>
      <c r="M435" s="12" t="s">
        <v>958</v>
      </c>
      <c r="N435" s="12" t="s">
        <v>958</v>
      </c>
      <c r="O435" s="12" t="str">
        <f>IF(VLOOKUP($A435,Tournoi!$B$2:$AC$601,6,0)="","",VLOOKUP($A435,Tournoi!$B$2:$AF$601,30,0))</f>
        <v/>
      </c>
      <c r="P435" s="12"/>
      <c r="Q435" s="12"/>
      <c r="R435" s="12"/>
      <c r="S435" s="15"/>
      <c r="T435" s="14">
        <f t="array" ref="T435">SUM(J435:S435)</f>
        <v>50.3632193494579</v>
      </c>
      <c r="U435" s="12">
        <f t="array" ref="U435">IF(S435="",0,S435)+IF((COUNT(J435:R435)&lt;6),SUM(J435:R435),(MAX(J435:R435)+LARGE(J435:R435,2)+LARGE(J435:R435,3)+LARGE(J435:R435,4)+LARGE(J435:R435,5)))</f>
        <v>50.3632193494579</v>
      </c>
      <c r="V435" s="12">
        <f>U435+G435+I435</f>
        <v>50.469649504668546</v>
      </c>
      <c r="W435" s="12">
        <f t="array" ref="W435">COUNT(J435:S435)</f>
        <v>1</v>
      </c>
      <c r="X435" s="12"/>
      <c r="Y435" s="12"/>
      <c r="Z435" s="16"/>
      <c r="AA435" s="16"/>
      <c r="AC435" s="16"/>
      <c r="AD435" s="16"/>
    </row>
    <row r="436" spans="1:256" s="19" customFormat="1" ht="16.5" customHeight="1" x14ac:dyDescent="0.2">
      <c r="A436" s="12">
        <v>447</v>
      </c>
      <c r="B436" s="12">
        <f t="array" ref="B436">_xlfn.RANK.EQ(V436,$V$2:$V$607)</f>
        <v>435</v>
      </c>
      <c r="C436" t="str">
        <f>IF(VLOOKUP($A436,Tournoi!$B$2:$F$601,3,0)="","",VLOOKUP($A436,Tournoi!$B$2:$F$601,3,0))</f>
        <v>Verhenne</v>
      </c>
      <c r="D436" t="str">
        <f>IF(VLOOKUP($A436,Tournoi!$B$2:$F$601,4,0)="","",VLOOKUP($A436,Tournoi!$B$2:$F$601,4,0))</f>
        <v>Daan</v>
      </c>
      <c r="E436" t="str">
        <f>IF(VLOOKUP($A436,Tournoi!$B$2:$F$612,5,0)="","",VLOOKUP($A436,Tournoi!$B$2:$F$612,5,0))</f>
        <v/>
      </c>
      <c r="F436" s="12">
        <v>0</v>
      </c>
      <c r="G436" s="12">
        <v>0</v>
      </c>
      <c r="H436" s="12">
        <v>0</v>
      </c>
      <c r="I436" s="12">
        <v>0</v>
      </c>
      <c r="J436" s="14"/>
      <c r="K436" s="12"/>
      <c r="L436" t="s">
        <v>958</v>
      </c>
      <c r="M436" s="12" t="s">
        <v>958</v>
      </c>
      <c r="N436" s="12" t="s">
        <v>958</v>
      </c>
      <c r="O436" s="12">
        <f>IF(VLOOKUP($A436,Tournoi!$B$2:$AC$601,6,0)="","",VLOOKUP($A436,Tournoi!$B$2:$AF$601,30,0))</f>
        <v>50.338720042843761</v>
      </c>
      <c r="P436" s="12"/>
      <c r="Q436" s="12"/>
      <c r="R436" s="12"/>
      <c r="S436" s="15"/>
      <c r="T436" s="14">
        <f t="array" ref="T436">SUM(J436:S436)</f>
        <v>50.338720042843761</v>
      </c>
      <c r="U436" s="12">
        <f t="array" ref="U436">IF(S436="",0,S436)+IF((COUNT(J436:R436)&lt;6),SUM(J436:R436),(MAX(J436:R436)+LARGE(J436:R436,2)+LARGE(J436:R436,3)+LARGE(J436:R436,4)+LARGE(J436:R436,5)))</f>
        <v>50.338720042843761</v>
      </c>
      <c r="V436" s="12">
        <f>U436+G436+I436</f>
        <v>50.338720042843761</v>
      </c>
      <c r="W436" s="12">
        <f t="array" ref="W436">COUNT(J436:S436)</f>
        <v>1</v>
      </c>
      <c r="X436" s="12"/>
      <c r="Y436" s="12"/>
      <c r="Z436" s="16"/>
      <c r="AA436" s="12"/>
      <c r="AB436" s="12"/>
      <c r="AC436" s="16"/>
      <c r="AD436" s="16"/>
    </row>
    <row r="437" spans="1:256" s="19" customFormat="1" ht="16.5" customHeight="1" x14ac:dyDescent="0.2">
      <c r="A437" s="12">
        <v>6</v>
      </c>
      <c r="B437" s="12">
        <f t="array" ref="B437">_xlfn.RANK.EQ(V437,$V$2:$V$607)</f>
        <v>436</v>
      </c>
      <c r="C437" s="13" t="str">
        <f>IF(VLOOKUP($A437,Tournoi!$B$2:$F$601,3,0)="","",VLOOKUP($A437,Tournoi!$B$2:$F$601,3,0))</f>
        <v>Laethem</v>
      </c>
      <c r="D437" s="13" t="str">
        <f>IF(VLOOKUP($A437,Tournoi!$B$2:$F$601,4,0)="","",VLOOKUP($A437,Tournoi!$B$2:$F$601,4,0))</f>
        <v>Hilde</v>
      </c>
      <c r="E437" s="13" t="str">
        <f>IF(VLOOKUP($A437,Tournoi!$B$2:$F$612,5,0)="","",VLOOKUP($A437,Tournoi!$B$2:$F$612,5,0))</f>
        <v>Spelen op Zolder</v>
      </c>
      <c r="F437" s="12">
        <v>0</v>
      </c>
      <c r="G437" s="12">
        <v>0</v>
      </c>
      <c r="H437" s="12">
        <v>75.459359145527401</v>
      </c>
      <c r="I437" s="12">
        <v>50.306239430351603</v>
      </c>
      <c r="J437" s="14"/>
      <c r="K437" s="12"/>
      <c r="L437" t="s">
        <v>958</v>
      </c>
      <c r="M437" s="12" t="s">
        <v>958</v>
      </c>
      <c r="N437" s="12" t="s">
        <v>958</v>
      </c>
      <c r="O437" s="12" t="str">
        <f>IF(VLOOKUP($A437,Tournoi!$B$2:$AC$601,6,0)="","",VLOOKUP($A437,Tournoi!$B$2:$AF$601,30,0))</f>
        <v/>
      </c>
      <c r="P437" s="12"/>
      <c r="Q437" s="12"/>
      <c r="R437" s="12"/>
      <c r="S437" s="15"/>
      <c r="T437" s="14">
        <f t="array" ref="T437">SUM(J437:S437)</f>
        <v>0</v>
      </c>
      <c r="U437" s="12">
        <f t="array" ref="U437">IF(S437="",0,S437)+IF((COUNT(J437:R437)&lt;6),SUM(J437:R437),(MAX(J437:R437)+LARGE(J437:R437,2)+LARGE(J437:R437,3)+LARGE(J437:R437,4)+LARGE(J437:R437,5)))</f>
        <v>0</v>
      </c>
      <c r="V437" s="12">
        <f>U437+G437+I437</f>
        <v>50.306239430351603</v>
      </c>
      <c r="W437" s="12">
        <f t="array" ref="W437">COUNT(J437:S437)</f>
        <v>0</v>
      </c>
      <c r="X437" s="12"/>
      <c r="Y437" s="12"/>
      <c r="Z437" s="16"/>
      <c r="AA437" s="12"/>
      <c r="AB437" s="12"/>
      <c r="AC437" s="16"/>
      <c r="AD437" s="16"/>
      <c r="AE437" s="21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20"/>
      <c r="IT437" s="20"/>
      <c r="IU437" s="20"/>
      <c r="IV437" s="20"/>
    </row>
    <row r="438" spans="1:256" s="19" customFormat="1" ht="16.5" customHeight="1" x14ac:dyDescent="0.2">
      <c r="A438" s="12">
        <v>303</v>
      </c>
      <c r="B438" s="12">
        <f t="array" ref="B438">_xlfn.RANK.EQ(V438,$V$2:$V$607)</f>
        <v>437</v>
      </c>
      <c r="C438" s="13" t="str">
        <f>IF(VLOOKUP($A438,Tournoi!$B$2:$F$601,3,0)="","",VLOOKUP($A438,Tournoi!$B$2:$F$601,3,0))</f>
        <v>Dhont</v>
      </c>
      <c r="D438" s="13" t="str">
        <f>IF(VLOOKUP($A438,Tournoi!$B$2:$F$601,4,0)="","",VLOOKUP($A438,Tournoi!$B$2:$F$601,4,0))</f>
        <v>Steven</v>
      </c>
      <c r="E438" t="str">
        <f>IF(VLOOKUP($A438,Tournoi!$B$2:$F$612,5,0)="","",VLOOKUP($A438,Tournoi!$B$2:$F$612,5,0))</f>
        <v/>
      </c>
      <c r="F438" s="12">
        <v>0</v>
      </c>
      <c r="G438" s="12">
        <v>0</v>
      </c>
      <c r="H438" s="12">
        <v>0</v>
      </c>
      <c r="I438" s="12">
        <v>0</v>
      </c>
      <c r="J438" s="14">
        <v>50.304770547057302</v>
      </c>
      <c r="K438" s="12"/>
      <c r="L438" t="s">
        <v>958</v>
      </c>
      <c r="M438" s="12" t="s">
        <v>958</v>
      </c>
      <c r="N438" s="12" t="s">
        <v>958</v>
      </c>
      <c r="O438" s="12" t="str">
        <f>IF(VLOOKUP($A438,Tournoi!$B$2:$AC$601,6,0)="","",VLOOKUP($A438,Tournoi!$B$2:$AF$601,30,0))</f>
        <v/>
      </c>
      <c r="P438" s="12"/>
      <c r="Q438" s="12"/>
      <c r="R438" s="12"/>
      <c r="S438" s="15"/>
      <c r="T438" s="14">
        <f t="array" ref="T438">SUM(J438:S438)</f>
        <v>50.304770547057302</v>
      </c>
      <c r="U438" s="12">
        <f t="array" ref="U438">IF(S438="",0,S438)+IF((COUNT(J438:R438)&lt;6),SUM(J438:R438),(MAX(J438:R438)+LARGE(J438:R438,2)+LARGE(J438:R438,3)+LARGE(J438:R438,4)+LARGE(J438:R438,5)))</f>
        <v>50.304770547057302</v>
      </c>
      <c r="V438" s="12">
        <f>U438+G438+I438</f>
        <v>50.304770547057302</v>
      </c>
      <c r="W438" s="12">
        <f t="array" ref="W438">COUNT(J438:S438)</f>
        <v>1</v>
      </c>
      <c r="X438" s="12"/>
      <c r="Y438" s="12"/>
      <c r="Z438" s="16"/>
      <c r="AA438" s="12"/>
      <c r="AB438" s="12"/>
      <c r="AC438" s="16"/>
      <c r="AD438" s="16"/>
      <c r="AE438" s="21"/>
    </row>
    <row r="439" spans="1:256" s="19" customFormat="1" ht="16.5" customHeight="1" x14ac:dyDescent="0.2">
      <c r="A439" s="12">
        <v>365</v>
      </c>
      <c r="B439" s="12">
        <f t="array" ref="B439">_xlfn.RANK.EQ(V439,$V$2:$V$607)</f>
        <v>438</v>
      </c>
      <c r="C439" s="13" t="str">
        <f>IF(VLOOKUP($A439,Tournoi!$B$2:$F$601,3,0)="","",VLOOKUP($A439,Tournoi!$B$2:$F$601,3,0))</f>
        <v>Maréchal</v>
      </c>
      <c r="D439" s="13" t="str">
        <f>IF(VLOOKUP($A439,Tournoi!$B$2:$F$601,4,0)="","",VLOOKUP($A439,Tournoi!$B$2:$F$601,4,0))</f>
        <v>Jonathan</v>
      </c>
      <c r="E439" t="str">
        <f>IF(VLOOKUP($A439,Tournoi!$B$2:$F$612,5,0)="","",VLOOKUP($A439,Tournoi!$B$2:$F$612,5,0))</f>
        <v/>
      </c>
      <c r="F439" s="12">
        <v>0</v>
      </c>
      <c r="G439" s="12">
        <v>0</v>
      </c>
      <c r="H439" s="12">
        <v>75.260327583095801</v>
      </c>
      <c r="I439" s="12">
        <v>50.173551722063799</v>
      </c>
      <c r="J439" s="14"/>
      <c r="K439" s="12"/>
      <c r="L439" t="s">
        <v>958</v>
      </c>
      <c r="M439" s="12" t="s">
        <v>958</v>
      </c>
      <c r="N439" s="12" t="s">
        <v>958</v>
      </c>
      <c r="O439" s="12" t="str">
        <f>IF(VLOOKUP($A439,Tournoi!$B$2:$AC$601,6,0)="","",VLOOKUP($A439,Tournoi!$B$2:$AF$601,30,0))</f>
        <v/>
      </c>
      <c r="P439" s="12"/>
      <c r="Q439" s="12"/>
      <c r="R439" s="12"/>
      <c r="S439" s="15"/>
      <c r="T439" s="14">
        <f t="array" ref="T439">SUM(J439:S439)</f>
        <v>0</v>
      </c>
      <c r="U439" s="12">
        <f t="array" ref="U439">IF(S439="",0,S439)+IF((COUNT(J439:R439)&lt;6),SUM(J439:R439),(MAX(J439:R439)+LARGE(J439:R439,2)+LARGE(J439:R439,3)+LARGE(J439:R439,4)+LARGE(J439:R439,5)))</f>
        <v>0</v>
      </c>
      <c r="V439" s="12">
        <f>U439+G439+I439</f>
        <v>50.173551722063799</v>
      </c>
      <c r="W439" s="12">
        <f t="array" ref="W439">COUNT(J439:S439)</f>
        <v>0</v>
      </c>
      <c r="X439" s="12"/>
      <c r="Y439" s="12"/>
      <c r="Z439" s="16"/>
      <c r="AA439" s="16"/>
      <c r="AC439" s="16"/>
      <c r="AD439" s="16"/>
    </row>
    <row r="440" spans="1:256" s="19" customFormat="1" ht="16.5" customHeight="1" x14ac:dyDescent="0.2">
      <c r="A440" s="12">
        <v>498</v>
      </c>
      <c r="B440" s="12">
        <f t="array" ref="B440">_xlfn.RANK.EQ(V440,$V$2:$V$607)</f>
        <v>439</v>
      </c>
      <c r="C440" s="13" t="str">
        <f>IF(VLOOKUP($A440,Tournoi!$B$2:$F$601,3,0)="","",VLOOKUP($A440,Tournoi!$B$2:$F$601,3,0))</f>
        <v>De Meulder</v>
      </c>
      <c r="D440" s="13" t="str">
        <f>IF(VLOOKUP($A440,Tournoi!$B$2:$F$601,4,0)="","",VLOOKUP($A440,Tournoi!$B$2:$F$601,4,0))</f>
        <v>Yannick</v>
      </c>
      <c r="E440" t="str">
        <f>IF(VLOOKUP($A440,Tournoi!$B$2:$F$612,5,0)="","",VLOOKUP($A440,Tournoi!$B$2:$F$612,5,0))</f>
        <v/>
      </c>
      <c r="F440" s="12">
        <v>0</v>
      </c>
      <c r="G440" s="12">
        <v>0</v>
      </c>
      <c r="H440" s="12">
        <v>75.2222222222222</v>
      </c>
      <c r="I440" s="12">
        <v>50.148148148148202</v>
      </c>
      <c r="J440" s="14"/>
      <c r="K440" s="12"/>
      <c r="L440" t="s">
        <v>958</v>
      </c>
      <c r="M440" s="12" t="s">
        <v>958</v>
      </c>
      <c r="N440" s="12" t="s">
        <v>958</v>
      </c>
      <c r="O440" s="12" t="str">
        <f>IF(VLOOKUP($A440,Tournoi!$B$2:$AC$601,6,0)="","",VLOOKUP($A440,Tournoi!$B$2:$AF$601,30,0))</f>
        <v/>
      </c>
      <c r="P440" s="12"/>
      <c r="Q440" s="12"/>
      <c r="R440" s="12"/>
      <c r="S440" s="15"/>
      <c r="T440" s="14">
        <f t="array" ref="T440">SUM(J440:S440)</f>
        <v>0</v>
      </c>
      <c r="U440" s="12">
        <f t="array" ref="U440">IF(S440="",0,S440)+IF((COUNT(J440:R440)&lt;6),SUM(J440:R440),(MAX(J440:R440)+LARGE(J440:R440,2)+LARGE(J440:R440,3)+LARGE(J440:R440,4)+LARGE(J440:R440,5)))</f>
        <v>0</v>
      </c>
      <c r="V440" s="12">
        <f>U440+G440+I440</f>
        <v>50.148148148148202</v>
      </c>
      <c r="W440" s="12">
        <f t="array" ref="W440">COUNT(J440:S440)</f>
        <v>0</v>
      </c>
      <c r="X440" s="12"/>
      <c r="Y440" s="12"/>
      <c r="Z440" s="16"/>
      <c r="AA440" s="12"/>
      <c r="AB440" s="12"/>
      <c r="AC440" s="16"/>
      <c r="AD440" s="16"/>
    </row>
    <row r="441" spans="1:256" s="19" customFormat="1" ht="16.5" customHeight="1" x14ac:dyDescent="0.2">
      <c r="A441" s="12">
        <v>350</v>
      </c>
      <c r="B441" s="12">
        <f t="array" ref="B441">_xlfn.RANK.EQ(V441,$V$2:$V$607)</f>
        <v>440</v>
      </c>
      <c r="C441" s="13" t="str">
        <f>IF(VLOOKUP($A441,Tournoi!$B$2:$F$601,3,0)="","",VLOOKUP($A441,Tournoi!$B$2:$F$601,3,0))</f>
        <v>Hermans</v>
      </c>
      <c r="D441" s="13" t="str">
        <f>IF(VLOOKUP($A441,Tournoi!$B$2:$F$601,4,0)="","",VLOOKUP($A441,Tournoi!$B$2:$F$601,4,0))</f>
        <v>Arthur</v>
      </c>
      <c r="E441" t="str">
        <f>IF(VLOOKUP($A441,Tournoi!$B$2:$F$612,5,0)="","",VLOOKUP($A441,Tournoi!$B$2:$F$612,5,0))</f>
        <v/>
      </c>
      <c r="F441" s="12">
        <v>0</v>
      </c>
      <c r="G441" s="12">
        <v>0</v>
      </c>
      <c r="H441" s="12">
        <v>75.196886446886396</v>
      </c>
      <c r="I441" s="12">
        <v>50.131257631257597</v>
      </c>
      <c r="J441" s="14"/>
      <c r="K441" s="12"/>
      <c r="L441" t="s">
        <v>958</v>
      </c>
      <c r="M441" s="12" t="s">
        <v>958</v>
      </c>
      <c r="N441" s="12" t="s">
        <v>958</v>
      </c>
      <c r="O441" s="12" t="str">
        <f>IF(VLOOKUP($A441,Tournoi!$B$2:$AC$601,6,0)="","",VLOOKUP($A441,Tournoi!$B$2:$AF$601,30,0))</f>
        <v/>
      </c>
      <c r="P441" s="12"/>
      <c r="Q441" s="12"/>
      <c r="R441" s="12"/>
      <c r="S441" s="15"/>
      <c r="T441" s="14">
        <f t="array" ref="T441">SUM(J441:S441)</f>
        <v>0</v>
      </c>
      <c r="U441" s="12">
        <f t="array" ref="U441">IF(S441="",0,S441)+IF((COUNT(J441:R441)&lt;6),SUM(J441:R441),(MAX(J441:R441)+LARGE(J441:R441,2)+LARGE(J441:R441,3)+LARGE(J441:R441,4)+LARGE(J441:R441,5)))</f>
        <v>0</v>
      </c>
      <c r="V441" s="12">
        <f>U441+G441+I441</f>
        <v>50.131257631257597</v>
      </c>
      <c r="W441" s="12">
        <f t="array" ref="W441">COUNT(J441:S441)</f>
        <v>0</v>
      </c>
      <c r="X441" s="12"/>
      <c r="Y441" s="12"/>
      <c r="Z441" s="16"/>
      <c r="AA441" s="12"/>
      <c r="AB441" s="12"/>
      <c r="AC441" s="16"/>
      <c r="AD441" s="16"/>
    </row>
    <row r="442" spans="1:256" s="19" customFormat="1" ht="16.5" customHeight="1" x14ac:dyDescent="0.2">
      <c r="A442" s="12">
        <v>298</v>
      </c>
      <c r="B442" s="12">
        <f t="array" ref="B442">_xlfn.RANK.EQ(V442,$V$2:$V$607)</f>
        <v>441</v>
      </c>
      <c r="C442" s="13" t="str">
        <f>IF(VLOOKUP($A442,Tournoi!$B$2:$F$601,3,0)="","",VLOOKUP($A442,Tournoi!$B$2:$F$601,3,0))</f>
        <v>Labeeuw</v>
      </c>
      <c r="D442" s="13" t="str">
        <f>IF(VLOOKUP($A442,Tournoi!$B$2:$F$601,4,0)="","",VLOOKUP($A442,Tournoi!$B$2:$F$601,4,0))</f>
        <v>Joachim</v>
      </c>
      <c r="E442" t="str">
        <f>IF(VLOOKUP($A442,Tournoi!$B$2:$F$612,5,0)="","",VLOOKUP($A442,Tournoi!$B$2:$F$612,5,0))</f>
        <v/>
      </c>
      <c r="F442" s="12">
        <v>150.29338467827401</v>
      </c>
      <c r="G442" s="12">
        <v>50.097794892758003</v>
      </c>
      <c r="H442" s="12">
        <v>0</v>
      </c>
      <c r="I442" s="12">
        <v>0</v>
      </c>
      <c r="J442" s="14"/>
      <c r="K442" s="12"/>
      <c r="L442" t="s">
        <v>958</v>
      </c>
      <c r="M442" s="12" t="s">
        <v>958</v>
      </c>
      <c r="N442" s="12" t="s">
        <v>958</v>
      </c>
      <c r="O442" s="12" t="str">
        <f>IF(VLOOKUP($A442,Tournoi!$B$2:$AC$601,6,0)="","",VLOOKUP($A442,Tournoi!$B$2:$AF$601,30,0))</f>
        <v/>
      </c>
      <c r="P442" s="12"/>
      <c r="Q442" s="12"/>
      <c r="R442" s="12"/>
      <c r="S442" s="15"/>
      <c r="T442" s="14">
        <f t="array" ref="T442">SUM(J442:S442)</f>
        <v>0</v>
      </c>
      <c r="U442" s="12">
        <f t="array" ref="U442">IF(S442="",0,S442)+IF((COUNT(J442:R442)&lt;6),SUM(J442:R442),(MAX(J442:R442)+LARGE(J442:R442,2)+LARGE(J442:R442,3)+LARGE(J442:R442,4)+LARGE(J442:R442,5)))</f>
        <v>0</v>
      </c>
      <c r="V442" s="12">
        <f>U442+G442+I442</f>
        <v>50.097794892758003</v>
      </c>
      <c r="W442" s="12">
        <f t="array" ref="W442">COUNT(J442:S442)</f>
        <v>0</v>
      </c>
      <c r="X442" s="12"/>
      <c r="Y442" s="12"/>
      <c r="Z442" s="16"/>
      <c r="AA442" s="12"/>
      <c r="AB442" s="12"/>
      <c r="AC442" s="16"/>
      <c r="AD442" s="16"/>
    </row>
    <row r="443" spans="1:256" s="19" customFormat="1" ht="16.5" customHeight="1" x14ac:dyDescent="0.2">
      <c r="A443" s="12">
        <v>586</v>
      </c>
      <c r="B443" s="12">
        <f t="array" ref="B443">_xlfn.RANK.EQ(V443,$V$2:$V$607)</f>
        <v>442</v>
      </c>
      <c r="C443" s="13" t="str">
        <f>IF(VLOOKUP($A443,Tournoi!$B$2:$F$601,3,0)="","",VLOOKUP($A443,Tournoi!$B$2:$F$601,3,0))</f>
        <v>Thys</v>
      </c>
      <c r="D443" s="13" t="str">
        <f>IF(VLOOKUP($A443,Tournoi!$B$2:$F$601,4,0)="","",VLOOKUP($A443,Tournoi!$B$2:$F$601,4,0))</f>
        <v>Wout</v>
      </c>
      <c r="E443" t="str">
        <f>IF(VLOOKUP($A443,Tournoi!$B$2:$F$612,5,0)="","",VLOOKUP($A443,Tournoi!$B$2:$F$612,5,0))</f>
        <v/>
      </c>
      <c r="F443" s="12">
        <v>0</v>
      </c>
      <c r="G443" s="12">
        <v>0</v>
      </c>
      <c r="H443" s="12">
        <v>75.097133549714101</v>
      </c>
      <c r="I443" s="12">
        <v>50.064755699809403</v>
      </c>
      <c r="J443" s="14"/>
      <c r="K443" s="12"/>
      <c r="L443" t="s">
        <v>958</v>
      </c>
      <c r="M443" s="12" t="s">
        <v>958</v>
      </c>
      <c r="N443" s="12" t="s">
        <v>958</v>
      </c>
      <c r="O443" s="12" t="str">
        <f>IF(VLOOKUP($A443,Tournoi!$B$2:$AC$601,6,0)="","",VLOOKUP($A443,Tournoi!$B$2:$AF$601,30,0))</f>
        <v/>
      </c>
      <c r="P443" s="12"/>
      <c r="Q443" s="12"/>
      <c r="R443" s="12"/>
      <c r="S443" s="15"/>
      <c r="T443" s="14">
        <f t="array" ref="T443">SUM(J443:S443)</f>
        <v>0</v>
      </c>
      <c r="U443" s="12">
        <f t="array" ref="U443">IF(S443="",0,S443)+IF((COUNT(J443:R443)&lt;6),SUM(J443:R443),(MAX(J443:R443)+LARGE(J443:R443,2)+LARGE(J443:R443,3)+LARGE(J443:R443,4)+LARGE(J443:R443,5)))</f>
        <v>0</v>
      </c>
      <c r="V443" s="12">
        <f>U443+G443+I443</f>
        <v>50.064755699809403</v>
      </c>
      <c r="W443" s="12">
        <f t="array" ref="W443">COUNT(J443:S443)</f>
        <v>0</v>
      </c>
      <c r="X443" s="12"/>
      <c r="Y443" s="12"/>
      <c r="Z443" s="16"/>
      <c r="AA443" s="12"/>
      <c r="AB443" s="12"/>
      <c r="AC443" s="16"/>
      <c r="AD443" s="16"/>
    </row>
    <row r="444" spans="1:256" s="19" customFormat="1" ht="16.5" customHeight="1" x14ac:dyDescent="0.2">
      <c r="A444" s="12">
        <v>220</v>
      </c>
      <c r="B444" s="12">
        <f t="array" ref="B444">_xlfn.RANK.EQ(V444,$V$2:$V$607)</f>
        <v>443</v>
      </c>
      <c r="C444" s="13" t="str">
        <f>IF(VLOOKUP($A444,Tournoi!$B$2:$F$601,3,0)="","",VLOOKUP($A444,Tournoi!$B$2:$F$601,3,0))</f>
        <v>Van Oppens</v>
      </c>
      <c r="D444" s="13" t="str">
        <f>IF(VLOOKUP($A444,Tournoi!$B$2:$F$601,4,0)="","",VLOOKUP($A444,Tournoi!$B$2:$F$601,4,0))</f>
        <v>Thomas</v>
      </c>
      <c r="E444" t="str">
        <f>IF(VLOOKUP($A444,Tournoi!$B$2:$F$612,5,0)="","",VLOOKUP($A444,Tournoi!$B$2:$F$612,5,0))</f>
        <v/>
      </c>
      <c r="F444" s="12">
        <v>139.379951690821</v>
      </c>
      <c r="G444" s="12">
        <v>46.4599838969404</v>
      </c>
      <c r="H444" s="12">
        <v>0</v>
      </c>
      <c r="I444" s="12">
        <v>0</v>
      </c>
      <c r="J444" s="14"/>
      <c r="K444" s="12"/>
      <c r="L444" t="s">
        <v>958</v>
      </c>
      <c r="M444" s="12" t="s">
        <v>958</v>
      </c>
      <c r="N444" s="12" t="s">
        <v>958</v>
      </c>
      <c r="O444" s="12" t="str">
        <f>IF(VLOOKUP($A444,Tournoi!$B$2:$AC$601,6,0)="","",VLOOKUP($A444,Tournoi!$B$2:$AF$601,30,0))</f>
        <v/>
      </c>
      <c r="P444" s="12"/>
      <c r="Q444" s="12"/>
      <c r="R444" s="12"/>
      <c r="S444" s="15"/>
      <c r="T444" s="14">
        <f t="array" ref="T444">SUM(J444:S444)</f>
        <v>0</v>
      </c>
      <c r="U444" s="12">
        <f t="array" ref="U444">IF(S444="",0,S444)+IF((COUNT(J444:R444)&lt;6),SUM(J444:R444),(MAX(J444:R444)+LARGE(J444:R444,2)+LARGE(J444:R444,3)+LARGE(J444:R444,4)+LARGE(J444:R444,5)))</f>
        <v>0</v>
      </c>
      <c r="V444" s="12">
        <f>U444+G444+I444</f>
        <v>46.4599838969404</v>
      </c>
      <c r="W444" s="12">
        <f t="array" ref="W444">COUNT(J444:S444)</f>
        <v>0</v>
      </c>
      <c r="X444" s="12"/>
      <c r="Y444" s="12"/>
      <c r="Z444" s="16"/>
      <c r="AA444" s="16"/>
      <c r="AC444" s="16"/>
      <c r="AD444" s="16"/>
    </row>
    <row r="445" spans="1:256" s="19" customFormat="1" ht="16.5" customHeight="1" x14ac:dyDescent="0.2">
      <c r="A445" s="12">
        <v>282</v>
      </c>
      <c r="B445" s="12">
        <f t="array" ref="B445">_xlfn.RANK.EQ(V445,$V$2:$V$607)</f>
        <v>444</v>
      </c>
      <c r="C445" s="13" t="str">
        <f>IF(VLOOKUP($A445,Tournoi!$B$2:$F$601,3,0)="","",VLOOKUP($A445,Tournoi!$B$2:$F$601,3,0))</f>
        <v>Vossaert</v>
      </c>
      <c r="D445" s="13" t="str">
        <f>IF(VLOOKUP($A445,Tournoi!$B$2:$F$601,4,0)="","",VLOOKUP($A445,Tournoi!$B$2:$F$601,4,0))</f>
        <v>Steven</v>
      </c>
      <c r="E445" t="str">
        <f>IF(VLOOKUP($A445,Tournoi!$B$2:$F$612,5,0)="","",VLOOKUP($A445,Tournoi!$B$2:$F$612,5,0))</f>
        <v/>
      </c>
      <c r="F445" s="12">
        <v>137.94183454203599</v>
      </c>
      <c r="G445" s="12">
        <v>45.980611514011997</v>
      </c>
      <c r="H445" s="12">
        <v>0</v>
      </c>
      <c r="I445" s="12">
        <v>0</v>
      </c>
      <c r="J445" s="14"/>
      <c r="K445" s="12"/>
      <c r="L445" t="s">
        <v>958</v>
      </c>
      <c r="M445" s="12" t="s">
        <v>958</v>
      </c>
      <c r="N445" s="12" t="s">
        <v>958</v>
      </c>
      <c r="O445" s="12" t="str">
        <f>IF(VLOOKUP($A445,Tournoi!$B$2:$AC$601,6,0)="","",VLOOKUP($A445,Tournoi!$B$2:$AF$601,30,0))</f>
        <v/>
      </c>
      <c r="P445" s="12"/>
      <c r="Q445" s="12"/>
      <c r="R445" s="12"/>
      <c r="S445" s="15"/>
      <c r="T445" s="14">
        <f t="array" ref="T445">SUM(J445:S445)</f>
        <v>0</v>
      </c>
      <c r="U445" s="12">
        <f t="array" ref="U445">IF(S445="",0,S445)+IF((COUNT(J445:R445)&lt;6),SUM(J445:R445),(MAX(J445:R445)+LARGE(J445:R445,2)+LARGE(J445:R445,3)+LARGE(J445:R445,4)+LARGE(J445:R445,5)))</f>
        <v>0</v>
      </c>
      <c r="V445" s="12">
        <f>U445+G445+I445</f>
        <v>45.980611514011997</v>
      </c>
      <c r="W445" s="12">
        <f t="array" ref="W445">COUNT(J445:S445)</f>
        <v>0</v>
      </c>
      <c r="X445" s="12"/>
      <c r="Y445" s="12"/>
      <c r="Z445" s="16"/>
      <c r="AA445" s="16"/>
      <c r="AC445" s="16"/>
      <c r="AD445" s="16"/>
    </row>
    <row r="446" spans="1:256" s="19" customFormat="1" ht="16.5" customHeight="1" x14ac:dyDescent="0.2">
      <c r="A446" s="12">
        <v>343</v>
      </c>
      <c r="B446" s="12">
        <f t="array" ref="B446">_xlfn.RANK.EQ(V446,$V$2:$V$607)</f>
        <v>445</v>
      </c>
      <c r="C446" s="13" t="str">
        <f>IF(VLOOKUP($A446,Tournoi!$B$2:$F$601,3,0)="","",VLOOKUP($A446,Tournoi!$B$2:$F$601,3,0))</f>
        <v>Willems</v>
      </c>
      <c r="D446" s="13" t="str">
        <f>IF(VLOOKUP($A446,Tournoi!$B$2:$F$601,4,0)="","",VLOOKUP($A446,Tournoi!$B$2:$F$601,4,0))</f>
        <v>Ian</v>
      </c>
      <c r="E446" t="str">
        <f>IF(VLOOKUP($A446,Tournoi!$B$2:$F$612,5,0)="","",VLOOKUP($A446,Tournoi!$B$2:$F$612,5,0))</f>
        <v/>
      </c>
      <c r="F446" s="12">
        <v>134.008016877637</v>
      </c>
      <c r="G446" s="12">
        <v>44.669338959212403</v>
      </c>
      <c r="H446" s="12">
        <v>0.524612092027822</v>
      </c>
      <c r="I446" s="12">
        <v>0.34974139468521498</v>
      </c>
      <c r="J446" s="14"/>
      <c r="K446" s="12"/>
      <c r="L446" t="s">
        <v>958</v>
      </c>
      <c r="M446" s="12" t="s">
        <v>958</v>
      </c>
      <c r="N446" s="12" t="s">
        <v>958</v>
      </c>
      <c r="O446" s="12" t="str">
        <f>IF(VLOOKUP($A446,Tournoi!$B$2:$AC$601,6,0)="","",VLOOKUP($A446,Tournoi!$B$2:$AF$601,30,0))</f>
        <v/>
      </c>
      <c r="P446" s="12"/>
      <c r="Q446" s="12"/>
      <c r="R446" s="12"/>
      <c r="S446" s="15"/>
      <c r="T446" s="14">
        <f t="array" ref="T446">SUM(J446:S446)</f>
        <v>0</v>
      </c>
      <c r="U446" s="12">
        <f t="array" ref="U446">IF(S446="",0,S446)+IF((COUNT(J446:R446)&lt;6),SUM(J446:R446),(MAX(J446:R446)+LARGE(J446:R446,2)+LARGE(J446:R446,3)+LARGE(J446:R446,4)+LARGE(J446:R446,5)))</f>
        <v>0</v>
      </c>
      <c r="V446" s="12">
        <f>U446+G446+I446</f>
        <v>45.019080353897621</v>
      </c>
      <c r="W446" s="12">
        <f t="array" ref="W446">COUNT(J446:S446)</f>
        <v>0</v>
      </c>
      <c r="X446" s="12"/>
      <c r="Y446" s="12"/>
      <c r="Z446" s="16"/>
      <c r="AA446" s="16"/>
      <c r="AC446" s="16"/>
      <c r="AD446" s="16"/>
    </row>
    <row r="447" spans="1:256" s="19" customFormat="1" ht="16.5" customHeight="1" x14ac:dyDescent="0.2">
      <c r="A447" s="12">
        <v>194</v>
      </c>
      <c r="B447" s="12">
        <f t="array" ref="B447">_xlfn.RANK.EQ(V447,$V$2:$V$607)</f>
        <v>446</v>
      </c>
      <c r="C447" s="13" t="str">
        <f>IF(VLOOKUP($A447,Tournoi!$B$2:$F$601,3,0)="","",VLOOKUP($A447,Tournoi!$B$2:$F$601,3,0))</f>
        <v>Vancompernolle</v>
      </c>
      <c r="D447" s="13" t="str">
        <f>IF(VLOOKUP($A447,Tournoi!$B$2:$F$601,4,0)="","",VLOOKUP($A447,Tournoi!$B$2:$F$601,4,0))</f>
        <v>Davy</v>
      </c>
      <c r="E447" s="13" t="str">
        <f>IF(VLOOKUP($A447,Tournoi!$B$2:$F$612,5,0)="","",VLOOKUP($A447,Tournoi!$B$2:$F$612,5,0))</f>
        <v>Spelen op Zolder</v>
      </c>
      <c r="F447" s="12">
        <v>0</v>
      </c>
      <c r="G447" s="12">
        <v>0</v>
      </c>
      <c r="H447" s="12">
        <v>67.098343685300193</v>
      </c>
      <c r="I447" s="12">
        <v>44.7322291235335</v>
      </c>
      <c r="J447" s="14">
        <v>0.27840862451090376</v>
      </c>
      <c r="K447" s="12"/>
      <c r="L447" t="s">
        <v>958</v>
      </c>
      <c r="M447" s="12" t="s">
        <v>958</v>
      </c>
      <c r="N447" s="12" t="s">
        <v>958</v>
      </c>
      <c r="O447" s="12" t="str">
        <f>IF(VLOOKUP($A447,Tournoi!$B$2:$AC$601,6,0)="","",VLOOKUP($A447,Tournoi!$B$2:$AF$601,30,0))</f>
        <v/>
      </c>
      <c r="P447" s="12"/>
      <c r="Q447" s="12"/>
      <c r="R447" s="12"/>
      <c r="S447" s="15"/>
      <c r="T447" s="14">
        <f t="array" ref="T447">SUM(J447:S447)</f>
        <v>0.27840862451090376</v>
      </c>
      <c r="U447" s="12">
        <f t="array" ref="U447">IF(S447="",0,S447)+IF((COUNT(J447:R447)&lt;6),SUM(J447:R447),(MAX(J447:R447)+LARGE(J447:R447,2)+LARGE(J447:R447,3)+LARGE(J447:R447,4)+LARGE(J447:R447,5)))</f>
        <v>0.27840862451090376</v>
      </c>
      <c r="V447" s="12">
        <f>U447+G447+I447</f>
        <v>45.010637748044402</v>
      </c>
      <c r="W447" s="12">
        <f t="array" ref="W447">COUNT(J447:S447)</f>
        <v>1</v>
      </c>
      <c r="X447" s="12"/>
      <c r="Y447" s="12"/>
      <c r="Z447" s="16"/>
      <c r="AA447" s="16"/>
      <c r="AC447" s="16"/>
      <c r="AD447" s="16"/>
    </row>
    <row r="448" spans="1:256" s="19" customFormat="1" ht="16.5" customHeight="1" x14ac:dyDescent="0.2">
      <c r="A448" s="12">
        <v>412</v>
      </c>
      <c r="B448" s="12">
        <f t="array" ref="B448">_xlfn.RANK.EQ(V448,$V$2:$V$607)</f>
        <v>447</v>
      </c>
      <c r="C448" s="13" t="str">
        <f>IF(VLOOKUP($A448,Tournoi!$B$2:$F$601,3,0)="","",VLOOKUP($A448,Tournoi!$B$2:$F$601,3,0))</f>
        <v>Lempereur</v>
      </c>
      <c r="D448" s="13" t="str">
        <f>IF(VLOOKUP($A448,Tournoi!$B$2:$F$601,4,0)="","",VLOOKUP($A448,Tournoi!$B$2:$F$601,4,0))</f>
        <v>Nicolas</v>
      </c>
      <c r="E448" t="str">
        <f>IF(VLOOKUP($A448,Tournoi!$B$2:$F$612,5,0)="","",VLOOKUP($A448,Tournoi!$B$2:$F$612,5,0))</f>
        <v/>
      </c>
      <c r="F448" s="12">
        <v>0</v>
      </c>
      <c r="G448" s="12">
        <v>0</v>
      </c>
      <c r="H448" s="12">
        <v>67.511729132932601</v>
      </c>
      <c r="I448" s="12">
        <v>45.007819421955098</v>
      </c>
      <c r="J448" s="14"/>
      <c r="K448" s="12"/>
      <c r="L448" t="s">
        <v>958</v>
      </c>
      <c r="M448" s="12" t="s">
        <v>958</v>
      </c>
      <c r="N448" s="12" t="s">
        <v>958</v>
      </c>
      <c r="O448" s="12" t="str">
        <f>IF(VLOOKUP($A448,Tournoi!$B$2:$AC$601,6,0)="","",VLOOKUP($A448,Tournoi!$B$2:$AF$601,30,0))</f>
        <v/>
      </c>
      <c r="P448" s="12"/>
      <c r="Q448" s="12"/>
      <c r="R448" s="12"/>
      <c r="S448" s="15"/>
      <c r="T448" s="14">
        <f t="array" ref="T448">SUM(J448:S448)</f>
        <v>0</v>
      </c>
      <c r="U448" s="12">
        <f t="array" ref="U448">IF(S448="",0,S448)+IF((COUNT(J448:R448)&lt;6),SUM(J448:R448),(MAX(J448:R448)+LARGE(J448:R448,2)+LARGE(J448:R448,3)+LARGE(J448:R448,4)+LARGE(J448:R448,5)))</f>
        <v>0</v>
      </c>
      <c r="V448" s="12">
        <f>U448+G448+I448</f>
        <v>45.007819421955098</v>
      </c>
      <c r="W448" s="12">
        <f t="array" ref="W448">COUNT(J448:S448)</f>
        <v>0</v>
      </c>
      <c r="X448" s="12"/>
      <c r="Y448" s="12"/>
      <c r="Z448" s="16"/>
      <c r="AA448" s="16"/>
      <c r="AC448" s="16"/>
      <c r="AD448" s="16"/>
    </row>
    <row r="449" spans="1:256" s="19" customFormat="1" ht="16.5" customHeight="1" x14ac:dyDescent="0.2">
      <c r="A449" s="12">
        <v>472</v>
      </c>
      <c r="B449" s="12">
        <f t="array" ref="B449">_xlfn.RANK.EQ(V449,$V$2:$V$607)</f>
        <v>448</v>
      </c>
      <c r="C449" s="13" t="str">
        <f>IF(VLOOKUP($A449,Tournoi!$B$2:$F$601,3,0)="","",VLOOKUP($A449,Tournoi!$B$2:$F$601,3,0))</f>
        <v>Polfliet</v>
      </c>
      <c r="D449" s="13" t="str">
        <f>IF(VLOOKUP($A449,Tournoi!$B$2:$F$601,4,0)="","",VLOOKUP($A449,Tournoi!$B$2:$F$601,4,0))</f>
        <v>Bart</v>
      </c>
      <c r="E449" t="str">
        <f>IF(VLOOKUP($A449,Tournoi!$B$2:$F$612,5,0)="","",VLOOKUP($A449,Tournoi!$B$2:$F$612,5,0))</f>
        <v/>
      </c>
      <c r="F449" s="12">
        <v>0</v>
      </c>
      <c r="G449" s="12">
        <v>0</v>
      </c>
      <c r="H449" s="12">
        <v>67.388229678123295</v>
      </c>
      <c r="I449" s="12">
        <v>44.925486452082197</v>
      </c>
      <c r="J449" s="14"/>
      <c r="K449" s="12"/>
      <c r="L449" t="s">
        <v>958</v>
      </c>
      <c r="M449" s="12" t="s">
        <v>958</v>
      </c>
      <c r="N449" s="12" t="s">
        <v>958</v>
      </c>
      <c r="O449" s="12" t="str">
        <f>IF(VLOOKUP($A449,Tournoi!$B$2:$AC$601,6,0)="","",VLOOKUP($A449,Tournoi!$B$2:$AF$601,30,0))</f>
        <v/>
      </c>
      <c r="P449" s="12"/>
      <c r="Q449" s="12"/>
      <c r="R449" s="12"/>
      <c r="S449" s="15"/>
      <c r="T449" s="14">
        <f t="array" ref="T449">SUM(J449:S449)</f>
        <v>0</v>
      </c>
      <c r="U449" s="12">
        <f t="array" ref="U449">IF(S449="",0,S449)+IF((COUNT(J449:R449)&lt;6),SUM(J449:R449),(MAX(J449:R449)+LARGE(J449:R449,2)+LARGE(J449:R449,3)+LARGE(J449:R449,4)+LARGE(J449:R449,5)))</f>
        <v>0</v>
      </c>
      <c r="V449" s="12">
        <f>U449+G449+I449</f>
        <v>44.925486452082197</v>
      </c>
      <c r="W449" s="12">
        <f t="array" ref="W449">COUNT(J449:S449)</f>
        <v>0</v>
      </c>
      <c r="X449" s="12"/>
      <c r="Y449" s="12"/>
      <c r="Z449" s="16"/>
      <c r="AA449" s="16"/>
      <c r="AC449" s="16"/>
      <c r="AD449" s="16"/>
      <c r="AG449" s="21"/>
    </row>
    <row r="450" spans="1:256" s="19" customFormat="1" ht="16.5" customHeight="1" x14ac:dyDescent="0.2">
      <c r="A450" s="12">
        <v>414</v>
      </c>
      <c r="B450" s="12">
        <f t="array" ref="B450">_xlfn.RANK.EQ(V450,$V$2:$V$607)</f>
        <v>449</v>
      </c>
      <c r="C450" s="13" t="str">
        <f>IF(VLOOKUP($A450,Tournoi!$B$2:$F$601,3,0)="","",VLOOKUP($A450,Tournoi!$B$2:$F$601,3,0))</f>
        <v>Van Poucke</v>
      </c>
      <c r="D450" s="13" t="str">
        <f>IF(VLOOKUP($A450,Tournoi!$B$2:$F$601,4,0)="","",VLOOKUP($A450,Tournoi!$B$2:$F$601,4,0))</f>
        <v>Reinhart</v>
      </c>
      <c r="E450" t="str">
        <f>IF(VLOOKUP($A450,Tournoi!$B$2:$F$612,5,0)="","",VLOOKUP($A450,Tournoi!$B$2:$F$612,5,0))</f>
        <v/>
      </c>
      <c r="F450" s="12">
        <v>0</v>
      </c>
      <c r="G450" s="12">
        <v>0</v>
      </c>
      <c r="H450" s="12">
        <v>67.289616248499996</v>
      </c>
      <c r="I450" s="12">
        <v>44.859744165666697</v>
      </c>
      <c r="J450" s="14"/>
      <c r="K450" s="12"/>
      <c r="L450" t="s">
        <v>958</v>
      </c>
      <c r="M450" s="12" t="s">
        <v>958</v>
      </c>
      <c r="N450" s="12" t="s">
        <v>958</v>
      </c>
      <c r="O450" s="12" t="str">
        <f>IF(VLOOKUP($A450,Tournoi!$B$2:$AC$601,6,0)="","",VLOOKUP($A450,Tournoi!$B$2:$AF$601,30,0))</f>
        <v/>
      </c>
      <c r="P450" s="12"/>
      <c r="Q450" s="12"/>
      <c r="R450" s="12"/>
      <c r="S450" s="15"/>
      <c r="T450" s="14">
        <f t="array" ref="T450">SUM(J450:S450)</f>
        <v>0</v>
      </c>
      <c r="U450" s="12">
        <f t="array" ref="U450">IF(S450="",0,S450)+IF((COUNT(J450:R450)&lt;6),SUM(J450:R450),(MAX(J450:R450)+LARGE(J450:R450,2)+LARGE(J450:R450,3)+LARGE(J450:R450,4)+LARGE(J450:R450,5)))</f>
        <v>0</v>
      </c>
      <c r="V450" s="12">
        <f>U450+G450+I450</f>
        <v>44.859744165666697</v>
      </c>
      <c r="W450" s="12">
        <f t="array" ref="W450">COUNT(J450:S450)</f>
        <v>0</v>
      </c>
      <c r="X450" s="12"/>
      <c r="Y450" s="12"/>
      <c r="Z450" s="16"/>
      <c r="AA450" s="16"/>
      <c r="AC450" s="16"/>
      <c r="AD450" s="16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  <c r="IV450" s="20"/>
    </row>
    <row r="451" spans="1:256" s="19" customFormat="1" ht="16.5" customHeight="1" x14ac:dyDescent="0.2">
      <c r="A451" s="12">
        <v>463</v>
      </c>
      <c r="B451" s="12">
        <f t="array" ref="B451">_xlfn.RANK.EQ(V451,$V$2:$V$607)</f>
        <v>450</v>
      </c>
      <c r="C451" s="13" t="str">
        <f>IF(VLOOKUP($A451,Tournoi!$B$2:$F$601,3,0)="","",VLOOKUP($A451,Tournoi!$B$2:$F$601,3,0))</f>
        <v>De Witte</v>
      </c>
      <c r="D451" s="13" t="str">
        <f>IF(VLOOKUP($A451,Tournoi!$B$2:$F$601,4,0)="","",VLOOKUP($A451,Tournoi!$B$2:$F$601,4,0))</f>
        <v>Niek</v>
      </c>
      <c r="E451" t="str">
        <f>IF(VLOOKUP($A451,Tournoi!$B$2:$F$612,5,0)="","",VLOOKUP($A451,Tournoi!$B$2:$F$612,5,0))</f>
        <v/>
      </c>
      <c r="F451" s="12">
        <v>0</v>
      </c>
      <c r="G451" s="12">
        <v>0</v>
      </c>
      <c r="H451" s="12">
        <v>67.243565217391307</v>
      </c>
      <c r="I451" s="12">
        <v>44.8290434782609</v>
      </c>
      <c r="J451" s="14"/>
      <c r="K451" s="12"/>
      <c r="L451" t="s">
        <v>958</v>
      </c>
      <c r="M451" s="12" t="s">
        <v>958</v>
      </c>
      <c r="N451" s="12" t="s">
        <v>958</v>
      </c>
      <c r="O451" s="12" t="str">
        <f>IF(VLOOKUP($A451,Tournoi!$B$2:$AC$601,6,0)="","",VLOOKUP($A451,Tournoi!$B$2:$AF$601,30,0))</f>
        <v/>
      </c>
      <c r="P451" s="12"/>
      <c r="Q451" s="12"/>
      <c r="R451" s="12"/>
      <c r="S451" s="15"/>
      <c r="T451" s="14">
        <f t="array" ref="T451">SUM(J451:S451)</f>
        <v>0</v>
      </c>
      <c r="U451" s="12">
        <f t="array" ref="U451">IF(S451="",0,S451)+IF((COUNT(J451:R451)&lt;6),SUM(J451:R451),(MAX(J451:R451)+LARGE(J451:R451,2)+LARGE(J451:R451,3)+LARGE(J451:R451,4)+LARGE(J451:R451,5)))</f>
        <v>0</v>
      </c>
      <c r="V451" s="12">
        <f>U451+G451+I451</f>
        <v>44.8290434782609</v>
      </c>
      <c r="W451" s="12">
        <f t="array" ref="W451">COUNT(J451:S451)</f>
        <v>0</v>
      </c>
      <c r="X451" s="12"/>
      <c r="Y451" s="12"/>
      <c r="Z451" s="16"/>
      <c r="AA451" s="12"/>
      <c r="AB451" s="12"/>
      <c r="AC451" s="16"/>
      <c r="AD451" s="16"/>
    </row>
    <row r="452" spans="1:256" s="19" customFormat="1" ht="16.5" customHeight="1" x14ac:dyDescent="0.2">
      <c r="A452" s="12">
        <v>252</v>
      </c>
      <c r="B452" s="12">
        <f t="array" ref="B452">_xlfn.RANK.EQ(V452,$V$2:$V$607)</f>
        <v>451</v>
      </c>
      <c r="C452" s="13" t="str">
        <f>IF(VLOOKUP($A452,Tournoi!$B$2:$F$601,3,0)="","",VLOOKUP($A452,Tournoi!$B$2:$F$601,3,0))</f>
        <v>Beuselinck</v>
      </c>
      <c r="D452" s="13" t="str">
        <f>IF(VLOOKUP($A452,Tournoi!$B$2:$F$601,4,0)="","",VLOOKUP($A452,Tournoi!$B$2:$F$601,4,0))</f>
        <v>Jelle</v>
      </c>
      <c r="E452" t="str">
        <f>IF(VLOOKUP($A452,Tournoi!$B$2:$F$612,5,0)="","",VLOOKUP($A452,Tournoi!$B$2:$F$612,5,0))</f>
        <v/>
      </c>
      <c r="F452" s="12">
        <v>0</v>
      </c>
      <c r="G452" s="12">
        <v>0</v>
      </c>
      <c r="H452" s="12">
        <v>66.958612975391503</v>
      </c>
      <c r="I452" s="12">
        <v>44.639075316927702</v>
      </c>
      <c r="J452" s="14"/>
      <c r="K452" s="12"/>
      <c r="L452" t="s">
        <v>958</v>
      </c>
      <c r="M452" s="12" t="s">
        <v>958</v>
      </c>
      <c r="N452" s="12" t="s">
        <v>958</v>
      </c>
      <c r="O452" s="12" t="str">
        <f>IF(VLOOKUP($A452,Tournoi!$B$2:$AC$601,6,0)="","",VLOOKUP($A452,Tournoi!$B$2:$AF$601,30,0))</f>
        <v/>
      </c>
      <c r="P452" s="12"/>
      <c r="Q452" s="12"/>
      <c r="R452" s="12"/>
      <c r="S452" s="15"/>
      <c r="T452" s="14">
        <f t="array" ref="T452">SUM(J452:S452)</f>
        <v>0</v>
      </c>
      <c r="U452" s="12">
        <f t="array" ref="U452">IF(S452="",0,S452)+IF((COUNT(J452:R452)&lt;6),SUM(J452:R452),(MAX(J452:R452)+LARGE(J452:R452,2)+LARGE(J452:R452,3)+LARGE(J452:R452,4)+LARGE(J452:R452,5)))</f>
        <v>0</v>
      </c>
      <c r="V452" s="12">
        <f>U452+G452+I452</f>
        <v>44.639075316927702</v>
      </c>
      <c r="W452" s="12">
        <f t="array" ref="W452">COUNT(J452:S452)</f>
        <v>0</v>
      </c>
      <c r="X452" s="12"/>
      <c r="Y452" s="12"/>
      <c r="Z452" s="16"/>
      <c r="AA452" s="16"/>
      <c r="AC452" s="16"/>
      <c r="AD452" s="16"/>
    </row>
    <row r="453" spans="1:256" s="19" customFormat="1" ht="16.5" customHeight="1" x14ac:dyDescent="0.2">
      <c r="A453" s="12">
        <v>450</v>
      </c>
      <c r="B453" s="12">
        <f t="array" ref="B453">_xlfn.RANK.EQ(V453,$V$2:$V$607)</f>
        <v>452</v>
      </c>
      <c r="C453" s="13" t="str">
        <f>IF(VLOOKUP($A453,Tournoi!$B$2:$F$601,3,0)="","",VLOOKUP($A453,Tournoi!$B$2:$F$601,3,0))</f>
        <v>Verryt</v>
      </c>
      <c r="D453" s="13" t="str">
        <f>IF(VLOOKUP($A453,Tournoi!$B$2:$F$601,4,0)="","",VLOOKUP($A453,Tournoi!$B$2:$F$601,4,0))</f>
        <v>Bjorn</v>
      </c>
      <c r="E453" t="str">
        <f>IF(VLOOKUP($A453,Tournoi!$B$2:$F$612,5,0)="","",VLOOKUP($A453,Tournoi!$B$2:$F$612,5,0))</f>
        <v/>
      </c>
      <c r="F453" s="12">
        <v>133.875700280112</v>
      </c>
      <c r="G453" s="12">
        <v>44.625233426704</v>
      </c>
      <c r="H453" s="12">
        <v>0</v>
      </c>
      <c r="I453" s="12">
        <v>0</v>
      </c>
      <c r="J453" s="14"/>
      <c r="K453" s="12"/>
      <c r="L453" t="s">
        <v>958</v>
      </c>
      <c r="M453" s="12" t="s">
        <v>958</v>
      </c>
      <c r="N453" s="12" t="s">
        <v>958</v>
      </c>
      <c r="O453" s="12" t="str">
        <f>IF(VLOOKUP($A453,Tournoi!$B$2:$AC$601,6,0)="","",VLOOKUP($A453,Tournoi!$B$2:$AF$601,30,0))</f>
        <v/>
      </c>
      <c r="P453" s="12"/>
      <c r="Q453" s="12"/>
      <c r="R453" s="12"/>
      <c r="S453" s="15"/>
      <c r="T453" s="14">
        <f t="array" ref="T453">SUM(J453:S453)</f>
        <v>0</v>
      </c>
      <c r="U453" s="12">
        <f t="array" ref="U453">IF(S453="",0,S453)+IF((COUNT(J453:R453)&lt;6),SUM(J453:R453),(MAX(J453:R453)+LARGE(J453:R453,2)+LARGE(J453:R453,3)+LARGE(J453:R453,4)+LARGE(J453:R453,5)))</f>
        <v>0</v>
      </c>
      <c r="V453" s="12">
        <f>U453+G453+I453</f>
        <v>44.625233426704</v>
      </c>
      <c r="W453" s="12">
        <f t="array" ref="W453">COUNT(J453:S453)</f>
        <v>0</v>
      </c>
      <c r="X453" s="12"/>
      <c r="Y453" s="12"/>
      <c r="Z453" s="16"/>
      <c r="AA453" s="16"/>
      <c r="AC453" s="16"/>
      <c r="AD453" s="16"/>
    </row>
    <row r="454" spans="1:256" s="19" customFormat="1" ht="16.5" customHeight="1" x14ac:dyDescent="0.2">
      <c r="A454" s="12">
        <v>474</v>
      </c>
      <c r="B454" s="12">
        <f t="array" ref="B454">_xlfn.RANK.EQ(V454,$V$2:$V$607)</f>
        <v>453</v>
      </c>
      <c r="C454" s="13" t="str">
        <f>IF(VLOOKUP($A454,Tournoi!$B$2:$F$601,3,0)="","",VLOOKUP($A454,Tournoi!$B$2:$F$601,3,0))</f>
        <v>Van Campenhoudt</v>
      </c>
      <c r="D454" s="13" t="str">
        <f>IF(VLOOKUP($A454,Tournoi!$B$2:$F$601,4,0)="","",VLOOKUP($A454,Tournoi!$B$2:$F$601,4,0))</f>
        <v>Niels</v>
      </c>
      <c r="E454" t="str">
        <f>IF(VLOOKUP($A454,Tournoi!$B$2:$F$612,5,0)="","",VLOOKUP($A454,Tournoi!$B$2:$F$612,5,0))</f>
        <v/>
      </c>
      <c r="F454" s="12">
        <v>0</v>
      </c>
      <c r="G454" s="12">
        <v>0</v>
      </c>
      <c r="H454" s="12">
        <v>66.936507936507894</v>
      </c>
      <c r="I454" s="12">
        <v>44.624338624338598</v>
      </c>
      <c r="J454" s="14"/>
      <c r="K454" s="12"/>
      <c r="L454" t="s">
        <v>958</v>
      </c>
      <c r="M454" s="12" t="s">
        <v>958</v>
      </c>
      <c r="N454" s="12" t="s">
        <v>958</v>
      </c>
      <c r="O454" s="12" t="str">
        <f>IF(VLOOKUP($A454,Tournoi!$B$2:$AC$601,6,0)="","",VLOOKUP($A454,Tournoi!$B$2:$AF$601,30,0))</f>
        <v/>
      </c>
      <c r="P454" s="12"/>
      <c r="Q454" s="12"/>
      <c r="R454" s="12"/>
      <c r="S454" s="15"/>
      <c r="T454" s="14">
        <f t="array" ref="T454">SUM(J454:S454)</f>
        <v>0</v>
      </c>
      <c r="U454" s="12">
        <f t="array" ref="U454">IF(S454="",0,S454)+IF((COUNT(J454:R454)&lt;6),SUM(J454:R454),(MAX(J454:R454)+LARGE(J454:R454,2)+LARGE(J454:R454,3)+LARGE(J454:R454,4)+LARGE(J454:R454,5)))</f>
        <v>0</v>
      </c>
      <c r="V454" s="12">
        <f>U454+G454+I454</f>
        <v>44.624338624338598</v>
      </c>
      <c r="W454" s="12">
        <f t="array" ref="W454">COUNT(J454:S454)</f>
        <v>0</v>
      </c>
      <c r="X454" s="12"/>
      <c r="Y454" s="12"/>
      <c r="Z454" s="16"/>
      <c r="AA454" s="12"/>
      <c r="AB454" s="12"/>
      <c r="AC454" s="16"/>
      <c r="AD454" s="16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20"/>
      <c r="IT454" s="20"/>
      <c r="IU454" s="20"/>
      <c r="IV454" s="20"/>
    </row>
    <row r="455" spans="1:256" s="19" customFormat="1" ht="16.5" customHeight="1" x14ac:dyDescent="0.2">
      <c r="A455" s="12">
        <v>94</v>
      </c>
      <c r="B455" s="12">
        <f t="array" ref="B455">_xlfn.RANK.EQ(V455,$V$2:$V$607)</f>
        <v>454</v>
      </c>
      <c r="C455" s="13" t="str">
        <f>IF(VLOOKUP($A455,Tournoi!$B$2:$F$601,3,0)="","",VLOOKUP($A455,Tournoi!$B$2:$F$601,3,0))</f>
        <v>Degrieck</v>
      </c>
      <c r="D455" s="13" t="str">
        <f>IF(VLOOKUP($A455,Tournoi!$B$2:$F$601,4,0)="","",VLOOKUP($A455,Tournoi!$B$2:$F$601,4,0))</f>
        <v>Els</v>
      </c>
      <c r="E455" t="str">
        <f>IF(VLOOKUP($A455,Tournoi!$B$2:$F$612,5,0)="","",VLOOKUP($A455,Tournoi!$B$2:$F$612,5,0))</f>
        <v/>
      </c>
      <c r="F455" s="12">
        <v>0</v>
      </c>
      <c r="G455" s="12">
        <v>0</v>
      </c>
      <c r="H455" s="12">
        <v>66.897544853635495</v>
      </c>
      <c r="I455" s="12">
        <v>44.598363235756999</v>
      </c>
      <c r="J455" s="14"/>
      <c r="K455" s="12"/>
      <c r="L455" t="s">
        <v>958</v>
      </c>
      <c r="M455" s="12" t="s">
        <v>958</v>
      </c>
      <c r="N455" s="12" t="s">
        <v>958</v>
      </c>
      <c r="O455" s="12" t="str">
        <f>IF(VLOOKUP($A455,Tournoi!$B$2:$AC$601,6,0)="","",VLOOKUP($A455,Tournoi!$B$2:$AF$601,30,0))</f>
        <v/>
      </c>
      <c r="P455" s="12"/>
      <c r="Q455" s="12"/>
      <c r="R455" s="12"/>
      <c r="S455" s="15"/>
      <c r="T455" s="14">
        <f t="array" ref="T455">SUM(J455:S455)</f>
        <v>0</v>
      </c>
      <c r="U455" s="12">
        <f t="array" ref="U455">IF(S455="",0,S455)+IF((COUNT(J455:R455)&lt;6),SUM(J455:R455),(MAX(J455:R455)+LARGE(J455:R455,2)+LARGE(J455:R455,3)+LARGE(J455:R455,4)+LARGE(J455:R455,5)))</f>
        <v>0</v>
      </c>
      <c r="V455" s="12">
        <f>U455+G455+I455</f>
        <v>44.598363235756999</v>
      </c>
      <c r="W455" s="12">
        <f t="array" ref="W455">COUNT(J455:S455)</f>
        <v>0</v>
      </c>
      <c r="X455" s="12"/>
      <c r="Y455" s="12"/>
      <c r="Z455" s="16"/>
      <c r="AA455" s="16"/>
      <c r="AC455" s="16"/>
      <c r="AD455" s="16"/>
    </row>
    <row r="456" spans="1:256" s="19" customFormat="1" ht="16.5" customHeight="1" x14ac:dyDescent="0.2">
      <c r="A456" s="12">
        <v>481</v>
      </c>
      <c r="B456" s="12">
        <f t="array" ref="B456">_xlfn.RANK.EQ(V456,$V$2:$V$607)</f>
        <v>455</v>
      </c>
      <c r="C456" s="13" t="str">
        <f>IF(VLOOKUP($A456,Tournoi!$B$2:$F$601,3,0)="","",VLOOKUP($A456,Tournoi!$B$2:$F$601,3,0))</f>
        <v>Mels</v>
      </c>
      <c r="D456" s="13" t="str">
        <f>IF(VLOOKUP($A456,Tournoi!$B$2:$F$601,4,0)="","",VLOOKUP($A456,Tournoi!$B$2:$F$601,4,0))</f>
        <v>Stefaan</v>
      </c>
      <c r="E456" t="str">
        <f>IF(VLOOKUP($A456,Tournoi!$B$2:$F$612,5,0)="","",VLOOKUP($A456,Tournoi!$B$2:$F$612,5,0))</f>
        <v/>
      </c>
      <c r="F456" s="12">
        <v>125.647032493369</v>
      </c>
      <c r="G456" s="12">
        <v>41.8823441644562</v>
      </c>
      <c r="H456" s="12">
        <v>0</v>
      </c>
      <c r="I456" s="12">
        <v>0</v>
      </c>
      <c r="J456" s="14"/>
      <c r="K456" s="12"/>
      <c r="L456" t="s">
        <v>958</v>
      </c>
      <c r="M456" s="12" t="s">
        <v>958</v>
      </c>
      <c r="N456" s="12" t="s">
        <v>958</v>
      </c>
      <c r="O456" s="12" t="str">
        <f>IF(VLOOKUP($A456,Tournoi!$B$2:$AC$601,6,0)="","",VLOOKUP($A456,Tournoi!$B$2:$AF$601,30,0))</f>
        <v/>
      </c>
      <c r="P456" s="12"/>
      <c r="Q456" s="12"/>
      <c r="R456" s="12"/>
      <c r="S456" s="15"/>
      <c r="T456" s="14">
        <f t="array" ref="T456">SUM(J456:S456)</f>
        <v>0</v>
      </c>
      <c r="U456" s="12">
        <f t="array" ref="U456">IF(S456="",0,S456)+IF((COUNT(J456:R456)&lt;6),SUM(J456:R456),(MAX(J456:R456)+LARGE(J456:R456,2)+LARGE(J456:R456,3)+LARGE(J456:R456,4)+LARGE(J456:R456,5)))</f>
        <v>0</v>
      </c>
      <c r="V456" s="12">
        <f>U456+G456+I456</f>
        <v>41.8823441644562</v>
      </c>
      <c r="W456" s="12">
        <f t="array" ref="W456">COUNT(J456:S456)</f>
        <v>0</v>
      </c>
      <c r="X456" s="12"/>
      <c r="Y456" s="12"/>
      <c r="Z456" s="16"/>
      <c r="AA456" s="12"/>
      <c r="AB456" s="12"/>
      <c r="AC456" s="16"/>
      <c r="AD456" s="16"/>
    </row>
    <row r="457" spans="1:256" s="19" customFormat="1" ht="16.5" customHeight="1" x14ac:dyDescent="0.2">
      <c r="A457" s="12">
        <v>504</v>
      </c>
      <c r="B457" s="12">
        <f t="array" ref="B457">_xlfn.RANK.EQ(V457,$V$2:$V$607)</f>
        <v>456</v>
      </c>
      <c r="C457" s="13" t="str">
        <f>IF(VLOOKUP($A457,Tournoi!$B$2:$F$601,3,0)="","",VLOOKUP($A457,Tournoi!$B$2:$F$601,3,0))</f>
        <v>Verhulst</v>
      </c>
      <c r="D457" s="13" t="str">
        <f>IF(VLOOKUP($A457,Tournoi!$B$2:$F$601,4,0)="","",VLOOKUP($A457,Tournoi!$B$2:$F$601,4,0))</f>
        <v>Frank</v>
      </c>
      <c r="E457" t="str">
        <f>IF(VLOOKUP($A457,Tournoi!$B$2:$F$612,5,0)="","",VLOOKUP($A457,Tournoi!$B$2:$F$612,5,0))</f>
        <v/>
      </c>
      <c r="F457" s="12">
        <v>125.583758941505</v>
      </c>
      <c r="G457" s="12">
        <v>41.861252980501703</v>
      </c>
      <c r="H457" s="12">
        <v>0</v>
      </c>
      <c r="I457" s="12">
        <v>0</v>
      </c>
      <c r="J457" s="14"/>
      <c r="K457" s="12"/>
      <c r="L457" t="s">
        <v>958</v>
      </c>
      <c r="M457" s="12" t="s">
        <v>958</v>
      </c>
      <c r="N457" s="12" t="s">
        <v>958</v>
      </c>
      <c r="O457" s="12" t="str">
        <f>IF(VLOOKUP($A457,Tournoi!$B$2:$AC$601,6,0)="","",VLOOKUP($A457,Tournoi!$B$2:$AF$601,30,0))</f>
        <v/>
      </c>
      <c r="P457" s="12"/>
      <c r="Q457" s="12"/>
      <c r="R457" s="12"/>
      <c r="S457" s="15"/>
      <c r="T457" s="14">
        <f t="array" ref="T457">SUM(J457:S457)</f>
        <v>0</v>
      </c>
      <c r="U457" s="12">
        <f t="array" ref="U457">IF(S457="",0,S457)+IF((COUNT(J457:R457)&lt;6),SUM(J457:R457),(MAX(J457:R457)+LARGE(J457:R457,2)+LARGE(J457:R457,3)+LARGE(J457:R457,4)+LARGE(J457:R457,5)))</f>
        <v>0</v>
      </c>
      <c r="V457" s="12">
        <f>U457+G457+I457</f>
        <v>41.861252980501703</v>
      </c>
      <c r="W457" s="12">
        <f t="array" ref="W457">COUNT(J457:S457)</f>
        <v>0</v>
      </c>
      <c r="X457" s="12"/>
      <c r="Y457" s="12"/>
      <c r="Z457" s="16"/>
      <c r="AA457" s="16"/>
      <c r="AC457" s="16"/>
      <c r="AD457" s="16"/>
    </row>
    <row r="458" spans="1:256" s="19" customFormat="1" ht="16.5" customHeight="1" x14ac:dyDescent="0.2">
      <c r="A458" s="12">
        <v>162</v>
      </c>
      <c r="B458" s="12">
        <f t="array" ref="B458">_xlfn.RANK.EQ(V458,$V$2:$V$607)</f>
        <v>457</v>
      </c>
      <c r="C458" s="13" t="str">
        <f>IF(VLOOKUP($A458,Tournoi!$B$2:$F$601,3,0)="","",VLOOKUP($A458,Tournoi!$B$2:$F$601,3,0))</f>
        <v>Pyck</v>
      </c>
      <c r="D458" s="13" t="str">
        <f>IF(VLOOKUP($A458,Tournoi!$B$2:$F$601,4,0)="","",VLOOKUP($A458,Tournoi!$B$2:$F$601,4,0))</f>
        <v>Kiara</v>
      </c>
      <c r="E458" t="str">
        <f>IF(VLOOKUP($A458,Tournoi!$B$2:$F$612,5,0)="","",VLOOKUP($A458,Tournoi!$B$2:$F$612,5,0))</f>
        <v/>
      </c>
      <c r="F458" s="12">
        <v>121.24422252541299</v>
      </c>
      <c r="G458" s="12">
        <v>40.414740841804402</v>
      </c>
      <c r="H458" s="12">
        <v>0</v>
      </c>
      <c r="I458" s="12">
        <v>0</v>
      </c>
      <c r="J458" s="14"/>
      <c r="K458" s="12"/>
      <c r="L458" t="s">
        <v>958</v>
      </c>
      <c r="M458" s="12" t="s">
        <v>958</v>
      </c>
      <c r="N458" s="12" t="s">
        <v>958</v>
      </c>
      <c r="O458" s="12" t="str">
        <f>IF(VLOOKUP($A458,Tournoi!$B$2:$AC$601,6,0)="","",VLOOKUP($A458,Tournoi!$B$2:$AF$601,30,0))</f>
        <v/>
      </c>
      <c r="P458" s="12"/>
      <c r="Q458" s="12"/>
      <c r="R458" s="12"/>
      <c r="S458" s="15"/>
      <c r="T458" s="14">
        <f t="array" ref="T458">SUM(J458:S458)</f>
        <v>0</v>
      </c>
      <c r="U458" s="12">
        <f t="array" ref="U458">IF(S458="",0,S458)+IF((COUNT(J458:R458)&lt;6),SUM(J458:R458),(MAX(J458:R458)+LARGE(J458:R458,2)+LARGE(J458:R458,3)+LARGE(J458:R458,4)+LARGE(J458:R458,5)))</f>
        <v>0</v>
      </c>
      <c r="V458" s="12">
        <f>U458+G458+I458</f>
        <v>40.414740841804402</v>
      </c>
      <c r="W458" s="12">
        <f t="array" ref="W458">COUNT(J458:S458)</f>
        <v>0</v>
      </c>
      <c r="X458" s="12"/>
      <c r="Y458" s="12"/>
      <c r="Z458" s="16"/>
      <c r="AA458" s="12"/>
      <c r="AB458" s="12"/>
      <c r="AC458" s="16"/>
      <c r="AD458" s="16"/>
    </row>
    <row r="459" spans="1:256" s="19" customFormat="1" ht="16.5" customHeight="1" x14ac:dyDescent="0.2">
      <c r="A459" s="12">
        <v>72</v>
      </c>
      <c r="B459" s="12">
        <f t="array" ref="B459">_xlfn.RANK.EQ(V459,$V$2:$V$607)</f>
        <v>458</v>
      </c>
      <c r="C459" s="13" t="str">
        <f>IF(VLOOKUP($A459,Tournoi!$B$2:$F$601,3,0)="","",VLOOKUP($A459,Tournoi!$B$2:$F$601,3,0))</f>
        <v>Lobbestael</v>
      </c>
      <c r="D459" s="13" t="str">
        <f>IF(VLOOKUP($A459,Tournoi!$B$2:$F$601,4,0)="","",VLOOKUP($A459,Tournoi!$B$2:$F$601,4,0))</f>
        <v>Myriam</v>
      </c>
      <c r="E459" s="13" t="str">
        <f>IF(VLOOKUP($A459,Tournoi!$B$2:$F$612,5,0)="","",VLOOKUP($A459,Tournoi!$B$2:$F$612,5,0))</f>
        <v>Teen en Tander</v>
      </c>
      <c r="F459" s="12">
        <v>0</v>
      </c>
      <c r="G459" s="12">
        <v>0</v>
      </c>
      <c r="H459" s="12">
        <v>0</v>
      </c>
      <c r="I459" s="12">
        <v>0</v>
      </c>
      <c r="J459" s="14">
        <v>40.285701174141401</v>
      </c>
      <c r="K459" s="12"/>
      <c r="L459" t="s">
        <v>958</v>
      </c>
      <c r="M459" s="12" t="s">
        <v>958</v>
      </c>
      <c r="N459" s="12" t="s">
        <v>958</v>
      </c>
      <c r="O459" s="12" t="str">
        <f>IF(VLOOKUP($A459,Tournoi!$B$2:$AC$601,6,0)="","",VLOOKUP($A459,Tournoi!$B$2:$AF$601,30,0))</f>
        <v/>
      </c>
      <c r="P459" s="12"/>
      <c r="Q459" s="12"/>
      <c r="R459" s="12"/>
      <c r="S459" s="15"/>
      <c r="T459" s="14">
        <f t="array" ref="T459">SUM(J459:S459)</f>
        <v>40.285701174141401</v>
      </c>
      <c r="U459" s="12">
        <f t="array" ref="U459">IF(S459="",0,S459)+IF((COUNT(J459:R459)&lt;6),SUM(J459:R459),(MAX(J459:R459)+LARGE(J459:R459,2)+LARGE(J459:R459,3)+LARGE(J459:R459,4)+LARGE(J459:R459,5)))</f>
        <v>40.285701174141401</v>
      </c>
      <c r="V459" s="12">
        <f>U459+G459+I459</f>
        <v>40.285701174141401</v>
      </c>
      <c r="W459" s="12">
        <f t="array" ref="W459">COUNT(J459:S459)</f>
        <v>1</v>
      </c>
      <c r="X459" s="12"/>
      <c r="Y459" s="12"/>
      <c r="Z459" s="16"/>
      <c r="AA459" s="12"/>
      <c r="AB459" s="12"/>
      <c r="AC459" s="16"/>
      <c r="AD459" s="16"/>
    </row>
    <row r="460" spans="1:256" s="19" customFormat="1" ht="16.5" customHeight="1" x14ac:dyDescent="0.2">
      <c r="A460" s="12">
        <v>190</v>
      </c>
      <c r="B460" s="12">
        <f t="array" ref="B460">_xlfn.RANK.EQ(V460,$V$2:$V$607)</f>
        <v>459</v>
      </c>
      <c r="C460" s="13" t="str">
        <f>IF(VLOOKUP($A460,Tournoi!$B$2:$F$601,3,0)="","",VLOOKUP($A460,Tournoi!$B$2:$F$601,3,0))</f>
        <v>Custers</v>
      </c>
      <c r="D460" s="13" t="str">
        <f>IF(VLOOKUP($A460,Tournoi!$B$2:$F$601,4,0)="","",VLOOKUP($A460,Tournoi!$B$2:$F$601,4,0))</f>
        <v>Sonja</v>
      </c>
      <c r="E460" t="str">
        <f>IF(VLOOKUP($A460,Tournoi!$B$2:$F$612,5,0)="","",VLOOKUP($A460,Tournoi!$B$2:$F$612,5,0))</f>
        <v/>
      </c>
      <c r="F460" s="12">
        <v>116.449434603387</v>
      </c>
      <c r="G460" s="12">
        <v>38.816478201128902</v>
      </c>
      <c r="H460" s="12">
        <v>0</v>
      </c>
      <c r="I460" s="12">
        <v>0</v>
      </c>
      <c r="J460" s="14"/>
      <c r="K460" s="12"/>
      <c r="L460" t="s">
        <v>958</v>
      </c>
      <c r="M460" s="12" t="s">
        <v>958</v>
      </c>
      <c r="N460" s="12" t="s">
        <v>958</v>
      </c>
      <c r="O460" s="12" t="str">
        <f>IF(VLOOKUP($A460,Tournoi!$B$2:$AC$601,6,0)="","",VLOOKUP($A460,Tournoi!$B$2:$AF$601,30,0))</f>
        <v/>
      </c>
      <c r="P460" s="12"/>
      <c r="Q460" s="12"/>
      <c r="R460" s="12"/>
      <c r="S460" s="15"/>
      <c r="T460" s="14">
        <f t="array" ref="T460">SUM(J460:S460)</f>
        <v>0</v>
      </c>
      <c r="U460" s="12">
        <f t="array" ref="U460">IF(S460="",0,S460)+IF((COUNT(J460:R460)&lt;6),SUM(J460:R460),(MAX(J460:R460)+LARGE(J460:R460,2)+LARGE(J460:R460,3)+LARGE(J460:R460,4)+LARGE(J460:R460,5)))</f>
        <v>0</v>
      </c>
      <c r="V460" s="12">
        <f>U460+G460+I460</f>
        <v>38.816478201128902</v>
      </c>
      <c r="W460" s="12">
        <f t="array" ref="W460">COUNT(J460:S460)</f>
        <v>0</v>
      </c>
      <c r="X460" s="12"/>
      <c r="Y460" s="12"/>
      <c r="Z460" s="16"/>
      <c r="AA460" s="12"/>
      <c r="AB460" s="12"/>
      <c r="AC460" s="16"/>
      <c r="AD460" s="16"/>
    </row>
    <row r="461" spans="1:256" s="19" customFormat="1" ht="16.5" customHeight="1" x14ac:dyDescent="0.2">
      <c r="A461" s="12">
        <v>319</v>
      </c>
      <c r="B461" s="12">
        <f t="array" ref="B461">_xlfn.RANK.EQ(V461,$V$2:$V$607)</f>
        <v>460</v>
      </c>
      <c r="C461" s="13" t="str">
        <f>IF(VLOOKUP($A461,Tournoi!$B$2:$F$601,3,0)="","",VLOOKUP($A461,Tournoi!$B$2:$F$601,3,0))</f>
        <v>Bragard</v>
      </c>
      <c r="D461" s="13" t="str">
        <f>IF(VLOOKUP($A461,Tournoi!$B$2:$F$601,4,0)="","",VLOOKUP($A461,Tournoi!$B$2:$F$601,4,0))</f>
        <v>Louis</v>
      </c>
      <c r="E461" t="str">
        <f>IF(VLOOKUP($A461,Tournoi!$B$2:$F$612,5,0)="","",VLOOKUP($A461,Tournoi!$B$2:$F$612,5,0))</f>
        <v/>
      </c>
      <c r="F461" s="12">
        <v>114.707345634378</v>
      </c>
      <c r="G461" s="12">
        <v>38.235781878125998</v>
      </c>
      <c r="H461" s="12">
        <v>0</v>
      </c>
      <c r="I461" s="12">
        <v>0</v>
      </c>
      <c r="J461" s="14"/>
      <c r="K461" s="12"/>
      <c r="L461" t="s">
        <v>958</v>
      </c>
      <c r="M461" s="12" t="s">
        <v>958</v>
      </c>
      <c r="N461" s="12" t="s">
        <v>958</v>
      </c>
      <c r="O461" s="12" t="str">
        <f>IF(VLOOKUP($A461,Tournoi!$B$2:$AC$601,6,0)="","",VLOOKUP($A461,Tournoi!$B$2:$AF$601,30,0))</f>
        <v/>
      </c>
      <c r="P461" s="12"/>
      <c r="Q461" s="12"/>
      <c r="R461" s="12"/>
      <c r="S461" s="15"/>
      <c r="T461" s="14">
        <f t="array" ref="T461">SUM(J461:S461)</f>
        <v>0</v>
      </c>
      <c r="U461" s="12">
        <f t="array" ref="U461">IF(S461="",0,S461)+IF((COUNT(J461:R461)&lt;6),SUM(J461:R461),(MAX(J461:R461)+LARGE(J461:R461,2)+LARGE(J461:R461,3)+LARGE(J461:R461,4)+LARGE(J461:R461,5)))</f>
        <v>0</v>
      </c>
      <c r="V461" s="12">
        <f>U461+G461+I461</f>
        <v>38.235781878125998</v>
      </c>
      <c r="W461" s="12">
        <f t="array" ref="W461">COUNT(J461:S461)</f>
        <v>0</v>
      </c>
      <c r="X461" s="12"/>
      <c r="Y461" s="12"/>
      <c r="Z461" s="12"/>
      <c r="AA461" s="12"/>
      <c r="AB461" s="12"/>
      <c r="AC461" s="12"/>
      <c r="AD461" s="12"/>
      <c r="AE461" s="23"/>
      <c r="AF461" s="23"/>
      <c r="AG461" s="23"/>
    </row>
    <row r="462" spans="1:256" s="19" customFormat="1" ht="16.5" customHeight="1" x14ac:dyDescent="0.2">
      <c r="A462" s="12">
        <v>584</v>
      </c>
      <c r="B462" s="12">
        <f t="array" ref="B462">_xlfn.RANK.EQ(V462,$V$2:$V$607)</f>
        <v>461</v>
      </c>
      <c r="C462" s="13" t="str">
        <f>IF(VLOOKUP($A462,Tournoi!$B$2:$F$601,3,0)="","",VLOOKUP($A462,Tournoi!$B$2:$F$601,3,0))</f>
        <v>Grietens</v>
      </c>
      <c r="D462" s="13" t="str">
        <f>IF(VLOOKUP($A462,Tournoi!$B$2:$F$601,4,0)="","",VLOOKUP($A462,Tournoi!$B$2:$F$601,4,0))</f>
        <v>David</v>
      </c>
      <c r="E462" t="str">
        <f>IF(VLOOKUP($A462,Tournoi!$B$2:$F$612,5,0)="","",VLOOKUP($A462,Tournoi!$B$2:$F$612,5,0))</f>
        <v/>
      </c>
      <c r="F462" s="12">
        <v>0</v>
      </c>
      <c r="G462" s="12">
        <v>0</v>
      </c>
      <c r="H462" s="12">
        <v>0</v>
      </c>
      <c r="I462" s="12">
        <v>0</v>
      </c>
      <c r="J462" s="14"/>
      <c r="K462" s="12">
        <v>37.9841999870699</v>
      </c>
      <c r="L462" t="s">
        <v>958</v>
      </c>
      <c r="M462" s="12" t="s">
        <v>958</v>
      </c>
      <c r="N462" s="12" t="s">
        <v>958</v>
      </c>
      <c r="O462" s="12" t="str">
        <f>IF(VLOOKUP($A462,Tournoi!$B$2:$AC$601,6,0)="","",VLOOKUP($A462,Tournoi!$B$2:$AF$601,30,0))</f>
        <v/>
      </c>
      <c r="P462" s="12"/>
      <c r="Q462" s="12"/>
      <c r="R462" s="12"/>
      <c r="S462" s="15"/>
      <c r="T462" s="14">
        <f t="array" ref="T462">SUM(J462:S462)</f>
        <v>37.9841999870699</v>
      </c>
      <c r="U462" s="12">
        <f t="array" ref="U462">IF(S462="",0,S462)+IF((COUNT(J462:R462)&lt;6),SUM(J462:R462),(MAX(J462:R462)+LARGE(J462:R462,2)+LARGE(J462:R462,3)+LARGE(J462:R462,4)+LARGE(J462:R462,5)))</f>
        <v>37.9841999870699</v>
      </c>
      <c r="V462" s="12">
        <f>U462+G462+I462</f>
        <v>37.9841999870699</v>
      </c>
      <c r="W462" s="12">
        <f t="array" ref="W462">COUNT(J462:S462)</f>
        <v>1</v>
      </c>
      <c r="X462" s="12"/>
      <c r="Y462" s="12"/>
      <c r="Z462" s="16"/>
      <c r="AA462" s="12"/>
      <c r="AB462" s="12"/>
      <c r="AC462" s="16"/>
      <c r="AD462" s="16"/>
    </row>
    <row r="463" spans="1:256" s="19" customFormat="1" ht="16.5" customHeight="1" x14ac:dyDescent="0.2">
      <c r="A463" s="12">
        <v>253</v>
      </c>
      <c r="B463" s="12">
        <f t="array" ref="B463">_xlfn.RANK.EQ(V463,$V$2:$V$607)</f>
        <v>462</v>
      </c>
      <c r="C463" s="13" t="str">
        <f>IF(VLOOKUP($A463,Tournoi!$B$2:$F$601,3,0)="","",VLOOKUP($A463,Tournoi!$B$2:$F$601,3,0))</f>
        <v>Dohogne</v>
      </c>
      <c r="D463" s="13" t="str">
        <f>IF(VLOOKUP($A463,Tournoi!$B$2:$F$601,4,0)="","",VLOOKUP($A463,Tournoi!$B$2:$F$601,4,0))</f>
        <v>Anne</v>
      </c>
      <c r="E463" t="str">
        <f>IF(VLOOKUP($A463,Tournoi!$B$2:$F$612,5,0)="","",VLOOKUP($A463,Tournoi!$B$2:$F$612,5,0))</f>
        <v/>
      </c>
      <c r="F463" s="12">
        <v>113.63160247847</v>
      </c>
      <c r="G463" s="12">
        <v>37.877200826156702</v>
      </c>
      <c r="H463" s="12">
        <v>0</v>
      </c>
      <c r="I463" s="12">
        <v>0</v>
      </c>
      <c r="J463" s="14"/>
      <c r="K463" s="12"/>
      <c r="L463" t="s">
        <v>958</v>
      </c>
      <c r="M463" s="12" t="s">
        <v>958</v>
      </c>
      <c r="N463" s="12" t="s">
        <v>958</v>
      </c>
      <c r="O463" s="12" t="str">
        <f>IF(VLOOKUP($A463,Tournoi!$B$2:$AC$601,6,0)="","",VLOOKUP($A463,Tournoi!$B$2:$AF$601,30,0))</f>
        <v/>
      </c>
      <c r="P463" s="12"/>
      <c r="Q463" s="12"/>
      <c r="R463" s="12"/>
      <c r="S463" s="15"/>
      <c r="T463" s="14">
        <f t="array" ref="T463">SUM(J463:S463)</f>
        <v>0</v>
      </c>
      <c r="U463" s="12">
        <f t="array" ref="U463">IF(S463="",0,S463)+IF((COUNT(J463:R463)&lt;6),SUM(J463:R463),(MAX(J463:R463)+LARGE(J463:R463,2)+LARGE(J463:R463,3)+LARGE(J463:R463,4)+LARGE(J463:R463,5)))</f>
        <v>0</v>
      </c>
      <c r="V463" s="12">
        <f>U463+G463+I463</f>
        <v>37.877200826156702</v>
      </c>
      <c r="W463" s="12">
        <f t="array" ref="W463">COUNT(J463:S463)</f>
        <v>0</v>
      </c>
      <c r="X463" s="12"/>
      <c r="Y463" s="12"/>
      <c r="Z463" s="16"/>
      <c r="AA463" s="12"/>
      <c r="AB463" s="12"/>
      <c r="AC463" s="16"/>
      <c r="AD463" s="16"/>
    </row>
    <row r="464" spans="1:256" s="19" customFormat="1" ht="16.5" customHeight="1" x14ac:dyDescent="0.2">
      <c r="A464" s="12">
        <v>477</v>
      </c>
      <c r="B464" s="12">
        <f t="array" ref="B464">_xlfn.RANK.EQ(V464,$V$2:$V$607)</f>
        <v>463</v>
      </c>
      <c r="C464" s="13" t="str">
        <f>IF(VLOOKUP($A464,Tournoi!$B$2:$F$601,3,0)="","",VLOOKUP($A464,Tournoi!$B$2:$F$601,3,0))</f>
        <v>Poupe</v>
      </c>
      <c r="D464" s="13" t="str">
        <f>IF(VLOOKUP($A464,Tournoi!$B$2:$F$601,4,0)="","",VLOOKUP($A464,Tournoi!$B$2:$F$601,4,0))</f>
        <v>Raphael</v>
      </c>
      <c r="E464" t="str">
        <f>IF(VLOOKUP($A464,Tournoi!$B$2:$F$612,5,0)="","",VLOOKUP($A464,Tournoi!$B$2:$F$612,5,0))</f>
        <v/>
      </c>
      <c r="F464" s="12">
        <v>0</v>
      </c>
      <c r="G464" s="12">
        <v>0</v>
      </c>
      <c r="H464" s="12">
        <v>53.875782649447601</v>
      </c>
      <c r="I464" s="12">
        <v>35.917188432965098</v>
      </c>
      <c r="J464" s="14"/>
      <c r="K464" s="12"/>
      <c r="L464" t="s">
        <v>958</v>
      </c>
      <c r="M464" s="12" t="s">
        <v>958</v>
      </c>
      <c r="N464" s="12" t="s">
        <v>958</v>
      </c>
      <c r="O464" s="12" t="str">
        <f>IF(VLOOKUP($A464,Tournoi!$B$2:$AC$601,6,0)="","",VLOOKUP($A464,Tournoi!$B$2:$AF$601,30,0))</f>
        <v/>
      </c>
      <c r="P464" s="12"/>
      <c r="Q464" s="12"/>
      <c r="R464" s="12"/>
      <c r="S464" s="15"/>
      <c r="T464" s="14">
        <f t="array" ref="T464">SUM(J464:S464)</f>
        <v>0</v>
      </c>
      <c r="U464" s="12">
        <f t="array" ref="U464">IF(S464="",0,S464)+IF((COUNT(J464:R464)&lt;6),SUM(J464:R464),(MAX(J464:R464)+LARGE(J464:R464,2)+LARGE(J464:R464,3)+LARGE(J464:R464,4)+LARGE(J464:R464,5)))</f>
        <v>0</v>
      </c>
      <c r="V464" s="12">
        <f>U464+G464+I464</f>
        <v>35.917188432965098</v>
      </c>
      <c r="W464" s="12">
        <f t="array" ref="W464">COUNT(J464:S464)</f>
        <v>0</v>
      </c>
      <c r="X464" s="12"/>
      <c r="Y464" s="12"/>
      <c r="Z464" s="16"/>
      <c r="AA464" s="16"/>
      <c r="AC464" s="16"/>
      <c r="AD464" s="16"/>
    </row>
    <row r="465" spans="1:256" s="19" customFormat="1" ht="16.5" customHeight="1" x14ac:dyDescent="0.2">
      <c r="A465" s="12">
        <v>574</v>
      </c>
      <c r="B465" s="12">
        <f t="array" ref="B465">_xlfn.RANK.EQ(V465,$V$2:$V$607)</f>
        <v>464</v>
      </c>
      <c r="C465" s="13" t="str">
        <f>IF(VLOOKUP($A465,Tournoi!$B$2:$F$601,3,0)="","",VLOOKUP($A465,Tournoi!$B$2:$F$601,3,0))</f>
        <v>Christiaens</v>
      </c>
      <c r="D465" s="13" t="str">
        <f>IF(VLOOKUP($A465,Tournoi!$B$2:$F$601,4,0)="","",VLOOKUP($A465,Tournoi!$B$2:$F$601,4,0))</f>
        <v>Werner</v>
      </c>
      <c r="E465" t="str">
        <f>IF(VLOOKUP($A465,Tournoi!$B$2:$F$612,5,0)="","",VLOOKUP($A465,Tournoi!$B$2:$F$612,5,0))</f>
        <v/>
      </c>
      <c r="F465" s="12">
        <v>107.293754296157</v>
      </c>
      <c r="G465" s="12">
        <v>35.764584765385699</v>
      </c>
      <c r="H465" s="12">
        <v>0</v>
      </c>
      <c r="I465" s="12">
        <v>0</v>
      </c>
      <c r="J465" s="14"/>
      <c r="K465" s="12"/>
      <c r="L465" t="s">
        <v>958</v>
      </c>
      <c r="M465" s="12" t="s">
        <v>958</v>
      </c>
      <c r="N465" s="12" t="s">
        <v>958</v>
      </c>
      <c r="O465" s="12" t="str">
        <f>IF(VLOOKUP($A465,Tournoi!$B$2:$AC$601,6,0)="","",VLOOKUP($A465,Tournoi!$B$2:$AF$601,30,0))</f>
        <v/>
      </c>
      <c r="P465" s="12"/>
      <c r="Q465" s="12"/>
      <c r="R465" s="12"/>
      <c r="S465" s="15"/>
      <c r="T465" s="14">
        <f t="array" ref="T465">SUM(J465:S465)</f>
        <v>0</v>
      </c>
      <c r="U465" s="12">
        <f t="array" ref="U465">IF(S465="",0,S465)+IF((COUNT(J465:R465)&lt;6),SUM(J465:R465),(MAX(J465:R465)+LARGE(J465:R465,2)+LARGE(J465:R465,3)+LARGE(J465:R465,4)+LARGE(J465:R465,5)))</f>
        <v>0</v>
      </c>
      <c r="V465" s="12">
        <f>U465+G465+I465</f>
        <v>35.764584765385699</v>
      </c>
      <c r="W465" s="12">
        <f t="array" ref="W465">COUNT(J465:S465)</f>
        <v>0</v>
      </c>
      <c r="X465" s="12"/>
      <c r="Y465" s="12"/>
      <c r="Z465" s="16"/>
      <c r="AA465" s="16"/>
      <c r="AC465" s="16"/>
      <c r="AD465" s="16"/>
    </row>
    <row r="466" spans="1:256" s="19" customFormat="1" ht="16.5" customHeight="1" x14ac:dyDescent="0.2">
      <c r="A466" s="12">
        <v>157</v>
      </c>
      <c r="B466" s="12">
        <f t="array" ref="B466">_xlfn.RANK.EQ(V466,$V$2:$V$607)</f>
        <v>465</v>
      </c>
      <c r="C466" s="13" t="str">
        <f>IF(VLOOKUP($A466,Tournoi!$B$2:$F$601,3,0)="","",VLOOKUP($A466,Tournoi!$B$2:$F$601,3,0))</f>
        <v>Goossens</v>
      </c>
      <c r="D466" s="13" t="str">
        <f>IF(VLOOKUP($A466,Tournoi!$B$2:$F$601,4,0)="","",VLOOKUP($A466,Tournoi!$B$2:$F$601,4,0))</f>
        <v>Axelle</v>
      </c>
      <c r="E466" t="str">
        <f>IF(VLOOKUP($A466,Tournoi!$B$2:$F$612,5,0)="","",VLOOKUP($A466,Tournoi!$B$2:$F$612,5,0))</f>
        <v/>
      </c>
      <c r="F466" s="12">
        <v>105.581286549708</v>
      </c>
      <c r="G466" s="12">
        <v>35.193762183235897</v>
      </c>
      <c r="H466" s="12">
        <v>0</v>
      </c>
      <c r="I466" s="12">
        <v>0</v>
      </c>
      <c r="J466" s="14"/>
      <c r="K466" s="12"/>
      <c r="L466" t="s">
        <v>958</v>
      </c>
      <c r="M466" s="12" t="s">
        <v>958</v>
      </c>
      <c r="N466" s="12" t="s">
        <v>958</v>
      </c>
      <c r="O466" s="12" t="str">
        <f>IF(VLOOKUP($A466,Tournoi!$B$2:$AC$601,6,0)="","",VLOOKUP($A466,Tournoi!$B$2:$AF$601,30,0))</f>
        <v/>
      </c>
      <c r="P466" s="12"/>
      <c r="Q466" s="12"/>
      <c r="R466" s="12"/>
      <c r="S466" s="15"/>
      <c r="T466" s="14">
        <f t="array" ref="T466">SUM(J466:S466)</f>
        <v>0</v>
      </c>
      <c r="U466" s="12">
        <f t="array" ref="U466">IF(S466="",0,S466)+IF((COUNT(J466:R466)&lt;6),SUM(J466:R466),(MAX(J466:R466)+LARGE(J466:R466,2)+LARGE(J466:R466,3)+LARGE(J466:R466,4)+LARGE(J466:R466,5)))</f>
        <v>0</v>
      </c>
      <c r="V466" s="12">
        <f>U466+G466+I466</f>
        <v>35.193762183235897</v>
      </c>
      <c r="W466" s="12">
        <f t="array" ref="W466">COUNT(J466:S466)</f>
        <v>0</v>
      </c>
      <c r="X466" s="12"/>
      <c r="Y466" s="12"/>
      <c r="Z466" s="16"/>
      <c r="AA466" s="12"/>
      <c r="AB466" s="12"/>
      <c r="AC466" s="16"/>
      <c r="AD466" s="16"/>
    </row>
    <row r="467" spans="1:256" s="19" customFormat="1" ht="16.5" customHeight="1" x14ac:dyDescent="0.2">
      <c r="A467" s="12">
        <v>59</v>
      </c>
      <c r="B467" s="12">
        <f t="array" ref="B467">_xlfn.RANK.EQ(V467,$V$2:$V$607)</f>
        <v>466</v>
      </c>
      <c r="C467" s="13" t="str">
        <f>IF(VLOOKUP($A467,Tournoi!$B$2:$F$601,3,0)="","",VLOOKUP($A467,Tournoi!$B$2:$F$601,3,0))</f>
        <v>Ysenbrandt</v>
      </c>
      <c r="D467" s="13" t="str">
        <f>IF(VLOOKUP($A467,Tournoi!$B$2:$F$601,4,0)="","",VLOOKUP($A467,Tournoi!$B$2:$F$601,4,0))</f>
        <v>Arezki</v>
      </c>
      <c r="E467" t="str">
        <f>IF(VLOOKUP($A467,Tournoi!$B$2:$F$612,5,0)="","",VLOOKUP($A467,Tournoi!$B$2:$F$612,5,0))</f>
        <v/>
      </c>
      <c r="F467" s="12">
        <v>0</v>
      </c>
      <c r="G467" s="12">
        <v>0</v>
      </c>
      <c r="H467" s="12">
        <v>1.71041801335919</v>
      </c>
      <c r="I467" s="12">
        <v>1.1402786755727901</v>
      </c>
      <c r="J467" s="14">
        <v>33.993866229477298</v>
      </c>
      <c r="K467" s="12"/>
      <c r="L467" t="s">
        <v>958</v>
      </c>
      <c r="M467" s="12" t="s">
        <v>958</v>
      </c>
      <c r="N467" s="12" t="s">
        <v>958</v>
      </c>
      <c r="O467" s="12" t="str">
        <f>IF(VLOOKUP($A467,Tournoi!$B$2:$AC$601,6,0)="","",VLOOKUP($A467,Tournoi!$B$2:$AF$601,30,0))</f>
        <v/>
      </c>
      <c r="P467" s="12"/>
      <c r="Q467" s="12"/>
      <c r="R467" s="12"/>
      <c r="S467" s="15"/>
      <c r="T467" s="14">
        <f t="array" ref="T467">SUM(J467:S467)</f>
        <v>33.993866229477298</v>
      </c>
      <c r="U467" s="12">
        <f t="array" ref="U467">IF(S467="",0,S467)+IF((COUNT(J467:R467)&lt;6),SUM(J467:R467),(MAX(J467:R467)+LARGE(J467:R467,2)+LARGE(J467:R467,3)+LARGE(J467:R467,4)+LARGE(J467:R467,5)))</f>
        <v>33.993866229477298</v>
      </c>
      <c r="V467" s="12">
        <f>U467+G467+I467</f>
        <v>35.134144905050086</v>
      </c>
      <c r="W467" s="12">
        <f t="array" ref="W467">COUNT(J467:S467)</f>
        <v>1</v>
      </c>
      <c r="X467" s="12"/>
      <c r="Y467" s="12"/>
      <c r="Z467" s="16"/>
      <c r="AA467" s="12"/>
      <c r="AB467" s="12"/>
      <c r="AC467" s="16"/>
      <c r="AD467" s="16"/>
      <c r="AE467" s="21"/>
    </row>
    <row r="468" spans="1:256" s="19" customFormat="1" ht="16.5" customHeight="1" x14ac:dyDescent="0.2">
      <c r="A468" s="12">
        <v>67</v>
      </c>
      <c r="B468" s="12">
        <f t="array" ref="B468">_xlfn.RANK.EQ(V468,$V$2:$V$607)</f>
        <v>467</v>
      </c>
      <c r="C468" s="13" t="str">
        <f>IF(VLOOKUP($A468,Tournoi!$B$2:$F$601,3,0)="","",VLOOKUP($A468,Tournoi!$B$2:$F$601,3,0))</f>
        <v>Hillaert</v>
      </c>
      <c r="D468" s="13" t="str">
        <f>IF(VLOOKUP($A468,Tournoi!$B$2:$F$601,4,0)="","",VLOOKUP($A468,Tournoi!$B$2:$F$601,4,0))</f>
        <v>Christophe</v>
      </c>
      <c r="E468" t="str">
        <f>IF(VLOOKUP($A468,Tournoi!$B$2:$F$612,5,0)="","",VLOOKUP($A468,Tournoi!$B$2:$F$612,5,0))</f>
        <v/>
      </c>
      <c r="F468" s="12">
        <v>104.4</v>
      </c>
      <c r="G468" s="12">
        <v>34.799999999999997</v>
      </c>
      <c r="H468" s="12">
        <v>0</v>
      </c>
      <c r="I468" s="12">
        <v>0</v>
      </c>
      <c r="J468" s="14"/>
      <c r="K468" s="12"/>
      <c r="L468" t="s">
        <v>958</v>
      </c>
      <c r="M468" s="12" t="s">
        <v>958</v>
      </c>
      <c r="N468" s="12" t="s">
        <v>958</v>
      </c>
      <c r="O468" s="12" t="str">
        <f>IF(VLOOKUP($A468,Tournoi!$B$2:$AC$601,6,0)="","",VLOOKUP($A468,Tournoi!$B$2:$AF$601,30,0))</f>
        <v/>
      </c>
      <c r="P468" s="12"/>
      <c r="Q468" s="12"/>
      <c r="R468" s="12"/>
      <c r="S468" s="15"/>
      <c r="T468" s="14">
        <f t="array" ref="T468">SUM(J468:S468)</f>
        <v>0</v>
      </c>
      <c r="U468" s="12">
        <f t="array" ref="U468">IF(S468="",0,S468)+IF((COUNT(J468:R468)&lt;6),SUM(J468:R468),(MAX(J468:R468)+LARGE(J468:R468,2)+LARGE(J468:R468,3)+LARGE(J468:R468,4)+LARGE(J468:R468,5)))</f>
        <v>0</v>
      </c>
      <c r="V468" s="12">
        <f>U468+G468+I468</f>
        <v>34.799999999999997</v>
      </c>
      <c r="W468" s="12">
        <f t="array" ref="W468">COUNT(J468:S468)</f>
        <v>0</v>
      </c>
      <c r="X468" s="12"/>
      <c r="Y468" s="12"/>
      <c r="Z468" s="16"/>
      <c r="AA468" s="16"/>
      <c r="AC468" s="16"/>
      <c r="AD468" s="16"/>
    </row>
    <row r="469" spans="1:256" s="19" customFormat="1" ht="16.5" customHeight="1" x14ac:dyDescent="0.2">
      <c r="A469" s="12">
        <v>323</v>
      </c>
      <c r="B469" s="12">
        <f t="array" ref="B469">_xlfn.RANK.EQ(V469,$V$2:$V$607)</f>
        <v>468</v>
      </c>
      <c r="C469" s="13" t="str">
        <f>IF(VLOOKUP($A469,Tournoi!$B$2:$F$601,3,0)="","",VLOOKUP($A469,Tournoi!$B$2:$F$601,3,0))</f>
        <v>Demanet</v>
      </c>
      <c r="D469" s="13" t="str">
        <f>IF(VLOOKUP($A469,Tournoi!$B$2:$F$601,4,0)="","",VLOOKUP($A469,Tournoi!$B$2:$F$601,4,0))</f>
        <v>Fabienne</v>
      </c>
      <c r="E469" t="str">
        <f>IF(VLOOKUP($A469,Tournoi!$B$2:$F$612,5,0)="","",VLOOKUP($A469,Tournoi!$B$2:$F$612,5,0))</f>
        <v/>
      </c>
      <c r="F469" s="12">
        <v>103.118620861339</v>
      </c>
      <c r="G469" s="12">
        <v>34.372873620446398</v>
      </c>
      <c r="H469" s="12">
        <v>0</v>
      </c>
      <c r="I469" s="12">
        <v>0</v>
      </c>
      <c r="J469" s="14"/>
      <c r="K469" s="12"/>
      <c r="L469" t="s">
        <v>958</v>
      </c>
      <c r="M469" s="12" t="s">
        <v>958</v>
      </c>
      <c r="N469" s="12" t="s">
        <v>958</v>
      </c>
      <c r="O469" s="12" t="str">
        <f>IF(VLOOKUP($A469,Tournoi!$B$2:$AC$601,6,0)="","",VLOOKUP($A469,Tournoi!$B$2:$AF$601,30,0))</f>
        <v/>
      </c>
      <c r="P469" s="12"/>
      <c r="Q469" s="12"/>
      <c r="R469" s="12"/>
      <c r="S469" s="15"/>
      <c r="T469" s="14">
        <f t="array" ref="T469">SUM(J469:S469)</f>
        <v>0</v>
      </c>
      <c r="U469" s="12">
        <f t="array" ref="U469">IF(S469="",0,S469)+IF((COUNT(J469:R469)&lt;6),SUM(J469:R469),(MAX(J469:R469)+LARGE(J469:R469,2)+LARGE(J469:R469,3)+LARGE(J469:R469,4)+LARGE(J469:R469,5)))</f>
        <v>0</v>
      </c>
      <c r="V469" s="12">
        <f>U469+G469+I469</f>
        <v>34.372873620446398</v>
      </c>
      <c r="W469" s="12">
        <f t="array" ref="W469">COUNT(J469:S469)</f>
        <v>0</v>
      </c>
      <c r="X469" s="12"/>
      <c r="Y469" s="12"/>
      <c r="Z469" s="16"/>
      <c r="AA469" s="16"/>
      <c r="AC469" s="16"/>
      <c r="AD469" s="16"/>
    </row>
    <row r="470" spans="1:256" s="19" customFormat="1" ht="16.5" customHeight="1" x14ac:dyDescent="0.2">
      <c r="A470" s="12">
        <v>382</v>
      </c>
      <c r="B470" s="12">
        <f t="array" ref="B470">_xlfn.RANK.EQ(V470,$V$2:$V$607)</f>
        <v>469</v>
      </c>
      <c r="C470" t="str">
        <f>IF(VLOOKUP($A470,Tournoi!$B$2:$F$601,3,0)="","",VLOOKUP($A470,Tournoi!$B$2:$F$601,3,0))</f>
        <v>De Cauwer</v>
      </c>
      <c r="D470" t="str">
        <f>IF(VLOOKUP($A470,Tournoi!$B$2:$F$601,4,0)="","",VLOOKUP($A470,Tournoi!$B$2:$F$601,4,0))</f>
        <v>Levi</v>
      </c>
      <c r="E470" t="str">
        <f>IF(VLOOKUP($A470,Tournoi!$B$2:$F$612,5,0)="","",VLOOKUP($A470,Tournoi!$B$2:$F$612,5,0))</f>
        <v>HQ Gaming Club</v>
      </c>
      <c r="F470" s="12">
        <v>0</v>
      </c>
      <c r="G470" s="12">
        <v>0</v>
      </c>
      <c r="H470" s="12">
        <v>0</v>
      </c>
      <c r="I470" s="12">
        <v>0</v>
      </c>
      <c r="J470" s="14"/>
      <c r="K470" s="12"/>
      <c r="L470" t="s">
        <v>958</v>
      </c>
      <c r="M470" s="12" t="s">
        <v>958</v>
      </c>
      <c r="N470" s="12" t="s">
        <v>958</v>
      </c>
      <c r="O470" s="12">
        <f>IF(VLOOKUP($A470,Tournoi!$B$2:$AC$601,6,0)="","",VLOOKUP($A470,Tournoi!$B$2:$AF$601,30,0))</f>
        <v>33.901362502398769</v>
      </c>
      <c r="P470" s="12"/>
      <c r="Q470" s="12"/>
      <c r="R470" s="12"/>
      <c r="S470" s="15"/>
      <c r="T470" s="14">
        <f t="array" ref="T470">SUM(J470:S470)</f>
        <v>33.901362502398769</v>
      </c>
      <c r="U470" s="12">
        <f t="array" ref="U470">IF(S470="",0,S470)+IF((COUNT(J470:R470)&lt;6),SUM(J470:R470),(MAX(J470:R470)+LARGE(J470:R470,2)+LARGE(J470:R470,3)+LARGE(J470:R470,4)+LARGE(J470:R470,5)))</f>
        <v>33.901362502398769</v>
      </c>
      <c r="V470" s="12">
        <f>U470+G470+I470</f>
        <v>33.901362502398769</v>
      </c>
      <c r="W470" s="12">
        <f t="array" ref="W470">COUNT(J470:S470)</f>
        <v>1</v>
      </c>
      <c r="X470" s="12"/>
      <c r="Y470" s="12"/>
      <c r="Z470" s="16"/>
      <c r="AA470" s="12"/>
      <c r="AB470" s="12"/>
      <c r="AC470" s="16"/>
      <c r="AD470" s="16"/>
    </row>
    <row r="471" spans="1:256" s="19" customFormat="1" ht="16.5" customHeight="1" x14ac:dyDescent="0.2">
      <c r="A471" s="12">
        <v>27</v>
      </c>
      <c r="B471" s="12">
        <f t="array" ref="B471">_xlfn.RANK.EQ(V471,$V$2:$V$607)</f>
        <v>470</v>
      </c>
      <c r="C471" s="13" t="str">
        <f>IF(VLOOKUP($A471,Tournoi!$B$2:$F$601,3,0)="","",VLOOKUP($A471,Tournoi!$B$2:$F$601,3,0))</f>
        <v>Dejonghe</v>
      </c>
      <c r="D471" s="13" t="str">
        <f>IF(VLOOKUP($A471,Tournoi!$B$2:$F$601,4,0)="","",VLOOKUP($A471,Tournoi!$B$2:$F$601,4,0))</f>
        <v>Mattijs</v>
      </c>
      <c r="E471" s="13" t="str">
        <f>IF(VLOOKUP($A471,Tournoi!$B$2:$F$612,5,0)="","",VLOOKUP($A471,Tournoi!$B$2:$F$612,5,0))</f>
        <v>Spelen op Zolder</v>
      </c>
      <c r="F471" s="12">
        <v>0</v>
      </c>
      <c r="G471" s="12">
        <v>0</v>
      </c>
      <c r="H471" s="12">
        <v>0</v>
      </c>
      <c r="I471" s="12">
        <v>0</v>
      </c>
      <c r="J471" s="14">
        <v>33.814938923938598</v>
      </c>
      <c r="K471" s="12"/>
      <c r="L471" t="s">
        <v>958</v>
      </c>
      <c r="M471" s="12" t="s">
        <v>958</v>
      </c>
      <c r="N471" s="12" t="s">
        <v>958</v>
      </c>
      <c r="O471" s="12" t="str">
        <f>IF(VLOOKUP($A471,Tournoi!$B$2:$AC$601,6,0)="","",VLOOKUP($A471,Tournoi!$B$2:$AF$601,30,0))</f>
        <v/>
      </c>
      <c r="P471" s="12"/>
      <c r="Q471" s="12"/>
      <c r="R471" s="12"/>
      <c r="S471" s="15"/>
      <c r="T471" s="14">
        <f t="array" ref="T471">SUM(J471:S471)</f>
        <v>33.814938923938598</v>
      </c>
      <c r="U471" s="12">
        <f t="array" ref="U471">IF(S471="",0,S471)+IF((COUNT(J471:R471)&lt;6),SUM(J471:R471),(MAX(J471:R471)+LARGE(J471:R471,2)+LARGE(J471:R471,3)+LARGE(J471:R471,4)+LARGE(J471:R471,5)))</f>
        <v>33.814938923938598</v>
      </c>
      <c r="V471" s="12">
        <f>U471+G471+I471</f>
        <v>33.814938923938598</v>
      </c>
      <c r="W471" s="12">
        <f t="array" ref="W471">COUNT(J471:S471)</f>
        <v>1</v>
      </c>
      <c r="X471" s="12"/>
      <c r="Y471" s="12"/>
      <c r="Z471" s="16"/>
      <c r="AA471" s="12"/>
      <c r="AB471" s="12"/>
      <c r="AC471" s="16"/>
      <c r="AD471" s="16"/>
    </row>
    <row r="472" spans="1:256" s="19" customFormat="1" ht="16.5" customHeight="1" x14ac:dyDescent="0.2">
      <c r="A472" s="12">
        <v>292</v>
      </c>
      <c r="B472" s="12">
        <f t="array" ref="B472">_xlfn.RANK.EQ(V472,$V$2:$V$607)</f>
        <v>471</v>
      </c>
      <c r="C472" s="13" t="str">
        <f>IF(VLOOKUP($A472,Tournoi!$B$2:$F$601,3,0)="","",VLOOKUP($A472,Tournoi!$B$2:$F$601,3,0))</f>
        <v>Debosschere</v>
      </c>
      <c r="D472" s="13" t="str">
        <f>IF(VLOOKUP($A472,Tournoi!$B$2:$F$601,4,0)="","",VLOOKUP($A472,Tournoi!$B$2:$F$601,4,0))</f>
        <v>Peter</v>
      </c>
      <c r="E472" s="13" t="str">
        <f>IF(VLOOKUP($A472,Tournoi!$B$2:$F$612,5,0)="","",VLOOKUP($A472,Tournoi!$B$2:$F$612,5,0))</f>
        <v>Incognito</v>
      </c>
      <c r="F472" s="12">
        <v>0</v>
      </c>
      <c r="G472" s="12">
        <v>0</v>
      </c>
      <c r="H472" s="12">
        <v>0</v>
      </c>
      <c r="I472" s="12">
        <v>0</v>
      </c>
      <c r="J472" s="14">
        <v>33.796658710726902</v>
      </c>
      <c r="K472" s="12"/>
      <c r="L472" t="s">
        <v>958</v>
      </c>
      <c r="M472" s="12" t="s">
        <v>958</v>
      </c>
      <c r="N472" s="12" t="s">
        <v>958</v>
      </c>
      <c r="O472" s="12" t="str">
        <f>IF(VLOOKUP($A472,Tournoi!$B$2:$AC$601,6,0)="","",VLOOKUP($A472,Tournoi!$B$2:$AF$601,30,0))</f>
        <v/>
      </c>
      <c r="P472" s="12"/>
      <c r="Q472" s="12"/>
      <c r="R472" s="12"/>
      <c r="S472" s="15"/>
      <c r="T472" s="14">
        <f t="array" ref="T472">SUM(J472:S472)</f>
        <v>33.796658710726902</v>
      </c>
      <c r="U472" s="12">
        <f t="array" ref="U472">IF(S472="",0,S472)+IF((COUNT(J472:R472)&lt;6),SUM(J472:R472),(MAX(J472:R472)+LARGE(J472:R472,2)+LARGE(J472:R472,3)+LARGE(J472:R472,4)+LARGE(J472:R472,5)))</f>
        <v>33.796658710726902</v>
      </c>
      <c r="V472" s="12">
        <f>U472+G472+I472</f>
        <v>33.796658710726902</v>
      </c>
      <c r="W472" s="12">
        <f t="array" ref="W472">COUNT(J472:S472)</f>
        <v>1</v>
      </c>
      <c r="X472" s="12"/>
      <c r="Y472" s="12"/>
      <c r="Z472" s="16"/>
      <c r="AA472" s="16"/>
      <c r="AC472" s="16"/>
      <c r="AD472" s="16"/>
    </row>
    <row r="473" spans="1:256" s="19" customFormat="1" ht="16.5" customHeight="1" x14ac:dyDescent="0.2">
      <c r="A473" s="12">
        <v>429</v>
      </c>
      <c r="B473" s="12">
        <f t="array" ref="B473">_xlfn.RANK.EQ(V473,$V$2:$V$607)</f>
        <v>472</v>
      </c>
      <c r="C473" t="str">
        <f>IF(VLOOKUP($A473,Tournoi!$B$2:$F$601,3,0)="","",VLOOKUP($A473,Tournoi!$B$2:$F$601,3,0))</f>
        <v>Rébérez</v>
      </c>
      <c r="D473" t="str">
        <f>IF(VLOOKUP($A473,Tournoi!$B$2:$F$601,4,0)="","",VLOOKUP($A473,Tournoi!$B$2:$F$601,4,0))</f>
        <v>Siene</v>
      </c>
      <c r="E473" t="str">
        <f>IF(VLOOKUP($A473,Tournoi!$B$2:$F$612,5,0)="","",VLOOKUP($A473,Tournoi!$B$2:$F$612,5,0))</f>
        <v/>
      </c>
      <c r="F473" s="12">
        <v>0</v>
      </c>
      <c r="G473" s="12">
        <v>0</v>
      </c>
      <c r="H473" s="12">
        <v>0</v>
      </c>
      <c r="I473" s="12">
        <v>0</v>
      </c>
      <c r="J473" s="14"/>
      <c r="K473" s="12"/>
      <c r="L473" t="s">
        <v>958</v>
      </c>
      <c r="M473" s="12" t="s">
        <v>958</v>
      </c>
      <c r="N473" s="12" t="s">
        <v>958</v>
      </c>
      <c r="O473" s="12">
        <f>IF(VLOOKUP($A473,Tournoi!$B$2:$AC$601,6,0)="","",VLOOKUP($A473,Tournoi!$B$2:$AF$601,30,0))</f>
        <v>33.702688172043011</v>
      </c>
      <c r="P473" s="12"/>
      <c r="Q473" s="12"/>
      <c r="R473" s="12"/>
      <c r="S473" s="15"/>
      <c r="T473" s="14">
        <f t="array" ref="T473">SUM(J473:S473)</f>
        <v>33.702688172043011</v>
      </c>
      <c r="U473" s="12">
        <f t="array" ref="U473">IF(S473="",0,S473)+IF((COUNT(J473:R473)&lt;6),SUM(J473:R473),(MAX(J473:R473)+LARGE(J473:R473,2)+LARGE(J473:R473,3)+LARGE(J473:R473,4)+LARGE(J473:R473,5)))</f>
        <v>33.702688172043011</v>
      </c>
      <c r="V473" s="12">
        <f>U473+G473+I473</f>
        <v>33.702688172043011</v>
      </c>
      <c r="W473" s="12">
        <f t="array" ref="W473">COUNT(J473:S473)</f>
        <v>1</v>
      </c>
      <c r="X473" s="12"/>
      <c r="Y473" s="12"/>
      <c r="Z473" s="16"/>
      <c r="AA473" s="12"/>
      <c r="AB473" s="12"/>
      <c r="AC473" s="16"/>
      <c r="AD473" s="16"/>
    </row>
    <row r="474" spans="1:256" s="19" customFormat="1" ht="16.5" customHeight="1" x14ac:dyDescent="0.2">
      <c r="A474" s="12">
        <v>39</v>
      </c>
      <c r="B474" s="12">
        <f t="array" ref="B474">_xlfn.RANK.EQ(V474,$V$2:$V$607)</f>
        <v>473</v>
      </c>
      <c r="C474" s="13" t="str">
        <f>IF(VLOOKUP($A474,Tournoi!$B$2:$F$601,3,0)="","",VLOOKUP($A474,Tournoi!$B$2:$F$601,3,0))</f>
        <v>Bonjé</v>
      </c>
      <c r="D474" s="13" t="str">
        <f>IF(VLOOKUP($A474,Tournoi!$B$2:$F$601,4,0)="","",VLOOKUP($A474,Tournoi!$B$2:$F$601,4,0))</f>
        <v>Hadia</v>
      </c>
      <c r="E474" s="13" t="str">
        <f>IF(VLOOKUP($A474,Tournoi!$B$2:$F$612,5,0)="","",VLOOKUP($A474,Tournoi!$B$2:$F$612,5,0))</f>
        <v>Spelen op Zolder</v>
      </c>
      <c r="F474" s="12">
        <v>0.15</v>
      </c>
      <c r="G474" s="12">
        <v>0.05</v>
      </c>
      <c r="H474" s="12">
        <v>0</v>
      </c>
      <c r="I474" s="12">
        <v>0</v>
      </c>
      <c r="J474" s="14">
        <v>33.554644808743198</v>
      </c>
      <c r="K474" s="12"/>
      <c r="L474" t="s">
        <v>958</v>
      </c>
      <c r="M474" s="12" t="s">
        <v>958</v>
      </c>
      <c r="N474" s="12" t="s">
        <v>958</v>
      </c>
      <c r="O474" s="12" t="str">
        <f>IF(VLOOKUP($A474,Tournoi!$B$2:$AC$601,6,0)="","",VLOOKUP($A474,Tournoi!$B$2:$AF$601,30,0))</f>
        <v/>
      </c>
      <c r="P474" s="12"/>
      <c r="Q474" s="12"/>
      <c r="R474" s="12"/>
      <c r="S474" s="15"/>
      <c r="T474" s="14">
        <f t="array" ref="T474">SUM(J474:S474)</f>
        <v>33.554644808743198</v>
      </c>
      <c r="U474" s="12">
        <f t="array" ref="U474">IF(S474="",0,S474)+IF((COUNT(J474:R474)&lt;6),SUM(J474:R474),(MAX(J474:R474)+LARGE(J474:R474,2)+LARGE(J474:R474,3)+LARGE(J474:R474,4)+LARGE(J474:R474,5)))</f>
        <v>33.554644808743198</v>
      </c>
      <c r="V474" s="12">
        <f>U474+G474+I474</f>
        <v>33.604644808743195</v>
      </c>
      <c r="W474" s="12">
        <f t="array" ref="W474">COUNT(J474:S474)</f>
        <v>1</v>
      </c>
      <c r="X474" s="12"/>
      <c r="Y474" s="12"/>
      <c r="Z474" s="16"/>
      <c r="AA474" s="12"/>
      <c r="AB474" s="12"/>
      <c r="AC474" s="16"/>
      <c r="AD474" s="16"/>
    </row>
    <row r="475" spans="1:256" s="19" customFormat="1" ht="16.5" customHeight="1" x14ac:dyDescent="0.2">
      <c r="A475" s="12">
        <v>69</v>
      </c>
      <c r="B475" s="12">
        <f t="array" ref="B475">_xlfn.RANK.EQ(V475,$V$2:$V$607)</f>
        <v>474</v>
      </c>
      <c r="C475" s="13" t="str">
        <f>IF(VLOOKUP($A475,Tournoi!$B$2:$F$601,3,0)="","",VLOOKUP($A475,Tournoi!$B$2:$F$601,3,0))</f>
        <v>Laplasse</v>
      </c>
      <c r="D475" s="13" t="str">
        <f>IF(VLOOKUP($A475,Tournoi!$B$2:$F$601,4,0)="","",VLOOKUP($A475,Tournoi!$B$2:$F$601,4,0))</f>
        <v>Griet</v>
      </c>
      <c r="E475" t="str">
        <f>IF(VLOOKUP($A475,Tournoi!$B$2:$F$612,5,0)="","",VLOOKUP($A475,Tournoi!$B$2:$F$612,5,0))</f>
        <v/>
      </c>
      <c r="F475" s="12">
        <v>0</v>
      </c>
      <c r="G475" s="12">
        <v>0</v>
      </c>
      <c r="H475" s="12">
        <v>0</v>
      </c>
      <c r="I475" s="12">
        <v>0</v>
      </c>
      <c r="J475" s="14">
        <v>33.579852579852599</v>
      </c>
      <c r="K475" s="12"/>
      <c r="L475" t="s">
        <v>958</v>
      </c>
      <c r="M475" s="12" t="s">
        <v>958</v>
      </c>
      <c r="N475" s="12" t="s">
        <v>958</v>
      </c>
      <c r="O475" s="12" t="str">
        <f>IF(VLOOKUP($A475,Tournoi!$B$2:$AC$601,6,0)="","",VLOOKUP($A475,Tournoi!$B$2:$AF$601,30,0))</f>
        <v/>
      </c>
      <c r="P475" s="12"/>
      <c r="Q475" s="12"/>
      <c r="R475" s="12"/>
      <c r="S475" s="15"/>
      <c r="T475" s="14">
        <f t="array" ref="T475">SUM(J475:S475)</f>
        <v>33.579852579852599</v>
      </c>
      <c r="U475" s="12">
        <f t="array" ref="U475">IF(S475="",0,S475)+IF((COUNT(J475:R475)&lt;6),SUM(J475:R475),(MAX(J475:R475)+LARGE(J475:R475,2)+LARGE(J475:R475,3)+LARGE(J475:R475,4)+LARGE(J475:R475,5)))</f>
        <v>33.579852579852599</v>
      </c>
      <c r="V475" s="12">
        <f>U475+G475+I475</f>
        <v>33.579852579852599</v>
      </c>
      <c r="W475" s="12">
        <f t="array" ref="W475">COUNT(J475:S475)</f>
        <v>1</v>
      </c>
      <c r="X475" s="12"/>
      <c r="Y475" s="12"/>
      <c r="Z475" s="16"/>
      <c r="AA475" s="16"/>
      <c r="AB475" s="25"/>
      <c r="AC475" s="16"/>
      <c r="AD475" s="16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</row>
    <row r="476" spans="1:256" s="19" customFormat="1" ht="16.5" customHeight="1" x14ac:dyDescent="0.2">
      <c r="A476" s="12">
        <v>144</v>
      </c>
      <c r="B476" s="12">
        <f t="array" ref="B476">_xlfn.RANK.EQ(V476,$V$2:$V$607)</f>
        <v>475</v>
      </c>
      <c r="C476" s="13" t="str">
        <f>IF(VLOOKUP($A476,Tournoi!$B$2:$F$601,3,0)="","",VLOOKUP($A476,Tournoi!$B$2:$F$601,3,0))</f>
        <v>Verkeyn</v>
      </c>
      <c r="D476" s="13" t="str">
        <f>IF(VLOOKUP($A476,Tournoi!$B$2:$F$601,4,0)="","",VLOOKUP($A476,Tournoi!$B$2:$F$601,4,0))</f>
        <v>Jan</v>
      </c>
      <c r="E476" t="str">
        <f>IF(VLOOKUP($A476,Tournoi!$B$2:$F$612,5,0)="","",VLOOKUP($A476,Tournoi!$B$2:$F$612,5,0))</f>
        <v/>
      </c>
      <c r="F476" s="12">
        <v>100.721135696837</v>
      </c>
      <c r="G476" s="12">
        <v>33.573711898945497</v>
      </c>
      <c r="H476" s="12">
        <v>0</v>
      </c>
      <c r="I476" s="12">
        <v>0</v>
      </c>
      <c r="J476" s="14"/>
      <c r="K476" s="12"/>
      <c r="L476" t="s">
        <v>958</v>
      </c>
      <c r="M476" s="12" t="s">
        <v>958</v>
      </c>
      <c r="N476" s="12" t="s">
        <v>958</v>
      </c>
      <c r="O476" s="12" t="str">
        <f>IF(VLOOKUP($A476,Tournoi!$B$2:$AC$601,6,0)="","",VLOOKUP($A476,Tournoi!$B$2:$AF$601,30,0))</f>
        <v/>
      </c>
      <c r="P476" s="12"/>
      <c r="Q476" s="12"/>
      <c r="R476" s="12"/>
      <c r="S476" s="15"/>
      <c r="T476" s="14">
        <f t="array" ref="T476">SUM(J476:S476)</f>
        <v>0</v>
      </c>
      <c r="U476" s="12">
        <f t="array" ref="U476">IF(S476="",0,S476)+IF((COUNT(J476:R476)&lt;6),SUM(J476:R476),(MAX(J476:R476)+LARGE(J476:R476,2)+LARGE(J476:R476,3)+LARGE(J476:R476,4)+LARGE(J476:R476,5)))</f>
        <v>0</v>
      </c>
      <c r="V476" s="12">
        <f>U476+G476+I476</f>
        <v>33.573711898945497</v>
      </c>
      <c r="W476" s="12">
        <f t="array" ref="W476">COUNT(J476:S476)</f>
        <v>0</v>
      </c>
      <c r="X476" s="12"/>
      <c r="Y476" s="12"/>
      <c r="Z476" s="16"/>
      <c r="AA476" s="12"/>
      <c r="AB476" s="12"/>
      <c r="AC476" s="16"/>
      <c r="AD476" s="16"/>
      <c r="AE476" s="21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</row>
    <row r="477" spans="1:256" s="19" customFormat="1" ht="16.5" customHeight="1" x14ac:dyDescent="0.2">
      <c r="A477" s="12">
        <v>312</v>
      </c>
      <c r="B477" s="12">
        <f t="array" ref="B477">_xlfn.RANK.EQ(V477,$V$2:$V$607)</f>
        <v>476</v>
      </c>
      <c r="C477" s="13" t="str">
        <f>IF(VLOOKUP($A477,Tournoi!$B$2:$F$601,3,0)="","",VLOOKUP($A477,Tournoi!$B$2:$F$601,3,0))</f>
        <v>Deleu</v>
      </c>
      <c r="D477" s="13" t="str">
        <f>IF(VLOOKUP($A477,Tournoi!$B$2:$F$601,4,0)="","",VLOOKUP($A477,Tournoi!$B$2:$F$601,4,0))</f>
        <v>Lien</v>
      </c>
      <c r="E477" t="str">
        <f>IF(VLOOKUP($A477,Tournoi!$B$2:$F$612,5,0)="","",VLOOKUP($A477,Tournoi!$B$2:$F$612,5,0))</f>
        <v/>
      </c>
      <c r="F477" s="12">
        <v>100.719253127123</v>
      </c>
      <c r="G477" s="12">
        <v>33.573084375707801</v>
      </c>
      <c r="H477" s="12">
        <v>0</v>
      </c>
      <c r="I477" s="12">
        <v>0</v>
      </c>
      <c r="J477" s="14"/>
      <c r="K477" s="12"/>
      <c r="L477" t="s">
        <v>958</v>
      </c>
      <c r="M477" s="12" t="s">
        <v>958</v>
      </c>
      <c r="N477" s="12" t="s">
        <v>958</v>
      </c>
      <c r="O477" s="12" t="str">
        <f>IF(VLOOKUP($A477,Tournoi!$B$2:$AC$601,6,0)="","",VLOOKUP($A477,Tournoi!$B$2:$AF$601,30,0))</f>
        <v/>
      </c>
      <c r="P477" s="12"/>
      <c r="Q477" s="12"/>
      <c r="R477" s="12"/>
      <c r="S477" s="15"/>
      <c r="T477" s="14">
        <f t="array" ref="T477">SUM(J477:S477)</f>
        <v>0</v>
      </c>
      <c r="U477" s="12">
        <f t="array" ref="U477">IF(S477="",0,S477)+IF((COUNT(J477:R477)&lt;6),SUM(J477:R477),(MAX(J477:R477)+LARGE(J477:R477,2)+LARGE(J477:R477,3)+LARGE(J477:R477,4)+LARGE(J477:R477,5)))</f>
        <v>0</v>
      </c>
      <c r="V477" s="12">
        <f>U477+G477+I477</f>
        <v>33.573084375707801</v>
      </c>
      <c r="W477" s="12">
        <f t="array" ref="W477">COUNT(J477:S477)</f>
        <v>0</v>
      </c>
      <c r="X477" s="12"/>
      <c r="Y477" s="12"/>
      <c r="Z477" s="16"/>
      <c r="AA477" s="16"/>
      <c r="AC477" s="16"/>
      <c r="AD477" s="16"/>
    </row>
    <row r="478" spans="1:256" s="19" customFormat="1" ht="16.5" customHeight="1" x14ac:dyDescent="0.2">
      <c r="A478" s="12">
        <v>156</v>
      </c>
      <c r="B478" s="12">
        <f t="array" ref="B478">_xlfn.RANK.EQ(V478,$V$2:$V$607)</f>
        <v>477</v>
      </c>
      <c r="C478" s="13" t="str">
        <f>IF(VLOOKUP($A478,Tournoi!$B$2:$F$601,3,0)="","",VLOOKUP($A478,Tournoi!$B$2:$F$601,3,0))</f>
        <v>Dierick</v>
      </c>
      <c r="D478" s="13" t="str">
        <f>IF(VLOOKUP($A478,Tournoi!$B$2:$F$601,4,0)="","",VLOOKUP($A478,Tournoi!$B$2:$F$601,4,0))</f>
        <v>Jarne</v>
      </c>
      <c r="E478" s="13" t="str">
        <f>IF(VLOOKUP($A478,Tournoi!$B$2:$F$612,5,0)="","",VLOOKUP($A478,Tournoi!$B$2:$F$612,5,0))</f>
        <v>Spelen op Zolder</v>
      </c>
      <c r="F478" s="12">
        <v>0</v>
      </c>
      <c r="G478" s="12">
        <v>0</v>
      </c>
      <c r="H478" s="12">
        <v>0</v>
      </c>
      <c r="I478" s="12">
        <v>0</v>
      </c>
      <c r="J478" s="14">
        <v>33.5463203463203</v>
      </c>
      <c r="K478" s="12"/>
      <c r="L478" t="s">
        <v>958</v>
      </c>
      <c r="M478" s="12" t="s">
        <v>958</v>
      </c>
      <c r="N478" s="12" t="s">
        <v>958</v>
      </c>
      <c r="O478" s="12" t="str">
        <f>IF(VLOOKUP($A478,Tournoi!$B$2:$AC$601,6,0)="","",VLOOKUP($A478,Tournoi!$B$2:$AF$601,30,0))</f>
        <v/>
      </c>
      <c r="P478" s="12"/>
      <c r="Q478" s="12"/>
      <c r="R478" s="12"/>
      <c r="S478" s="15"/>
      <c r="T478" s="14">
        <f t="array" ref="T478">SUM(J478:S478)</f>
        <v>33.5463203463203</v>
      </c>
      <c r="U478" s="12">
        <f t="array" ref="U478">IF(S478="",0,S478)+IF((COUNT(J478:R478)&lt;6),SUM(J478:R478),(MAX(J478:R478)+LARGE(J478:R478,2)+LARGE(J478:R478,3)+LARGE(J478:R478,4)+LARGE(J478:R478,5)))</f>
        <v>33.5463203463203</v>
      </c>
      <c r="V478" s="12">
        <f>U478+G478+I478</f>
        <v>33.5463203463203</v>
      </c>
      <c r="W478" s="12">
        <f t="array" ref="W478">COUNT(J478:S478)</f>
        <v>1</v>
      </c>
      <c r="X478" s="12"/>
      <c r="Y478" s="12"/>
      <c r="Z478" s="16"/>
      <c r="AA478" s="12"/>
      <c r="AB478" s="12"/>
      <c r="AC478" s="16"/>
      <c r="AD478" s="16"/>
    </row>
    <row r="479" spans="1:256" s="19" customFormat="1" ht="16.5" customHeight="1" x14ac:dyDescent="0.2">
      <c r="A479" s="12">
        <v>138</v>
      </c>
      <c r="B479" s="12">
        <f t="array" ref="B479">_xlfn.RANK.EQ(V479,$V$2:$V$607)</f>
        <v>478</v>
      </c>
      <c r="C479" s="13" t="str">
        <f>IF(VLOOKUP($A479,Tournoi!$B$2:$F$601,3,0)="","",VLOOKUP($A479,Tournoi!$B$2:$F$601,3,0))</f>
        <v>Verplancke</v>
      </c>
      <c r="D479" s="13" t="str">
        <f>IF(VLOOKUP($A479,Tournoi!$B$2:$F$601,4,0)="","",VLOOKUP($A479,Tournoi!$B$2:$F$601,4,0))</f>
        <v>Olaf</v>
      </c>
      <c r="E479" t="str">
        <f>IF(VLOOKUP($A479,Tournoi!$B$2:$F$612,5,0)="","",VLOOKUP($A479,Tournoi!$B$2:$F$612,5,0))</f>
        <v/>
      </c>
      <c r="F479" s="12">
        <v>0</v>
      </c>
      <c r="G479" s="12">
        <v>0</v>
      </c>
      <c r="H479" s="12">
        <v>0</v>
      </c>
      <c r="I479" s="12">
        <v>0</v>
      </c>
      <c r="J479" s="14">
        <v>33.533333333333303</v>
      </c>
      <c r="K479" s="12"/>
      <c r="L479" t="s">
        <v>958</v>
      </c>
      <c r="M479" s="12" t="s">
        <v>958</v>
      </c>
      <c r="N479" s="12" t="s">
        <v>958</v>
      </c>
      <c r="O479" s="12" t="str">
        <f>IF(VLOOKUP($A479,Tournoi!$B$2:$AC$601,6,0)="","",VLOOKUP($A479,Tournoi!$B$2:$AF$601,30,0))</f>
        <v/>
      </c>
      <c r="P479" s="12"/>
      <c r="Q479" s="12"/>
      <c r="R479" s="12"/>
      <c r="S479" s="15"/>
      <c r="T479" s="14">
        <f t="array" ref="T479">SUM(J479:S479)</f>
        <v>33.533333333333303</v>
      </c>
      <c r="U479" s="12">
        <f t="array" ref="U479">IF(S479="",0,S479)+IF((COUNT(J479:R479)&lt;6),SUM(J479:R479),(MAX(J479:R479)+LARGE(J479:R479,2)+LARGE(J479:R479,3)+LARGE(J479:R479,4)+LARGE(J479:R479,5)))</f>
        <v>33.533333333333303</v>
      </c>
      <c r="V479" s="12">
        <f>U479+G479+I479</f>
        <v>33.533333333333303</v>
      </c>
      <c r="W479" s="12">
        <f t="array" ref="W479">COUNT(J479:S479)</f>
        <v>1</v>
      </c>
      <c r="X479" s="12"/>
      <c r="Y479" s="12"/>
      <c r="Z479" s="16"/>
      <c r="AA479" s="16"/>
      <c r="AC479" s="16"/>
      <c r="AD479" s="16"/>
    </row>
    <row r="480" spans="1:256" s="19" customFormat="1" ht="16.5" customHeight="1" x14ac:dyDescent="0.2">
      <c r="A480" s="12">
        <v>473</v>
      </c>
      <c r="B480" s="12">
        <f t="array" ref="B480">_xlfn.RANK.EQ(V480,$V$2:$V$607)</f>
        <v>479</v>
      </c>
      <c r="C480" s="13" t="str">
        <f>IF(VLOOKUP($A480,Tournoi!$B$2:$F$601,3,0)="","",VLOOKUP($A480,Tournoi!$B$2:$F$601,3,0))</f>
        <v>Feyen</v>
      </c>
      <c r="D480" s="13" t="str">
        <f>IF(VLOOKUP($A480,Tournoi!$B$2:$F$601,4,0)="","",VLOOKUP($A480,Tournoi!$B$2:$F$601,4,0))</f>
        <v>Kjell</v>
      </c>
      <c r="E480" t="str">
        <f>IF(VLOOKUP($A480,Tournoi!$B$2:$F$612,5,0)="","",VLOOKUP($A480,Tournoi!$B$2:$F$612,5,0))</f>
        <v/>
      </c>
      <c r="F480" s="12">
        <v>100.599013933118</v>
      </c>
      <c r="G480" s="12">
        <v>33.533004644372802</v>
      </c>
      <c r="H480" s="12">
        <v>0</v>
      </c>
      <c r="I480" s="12">
        <v>0</v>
      </c>
      <c r="J480" s="14"/>
      <c r="K480" s="12"/>
      <c r="L480" t="s">
        <v>958</v>
      </c>
      <c r="M480" s="12" t="s">
        <v>958</v>
      </c>
      <c r="N480" s="12" t="s">
        <v>958</v>
      </c>
      <c r="O480" s="12" t="str">
        <f>IF(VLOOKUP($A480,Tournoi!$B$2:$AC$601,6,0)="","",VLOOKUP($A480,Tournoi!$B$2:$AF$601,30,0))</f>
        <v/>
      </c>
      <c r="P480" s="12"/>
      <c r="Q480" s="12"/>
      <c r="R480" s="12"/>
      <c r="S480" s="15"/>
      <c r="T480" s="14">
        <f t="array" ref="T480">SUM(J480:S480)</f>
        <v>0</v>
      </c>
      <c r="U480" s="12">
        <f t="array" ref="U480">IF(S480="",0,S480)+IF((COUNT(J480:R480)&lt;6),SUM(J480:R480),(MAX(J480:R480)+LARGE(J480:R480,2)+LARGE(J480:R480,3)+LARGE(J480:R480,4)+LARGE(J480:R480,5)))</f>
        <v>0</v>
      </c>
      <c r="V480" s="12">
        <f>U480+G480+I480</f>
        <v>33.533004644372802</v>
      </c>
      <c r="W480" s="12">
        <f t="array" ref="W480">COUNT(J480:S480)</f>
        <v>0</v>
      </c>
      <c r="X480" s="12"/>
      <c r="Y480" s="12"/>
      <c r="Z480" s="16"/>
      <c r="AA480" s="16"/>
      <c r="AC480" s="16"/>
      <c r="AD480" s="16"/>
    </row>
    <row r="481" spans="1:256" s="19" customFormat="1" ht="16.5" customHeight="1" x14ac:dyDescent="0.2">
      <c r="A481" s="12">
        <v>188</v>
      </c>
      <c r="B481" s="12">
        <f t="array" ref="B481">_xlfn.RANK.EQ(V481,$V$2:$V$607)</f>
        <v>480</v>
      </c>
      <c r="C481" s="13" t="str">
        <f>IF(VLOOKUP($A481,Tournoi!$B$2:$F$601,3,0)="","",VLOOKUP($A481,Tournoi!$B$2:$F$601,3,0))</f>
        <v>Hosseel</v>
      </c>
      <c r="D481" s="13" t="str">
        <f>IF(VLOOKUP($A481,Tournoi!$B$2:$F$601,4,0)="","",VLOOKUP($A481,Tournoi!$B$2:$F$601,4,0))</f>
        <v>Marie-Cecile</v>
      </c>
      <c r="E481" s="13" t="str">
        <f>IF(VLOOKUP($A481,Tournoi!$B$2:$F$612,5,0)="","",VLOOKUP($A481,Tournoi!$B$2:$F$612,5,0))</f>
        <v>Spelen op Zolder</v>
      </c>
      <c r="F481" s="12">
        <v>33.533333333333303</v>
      </c>
      <c r="G481" s="12">
        <v>11.1777777777778</v>
      </c>
      <c r="H481" s="12">
        <v>25.133333333333301</v>
      </c>
      <c r="I481" s="12">
        <v>16.755555555555599</v>
      </c>
      <c r="J481" s="14">
        <v>7.4999999999999997E-2</v>
      </c>
      <c r="K481" s="12"/>
      <c r="L481" t="s">
        <v>958</v>
      </c>
      <c r="M481" s="12" t="s">
        <v>958</v>
      </c>
      <c r="N481" s="12" t="s">
        <v>958</v>
      </c>
      <c r="O481" s="12" t="str">
        <f>IF(VLOOKUP($A481,Tournoi!$B$2:$AC$601,6,0)="","",VLOOKUP($A481,Tournoi!$B$2:$AF$601,30,0))</f>
        <v/>
      </c>
      <c r="P481" s="12"/>
      <c r="Q481" s="12"/>
      <c r="R481" s="12"/>
      <c r="S481" s="15"/>
      <c r="T481" s="14">
        <f t="array" ref="T481">SUM(J481:S481)</f>
        <v>7.4999999999999997E-2</v>
      </c>
      <c r="U481" s="12">
        <f t="array" ref="U481">IF(S481="",0,S481)+IF((COUNT(J481:R481)&lt;6),SUM(J481:R481),(MAX(J481:R481)+LARGE(J481:R481,2)+LARGE(J481:R481,3)+LARGE(J481:R481,4)+LARGE(J481:R481,5)))</f>
        <v>7.4999999999999997E-2</v>
      </c>
      <c r="V481" s="12">
        <f>U481+G481+I481</f>
        <v>28.008333333333397</v>
      </c>
      <c r="W481" s="12">
        <f t="array" ref="W481">COUNT(J481:S481)</f>
        <v>1</v>
      </c>
      <c r="X481" s="12"/>
      <c r="Y481" s="12"/>
      <c r="Z481" s="16"/>
      <c r="AA481" s="12"/>
      <c r="AB481" s="12"/>
      <c r="AC481" s="16"/>
      <c r="AD481" s="16"/>
    </row>
    <row r="482" spans="1:256" s="19" customFormat="1" ht="16.5" customHeight="1" x14ac:dyDescent="0.2">
      <c r="A482" s="12">
        <v>122</v>
      </c>
      <c r="B482" s="12">
        <f t="array" ref="B482">_xlfn.RANK.EQ(V482,$V$2:$V$607)</f>
        <v>481</v>
      </c>
      <c r="C482" s="13" t="str">
        <f>IF(VLOOKUP($A482,Tournoi!$B$2:$F$601,3,0)="","",VLOOKUP($A482,Tournoi!$B$2:$F$601,3,0))</f>
        <v>Vanhee</v>
      </c>
      <c r="D482" s="13" t="str">
        <f>IF(VLOOKUP($A482,Tournoi!$B$2:$F$601,4,0)="","",VLOOKUP($A482,Tournoi!$B$2:$F$601,4,0))</f>
        <v>Bart</v>
      </c>
      <c r="E482" t="str">
        <f>IF(VLOOKUP($A482,Tournoi!$B$2:$F$612,5,0)="","",VLOOKUP($A482,Tournoi!$B$2:$F$612,5,0))</f>
        <v/>
      </c>
      <c r="F482" s="12">
        <v>80.397669706180395</v>
      </c>
      <c r="G482" s="12">
        <v>26.799223235393399</v>
      </c>
      <c r="H482" s="12">
        <v>0</v>
      </c>
      <c r="I482" s="12">
        <v>0</v>
      </c>
      <c r="J482" s="14"/>
      <c r="K482" s="12"/>
      <c r="L482" t="s">
        <v>958</v>
      </c>
      <c r="M482" s="12" t="s">
        <v>958</v>
      </c>
      <c r="N482" s="12" t="s">
        <v>958</v>
      </c>
      <c r="O482" s="12" t="str">
        <f>IF(VLOOKUP($A482,Tournoi!$B$2:$AC$601,6,0)="","",VLOOKUP($A482,Tournoi!$B$2:$AF$601,30,0))</f>
        <v/>
      </c>
      <c r="P482" s="12"/>
      <c r="Q482" s="12"/>
      <c r="R482" s="12"/>
      <c r="S482" s="15"/>
      <c r="T482" s="14">
        <f t="array" ref="T482">SUM(J482:S482)</f>
        <v>0</v>
      </c>
      <c r="U482" s="12">
        <f t="array" ref="U482">IF(S482="",0,S482)+IF((COUNT(J482:R482)&lt;6),SUM(J482:R482),(MAX(J482:R482)+LARGE(J482:R482,2)+LARGE(J482:R482,3)+LARGE(J482:R482,4)+LARGE(J482:R482,5)))</f>
        <v>0</v>
      </c>
      <c r="V482" s="12">
        <f>U482+G482+I482</f>
        <v>26.799223235393399</v>
      </c>
      <c r="W482" s="12">
        <f t="array" ref="W482">COUNT(J482:S482)</f>
        <v>0</v>
      </c>
      <c r="X482" s="12"/>
      <c r="Y482" s="12"/>
      <c r="Z482" s="16"/>
      <c r="AA482" s="12"/>
      <c r="AB482" s="12"/>
      <c r="AC482" s="16"/>
      <c r="AD482" s="16"/>
    </row>
    <row r="483" spans="1:256" s="19" customFormat="1" ht="16.5" customHeight="1" x14ac:dyDescent="0.2">
      <c r="A483" s="12">
        <v>218</v>
      </c>
      <c r="B483" s="12">
        <f t="array" ref="B483">_xlfn.RANK.EQ(V483,$V$2:$V$607)</f>
        <v>482</v>
      </c>
      <c r="C483" s="13" t="str">
        <f>IF(VLOOKUP($A483,Tournoi!$B$2:$F$601,3,0)="","",VLOOKUP($A483,Tournoi!$B$2:$F$601,3,0))</f>
        <v>Van Wittenberghe</v>
      </c>
      <c r="D483" s="13" t="str">
        <f>IF(VLOOKUP($A483,Tournoi!$B$2:$F$601,4,0)="","",VLOOKUP($A483,Tournoi!$B$2:$F$601,4,0))</f>
        <v>Eva</v>
      </c>
      <c r="E483" t="str">
        <f>IF(VLOOKUP($A483,Tournoi!$B$2:$F$612,5,0)="","",VLOOKUP($A483,Tournoi!$B$2:$F$612,5,0))</f>
        <v/>
      </c>
      <c r="F483" s="12">
        <v>80.306994624753401</v>
      </c>
      <c r="G483" s="12">
        <v>26.768998208251102</v>
      </c>
      <c r="H483" s="12">
        <v>0</v>
      </c>
      <c r="I483" s="12">
        <v>0</v>
      </c>
      <c r="J483" s="14"/>
      <c r="K483" s="12"/>
      <c r="L483" t="s">
        <v>958</v>
      </c>
      <c r="M483" s="12" t="s">
        <v>958</v>
      </c>
      <c r="N483" s="12" t="s">
        <v>958</v>
      </c>
      <c r="O483" s="12" t="str">
        <f>IF(VLOOKUP($A483,Tournoi!$B$2:$AC$601,6,0)="","",VLOOKUP($A483,Tournoi!$B$2:$AF$601,30,0))</f>
        <v/>
      </c>
      <c r="P483" s="12"/>
      <c r="Q483" s="12"/>
      <c r="R483" s="12"/>
      <c r="S483" s="15"/>
      <c r="T483" s="14">
        <f t="array" ref="T483">SUM(J483:S483)</f>
        <v>0</v>
      </c>
      <c r="U483" s="12">
        <f t="array" ref="U483">IF(S483="",0,S483)+IF((COUNT(J483:R483)&lt;6),SUM(J483:R483),(MAX(J483:R483)+LARGE(J483:R483,2)+LARGE(J483:R483,3)+LARGE(J483:R483,4)+LARGE(J483:R483,5)))</f>
        <v>0</v>
      </c>
      <c r="V483" s="12">
        <f>U483+G483+I483</f>
        <v>26.768998208251102</v>
      </c>
      <c r="W483" s="12">
        <f t="array" ref="W483">COUNT(J483:S483)</f>
        <v>0</v>
      </c>
      <c r="X483" s="12"/>
      <c r="Y483" s="12"/>
      <c r="Z483" s="16"/>
      <c r="AA483" s="12"/>
      <c r="AB483" s="12"/>
      <c r="AC483" s="16"/>
      <c r="AD483" s="16"/>
    </row>
    <row r="484" spans="1:256" s="19" customFormat="1" ht="16.5" customHeight="1" x14ac:dyDescent="0.2">
      <c r="A484" s="12">
        <v>293</v>
      </c>
      <c r="B484" s="12">
        <f t="array" ref="B484">_xlfn.RANK.EQ(V484,$V$2:$V$607)</f>
        <v>483</v>
      </c>
      <c r="C484" s="13" t="str">
        <f>IF(VLOOKUP($A484,Tournoi!$B$2:$F$601,3,0)="","",VLOOKUP($A484,Tournoi!$B$2:$F$601,3,0))</f>
        <v>Maes</v>
      </c>
      <c r="D484" s="13" t="str">
        <f>IF(VLOOKUP($A484,Tournoi!$B$2:$F$601,4,0)="","",VLOOKUP($A484,Tournoi!$B$2:$F$601,4,0))</f>
        <v>Joris</v>
      </c>
      <c r="E484" t="str">
        <f>IF(VLOOKUP($A484,Tournoi!$B$2:$F$612,5,0)="","",VLOOKUP($A484,Tournoi!$B$2:$F$612,5,0))</f>
        <v/>
      </c>
      <c r="F484" s="12">
        <v>0</v>
      </c>
      <c r="G484" s="12">
        <v>0</v>
      </c>
      <c r="H484" s="12">
        <v>0.21296296296296299</v>
      </c>
      <c r="I484" s="12">
        <v>0.141975308641975</v>
      </c>
      <c r="J484" s="14">
        <v>25.430061832601101</v>
      </c>
      <c r="K484" s="12"/>
      <c r="L484" t="s">
        <v>958</v>
      </c>
      <c r="M484" s="12" t="s">
        <v>958</v>
      </c>
      <c r="N484" s="12" t="s">
        <v>958</v>
      </c>
      <c r="O484" s="12" t="str">
        <f>IF(VLOOKUP($A484,Tournoi!$B$2:$AC$601,6,0)="","",VLOOKUP($A484,Tournoi!$B$2:$AF$601,30,0))</f>
        <v/>
      </c>
      <c r="P484" s="12"/>
      <c r="Q484" s="12"/>
      <c r="R484" s="12"/>
      <c r="S484" s="15"/>
      <c r="T484" s="14">
        <f t="array" ref="T484">SUM(J484:S484)</f>
        <v>25.430061832601101</v>
      </c>
      <c r="U484" s="12">
        <f t="array" ref="U484">IF(S484="",0,S484)+IF((COUNT(J484:R484)&lt;6),SUM(J484:R484),(MAX(J484:R484)+LARGE(J484:R484,2)+LARGE(J484:R484,3)+LARGE(J484:R484,4)+LARGE(J484:R484,5)))</f>
        <v>25.430061832601101</v>
      </c>
      <c r="V484" s="12">
        <f>U484+G484+I484</f>
        <v>25.572037141243076</v>
      </c>
      <c r="W484" s="12">
        <f t="array" ref="W484">COUNT(J484:S484)</f>
        <v>1</v>
      </c>
      <c r="X484" s="12"/>
      <c r="Y484" s="12"/>
      <c r="Z484" s="16"/>
      <c r="AA484" s="12"/>
      <c r="AB484" s="12"/>
      <c r="AC484" s="16"/>
      <c r="AD484" s="16"/>
    </row>
    <row r="485" spans="1:256" s="19" customFormat="1" ht="16.5" customHeight="1" x14ac:dyDescent="0.2">
      <c r="A485" s="12">
        <v>243</v>
      </c>
      <c r="B485" s="12">
        <f t="array" ref="B485">_xlfn.RANK.EQ(V485,$V$2:$V$607)</f>
        <v>484</v>
      </c>
      <c r="C485" s="13" t="str">
        <f>IF(VLOOKUP($A485,Tournoi!$B$2:$F$601,3,0)="","",VLOOKUP($A485,Tournoi!$B$2:$F$601,3,0))</f>
        <v>Leloup</v>
      </c>
      <c r="D485" s="13" t="str">
        <f>IF(VLOOKUP($A485,Tournoi!$B$2:$F$601,4,0)="","",VLOOKUP($A485,Tournoi!$B$2:$F$601,4,0))</f>
        <v>Sandrine</v>
      </c>
      <c r="E485" t="str">
        <f>IF(VLOOKUP($A485,Tournoi!$B$2:$F$612,5,0)="","",VLOOKUP($A485,Tournoi!$B$2:$F$612,5,0))</f>
        <v/>
      </c>
      <c r="F485" s="12">
        <v>76.173076763502706</v>
      </c>
      <c r="G485" s="12">
        <v>25.3910255878342</v>
      </c>
      <c r="H485" s="12">
        <v>0</v>
      </c>
      <c r="I485" s="12">
        <v>0</v>
      </c>
      <c r="J485" s="14"/>
      <c r="K485" s="12"/>
      <c r="L485" t="s">
        <v>958</v>
      </c>
      <c r="M485" s="12" t="s">
        <v>958</v>
      </c>
      <c r="N485" s="12" t="s">
        <v>958</v>
      </c>
      <c r="O485" s="12" t="str">
        <f>IF(VLOOKUP($A485,Tournoi!$B$2:$AC$601,6,0)="","",VLOOKUP($A485,Tournoi!$B$2:$AF$601,30,0))</f>
        <v/>
      </c>
      <c r="P485" s="12"/>
      <c r="Q485" s="12"/>
      <c r="R485" s="12"/>
      <c r="S485" s="15"/>
      <c r="T485" s="14">
        <f t="array" ref="T485">SUM(J485:S485)</f>
        <v>0</v>
      </c>
      <c r="U485" s="12">
        <f t="array" ref="U485">IF(S485="",0,S485)+IF((COUNT(J485:R485)&lt;6),SUM(J485:R485),(MAX(J485:R485)+LARGE(J485:R485,2)+LARGE(J485:R485,3)+LARGE(J485:R485,4)+LARGE(J485:R485,5)))</f>
        <v>0</v>
      </c>
      <c r="V485" s="12">
        <f>U485+G485+I485</f>
        <v>25.3910255878342</v>
      </c>
      <c r="W485" s="12">
        <f t="array" ref="W485">COUNT(J485:S485)</f>
        <v>0</v>
      </c>
      <c r="X485" s="12"/>
      <c r="Y485" s="12"/>
      <c r="Z485" s="16"/>
      <c r="AA485" s="16"/>
      <c r="AC485" s="16"/>
      <c r="AD485" s="16"/>
    </row>
    <row r="486" spans="1:256" s="19" customFormat="1" ht="16.5" customHeight="1" x14ac:dyDescent="0.2">
      <c r="A486" s="12">
        <v>28</v>
      </c>
      <c r="B486" s="12">
        <f t="array" ref="B486">_xlfn.RANK.EQ(V486,$V$2:$V$607)</f>
        <v>485</v>
      </c>
      <c r="C486" s="13" t="str">
        <f>IF(VLOOKUP($A486,Tournoi!$B$2:$F$601,3,0)="","",VLOOKUP($A486,Tournoi!$B$2:$F$601,3,0))</f>
        <v>Bonjé</v>
      </c>
      <c r="D486" s="13" t="str">
        <f>IF(VLOOKUP($A486,Tournoi!$B$2:$F$601,4,0)="","",VLOOKUP($A486,Tournoi!$B$2:$F$601,4,0))</f>
        <v>Patrick</v>
      </c>
      <c r="E486" s="13" t="str">
        <f>IF(VLOOKUP($A486,Tournoi!$B$2:$F$612,5,0)="","",VLOOKUP($A486,Tournoi!$B$2:$F$612,5,0))</f>
        <v>Spelen op Zolder</v>
      </c>
      <c r="F486" s="12">
        <v>75.227272727272705</v>
      </c>
      <c r="G486" s="12">
        <v>25.075757575757599</v>
      </c>
      <c r="H486" s="12">
        <v>0.17199999999999999</v>
      </c>
      <c r="I486" s="12">
        <v>0.114666666666667</v>
      </c>
      <c r="J486" s="14">
        <v>0.1875</v>
      </c>
      <c r="K486" s="12"/>
      <c r="L486" t="s">
        <v>958</v>
      </c>
      <c r="M486" s="12" t="s">
        <v>958</v>
      </c>
      <c r="N486" s="12" t="s">
        <v>958</v>
      </c>
      <c r="O486" s="12" t="str">
        <f>IF(VLOOKUP($A486,Tournoi!$B$2:$AC$601,6,0)="","",VLOOKUP($A486,Tournoi!$B$2:$AF$601,30,0))</f>
        <v/>
      </c>
      <c r="P486" s="12"/>
      <c r="Q486" s="12"/>
      <c r="R486" s="12"/>
      <c r="S486" s="15"/>
      <c r="T486" s="14">
        <f t="array" ref="T486">SUM(J486:S486)</f>
        <v>0.1875</v>
      </c>
      <c r="U486" s="12">
        <f t="array" ref="U486">IF(S486="",0,S486)+IF((COUNT(J486:R486)&lt;6),SUM(J486:R486),(MAX(J486:R486)+LARGE(J486:R486,2)+LARGE(J486:R486,3)+LARGE(J486:R486,4)+LARGE(J486:R486,5)))</f>
        <v>0.1875</v>
      </c>
      <c r="V486" s="12">
        <f>U486+G486+I486</f>
        <v>25.377924242424267</v>
      </c>
      <c r="W486" s="12">
        <f t="array" ref="W486">COUNT(J486:S486)</f>
        <v>1</v>
      </c>
      <c r="X486" s="12"/>
      <c r="Y486" s="12"/>
      <c r="Z486" s="16"/>
      <c r="AA486" s="16"/>
      <c r="AC486" s="16"/>
      <c r="AD486" s="16"/>
    </row>
    <row r="487" spans="1:256" s="19" customFormat="1" ht="16.5" customHeight="1" x14ac:dyDescent="0.2">
      <c r="A487" s="12">
        <v>453</v>
      </c>
      <c r="B487" s="12">
        <f t="array" ref="B487">_xlfn.RANK.EQ(V487,$V$2:$V$607)</f>
        <v>486</v>
      </c>
      <c r="C487" s="13" t="str">
        <f>IF(VLOOKUP($A487,Tournoi!$B$2:$F$601,3,0)="","",VLOOKUP($A487,Tournoi!$B$2:$F$601,3,0))</f>
        <v>Vangheluwe</v>
      </c>
      <c r="D487" s="13" t="str">
        <f>IF(VLOOKUP($A487,Tournoi!$B$2:$F$601,4,0)="","",VLOOKUP($A487,Tournoi!$B$2:$F$601,4,0))</f>
        <v>Fien</v>
      </c>
      <c r="E487" t="str">
        <f>IF(VLOOKUP($A487,Tournoi!$B$2:$F$612,5,0)="","",VLOOKUP($A487,Tournoi!$B$2:$F$612,5,0))</f>
        <v/>
      </c>
      <c r="F487" s="12">
        <v>75.254629629629605</v>
      </c>
      <c r="G487" s="12">
        <v>25.084876543209901</v>
      </c>
      <c r="H487" s="12">
        <v>0</v>
      </c>
      <c r="I487" s="12">
        <v>0</v>
      </c>
      <c r="J487" s="14"/>
      <c r="K487" s="12"/>
      <c r="L487" t="s">
        <v>958</v>
      </c>
      <c r="M487" s="12" t="s">
        <v>958</v>
      </c>
      <c r="N487" s="12" t="s">
        <v>958</v>
      </c>
      <c r="O487" s="12" t="str">
        <f>IF(VLOOKUP($A487,Tournoi!$B$2:$AC$601,6,0)="","",VLOOKUP($A487,Tournoi!$B$2:$AF$601,30,0))</f>
        <v/>
      </c>
      <c r="P487" s="12"/>
      <c r="Q487" s="12"/>
      <c r="R487" s="12"/>
      <c r="S487" s="15"/>
      <c r="T487" s="14">
        <f t="array" ref="T487">SUM(J487:S487)</f>
        <v>0</v>
      </c>
      <c r="U487" s="12">
        <f t="array" ref="U487">IF(S487="",0,S487)+IF((COUNT(J487:R487)&lt;6),SUM(J487:R487),(MAX(J487:R487)+LARGE(J487:R487,2)+LARGE(J487:R487,3)+LARGE(J487:R487,4)+LARGE(J487:R487,5)))</f>
        <v>0</v>
      </c>
      <c r="V487" s="12">
        <f>U487+G487+I487</f>
        <v>25.084876543209901</v>
      </c>
      <c r="W487" s="12">
        <f t="array" ref="W487">COUNT(J487:S487)</f>
        <v>0</v>
      </c>
      <c r="X487" s="12"/>
      <c r="Y487" s="12"/>
      <c r="Z487" s="16"/>
      <c r="AA487" s="12"/>
      <c r="AB487" s="12"/>
      <c r="AC487" s="16"/>
      <c r="AD487" s="16"/>
    </row>
    <row r="488" spans="1:256" s="19" customFormat="1" ht="16.5" customHeight="1" x14ac:dyDescent="0.2">
      <c r="A488" s="12">
        <v>249</v>
      </c>
      <c r="B488" s="12">
        <f t="array" ref="B488">_xlfn.RANK.EQ(V488,$V$2:$V$607)</f>
        <v>487</v>
      </c>
      <c r="C488" s="13" t="str">
        <f>IF(VLOOKUP($A488,Tournoi!$B$2:$F$601,3,0)="","",VLOOKUP($A488,Tournoi!$B$2:$F$601,3,0))</f>
        <v>Andriessens</v>
      </c>
      <c r="D488" s="13" t="str">
        <f>IF(VLOOKUP($A488,Tournoi!$B$2:$F$601,4,0)="","",VLOOKUP($A488,Tournoi!$B$2:$F$601,4,0))</f>
        <v>Didier</v>
      </c>
      <c r="E488" t="str">
        <f>IF(VLOOKUP($A488,Tournoi!$B$2:$F$612,5,0)="","",VLOOKUP($A488,Tournoi!$B$2:$F$612,5,0))</f>
        <v/>
      </c>
      <c r="F488" s="12">
        <v>75.086412275388597</v>
      </c>
      <c r="G488" s="12">
        <v>25.0288040917962</v>
      </c>
      <c r="H488" s="12">
        <v>0</v>
      </c>
      <c r="I488" s="12">
        <v>0</v>
      </c>
      <c r="J488" s="14"/>
      <c r="K488" s="12"/>
      <c r="L488" t="s">
        <v>958</v>
      </c>
      <c r="M488" s="12" t="s">
        <v>958</v>
      </c>
      <c r="N488" s="12" t="s">
        <v>958</v>
      </c>
      <c r="O488" s="12" t="str">
        <f>IF(VLOOKUP($A488,Tournoi!$B$2:$AC$601,6,0)="","",VLOOKUP($A488,Tournoi!$B$2:$AF$601,30,0))</f>
        <v/>
      </c>
      <c r="P488" s="12"/>
      <c r="Q488" s="12"/>
      <c r="R488" s="12"/>
      <c r="S488" s="15"/>
      <c r="T488" s="14">
        <f t="array" ref="T488">SUM(J488:S488)</f>
        <v>0</v>
      </c>
      <c r="U488" s="12">
        <f t="array" ref="U488">IF(S488="",0,S488)+IF((COUNT(J488:R488)&lt;6),SUM(J488:R488),(MAX(J488:R488)+LARGE(J488:R488,2)+LARGE(J488:R488,3)+LARGE(J488:R488,4)+LARGE(J488:R488,5)))</f>
        <v>0</v>
      </c>
      <c r="V488" s="12">
        <f>U488+G488+I488</f>
        <v>25.0288040917962</v>
      </c>
      <c r="W488" s="12">
        <f t="array" ref="W488">COUNT(J488:S488)</f>
        <v>0</v>
      </c>
      <c r="X488" s="12"/>
      <c r="Y488" s="12"/>
      <c r="Z488" s="16"/>
      <c r="AA488" s="12"/>
      <c r="AB488" s="12"/>
      <c r="AC488" s="16"/>
      <c r="AD488" s="16"/>
    </row>
    <row r="489" spans="1:256" s="19" customFormat="1" ht="16.5" customHeight="1" x14ac:dyDescent="0.2">
      <c r="A489" s="12">
        <v>518</v>
      </c>
      <c r="B489" s="12">
        <f t="array" ref="B489">_xlfn.RANK.EQ(V489,$V$2:$V$607)</f>
        <v>488</v>
      </c>
      <c r="C489" s="13" t="str">
        <f>IF(VLOOKUP($A489,Tournoi!$B$2:$F$601,3,0)="","",VLOOKUP($A489,Tournoi!$B$2:$F$601,3,0))</f>
        <v>Vanderheyden</v>
      </c>
      <c r="D489" s="13" t="str">
        <f>IF(VLOOKUP($A489,Tournoi!$B$2:$F$601,4,0)="","",VLOOKUP($A489,Tournoi!$B$2:$F$601,4,0))</f>
        <v>Noah</v>
      </c>
      <c r="E489" t="str">
        <f>IF(VLOOKUP($A489,Tournoi!$B$2:$F$612,5,0)="","",VLOOKUP($A489,Tournoi!$B$2:$F$612,5,0))</f>
        <v/>
      </c>
      <c r="F489" s="12">
        <v>74.201226991549603</v>
      </c>
      <c r="G489" s="12">
        <v>24.733742330516499</v>
      </c>
      <c r="H489" s="12">
        <v>0</v>
      </c>
      <c r="I489" s="12">
        <v>0</v>
      </c>
      <c r="J489" s="14"/>
      <c r="K489" s="12"/>
      <c r="L489" t="s">
        <v>958</v>
      </c>
      <c r="M489" s="12" t="s">
        <v>958</v>
      </c>
      <c r="N489" s="12" t="s">
        <v>958</v>
      </c>
      <c r="O489" s="12" t="str">
        <f>IF(VLOOKUP($A489,Tournoi!$B$2:$AC$601,6,0)="","",VLOOKUP($A489,Tournoi!$B$2:$AF$601,30,0))</f>
        <v/>
      </c>
      <c r="P489" s="12"/>
      <c r="Q489" s="12"/>
      <c r="R489" s="12"/>
      <c r="S489" s="15"/>
      <c r="T489" s="14">
        <f t="array" ref="T489">SUM(J489:S489)</f>
        <v>0</v>
      </c>
      <c r="U489" s="12">
        <f t="array" ref="U489">IF(S489="",0,S489)+IF((COUNT(J489:R489)&lt;6),SUM(J489:R489),(MAX(J489:R489)+LARGE(J489:R489,2)+LARGE(J489:R489,3)+LARGE(J489:R489,4)+LARGE(J489:R489,5)))</f>
        <v>0</v>
      </c>
      <c r="V489" s="12">
        <f>U489+G489+I489</f>
        <v>24.733742330516499</v>
      </c>
      <c r="W489" s="12">
        <f t="array" ref="W489">COUNT(J489:S489)</f>
        <v>0</v>
      </c>
      <c r="X489" s="12"/>
      <c r="Y489" s="12"/>
      <c r="Z489" s="16"/>
      <c r="AA489" s="12"/>
      <c r="AB489" s="12"/>
      <c r="AC489" s="16"/>
      <c r="AD489" s="16"/>
    </row>
    <row r="490" spans="1:256" s="19" customFormat="1" ht="16.5" customHeight="1" x14ac:dyDescent="0.2">
      <c r="A490" s="12">
        <v>353</v>
      </c>
      <c r="B490" s="12">
        <f t="array" ref="B490">_xlfn.RANK.EQ(V490,$V$2:$V$607)</f>
        <v>489</v>
      </c>
      <c r="C490" s="13" t="str">
        <f>IF(VLOOKUP($A490,Tournoi!$B$2:$F$601,3,0)="","",VLOOKUP($A490,Tournoi!$B$2:$F$601,3,0))</f>
        <v>Di Bennardo</v>
      </c>
      <c r="D490" s="13" t="str">
        <f>IF(VLOOKUP($A490,Tournoi!$B$2:$F$601,4,0)="","",VLOOKUP($A490,Tournoi!$B$2:$F$601,4,0))</f>
        <v>Thomas</v>
      </c>
      <c r="E490" t="str">
        <f>IF(VLOOKUP($A490,Tournoi!$B$2:$F$612,5,0)="","",VLOOKUP($A490,Tournoi!$B$2:$F$612,5,0))</f>
        <v/>
      </c>
      <c r="F490" s="12">
        <v>73.923132183907995</v>
      </c>
      <c r="G490" s="12">
        <v>24.641044061302701</v>
      </c>
      <c r="H490" s="12">
        <v>0</v>
      </c>
      <c r="I490" s="12">
        <v>0</v>
      </c>
      <c r="J490" s="14"/>
      <c r="K490" s="12"/>
      <c r="L490" t="s">
        <v>958</v>
      </c>
      <c r="M490" s="12" t="s">
        <v>958</v>
      </c>
      <c r="N490" s="12" t="s">
        <v>958</v>
      </c>
      <c r="O490" s="12" t="str">
        <f>IF(VLOOKUP($A490,Tournoi!$B$2:$AC$601,6,0)="","",VLOOKUP($A490,Tournoi!$B$2:$AF$601,30,0))</f>
        <v/>
      </c>
      <c r="P490" s="12"/>
      <c r="Q490" s="12"/>
      <c r="R490" s="12"/>
      <c r="S490" s="15"/>
      <c r="T490" s="14">
        <f t="array" ref="T490">SUM(J490:S490)</f>
        <v>0</v>
      </c>
      <c r="U490" s="12">
        <f t="array" ref="U490">IF(S490="",0,S490)+IF((COUNT(J490:R490)&lt;6),SUM(J490:R490),(MAX(J490:R490)+LARGE(J490:R490,2)+LARGE(J490:R490,3)+LARGE(J490:R490,4)+LARGE(J490:R490,5)))</f>
        <v>0</v>
      </c>
      <c r="V490" s="12">
        <f>U490+G490+I490</f>
        <v>24.641044061302701</v>
      </c>
      <c r="W490" s="12">
        <f t="array" ref="W490">COUNT(J490:S490)</f>
        <v>0</v>
      </c>
      <c r="X490" s="12"/>
      <c r="Y490" s="12"/>
      <c r="Z490" s="16"/>
      <c r="AA490" s="16"/>
      <c r="AC490" s="16"/>
      <c r="AD490" s="16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  <c r="IV490" s="20"/>
    </row>
    <row r="491" spans="1:256" s="19" customFormat="1" ht="16.5" customHeight="1" x14ac:dyDescent="0.2">
      <c r="A491" s="12">
        <v>232</v>
      </c>
      <c r="B491" s="12">
        <f t="array" ref="B491">_xlfn.RANK.EQ(V491,$V$2:$V$607)</f>
        <v>490</v>
      </c>
      <c r="C491" s="13" t="str">
        <f>IF(VLOOKUP($A491,Tournoi!$B$2:$F$601,3,0)="","",VLOOKUP($A491,Tournoi!$B$2:$F$601,3,0))</f>
        <v>Deketelaere</v>
      </c>
      <c r="D491" s="13" t="str">
        <f>IF(VLOOKUP($A491,Tournoi!$B$2:$F$601,4,0)="","",VLOOKUP($A491,Tournoi!$B$2:$F$601,4,0))</f>
        <v>Kimberley</v>
      </c>
      <c r="E491" t="str">
        <f>IF(VLOOKUP($A491,Tournoi!$B$2:$F$612,5,0)="","",VLOOKUP($A491,Tournoi!$B$2:$F$612,5,0))</f>
        <v/>
      </c>
      <c r="F491" s="12">
        <v>0</v>
      </c>
      <c r="G491" s="12">
        <v>0</v>
      </c>
      <c r="H491" s="12">
        <v>34.0685124241298</v>
      </c>
      <c r="I491" s="12">
        <v>22.712341616086501</v>
      </c>
      <c r="J491" s="14"/>
      <c r="K491" s="12"/>
      <c r="L491" t="s">
        <v>958</v>
      </c>
      <c r="M491" s="12" t="s">
        <v>958</v>
      </c>
      <c r="N491" s="12" t="s">
        <v>958</v>
      </c>
      <c r="O491" s="12" t="str">
        <f>IF(VLOOKUP($A491,Tournoi!$B$2:$AC$601,6,0)="","",VLOOKUP($A491,Tournoi!$B$2:$AF$601,30,0))</f>
        <v/>
      </c>
      <c r="P491" s="12"/>
      <c r="Q491" s="12"/>
      <c r="R491" s="12"/>
      <c r="S491" s="15"/>
      <c r="T491" s="14">
        <f t="array" ref="T491">SUM(J491:S491)</f>
        <v>0</v>
      </c>
      <c r="U491" s="12">
        <f t="array" ref="U491">IF(S491="",0,S491)+IF((COUNT(J491:R491)&lt;6),SUM(J491:R491),(MAX(J491:R491)+LARGE(J491:R491,2)+LARGE(J491:R491,3)+LARGE(J491:R491,4)+LARGE(J491:R491,5)))</f>
        <v>0</v>
      </c>
      <c r="V491" s="12">
        <f>U491+G491+I491</f>
        <v>22.712341616086501</v>
      </c>
      <c r="W491" s="12">
        <f t="array" ref="W491">COUNT(J491:S491)</f>
        <v>0</v>
      </c>
      <c r="X491" s="12"/>
      <c r="Y491" s="12"/>
      <c r="Z491" s="16"/>
      <c r="AA491" s="12"/>
      <c r="AB491" s="12"/>
      <c r="AC491" s="16"/>
      <c r="AD491" s="16"/>
    </row>
    <row r="492" spans="1:256" s="19" customFormat="1" ht="16.5" customHeight="1" x14ac:dyDescent="0.2">
      <c r="A492" s="12">
        <v>500</v>
      </c>
      <c r="B492" s="12">
        <f t="array" ref="B492">_xlfn.RANK.EQ(V492,$V$2:$V$607)</f>
        <v>491</v>
      </c>
      <c r="C492" s="13" t="str">
        <f>IF(VLOOKUP($A492,Tournoi!$B$2:$F$601,3,0)="","",VLOOKUP($A492,Tournoi!$B$2:$F$601,3,0))</f>
        <v>De Lepeleire</v>
      </c>
      <c r="D492" s="13" t="str">
        <f>IF(VLOOKUP($A492,Tournoi!$B$2:$F$601,4,0)="","",VLOOKUP($A492,Tournoi!$B$2:$F$601,4,0))</f>
        <v>Leen</v>
      </c>
      <c r="E492" t="str">
        <f>IF(VLOOKUP($A492,Tournoi!$B$2:$F$612,5,0)="","",VLOOKUP($A492,Tournoi!$B$2:$F$612,5,0))</f>
        <v/>
      </c>
      <c r="F492" s="12">
        <v>0</v>
      </c>
      <c r="G492" s="12">
        <v>0</v>
      </c>
      <c r="H492" s="12">
        <v>33.890815172900098</v>
      </c>
      <c r="I492" s="12">
        <v>22.5938767819334</v>
      </c>
      <c r="J492" s="14"/>
      <c r="K492" s="12"/>
      <c r="L492" t="s">
        <v>958</v>
      </c>
      <c r="M492" s="12" t="s">
        <v>958</v>
      </c>
      <c r="N492" s="12" t="s">
        <v>958</v>
      </c>
      <c r="O492" s="12" t="str">
        <f>IF(VLOOKUP($A492,Tournoi!$B$2:$AC$601,6,0)="","",VLOOKUP($A492,Tournoi!$B$2:$AF$601,30,0))</f>
        <v/>
      </c>
      <c r="P492" s="12"/>
      <c r="Q492" s="12"/>
      <c r="R492" s="12"/>
      <c r="S492" s="15"/>
      <c r="T492" s="14">
        <f t="array" ref="T492">SUM(J492:S492)</f>
        <v>0</v>
      </c>
      <c r="U492" s="12">
        <f t="array" ref="U492">IF(S492="",0,S492)+IF((COUNT(J492:R492)&lt;6),SUM(J492:R492),(MAX(J492:R492)+LARGE(J492:R492,2)+LARGE(J492:R492,3)+LARGE(J492:R492,4)+LARGE(J492:R492,5)))</f>
        <v>0</v>
      </c>
      <c r="V492" s="12">
        <f>U492+G492+I492</f>
        <v>22.5938767819334</v>
      </c>
      <c r="W492" s="12">
        <f t="array" ref="W492">COUNT(J492:S492)</f>
        <v>0</v>
      </c>
      <c r="X492" s="12"/>
      <c r="Y492" s="12"/>
      <c r="Z492" s="16"/>
      <c r="AA492" s="12"/>
      <c r="AB492" s="12"/>
      <c r="AC492" s="16"/>
      <c r="AD492" s="16"/>
    </row>
    <row r="493" spans="1:256" s="19" customFormat="1" ht="16.5" customHeight="1" x14ac:dyDescent="0.2">
      <c r="A493" s="12">
        <v>427</v>
      </c>
      <c r="B493" s="12">
        <f t="array" ref="B493">_xlfn.RANK.EQ(V493,$V$2:$V$607)</f>
        <v>492</v>
      </c>
      <c r="C493" s="13" t="str">
        <f>IF(VLOOKUP($A493,Tournoi!$B$2:$F$601,3,0)="","",VLOOKUP($A493,Tournoi!$B$2:$F$601,3,0))</f>
        <v>Vanhauwaert</v>
      </c>
      <c r="D493" s="13" t="str">
        <f>IF(VLOOKUP($A493,Tournoi!$B$2:$F$601,4,0)="","",VLOOKUP($A493,Tournoi!$B$2:$F$601,4,0))</f>
        <v>Erik</v>
      </c>
      <c r="E493" t="str">
        <f>IF(VLOOKUP($A493,Tournoi!$B$2:$F$612,5,0)="","",VLOOKUP($A493,Tournoi!$B$2:$F$612,5,0))</f>
        <v/>
      </c>
      <c r="F493" s="12">
        <v>67.283011155446104</v>
      </c>
      <c r="G493" s="12">
        <v>22.427670385148701</v>
      </c>
      <c r="H493" s="12">
        <v>0</v>
      </c>
      <c r="I493" s="12">
        <v>0</v>
      </c>
      <c r="J493" s="14"/>
      <c r="K493" s="12"/>
      <c r="L493" t="s">
        <v>958</v>
      </c>
      <c r="M493" s="12" t="s">
        <v>958</v>
      </c>
      <c r="N493" s="12" t="s">
        <v>958</v>
      </c>
      <c r="O493" s="12" t="str">
        <f>IF(VLOOKUP($A493,Tournoi!$B$2:$AC$601,6,0)="","",VLOOKUP($A493,Tournoi!$B$2:$AF$601,30,0))</f>
        <v/>
      </c>
      <c r="P493" s="12"/>
      <c r="Q493" s="12"/>
      <c r="R493" s="12"/>
      <c r="S493" s="15"/>
      <c r="T493" s="14">
        <f t="array" ref="T493">SUM(J493:S493)</f>
        <v>0</v>
      </c>
      <c r="U493" s="12">
        <f t="array" ref="U493">IF(S493="",0,S493)+IF((COUNT(J493:R493)&lt;6),SUM(J493:R493),(MAX(J493:R493)+LARGE(J493:R493,2)+LARGE(J493:R493,3)+LARGE(J493:R493,4)+LARGE(J493:R493,5)))</f>
        <v>0</v>
      </c>
      <c r="V493" s="12">
        <f>U493+G493+I493</f>
        <v>22.427670385148701</v>
      </c>
      <c r="W493" s="12">
        <f t="array" ref="W493">COUNT(J493:S493)</f>
        <v>0</v>
      </c>
      <c r="X493" s="12"/>
      <c r="Y493" s="12"/>
      <c r="Z493" s="16"/>
      <c r="AA493" s="12"/>
      <c r="AB493" s="12"/>
      <c r="AC493" s="16"/>
      <c r="AD493" s="16"/>
    </row>
    <row r="494" spans="1:256" s="19" customFormat="1" ht="16.5" customHeight="1" x14ac:dyDescent="0.2">
      <c r="A494" s="12">
        <v>377</v>
      </c>
      <c r="B494" s="12">
        <f t="array" ref="B494">_xlfn.RANK.EQ(V494,$V$2:$V$607)</f>
        <v>493</v>
      </c>
      <c r="C494" s="13" t="str">
        <f>IF(VLOOKUP($A494,Tournoi!$B$2:$F$601,3,0)="","",VLOOKUP($A494,Tournoi!$B$2:$F$601,3,0))</f>
        <v>Korsten</v>
      </c>
      <c r="D494" s="13" t="str">
        <f>IF(VLOOKUP($A494,Tournoi!$B$2:$F$601,4,0)="","",VLOOKUP($A494,Tournoi!$B$2:$F$601,4,0))</f>
        <v>David</v>
      </c>
      <c r="E494" t="str">
        <f>IF(VLOOKUP($A494,Tournoi!$B$2:$F$612,5,0)="","",VLOOKUP($A494,Tournoi!$B$2:$F$612,5,0))</f>
        <v/>
      </c>
      <c r="F494" s="12">
        <v>67.275595238095207</v>
      </c>
      <c r="G494" s="12">
        <v>22.4251984126984</v>
      </c>
      <c r="H494" s="12">
        <v>0</v>
      </c>
      <c r="I494" s="12">
        <v>0</v>
      </c>
      <c r="J494" s="14"/>
      <c r="K494" s="12"/>
      <c r="L494" t="s">
        <v>958</v>
      </c>
      <c r="M494" s="12" t="s">
        <v>958</v>
      </c>
      <c r="N494" s="12" t="s">
        <v>958</v>
      </c>
      <c r="O494" s="12" t="str">
        <f>IF(VLOOKUP($A494,Tournoi!$B$2:$AC$601,6,0)="","",VLOOKUP($A494,Tournoi!$B$2:$AF$601,30,0))</f>
        <v/>
      </c>
      <c r="P494" s="12"/>
      <c r="Q494" s="12"/>
      <c r="R494" s="12"/>
      <c r="S494" s="15"/>
      <c r="T494" s="14">
        <f t="array" ref="T494">SUM(J494:S494)</f>
        <v>0</v>
      </c>
      <c r="U494" s="12">
        <f t="array" ref="U494">IF(S494="",0,S494)+IF((COUNT(J494:R494)&lt;6),SUM(J494:R494),(MAX(J494:R494)+LARGE(J494:R494,2)+LARGE(J494:R494,3)+LARGE(J494:R494,4)+LARGE(J494:R494,5)))</f>
        <v>0</v>
      </c>
      <c r="V494" s="12">
        <f>U494+G494+I494</f>
        <v>22.4251984126984</v>
      </c>
      <c r="W494" s="12">
        <f t="array" ref="W494">COUNT(J494:S494)</f>
        <v>0</v>
      </c>
      <c r="X494" s="12"/>
      <c r="Y494" s="12"/>
      <c r="Z494" s="16"/>
      <c r="AA494" s="12"/>
      <c r="AB494" s="12"/>
      <c r="AC494" s="16"/>
      <c r="AD494" s="16"/>
      <c r="AE494" s="21"/>
    </row>
    <row r="495" spans="1:256" s="19" customFormat="1" ht="16.5" customHeight="1" x14ac:dyDescent="0.2">
      <c r="A495" s="12">
        <v>325</v>
      </c>
      <c r="B495" s="12">
        <f t="array" ref="B495">_xlfn.RANK.EQ(V495,$V$2:$V$607)</f>
        <v>494</v>
      </c>
      <c r="C495" s="13" t="str">
        <f>IF(VLOOKUP($A495,Tournoi!$B$2:$F$601,3,0)="","",VLOOKUP($A495,Tournoi!$B$2:$F$601,3,0))</f>
        <v>Van Audenaerde</v>
      </c>
      <c r="D495" s="13" t="str">
        <f>IF(VLOOKUP($A495,Tournoi!$B$2:$F$601,4,0)="","",VLOOKUP($A495,Tournoi!$B$2:$F$601,4,0))</f>
        <v>Jasper</v>
      </c>
      <c r="E495" t="str">
        <f>IF(VLOOKUP($A495,Tournoi!$B$2:$F$612,5,0)="","",VLOOKUP($A495,Tournoi!$B$2:$F$612,5,0))</f>
        <v/>
      </c>
      <c r="F495" s="12">
        <v>67.186194301222102</v>
      </c>
      <c r="G495" s="12">
        <v>22.395398100407402</v>
      </c>
      <c r="H495" s="12">
        <v>0</v>
      </c>
      <c r="I495" s="12">
        <v>0</v>
      </c>
      <c r="J495" s="14"/>
      <c r="K495" s="12"/>
      <c r="L495" t="s">
        <v>958</v>
      </c>
      <c r="M495" s="12" t="s">
        <v>958</v>
      </c>
      <c r="N495" s="12" t="s">
        <v>958</v>
      </c>
      <c r="O495" s="12" t="str">
        <f>IF(VLOOKUP($A495,Tournoi!$B$2:$AC$601,6,0)="","",VLOOKUP($A495,Tournoi!$B$2:$AF$601,30,0))</f>
        <v/>
      </c>
      <c r="P495" s="12"/>
      <c r="Q495" s="12"/>
      <c r="R495" s="12"/>
      <c r="S495" s="15"/>
      <c r="T495" s="14">
        <f t="array" ref="T495">SUM(J495:S495)</f>
        <v>0</v>
      </c>
      <c r="U495" s="12">
        <f t="array" ref="U495">IF(S495="",0,S495)+IF((COUNT(J495:R495)&lt;6),SUM(J495:R495),(MAX(J495:R495)+LARGE(J495:R495,2)+LARGE(J495:R495,3)+LARGE(J495:R495,4)+LARGE(J495:R495,5)))</f>
        <v>0</v>
      </c>
      <c r="V495" s="12">
        <f>U495+G495+I495</f>
        <v>22.395398100407402</v>
      </c>
      <c r="W495" s="12">
        <f t="array" ref="W495">COUNT(J495:S495)</f>
        <v>0</v>
      </c>
      <c r="X495" s="12"/>
      <c r="Y495" s="12"/>
      <c r="Z495" s="16"/>
      <c r="AA495" s="12"/>
      <c r="AB495" s="12"/>
      <c r="AC495" s="16"/>
      <c r="AD495" s="16"/>
    </row>
    <row r="496" spans="1:256" s="19" customFormat="1" ht="16.5" customHeight="1" x14ac:dyDescent="0.2">
      <c r="A496" s="12">
        <v>142</v>
      </c>
      <c r="B496" s="12">
        <f t="array" ref="B496">_xlfn.RANK.EQ(V496,$V$2:$V$607)</f>
        <v>495</v>
      </c>
      <c r="C496" s="13" t="str">
        <f>IF(VLOOKUP($A496,Tournoi!$B$2:$F$601,3,0)="","",VLOOKUP($A496,Tournoi!$B$2:$F$601,3,0))</f>
        <v>Neels</v>
      </c>
      <c r="D496" s="13" t="str">
        <f>IF(VLOOKUP($A496,Tournoi!$B$2:$F$601,4,0)="","",VLOOKUP($A496,Tournoi!$B$2:$F$601,4,0))</f>
        <v>Raf</v>
      </c>
      <c r="E496" t="str">
        <f>IF(VLOOKUP($A496,Tournoi!$B$2:$F$612,5,0)="","",VLOOKUP($A496,Tournoi!$B$2:$F$612,5,0))</f>
        <v/>
      </c>
      <c r="F496" s="12">
        <v>0</v>
      </c>
      <c r="G496" s="12">
        <v>0</v>
      </c>
      <c r="H496" s="12">
        <v>33.588652482269502</v>
      </c>
      <c r="I496" s="12">
        <v>22.392434988179701</v>
      </c>
      <c r="J496" s="14"/>
      <c r="K496" s="12"/>
      <c r="L496" t="s">
        <v>958</v>
      </c>
      <c r="M496" s="12" t="s">
        <v>958</v>
      </c>
      <c r="N496" s="12" t="s">
        <v>958</v>
      </c>
      <c r="O496" s="12" t="str">
        <f>IF(VLOOKUP($A496,Tournoi!$B$2:$AC$601,6,0)="","",VLOOKUP($A496,Tournoi!$B$2:$AF$601,30,0))</f>
        <v/>
      </c>
      <c r="P496" s="12"/>
      <c r="Q496" s="12"/>
      <c r="R496" s="12"/>
      <c r="S496" s="15"/>
      <c r="T496" s="14">
        <f t="array" ref="T496">SUM(J496:S496)</f>
        <v>0</v>
      </c>
      <c r="U496" s="12">
        <f t="array" ref="U496">IF(S496="",0,S496)+IF((COUNT(J496:R496)&lt;6),SUM(J496:R496),(MAX(J496:R496)+LARGE(J496:R496,2)+LARGE(J496:R496,3)+LARGE(J496:R496,4)+LARGE(J496:R496,5)))</f>
        <v>0</v>
      </c>
      <c r="V496" s="12">
        <f>U496+G496+I496</f>
        <v>22.392434988179701</v>
      </c>
      <c r="W496" s="12">
        <f t="array" ref="W496">COUNT(J496:S496)</f>
        <v>0</v>
      </c>
      <c r="X496" s="12"/>
      <c r="Y496" s="12"/>
      <c r="Z496" s="16"/>
      <c r="AA496" s="12"/>
      <c r="AB496" s="12"/>
      <c r="AC496" s="16"/>
      <c r="AD496" s="16"/>
    </row>
    <row r="497" spans="1:31" s="19" customFormat="1" ht="16.5" customHeight="1" x14ac:dyDescent="0.2">
      <c r="A497" s="12">
        <v>216</v>
      </c>
      <c r="B497" s="12">
        <f t="array" ref="B497">_xlfn.RANK.EQ(V497,$V$2:$V$607)</f>
        <v>496</v>
      </c>
      <c r="C497" s="13" t="str">
        <f>IF(VLOOKUP($A497,Tournoi!$B$2:$F$601,3,0)="","",VLOOKUP($A497,Tournoi!$B$2:$F$601,3,0))</f>
        <v>Alders</v>
      </c>
      <c r="D497" s="13" t="str">
        <f>IF(VLOOKUP($A497,Tournoi!$B$2:$F$601,4,0)="","",VLOOKUP($A497,Tournoi!$B$2:$F$601,4,0))</f>
        <v>Sanne</v>
      </c>
      <c r="E497" t="str">
        <f>IF(VLOOKUP($A497,Tournoi!$B$2:$F$612,5,0)="","",VLOOKUP($A497,Tournoi!$B$2:$F$612,5,0))</f>
        <v/>
      </c>
      <c r="F497" s="12">
        <v>54.836478136951897</v>
      </c>
      <c r="G497" s="12">
        <v>18.2788260456506</v>
      </c>
      <c r="H497" s="12">
        <v>0</v>
      </c>
      <c r="I497" s="12">
        <v>0</v>
      </c>
      <c r="J497" s="14"/>
      <c r="K497" s="12"/>
      <c r="L497" t="s">
        <v>958</v>
      </c>
      <c r="M497" s="12" t="s">
        <v>958</v>
      </c>
      <c r="N497" s="12" t="s">
        <v>958</v>
      </c>
      <c r="O497" s="12" t="str">
        <f>IF(VLOOKUP($A497,Tournoi!$B$2:$AC$601,6,0)="","",VLOOKUP($A497,Tournoi!$B$2:$AF$601,30,0))</f>
        <v/>
      </c>
      <c r="P497" s="12"/>
      <c r="Q497" s="12"/>
      <c r="R497" s="12"/>
      <c r="S497" s="15"/>
      <c r="T497" s="14">
        <f t="array" ref="T497">SUM(J497:S497)</f>
        <v>0</v>
      </c>
      <c r="U497" s="12">
        <f t="array" ref="U497">IF(S497="",0,S497)+IF((COUNT(J497:R497)&lt;6),SUM(J497:R497),(MAX(J497:R497)+LARGE(J497:R497,2)+LARGE(J497:R497,3)+LARGE(J497:R497,4)+LARGE(J497:R497,5)))</f>
        <v>0</v>
      </c>
      <c r="V497" s="12">
        <f>U497+G497+I497</f>
        <v>18.2788260456506</v>
      </c>
      <c r="W497" s="12">
        <f t="array" ref="W497">COUNT(J497:S497)</f>
        <v>0</v>
      </c>
      <c r="X497" s="12"/>
      <c r="Y497" s="12"/>
      <c r="Z497" s="16"/>
      <c r="AA497" s="16"/>
      <c r="AC497" s="16"/>
      <c r="AD497" s="16"/>
    </row>
    <row r="498" spans="1:31" s="19" customFormat="1" ht="16.5" customHeight="1" x14ac:dyDescent="0.2">
      <c r="A498" s="12">
        <v>68</v>
      </c>
      <c r="B498" s="12">
        <f t="array" ref="B498">_xlfn.RANK.EQ(V498,$V$2:$V$607)</f>
        <v>497</v>
      </c>
      <c r="C498" s="13" t="str">
        <f>IF(VLOOKUP($A498,Tournoi!$B$2:$F$601,3,0)="","",VLOOKUP($A498,Tournoi!$B$2:$F$601,3,0))</f>
        <v>Van Kerschaver</v>
      </c>
      <c r="D498" s="13" t="str">
        <f>IF(VLOOKUP($A498,Tournoi!$B$2:$F$601,4,0)="","",VLOOKUP($A498,Tournoi!$B$2:$F$601,4,0))</f>
        <v>Joke</v>
      </c>
      <c r="E498" s="13" t="str">
        <f>IF(VLOOKUP($A498,Tournoi!$B$2:$F$612,5,0)="","",VLOOKUP($A498,Tournoi!$B$2:$F$612,5,0))</f>
        <v>Spelen op Zolder</v>
      </c>
      <c r="F498" s="12">
        <v>50.200534759358298</v>
      </c>
      <c r="G498" s="12">
        <v>16.733511586452799</v>
      </c>
      <c r="H498" s="12">
        <v>0.19047619047619099</v>
      </c>
      <c r="I498" s="12">
        <v>0.126984126984127</v>
      </c>
      <c r="J498" s="14">
        <v>4.67980295566503E-2</v>
      </c>
      <c r="K498" s="12"/>
      <c r="L498" t="s">
        <v>958</v>
      </c>
      <c r="M498" s="12" t="s">
        <v>958</v>
      </c>
      <c r="N498" s="12" t="s">
        <v>958</v>
      </c>
      <c r="O498" s="12" t="str">
        <f>IF(VLOOKUP($A498,Tournoi!$B$2:$AC$601,6,0)="","",VLOOKUP($A498,Tournoi!$B$2:$AF$601,30,0))</f>
        <v/>
      </c>
      <c r="P498" s="12"/>
      <c r="Q498" s="12"/>
      <c r="R498" s="12"/>
      <c r="S498" s="15"/>
      <c r="T498" s="14">
        <f t="array" ref="T498">SUM(J498:S498)</f>
        <v>4.67980295566503E-2</v>
      </c>
      <c r="U498" s="12">
        <f t="array" ref="U498">IF(S498="",0,S498)+IF((COUNT(J498:R498)&lt;6),SUM(J498:R498),(MAX(J498:R498)+LARGE(J498:R498,2)+LARGE(J498:R498,3)+LARGE(J498:R498,4)+LARGE(J498:R498,5)))</f>
        <v>4.67980295566503E-2</v>
      </c>
      <c r="V498" s="12">
        <f>U498+G498+I498</f>
        <v>16.907293742993577</v>
      </c>
      <c r="W498" s="12">
        <f t="array" ref="W498">COUNT(J498:S498)</f>
        <v>1</v>
      </c>
      <c r="X498" s="12"/>
      <c r="Y498" s="12"/>
      <c r="Z498" s="16"/>
      <c r="AA498" s="12"/>
      <c r="AB498" s="12"/>
      <c r="AC498" s="16"/>
      <c r="AD498" s="16"/>
    </row>
    <row r="499" spans="1:31" s="19" customFormat="1" ht="16.5" customHeight="1" x14ac:dyDescent="0.2">
      <c r="A499" s="12">
        <v>127</v>
      </c>
      <c r="B499" s="12">
        <f t="array" ref="B499">_xlfn.RANK.EQ(V499,$V$2:$V$607)</f>
        <v>498</v>
      </c>
      <c r="C499" s="13" t="str">
        <f>IF(VLOOKUP($A499,Tournoi!$B$2:$F$601,3,0)="","",VLOOKUP($A499,Tournoi!$B$2:$F$601,3,0))</f>
        <v>Lievens</v>
      </c>
      <c r="D499" s="13" t="str">
        <f>IF(VLOOKUP($A499,Tournoi!$B$2:$F$601,4,0)="","",VLOOKUP($A499,Tournoi!$B$2:$F$601,4,0))</f>
        <v>David</v>
      </c>
      <c r="E499" t="str">
        <f>IF(VLOOKUP($A499,Tournoi!$B$2:$F$612,5,0)="","",VLOOKUP($A499,Tournoi!$B$2:$F$612,5,0))</f>
        <v/>
      </c>
      <c r="F499" s="12">
        <v>0</v>
      </c>
      <c r="G499" s="12">
        <v>0</v>
      </c>
      <c r="H499" s="12">
        <v>25.1929046563193</v>
      </c>
      <c r="I499" s="12">
        <v>16.7952697708795</v>
      </c>
      <c r="J499" s="14"/>
      <c r="K499" s="12"/>
      <c r="L499" t="s">
        <v>958</v>
      </c>
      <c r="M499" s="12" t="s">
        <v>958</v>
      </c>
      <c r="N499" s="12" t="s">
        <v>958</v>
      </c>
      <c r="O499" s="12" t="str">
        <f>IF(VLOOKUP($A499,Tournoi!$B$2:$AC$601,6,0)="","",VLOOKUP($A499,Tournoi!$B$2:$AF$601,30,0))</f>
        <v/>
      </c>
      <c r="P499" s="12"/>
      <c r="Q499" s="12"/>
      <c r="R499" s="12"/>
      <c r="S499" s="15"/>
      <c r="T499" s="14">
        <f t="array" ref="T499">SUM(J499:S499)</f>
        <v>0</v>
      </c>
      <c r="U499" s="12">
        <f t="array" ref="U499">IF(S499="",0,S499)+IF((COUNT(J499:R499)&lt;6),SUM(J499:R499),(MAX(J499:R499)+LARGE(J499:R499,2)+LARGE(J499:R499,3)+LARGE(J499:R499,4)+LARGE(J499:R499,5)))</f>
        <v>0</v>
      </c>
      <c r="V499" s="12">
        <f>U499+G499+I499</f>
        <v>16.7952697708795</v>
      </c>
      <c r="W499" s="12">
        <f t="array" ref="W499">COUNT(J499:S499)</f>
        <v>0</v>
      </c>
      <c r="X499" s="12"/>
      <c r="Y499" s="12"/>
      <c r="Z499" s="16"/>
      <c r="AA499" s="12"/>
      <c r="AB499" s="12"/>
      <c r="AC499" s="16"/>
      <c r="AD499" s="16"/>
      <c r="AE499" s="21"/>
    </row>
    <row r="500" spans="1:31" s="19" customFormat="1" ht="16.5" customHeight="1" x14ac:dyDescent="0.2">
      <c r="A500" s="12">
        <v>119</v>
      </c>
      <c r="B500" s="12">
        <f t="array" ref="B500">_xlfn.RANK.EQ(V500,$V$2:$V$607)</f>
        <v>499</v>
      </c>
      <c r="C500" s="13" t="str">
        <f>IF(VLOOKUP($A500,Tournoi!$B$2:$F$601,3,0)="","",VLOOKUP($A500,Tournoi!$B$2:$F$601,3,0))</f>
        <v>Sintubin</v>
      </c>
      <c r="D500" s="13" t="str">
        <f>IF(VLOOKUP($A500,Tournoi!$B$2:$F$601,4,0)="","",VLOOKUP($A500,Tournoi!$B$2:$F$601,4,0))</f>
        <v>Sandra</v>
      </c>
      <c r="E500" t="str">
        <f>IF(VLOOKUP($A500,Tournoi!$B$2:$F$612,5,0)="","",VLOOKUP($A500,Tournoi!$B$2:$F$612,5,0))</f>
        <v/>
      </c>
      <c r="F500" s="12">
        <v>50.327906976744202</v>
      </c>
      <c r="G500" s="12">
        <v>16.775968992248099</v>
      </c>
      <c r="H500" s="12">
        <v>0</v>
      </c>
      <c r="I500" s="12">
        <v>0</v>
      </c>
      <c r="J500" s="14"/>
      <c r="K500" s="12"/>
      <c r="L500" t="s">
        <v>958</v>
      </c>
      <c r="M500" s="12" t="s">
        <v>958</v>
      </c>
      <c r="N500" s="12" t="s">
        <v>958</v>
      </c>
      <c r="O500" s="12" t="str">
        <f>IF(VLOOKUP($A500,Tournoi!$B$2:$AC$601,6,0)="","",VLOOKUP($A500,Tournoi!$B$2:$AF$601,30,0))</f>
        <v/>
      </c>
      <c r="P500" s="12"/>
      <c r="Q500" s="12"/>
      <c r="R500" s="12"/>
      <c r="S500" s="15"/>
      <c r="T500" s="14">
        <f t="array" ref="T500">SUM(J500:S500)</f>
        <v>0</v>
      </c>
      <c r="U500" s="12">
        <f t="array" ref="U500">IF(S500="",0,S500)+IF((COUNT(J500:R500)&lt;6),SUM(J500:R500),(MAX(J500:R500)+LARGE(J500:R500,2)+LARGE(J500:R500,3)+LARGE(J500:R500,4)+LARGE(J500:R500,5)))</f>
        <v>0</v>
      </c>
      <c r="V500" s="12">
        <f>U500+G500+I500</f>
        <v>16.775968992248099</v>
      </c>
      <c r="W500" s="12">
        <f t="array" ref="W500">COUNT(J500:S500)</f>
        <v>0</v>
      </c>
      <c r="X500" s="12"/>
      <c r="Y500" s="12"/>
      <c r="Z500" s="16"/>
      <c r="AA500" s="12"/>
      <c r="AB500" s="12"/>
      <c r="AC500" s="16"/>
      <c r="AD500" s="16"/>
    </row>
    <row r="501" spans="1:31" s="19" customFormat="1" ht="16.5" customHeight="1" x14ac:dyDescent="0.2">
      <c r="A501" s="12">
        <v>100</v>
      </c>
      <c r="B501" s="12">
        <f t="array" ref="B501">_xlfn.RANK.EQ(V501,$V$2:$V$607)</f>
        <v>500</v>
      </c>
      <c r="C501" s="13" t="str">
        <f>IF(VLOOKUP($A501,Tournoi!$B$2:$F$601,3,0)="","",VLOOKUP($A501,Tournoi!$B$2:$F$601,3,0))</f>
        <v>Dyzers</v>
      </c>
      <c r="D501" s="13" t="str">
        <f>IF(VLOOKUP($A501,Tournoi!$B$2:$F$601,4,0)="","",VLOOKUP($A501,Tournoi!$B$2:$F$601,4,0))</f>
        <v>Anna</v>
      </c>
      <c r="E501" t="str">
        <f>IF(VLOOKUP($A501,Tournoi!$B$2:$F$612,5,0)="","",VLOOKUP($A501,Tournoi!$B$2:$F$612,5,0))</f>
        <v/>
      </c>
      <c r="F501" s="12">
        <v>50.210526315789501</v>
      </c>
      <c r="G501" s="12">
        <v>16.7368421052632</v>
      </c>
      <c r="H501" s="12">
        <v>0</v>
      </c>
      <c r="I501" s="12">
        <v>0</v>
      </c>
      <c r="J501" s="14"/>
      <c r="K501" s="12"/>
      <c r="L501" t="s">
        <v>958</v>
      </c>
      <c r="M501" s="12" t="s">
        <v>958</v>
      </c>
      <c r="N501" s="12" t="s">
        <v>958</v>
      </c>
      <c r="O501" s="12" t="str">
        <f>IF(VLOOKUP($A501,Tournoi!$B$2:$AC$601,6,0)="","",VLOOKUP($A501,Tournoi!$B$2:$AF$601,30,0))</f>
        <v/>
      </c>
      <c r="P501" s="12"/>
      <c r="Q501" s="12"/>
      <c r="R501" s="12"/>
      <c r="S501" s="15"/>
      <c r="T501" s="14">
        <f t="array" ref="T501">SUM(J501:S501)</f>
        <v>0</v>
      </c>
      <c r="U501" s="12">
        <f t="array" ref="U501">IF(S501="",0,S501)+IF((COUNT(J501:R501)&lt;6),SUM(J501:R501),(MAX(J501:R501)+LARGE(J501:R501,2)+LARGE(J501:R501,3)+LARGE(J501:R501,4)+LARGE(J501:R501,5)))</f>
        <v>0</v>
      </c>
      <c r="V501" s="12">
        <f>U501+G501+I501</f>
        <v>16.7368421052632</v>
      </c>
      <c r="W501" s="12">
        <f t="array" ref="W501">COUNT(J501:S501)</f>
        <v>0</v>
      </c>
      <c r="X501" s="12"/>
      <c r="Y501" s="12"/>
      <c r="Z501" s="16"/>
      <c r="AA501" s="16"/>
      <c r="AC501" s="16"/>
      <c r="AD501" s="16"/>
    </row>
    <row r="502" spans="1:31" s="19" customFormat="1" ht="16.5" customHeight="1" x14ac:dyDescent="0.2">
      <c r="A502" s="12">
        <v>118</v>
      </c>
      <c r="B502" s="12">
        <f t="array" ref="B502">_xlfn.RANK.EQ(V502,$V$2:$V$607)</f>
        <v>501</v>
      </c>
      <c r="C502" s="13" t="str">
        <f>IF(VLOOKUP($A502,Tournoi!$B$2:$F$601,3,0)="","",VLOOKUP($A502,Tournoi!$B$2:$F$601,3,0))</f>
        <v>Vansteelandt</v>
      </c>
      <c r="D502" s="13" t="str">
        <f>IF(VLOOKUP($A502,Tournoi!$B$2:$F$601,4,0)="","",VLOOKUP($A502,Tournoi!$B$2:$F$601,4,0))</f>
        <v>Lucrèce</v>
      </c>
      <c r="E502" t="str">
        <f>IF(VLOOKUP($A502,Tournoi!$B$2:$F$612,5,0)="","",VLOOKUP($A502,Tournoi!$B$2:$F$612,5,0))</f>
        <v/>
      </c>
      <c r="F502" s="12">
        <v>50.2</v>
      </c>
      <c r="G502" s="12">
        <v>16.733333333333299</v>
      </c>
      <c r="H502" s="12">
        <v>0</v>
      </c>
      <c r="I502" s="12">
        <v>0</v>
      </c>
      <c r="J502" s="14"/>
      <c r="K502" s="12"/>
      <c r="L502" t="s">
        <v>958</v>
      </c>
      <c r="M502" s="12" t="s">
        <v>958</v>
      </c>
      <c r="N502" s="12" t="s">
        <v>958</v>
      </c>
      <c r="O502" s="12" t="str">
        <f>IF(VLOOKUP($A502,Tournoi!$B$2:$AC$601,6,0)="","",VLOOKUP($A502,Tournoi!$B$2:$AF$601,30,0))</f>
        <v/>
      </c>
      <c r="P502" s="12"/>
      <c r="Q502" s="12"/>
      <c r="R502" s="12"/>
      <c r="S502" s="15"/>
      <c r="T502" s="14">
        <f t="array" ref="T502">SUM(J502:S502)</f>
        <v>0</v>
      </c>
      <c r="U502" s="12">
        <f t="array" ref="U502">IF(S502="",0,S502)+IF((COUNT(J502:R502)&lt;6),SUM(J502:R502),(MAX(J502:R502)+LARGE(J502:R502,2)+LARGE(J502:R502,3)+LARGE(J502:R502,4)+LARGE(J502:R502,5)))</f>
        <v>0</v>
      </c>
      <c r="V502" s="12">
        <f>U502+G502+I502</f>
        <v>16.733333333333299</v>
      </c>
      <c r="W502" s="12">
        <f t="array" ref="W502">COUNT(J502:S502)</f>
        <v>0</v>
      </c>
      <c r="X502" s="12"/>
      <c r="Y502" s="12"/>
      <c r="Z502" s="16"/>
      <c r="AA502" s="16"/>
      <c r="AC502" s="16"/>
      <c r="AD502" s="16"/>
    </row>
    <row r="503" spans="1:31" s="19" customFormat="1" ht="16.5" customHeight="1" x14ac:dyDescent="0.2">
      <c r="A503" s="12">
        <v>207</v>
      </c>
      <c r="B503" s="12">
        <f t="array" ref="B503">_xlfn.RANK.EQ(V503,$V$2:$V$607)</f>
        <v>502</v>
      </c>
      <c r="C503" s="13" t="str">
        <f>IF(VLOOKUP($A503,Tournoi!$B$2:$F$601,3,0)="","",VLOOKUP($A503,Tournoi!$B$2:$F$601,3,0))</f>
        <v>Schoevaerts</v>
      </c>
      <c r="D503" s="13" t="str">
        <f>IF(VLOOKUP($A503,Tournoi!$B$2:$F$601,4,0)="","",VLOOKUP($A503,Tournoi!$B$2:$F$601,4,0))</f>
        <v>Dimitri</v>
      </c>
      <c r="E503" t="str">
        <f>IF(VLOOKUP($A503,Tournoi!$B$2:$F$612,5,0)="","",VLOOKUP($A503,Tournoi!$B$2:$F$612,5,0))</f>
        <v/>
      </c>
      <c r="F503" s="12">
        <v>43.936486587636097</v>
      </c>
      <c r="G503" s="12">
        <v>14.645495529212001</v>
      </c>
      <c r="H503" s="12">
        <v>0</v>
      </c>
      <c r="I503" s="12">
        <v>0</v>
      </c>
      <c r="J503" s="14"/>
      <c r="K503" s="12"/>
      <c r="L503" t="s">
        <v>958</v>
      </c>
      <c r="M503" s="12" t="s">
        <v>958</v>
      </c>
      <c r="N503" s="12" t="s">
        <v>958</v>
      </c>
      <c r="O503" s="12" t="str">
        <f>IF(VLOOKUP($A503,Tournoi!$B$2:$AC$601,6,0)="","",VLOOKUP($A503,Tournoi!$B$2:$AF$601,30,0))</f>
        <v/>
      </c>
      <c r="P503" s="12"/>
      <c r="Q503" s="12"/>
      <c r="R503" s="12"/>
      <c r="S503" s="15"/>
      <c r="T503" s="14">
        <f t="array" ref="T503">SUM(J503:S503)</f>
        <v>0</v>
      </c>
      <c r="U503" s="12">
        <f t="array" ref="U503">IF(S503="",0,S503)+IF((COUNT(J503:R503)&lt;6),SUM(J503:R503),(MAX(J503:R503)+LARGE(J503:R503,2)+LARGE(J503:R503,3)+LARGE(J503:R503,4)+LARGE(J503:R503,5)))</f>
        <v>0</v>
      </c>
      <c r="V503" s="12">
        <f>U503+G503+I503</f>
        <v>14.645495529212001</v>
      </c>
      <c r="W503" s="12">
        <f t="array" ref="W503">COUNT(J503:S503)</f>
        <v>0</v>
      </c>
      <c r="X503" s="12"/>
      <c r="Y503" s="12"/>
      <c r="Z503" s="16"/>
      <c r="AA503" s="16"/>
      <c r="AC503" s="16"/>
      <c r="AD503" s="16"/>
    </row>
    <row r="504" spans="1:31" s="19" customFormat="1" ht="16.5" customHeight="1" x14ac:dyDescent="0.2">
      <c r="A504" s="12">
        <v>210</v>
      </c>
      <c r="B504" s="12">
        <f t="array" ref="B504">_xlfn.RANK.EQ(V504,$V$2:$V$607)</f>
        <v>503</v>
      </c>
      <c r="C504" s="13" t="str">
        <f>IF(VLOOKUP($A504,Tournoi!$B$2:$F$601,3,0)="","",VLOOKUP($A504,Tournoi!$B$2:$F$601,3,0))</f>
        <v>De Munck</v>
      </c>
      <c r="D504" s="13" t="str">
        <f>IF(VLOOKUP($A504,Tournoi!$B$2:$F$601,4,0)="","",VLOOKUP($A504,Tournoi!$B$2:$F$601,4,0))</f>
        <v>Eline</v>
      </c>
      <c r="E504" t="str">
        <f>IF(VLOOKUP($A504,Tournoi!$B$2:$F$612,5,0)="","",VLOOKUP($A504,Tournoi!$B$2:$F$612,5,0))</f>
        <v/>
      </c>
      <c r="F504" s="12">
        <v>41.811710649564503</v>
      </c>
      <c r="G504" s="12">
        <v>13.9372368831882</v>
      </c>
      <c r="H504" s="12">
        <v>0</v>
      </c>
      <c r="I504" s="12">
        <v>0</v>
      </c>
      <c r="J504" s="14"/>
      <c r="K504" s="12"/>
      <c r="L504" t="s">
        <v>958</v>
      </c>
      <c r="M504" s="12" t="s">
        <v>958</v>
      </c>
      <c r="N504" s="12" t="s">
        <v>958</v>
      </c>
      <c r="O504" s="12" t="str">
        <f>IF(VLOOKUP($A504,Tournoi!$B$2:$AC$601,6,0)="","",VLOOKUP($A504,Tournoi!$B$2:$AF$601,30,0))</f>
        <v/>
      </c>
      <c r="P504" s="12"/>
      <c r="Q504" s="12"/>
      <c r="R504" s="12"/>
      <c r="S504" s="15"/>
      <c r="T504" s="14">
        <f t="array" ref="T504">SUM(J504:S504)</f>
        <v>0</v>
      </c>
      <c r="U504" s="12">
        <f t="array" ref="U504">IF(S504="",0,S504)+IF((COUNT(J504:R504)&lt;6),SUM(J504:R504),(MAX(J504:R504)+LARGE(J504:R504,2)+LARGE(J504:R504,3)+LARGE(J504:R504,4)+LARGE(J504:R504,5)))</f>
        <v>0</v>
      </c>
      <c r="V504" s="12">
        <f>U504+G504+I504</f>
        <v>13.9372368831882</v>
      </c>
      <c r="W504" s="12">
        <f t="array" ref="W504">COUNT(J504:S504)</f>
        <v>0</v>
      </c>
      <c r="X504" s="12"/>
      <c r="Y504" s="12"/>
      <c r="Z504" s="16"/>
      <c r="AA504" s="12"/>
      <c r="AB504" s="12"/>
      <c r="AC504" s="16"/>
      <c r="AD504" s="16"/>
    </row>
    <row r="505" spans="1:31" s="19" customFormat="1" ht="16.5" customHeight="1" x14ac:dyDescent="0.2">
      <c r="A505" s="12">
        <v>392</v>
      </c>
      <c r="B505" s="12">
        <f t="array" ref="B505">_xlfn.RANK.EQ(V505,$V$2:$V$607)</f>
        <v>504</v>
      </c>
      <c r="C505" s="13" t="str">
        <f>IF(VLOOKUP($A505,Tournoi!$B$2:$F$601,3,0)="","",VLOOKUP($A505,Tournoi!$B$2:$F$601,3,0))</f>
        <v>Dumortier</v>
      </c>
      <c r="D505" s="13" t="str">
        <f>IF(VLOOKUP($A505,Tournoi!$B$2:$F$601,4,0)="","",VLOOKUP($A505,Tournoi!$B$2:$F$601,4,0))</f>
        <v>Michel</v>
      </c>
      <c r="E505" t="str">
        <f>IF(VLOOKUP($A505,Tournoi!$B$2:$F$612,5,0)="","",VLOOKUP($A505,Tournoi!$B$2:$F$612,5,0))</f>
        <v/>
      </c>
      <c r="F505" s="12">
        <v>0</v>
      </c>
      <c r="G505" s="12">
        <v>0</v>
      </c>
      <c r="H505" s="12">
        <v>19.8735632183908</v>
      </c>
      <c r="I505" s="12">
        <v>13.249042145593901</v>
      </c>
      <c r="J505" s="14"/>
      <c r="K505" s="12"/>
      <c r="L505" t="s">
        <v>958</v>
      </c>
      <c r="M505" s="12" t="s">
        <v>958</v>
      </c>
      <c r="N505" s="12" t="s">
        <v>958</v>
      </c>
      <c r="O505" s="12" t="str">
        <f>IF(VLOOKUP($A505,Tournoi!$B$2:$AC$601,6,0)="","",VLOOKUP($A505,Tournoi!$B$2:$AF$601,30,0))</f>
        <v/>
      </c>
      <c r="P505" s="12"/>
      <c r="Q505" s="12"/>
      <c r="R505" s="12"/>
      <c r="S505" s="15"/>
      <c r="T505" s="14">
        <f t="array" ref="T505">SUM(J505:S505)</f>
        <v>0</v>
      </c>
      <c r="U505" s="12">
        <f t="array" ref="U505">IF(S505="",0,S505)+IF((COUNT(J505:R505)&lt;6),SUM(J505:R505),(MAX(J505:R505)+LARGE(J505:R505,2)+LARGE(J505:R505,3)+LARGE(J505:R505,4)+LARGE(J505:R505,5)))</f>
        <v>0</v>
      </c>
      <c r="V505" s="12">
        <f>U505+G505+I505</f>
        <v>13.249042145593901</v>
      </c>
      <c r="W505" s="12">
        <f t="array" ref="W505">COUNT(J505:S505)</f>
        <v>0</v>
      </c>
      <c r="X505" s="12"/>
      <c r="Y505" s="12"/>
      <c r="Z505" s="16"/>
      <c r="AA505" s="12"/>
      <c r="AB505" s="12"/>
      <c r="AC505" s="16"/>
      <c r="AD505" s="16"/>
    </row>
    <row r="506" spans="1:31" s="19" customFormat="1" ht="16.5" customHeight="1" x14ac:dyDescent="0.2">
      <c r="A506" s="12">
        <v>264</v>
      </c>
      <c r="B506" s="12">
        <f t="array" ref="B506">_xlfn.RANK.EQ(V506,$V$2:$V$607)</f>
        <v>505</v>
      </c>
      <c r="C506" s="13" t="str">
        <f>IF(VLOOKUP($A506,Tournoi!$B$2:$F$601,3,0)="","",VLOOKUP($A506,Tournoi!$B$2:$F$601,3,0))</f>
        <v>Thiry</v>
      </c>
      <c r="D506" s="13" t="str">
        <f>IF(VLOOKUP($A506,Tournoi!$B$2:$F$601,4,0)="","",VLOOKUP($A506,Tournoi!$B$2:$F$601,4,0))</f>
        <v>Pauline</v>
      </c>
      <c r="E506" t="str">
        <f>IF(VLOOKUP($A506,Tournoi!$B$2:$F$612,5,0)="","",VLOOKUP($A506,Tournoi!$B$2:$F$612,5,0))</f>
        <v/>
      </c>
      <c r="F506" s="12">
        <v>38.913313424397202</v>
      </c>
      <c r="G506" s="12">
        <v>12.9711044747991</v>
      </c>
      <c r="H506" s="12">
        <v>0</v>
      </c>
      <c r="I506" s="12">
        <v>0</v>
      </c>
      <c r="J506" s="14"/>
      <c r="K506" s="12"/>
      <c r="L506" t="s">
        <v>958</v>
      </c>
      <c r="M506" s="12" t="s">
        <v>958</v>
      </c>
      <c r="N506" s="12" t="s">
        <v>958</v>
      </c>
      <c r="O506" s="12" t="str">
        <f>IF(VLOOKUP($A506,Tournoi!$B$2:$AC$601,6,0)="","",VLOOKUP($A506,Tournoi!$B$2:$AF$601,30,0))</f>
        <v/>
      </c>
      <c r="P506" s="12"/>
      <c r="Q506" s="12"/>
      <c r="R506" s="12"/>
      <c r="S506" s="15"/>
      <c r="T506" s="14">
        <f t="array" ref="T506">SUM(J506:S506)</f>
        <v>0</v>
      </c>
      <c r="U506" s="12">
        <f t="array" ref="U506">IF(S506="",0,S506)+IF((COUNT(J506:R506)&lt;6),SUM(J506:R506),(MAX(J506:R506)+LARGE(J506:R506,2)+LARGE(J506:R506,3)+LARGE(J506:R506,4)+LARGE(J506:R506,5)))</f>
        <v>0</v>
      </c>
      <c r="V506" s="12">
        <f>U506+G506+I506</f>
        <v>12.9711044747991</v>
      </c>
      <c r="W506" s="12">
        <f t="array" ref="W506">COUNT(J506:S506)</f>
        <v>0</v>
      </c>
      <c r="X506" s="12"/>
      <c r="Y506" s="12"/>
      <c r="Z506" s="16"/>
      <c r="AA506" s="12"/>
      <c r="AB506" s="12"/>
      <c r="AC506" s="16"/>
      <c r="AD506" s="16"/>
    </row>
    <row r="507" spans="1:31" s="19" customFormat="1" ht="16.5" customHeight="1" x14ac:dyDescent="0.2">
      <c r="A507" s="12">
        <v>257</v>
      </c>
      <c r="B507" s="12">
        <f t="array" ref="B507">_xlfn.RANK.EQ(V507,$V$2:$V$607)</f>
        <v>506</v>
      </c>
      <c r="C507" s="13" t="str">
        <f>IF(VLOOKUP($A507,Tournoi!$B$2:$F$601,3,0)="","",VLOOKUP($A507,Tournoi!$B$2:$F$601,3,0))</f>
        <v>Dauge</v>
      </c>
      <c r="D507" s="13" t="str">
        <f>IF(VLOOKUP($A507,Tournoi!$B$2:$F$601,4,0)="","",VLOOKUP($A507,Tournoi!$B$2:$F$601,4,0))</f>
        <v>Nicolas</v>
      </c>
      <c r="E507" t="str">
        <f>IF(VLOOKUP($A507,Tournoi!$B$2:$F$612,5,0)="","",VLOOKUP($A507,Tournoi!$B$2:$F$612,5,0))</f>
        <v/>
      </c>
      <c r="F507" s="12">
        <v>37.905055851512998</v>
      </c>
      <c r="G507" s="12">
        <v>12.635018617170999</v>
      </c>
      <c r="H507" s="12">
        <v>0</v>
      </c>
      <c r="I507" s="12">
        <v>0</v>
      </c>
      <c r="J507" s="14"/>
      <c r="K507" s="12"/>
      <c r="L507" t="s">
        <v>958</v>
      </c>
      <c r="M507" s="12" t="s">
        <v>958</v>
      </c>
      <c r="N507" s="12" t="s">
        <v>958</v>
      </c>
      <c r="O507" s="12" t="str">
        <f>IF(VLOOKUP($A507,Tournoi!$B$2:$AC$601,6,0)="","",VLOOKUP($A507,Tournoi!$B$2:$AF$601,30,0))</f>
        <v/>
      </c>
      <c r="P507" s="12"/>
      <c r="Q507" s="12"/>
      <c r="R507" s="12"/>
      <c r="S507" s="15"/>
      <c r="T507" s="14">
        <f t="array" ref="T507">SUM(J507:S507)</f>
        <v>0</v>
      </c>
      <c r="U507" s="12">
        <f t="array" ref="U507">IF(S507="",0,S507)+IF((COUNT(J507:R507)&lt;6),SUM(J507:R507),(MAX(J507:R507)+LARGE(J507:R507,2)+LARGE(J507:R507,3)+LARGE(J507:R507,4)+LARGE(J507:R507,5)))</f>
        <v>0</v>
      </c>
      <c r="V507" s="12">
        <f>U507+G507+I507</f>
        <v>12.635018617170999</v>
      </c>
      <c r="W507" s="12">
        <f t="array" ref="W507">COUNT(J507:S507)</f>
        <v>0</v>
      </c>
      <c r="X507" s="12"/>
      <c r="Y507" s="12"/>
      <c r="Z507" s="16"/>
      <c r="AA507" s="12"/>
      <c r="AB507" s="12"/>
      <c r="AC507" s="16"/>
      <c r="AD507" s="16"/>
      <c r="AE507" s="21"/>
    </row>
    <row r="508" spans="1:31" s="19" customFormat="1" ht="16.5" customHeight="1" x14ac:dyDescent="0.2">
      <c r="A508" s="12">
        <v>247</v>
      </c>
      <c r="B508" s="12">
        <f t="array" ref="B508">_xlfn.RANK.EQ(V508,$V$2:$V$607)</f>
        <v>507</v>
      </c>
      <c r="C508" s="13" t="str">
        <f>IF(VLOOKUP($A508,Tournoi!$B$2:$F$601,3,0)="","",VLOOKUP($A508,Tournoi!$B$2:$F$601,3,0))</f>
        <v>Govaert</v>
      </c>
      <c r="D508" s="13" t="str">
        <f>IF(VLOOKUP($A508,Tournoi!$B$2:$F$601,4,0)="","",VLOOKUP($A508,Tournoi!$B$2:$F$601,4,0))</f>
        <v>Luna</v>
      </c>
      <c r="E508" t="str">
        <f>IF(VLOOKUP($A508,Tournoi!$B$2:$F$612,5,0)="","",VLOOKUP($A508,Tournoi!$B$2:$F$612,5,0))</f>
        <v/>
      </c>
      <c r="F508" s="12">
        <v>37.214900913712498</v>
      </c>
      <c r="G508" s="12">
        <v>12.404966971237499</v>
      </c>
      <c r="H508" s="12">
        <v>0</v>
      </c>
      <c r="I508" s="12">
        <v>0</v>
      </c>
      <c r="J508" s="14"/>
      <c r="K508" s="12"/>
      <c r="L508" t="s">
        <v>958</v>
      </c>
      <c r="M508" s="12" t="s">
        <v>958</v>
      </c>
      <c r="N508" s="12" t="s">
        <v>958</v>
      </c>
      <c r="O508" s="12" t="str">
        <f>IF(VLOOKUP($A508,Tournoi!$B$2:$AC$601,6,0)="","",VLOOKUP($A508,Tournoi!$B$2:$AF$601,30,0))</f>
        <v/>
      </c>
      <c r="P508" s="12"/>
      <c r="Q508" s="12"/>
      <c r="R508" s="12"/>
      <c r="S508" s="15"/>
      <c r="T508" s="14">
        <f t="array" ref="T508">SUM(J508:S508)</f>
        <v>0</v>
      </c>
      <c r="U508" s="12">
        <f t="array" ref="U508">IF(S508="",0,S508)+IF((COUNT(J508:R508)&lt;6),SUM(J508:R508),(MAX(J508:R508)+LARGE(J508:R508,2)+LARGE(J508:R508,3)+LARGE(J508:R508,4)+LARGE(J508:R508,5)))</f>
        <v>0</v>
      </c>
      <c r="V508" s="12">
        <f>U508+G508+I508</f>
        <v>12.404966971237499</v>
      </c>
      <c r="W508" s="12">
        <f t="array" ref="W508">COUNT(J508:S508)</f>
        <v>0</v>
      </c>
      <c r="X508" s="12"/>
      <c r="Y508" s="12"/>
      <c r="Z508" s="16"/>
      <c r="AA508" s="12"/>
      <c r="AB508" s="12"/>
      <c r="AC508" s="16"/>
      <c r="AD508" s="16"/>
    </row>
    <row r="509" spans="1:31" s="19" customFormat="1" ht="16.5" customHeight="1" x14ac:dyDescent="0.2">
      <c r="A509" s="12">
        <v>270</v>
      </c>
      <c r="B509" s="12">
        <f t="array" ref="B509">_xlfn.RANK.EQ(V509,$V$2:$V$607)</f>
        <v>508</v>
      </c>
      <c r="C509" s="13" t="str">
        <f>IF(VLOOKUP($A509,Tournoi!$B$2:$F$601,3,0)="","",VLOOKUP($A509,Tournoi!$B$2:$F$601,3,0))</f>
        <v>Danlois</v>
      </c>
      <c r="D509" s="13" t="str">
        <f>IF(VLOOKUP($A509,Tournoi!$B$2:$F$601,4,0)="","",VLOOKUP($A509,Tournoi!$B$2:$F$601,4,0))</f>
        <v>Sophie</v>
      </c>
      <c r="E509" t="str">
        <f>IF(VLOOKUP($A509,Tournoi!$B$2:$F$612,5,0)="","",VLOOKUP($A509,Tournoi!$B$2:$F$612,5,0))</f>
        <v/>
      </c>
      <c r="F509" s="12">
        <v>35.841611349733199</v>
      </c>
      <c r="G509" s="12">
        <v>11.947203783244399</v>
      </c>
      <c r="H509" s="12">
        <v>0</v>
      </c>
      <c r="I509" s="12">
        <v>0</v>
      </c>
      <c r="J509" s="14"/>
      <c r="K509" s="12"/>
      <c r="L509" t="s">
        <v>958</v>
      </c>
      <c r="M509" s="12" t="s">
        <v>958</v>
      </c>
      <c r="N509" s="12" t="s">
        <v>958</v>
      </c>
      <c r="O509" s="12" t="str">
        <f>IF(VLOOKUP($A509,Tournoi!$B$2:$AC$601,6,0)="","",VLOOKUP($A509,Tournoi!$B$2:$AF$601,30,0))</f>
        <v/>
      </c>
      <c r="P509" s="12"/>
      <c r="Q509" s="12"/>
      <c r="R509" s="12"/>
      <c r="S509" s="15"/>
      <c r="T509" s="14">
        <f t="array" ref="T509">SUM(J509:S509)</f>
        <v>0</v>
      </c>
      <c r="U509" s="12">
        <f t="array" ref="U509">IF(S509="",0,S509)+IF((COUNT(J509:R509)&lt;6),SUM(J509:R509),(MAX(J509:R509)+LARGE(J509:R509,2)+LARGE(J509:R509,3)+LARGE(J509:R509,4)+LARGE(J509:R509,5)))</f>
        <v>0</v>
      </c>
      <c r="V509" s="12">
        <f>U509+G509+I509</f>
        <v>11.947203783244399</v>
      </c>
      <c r="W509" s="12">
        <f t="array" ref="W509">COUNT(J509:S509)</f>
        <v>0</v>
      </c>
      <c r="X509" s="12"/>
      <c r="Y509" s="12"/>
      <c r="Z509" s="16"/>
      <c r="AA509" s="12"/>
      <c r="AB509" s="12"/>
      <c r="AC509" s="16"/>
      <c r="AD509" s="16"/>
    </row>
    <row r="510" spans="1:31" s="19" customFormat="1" ht="16.5" customHeight="1" x14ac:dyDescent="0.2">
      <c r="A510" s="12">
        <v>340</v>
      </c>
      <c r="B510" s="12">
        <f t="array" ref="B510">_xlfn.RANK.EQ(V510,$V$2:$V$607)</f>
        <v>509</v>
      </c>
      <c r="C510" s="13" t="str">
        <f>IF(VLOOKUP($A510,Tournoi!$B$2:$F$601,3,0)="","",VLOOKUP($A510,Tournoi!$B$2:$F$601,3,0))</f>
        <v>Fraiteur</v>
      </c>
      <c r="D510" s="13" t="str">
        <f>IF(VLOOKUP($A510,Tournoi!$B$2:$F$601,4,0)="","",VLOOKUP($A510,Tournoi!$B$2:$F$601,4,0))</f>
        <v>Stéphanie</v>
      </c>
      <c r="E510" t="str">
        <f>IF(VLOOKUP($A510,Tournoi!$B$2:$F$612,5,0)="","",VLOOKUP($A510,Tournoi!$B$2:$F$612,5,0))</f>
        <v/>
      </c>
      <c r="F510" s="12">
        <v>35.5811965811966</v>
      </c>
      <c r="G510" s="12">
        <v>11.860398860398901</v>
      </c>
      <c r="H510" s="12">
        <v>0</v>
      </c>
      <c r="I510" s="12">
        <v>0</v>
      </c>
      <c r="J510" s="14"/>
      <c r="K510" s="12"/>
      <c r="L510" t="s">
        <v>958</v>
      </c>
      <c r="M510" s="12" t="s">
        <v>958</v>
      </c>
      <c r="N510" s="12" t="s">
        <v>958</v>
      </c>
      <c r="O510" s="12" t="str">
        <f>IF(VLOOKUP($A510,Tournoi!$B$2:$AC$601,6,0)="","",VLOOKUP($A510,Tournoi!$B$2:$AF$601,30,0))</f>
        <v/>
      </c>
      <c r="P510" s="12"/>
      <c r="Q510" s="12"/>
      <c r="R510" s="12"/>
      <c r="S510" s="15"/>
      <c r="T510" s="14">
        <f t="array" ref="T510">SUM(J510:S510)</f>
        <v>0</v>
      </c>
      <c r="U510" s="12">
        <f t="array" ref="U510">IF(S510="",0,S510)+IF((COUNT(J510:R510)&lt;6),SUM(J510:R510),(MAX(J510:R510)+LARGE(J510:R510,2)+LARGE(J510:R510,3)+LARGE(J510:R510,4)+LARGE(J510:R510,5)))</f>
        <v>0</v>
      </c>
      <c r="V510" s="12">
        <f>U510+G510+I510</f>
        <v>11.860398860398901</v>
      </c>
      <c r="W510" s="12">
        <f t="array" ref="W510">COUNT(J510:S510)</f>
        <v>0</v>
      </c>
      <c r="X510" s="12"/>
      <c r="Y510" s="12"/>
      <c r="Z510" s="16"/>
      <c r="AA510" s="12"/>
      <c r="AB510" s="12"/>
      <c r="AC510" s="16"/>
      <c r="AD510" s="16"/>
    </row>
    <row r="511" spans="1:31" s="19" customFormat="1" ht="16.5" customHeight="1" x14ac:dyDescent="0.2">
      <c r="A511" s="12">
        <v>379</v>
      </c>
      <c r="B511" s="12">
        <f t="array" ref="B511">_xlfn.RANK.EQ(V511,$V$2:$V$607)</f>
        <v>510</v>
      </c>
      <c r="C511" s="13" t="str">
        <f>IF(VLOOKUP($A511,Tournoi!$B$2:$F$601,3,0)="","",VLOOKUP($A511,Tournoi!$B$2:$F$601,3,0))</f>
        <v>Van den Berge</v>
      </c>
      <c r="D511" s="13" t="str">
        <f>IF(VLOOKUP($A511,Tournoi!$B$2:$F$601,4,0)="","",VLOOKUP($A511,Tournoi!$B$2:$F$601,4,0))</f>
        <v>Kim</v>
      </c>
      <c r="E511" t="str">
        <f>IF(VLOOKUP($A511,Tournoi!$B$2:$F$612,5,0)="","",VLOOKUP($A511,Tournoi!$B$2:$F$612,5,0))</f>
        <v/>
      </c>
      <c r="F511" s="12">
        <v>33.762607980254998</v>
      </c>
      <c r="G511" s="12">
        <v>11.254202660084999</v>
      </c>
      <c r="H511" s="12">
        <v>0</v>
      </c>
      <c r="I511" s="12">
        <v>0</v>
      </c>
      <c r="J511" s="14"/>
      <c r="K511" s="12"/>
      <c r="L511" t="s">
        <v>958</v>
      </c>
      <c r="M511" s="12" t="s">
        <v>958</v>
      </c>
      <c r="N511" s="12" t="s">
        <v>958</v>
      </c>
      <c r="O511" s="12" t="str">
        <f>IF(VLOOKUP($A511,Tournoi!$B$2:$AC$601,6,0)="","",VLOOKUP($A511,Tournoi!$B$2:$AF$601,30,0))</f>
        <v/>
      </c>
      <c r="P511" s="12"/>
      <c r="Q511" s="12"/>
      <c r="R511" s="12"/>
      <c r="S511" s="15"/>
      <c r="T511" s="14">
        <f t="array" ref="T511">SUM(J511:S511)</f>
        <v>0</v>
      </c>
      <c r="U511" s="12">
        <f t="array" ref="U511">IF(S511="",0,S511)+IF((COUNT(J511:R511)&lt;6),SUM(J511:R511),(MAX(J511:R511)+LARGE(J511:R511,2)+LARGE(J511:R511,3)+LARGE(J511:R511,4)+LARGE(J511:R511,5)))</f>
        <v>0</v>
      </c>
      <c r="V511" s="12">
        <f>U511+G511+I511</f>
        <v>11.254202660084999</v>
      </c>
      <c r="W511" s="12">
        <f t="array" ref="W511">COUNT(J511:S511)</f>
        <v>0</v>
      </c>
      <c r="X511" s="12"/>
      <c r="Y511" s="12"/>
      <c r="Z511" s="16"/>
      <c r="AA511" s="12"/>
      <c r="AB511" s="12"/>
      <c r="AC511" s="16"/>
      <c r="AD511" s="16"/>
    </row>
    <row r="512" spans="1:31" s="19" customFormat="1" ht="16.5" customHeight="1" x14ac:dyDescent="0.2">
      <c r="A512" s="12">
        <v>60</v>
      </c>
      <c r="B512" s="12">
        <f t="array" ref="B512">_xlfn.RANK.EQ(V512,$V$2:$V$607)</f>
        <v>511</v>
      </c>
      <c r="C512" s="13" t="str">
        <f>IF(VLOOKUP($A512,Tournoi!$B$2:$F$601,3,0)="","",VLOOKUP($A512,Tournoi!$B$2:$F$601,3,0))</f>
        <v>De Clercq</v>
      </c>
      <c r="D512" s="13" t="str">
        <f>IF(VLOOKUP($A512,Tournoi!$B$2:$F$601,4,0)="","",VLOOKUP($A512,Tournoi!$B$2:$F$601,4,0))</f>
        <v>Bart</v>
      </c>
      <c r="E512" t="str">
        <f>IF(VLOOKUP($A512,Tournoi!$B$2:$F$612,5,0)="","",VLOOKUP($A512,Tournoi!$B$2:$F$612,5,0))</f>
        <v/>
      </c>
      <c r="F512" s="12">
        <v>33.639105302839901</v>
      </c>
      <c r="G512" s="12">
        <v>11.2130351009466</v>
      </c>
      <c r="H512" s="12">
        <v>0</v>
      </c>
      <c r="I512" s="12">
        <v>0</v>
      </c>
      <c r="J512" s="14"/>
      <c r="K512" s="12"/>
      <c r="L512" t="s">
        <v>958</v>
      </c>
      <c r="M512" s="12" t="s">
        <v>958</v>
      </c>
      <c r="N512" s="12" t="s">
        <v>958</v>
      </c>
      <c r="O512" s="12" t="str">
        <f>IF(VLOOKUP($A512,Tournoi!$B$2:$AC$601,6,0)="","",VLOOKUP($A512,Tournoi!$B$2:$AF$601,30,0))</f>
        <v/>
      </c>
      <c r="P512" s="12"/>
      <c r="Q512" s="12"/>
      <c r="R512" s="12"/>
      <c r="S512" s="15"/>
      <c r="T512" s="14">
        <f t="array" ref="T512">SUM(J512:S512)</f>
        <v>0</v>
      </c>
      <c r="U512" s="12">
        <f t="array" ref="U512">IF(S512="",0,S512)+IF((COUNT(J512:R512)&lt;6),SUM(J512:R512),(MAX(J512:R512)+LARGE(J512:R512,2)+LARGE(J512:R512,3)+LARGE(J512:R512,4)+LARGE(J512:R512,5)))</f>
        <v>0</v>
      </c>
      <c r="V512" s="12">
        <f>U512+G512+I512</f>
        <v>11.2130351009466</v>
      </c>
      <c r="W512" s="12">
        <f t="array" ref="W512">COUNT(J512:S512)</f>
        <v>0</v>
      </c>
      <c r="X512" s="12"/>
      <c r="Y512" s="12"/>
      <c r="Z512" s="16"/>
      <c r="AA512" s="12"/>
      <c r="AB512" s="12"/>
      <c r="AC512" s="16"/>
      <c r="AD512" s="16"/>
    </row>
    <row r="513" spans="1:256" s="19" customFormat="1" ht="16.5" customHeight="1" x14ac:dyDescent="0.2">
      <c r="A513" s="12">
        <v>13</v>
      </c>
      <c r="B513" s="12">
        <f t="array" ref="B513">_xlfn.RANK.EQ(V513,$V$2:$V$607)</f>
        <v>512</v>
      </c>
      <c r="C513" s="13" t="str">
        <f>IF(VLOOKUP($A513,Tournoi!$B$2:$F$601,3,0)="","",VLOOKUP($A513,Tournoi!$B$2:$F$601,3,0))</f>
        <v>Demeulenaere</v>
      </c>
      <c r="D513" s="13" t="str">
        <f>IF(VLOOKUP($A513,Tournoi!$B$2:$F$601,4,0)="","",VLOOKUP($A513,Tournoi!$B$2:$F$601,4,0))</f>
        <v>Pieter</v>
      </c>
      <c r="E513" t="str">
        <f>IF(VLOOKUP($A513,Tournoi!$B$2:$F$612,5,0)="","",VLOOKUP($A513,Tournoi!$B$2:$F$612,5,0))</f>
        <v/>
      </c>
      <c r="F513" s="12">
        <v>25.3171539961014</v>
      </c>
      <c r="G513" s="12">
        <v>8.4390513320337899</v>
      </c>
      <c r="H513" s="12">
        <v>0</v>
      </c>
      <c r="I513" s="12">
        <v>0</v>
      </c>
      <c r="J513" s="14"/>
      <c r="K513" s="12"/>
      <c r="L513" t="s">
        <v>958</v>
      </c>
      <c r="M513" s="12" t="s">
        <v>958</v>
      </c>
      <c r="N513" s="12" t="s">
        <v>958</v>
      </c>
      <c r="O513" s="12" t="str">
        <f>IF(VLOOKUP($A513,Tournoi!$B$2:$AC$601,6,0)="","",VLOOKUP($A513,Tournoi!$B$2:$AF$601,30,0))</f>
        <v/>
      </c>
      <c r="P513" s="12"/>
      <c r="Q513" s="12"/>
      <c r="R513" s="12"/>
      <c r="S513" s="15"/>
      <c r="T513" s="14">
        <f t="array" ref="T513">SUM(J513:S513)</f>
        <v>0</v>
      </c>
      <c r="U513" s="12">
        <f t="array" ref="U513">IF(S513="",0,S513)+IF((COUNT(J513:R513)&lt;6),SUM(J513:R513),(MAX(J513:R513)+LARGE(J513:R513,2)+LARGE(J513:R513,3)+LARGE(J513:R513,4)+LARGE(J513:R513,5)))</f>
        <v>0</v>
      </c>
      <c r="V513" s="12">
        <f>U513+G513+I513</f>
        <v>8.4390513320337899</v>
      </c>
      <c r="W513" s="12">
        <f t="array" ref="W513">COUNT(J513:S513)</f>
        <v>0</v>
      </c>
      <c r="X513" s="12"/>
      <c r="Y513" s="12"/>
      <c r="Z513" s="16"/>
      <c r="AA513" s="12"/>
      <c r="AB513" s="12"/>
      <c r="AC513" s="16"/>
      <c r="AD513" s="16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  <c r="IV513" s="20"/>
    </row>
    <row r="514" spans="1:256" s="19" customFormat="1" ht="16.5" customHeight="1" x14ac:dyDescent="0.2">
      <c r="A514" s="12">
        <v>366</v>
      </c>
      <c r="B514" s="12">
        <f t="array" ref="B514">_xlfn.RANK.EQ(V514,$V$2:$V$607)</f>
        <v>513</v>
      </c>
      <c r="C514" s="13" t="str">
        <f>IF(VLOOKUP($A514,Tournoi!$B$2:$F$601,3,0)="","",VLOOKUP($A514,Tournoi!$B$2:$F$601,3,0))</f>
        <v>De Coen</v>
      </c>
      <c r="D514" s="13" t="str">
        <f>IF(VLOOKUP($A514,Tournoi!$B$2:$F$601,4,0)="","",VLOOKUP($A514,Tournoi!$B$2:$F$601,4,0))</f>
        <v>Ruben</v>
      </c>
      <c r="E514" t="str">
        <f>IF(VLOOKUP($A514,Tournoi!$B$2:$F$612,5,0)="","",VLOOKUP($A514,Tournoi!$B$2:$F$612,5,0))</f>
        <v/>
      </c>
      <c r="F514" s="12">
        <v>20.5114792615901</v>
      </c>
      <c r="G514" s="12">
        <v>6.8371597538633502</v>
      </c>
      <c r="H514" s="12">
        <v>0</v>
      </c>
      <c r="I514" s="12">
        <v>0</v>
      </c>
      <c r="J514" s="14"/>
      <c r="K514" s="12"/>
      <c r="L514" t="s">
        <v>958</v>
      </c>
      <c r="M514" s="12" t="s">
        <v>958</v>
      </c>
      <c r="N514" s="12" t="s">
        <v>958</v>
      </c>
      <c r="O514" s="12" t="str">
        <f>IF(VLOOKUP($A514,Tournoi!$B$2:$AC$601,6,0)="","",VLOOKUP($A514,Tournoi!$B$2:$AF$601,30,0))</f>
        <v/>
      </c>
      <c r="P514" s="12"/>
      <c r="Q514" s="12"/>
      <c r="R514" s="12"/>
      <c r="S514" s="15"/>
      <c r="T514" s="14">
        <f t="array" ref="T514">SUM(J514:S514)</f>
        <v>0</v>
      </c>
      <c r="U514" s="12">
        <f t="array" ref="U514">IF(S514="",0,S514)+IF((COUNT(J514:R514)&lt;6),SUM(J514:R514),(MAX(J514:R514)+LARGE(J514:R514,2)+LARGE(J514:R514,3)+LARGE(J514:R514,4)+LARGE(J514:R514,5)))</f>
        <v>0</v>
      </c>
      <c r="V514" s="12">
        <f>U514+G514+I514</f>
        <v>6.8371597538633502</v>
      </c>
      <c r="W514" s="12">
        <f t="array" ref="W514">COUNT(J514:S514)</f>
        <v>0</v>
      </c>
      <c r="X514" s="12"/>
      <c r="Y514" s="12"/>
      <c r="Z514" s="16"/>
      <c r="AA514" s="12"/>
      <c r="AB514" s="12"/>
      <c r="AC514" s="16"/>
      <c r="AD514" s="16"/>
    </row>
    <row r="515" spans="1:256" s="19" customFormat="1" ht="16.5" customHeight="1" x14ac:dyDescent="0.2">
      <c r="A515" s="12">
        <v>451</v>
      </c>
      <c r="B515" s="12">
        <f t="array" ref="B515">_xlfn.RANK.EQ(V515,$V$2:$V$607)</f>
        <v>514</v>
      </c>
      <c r="C515" s="13" t="str">
        <f>IF(VLOOKUP($A515,Tournoi!$B$2:$F$601,3,0)="","",VLOOKUP($A515,Tournoi!$B$2:$F$601,3,0))</f>
        <v>Stremus</v>
      </c>
      <c r="D515" s="13" t="str">
        <f>IF(VLOOKUP($A515,Tournoi!$B$2:$F$601,4,0)="","",VLOOKUP($A515,Tournoi!$B$2:$F$601,4,0))</f>
        <v>Lise</v>
      </c>
      <c r="E515" t="str">
        <f>IF(VLOOKUP($A515,Tournoi!$B$2:$F$612,5,0)="","",VLOOKUP($A515,Tournoi!$B$2:$F$612,5,0))</f>
        <v/>
      </c>
      <c r="F515" s="12">
        <v>20.362661439114401</v>
      </c>
      <c r="G515" s="12">
        <v>6.7875538130381301</v>
      </c>
      <c r="H515" s="12">
        <v>0</v>
      </c>
      <c r="I515" s="12">
        <v>0</v>
      </c>
      <c r="J515" s="14"/>
      <c r="K515" s="12"/>
      <c r="L515" t="s">
        <v>958</v>
      </c>
      <c r="M515" s="12" t="s">
        <v>958</v>
      </c>
      <c r="N515" s="12" t="s">
        <v>958</v>
      </c>
      <c r="O515" s="12" t="str">
        <f>IF(VLOOKUP($A515,Tournoi!$B$2:$AC$601,6,0)="","",VLOOKUP($A515,Tournoi!$B$2:$AF$601,30,0))</f>
        <v/>
      </c>
      <c r="P515" s="12"/>
      <c r="Q515" s="12"/>
      <c r="R515" s="12"/>
      <c r="S515" s="15"/>
      <c r="T515" s="14">
        <f t="array" ref="T515">SUM(J515:S515)</f>
        <v>0</v>
      </c>
      <c r="U515" s="12">
        <f t="array" ref="U515">IF(S515="",0,S515)+IF((COUNT(J515:R515)&lt;6),SUM(J515:R515),(MAX(J515:R515)+LARGE(J515:R515,2)+LARGE(J515:R515,3)+LARGE(J515:R515,4)+LARGE(J515:R515,5)))</f>
        <v>0</v>
      </c>
      <c r="V515" s="12">
        <f>U515+G515+I515</f>
        <v>6.7875538130381301</v>
      </c>
      <c r="W515" s="12">
        <f t="array" ref="W515">COUNT(J515:S515)</f>
        <v>0</v>
      </c>
      <c r="X515" s="12"/>
      <c r="Y515" s="12"/>
      <c r="Z515" s="16"/>
      <c r="AA515" s="12"/>
      <c r="AB515" s="12"/>
      <c r="AC515" s="16"/>
      <c r="AD515" s="16"/>
      <c r="AE515" s="21"/>
    </row>
    <row r="516" spans="1:256" s="19" customFormat="1" ht="16.5" customHeight="1" x14ac:dyDescent="0.2">
      <c r="A516" s="12">
        <v>271</v>
      </c>
      <c r="B516" s="12">
        <f t="array" ref="B516">_xlfn.RANK.EQ(V516,$V$2:$V$607)</f>
        <v>515</v>
      </c>
      <c r="C516" s="13" t="str">
        <f>IF(VLOOKUP($A516,Tournoi!$B$2:$F$601,3,0)="","",VLOOKUP($A516,Tournoi!$B$2:$F$601,3,0))</f>
        <v>Delaunoy</v>
      </c>
      <c r="D516" s="13" t="str">
        <f>IF(VLOOKUP($A516,Tournoi!$B$2:$F$601,4,0)="","",VLOOKUP($A516,Tournoi!$B$2:$F$601,4,0))</f>
        <v>Emmanuel</v>
      </c>
      <c r="E516" t="str">
        <f>IF(VLOOKUP($A516,Tournoi!$B$2:$F$612,5,0)="","",VLOOKUP($A516,Tournoi!$B$2:$F$612,5,0))</f>
        <v/>
      </c>
      <c r="F516" s="12">
        <v>18.122717049032801</v>
      </c>
      <c r="G516" s="12">
        <v>6.0409056830109504</v>
      </c>
      <c r="H516" s="12">
        <v>0</v>
      </c>
      <c r="I516" s="12">
        <v>0</v>
      </c>
      <c r="J516" s="14"/>
      <c r="K516" s="12"/>
      <c r="L516" t="s">
        <v>958</v>
      </c>
      <c r="M516" s="12" t="s">
        <v>958</v>
      </c>
      <c r="N516" s="12" t="s">
        <v>958</v>
      </c>
      <c r="O516" s="12" t="str">
        <f>IF(VLOOKUP($A516,Tournoi!$B$2:$AC$601,6,0)="","",VLOOKUP($A516,Tournoi!$B$2:$AF$601,30,0))</f>
        <v/>
      </c>
      <c r="P516" s="12"/>
      <c r="Q516" s="12"/>
      <c r="R516" s="12"/>
      <c r="S516" s="15"/>
      <c r="T516" s="14">
        <f t="array" ref="T516">SUM(J516:S516)</f>
        <v>0</v>
      </c>
      <c r="U516" s="12">
        <f t="array" ref="U516">IF(S516="",0,S516)+IF((COUNT(J516:R516)&lt;6),SUM(J516:R516),(MAX(J516:R516)+LARGE(J516:R516,2)+LARGE(J516:R516,3)+LARGE(J516:R516,4)+LARGE(J516:R516,5)))</f>
        <v>0</v>
      </c>
      <c r="V516" s="12">
        <f>U516+G516+I516</f>
        <v>6.0409056830109504</v>
      </c>
      <c r="W516" s="12">
        <f t="array" ref="W516">COUNT(J516:S516)</f>
        <v>0</v>
      </c>
      <c r="X516" s="12"/>
      <c r="Y516" s="12"/>
      <c r="Z516" s="16"/>
      <c r="AA516" s="12"/>
      <c r="AB516" s="12"/>
      <c r="AC516" s="16"/>
      <c r="AD516" s="16"/>
    </row>
    <row r="517" spans="1:256" s="19" customFormat="1" ht="16.5" customHeight="1" x14ac:dyDescent="0.2">
      <c r="A517" s="12">
        <v>489</v>
      </c>
      <c r="B517" s="12">
        <f t="array" ref="B517">_xlfn.RANK.EQ(V517,$V$2:$V$607)</f>
        <v>516</v>
      </c>
      <c r="C517" s="13" t="str">
        <f>IF(VLOOKUP($A517,Tournoi!$B$2:$F$601,3,0)="","",VLOOKUP($A517,Tournoi!$B$2:$F$601,3,0))</f>
        <v>Saey - Van Peteghem</v>
      </c>
      <c r="D517" s="13" t="str">
        <f>IF(VLOOKUP($A517,Tournoi!$B$2:$F$601,4,0)="","",VLOOKUP($A517,Tournoi!$B$2:$F$601,4,0))</f>
        <v>Dieter</v>
      </c>
      <c r="E517" t="str">
        <f>IF(VLOOKUP($A517,Tournoi!$B$2:$F$612,5,0)="","",VLOOKUP($A517,Tournoi!$B$2:$F$612,5,0))</f>
        <v/>
      </c>
      <c r="F517" s="12">
        <v>8.7286466933084501</v>
      </c>
      <c r="G517" s="12">
        <v>2.9095488977694801</v>
      </c>
      <c r="H517" s="12">
        <v>0.1648</v>
      </c>
      <c r="I517" s="12">
        <v>0.109866666666667</v>
      </c>
      <c r="J517" s="14"/>
      <c r="K517" s="12"/>
      <c r="L517" t="s">
        <v>958</v>
      </c>
      <c r="M517" s="12" t="s">
        <v>958</v>
      </c>
      <c r="N517" s="12" t="s">
        <v>958</v>
      </c>
      <c r="O517" s="12" t="str">
        <f>IF(VLOOKUP($A517,Tournoi!$B$2:$AC$601,6,0)="","",VLOOKUP($A517,Tournoi!$B$2:$AF$601,30,0))</f>
        <v/>
      </c>
      <c r="P517" s="12"/>
      <c r="Q517" s="12"/>
      <c r="R517" s="12"/>
      <c r="S517" s="15"/>
      <c r="T517" s="14">
        <f t="array" ref="T517">SUM(J517:S517)</f>
        <v>0</v>
      </c>
      <c r="U517" s="12">
        <f t="array" ref="U517">IF(S517="",0,S517)+IF((COUNT(J517:R517)&lt;6),SUM(J517:R517),(MAX(J517:R517)+LARGE(J517:R517,2)+LARGE(J517:R517,3)+LARGE(J517:R517,4)+LARGE(J517:R517,5)))</f>
        <v>0</v>
      </c>
      <c r="V517" s="12">
        <f>U517+G517+I517</f>
        <v>3.0194155644361471</v>
      </c>
      <c r="W517" s="12">
        <f t="array" ref="W517">COUNT(J517:S517)</f>
        <v>0</v>
      </c>
      <c r="X517" s="12"/>
      <c r="Y517" s="12"/>
      <c r="Z517" s="16"/>
      <c r="AA517" s="12"/>
      <c r="AB517" s="12"/>
      <c r="AC517" s="16"/>
      <c r="AD517" s="16"/>
    </row>
    <row r="518" spans="1:256" s="19" customFormat="1" ht="16.5" customHeight="1" x14ac:dyDescent="0.2">
      <c r="A518" s="12">
        <v>375</v>
      </c>
      <c r="B518" s="12">
        <f t="array" ref="B518">_xlfn.RANK.EQ(V518,$V$2:$V$607)</f>
        <v>517</v>
      </c>
      <c r="C518" s="13" t="str">
        <f>IF(VLOOKUP($A518,Tournoi!$B$2:$F$601,3,0)="","",VLOOKUP($A518,Tournoi!$B$2:$F$601,3,0))</f>
        <v>Garcia</v>
      </c>
      <c r="D518" s="13" t="str">
        <f>IF(VLOOKUP($A518,Tournoi!$B$2:$F$601,4,0)="","",VLOOKUP($A518,Tournoi!$B$2:$F$601,4,0))</f>
        <v>Eric</v>
      </c>
      <c r="E518" t="str">
        <f>IF(VLOOKUP($A518,Tournoi!$B$2:$F$612,5,0)="","",VLOOKUP($A518,Tournoi!$B$2:$F$612,5,0))</f>
        <v/>
      </c>
      <c r="F518" s="12">
        <v>0</v>
      </c>
      <c r="G518" s="12">
        <v>0</v>
      </c>
      <c r="H518" s="12">
        <v>2.4888988583607499</v>
      </c>
      <c r="I518" s="12">
        <v>1.6592659055738299</v>
      </c>
      <c r="J518" s="14"/>
      <c r="K518" s="12"/>
      <c r="L518" t="s">
        <v>958</v>
      </c>
      <c r="M518" s="12" t="s">
        <v>958</v>
      </c>
      <c r="N518" s="12" t="s">
        <v>958</v>
      </c>
      <c r="O518" s="12" t="str">
        <f>IF(VLOOKUP($A518,Tournoi!$B$2:$AC$601,6,0)="","",VLOOKUP($A518,Tournoi!$B$2:$AF$601,30,0))</f>
        <v/>
      </c>
      <c r="P518" s="12"/>
      <c r="Q518" s="12"/>
      <c r="R518" s="12"/>
      <c r="S518" s="15"/>
      <c r="T518" s="14">
        <f t="array" ref="T518">SUM(J518:S518)</f>
        <v>0</v>
      </c>
      <c r="U518" s="12">
        <f t="array" ref="U518">IF(S518="",0,S518)+IF((COUNT(J518:R518)&lt;6),SUM(J518:R518),(MAX(J518:R518)+LARGE(J518:R518,2)+LARGE(J518:R518,3)+LARGE(J518:R518,4)+LARGE(J518:R518,5)))</f>
        <v>0</v>
      </c>
      <c r="V518" s="12">
        <f>U518+G518+I518</f>
        <v>1.6592659055738299</v>
      </c>
      <c r="W518" s="12">
        <f t="array" ref="W518">COUNT(J518:S518)</f>
        <v>0</v>
      </c>
      <c r="X518" s="12"/>
      <c r="Y518" s="12"/>
      <c r="Z518" s="16"/>
      <c r="AA518" s="12"/>
      <c r="AB518" s="12"/>
      <c r="AC518" s="16"/>
      <c r="AD518" s="16"/>
    </row>
    <row r="519" spans="1:256" s="19" customFormat="1" ht="16.5" customHeight="1" x14ac:dyDescent="0.2">
      <c r="A519" s="12">
        <v>444</v>
      </c>
      <c r="B519" s="12">
        <f t="array" ref="B519">_xlfn.RANK.EQ(V519,$V$2:$V$607)</f>
        <v>518</v>
      </c>
      <c r="C519" s="13" t="str">
        <f>IF(VLOOKUP($A519,Tournoi!$B$2:$F$601,3,0)="","",VLOOKUP($A519,Tournoi!$B$2:$F$601,3,0))</f>
        <v>Schmids</v>
      </c>
      <c r="D519" s="13" t="str">
        <f>IF(VLOOKUP($A519,Tournoi!$B$2:$F$601,4,0)="","",VLOOKUP($A519,Tournoi!$B$2:$F$601,4,0))</f>
        <v>Sophie</v>
      </c>
      <c r="E519" t="str">
        <f>IF(VLOOKUP($A519,Tournoi!$B$2:$F$612,5,0)="","",VLOOKUP($A519,Tournoi!$B$2:$F$612,5,0))</f>
        <v/>
      </c>
      <c r="F519" s="12">
        <v>0</v>
      </c>
      <c r="G519" s="12">
        <v>0</v>
      </c>
      <c r="H519" s="12">
        <v>1.53575585047911</v>
      </c>
      <c r="I519" s="12">
        <v>1.0238372336527399</v>
      </c>
      <c r="J519" s="14"/>
      <c r="K519" s="12"/>
      <c r="L519" t="s">
        <v>958</v>
      </c>
      <c r="M519" s="12" t="s">
        <v>958</v>
      </c>
      <c r="N519" s="12" t="s">
        <v>958</v>
      </c>
      <c r="O519" s="12" t="str">
        <f>IF(VLOOKUP($A519,Tournoi!$B$2:$AC$601,6,0)="","",VLOOKUP($A519,Tournoi!$B$2:$AF$601,30,0))</f>
        <v/>
      </c>
      <c r="P519" s="12"/>
      <c r="Q519" s="12"/>
      <c r="R519" s="12"/>
      <c r="S519" s="15"/>
      <c r="T519" s="14">
        <f t="array" ref="T519">SUM(J519:S519)</f>
        <v>0</v>
      </c>
      <c r="U519" s="12">
        <f t="array" ref="U519">IF(S519="",0,S519)+IF((COUNT(J519:R519)&lt;6),SUM(J519:R519),(MAX(J519:R519)+LARGE(J519:R519,2)+LARGE(J519:R519,3)+LARGE(J519:R519,4)+LARGE(J519:R519,5)))</f>
        <v>0</v>
      </c>
      <c r="V519" s="12">
        <f>U519+G519+I519</f>
        <v>1.0238372336527399</v>
      </c>
      <c r="W519" s="12">
        <f t="array" ref="W519">COUNT(J519:S519)</f>
        <v>0</v>
      </c>
      <c r="X519" s="12"/>
      <c r="Y519" s="12"/>
      <c r="Z519" s="16"/>
      <c r="AA519" s="12"/>
      <c r="AB519" s="12"/>
      <c r="AC519" s="16"/>
      <c r="AD519" s="16"/>
    </row>
    <row r="520" spans="1:256" s="19" customFormat="1" ht="16.5" customHeight="1" x14ac:dyDescent="0.2">
      <c r="A520" s="12">
        <v>301</v>
      </c>
      <c r="B520" s="12">
        <f t="array" ref="B520">_xlfn.RANK.EQ(V520,$V$2:$V$607)</f>
        <v>519</v>
      </c>
      <c r="C520" s="13" t="str">
        <f>IF(VLOOKUP($A520,Tournoi!$B$2:$F$601,3,0)="","",VLOOKUP($A520,Tournoi!$B$2:$F$601,3,0))</f>
        <v>Peters</v>
      </c>
      <c r="D520" s="13" t="str">
        <f>IF(VLOOKUP($A520,Tournoi!$B$2:$F$601,4,0)="","",VLOOKUP($A520,Tournoi!$B$2:$F$601,4,0))</f>
        <v>Bert</v>
      </c>
      <c r="E520" t="str">
        <f>IF(VLOOKUP($A520,Tournoi!$B$2:$F$612,5,0)="","",VLOOKUP($A520,Tournoi!$B$2:$F$612,5,0))</f>
        <v/>
      </c>
      <c r="F520" s="12">
        <v>0</v>
      </c>
      <c r="G520" s="12">
        <v>0</v>
      </c>
      <c r="H520" s="12">
        <v>1.3299663245515601</v>
      </c>
      <c r="I520" s="12">
        <v>0.88664421636770496</v>
      </c>
      <c r="J520" s="14"/>
      <c r="K520" s="12"/>
      <c r="L520" t="s">
        <v>958</v>
      </c>
      <c r="M520" s="12" t="s">
        <v>958</v>
      </c>
      <c r="N520" s="12" t="s">
        <v>958</v>
      </c>
      <c r="O520" s="12" t="str">
        <f>IF(VLOOKUP($A520,Tournoi!$B$2:$AC$601,6,0)="","",VLOOKUP($A520,Tournoi!$B$2:$AF$601,30,0))</f>
        <v/>
      </c>
      <c r="P520" s="12"/>
      <c r="Q520" s="12"/>
      <c r="R520" s="12"/>
      <c r="S520" s="15"/>
      <c r="T520" s="14">
        <f t="array" ref="T520">SUM(J520:S520)</f>
        <v>0</v>
      </c>
      <c r="U520" s="12">
        <f t="array" ref="U520">IF(S520="",0,S520)+IF((COUNT(J520:R520)&lt;6),SUM(J520:R520),(MAX(J520:R520)+LARGE(J520:R520,2)+LARGE(J520:R520,3)+LARGE(J520:R520,4)+LARGE(J520:R520,5)))</f>
        <v>0</v>
      </c>
      <c r="V520" s="12">
        <f>U520+G520+I520</f>
        <v>0.88664421636770496</v>
      </c>
      <c r="W520" s="12">
        <f t="array" ref="W520">COUNT(J520:S520)</f>
        <v>0</v>
      </c>
      <c r="X520" s="12"/>
      <c r="Y520" s="12"/>
      <c r="Z520" s="16"/>
      <c r="AA520" s="12"/>
      <c r="AB520" s="12"/>
      <c r="AC520" s="16"/>
      <c r="AD520" s="16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  <c r="IV520" s="20"/>
    </row>
    <row r="521" spans="1:256" s="19" customFormat="1" ht="16.5" customHeight="1" x14ac:dyDescent="0.2">
      <c r="A521" s="12">
        <v>268</v>
      </c>
      <c r="B521" s="12">
        <f t="array" ref="B521">_xlfn.RANK.EQ(V521,$V$2:$V$607)</f>
        <v>520</v>
      </c>
      <c r="C521" s="13" t="str">
        <f>IF(VLOOKUP($A521,Tournoi!$B$2:$F$601,3,0)="","",VLOOKUP($A521,Tournoi!$B$2:$F$601,3,0))</f>
        <v>Van Acker</v>
      </c>
      <c r="D521" s="13" t="str">
        <f>IF(VLOOKUP($A521,Tournoi!$B$2:$F$601,4,0)="","",VLOOKUP($A521,Tournoi!$B$2:$F$601,4,0))</f>
        <v>Bert</v>
      </c>
      <c r="E521" s="13" t="str">
        <f>IF(VLOOKUP($A521,Tournoi!$B$2:$F$612,5,0)="","",VLOOKUP($A521,Tournoi!$B$2:$F$612,5,0))</f>
        <v>De Pionne</v>
      </c>
      <c r="F521" s="12">
        <v>0</v>
      </c>
      <c r="G521" s="12">
        <v>0</v>
      </c>
      <c r="H521" s="12">
        <v>0</v>
      </c>
      <c r="I521" s="12">
        <v>0</v>
      </c>
      <c r="J521" s="14">
        <v>0.51784669447954701</v>
      </c>
      <c r="K521" s="12"/>
      <c r="L521" t="s">
        <v>958</v>
      </c>
      <c r="M521" s="12" t="s">
        <v>958</v>
      </c>
      <c r="N521" s="12" t="s">
        <v>958</v>
      </c>
      <c r="O521" s="12" t="str">
        <f>IF(VLOOKUP($A521,Tournoi!$B$2:$AC$601,6,0)="","",VLOOKUP($A521,Tournoi!$B$2:$AF$601,30,0))</f>
        <v/>
      </c>
      <c r="P521" s="12"/>
      <c r="Q521" s="12"/>
      <c r="R521" s="12"/>
      <c r="S521" s="15"/>
      <c r="T521" s="14">
        <f t="array" ref="T521">SUM(J521:S521)</f>
        <v>0.51784669447954701</v>
      </c>
      <c r="U521" s="12">
        <f t="array" ref="U521">IF(S521="",0,S521)+IF((COUNT(J521:R521)&lt;6),SUM(J521:R521),(MAX(J521:R521)+LARGE(J521:R521,2)+LARGE(J521:R521,3)+LARGE(J521:R521,4)+LARGE(J521:R521,5)))</f>
        <v>0.51784669447954701</v>
      </c>
      <c r="V521" s="12">
        <f>U521+G521+I521</f>
        <v>0.51784669447954701</v>
      </c>
      <c r="W521" s="12">
        <f t="array" ref="W521">COUNT(J521:S521)</f>
        <v>1</v>
      </c>
      <c r="X521" s="12"/>
      <c r="Y521" s="12"/>
      <c r="Z521" s="16"/>
      <c r="AA521" s="12"/>
      <c r="AB521" s="12"/>
      <c r="AC521" s="16"/>
      <c r="AD521" s="16"/>
    </row>
    <row r="522" spans="1:256" s="19" customFormat="1" ht="16.5" customHeight="1" x14ac:dyDescent="0.2">
      <c r="A522" s="12">
        <v>183</v>
      </c>
      <c r="B522" s="12">
        <f t="array" ref="B522">_xlfn.RANK.EQ(V522,$V$2:$V$607)</f>
        <v>521</v>
      </c>
      <c r="C522" s="13" t="str">
        <f>IF(VLOOKUP($A522,Tournoi!$B$2:$F$601,3,0)="","",VLOOKUP($A522,Tournoi!$B$2:$F$601,3,0))</f>
        <v>Jans</v>
      </c>
      <c r="D522" s="13" t="str">
        <f>IF(VLOOKUP($A522,Tournoi!$B$2:$F$601,4,0)="","",VLOOKUP($A522,Tournoi!$B$2:$F$601,4,0))</f>
        <v>Joris</v>
      </c>
      <c r="E522" t="str">
        <f>IF(VLOOKUP($A522,Tournoi!$B$2:$F$612,5,0)="","",VLOOKUP($A522,Tournoi!$B$2:$F$612,5,0))</f>
        <v/>
      </c>
      <c r="F522" s="12">
        <v>1.3899419531744699</v>
      </c>
      <c r="G522" s="12">
        <v>0.46331398439148802</v>
      </c>
      <c r="H522" s="12">
        <v>0</v>
      </c>
      <c r="I522" s="12">
        <v>0</v>
      </c>
      <c r="J522" s="14"/>
      <c r="K522" s="12"/>
      <c r="L522" t="s">
        <v>958</v>
      </c>
      <c r="M522" s="12" t="s">
        <v>958</v>
      </c>
      <c r="N522" s="12" t="s">
        <v>958</v>
      </c>
      <c r="O522" s="12" t="str">
        <f>IF(VLOOKUP($A522,Tournoi!$B$2:$AC$601,6,0)="","",VLOOKUP($A522,Tournoi!$B$2:$AF$601,30,0))</f>
        <v/>
      </c>
      <c r="P522" s="12"/>
      <c r="Q522" s="12"/>
      <c r="R522" s="12"/>
      <c r="S522" s="15"/>
      <c r="T522" s="14">
        <f t="array" ref="T522">SUM(J522:S522)</f>
        <v>0</v>
      </c>
      <c r="U522" s="12">
        <f t="array" ref="U522">IF(S522="",0,S522)+IF((COUNT(J522:R522)&lt;6),SUM(J522:R522),(MAX(J522:R522)+LARGE(J522:R522,2)+LARGE(J522:R522,3)+LARGE(J522:R522,4)+LARGE(J522:R522,5)))</f>
        <v>0</v>
      </c>
      <c r="V522" s="12">
        <f>U522+G522+I522</f>
        <v>0.46331398439148802</v>
      </c>
      <c r="W522" s="12">
        <f t="array" ref="W522">COUNT(J522:S522)</f>
        <v>0</v>
      </c>
      <c r="X522" s="12"/>
      <c r="Y522" s="12"/>
      <c r="Z522" s="16"/>
      <c r="AA522" s="12"/>
      <c r="AB522" s="12"/>
      <c r="AC522" s="16"/>
      <c r="AD522" s="16"/>
    </row>
    <row r="523" spans="1:256" s="19" customFormat="1" ht="16.5" customHeight="1" x14ac:dyDescent="0.2">
      <c r="A523" s="12">
        <v>245</v>
      </c>
      <c r="B523" s="12">
        <f t="array" ref="B523">_xlfn.RANK.EQ(V523,$V$2:$V$607)</f>
        <v>522</v>
      </c>
      <c r="C523" s="13" t="str">
        <f>IF(VLOOKUP($A523,Tournoi!$B$2:$F$601,3,0)="","",VLOOKUP($A523,Tournoi!$B$2:$F$601,3,0))</f>
        <v>De Meirsman</v>
      </c>
      <c r="D523" s="13" t="str">
        <f>IF(VLOOKUP($A523,Tournoi!$B$2:$F$601,4,0)="","",VLOOKUP($A523,Tournoi!$B$2:$F$601,4,0))</f>
        <v>Karolien</v>
      </c>
      <c r="E523" t="str">
        <f>IF(VLOOKUP($A523,Tournoi!$B$2:$F$612,5,0)="","",VLOOKUP($A523,Tournoi!$B$2:$F$612,5,0))</f>
        <v/>
      </c>
      <c r="F523" s="12">
        <v>0</v>
      </c>
      <c r="G523" s="12">
        <v>0</v>
      </c>
      <c r="H523" s="12">
        <v>0</v>
      </c>
      <c r="I523" s="12">
        <v>0</v>
      </c>
      <c r="J523" s="14">
        <v>0.43634621741269503</v>
      </c>
      <c r="K523" s="12"/>
      <c r="L523" t="s">
        <v>958</v>
      </c>
      <c r="M523" s="12" t="s">
        <v>958</v>
      </c>
      <c r="N523" s="12" t="s">
        <v>958</v>
      </c>
      <c r="O523" s="12" t="str">
        <f>IF(VLOOKUP($A523,Tournoi!$B$2:$AC$601,6,0)="","",VLOOKUP($A523,Tournoi!$B$2:$AF$601,30,0))</f>
        <v/>
      </c>
      <c r="P523" s="12"/>
      <c r="Q523" s="12"/>
      <c r="R523" s="12"/>
      <c r="S523" s="15"/>
      <c r="T523" s="14">
        <f t="array" ref="T523">SUM(J523:S523)</f>
        <v>0.43634621741269503</v>
      </c>
      <c r="U523" s="12">
        <f t="array" ref="U523">IF(S523="",0,S523)+IF((COUNT(J523:R523)&lt;6),SUM(J523:R523),(MAX(J523:R523)+LARGE(J523:R523,2)+LARGE(J523:R523,3)+LARGE(J523:R523,4)+LARGE(J523:R523,5)))</f>
        <v>0.43634621741269503</v>
      </c>
      <c r="V523" s="12">
        <f>U523+G523+I523</f>
        <v>0.43634621741269503</v>
      </c>
      <c r="W523" s="12">
        <f t="array" ref="W523">COUNT(J523:S523)</f>
        <v>1</v>
      </c>
      <c r="X523" s="12"/>
      <c r="Y523" s="12"/>
      <c r="Z523" s="16"/>
      <c r="AA523" s="12"/>
      <c r="AB523" s="12"/>
      <c r="AC523" s="16"/>
      <c r="AD523" s="16"/>
    </row>
    <row r="524" spans="1:256" s="19" customFormat="1" ht="16.5" customHeight="1" x14ac:dyDescent="0.2">
      <c r="A524" s="12">
        <v>231</v>
      </c>
      <c r="B524" s="12">
        <f t="array" ref="B524">_xlfn.RANK.EQ(V524,$V$2:$V$607)</f>
        <v>523</v>
      </c>
      <c r="C524" s="13" t="str">
        <f>IF(VLOOKUP($A524,Tournoi!$B$2:$F$601,3,0)="","",VLOOKUP($A524,Tournoi!$B$2:$F$601,3,0))</f>
        <v>Expeels</v>
      </c>
      <c r="D524" s="13" t="str">
        <f>IF(VLOOKUP($A524,Tournoi!$B$2:$F$601,4,0)="","",VLOOKUP($A524,Tournoi!$B$2:$F$601,4,0))</f>
        <v>Laerke</v>
      </c>
      <c r="E524" s="13" t="str">
        <f>IF(VLOOKUP($A524,Tournoi!$B$2:$F$612,5,0)="","",VLOOKUP($A524,Tournoi!$B$2:$F$612,5,0))</f>
        <v>Spelen op Zolder</v>
      </c>
      <c r="F524" s="12">
        <v>0</v>
      </c>
      <c r="G524" s="12">
        <v>0</v>
      </c>
      <c r="H524" s="12">
        <v>0</v>
      </c>
      <c r="I524" s="12">
        <v>0</v>
      </c>
      <c r="J524" s="14">
        <v>0.43106654571372999</v>
      </c>
      <c r="K524" s="12"/>
      <c r="L524" t="s">
        <v>958</v>
      </c>
      <c r="M524" s="12" t="s">
        <v>958</v>
      </c>
      <c r="N524" s="12" t="s">
        <v>958</v>
      </c>
      <c r="O524" s="12" t="str">
        <f>IF(VLOOKUP($A524,Tournoi!$B$2:$AC$601,6,0)="","",VLOOKUP($A524,Tournoi!$B$2:$AF$601,30,0))</f>
        <v/>
      </c>
      <c r="P524" s="12"/>
      <c r="Q524" s="12"/>
      <c r="R524" s="12"/>
      <c r="S524" s="15"/>
      <c r="T524" s="14">
        <f t="array" ref="T524">SUM(J524:S524)</f>
        <v>0.43106654571372999</v>
      </c>
      <c r="U524" s="12">
        <f t="array" ref="U524">IF(S524="",0,S524)+IF((COUNT(J524:R524)&lt;6),SUM(J524:R524),(MAX(J524:R524)+LARGE(J524:R524,2)+LARGE(J524:R524,3)+LARGE(J524:R524,4)+LARGE(J524:R524,5)))</f>
        <v>0.43106654571372999</v>
      </c>
      <c r="V524" s="12">
        <f>U524+G524+I524</f>
        <v>0.43106654571372999</v>
      </c>
      <c r="W524" s="12">
        <f t="array" ref="W524">COUNT(J524:S524)</f>
        <v>1</v>
      </c>
      <c r="X524" s="12"/>
      <c r="Y524" s="12"/>
      <c r="Z524" s="16"/>
      <c r="AA524" s="12"/>
      <c r="AB524" s="12"/>
      <c r="AC524" s="16"/>
      <c r="AD524" s="16"/>
    </row>
    <row r="525" spans="1:256" s="19" customFormat="1" ht="16.5" customHeight="1" x14ac:dyDescent="0.2">
      <c r="A525" s="12">
        <v>90</v>
      </c>
      <c r="B525" s="12">
        <f t="array" ref="B525">_xlfn.RANK.EQ(V525,$V$2:$V$607)</f>
        <v>524</v>
      </c>
      <c r="C525" s="13" t="str">
        <f>IF(VLOOKUP($A525,Tournoi!$B$2:$F$601,3,0)="","",VLOOKUP($A525,Tournoi!$B$2:$F$601,3,0))</f>
        <v>Verbraecken</v>
      </c>
      <c r="D525" s="13" t="str">
        <f>IF(VLOOKUP($A525,Tournoi!$B$2:$F$601,4,0)="","",VLOOKUP($A525,Tournoi!$B$2:$F$601,4,0))</f>
        <v>Yo-Tina</v>
      </c>
      <c r="E525" s="13" t="str">
        <f>IF(VLOOKUP($A525,Tournoi!$B$2:$F$612,5,0)="","",VLOOKUP($A525,Tournoi!$B$2:$F$612,5,0))</f>
        <v>Let's Play</v>
      </c>
      <c r="F525" s="12">
        <v>0</v>
      </c>
      <c r="G525" s="12">
        <v>0</v>
      </c>
      <c r="H525" s="12">
        <v>0</v>
      </c>
      <c r="I525" s="12">
        <v>0</v>
      </c>
      <c r="J525" s="14">
        <v>0.35247489871410997</v>
      </c>
      <c r="K525" s="12"/>
      <c r="L525" t="s">
        <v>958</v>
      </c>
      <c r="M525" s="12" t="s">
        <v>958</v>
      </c>
      <c r="N525" s="12" t="s">
        <v>958</v>
      </c>
      <c r="O525" s="12" t="str">
        <f>IF(VLOOKUP($A525,Tournoi!$B$2:$AC$601,6,0)="","",VLOOKUP($A525,Tournoi!$B$2:$AF$601,30,0))</f>
        <v/>
      </c>
      <c r="P525" s="12"/>
      <c r="Q525" s="12"/>
      <c r="R525" s="12"/>
      <c r="S525" s="15"/>
      <c r="T525" s="14">
        <f t="array" ref="T525">SUM(J525:S525)</f>
        <v>0.35247489871410997</v>
      </c>
      <c r="U525" s="12">
        <f t="array" ref="U525">IF(S525="",0,S525)+IF((COUNT(J525:R525)&lt;6),SUM(J525:R525),(MAX(J525:R525)+LARGE(J525:R525,2)+LARGE(J525:R525,3)+LARGE(J525:R525,4)+LARGE(J525:R525,5)))</f>
        <v>0.35247489871410997</v>
      </c>
      <c r="V525" s="12">
        <f>U525+G525+I525</f>
        <v>0.35247489871410997</v>
      </c>
      <c r="W525" s="12">
        <f t="array" ref="W525">COUNT(J525:S525)</f>
        <v>1</v>
      </c>
      <c r="X525" s="12"/>
      <c r="Y525" s="12"/>
      <c r="Z525" s="16"/>
      <c r="AA525" s="12"/>
      <c r="AB525" s="12"/>
      <c r="AC525" s="16"/>
      <c r="AD525" s="16"/>
    </row>
    <row r="526" spans="1:256" s="19" customFormat="1" ht="16.5" customHeight="1" x14ac:dyDescent="0.2">
      <c r="A526" s="12">
        <v>285</v>
      </c>
      <c r="B526" s="12">
        <f t="array" ref="B526">_xlfn.RANK.EQ(V526,$V$2:$V$607)</f>
        <v>525</v>
      </c>
      <c r="C526" s="13" t="str">
        <f>IF(VLOOKUP($A526,Tournoi!$B$2:$F$601,3,0)="","",VLOOKUP($A526,Tournoi!$B$2:$F$601,3,0))</f>
        <v>Gavart</v>
      </c>
      <c r="D526" s="13" t="str">
        <f>IF(VLOOKUP($A526,Tournoi!$B$2:$F$601,4,0)="","",VLOOKUP($A526,Tournoi!$B$2:$F$601,4,0))</f>
        <v>Gaike</v>
      </c>
      <c r="E526" t="str">
        <f>IF(VLOOKUP($A526,Tournoi!$B$2:$F$612,5,0)="","",VLOOKUP($A526,Tournoi!$B$2:$F$612,5,0))</f>
        <v/>
      </c>
      <c r="F526" s="12">
        <v>0</v>
      </c>
      <c r="G526" s="12">
        <v>0</v>
      </c>
      <c r="H526" s="12">
        <v>0.42577030812324901</v>
      </c>
      <c r="I526" s="12">
        <v>0.28384687208216602</v>
      </c>
      <c r="J526" s="14"/>
      <c r="K526" s="12"/>
      <c r="L526" t="s">
        <v>958</v>
      </c>
      <c r="M526" s="12" t="s">
        <v>958</v>
      </c>
      <c r="N526" s="12" t="s">
        <v>958</v>
      </c>
      <c r="O526" s="12" t="str">
        <f>IF(VLOOKUP($A526,Tournoi!$B$2:$AC$601,6,0)="","",VLOOKUP($A526,Tournoi!$B$2:$AF$601,30,0))</f>
        <v/>
      </c>
      <c r="P526" s="12"/>
      <c r="Q526" s="12"/>
      <c r="R526" s="12"/>
      <c r="S526" s="15"/>
      <c r="T526" s="14">
        <f t="array" ref="T526">SUM(J526:S526)</f>
        <v>0</v>
      </c>
      <c r="U526" s="12">
        <f t="array" ref="U526">IF(S526="",0,S526)+IF((COUNT(J526:R526)&lt;6),SUM(J526:R526),(MAX(J526:R526)+LARGE(J526:R526,2)+LARGE(J526:R526,3)+LARGE(J526:R526,4)+LARGE(J526:R526,5)))</f>
        <v>0</v>
      </c>
      <c r="V526" s="12">
        <f>U526+G526+I526</f>
        <v>0.28384687208216602</v>
      </c>
      <c r="W526" s="12">
        <f t="array" ref="W526">COUNT(J526:S526)</f>
        <v>0</v>
      </c>
      <c r="X526" s="12"/>
      <c r="Y526" s="12"/>
      <c r="Z526" s="16"/>
      <c r="AA526" s="12"/>
      <c r="AB526" s="12"/>
      <c r="AC526" s="16"/>
      <c r="AD526" s="16"/>
    </row>
    <row r="527" spans="1:256" s="19" customFormat="1" ht="16.5" customHeight="1" x14ac:dyDescent="0.2">
      <c r="A527" s="12">
        <v>425</v>
      </c>
      <c r="B527" s="12">
        <f t="array" ref="B527">_xlfn.RANK.EQ(V527,$V$2:$V$607)</f>
        <v>526</v>
      </c>
      <c r="C527" s="13" t="str">
        <f>IF(VLOOKUP($A527,Tournoi!$B$2:$F$601,3,0)="","",VLOOKUP($A527,Tournoi!$B$2:$F$601,3,0))</f>
        <v>Debisschop</v>
      </c>
      <c r="D527" s="13" t="str">
        <f>IF(VLOOKUP($A527,Tournoi!$B$2:$F$601,4,0)="","",VLOOKUP($A527,Tournoi!$B$2:$F$601,4,0))</f>
        <v>Tibe</v>
      </c>
      <c r="E527" t="str">
        <f>IF(VLOOKUP($A527,Tournoi!$B$2:$F$612,5,0)="","",VLOOKUP($A527,Tournoi!$B$2:$F$612,5,0))</f>
        <v/>
      </c>
      <c r="F527" s="12">
        <v>0</v>
      </c>
      <c r="G527" s="12">
        <v>0</v>
      </c>
      <c r="H527" s="12">
        <v>0.31047008547008498</v>
      </c>
      <c r="I527" s="12">
        <v>0.206980056980057</v>
      </c>
      <c r="J527" s="14"/>
      <c r="K527" s="12"/>
      <c r="L527" t="s">
        <v>958</v>
      </c>
      <c r="M527" s="12" t="s">
        <v>958</v>
      </c>
      <c r="N527" s="12" t="s">
        <v>958</v>
      </c>
      <c r="O527" s="12" t="str">
        <f>IF(VLOOKUP($A527,Tournoi!$B$2:$AC$601,6,0)="","",VLOOKUP($A527,Tournoi!$B$2:$AF$601,30,0))</f>
        <v/>
      </c>
      <c r="P527" s="12"/>
      <c r="Q527" s="12"/>
      <c r="R527" s="12"/>
      <c r="S527" s="15"/>
      <c r="T527" s="14">
        <f t="array" ref="T527">SUM(J527:S527)</f>
        <v>0</v>
      </c>
      <c r="U527" s="12">
        <f t="array" ref="U527">IF(S527="",0,S527)+IF((COUNT(J527:R527)&lt;6),SUM(J527:R527),(MAX(J527:R527)+LARGE(J527:R527,2)+LARGE(J527:R527,3)+LARGE(J527:R527,4)+LARGE(J527:R527,5)))</f>
        <v>0</v>
      </c>
      <c r="V527" s="12">
        <f>U527+G527+I527</f>
        <v>0.206980056980057</v>
      </c>
      <c r="W527" s="12">
        <f t="array" ref="W527">COUNT(J527:S527)</f>
        <v>0</v>
      </c>
      <c r="X527" s="12"/>
      <c r="Y527" s="12"/>
      <c r="Z527" s="16"/>
      <c r="AA527" s="12"/>
      <c r="AB527" s="12"/>
      <c r="AC527" s="16"/>
      <c r="AD527" s="16"/>
    </row>
    <row r="528" spans="1:256" s="19" customFormat="1" ht="16.5" customHeight="1" x14ac:dyDescent="0.2">
      <c r="A528" s="12">
        <v>485</v>
      </c>
      <c r="B528" s="12">
        <f t="array" ref="B528">_xlfn.RANK.EQ(V528,$V$2:$V$607)</f>
        <v>527</v>
      </c>
      <c r="C528" s="13" t="str">
        <f>IF(VLOOKUP($A528,Tournoi!$B$2:$F$601,3,0)="","",VLOOKUP($A528,Tournoi!$B$2:$F$601,3,0))</f>
        <v>De Block</v>
      </c>
      <c r="D528" s="13" t="str">
        <f>IF(VLOOKUP($A528,Tournoi!$B$2:$F$601,4,0)="","",VLOOKUP($A528,Tournoi!$B$2:$F$601,4,0))</f>
        <v>Maarten</v>
      </c>
      <c r="E528" t="str">
        <f>IF(VLOOKUP($A528,Tournoi!$B$2:$F$612,5,0)="","",VLOOKUP($A528,Tournoi!$B$2:$F$612,5,0))</f>
        <v/>
      </c>
      <c r="F528" s="12">
        <v>0</v>
      </c>
      <c r="G528" s="12">
        <v>0</v>
      </c>
      <c r="H528" s="12">
        <v>0.30888888888888899</v>
      </c>
      <c r="I528" s="12">
        <v>0.20592592592592601</v>
      </c>
      <c r="J528" s="14"/>
      <c r="K528" s="12"/>
      <c r="L528" t="s">
        <v>958</v>
      </c>
      <c r="M528" s="12" t="s">
        <v>958</v>
      </c>
      <c r="N528" s="12" t="s">
        <v>958</v>
      </c>
      <c r="O528" s="12" t="str">
        <f>IF(VLOOKUP($A528,Tournoi!$B$2:$AC$601,6,0)="","",VLOOKUP($A528,Tournoi!$B$2:$AF$601,30,0))</f>
        <v/>
      </c>
      <c r="P528" s="12"/>
      <c r="Q528" s="12"/>
      <c r="R528" s="12"/>
      <c r="S528" s="15"/>
      <c r="T528" s="14">
        <f t="array" ref="T528">SUM(J528:S528)</f>
        <v>0</v>
      </c>
      <c r="U528" s="12">
        <f t="array" ref="U528">IF(S528="",0,S528)+IF((COUNT(J528:R528)&lt;6),SUM(J528:R528),(MAX(J528:R528)+LARGE(J528:R528,2)+LARGE(J528:R528,3)+LARGE(J528:R528,4)+LARGE(J528:R528,5)))</f>
        <v>0</v>
      </c>
      <c r="V528" s="12">
        <f>U528+G528+I528</f>
        <v>0.20592592592592601</v>
      </c>
      <c r="W528" s="12">
        <f t="array" ref="W528">COUNT(J528:S528)</f>
        <v>0</v>
      </c>
      <c r="X528" s="12"/>
      <c r="Y528" s="12"/>
      <c r="Z528" s="16"/>
      <c r="AA528" s="16"/>
      <c r="AC528" s="16"/>
      <c r="AD528" s="16"/>
    </row>
    <row r="529" spans="1:256" s="19" customFormat="1" ht="16.5" customHeight="1" x14ac:dyDescent="0.2">
      <c r="A529" s="12">
        <v>96</v>
      </c>
      <c r="B529" s="12">
        <f t="array" ref="B529">_xlfn.RANK.EQ(V529,$V$2:$V$607)</f>
        <v>528</v>
      </c>
      <c r="C529" s="13" t="str">
        <f>IF(VLOOKUP($A529,Tournoi!$B$2:$F$601,3,0)="","",VLOOKUP($A529,Tournoi!$B$2:$F$601,3,0))</f>
        <v>Verplancke</v>
      </c>
      <c r="D529" s="13" t="str">
        <f>IF(VLOOKUP($A529,Tournoi!$B$2:$F$601,4,0)="","",VLOOKUP($A529,Tournoi!$B$2:$F$601,4,0))</f>
        <v>Guido</v>
      </c>
      <c r="E529" t="str">
        <f>IF(VLOOKUP($A529,Tournoi!$B$2:$F$612,5,0)="","",VLOOKUP($A529,Tournoi!$B$2:$F$612,5,0))</f>
        <v/>
      </c>
      <c r="F529" s="12">
        <v>0</v>
      </c>
      <c r="G529" s="12">
        <v>0</v>
      </c>
      <c r="H529" s="12">
        <v>0</v>
      </c>
      <c r="I529" s="12">
        <v>0</v>
      </c>
      <c r="J529" s="14">
        <v>0.195741195741196</v>
      </c>
      <c r="K529" s="12"/>
      <c r="L529" t="s">
        <v>958</v>
      </c>
      <c r="M529" s="12" t="s">
        <v>958</v>
      </c>
      <c r="N529" s="12" t="s">
        <v>958</v>
      </c>
      <c r="O529" s="12" t="str">
        <f>IF(VLOOKUP($A529,Tournoi!$B$2:$AC$601,6,0)="","",VLOOKUP($A529,Tournoi!$B$2:$AF$601,30,0))</f>
        <v/>
      </c>
      <c r="P529" s="12"/>
      <c r="Q529" s="12"/>
      <c r="R529" s="12"/>
      <c r="S529" s="15"/>
      <c r="T529" s="14">
        <f t="array" ref="T529">SUM(J529:S529)</f>
        <v>0.195741195741196</v>
      </c>
      <c r="U529" s="12">
        <f t="array" ref="U529">IF(S529="",0,S529)+IF((COUNT(J529:R529)&lt;6),SUM(J529:R529),(MAX(J529:R529)+LARGE(J529:R529,2)+LARGE(J529:R529,3)+LARGE(J529:R529,4)+LARGE(J529:R529,5)))</f>
        <v>0.195741195741196</v>
      </c>
      <c r="V529" s="12">
        <f>U529+G529+I529</f>
        <v>0.195741195741196</v>
      </c>
      <c r="W529" s="12">
        <f t="array" ref="W529">COUNT(J529:S529)</f>
        <v>1</v>
      </c>
      <c r="X529" s="12"/>
      <c r="Y529" s="12"/>
      <c r="Z529" s="16"/>
      <c r="AA529" s="12"/>
      <c r="AB529" s="12"/>
      <c r="AC529" s="16"/>
      <c r="AD529" s="16"/>
    </row>
    <row r="530" spans="1:256" s="19" customFormat="1" ht="16.5" customHeight="1" x14ac:dyDescent="0.2">
      <c r="A530" s="12">
        <v>235</v>
      </c>
      <c r="B530" s="12">
        <f t="array" ref="B530">_xlfn.RANK.EQ(V530,$V$2:$V$607)</f>
        <v>529</v>
      </c>
      <c r="C530" s="13" t="str">
        <f>IF(VLOOKUP($A530,Tournoi!$B$2:$F$601,3,0)="","",VLOOKUP($A530,Tournoi!$B$2:$F$601,3,0))</f>
        <v>Pluvier</v>
      </c>
      <c r="D530" s="13" t="str">
        <f>IF(VLOOKUP($A530,Tournoi!$B$2:$F$601,4,0)="","",VLOOKUP($A530,Tournoi!$B$2:$F$601,4,0))</f>
        <v>Kobe</v>
      </c>
      <c r="E530" s="13" t="str">
        <f>IF(VLOOKUP($A530,Tournoi!$B$2:$F$612,5,0)="","",VLOOKUP($A530,Tournoi!$B$2:$F$612,5,0))</f>
        <v>Spelen op Zolder</v>
      </c>
      <c r="F530" s="12">
        <v>0</v>
      </c>
      <c r="G530" s="12">
        <v>0</v>
      </c>
      <c r="H530" s="12">
        <v>0</v>
      </c>
      <c r="I530" s="12">
        <v>0</v>
      </c>
      <c r="J530" s="14">
        <v>0.19220779220779199</v>
      </c>
      <c r="K530" s="12"/>
      <c r="L530" t="s">
        <v>958</v>
      </c>
      <c r="M530" s="12" t="s">
        <v>958</v>
      </c>
      <c r="N530" s="12" t="s">
        <v>958</v>
      </c>
      <c r="O530" s="12" t="str">
        <f>IF(VLOOKUP($A530,Tournoi!$B$2:$AC$601,6,0)="","",VLOOKUP($A530,Tournoi!$B$2:$AF$601,30,0))</f>
        <v/>
      </c>
      <c r="P530" s="12"/>
      <c r="Q530" s="12"/>
      <c r="R530" s="12"/>
      <c r="S530" s="15"/>
      <c r="T530" s="14">
        <f t="array" ref="T530">SUM(J530:S530)</f>
        <v>0.19220779220779199</v>
      </c>
      <c r="U530" s="12">
        <f t="array" ref="U530">IF(S530="",0,S530)+IF((COUNT(J530:R530)&lt;6),SUM(J530:R530),(MAX(J530:R530)+LARGE(J530:R530,2)+LARGE(J530:R530,3)+LARGE(J530:R530,4)+LARGE(J530:R530,5)))</f>
        <v>0.19220779220779199</v>
      </c>
      <c r="V530" s="12">
        <f>U530+G530+I530</f>
        <v>0.19220779220779199</v>
      </c>
      <c r="W530" s="12">
        <f t="array" ref="W530">COUNT(J530:S530)</f>
        <v>1</v>
      </c>
      <c r="X530" s="12"/>
      <c r="Y530" s="12"/>
      <c r="Z530" s="16"/>
      <c r="AA530" s="12"/>
      <c r="AB530" s="12"/>
      <c r="AC530" s="16"/>
      <c r="AD530" s="16"/>
    </row>
    <row r="531" spans="1:256" s="19" customFormat="1" ht="16.5" customHeight="1" x14ac:dyDescent="0.2">
      <c r="A531" s="12">
        <v>575</v>
      </c>
      <c r="B531" s="12">
        <f t="array" ref="B531">_xlfn.RANK.EQ(V531,$V$2:$V$607)</f>
        <v>530</v>
      </c>
      <c r="C531" s="13" t="str">
        <f>IF(VLOOKUP($A531,Tournoi!$B$2:$F$601,3,0)="","",VLOOKUP($A531,Tournoi!$B$2:$F$601,3,0))</f>
        <v>Christiaens</v>
      </c>
      <c r="D531" s="13" t="str">
        <f>IF(VLOOKUP($A531,Tournoi!$B$2:$F$601,4,0)="","",VLOOKUP($A531,Tournoi!$B$2:$F$601,4,0))</f>
        <v>Niels</v>
      </c>
      <c r="E531" t="str">
        <f>IF(VLOOKUP($A531,Tournoi!$B$2:$F$612,5,0)="","",VLOOKUP($A531,Tournoi!$B$2:$F$612,5,0))</f>
        <v/>
      </c>
      <c r="F531" s="12">
        <v>0.55011383107897205</v>
      </c>
      <c r="G531" s="12">
        <v>0.183371277026324</v>
      </c>
      <c r="H531" s="12">
        <v>0</v>
      </c>
      <c r="I531" s="12">
        <v>0</v>
      </c>
      <c r="J531" s="14"/>
      <c r="K531" s="12"/>
      <c r="L531" t="s">
        <v>958</v>
      </c>
      <c r="M531" s="12" t="s">
        <v>958</v>
      </c>
      <c r="N531" s="12" t="s">
        <v>958</v>
      </c>
      <c r="O531" s="12" t="str">
        <f>IF(VLOOKUP($A531,Tournoi!$B$2:$AC$601,6,0)="","",VLOOKUP($A531,Tournoi!$B$2:$AF$601,30,0))</f>
        <v/>
      </c>
      <c r="P531" s="12"/>
      <c r="Q531" s="12"/>
      <c r="R531" s="12"/>
      <c r="S531" s="15"/>
      <c r="T531" s="14">
        <f t="array" ref="T531">SUM(J531:S531)</f>
        <v>0</v>
      </c>
      <c r="U531" s="12">
        <f t="array" ref="U531">IF(S531="",0,S531)+IF((COUNT(J531:R531)&lt;6),SUM(J531:R531),(MAX(J531:R531)+LARGE(J531:R531,2)+LARGE(J531:R531,3)+LARGE(J531:R531,4)+LARGE(J531:R531,5)))</f>
        <v>0</v>
      </c>
      <c r="V531" s="12">
        <f>U531+G531+I531</f>
        <v>0.183371277026324</v>
      </c>
      <c r="W531" s="12">
        <f t="array" ref="W531">COUNT(J531:S531)</f>
        <v>0</v>
      </c>
      <c r="X531" s="12"/>
      <c r="Y531" s="12"/>
      <c r="Z531" s="16"/>
      <c r="AA531" s="12"/>
      <c r="AB531" s="12"/>
      <c r="AC531" s="16"/>
      <c r="AD531" s="16"/>
    </row>
    <row r="532" spans="1:256" s="19" customFormat="1" ht="16.5" customHeight="1" x14ac:dyDescent="0.2">
      <c r="A532" s="12">
        <v>224</v>
      </c>
      <c r="B532" s="12">
        <f t="array" ref="B532">_xlfn.RANK.EQ(V532,$V$2:$V$607)</f>
        <v>531</v>
      </c>
      <c r="C532" s="13" t="str">
        <f>IF(VLOOKUP($A532,Tournoi!$B$2:$F$601,3,0)="","",VLOOKUP($A532,Tournoi!$B$2:$F$601,3,0))</f>
        <v>Vanhoutte</v>
      </c>
      <c r="D532" s="13" t="str">
        <f>IF(VLOOKUP($A532,Tournoi!$B$2:$F$601,4,0)="","",VLOOKUP($A532,Tournoi!$B$2:$F$601,4,0))</f>
        <v>Maxim</v>
      </c>
      <c r="E532" s="13" t="str">
        <f>IF(VLOOKUP($A532,Tournoi!$B$2:$F$612,5,0)="","",VLOOKUP($A532,Tournoi!$B$2:$F$612,5,0))</f>
        <v>Spelen op Zolder</v>
      </c>
      <c r="F532" s="12">
        <v>0</v>
      </c>
      <c r="G532" s="12">
        <v>0</v>
      </c>
      <c r="H532" s="12">
        <v>0</v>
      </c>
      <c r="I532" s="12">
        <v>0</v>
      </c>
      <c r="J532" s="14">
        <v>0.17264573991031401</v>
      </c>
      <c r="K532" s="12"/>
      <c r="L532" t="s">
        <v>958</v>
      </c>
      <c r="M532" s="12" t="s">
        <v>958</v>
      </c>
      <c r="N532" s="12" t="s">
        <v>958</v>
      </c>
      <c r="O532" s="12" t="str">
        <f>IF(VLOOKUP($A532,Tournoi!$B$2:$AC$601,6,0)="","",VLOOKUP($A532,Tournoi!$B$2:$AF$601,30,0))</f>
        <v/>
      </c>
      <c r="P532" s="12"/>
      <c r="Q532" s="12"/>
      <c r="R532" s="12"/>
      <c r="S532" s="15"/>
      <c r="T532" s="14">
        <f t="array" ref="T532">SUM(J532:S532)</f>
        <v>0.17264573991031401</v>
      </c>
      <c r="U532" s="12">
        <f t="array" ref="U532">IF(S532="",0,S532)+IF((COUNT(J532:R532)&lt;6),SUM(J532:R532),(MAX(J532:R532)+LARGE(J532:R532,2)+LARGE(J532:R532,3)+LARGE(J532:R532,4)+LARGE(J532:R532,5)))</f>
        <v>0.17264573991031401</v>
      </c>
      <c r="V532" s="12">
        <f>U532+G532+I532</f>
        <v>0.17264573991031401</v>
      </c>
      <c r="W532" s="12">
        <f t="array" ref="W532">COUNT(J532:S532)</f>
        <v>1</v>
      </c>
      <c r="X532" s="12"/>
      <c r="Y532" s="12"/>
      <c r="Z532" s="16"/>
      <c r="AA532" s="12"/>
      <c r="AB532" s="12"/>
      <c r="AC532" s="16"/>
      <c r="AD532" s="16"/>
    </row>
    <row r="533" spans="1:256" s="19" customFormat="1" ht="16.5" customHeight="1" x14ac:dyDescent="0.2">
      <c r="A533" s="12">
        <v>47</v>
      </c>
      <c r="B533" s="12">
        <f t="array" ref="B533">_xlfn.RANK.EQ(V533,$V$2:$V$607)</f>
        <v>532</v>
      </c>
      <c r="C533" s="13" t="str">
        <f>IF(VLOOKUP($A533,Tournoi!$B$2:$F$601,3,0)="","",VLOOKUP($A533,Tournoi!$B$2:$F$601,3,0))</f>
        <v>Geeraert</v>
      </c>
      <c r="D533" s="13" t="str">
        <f>IF(VLOOKUP($A533,Tournoi!$B$2:$F$601,4,0)="","",VLOOKUP($A533,Tournoi!$B$2:$F$601,4,0))</f>
        <v>Yoëlle</v>
      </c>
      <c r="E533" s="13" t="str">
        <f>IF(VLOOKUP($A533,Tournoi!$B$2:$F$612,5,0)="","",VLOOKUP($A533,Tournoi!$B$2:$F$612,5,0))</f>
        <v>Spelen op Zolder</v>
      </c>
      <c r="F533" s="12">
        <v>0</v>
      </c>
      <c r="G533" s="12">
        <v>0</v>
      </c>
      <c r="H533" s="12">
        <v>0</v>
      </c>
      <c r="I533" s="12">
        <v>0</v>
      </c>
      <c r="J533" s="14">
        <v>0.14772727272727301</v>
      </c>
      <c r="K533" s="12"/>
      <c r="L533" t="s">
        <v>958</v>
      </c>
      <c r="M533" s="12" t="s">
        <v>958</v>
      </c>
      <c r="N533" s="12" t="s">
        <v>958</v>
      </c>
      <c r="O533" s="12" t="str">
        <f>IF(VLOOKUP($A533,Tournoi!$B$2:$AC$601,6,0)="","",VLOOKUP($A533,Tournoi!$B$2:$AF$601,30,0))</f>
        <v/>
      </c>
      <c r="P533" s="12"/>
      <c r="Q533" s="12"/>
      <c r="R533" s="12"/>
      <c r="S533" s="15"/>
      <c r="T533" s="14">
        <f t="array" ref="T533">SUM(J533:S533)</f>
        <v>0.14772727272727301</v>
      </c>
      <c r="U533" s="12">
        <f t="array" ref="U533">IF(S533="",0,S533)+IF((COUNT(J533:R533)&lt;6),SUM(J533:R533),(MAX(J533:R533)+LARGE(J533:R533,2)+LARGE(J533:R533,3)+LARGE(J533:R533,4)+LARGE(J533:R533,5)))</f>
        <v>0.14772727272727301</v>
      </c>
      <c r="V533" s="12">
        <f>U533+G533+I533</f>
        <v>0.14772727272727301</v>
      </c>
      <c r="W533" s="12">
        <f t="array" ref="W533">COUNT(J533:S533)</f>
        <v>1</v>
      </c>
      <c r="X533" s="12"/>
      <c r="Y533" s="12"/>
      <c r="Z533" s="16"/>
      <c r="AA533" s="16"/>
      <c r="AC533" s="16"/>
      <c r="AD533" s="16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20"/>
      <c r="IS533" s="20"/>
      <c r="IT533" s="20"/>
      <c r="IU533" s="20"/>
      <c r="IV533" s="20"/>
    </row>
    <row r="534" spans="1:256" s="19" customFormat="1" ht="16.5" customHeight="1" x14ac:dyDescent="0.2">
      <c r="A534" s="12">
        <v>564</v>
      </c>
      <c r="B534" s="12">
        <f t="array" ref="B534">_xlfn.RANK.EQ(V534,$V$2:$V$607)</f>
        <v>533</v>
      </c>
      <c r="C534" s="13" t="str">
        <f>IF(VLOOKUP($A534,Tournoi!$B$2:$F$601,3,0)="","",VLOOKUP($A534,Tournoi!$B$2:$F$601,3,0))</f>
        <v>Van Roeyen</v>
      </c>
      <c r="D534" s="13" t="str">
        <f>IF(VLOOKUP($A534,Tournoi!$B$2:$F$601,4,0)="","",VLOOKUP($A534,Tournoi!$B$2:$F$601,4,0))</f>
        <v>Joke</v>
      </c>
      <c r="E534" t="str">
        <f>IF(VLOOKUP($A534,Tournoi!$B$2:$F$612,5,0)="","",VLOOKUP($A534,Tournoi!$B$2:$F$612,5,0))</f>
        <v/>
      </c>
      <c r="F534" s="12">
        <v>0</v>
      </c>
      <c r="G534" s="12">
        <v>0</v>
      </c>
      <c r="H534" s="12">
        <v>0.17</v>
      </c>
      <c r="I534" s="12">
        <v>0.11333333333333299</v>
      </c>
      <c r="J534" s="14"/>
      <c r="K534" s="12"/>
      <c r="L534" t="s">
        <v>958</v>
      </c>
      <c r="M534" s="12" t="s">
        <v>958</v>
      </c>
      <c r="N534" s="12" t="s">
        <v>958</v>
      </c>
      <c r="O534" s="12" t="str">
        <f>IF(VLOOKUP($A534,Tournoi!$B$2:$AC$601,6,0)="","",VLOOKUP($A534,Tournoi!$B$2:$AF$601,30,0))</f>
        <v/>
      </c>
      <c r="P534" s="12"/>
      <c r="Q534" s="12"/>
      <c r="R534" s="12"/>
      <c r="S534" s="15"/>
      <c r="T534" s="14">
        <f t="array" ref="T534">SUM(J534:S534)</f>
        <v>0</v>
      </c>
      <c r="U534" s="12">
        <f t="array" ref="U534">IF(S534="",0,S534)+IF((COUNT(J534:R534)&lt;6),SUM(J534:R534),(MAX(J534:R534)+LARGE(J534:R534,2)+LARGE(J534:R534,3)+LARGE(J534:R534,4)+LARGE(J534:R534,5)))</f>
        <v>0</v>
      </c>
      <c r="V534" s="12">
        <f>U534+G534+I534</f>
        <v>0.11333333333333299</v>
      </c>
      <c r="W534" s="12">
        <f t="array" ref="W534">COUNT(J534:S534)</f>
        <v>0</v>
      </c>
      <c r="X534" s="12"/>
      <c r="Y534" s="12"/>
      <c r="Z534" s="16"/>
      <c r="AA534" s="12"/>
      <c r="AB534" s="12"/>
      <c r="AC534" s="16"/>
      <c r="AD534" s="16"/>
    </row>
    <row r="535" spans="1:256" s="19" customFormat="1" ht="16.5" customHeight="1" x14ac:dyDescent="0.2">
      <c r="A535" s="12">
        <v>173</v>
      </c>
      <c r="B535" s="12">
        <f t="array" ref="B535">_xlfn.RANK.EQ(V535,$V$2:$V$607)</f>
        <v>534</v>
      </c>
      <c r="C535" s="13" t="str">
        <f>IF(VLOOKUP($A535,Tournoi!$B$2:$F$601,3,0)="","",VLOOKUP($A535,Tournoi!$B$2:$F$601,3,0))</f>
        <v>Van Hoof</v>
      </c>
      <c r="D535" s="13" t="str">
        <f>IF(VLOOKUP($A535,Tournoi!$B$2:$F$601,4,0)="","",VLOOKUP($A535,Tournoi!$B$2:$F$601,4,0))</f>
        <v>Peter</v>
      </c>
      <c r="E535" t="str">
        <f>IF(VLOOKUP($A535,Tournoi!$B$2:$F$612,5,0)="","",VLOOKUP($A535,Tournoi!$B$2:$F$612,5,0))</f>
        <v/>
      </c>
      <c r="F535" s="12">
        <v>0.31705240299445703</v>
      </c>
      <c r="G535" s="12">
        <v>0.105684134331486</v>
      </c>
      <c r="H535" s="12">
        <v>0</v>
      </c>
      <c r="I535" s="12">
        <v>0</v>
      </c>
      <c r="J535" s="14"/>
      <c r="K535" s="12"/>
      <c r="L535" t="s">
        <v>958</v>
      </c>
      <c r="M535" s="12" t="s">
        <v>958</v>
      </c>
      <c r="N535" s="12" t="s">
        <v>958</v>
      </c>
      <c r="O535" s="12" t="str">
        <f>IF(VLOOKUP($A535,Tournoi!$B$2:$AC$601,6,0)="","",VLOOKUP($A535,Tournoi!$B$2:$AF$601,30,0))</f>
        <v/>
      </c>
      <c r="P535" s="12"/>
      <c r="Q535" s="12"/>
      <c r="R535" s="12"/>
      <c r="S535" s="15"/>
      <c r="T535" s="14">
        <f t="array" ref="T535">SUM(J535:S535)</f>
        <v>0</v>
      </c>
      <c r="U535" s="12">
        <f t="array" ref="U535">IF(S535="",0,S535)+IF((COUNT(J535:R535)&lt;6),SUM(J535:R535),(MAX(J535:R535)+LARGE(J535:R535,2)+LARGE(J535:R535,3)+LARGE(J535:R535,4)+LARGE(J535:R535,5)))</f>
        <v>0</v>
      </c>
      <c r="V535" s="12">
        <f>U535+G535+I535</f>
        <v>0.105684134331486</v>
      </c>
      <c r="W535" s="12">
        <f t="array" ref="W535">COUNT(J535:S535)</f>
        <v>0</v>
      </c>
      <c r="X535" s="12"/>
      <c r="Y535" s="12"/>
      <c r="Z535" s="16"/>
      <c r="AA535" s="12"/>
      <c r="AB535" s="12"/>
      <c r="AC535" s="16"/>
      <c r="AD535" s="16"/>
      <c r="AE535" s="21"/>
    </row>
    <row r="536" spans="1:256" s="19" customFormat="1" ht="16.5" customHeight="1" x14ac:dyDescent="0.2">
      <c r="A536" s="12">
        <v>101</v>
      </c>
      <c r="B536" s="12">
        <f t="array" ref="B536">_xlfn.RANK.EQ(V536,$V$2:$V$607)</f>
        <v>535</v>
      </c>
      <c r="C536" s="13" t="str">
        <f>IF(VLOOKUP($A536,Tournoi!$B$2:$F$601,3,0)="","",VLOOKUP($A536,Tournoi!$B$2:$F$601,3,0))</f>
        <v>Hauspie</v>
      </c>
      <c r="D536" s="13" t="str">
        <f>IF(VLOOKUP($A536,Tournoi!$B$2:$F$601,4,0)="","",VLOOKUP($A536,Tournoi!$B$2:$F$601,4,0))</f>
        <v>Melanie</v>
      </c>
      <c r="E536" t="str">
        <f>IF(VLOOKUP($A536,Tournoi!$B$2:$F$612,5,0)="","",VLOOKUP($A536,Tournoi!$B$2:$F$612,5,0))</f>
        <v/>
      </c>
      <c r="F536" s="12">
        <v>0</v>
      </c>
      <c r="G536" s="12">
        <v>0</v>
      </c>
      <c r="H536" s="12">
        <v>0</v>
      </c>
      <c r="I536" s="12">
        <v>0</v>
      </c>
      <c r="J536" s="14">
        <v>0.1</v>
      </c>
      <c r="K536" s="12"/>
      <c r="L536" t="s">
        <v>958</v>
      </c>
      <c r="M536" s="12" t="s">
        <v>958</v>
      </c>
      <c r="N536" s="12" t="s">
        <v>958</v>
      </c>
      <c r="O536" s="12" t="str">
        <f>IF(VLOOKUP($A536,Tournoi!$B$2:$AC$601,6,0)="","",VLOOKUP($A536,Tournoi!$B$2:$AF$601,30,0))</f>
        <v/>
      </c>
      <c r="P536" s="12"/>
      <c r="Q536" s="12"/>
      <c r="R536" s="12"/>
      <c r="S536" s="15"/>
      <c r="T536" s="14">
        <f t="array" ref="T536">SUM(J536:S536)</f>
        <v>0.1</v>
      </c>
      <c r="U536" s="12">
        <f t="array" ref="U536">IF(S536="",0,S536)+IF((COUNT(J536:R536)&lt;6),SUM(J536:R536),(MAX(J536:R536)+LARGE(J536:R536,2)+LARGE(J536:R536,3)+LARGE(J536:R536,4)+LARGE(J536:R536,5)))</f>
        <v>0.1</v>
      </c>
      <c r="V536" s="12">
        <f>U536+G536+I536</f>
        <v>0.1</v>
      </c>
      <c r="W536" s="12">
        <f t="array" ref="W536">COUNT(J536:S536)</f>
        <v>1</v>
      </c>
      <c r="X536" s="12"/>
      <c r="Y536" s="12"/>
      <c r="Z536" s="16"/>
      <c r="AA536" s="12"/>
      <c r="AB536" s="12"/>
      <c r="AC536" s="16"/>
      <c r="AD536" s="16"/>
    </row>
    <row r="537" spans="1:256" s="19" customFormat="1" ht="16.5" customHeight="1" x14ac:dyDescent="0.2">
      <c r="A537" s="12">
        <v>105</v>
      </c>
      <c r="B537" s="12">
        <f t="array" ref="B537">_xlfn.RANK.EQ(V537,$V$2:$V$607)</f>
        <v>535</v>
      </c>
      <c r="C537" s="13" t="str">
        <f>IF(VLOOKUP($A537,Tournoi!$B$2:$F$601,3,0)="","",VLOOKUP($A537,Tournoi!$B$2:$F$601,3,0))</f>
        <v>Pattyn</v>
      </c>
      <c r="D537" s="13" t="str">
        <f>IF(VLOOKUP($A537,Tournoi!$B$2:$F$601,4,0)="","",VLOOKUP($A537,Tournoi!$B$2:$F$601,4,0))</f>
        <v>Valerie</v>
      </c>
      <c r="E537" t="str">
        <f>IF(VLOOKUP($A537,Tournoi!$B$2:$F$612,5,0)="","",VLOOKUP($A537,Tournoi!$B$2:$F$612,5,0))</f>
        <v/>
      </c>
      <c r="F537" s="12">
        <v>0</v>
      </c>
      <c r="G537" s="12">
        <v>0</v>
      </c>
      <c r="H537" s="12">
        <v>0</v>
      </c>
      <c r="I537" s="12">
        <v>0</v>
      </c>
      <c r="J537" s="14">
        <v>0.1</v>
      </c>
      <c r="K537" s="12"/>
      <c r="L537" t="s">
        <v>958</v>
      </c>
      <c r="M537" s="12" t="s">
        <v>958</v>
      </c>
      <c r="N537" s="12" t="s">
        <v>958</v>
      </c>
      <c r="O537" s="12" t="str">
        <f>IF(VLOOKUP($A537,Tournoi!$B$2:$AC$601,6,0)="","",VLOOKUP($A537,Tournoi!$B$2:$AF$601,30,0))</f>
        <v/>
      </c>
      <c r="P537" s="12"/>
      <c r="Q537" s="12"/>
      <c r="R537" s="12"/>
      <c r="S537" s="15"/>
      <c r="T537" s="14">
        <f t="array" ref="T537">SUM(J537:S537)</f>
        <v>0.1</v>
      </c>
      <c r="U537" s="12">
        <f t="array" ref="U537">IF(S537="",0,S537)+IF((COUNT(J537:R537)&lt;6),SUM(J537:R537),(MAX(J537:R537)+LARGE(J537:R537,2)+LARGE(J537:R537,3)+LARGE(J537:R537,4)+LARGE(J537:R537,5)))</f>
        <v>0.1</v>
      </c>
      <c r="V537" s="12">
        <f>U537+G537+I537</f>
        <v>0.1</v>
      </c>
      <c r="W537" s="12">
        <f t="array" ref="W537">COUNT(J537:S537)</f>
        <v>1</v>
      </c>
      <c r="X537" s="12"/>
      <c r="Y537" s="12"/>
      <c r="Z537" s="12"/>
      <c r="AA537" s="12"/>
      <c r="AC537" s="12"/>
      <c r="AD537" s="12"/>
    </row>
    <row r="538" spans="1:256" s="19" customFormat="1" ht="16.5" customHeight="1" x14ac:dyDescent="0.2">
      <c r="A538" s="12">
        <v>36</v>
      </c>
      <c r="B538" s="12">
        <f t="array" ref="B538">_xlfn.RANK.EQ(V538,$V$2:$V$607)</f>
        <v>537</v>
      </c>
      <c r="C538" s="13" t="str">
        <f>IF(VLOOKUP($A538,Tournoi!$B$2:$F$601,3,0)="","",VLOOKUP($A538,Tournoi!$B$2:$F$601,3,0))</f>
        <v>Spaens</v>
      </c>
      <c r="D538" s="13" t="str">
        <f>IF(VLOOKUP($A538,Tournoi!$B$2:$F$601,4,0)="","",VLOOKUP($A538,Tournoi!$B$2:$F$601,4,0))</f>
        <v>Michiel</v>
      </c>
      <c r="E538" t="str">
        <f>IF(VLOOKUP($A538,Tournoi!$B$2:$F$612,5,0)="","",VLOOKUP($A538,Tournoi!$B$2:$F$612,5,0))</f>
        <v/>
      </c>
      <c r="F538" s="12">
        <v>0.26614481409002</v>
      </c>
      <c r="G538" s="12">
        <v>8.8714938030006504E-2</v>
      </c>
      <c r="H538" s="12">
        <v>0</v>
      </c>
      <c r="I538" s="12">
        <v>0</v>
      </c>
      <c r="J538" s="14"/>
      <c r="K538" s="12"/>
      <c r="L538" t="s">
        <v>958</v>
      </c>
      <c r="M538" s="12" t="s">
        <v>958</v>
      </c>
      <c r="N538" s="12" t="s">
        <v>958</v>
      </c>
      <c r="O538" s="12" t="str">
        <f>IF(VLOOKUP($A538,Tournoi!$B$2:$AC$601,6,0)="","",VLOOKUP($A538,Tournoi!$B$2:$AF$601,30,0))</f>
        <v/>
      </c>
      <c r="P538" s="12"/>
      <c r="Q538" s="12"/>
      <c r="R538" s="12"/>
      <c r="S538" s="15"/>
      <c r="T538" s="14">
        <f t="array" ref="T538">SUM(J538:S538)</f>
        <v>0</v>
      </c>
      <c r="U538" s="12">
        <f t="array" ref="U538">IF(S538="",0,S538)+IF((COUNT(J538:R538)&lt;6),SUM(J538:R538),(MAX(J538:R538)+LARGE(J538:R538,2)+LARGE(J538:R538,3)+LARGE(J538:R538,4)+LARGE(J538:R538,5)))</f>
        <v>0</v>
      </c>
      <c r="V538" s="12">
        <f>U538+G538+I538</f>
        <v>8.8714938030006504E-2</v>
      </c>
      <c r="W538" s="12">
        <f t="array" ref="W538">COUNT(J538:S538)</f>
        <v>0</v>
      </c>
      <c r="X538" s="12"/>
      <c r="Y538" s="12"/>
      <c r="Z538" s="16"/>
      <c r="AA538" s="12"/>
      <c r="AB538" s="12"/>
      <c r="AC538" s="16"/>
      <c r="AD538" s="16"/>
      <c r="AE538" s="21"/>
    </row>
    <row r="539" spans="1:256" s="19" customFormat="1" ht="16.5" customHeight="1" x14ac:dyDescent="0.2">
      <c r="A539" s="12">
        <v>289</v>
      </c>
      <c r="B539" s="12">
        <f t="array" ref="B539">_xlfn.RANK.EQ(V539,$V$2:$V$607)</f>
        <v>538</v>
      </c>
      <c r="C539" s="13" t="str">
        <f>IF(VLOOKUP($A539,Tournoi!$B$2:$F$601,3,0)="","",VLOOKUP($A539,Tournoi!$B$2:$F$601,3,0))</f>
        <v>Verbeke</v>
      </c>
      <c r="D539" s="13" t="str">
        <f>IF(VLOOKUP($A539,Tournoi!$B$2:$F$601,4,0)="","",VLOOKUP($A539,Tournoi!$B$2:$F$601,4,0))</f>
        <v>David</v>
      </c>
      <c r="E539" t="str">
        <f>IF(VLOOKUP($A539,Tournoi!$B$2:$F$612,5,0)="","",VLOOKUP($A539,Tournoi!$B$2:$F$612,5,0))</f>
        <v/>
      </c>
      <c r="F539" s="12">
        <v>0.25837104072398198</v>
      </c>
      <c r="G539" s="12">
        <v>8.6123680241327299E-2</v>
      </c>
      <c r="H539" s="12">
        <v>0</v>
      </c>
      <c r="I539" s="12">
        <v>0</v>
      </c>
      <c r="J539" s="14"/>
      <c r="K539" s="12"/>
      <c r="L539" t="s">
        <v>958</v>
      </c>
      <c r="M539" s="12" t="s">
        <v>958</v>
      </c>
      <c r="N539" s="12" t="s">
        <v>958</v>
      </c>
      <c r="O539" s="12" t="str">
        <f>IF(VLOOKUP($A539,Tournoi!$B$2:$AC$601,6,0)="","",VLOOKUP($A539,Tournoi!$B$2:$AF$601,30,0))</f>
        <v/>
      </c>
      <c r="P539" s="12"/>
      <c r="Q539" s="12"/>
      <c r="R539" s="12"/>
      <c r="S539" s="15"/>
      <c r="T539" s="14">
        <f t="array" ref="T539">SUM(J539:S539)</f>
        <v>0</v>
      </c>
      <c r="U539" s="12">
        <f t="array" ref="U539">IF(S539="",0,S539)+IF((COUNT(J539:R539)&lt;6),SUM(J539:R539),(MAX(J539:R539)+LARGE(J539:R539,2)+LARGE(J539:R539,3)+LARGE(J539:R539,4)+LARGE(J539:R539,5)))</f>
        <v>0</v>
      </c>
      <c r="V539" s="12">
        <f>U539+G539+I539</f>
        <v>8.6123680241327299E-2</v>
      </c>
      <c r="W539" s="12">
        <f t="array" ref="W539">COUNT(J539:S539)</f>
        <v>0</v>
      </c>
      <c r="X539" s="12"/>
      <c r="Y539" s="12"/>
      <c r="Z539" s="16"/>
      <c r="AA539" s="16"/>
      <c r="AC539" s="16"/>
      <c r="AD539" s="16"/>
    </row>
    <row r="540" spans="1:256" s="19" customFormat="1" ht="16.5" customHeight="1" x14ac:dyDescent="0.2">
      <c r="A540" s="12">
        <v>131</v>
      </c>
      <c r="B540" s="12">
        <f t="array" ref="B540">_xlfn.RANK.EQ(V540,$V$2:$V$607)</f>
        <v>539</v>
      </c>
      <c r="C540" s="13" t="str">
        <f>IF(VLOOKUP($A540,Tournoi!$B$2:$F$601,3,0)="","",VLOOKUP($A540,Tournoi!$B$2:$F$601,3,0))</f>
        <v>Delva</v>
      </c>
      <c r="D540" s="13" t="str">
        <f>IF(VLOOKUP($A540,Tournoi!$B$2:$F$601,4,0)="","",VLOOKUP($A540,Tournoi!$B$2:$F$601,4,0))</f>
        <v>Melissa</v>
      </c>
      <c r="E540" t="str">
        <f>IF(VLOOKUP($A540,Tournoi!$B$2:$F$612,5,0)="","",VLOOKUP($A540,Tournoi!$B$2:$F$612,5,0))</f>
        <v/>
      </c>
      <c r="F540" s="12">
        <v>0.170940170940171</v>
      </c>
      <c r="G540" s="12">
        <v>5.6980056980057002E-2</v>
      </c>
      <c r="H540" s="12">
        <v>0</v>
      </c>
      <c r="I540" s="12">
        <v>0</v>
      </c>
      <c r="J540" s="14"/>
      <c r="K540" s="12"/>
      <c r="L540" t="s">
        <v>958</v>
      </c>
      <c r="M540" s="12" t="s">
        <v>958</v>
      </c>
      <c r="N540" s="12" t="s">
        <v>958</v>
      </c>
      <c r="O540" s="12" t="str">
        <f>IF(VLOOKUP($A540,Tournoi!$B$2:$AC$601,6,0)="","",VLOOKUP($A540,Tournoi!$B$2:$AF$601,30,0))</f>
        <v/>
      </c>
      <c r="P540" s="12"/>
      <c r="Q540" s="12"/>
      <c r="R540" s="12"/>
      <c r="S540" s="15"/>
      <c r="T540" s="14">
        <f t="array" ref="T540">SUM(J540:S540)</f>
        <v>0</v>
      </c>
      <c r="U540" s="12">
        <f t="array" ref="U540">IF(S540="",0,S540)+IF((COUNT(J540:R540)&lt;6),SUM(J540:R540),(MAX(J540:R540)+LARGE(J540:R540,2)+LARGE(J540:R540,3)+LARGE(J540:R540,4)+LARGE(J540:R540,5)))</f>
        <v>0</v>
      </c>
      <c r="V540" s="12">
        <f>U540+G540+I540</f>
        <v>5.6980056980057002E-2</v>
      </c>
      <c r="W540" s="12">
        <f t="array" ref="W540">COUNT(J540:S540)</f>
        <v>0</v>
      </c>
      <c r="X540" s="12"/>
      <c r="Y540" s="12"/>
      <c r="Z540" s="16"/>
      <c r="AA540" s="12"/>
      <c r="AB540" s="12"/>
      <c r="AC540" s="16"/>
      <c r="AD540" s="16"/>
    </row>
    <row r="541" spans="1:256" s="19" customFormat="1" ht="16.5" customHeight="1" x14ac:dyDescent="0.2">
      <c r="A541" s="12">
        <v>164</v>
      </c>
      <c r="B541" s="12">
        <f t="array" ref="B541">_xlfn.RANK.EQ(V541,$V$2:$V$607)</f>
        <v>540</v>
      </c>
      <c r="C541" s="13" t="str">
        <f>IF(VLOOKUP($A541,Tournoi!$B$2:$F$601,3,0)="","",VLOOKUP($A541,Tournoi!$B$2:$F$601,3,0))</f>
        <v>Denys</v>
      </c>
      <c r="D541" s="13" t="str">
        <f>IF(VLOOKUP($A541,Tournoi!$B$2:$F$601,4,0)="","",VLOOKUP($A541,Tournoi!$B$2:$F$601,4,0))</f>
        <v>Eva</v>
      </c>
      <c r="E541" t="str">
        <f>IF(VLOOKUP($A541,Tournoi!$B$2:$F$612,5,0)="","",VLOOKUP($A541,Tournoi!$B$2:$F$612,5,0))</f>
        <v/>
      </c>
      <c r="F541" s="12">
        <v>0.16763005780346801</v>
      </c>
      <c r="G541" s="12">
        <v>5.5876685934489398E-2</v>
      </c>
      <c r="H541" s="12">
        <v>0</v>
      </c>
      <c r="I541" s="12">
        <v>0</v>
      </c>
      <c r="J541" s="14"/>
      <c r="K541" s="12"/>
      <c r="L541" t="s">
        <v>958</v>
      </c>
      <c r="M541" s="12" t="s">
        <v>958</v>
      </c>
      <c r="N541" s="12" t="s">
        <v>958</v>
      </c>
      <c r="O541" s="12" t="str">
        <f>IF(VLOOKUP($A541,Tournoi!$B$2:$AC$601,6,0)="","",VLOOKUP($A541,Tournoi!$B$2:$AF$601,30,0))</f>
        <v/>
      </c>
      <c r="P541" s="12"/>
      <c r="Q541" s="12"/>
      <c r="R541" s="12"/>
      <c r="S541" s="15"/>
      <c r="T541" s="14">
        <f t="array" ref="T541">SUM(J541:S541)</f>
        <v>0</v>
      </c>
      <c r="U541" s="12">
        <f t="array" ref="U541">IF(S541="",0,S541)+IF((COUNT(J541:R541)&lt;6),SUM(J541:R541),(MAX(J541:R541)+LARGE(J541:R541,2)+LARGE(J541:R541,3)+LARGE(J541:R541,4)+LARGE(J541:R541,5)))</f>
        <v>0</v>
      </c>
      <c r="V541" s="12">
        <f>U541+G541+I541</f>
        <v>5.5876685934489398E-2</v>
      </c>
      <c r="W541" s="12">
        <f t="array" ref="W541">COUNT(J541:S541)</f>
        <v>0</v>
      </c>
      <c r="X541" s="12"/>
      <c r="Y541" s="12"/>
      <c r="Z541" s="16"/>
      <c r="AA541" s="12"/>
      <c r="AB541" s="12"/>
      <c r="AC541" s="16"/>
      <c r="AD541" s="16"/>
    </row>
    <row r="542" spans="1:256" s="19" customFormat="1" ht="16.5" customHeight="1" x14ac:dyDescent="0.2">
      <c r="A542" s="12">
        <v>17</v>
      </c>
      <c r="B542" s="12">
        <f t="array" ref="B542">_xlfn.RANK.EQ(V542,$V$2:$V$607)</f>
        <v>541</v>
      </c>
      <c r="C542" s="13" t="str">
        <f>IF(VLOOKUP($A542,Tournoi!$B$2:$F$601,3,0)="","",VLOOKUP($A542,Tournoi!$B$2:$F$601,3,0))</f>
        <v>De Grom</v>
      </c>
      <c r="D542" s="13" t="str">
        <f>IF(VLOOKUP($A542,Tournoi!$B$2:$F$601,4,0)="","",VLOOKUP($A542,Tournoi!$B$2:$F$601,4,0))</f>
        <v>Wim</v>
      </c>
      <c r="E542" s="13" t="str">
        <f>IF(VLOOKUP($A542,Tournoi!$B$2:$F$612,5,0)="","",VLOOKUP($A542,Tournoi!$B$2:$F$612,5,0))</f>
        <v>Winning Movez</v>
      </c>
      <c r="F542" s="12">
        <v>0</v>
      </c>
      <c r="G542" s="12">
        <v>0</v>
      </c>
      <c r="H542" s="12">
        <v>0</v>
      </c>
      <c r="I542" s="12">
        <v>0</v>
      </c>
      <c r="J542" s="14"/>
      <c r="K542" s="12"/>
      <c r="L542" t="s">
        <v>958</v>
      </c>
      <c r="M542" s="12" t="s">
        <v>958</v>
      </c>
      <c r="N542" s="12" t="s">
        <v>958</v>
      </c>
      <c r="O542" s="12" t="str">
        <f>IF(VLOOKUP($A542,Tournoi!$B$2:$AC$601,6,0)="","",VLOOKUP($A542,Tournoi!$B$2:$AF$601,30,0))</f>
        <v/>
      </c>
      <c r="P542" s="12"/>
      <c r="Q542" s="12"/>
      <c r="R542" s="12"/>
      <c r="S542" s="15"/>
      <c r="T542" s="14">
        <f t="array" ref="T542">SUM(J542:S542)</f>
        <v>0</v>
      </c>
      <c r="U542" s="12">
        <f t="array" ref="U542">IF(S542="",0,S542)+IF((COUNT(J542:R542)&lt;6),SUM(J542:R542),(MAX(J542:R542)+LARGE(J542:R542,2)+LARGE(J542:R542,3)+LARGE(J542:R542,4)+LARGE(J542:R542,5)))</f>
        <v>0</v>
      </c>
      <c r="V542" s="12">
        <f>U542+G542+I542</f>
        <v>0</v>
      </c>
      <c r="W542" s="12">
        <f t="array" ref="W542">COUNT(J542:S542)</f>
        <v>0</v>
      </c>
      <c r="X542" s="12"/>
      <c r="Y542" s="12"/>
      <c r="Z542" s="16"/>
      <c r="AA542" s="12"/>
      <c r="AB542" s="12"/>
      <c r="AC542" s="16"/>
      <c r="AD542" s="16"/>
      <c r="AE542" s="21"/>
    </row>
    <row r="543" spans="1:256" s="19" customFormat="1" ht="16.5" customHeight="1" x14ac:dyDescent="0.2">
      <c r="A543" s="12">
        <v>45</v>
      </c>
      <c r="B543" s="12">
        <f t="array" ref="B543">_xlfn.RANK.EQ(V543,$V$2:$V$607)</f>
        <v>541</v>
      </c>
      <c r="C543" s="13" t="str">
        <f>IF(VLOOKUP($A543,Tournoi!$B$2:$F$601,3,0)="","",VLOOKUP($A543,Tournoi!$B$2:$F$601,3,0))</f>
        <v>Favoreel</v>
      </c>
      <c r="D543" s="13" t="str">
        <f>IF(VLOOKUP($A543,Tournoi!$B$2:$F$601,4,0)="","",VLOOKUP($A543,Tournoi!$B$2:$F$601,4,0))</f>
        <v>Henk</v>
      </c>
      <c r="E543" s="13" t="str">
        <f>IF(VLOOKUP($A543,Tournoi!$B$2:$F$612,5,0)="","",VLOOKUP($A543,Tournoi!$B$2:$F$612,5,0))</f>
        <v>Incognito</v>
      </c>
      <c r="F543" s="12">
        <v>0</v>
      </c>
      <c r="G543" s="12">
        <v>0</v>
      </c>
      <c r="H543" s="12">
        <v>0</v>
      </c>
      <c r="I543" s="12">
        <v>0</v>
      </c>
      <c r="J543" s="14"/>
      <c r="K543" s="12"/>
      <c r="L543" t="s">
        <v>958</v>
      </c>
      <c r="M543" s="12" t="s">
        <v>958</v>
      </c>
      <c r="N543" s="12" t="s">
        <v>958</v>
      </c>
      <c r="O543" s="12" t="str">
        <f>IF(VLOOKUP($A543,Tournoi!$B$2:$AC$601,6,0)="","",VLOOKUP($A543,Tournoi!$B$2:$AF$601,30,0))</f>
        <v/>
      </c>
      <c r="P543" s="12"/>
      <c r="Q543" s="12"/>
      <c r="R543" s="12"/>
      <c r="S543" s="15"/>
      <c r="T543" s="14">
        <f t="array" ref="T543">SUM(J543:S543)</f>
        <v>0</v>
      </c>
      <c r="U543" s="12">
        <f t="array" ref="U543">IF(S543="",0,S543)+IF((COUNT(J543:R543)&lt;6),SUM(J543:R543),(MAX(J543:R543)+LARGE(J543:R543,2)+LARGE(J543:R543,3)+LARGE(J543:R543,4)+LARGE(J543:R543,5)))</f>
        <v>0</v>
      </c>
      <c r="V543" s="12">
        <f>U543+G543+I543</f>
        <v>0</v>
      </c>
      <c r="W543" s="12">
        <f t="array" ref="W543">COUNT(J543:S543)</f>
        <v>0</v>
      </c>
      <c r="X543" s="12"/>
      <c r="Y543" s="12"/>
      <c r="Z543" s="16"/>
      <c r="AA543" s="16"/>
      <c r="AC543" s="16"/>
      <c r="AD543" s="16"/>
    </row>
    <row r="544" spans="1:256" s="19" customFormat="1" ht="16.5" customHeight="1" x14ac:dyDescent="0.2">
      <c r="A544" s="12">
        <v>77</v>
      </c>
      <c r="B544" s="12">
        <f t="array" ref="B544">_xlfn.RANK.EQ(V544,$V$2:$V$607)</f>
        <v>541</v>
      </c>
      <c r="C544" s="13" t="str">
        <f>IF(VLOOKUP($A544,Tournoi!$B$2:$F$601,3,0)="","",VLOOKUP($A544,Tournoi!$B$2:$F$601,3,0))</f>
        <v>Room</v>
      </c>
      <c r="D544" s="13" t="str">
        <f>IF(VLOOKUP($A544,Tournoi!$B$2:$F$601,4,0)="","",VLOOKUP($A544,Tournoi!$B$2:$F$601,4,0))</f>
        <v>Ingmar</v>
      </c>
      <c r="E544" s="13" t="str">
        <f>IF(VLOOKUP($A544,Tournoi!$B$2:$F$612,5,0)="","",VLOOKUP($A544,Tournoi!$B$2:$F$612,5,0))</f>
        <v>De Bokkensprong</v>
      </c>
      <c r="F544" s="12">
        <v>0</v>
      </c>
      <c r="G544" s="12">
        <v>0</v>
      </c>
      <c r="H544" s="12">
        <v>0</v>
      </c>
      <c r="I544" s="12">
        <v>0</v>
      </c>
      <c r="J544" s="14"/>
      <c r="K544" s="12"/>
      <c r="L544" t="s">
        <v>958</v>
      </c>
      <c r="M544" s="12" t="s">
        <v>958</v>
      </c>
      <c r="N544" s="12" t="s">
        <v>958</v>
      </c>
      <c r="O544" s="12" t="str">
        <f>IF(VLOOKUP($A544,Tournoi!$B$2:$AC$601,6,0)="","",VLOOKUP($A544,Tournoi!$B$2:$AF$601,30,0))</f>
        <v/>
      </c>
      <c r="P544" s="12"/>
      <c r="Q544" s="12"/>
      <c r="R544" s="12"/>
      <c r="S544" s="15"/>
      <c r="T544" s="14">
        <f t="array" ref="T544">SUM(J544:S544)</f>
        <v>0</v>
      </c>
      <c r="U544" s="12">
        <f t="array" ref="U544">IF(S544="",0,S544)+IF((COUNT(J544:R544)&lt;6),SUM(J544:R544),(MAX(J544:R544)+LARGE(J544:R544,2)+LARGE(J544:R544,3)+LARGE(J544:R544,4)+LARGE(J544:R544,5)))</f>
        <v>0</v>
      </c>
      <c r="V544" s="12">
        <f>U544+G544+I544</f>
        <v>0</v>
      </c>
      <c r="W544" s="12">
        <f t="array" ref="W544">COUNT(J544:S544)</f>
        <v>0</v>
      </c>
      <c r="X544" s="12"/>
      <c r="Y544" s="12"/>
      <c r="Z544" s="16"/>
      <c r="AA544" s="12"/>
      <c r="AB544" s="12"/>
      <c r="AC544" s="16"/>
      <c r="AD544" s="16"/>
    </row>
    <row r="545" spans="1:256" s="19" customFormat="1" ht="16.5" customHeight="1" x14ac:dyDescent="0.2">
      <c r="A545" s="12">
        <v>80</v>
      </c>
      <c r="B545" s="12">
        <f t="array" ref="B545">_xlfn.RANK.EQ(V545,$V$2:$V$607)</f>
        <v>541</v>
      </c>
      <c r="C545" s="13" t="str">
        <f>IF(VLOOKUP($A545,Tournoi!$B$2:$F$601,3,0)="","",VLOOKUP($A545,Tournoi!$B$2:$F$601,3,0))</f>
        <v>Van Loo</v>
      </c>
      <c r="D545" s="13" t="str">
        <f>IF(VLOOKUP($A545,Tournoi!$B$2:$F$601,4,0)="","",VLOOKUP($A545,Tournoi!$B$2:$F$601,4,0))</f>
        <v>Danny</v>
      </c>
      <c r="E545" t="str">
        <f>IF(VLOOKUP($A545,Tournoi!$B$2:$F$612,5,0)="","",VLOOKUP($A545,Tournoi!$B$2:$F$612,5,0))</f>
        <v/>
      </c>
      <c r="F545" s="12">
        <v>0</v>
      </c>
      <c r="G545" s="12">
        <v>0</v>
      </c>
      <c r="H545" s="12">
        <v>0</v>
      </c>
      <c r="I545" s="12">
        <v>0</v>
      </c>
      <c r="J545" s="14"/>
      <c r="K545" s="12"/>
      <c r="L545" t="s">
        <v>958</v>
      </c>
      <c r="M545" s="12" t="s">
        <v>958</v>
      </c>
      <c r="N545" s="12" t="s">
        <v>958</v>
      </c>
      <c r="O545" s="12" t="str">
        <f>IF(VLOOKUP($A545,Tournoi!$B$2:$AC$601,6,0)="","",VLOOKUP($A545,Tournoi!$B$2:$AF$601,30,0))</f>
        <v/>
      </c>
      <c r="P545" s="12"/>
      <c r="Q545" s="12"/>
      <c r="R545" s="12"/>
      <c r="S545" s="15"/>
      <c r="T545" s="14">
        <f t="array" ref="T545">SUM(J545:S545)</f>
        <v>0</v>
      </c>
      <c r="U545" s="12">
        <f t="array" ref="U545">IF(S545="",0,S545)+IF((COUNT(J545:R545)&lt;6),SUM(J545:R545),(MAX(J545:R545)+LARGE(J545:R545,2)+LARGE(J545:R545,3)+LARGE(J545:R545,4)+LARGE(J545:R545,5)))</f>
        <v>0</v>
      </c>
      <c r="V545" s="12">
        <f>U545+G545+I545</f>
        <v>0</v>
      </c>
      <c r="W545" s="12">
        <f t="array" ref="W545">COUNT(J545:S545)</f>
        <v>0</v>
      </c>
      <c r="X545" s="12"/>
      <c r="Y545" s="12"/>
      <c r="Z545" s="16"/>
      <c r="AA545" s="12"/>
      <c r="AB545" s="12"/>
      <c r="AC545" s="16"/>
      <c r="AD545" s="16"/>
    </row>
    <row r="546" spans="1:256" s="19" customFormat="1" ht="16.5" customHeight="1" x14ac:dyDescent="0.2">
      <c r="A546" s="12">
        <v>163</v>
      </c>
      <c r="B546" s="12">
        <f t="array" ref="B546">_xlfn.RANK.EQ(V546,$V$2:$V$607)</f>
        <v>541</v>
      </c>
      <c r="C546" s="13" t="str">
        <f>IF(VLOOKUP($A546,Tournoi!$B$2:$F$601,3,0)="","",VLOOKUP($A546,Tournoi!$B$2:$F$601,3,0))</f>
        <v>Pollet</v>
      </c>
      <c r="D546" s="13" t="str">
        <f>IF(VLOOKUP($A546,Tournoi!$B$2:$F$601,4,0)="","",VLOOKUP($A546,Tournoi!$B$2:$F$601,4,0))</f>
        <v>Sharon</v>
      </c>
      <c r="E546" t="str">
        <f>IF(VLOOKUP($A546,Tournoi!$B$2:$F$612,5,0)="","",VLOOKUP($A546,Tournoi!$B$2:$F$612,5,0))</f>
        <v/>
      </c>
      <c r="F546" s="12">
        <v>0</v>
      </c>
      <c r="G546" s="12">
        <v>0</v>
      </c>
      <c r="H546" s="12">
        <v>0</v>
      </c>
      <c r="I546" s="12">
        <v>0</v>
      </c>
      <c r="J546" s="14"/>
      <c r="K546" s="12"/>
      <c r="L546" t="s">
        <v>958</v>
      </c>
      <c r="M546" s="12" t="s">
        <v>958</v>
      </c>
      <c r="N546" s="12" t="s">
        <v>958</v>
      </c>
      <c r="O546" s="12" t="str">
        <f>IF(VLOOKUP($A546,Tournoi!$B$2:$AC$601,6,0)="","",VLOOKUP($A546,Tournoi!$B$2:$AF$601,30,0))</f>
        <v/>
      </c>
      <c r="P546" s="12"/>
      <c r="Q546" s="12"/>
      <c r="R546" s="12"/>
      <c r="S546" s="15"/>
      <c r="T546" s="14">
        <f t="array" ref="T546">SUM(J546:S546)</f>
        <v>0</v>
      </c>
      <c r="U546" s="12">
        <f t="array" ref="U546">IF(S546="",0,S546)+IF((COUNT(J546:R546)&lt;6),SUM(J546:R546),(MAX(J546:R546)+LARGE(J546:R546,2)+LARGE(J546:R546,3)+LARGE(J546:R546,4)+LARGE(J546:R546,5)))</f>
        <v>0</v>
      </c>
      <c r="V546" s="12">
        <f>U546+G546+I546</f>
        <v>0</v>
      </c>
      <c r="W546" s="12">
        <f t="array" ref="W546">COUNT(J546:S546)</f>
        <v>0</v>
      </c>
      <c r="X546" s="12"/>
      <c r="Y546" s="12"/>
      <c r="Z546" s="16"/>
      <c r="AA546" s="12"/>
      <c r="AB546" s="12"/>
      <c r="AC546" s="16"/>
      <c r="AD546" s="16"/>
    </row>
    <row r="547" spans="1:256" s="19" customFormat="1" ht="16.5" customHeight="1" x14ac:dyDescent="0.2">
      <c r="A547" s="12">
        <v>187</v>
      </c>
      <c r="B547" s="12">
        <f t="array" ref="B547">_xlfn.RANK.EQ(V547,$V$2:$V$607)</f>
        <v>541</v>
      </c>
      <c r="C547" s="13" t="str">
        <f>IF(VLOOKUP($A547,Tournoi!$B$2:$F$601,3,0)="","",VLOOKUP($A547,Tournoi!$B$2:$F$601,3,0))</f>
        <v>Pareyn</v>
      </c>
      <c r="D547" s="13" t="str">
        <f>IF(VLOOKUP($A547,Tournoi!$B$2:$F$601,4,0)="","",VLOOKUP($A547,Tournoi!$B$2:$F$601,4,0))</f>
        <v>Bert</v>
      </c>
      <c r="E547" s="13" t="str">
        <f>IF(VLOOKUP($A547,Tournoi!$B$2:$F$612,5,0)="","",VLOOKUP($A547,Tournoi!$B$2:$F$612,5,0))</f>
        <v>Spelen op Zolder</v>
      </c>
      <c r="F547" s="12">
        <v>0</v>
      </c>
      <c r="G547" s="12">
        <v>0</v>
      </c>
      <c r="H547" s="12">
        <v>0</v>
      </c>
      <c r="I547" s="12">
        <v>0</v>
      </c>
      <c r="J547" s="14"/>
      <c r="K547" s="12"/>
      <c r="L547" t="s">
        <v>958</v>
      </c>
      <c r="M547" s="12" t="s">
        <v>958</v>
      </c>
      <c r="N547" s="12" t="s">
        <v>958</v>
      </c>
      <c r="O547" s="12" t="str">
        <f>IF(VLOOKUP($A547,Tournoi!$B$2:$AC$601,6,0)="","",VLOOKUP($A547,Tournoi!$B$2:$AF$601,30,0))</f>
        <v/>
      </c>
      <c r="P547" s="12"/>
      <c r="Q547" s="12"/>
      <c r="R547" s="12"/>
      <c r="S547" s="15"/>
      <c r="T547" s="14">
        <f t="array" ref="T547">SUM(J547:S547)</f>
        <v>0</v>
      </c>
      <c r="U547" s="12">
        <f t="array" ref="U547">IF(S547="",0,S547)+IF((COUNT(J547:R547)&lt;6),SUM(J547:R547),(MAX(J547:R547)+LARGE(J547:R547,2)+LARGE(J547:R547,3)+LARGE(J547:R547,4)+LARGE(J547:R547,5)))</f>
        <v>0</v>
      </c>
      <c r="V547" s="12">
        <f>U547+G547+I547</f>
        <v>0</v>
      </c>
      <c r="W547" s="12">
        <f t="array" ref="W547">COUNT(J547:S547)</f>
        <v>0</v>
      </c>
      <c r="X547" s="12"/>
      <c r="Y547" s="12"/>
      <c r="Z547" s="16"/>
      <c r="AA547" s="12"/>
      <c r="AB547" s="12"/>
      <c r="AC547" s="16"/>
      <c r="AD547" s="16"/>
    </row>
    <row r="548" spans="1:256" s="19" customFormat="1" ht="16.5" customHeight="1" x14ac:dyDescent="0.2">
      <c r="A548" s="12">
        <v>263</v>
      </c>
      <c r="B548" s="12">
        <f t="array" ref="B548">_xlfn.RANK.EQ(V548,$V$2:$V$607)</f>
        <v>541</v>
      </c>
      <c r="C548" s="13" t="str">
        <f>IF(VLOOKUP($A548,Tournoi!$B$2:$F$601,3,0)="","",VLOOKUP($A548,Tournoi!$B$2:$F$601,3,0))</f>
        <v>Andriessens</v>
      </c>
      <c r="D548" s="13" t="str">
        <f>IF(VLOOKUP($A548,Tournoi!$B$2:$F$601,4,0)="","",VLOOKUP($A548,Tournoi!$B$2:$F$601,4,0))</f>
        <v>Cassandre</v>
      </c>
      <c r="E548" t="str">
        <f>IF(VLOOKUP($A548,Tournoi!$B$2:$F$612,5,0)="","",VLOOKUP($A548,Tournoi!$B$2:$F$612,5,0))</f>
        <v/>
      </c>
      <c r="F548" s="12">
        <v>0</v>
      </c>
      <c r="G548" s="12">
        <v>0</v>
      </c>
      <c r="H548" s="12">
        <v>0</v>
      </c>
      <c r="I548" s="12">
        <v>0</v>
      </c>
      <c r="J548" s="14"/>
      <c r="K548" s="12"/>
      <c r="L548" t="s">
        <v>958</v>
      </c>
      <c r="M548" s="12" t="s">
        <v>958</v>
      </c>
      <c r="N548" s="12" t="s">
        <v>958</v>
      </c>
      <c r="O548" s="12" t="str">
        <f>IF(VLOOKUP($A548,Tournoi!$B$2:$AC$601,6,0)="","",VLOOKUP($A548,Tournoi!$B$2:$AF$601,30,0))</f>
        <v/>
      </c>
      <c r="P548" s="12"/>
      <c r="Q548" s="12"/>
      <c r="R548" s="12"/>
      <c r="S548" s="15"/>
      <c r="T548" s="14">
        <f t="array" ref="T548">SUM(J548:S548)</f>
        <v>0</v>
      </c>
      <c r="U548" s="12">
        <f t="array" ref="U548">IF(S548="",0,S548)+IF((COUNT(J548:R548)&lt;6),SUM(J548:R548),(MAX(J548:R548)+LARGE(J548:R548,2)+LARGE(J548:R548,3)+LARGE(J548:R548,4)+LARGE(J548:R548,5)))</f>
        <v>0</v>
      </c>
      <c r="V548" s="12">
        <f>U548+G548+I548</f>
        <v>0</v>
      </c>
      <c r="W548" s="12">
        <f t="array" ref="W548">COUNT(J548:S548)</f>
        <v>0</v>
      </c>
      <c r="X548" s="12"/>
      <c r="Y548" s="12"/>
      <c r="Z548" s="16"/>
      <c r="AA548" s="12"/>
      <c r="AB548" s="12"/>
      <c r="AC548" s="16"/>
      <c r="AD548" s="16"/>
    </row>
    <row r="549" spans="1:256" s="19" customFormat="1" ht="16.5" customHeight="1" x14ac:dyDescent="0.2">
      <c r="A549" s="12">
        <v>310</v>
      </c>
      <c r="B549" s="12">
        <f t="array" ref="B549">_xlfn.RANK.EQ(V549,$V$2:$V$607)</f>
        <v>541</v>
      </c>
      <c r="C549" s="13" t="str">
        <f>IF(VLOOKUP($A549,Tournoi!$B$2:$F$601,3,0)="","",VLOOKUP($A549,Tournoi!$B$2:$F$601,3,0))</f>
        <v>Dhont</v>
      </c>
      <c r="D549" s="13" t="str">
        <f>IF(VLOOKUP($A549,Tournoi!$B$2:$F$601,4,0)="","",VLOOKUP($A549,Tournoi!$B$2:$F$601,4,0))</f>
        <v>Arthur</v>
      </c>
      <c r="E549" t="str">
        <f>IF(VLOOKUP($A549,Tournoi!$B$2:$F$612,5,0)="","",VLOOKUP($A549,Tournoi!$B$2:$F$612,5,0))</f>
        <v/>
      </c>
      <c r="F549" s="12">
        <v>0</v>
      </c>
      <c r="G549" s="12">
        <v>0</v>
      </c>
      <c r="H549" s="12">
        <v>0</v>
      </c>
      <c r="I549" s="12">
        <v>0</v>
      </c>
      <c r="J549" s="14"/>
      <c r="K549" s="12"/>
      <c r="L549" t="s">
        <v>958</v>
      </c>
      <c r="M549" s="12" t="s">
        <v>958</v>
      </c>
      <c r="N549" s="12" t="s">
        <v>958</v>
      </c>
      <c r="O549" s="12" t="str">
        <f>IF(VLOOKUP($A549,Tournoi!$B$2:$AC$601,6,0)="","",VLOOKUP($A549,Tournoi!$B$2:$AF$601,30,0))</f>
        <v/>
      </c>
      <c r="P549" s="12"/>
      <c r="Q549" s="12"/>
      <c r="R549" s="12"/>
      <c r="S549" s="15"/>
      <c r="T549" s="14">
        <f t="array" ref="T549">SUM(J549:S549)</f>
        <v>0</v>
      </c>
      <c r="U549" s="12">
        <f t="array" ref="U549">IF(S549="",0,S549)+IF((COUNT(J549:R549)&lt;6),SUM(J549:R549),(MAX(J549:R549)+LARGE(J549:R549,2)+LARGE(J549:R549,3)+LARGE(J549:R549,4)+LARGE(J549:R549,5)))</f>
        <v>0</v>
      </c>
      <c r="V549" s="12">
        <f>U549+G549+I549</f>
        <v>0</v>
      </c>
      <c r="W549" s="12">
        <f t="array" ref="W549">COUNT(J549:S549)</f>
        <v>0</v>
      </c>
      <c r="X549" s="12"/>
      <c r="Y549" s="12"/>
      <c r="Z549" s="16"/>
      <c r="AA549" s="12"/>
      <c r="AB549" s="12"/>
      <c r="AC549" s="16"/>
      <c r="AD549" s="16"/>
    </row>
    <row r="550" spans="1:256" s="19" customFormat="1" ht="16.5" customHeight="1" x14ac:dyDescent="0.2">
      <c r="A550" s="12">
        <v>336</v>
      </c>
      <c r="B550" s="12">
        <f t="array" ref="B550">_xlfn.RANK.EQ(V550,$V$2:$V$607)</f>
        <v>541</v>
      </c>
      <c r="C550" s="13" t="str">
        <f>IF(VLOOKUP($A550,Tournoi!$B$2:$F$601,3,0)="","",VLOOKUP($A550,Tournoi!$B$2:$F$601,3,0))</f>
        <v>Van Tichelen</v>
      </c>
      <c r="D550" s="13" t="str">
        <f>IF(VLOOKUP($A550,Tournoi!$B$2:$F$601,4,0)="","",VLOOKUP($A550,Tournoi!$B$2:$F$601,4,0))</f>
        <v>Vincent</v>
      </c>
      <c r="E550" t="str">
        <f>IF(VLOOKUP($A550,Tournoi!$B$2:$F$612,5,0)="","",VLOOKUP($A550,Tournoi!$B$2:$F$612,5,0))</f>
        <v/>
      </c>
      <c r="F550" s="12">
        <v>0</v>
      </c>
      <c r="G550" s="12">
        <v>0</v>
      </c>
      <c r="H550" s="12">
        <v>0</v>
      </c>
      <c r="I550" s="12">
        <v>0</v>
      </c>
      <c r="J550" s="14"/>
      <c r="K550" s="12"/>
      <c r="L550" t="s">
        <v>958</v>
      </c>
      <c r="M550" s="12" t="s">
        <v>958</v>
      </c>
      <c r="N550" s="12" t="s">
        <v>958</v>
      </c>
      <c r="O550" s="12" t="str">
        <f>IF(VLOOKUP($A550,Tournoi!$B$2:$AC$601,6,0)="","",VLOOKUP($A550,Tournoi!$B$2:$AF$601,30,0))</f>
        <v/>
      </c>
      <c r="P550" s="12"/>
      <c r="Q550" s="12"/>
      <c r="R550" s="12"/>
      <c r="S550" s="15"/>
      <c r="T550" s="14">
        <f t="array" ref="T550">SUM(J550:S550)</f>
        <v>0</v>
      </c>
      <c r="U550" s="12">
        <f t="array" ref="U550">IF(S550="",0,S550)+IF((COUNT(J550:R550)&lt;6),SUM(J550:R550),(MAX(J550:R550)+LARGE(J550:R550,2)+LARGE(J550:R550,3)+LARGE(J550:R550,4)+LARGE(J550:R550,5)))</f>
        <v>0</v>
      </c>
      <c r="V550" s="12">
        <f>U550+G550+I550</f>
        <v>0</v>
      </c>
      <c r="W550" s="12">
        <f t="array" ref="W550">COUNT(J550:S550)</f>
        <v>0</v>
      </c>
      <c r="X550" s="12"/>
      <c r="Y550" s="12"/>
      <c r="Z550" s="16"/>
      <c r="AA550" s="16"/>
      <c r="AC550" s="16"/>
      <c r="AD550" s="16"/>
    </row>
    <row r="551" spans="1:256" s="19" customFormat="1" ht="16.5" customHeight="1" x14ac:dyDescent="0.2">
      <c r="A551" s="12">
        <v>351</v>
      </c>
      <c r="B551" s="12">
        <f t="array" ref="B551">_xlfn.RANK.EQ(V551,$V$2:$V$607)</f>
        <v>541</v>
      </c>
      <c r="C551" s="13" t="str">
        <f>IF(VLOOKUP($A551,Tournoi!$B$2:$F$601,3,0)="","",VLOOKUP($A551,Tournoi!$B$2:$F$601,3,0))</f>
        <v>Petit Bare</v>
      </c>
      <c r="D551" s="13" t="str">
        <f>IF(VLOOKUP($A551,Tournoi!$B$2:$F$601,4,0)="","",VLOOKUP($A551,Tournoi!$B$2:$F$601,4,0))</f>
        <v>Berenger</v>
      </c>
      <c r="E551" s="13" t="str">
        <f>IF(VLOOKUP($A551,Tournoi!$B$2:$F$612,5,0)="","",VLOOKUP($A551,Tournoi!$B$2:$F$612,5,0))</f>
        <v>Alpa-Ludismes</v>
      </c>
      <c r="F551" s="12">
        <v>0</v>
      </c>
      <c r="G551" s="12">
        <v>0</v>
      </c>
      <c r="H551" s="12">
        <v>0</v>
      </c>
      <c r="I551" s="12">
        <v>0</v>
      </c>
      <c r="J551" s="14"/>
      <c r="K551" s="12"/>
      <c r="L551" s="12">
        <v>0</v>
      </c>
      <c r="M551" s="12" t="s">
        <v>958</v>
      </c>
      <c r="N551" s="12" t="s">
        <v>958</v>
      </c>
      <c r="O551" s="12" t="str">
        <f>IF(VLOOKUP($A551,Tournoi!$B$2:$AC$601,6,0)="","",VLOOKUP($A551,Tournoi!$B$2:$AF$601,30,0))</f>
        <v/>
      </c>
      <c r="P551" s="12"/>
      <c r="Q551" s="12"/>
      <c r="R551" s="12"/>
      <c r="S551" s="15"/>
      <c r="T551" s="14">
        <f t="array" ref="T551">SUM(J551:S551)</f>
        <v>0</v>
      </c>
      <c r="U551" s="12">
        <f t="array" ref="U551">IF(S551="",0,S551)+IF((COUNT(J551:R551)&lt;6),SUM(J551:R551),(MAX(J551:R551)+LARGE(J551:R551,2)+LARGE(J551:R551,3)+LARGE(J551:R551,4)+LARGE(J551:R551,5)))</f>
        <v>0</v>
      </c>
      <c r="V551" s="12">
        <f>U551+G551+I551</f>
        <v>0</v>
      </c>
      <c r="W551" s="12">
        <f t="array" ref="W551">COUNT(J551:S551)</f>
        <v>1</v>
      </c>
      <c r="X551" s="12"/>
      <c r="Y551" s="12"/>
      <c r="Z551" s="16"/>
      <c r="AA551" s="12"/>
      <c r="AB551" s="12"/>
      <c r="AC551" s="16"/>
      <c r="AD551" s="16"/>
    </row>
    <row r="552" spans="1:256" s="19" customFormat="1" ht="16.5" customHeight="1" x14ac:dyDescent="0.2">
      <c r="A552" s="12">
        <v>354</v>
      </c>
      <c r="B552" s="12">
        <f t="array" ref="B552">_xlfn.RANK.EQ(V552,$V$2:$V$607)</f>
        <v>541</v>
      </c>
      <c r="C552" s="13" t="str">
        <f>IF(VLOOKUP($A552,Tournoi!$B$2:$F$601,3,0)="","",VLOOKUP($A552,Tournoi!$B$2:$F$601,3,0))</f>
        <v>Harter</v>
      </c>
      <c r="D552" s="13" t="str">
        <f>IF(VLOOKUP($A552,Tournoi!$B$2:$F$601,4,0)="","",VLOOKUP($A552,Tournoi!$B$2:$F$601,4,0))</f>
        <v>Clément</v>
      </c>
      <c r="E552" s="13" t="str">
        <f>IF(VLOOKUP($A552,Tournoi!$B$2:$F$612,5,0)="","",VLOOKUP($A552,Tournoi!$B$2:$F$612,5,0))</f>
        <v>Alpa-Ludismes</v>
      </c>
      <c r="F552" s="12">
        <v>0</v>
      </c>
      <c r="G552" s="12">
        <v>0</v>
      </c>
      <c r="H552" s="12">
        <v>0</v>
      </c>
      <c r="I552" s="12">
        <v>0</v>
      </c>
      <c r="J552" s="14"/>
      <c r="K552" s="12"/>
      <c r="L552" s="12">
        <v>0</v>
      </c>
      <c r="M552" s="12" t="s">
        <v>958</v>
      </c>
      <c r="N552" s="12" t="s">
        <v>958</v>
      </c>
      <c r="O552" s="12" t="str">
        <f>IF(VLOOKUP($A552,Tournoi!$B$2:$AC$601,6,0)="","",VLOOKUP($A552,Tournoi!$B$2:$AF$601,30,0))</f>
        <v/>
      </c>
      <c r="P552" s="12"/>
      <c r="Q552" s="12"/>
      <c r="R552" s="12"/>
      <c r="S552" s="15"/>
      <c r="T552" s="14">
        <f t="array" ref="T552">SUM(J552:S552)</f>
        <v>0</v>
      </c>
      <c r="U552" s="12">
        <f t="array" ref="U552">IF(S552="",0,S552)+IF((COUNT(J552:R552)&lt;6),SUM(J552:R552),(MAX(J552:R552)+LARGE(J552:R552,2)+LARGE(J552:R552,3)+LARGE(J552:R552,4)+LARGE(J552:R552,5)))</f>
        <v>0</v>
      </c>
      <c r="V552" s="12">
        <f>U552+G552+I552</f>
        <v>0</v>
      </c>
      <c r="W552" s="12">
        <f t="array" ref="W552">COUNT(J552:S552)</f>
        <v>1</v>
      </c>
      <c r="X552" s="12"/>
      <c r="Y552" s="12"/>
      <c r="Z552" s="16"/>
      <c r="AA552" s="16"/>
      <c r="AC552" s="16"/>
      <c r="AD552" s="16"/>
      <c r="AG552" s="21"/>
    </row>
    <row r="553" spans="1:256" s="19" customFormat="1" ht="16.5" customHeight="1" x14ac:dyDescent="0.2">
      <c r="A553" s="12">
        <v>356</v>
      </c>
      <c r="B553" s="12">
        <f t="array" ref="B553">_xlfn.RANK.EQ(V553,$V$2:$V$607)</f>
        <v>541</v>
      </c>
      <c r="C553" s="13" t="str">
        <f>IF(VLOOKUP($A553,Tournoi!$B$2:$F$601,3,0)="","",VLOOKUP($A553,Tournoi!$B$2:$F$601,3,0))</f>
        <v>Hellebuyck</v>
      </c>
      <c r="D553" s="13" t="str">
        <f>IF(VLOOKUP($A553,Tournoi!$B$2:$F$601,4,0)="","",VLOOKUP($A553,Tournoi!$B$2:$F$601,4,0))</f>
        <v>Lukas</v>
      </c>
      <c r="E553" t="str">
        <f>IF(VLOOKUP($A553,Tournoi!$B$2:$F$612,5,0)="","",VLOOKUP($A553,Tournoi!$B$2:$F$612,5,0))</f>
        <v/>
      </c>
      <c r="F553" s="12">
        <v>0</v>
      </c>
      <c r="G553" s="12">
        <v>0</v>
      </c>
      <c r="H553" s="12">
        <v>0</v>
      </c>
      <c r="I553" s="12">
        <v>0</v>
      </c>
      <c r="J553" s="14"/>
      <c r="K553" s="12"/>
      <c r="L553" t="s">
        <v>958</v>
      </c>
      <c r="M553" s="12">
        <v>0</v>
      </c>
      <c r="N553" s="12" t="s">
        <v>958</v>
      </c>
      <c r="O553" s="12" t="str">
        <f>IF(VLOOKUP($A553,Tournoi!$B$2:$AC$601,6,0)="","",VLOOKUP($A553,Tournoi!$B$2:$AF$601,30,0))</f>
        <v/>
      </c>
      <c r="P553" s="12"/>
      <c r="Q553" s="12"/>
      <c r="R553" s="12"/>
      <c r="S553" s="15"/>
      <c r="T553" s="14">
        <f t="array" ref="T553">SUM(J553:S553)</f>
        <v>0</v>
      </c>
      <c r="U553" s="12">
        <f t="array" ref="U553">IF(S553="",0,S553)+IF((COUNT(J553:R553)&lt;6),SUM(J553:R553),(MAX(J553:R553)+LARGE(J553:R553,2)+LARGE(J553:R553,3)+LARGE(J553:R553,4)+LARGE(J553:R553,5)))</f>
        <v>0</v>
      </c>
      <c r="V553" s="12">
        <f>U553+G553+I553</f>
        <v>0</v>
      </c>
      <c r="W553" s="12">
        <f t="array" ref="W553">COUNT(J553:S553)</f>
        <v>1</v>
      </c>
      <c r="X553" s="12"/>
      <c r="Y553" s="12"/>
      <c r="Z553" s="16"/>
      <c r="AA553" s="16"/>
      <c r="AC553" s="16"/>
      <c r="AD553" s="16"/>
    </row>
    <row r="554" spans="1:256" s="19" customFormat="1" ht="16.5" customHeight="1" x14ac:dyDescent="0.2">
      <c r="A554" s="12">
        <v>360</v>
      </c>
      <c r="B554" s="12">
        <f t="array" ref="B554">_xlfn.RANK.EQ(V554,$V$2:$V$607)</f>
        <v>541</v>
      </c>
      <c r="C554" t="str">
        <f>IF(VLOOKUP($A554,Tournoi!$B$2:$F$601,3,0)="","",VLOOKUP($A554,Tournoi!$B$2:$F$601,3,0))</f>
        <v>Baert</v>
      </c>
      <c r="D554" t="str">
        <f>IF(VLOOKUP($A554,Tournoi!$B$2:$F$601,4,0)="","",VLOOKUP($A554,Tournoi!$B$2:$F$601,4,0))</f>
        <v>Kyra</v>
      </c>
      <c r="E554" t="str">
        <f>IF(VLOOKUP($A554,Tournoi!$B$2:$F$612,5,0)="","",VLOOKUP($A554,Tournoi!$B$2:$F$612,5,0))</f>
        <v/>
      </c>
      <c r="F554" s="12">
        <v>0</v>
      </c>
      <c r="G554" s="12">
        <v>0</v>
      </c>
      <c r="H554" s="12">
        <v>0</v>
      </c>
      <c r="I554" s="12">
        <v>0</v>
      </c>
      <c r="J554" s="14"/>
      <c r="K554" s="12"/>
      <c r="L554" t="s">
        <v>958</v>
      </c>
      <c r="M554" s="12" t="s">
        <v>958</v>
      </c>
      <c r="N554" s="12" t="s">
        <v>958</v>
      </c>
      <c r="O554" s="12">
        <f>IF(VLOOKUP($A554,Tournoi!$B$2:$AC$601,6,0)="","",VLOOKUP($A554,Tournoi!$B$2:$AF$601,30,0))</f>
        <v>0</v>
      </c>
      <c r="P554" s="12"/>
      <c r="Q554" s="12"/>
      <c r="R554" s="12"/>
      <c r="S554" s="15"/>
      <c r="T554" s="14">
        <f t="array" ref="T554">SUM(J554:S554)</f>
        <v>0</v>
      </c>
      <c r="U554" s="12">
        <f t="array" ref="U554">IF(S554="",0,S554)+IF((COUNT(J554:R554)&lt;6),SUM(J554:R554),(MAX(J554:R554)+LARGE(J554:R554,2)+LARGE(J554:R554,3)+LARGE(J554:R554,4)+LARGE(J554:R554,5)))</f>
        <v>0</v>
      </c>
      <c r="V554" s="12">
        <f>U554+G554+I554</f>
        <v>0</v>
      </c>
      <c r="W554" s="12">
        <f t="array" ref="W554">COUNT(J554:S554)</f>
        <v>1</v>
      </c>
      <c r="X554" s="12"/>
      <c r="Y554" s="12"/>
      <c r="Z554" s="16"/>
      <c r="AA554" s="16"/>
      <c r="AC554" s="16"/>
      <c r="AD554" s="16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20"/>
      <c r="IT554" s="20"/>
      <c r="IU554" s="20"/>
      <c r="IV554" s="20"/>
    </row>
    <row r="555" spans="1:256" s="19" customFormat="1" ht="16.5" customHeight="1" x14ac:dyDescent="0.2">
      <c r="A555" s="12">
        <v>371</v>
      </c>
      <c r="B555" s="12">
        <f t="array" ref="B555">_xlfn.RANK.EQ(V555,$V$2:$V$607)</f>
        <v>541</v>
      </c>
      <c r="C555" s="13" t="str">
        <f>IF(VLOOKUP($A555,Tournoi!$B$2:$F$601,3,0)="","",VLOOKUP($A555,Tournoi!$B$2:$F$601,3,0))</f>
        <v>Mailleux</v>
      </c>
      <c r="D555" s="13" t="str">
        <f>IF(VLOOKUP($A555,Tournoi!$B$2:$F$601,4,0)="","",VLOOKUP($A555,Tournoi!$B$2:$F$601,4,0))</f>
        <v>Olivier</v>
      </c>
      <c r="E555" t="str">
        <f>IF(VLOOKUP($A555,Tournoi!$B$2:$F$612,5,0)="","",VLOOKUP($A555,Tournoi!$B$2:$F$612,5,0))</f>
        <v/>
      </c>
      <c r="F555" s="12">
        <v>0</v>
      </c>
      <c r="G555" s="12">
        <v>0</v>
      </c>
      <c r="H555" s="12">
        <v>0</v>
      </c>
      <c r="I555" s="12">
        <v>0</v>
      </c>
      <c r="J555" s="14"/>
      <c r="K555" s="12"/>
      <c r="L555" t="s">
        <v>958</v>
      </c>
      <c r="M555" s="12" t="s">
        <v>958</v>
      </c>
      <c r="N555" s="12" t="s">
        <v>958</v>
      </c>
      <c r="O555" s="12" t="str">
        <f>IF(VLOOKUP($A555,Tournoi!$B$2:$AC$601,6,0)="","",VLOOKUP($A555,Tournoi!$B$2:$AF$601,30,0))</f>
        <v/>
      </c>
      <c r="P555" s="12"/>
      <c r="Q555" s="12"/>
      <c r="R555" s="12"/>
      <c r="S555" s="15"/>
      <c r="T555" s="14">
        <f t="array" ref="T555">SUM(J555:S555)</f>
        <v>0</v>
      </c>
      <c r="U555" s="12">
        <f t="array" ref="U555">IF(S555="",0,S555)+IF((COUNT(J555:R555)&lt;6),SUM(J555:R555),(MAX(J555:R555)+LARGE(J555:R555,2)+LARGE(J555:R555,3)+LARGE(J555:R555,4)+LARGE(J555:R555,5)))</f>
        <v>0</v>
      </c>
      <c r="V555" s="12">
        <f>U555+G555+I555</f>
        <v>0</v>
      </c>
      <c r="W555" s="12">
        <f t="array" ref="W555">COUNT(J555:S555)</f>
        <v>0</v>
      </c>
      <c r="X555" s="12"/>
      <c r="Y555" s="12"/>
      <c r="Z555" s="16"/>
      <c r="AA555" s="16"/>
      <c r="AC555" s="16"/>
      <c r="AD555" s="16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20"/>
      <c r="IT555" s="20"/>
      <c r="IU555" s="20"/>
      <c r="IV555" s="20"/>
    </row>
    <row r="556" spans="1:256" s="19" customFormat="1" ht="16.5" customHeight="1" x14ac:dyDescent="0.2">
      <c r="A556" s="12">
        <v>487</v>
      </c>
      <c r="B556" s="12">
        <f t="array" ref="B556">_xlfn.RANK.EQ(V556,$V$2:$V$607)</f>
        <v>541</v>
      </c>
      <c r="C556" s="13" t="str">
        <f>IF(VLOOKUP($A556,Tournoi!$B$2:$F$601,3,0)="","",VLOOKUP($A556,Tournoi!$B$2:$F$601,3,0))</f>
        <v>Verhaegen</v>
      </c>
      <c r="D556" s="13" t="str">
        <f>IF(VLOOKUP($A556,Tournoi!$B$2:$F$601,4,0)="","",VLOOKUP($A556,Tournoi!$B$2:$F$601,4,0))</f>
        <v>Stijn</v>
      </c>
      <c r="E556" t="str">
        <f>IF(VLOOKUP($A556,Tournoi!$B$2:$F$612,5,0)="","",VLOOKUP($A556,Tournoi!$B$2:$F$612,5,0))</f>
        <v/>
      </c>
      <c r="F556" s="12">
        <v>0</v>
      </c>
      <c r="G556" s="12">
        <v>0</v>
      </c>
      <c r="H556" s="12">
        <v>0</v>
      </c>
      <c r="I556" s="12">
        <v>0</v>
      </c>
      <c r="J556" s="14"/>
      <c r="K556" s="12"/>
      <c r="L556" t="s">
        <v>958</v>
      </c>
      <c r="M556" s="12" t="s">
        <v>958</v>
      </c>
      <c r="N556" s="12" t="s">
        <v>958</v>
      </c>
      <c r="O556" s="12" t="str">
        <f>IF(VLOOKUP($A556,Tournoi!$B$2:$AC$601,6,0)="","",VLOOKUP($A556,Tournoi!$B$2:$AF$601,30,0))</f>
        <v/>
      </c>
      <c r="P556" s="12"/>
      <c r="Q556" s="12"/>
      <c r="R556" s="12"/>
      <c r="S556" s="15"/>
      <c r="T556" s="14">
        <f t="array" ref="T556">SUM(J556:S556)</f>
        <v>0</v>
      </c>
      <c r="U556" s="12">
        <f t="array" ref="U556">IF(S556="",0,S556)+IF((COUNT(J556:R556)&lt;6),SUM(J556:R556),(MAX(J556:R556)+LARGE(J556:R556,2)+LARGE(J556:R556,3)+LARGE(J556:R556,4)+LARGE(J556:R556,5)))</f>
        <v>0</v>
      </c>
      <c r="V556" s="12">
        <f>U556+G556+I556</f>
        <v>0</v>
      </c>
      <c r="W556" s="12">
        <f t="array" ref="W556">COUNT(J556:S556)</f>
        <v>0</v>
      </c>
      <c r="X556" s="12"/>
      <c r="Y556" s="12"/>
      <c r="Z556" s="16"/>
      <c r="AA556" s="12"/>
      <c r="AB556" s="12"/>
      <c r="AC556" s="16"/>
      <c r="AD556" s="16"/>
      <c r="AE556" s="21"/>
    </row>
    <row r="557" spans="1:256" s="19" customFormat="1" ht="16.5" customHeight="1" x14ac:dyDescent="0.2">
      <c r="A557" s="12">
        <v>517</v>
      </c>
      <c r="B557" s="12">
        <f t="array" ref="B557">_xlfn.RANK.EQ(V557,$V$2:$V$607)</f>
        <v>541</v>
      </c>
      <c r="C557" s="13" t="str">
        <f>IF(VLOOKUP($A557,Tournoi!$B$2:$F$601,3,0)="","",VLOOKUP($A557,Tournoi!$B$2:$F$601,3,0))</f>
        <v>Claeys</v>
      </c>
      <c r="D557" s="13" t="str">
        <f>IF(VLOOKUP($A557,Tournoi!$B$2:$F$601,4,0)="","",VLOOKUP($A557,Tournoi!$B$2:$F$601,4,0))</f>
        <v>Hans</v>
      </c>
      <c r="E557" t="str">
        <f>IF(VLOOKUP($A557,Tournoi!$B$2:$F$612,5,0)="","",VLOOKUP($A557,Tournoi!$B$2:$F$612,5,0))</f>
        <v/>
      </c>
      <c r="F557" s="12">
        <v>0</v>
      </c>
      <c r="G557" s="12">
        <v>0</v>
      </c>
      <c r="H557" s="12">
        <v>0</v>
      </c>
      <c r="I557" s="12">
        <v>0</v>
      </c>
      <c r="J557" s="14"/>
      <c r="K557" s="12"/>
      <c r="L557" t="s">
        <v>958</v>
      </c>
      <c r="M557" s="12" t="s">
        <v>958</v>
      </c>
      <c r="N557" s="12" t="s">
        <v>958</v>
      </c>
      <c r="O557" s="12" t="str">
        <f>IF(VLOOKUP($A557,Tournoi!$B$2:$AC$601,6,0)="","",VLOOKUP($A557,Tournoi!$B$2:$AF$601,30,0))</f>
        <v/>
      </c>
      <c r="P557" s="12"/>
      <c r="Q557" s="12"/>
      <c r="R557" s="12"/>
      <c r="S557" s="15"/>
      <c r="T557" s="14">
        <f t="array" ref="T557">SUM(J557:S557)</f>
        <v>0</v>
      </c>
      <c r="U557" s="12">
        <f t="array" ref="U557">IF(S557="",0,S557)+IF((COUNT(J557:R557)&lt;6),SUM(J557:R557),(MAX(J557:R557)+LARGE(J557:R557,2)+LARGE(J557:R557,3)+LARGE(J557:R557,4)+LARGE(J557:R557,5)))</f>
        <v>0</v>
      </c>
      <c r="V557" s="12">
        <f>U557+G557+I557</f>
        <v>0</v>
      </c>
      <c r="W557" s="12">
        <f t="array" ref="W557">COUNT(J557:S557)</f>
        <v>0</v>
      </c>
      <c r="X557" s="12"/>
      <c r="Y557" s="12"/>
      <c r="Z557" s="16"/>
      <c r="AA557" s="12"/>
      <c r="AB557" s="12"/>
      <c r="AC557" s="16"/>
      <c r="AD557" s="16"/>
    </row>
    <row r="558" spans="1:256" s="19" customFormat="1" ht="16.5" customHeight="1" x14ac:dyDescent="0.2">
      <c r="A558" s="12">
        <v>521</v>
      </c>
      <c r="B558" s="12">
        <f t="array" ref="B558">_xlfn.RANK.EQ(V558,$V$2:$V$607)</f>
        <v>541</v>
      </c>
      <c r="C558" t="str">
        <f>IF(VLOOKUP($A558,Tournoi!$B$2:$F$601,3,0)="","",VLOOKUP($A558,Tournoi!$B$2:$F$601,3,0))</f>
        <v/>
      </c>
      <c r="D558" t="str">
        <f>IF(VLOOKUP($A558,Tournoi!$B$2:$F$601,4,0)="","",VLOOKUP($A558,Tournoi!$B$2:$F$601,4,0))</f>
        <v/>
      </c>
      <c r="E558" t="str">
        <f>IF(VLOOKUP($A558,Tournoi!$B$2:$F$612,5,0)="","",VLOOKUP($A558,Tournoi!$B$2:$F$612,5,0))</f>
        <v/>
      </c>
      <c r="F558" s="12">
        <v>0</v>
      </c>
      <c r="G558" s="12">
        <v>0</v>
      </c>
      <c r="H558" s="12">
        <v>0</v>
      </c>
      <c r="I558" s="12">
        <v>0</v>
      </c>
      <c r="J558" s="14"/>
      <c r="K558" s="12"/>
      <c r="L558" t="s">
        <v>958</v>
      </c>
      <c r="M558" s="12" t="s">
        <v>958</v>
      </c>
      <c r="N558" s="12" t="s">
        <v>958</v>
      </c>
      <c r="O558" s="12" t="str">
        <f>IF(VLOOKUP($A558,Tournoi!$B$2:$AC$601,6,0)="","",VLOOKUP($A558,Tournoi!$B$2:$AF$601,30,0))</f>
        <v/>
      </c>
      <c r="P558" s="12"/>
      <c r="Q558" s="12"/>
      <c r="R558" s="12"/>
      <c r="S558" s="15"/>
      <c r="T558" s="14">
        <f t="array" ref="T558">SUM(J558:S558)</f>
        <v>0</v>
      </c>
      <c r="U558" s="12">
        <f t="array" ref="U558">IF(S558="",0,S558)+IF((COUNT(J558:R558)&lt;6),SUM(J558:R558),(MAX(J558:R558)+LARGE(J558:R558,2)+LARGE(J558:R558,3)+LARGE(J558:R558,4)+LARGE(J558:R558,5)))</f>
        <v>0</v>
      </c>
      <c r="V558" s="12">
        <f>U558+G558+I558</f>
        <v>0</v>
      </c>
      <c r="W558" s="12">
        <f t="array" ref="W558">COUNT(J558:S558)</f>
        <v>0</v>
      </c>
      <c r="X558" s="12"/>
      <c r="Y558" s="12"/>
      <c r="Z558" s="12"/>
      <c r="AA558" s="12"/>
      <c r="AC558" s="12"/>
      <c r="AD558" s="12"/>
    </row>
    <row r="559" spans="1:256" s="19" customFormat="1" ht="16.5" customHeight="1" x14ac:dyDescent="0.2">
      <c r="A559" s="12">
        <v>522</v>
      </c>
      <c r="B559" s="12">
        <f t="array" ref="B559">_xlfn.RANK.EQ(V559,$V$2:$V$607)</f>
        <v>541</v>
      </c>
      <c r="C559" t="str">
        <f>IF(VLOOKUP($A559,Tournoi!$B$2:$F$601,3,0)="","",VLOOKUP($A559,Tournoi!$B$2:$F$601,3,0))</f>
        <v/>
      </c>
      <c r="D559" t="str">
        <f>IF(VLOOKUP($A559,Tournoi!$B$2:$F$601,4,0)="","",VLOOKUP($A559,Tournoi!$B$2:$F$601,4,0))</f>
        <v/>
      </c>
      <c r="E559" t="str">
        <f>IF(VLOOKUP($A559,Tournoi!$B$2:$F$612,5,0)="","",VLOOKUP($A559,Tournoi!$B$2:$F$612,5,0))</f>
        <v/>
      </c>
      <c r="F559" s="12">
        <v>0</v>
      </c>
      <c r="G559" s="12">
        <v>0</v>
      </c>
      <c r="H559" s="12">
        <v>0</v>
      </c>
      <c r="I559" s="12">
        <v>0</v>
      </c>
      <c r="J559" s="14"/>
      <c r="K559" s="12"/>
      <c r="L559" t="s">
        <v>958</v>
      </c>
      <c r="M559" s="12" t="s">
        <v>958</v>
      </c>
      <c r="N559" s="12" t="s">
        <v>958</v>
      </c>
      <c r="O559" s="12" t="str">
        <f>IF(VLOOKUP($A559,Tournoi!$B$2:$AC$601,6,0)="","",VLOOKUP($A559,Tournoi!$B$2:$AF$601,30,0))</f>
        <v/>
      </c>
      <c r="P559" s="12"/>
      <c r="Q559" s="12"/>
      <c r="R559" s="12"/>
      <c r="S559" s="15"/>
      <c r="T559" s="14">
        <f t="array" ref="T559">SUM(J559:S559)</f>
        <v>0</v>
      </c>
      <c r="U559" s="12">
        <f t="array" ref="U559">IF(S559="",0,S559)+IF((COUNT(J559:R559)&lt;6),SUM(J559:R559),(MAX(J559:R559)+LARGE(J559:R559,2)+LARGE(J559:R559,3)+LARGE(J559:R559,4)+LARGE(J559:R559,5)))</f>
        <v>0</v>
      </c>
      <c r="V559" s="12">
        <f>U559+G559+I559</f>
        <v>0</v>
      </c>
      <c r="W559" s="12">
        <f t="array" ref="W559">COUNT(J559:S559)</f>
        <v>0</v>
      </c>
      <c r="X559" s="12"/>
      <c r="Y559" s="12"/>
      <c r="Z559" s="12"/>
      <c r="AA559" s="12"/>
      <c r="AC559" s="12"/>
      <c r="AD559" s="12"/>
    </row>
    <row r="560" spans="1:256" s="19" customFormat="1" ht="16.5" customHeight="1" x14ac:dyDescent="0.2">
      <c r="A560" s="12">
        <v>523</v>
      </c>
      <c r="B560" s="12">
        <f t="array" ref="B560">_xlfn.RANK.EQ(V560,$V$2:$V$607)</f>
        <v>541</v>
      </c>
      <c r="C560" t="str">
        <f>IF(VLOOKUP($A560,Tournoi!$B$2:$F$601,3,0)="","",VLOOKUP($A560,Tournoi!$B$2:$F$601,3,0))</f>
        <v/>
      </c>
      <c r="D560" t="str">
        <f>IF(VLOOKUP($A560,Tournoi!$B$2:$F$601,4,0)="","",VLOOKUP($A560,Tournoi!$B$2:$F$601,4,0))</f>
        <v/>
      </c>
      <c r="E560" t="str">
        <f>IF(VLOOKUP($A560,Tournoi!$B$2:$F$612,5,0)="","",VLOOKUP($A560,Tournoi!$B$2:$F$612,5,0))</f>
        <v/>
      </c>
      <c r="F560" s="12">
        <v>0</v>
      </c>
      <c r="G560" s="12">
        <v>0</v>
      </c>
      <c r="H560" s="12">
        <v>0</v>
      </c>
      <c r="I560" s="12">
        <v>0</v>
      </c>
      <c r="J560" s="14"/>
      <c r="K560" s="12"/>
      <c r="L560" t="s">
        <v>958</v>
      </c>
      <c r="M560" s="12" t="s">
        <v>958</v>
      </c>
      <c r="N560" s="12" t="s">
        <v>958</v>
      </c>
      <c r="O560" s="12" t="str">
        <f>IF(VLOOKUP($A560,Tournoi!$B$2:$AC$601,6,0)="","",VLOOKUP($A560,Tournoi!$B$2:$AF$601,30,0))</f>
        <v/>
      </c>
      <c r="P560" s="12"/>
      <c r="Q560" s="12"/>
      <c r="R560" s="12"/>
      <c r="S560" s="15"/>
      <c r="T560" s="14">
        <f t="array" ref="T560">SUM(J560:S560)</f>
        <v>0</v>
      </c>
      <c r="U560" s="12">
        <f t="array" ref="U560">IF(S560="",0,S560)+IF((COUNT(J560:R560)&lt;6),SUM(J560:R560),(MAX(J560:R560)+LARGE(J560:R560,2)+LARGE(J560:R560,3)+LARGE(J560:R560,4)+LARGE(J560:R560,5)))</f>
        <v>0</v>
      </c>
      <c r="V560" s="12">
        <f>U560+G560+I560</f>
        <v>0</v>
      </c>
      <c r="W560" s="12">
        <f t="array" ref="W560">COUNT(J560:S560)</f>
        <v>0</v>
      </c>
      <c r="X560" s="12"/>
      <c r="Y560" s="12"/>
      <c r="Z560" s="12"/>
      <c r="AA560" s="12"/>
      <c r="AC560" s="12"/>
      <c r="AD560" s="12"/>
    </row>
    <row r="561" spans="1:256" s="19" customFormat="1" ht="16.5" customHeight="1" x14ac:dyDescent="0.2">
      <c r="A561" s="12">
        <v>524</v>
      </c>
      <c r="B561" s="12">
        <f t="array" ref="B561">_xlfn.RANK.EQ(V561,$V$2:$V$607)</f>
        <v>541</v>
      </c>
      <c r="C561" s="13" t="str">
        <f>IF(VLOOKUP($A561,Tournoi!$B$2:$F$601,3,0)="","",VLOOKUP($A561,Tournoi!$B$2:$F$601,3,0))</f>
        <v>Claeys</v>
      </c>
      <c r="D561" s="13" t="str">
        <f>IF(VLOOKUP($A561,Tournoi!$B$2:$F$601,4,0)="","",VLOOKUP($A561,Tournoi!$B$2:$F$601,4,0))</f>
        <v>Emile</v>
      </c>
      <c r="E561" t="str">
        <f>IF(VLOOKUP($A561,Tournoi!$B$2:$F$612,5,0)="","",VLOOKUP($A561,Tournoi!$B$2:$F$612,5,0))</f>
        <v/>
      </c>
      <c r="F561" s="12">
        <v>0</v>
      </c>
      <c r="G561" s="12">
        <v>0</v>
      </c>
      <c r="H561" s="12">
        <v>0</v>
      </c>
      <c r="I561" s="12">
        <v>0</v>
      </c>
      <c r="J561" s="14"/>
      <c r="K561" s="12"/>
      <c r="L561" t="s">
        <v>958</v>
      </c>
      <c r="M561" s="12" t="s">
        <v>958</v>
      </c>
      <c r="N561" s="12" t="s">
        <v>958</v>
      </c>
      <c r="O561" s="12" t="str">
        <f>IF(VLOOKUP($A561,Tournoi!$B$2:$AC$601,6,0)="","",VLOOKUP($A561,Tournoi!$B$2:$AF$601,30,0))</f>
        <v/>
      </c>
      <c r="P561" s="12"/>
      <c r="Q561" s="12"/>
      <c r="R561" s="12"/>
      <c r="S561" s="15"/>
      <c r="T561" s="14">
        <f t="array" ref="T561">SUM(J561:S561)</f>
        <v>0</v>
      </c>
      <c r="U561" s="12">
        <f t="array" ref="U561">IF(S561="",0,S561)+IF((COUNT(J561:R561)&lt;6),SUM(J561:R561),(MAX(J561:R561)+LARGE(J561:R561,2)+LARGE(J561:R561,3)+LARGE(J561:R561,4)+LARGE(J561:R561,5)))</f>
        <v>0</v>
      </c>
      <c r="V561" s="12">
        <f>U561+G561+I561</f>
        <v>0</v>
      </c>
      <c r="W561" s="12">
        <f t="array" ref="W561">COUNT(J561:S561)</f>
        <v>0</v>
      </c>
      <c r="X561" s="12"/>
      <c r="Y561" s="12"/>
      <c r="Z561" s="12"/>
      <c r="AA561" s="12"/>
      <c r="AC561" s="12"/>
      <c r="AD561" s="12"/>
      <c r="AE561" s="26"/>
      <c r="AF561" s="26"/>
      <c r="AG561" s="18"/>
    </row>
    <row r="562" spans="1:256" s="19" customFormat="1" ht="16.5" customHeight="1" x14ac:dyDescent="0.2">
      <c r="A562" s="12">
        <v>528</v>
      </c>
      <c r="B562" s="12">
        <f t="array" ref="B562">_xlfn.RANK.EQ(V562,$V$2:$V$607)</f>
        <v>541</v>
      </c>
      <c r="C562" t="str">
        <f>IF(VLOOKUP($A562,Tournoi!$B$2:$F$601,3,0)="","",VLOOKUP($A562,Tournoi!$B$2:$F$601,3,0))</f>
        <v/>
      </c>
      <c r="D562" t="str">
        <f>IF(VLOOKUP($A562,Tournoi!$B$2:$F$601,4,0)="","",VLOOKUP($A562,Tournoi!$B$2:$F$601,4,0))</f>
        <v/>
      </c>
      <c r="E562" t="str">
        <f>IF(VLOOKUP($A562,Tournoi!$B$2:$F$612,5,0)="","",VLOOKUP($A562,Tournoi!$B$2:$F$612,5,0))</f>
        <v/>
      </c>
      <c r="F562" s="12">
        <v>0</v>
      </c>
      <c r="G562" s="12">
        <v>0</v>
      </c>
      <c r="H562" s="12">
        <v>0</v>
      </c>
      <c r="I562" s="12">
        <v>0</v>
      </c>
      <c r="J562" s="14"/>
      <c r="K562" s="12"/>
      <c r="L562" t="s">
        <v>958</v>
      </c>
      <c r="M562" s="12" t="s">
        <v>958</v>
      </c>
      <c r="N562" s="12" t="s">
        <v>958</v>
      </c>
      <c r="O562" s="12" t="str">
        <f>IF(VLOOKUP($A562,Tournoi!$B$2:$AC$601,6,0)="","",VLOOKUP($A562,Tournoi!$B$2:$AF$601,30,0))</f>
        <v/>
      </c>
      <c r="P562" s="12"/>
      <c r="Q562" s="12"/>
      <c r="R562" s="12"/>
      <c r="S562" s="15"/>
      <c r="T562" s="14">
        <f t="array" ref="T562">SUM(J562:S562)</f>
        <v>0</v>
      </c>
      <c r="U562" s="12">
        <f t="array" ref="U562">IF(S562="",0,S562)+IF((COUNT(J562:R562)&lt;6),SUM(J562:R562),(MAX(J562:R562)+LARGE(J562:R562,2)+LARGE(J562:R562,3)+LARGE(J562:R562,4)+LARGE(J562:R562,5)))</f>
        <v>0</v>
      </c>
      <c r="V562" s="12">
        <f>U562+G562+I562</f>
        <v>0</v>
      </c>
      <c r="W562" s="12">
        <f t="array" ref="W562">COUNT(J562:S562)</f>
        <v>0</v>
      </c>
      <c r="X562" s="12"/>
      <c r="Y562" s="12"/>
      <c r="Z562" s="16"/>
      <c r="AA562" s="12"/>
      <c r="AB562" s="12"/>
      <c r="AC562" s="16"/>
      <c r="AD562" s="16"/>
    </row>
    <row r="563" spans="1:256" s="19" customFormat="1" ht="16.5" customHeight="1" x14ac:dyDescent="0.2">
      <c r="A563" s="12">
        <v>529</v>
      </c>
      <c r="B563" s="12">
        <f t="array" ref="B563">_xlfn.RANK.EQ(V563,$V$2:$V$607)</f>
        <v>541</v>
      </c>
      <c r="C563" t="str">
        <f>IF(VLOOKUP($A563,Tournoi!$B$2:$F$601,3,0)="","",VLOOKUP($A563,Tournoi!$B$2:$F$601,3,0))</f>
        <v/>
      </c>
      <c r="D563" t="str">
        <f>IF(VLOOKUP($A563,Tournoi!$B$2:$F$601,4,0)="","",VLOOKUP($A563,Tournoi!$B$2:$F$601,4,0))</f>
        <v/>
      </c>
      <c r="E563" t="str">
        <f>IF(VLOOKUP($A563,Tournoi!$B$2:$F$612,5,0)="","",VLOOKUP($A563,Tournoi!$B$2:$F$612,5,0))</f>
        <v/>
      </c>
      <c r="F563" s="12">
        <v>0</v>
      </c>
      <c r="G563" s="12">
        <v>0</v>
      </c>
      <c r="H563" s="12">
        <v>0</v>
      </c>
      <c r="I563" s="12">
        <v>0</v>
      </c>
      <c r="J563" s="14"/>
      <c r="K563" s="12"/>
      <c r="L563" t="s">
        <v>958</v>
      </c>
      <c r="M563" s="12" t="s">
        <v>958</v>
      </c>
      <c r="N563" s="12" t="s">
        <v>958</v>
      </c>
      <c r="O563" s="12" t="str">
        <f>IF(VLOOKUP($A563,Tournoi!$B$2:$AC$601,6,0)="","",VLOOKUP($A563,Tournoi!$B$2:$AF$601,30,0))</f>
        <v/>
      </c>
      <c r="P563" s="12"/>
      <c r="Q563" s="12"/>
      <c r="R563" s="12"/>
      <c r="S563" s="15"/>
      <c r="T563" s="14">
        <f t="array" ref="T563">SUM(J563:S563)</f>
        <v>0</v>
      </c>
      <c r="U563" s="12">
        <f t="array" ref="U563">IF(S563="",0,S563)+IF((COUNT(J563:R563)&lt;6),SUM(J563:R563),(MAX(J563:R563)+LARGE(J563:R563,2)+LARGE(J563:R563,3)+LARGE(J563:R563,4)+LARGE(J563:R563,5)))</f>
        <v>0</v>
      </c>
      <c r="V563" s="12">
        <f>U563+G563+I563</f>
        <v>0</v>
      </c>
      <c r="W563" s="12">
        <f t="array" ref="W563">COUNT(J563:S563)</f>
        <v>0</v>
      </c>
      <c r="X563" s="12"/>
      <c r="Y563" s="12"/>
      <c r="Z563" s="12"/>
      <c r="AA563" s="12"/>
      <c r="AC563" s="12"/>
      <c r="AD563" s="12"/>
    </row>
    <row r="564" spans="1:256" s="19" customFormat="1" ht="16.5" customHeight="1" x14ac:dyDescent="0.2">
      <c r="A564" s="12">
        <v>533</v>
      </c>
      <c r="B564" s="12">
        <f t="array" ref="B564">_xlfn.RANK.EQ(V564,$V$2:$V$607)</f>
        <v>541</v>
      </c>
      <c r="C564" t="str">
        <f>IF(VLOOKUP($A564,Tournoi!$B$2:$F$601,3,0)="","",VLOOKUP($A564,Tournoi!$B$2:$F$601,3,0))</f>
        <v/>
      </c>
      <c r="D564" t="str">
        <f>IF(VLOOKUP($A564,Tournoi!$B$2:$F$601,4,0)="","",VLOOKUP($A564,Tournoi!$B$2:$F$601,4,0))</f>
        <v/>
      </c>
      <c r="E564" t="str">
        <f>IF(VLOOKUP($A564,Tournoi!$B$2:$F$612,5,0)="","",VLOOKUP($A564,Tournoi!$B$2:$F$612,5,0))</f>
        <v/>
      </c>
      <c r="F564" s="12">
        <v>0</v>
      </c>
      <c r="G564" s="12">
        <v>0</v>
      </c>
      <c r="H564" s="12">
        <v>0</v>
      </c>
      <c r="I564" s="12">
        <v>0</v>
      </c>
      <c r="J564" s="14"/>
      <c r="K564" s="12"/>
      <c r="L564" t="s">
        <v>958</v>
      </c>
      <c r="M564" s="12" t="s">
        <v>958</v>
      </c>
      <c r="N564" s="12" t="s">
        <v>958</v>
      </c>
      <c r="O564" s="12" t="str">
        <f>IF(VLOOKUP($A564,Tournoi!$B$2:$AC$601,6,0)="","",VLOOKUP($A564,Tournoi!$B$2:$AF$601,30,0))</f>
        <v/>
      </c>
      <c r="P564" s="12"/>
      <c r="Q564" s="12"/>
      <c r="R564" s="12"/>
      <c r="S564" s="15"/>
      <c r="T564" s="14">
        <f t="array" ref="T564">SUM(J564:S564)</f>
        <v>0</v>
      </c>
      <c r="U564" s="12">
        <f t="array" ref="U564">IF(S564="",0,S564)+IF((COUNT(J564:R564)&lt;6),SUM(J564:R564),(MAX(J564:R564)+LARGE(J564:R564,2)+LARGE(J564:R564,3)+LARGE(J564:R564,4)+LARGE(J564:R564,5)))</f>
        <v>0</v>
      </c>
      <c r="V564" s="12">
        <f>U564+G564+I564</f>
        <v>0</v>
      </c>
      <c r="W564" s="12">
        <f t="array" ref="W564">COUNT(J564:S564)</f>
        <v>0</v>
      </c>
      <c r="X564" s="12"/>
      <c r="Y564" s="12"/>
      <c r="Z564" s="16"/>
      <c r="AA564" s="12"/>
      <c r="AB564" s="12"/>
      <c r="AC564" s="16"/>
      <c r="AD564" s="16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20"/>
      <c r="IT564" s="20"/>
      <c r="IU564" s="20"/>
      <c r="IV564" s="20"/>
    </row>
    <row r="565" spans="1:256" s="19" customFormat="1" ht="16.5" customHeight="1" x14ac:dyDescent="0.2">
      <c r="A565" s="12">
        <v>537</v>
      </c>
      <c r="B565" s="12">
        <f t="array" ref="B565">_xlfn.RANK.EQ(V565,$V$2:$V$607)</f>
        <v>541</v>
      </c>
      <c r="C565" t="str">
        <f>IF(VLOOKUP($A565,Tournoi!$B$2:$F$601,3,0)="","",VLOOKUP($A565,Tournoi!$B$2:$F$601,3,0))</f>
        <v/>
      </c>
      <c r="D565" t="str">
        <f>IF(VLOOKUP($A565,Tournoi!$B$2:$F$601,4,0)="","",VLOOKUP($A565,Tournoi!$B$2:$F$601,4,0))</f>
        <v/>
      </c>
      <c r="E565" t="str">
        <f>IF(VLOOKUP($A565,Tournoi!$B$2:$F$612,5,0)="","",VLOOKUP($A565,Tournoi!$B$2:$F$612,5,0))</f>
        <v/>
      </c>
      <c r="F565" s="12">
        <v>0</v>
      </c>
      <c r="G565" s="12">
        <v>0</v>
      </c>
      <c r="H565" s="12">
        <v>0</v>
      </c>
      <c r="I565" s="12">
        <v>0</v>
      </c>
      <c r="J565" s="14"/>
      <c r="K565" s="12"/>
      <c r="L565" t="s">
        <v>958</v>
      </c>
      <c r="M565" s="12" t="s">
        <v>958</v>
      </c>
      <c r="N565" s="12" t="s">
        <v>958</v>
      </c>
      <c r="O565" s="12" t="str">
        <f>IF(VLOOKUP($A565,Tournoi!$B$2:$AC$601,6,0)="","",VLOOKUP($A565,Tournoi!$B$2:$AF$601,30,0))</f>
        <v/>
      </c>
      <c r="P565" s="12"/>
      <c r="Q565" s="12"/>
      <c r="R565" s="12"/>
      <c r="S565" s="15"/>
      <c r="T565" s="14">
        <f t="array" ref="T565">SUM(J565:S565)</f>
        <v>0</v>
      </c>
      <c r="U565" s="12">
        <f t="array" ref="U565">IF(S565="",0,S565)+IF((COUNT(J565:R565)&lt;6),SUM(J565:R565),(MAX(J565:R565)+LARGE(J565:R565,2)+LARGE(J565:R565,3)+LARGE(J565:R565,4)+LARGE(J565:R565,5)))</f>
        <v>0</v>
      </c>
      <c r="V565" s="12">
        <f>U565+G565+I565</f>
        <v>0</v>
      </c>
      <c r="W565" s="12">
        <f t="array" ref="W565">COUNT(J565:S565)</f>
        <v>0</v>
      </c>
      <c r="X565" s="12"/>
      <c r="Y565" s="12"/>
      <c r="Z565" s="12"/>
      <c r="AA565" s="16"/>
      <c r="AC565" s="12"/>
      <c r="AD565" s="12"/>
    </row>
    <row r="566" spans="1:256" s="19" customFormat="1" ht="16.5" customHeight="1" x14ac:dyDescent="0.2">
      <c r="A566" s="12">
        <v>539</v>
      </c>
      <c r="B566" s="12">
        <f t="array" ref="B566">_xlfn.RANK.EQ(V566,$V$2:$V$607)</f>
        <v>541</v>
      </c>
      <c r="C566" t="str">
        <f>IF(VLOOKUP($A566,Tournoi!$B$2:$F$601,3,0)="","",VLOOKUP($A566,Tournoi!$B$2:$F$601,3,0))</f>
        <v/>
      </c>
      <c r="D566" t="str">
        <f>IF(VLOOKUP($A566,Tournoi!$B$2:$F$601,4,0)="","",VLOOKUP($A566,Tournoi!$B$2:$F$601,4,0))</f>
        <v/>
      </c>
      <c r="E566" t="str">
        <f>IF(VLOOKUP($A566,Tournoi!$B$2:$F$612,5,0)="","",VLOOKUP($A566,Tournoi!$B$2:$F$612,5,0))</f>
        <v/>
      </c>
      <c r="F566" s="12">
        <v>0</v>
      </c>
      <c r="G566" s="12">
        <v>0</v>
      </c>
      <c r="H566" s="12">
        <v>0</v>
      </c>
      <c r="I566" s="12">
        <v>0</v>
      </c>
      <c r="J566" s="14"/>
      <c r="K566" s="12"/>
      <c r="L566" t="s">
        <v>958</v>
      </c>
      <c r="M566" s="12" t="s">
        <v>958</v>
      </c>
      <c r="N566" s="12" t="s">
        <v>958</v>
      </c>
      <c r="O566" s="12" t="str">
        <f>IF(VLOOKUP($A566,Tournoi!$B$2:$AC$601,6,0)="","",VLOOKUP($A566,Tournoi!$B$2:$AF$601,30,0))</f>
        <v/>
      </c>
      <c r="P566" s="12"/>
      <c r="Q566" s="12"/>
      <c r="R566" s="12"/>
      <c r="S566" s="15"/>
      <c r="T566" s="14">
        <f t="array" ref="T566">SUM(J566:S566)</f>
        <v>0</v>
      </c>
      <c r="U566" s="12">
        <f t="array" ref="U566">IF(S566="",0,S566)+IF((COUNT(J566:R566)&lt;6),SUM(J566:R566),(MAX(J566:R566)+LARGE(J566:R566,2)+LARGE(J566:R566,3)+LARGE(J566:R566,4)+LARGE(J566:R566,5)))</f>
        <v>0</v>
      </c>
      <c r="V566" s="12">
        <f>U566+G566+I566</f>
        <v>0</v>
      </c>
      <c r="W566" s="12">
        <f t="array" ref="W566">COUNT(J566:S566)</f>
        <v>0</v>
      </c>
      <c r="X566" s="12"/>
      <c r="Y566" s="12"/>
      <c r="Z566" s="16"/>
      <c r="AA566" s="12"/>
      <c r="AB566" s="12"/>
      <c r="AC566" s="16"/>
      <c r="AD566" s="16"/>
    </row>
    <row r="567" spans="1:256" s="19" customFormat="1" ht="16.5" customHeight="1" x14ac:dyDescent="0.2">
      <c r="A567" s="12">
        <v>540</v>
      </c>
      <c r="B567" s="12">
        <f t="array" ref="B567">_xlfn.RANK.EQ(V567,$V$2:$V$607)</f>
        <v>541</v>
      </c>
      <c r="C567" t="str">
        <f>IF(VLOOKUP($A567,Tournoi!$B$2:$F$601,3,0)="","",VLOOKUP($A567,Tournoi!$B$2:$F$601,3,0))</f>
        <v/>
      </c>
      <c r="D567" t="str">
        <f>IF(VLOOKUP($A567,Tournoi!$B$2:$F$601,4,0)="","",VLOOKUP($A567,Tournoi!$B$2:$F$601,4,0))</f>
        <v/>
      </c>
      <c r="E567" t="str">
        <f>IF(VLOOKUP($A567,Tournoi!$B$2:$F$612,5,0)="","",VLOOKUP($A567,Tournoi!$B$2:$F$612,5,0))</f>
        <v/>
      </c>
      <c r="F567" s="12">
        <v>0</v>
      </c>
      <c r="G567" s="12">
        <v>0</v>
      </c>
      <c r="H567" s="12">
        <v>0</v>
      </c>
      <c r="I567" s="12">
        <v>0</v>
      </c>
      <c r="J567" s="14"/>
      <c r="K567" s="12"/>
      <c r="L567" t="s">
        <v>958</v>
      </c>
      <c r="M567" s="12" t="s">
        <v>958</v>
      </c>
      <c r="N567" s="12" t="s">
        <v>958</v>
      </c>
      <c r="O567" s="12" t="str">
        <f>IF(VLOOKUP($A567,Tournoi!$B$2:$AC$601,6,0)="","",VLOOKUP($A567,Tournoi!$B$2:$AF$601,30,0))</f>
        <v/>
      </c>
      <c r="P567" s="12"/>
      <c r="Q567" s="12"/>
      <c r="R567" s="12"/>
      <c r="S567" s="15"/>
      <c r="T567" s="14">
        <f t="array" ref="T567">SUM(J567:S567)</f>
        <v>0</v>
      </c>
      <c r="U567" s="12">
        <f t="array" ref="U567">IF(S567="",0,S567)+IF((COUNT(J567:R567)&lt;6),SUM(J567:R567),(MAX(J567:R567)+LARGE(J567:R567,2)+LARGE(J567:R567,3)+LARGE(J567:R567,4)+LARGE(J567:R567,5)))</f>
        <v>0</v>
      </c>
      <c r="V567" s="12">
        <f>U567+G567+I567</f>
        <v>0</v>
      </c>
      <c r="W567" s="12">
        <f t="array" ref="W567">COUNT(J567:S567)</f>
        <v>0</v>
      </c>
      <c r="X567" s="12"/>
      <c r="Y567" s="12"/>
      <c r="Z567" s="16"/>
      <c r="AA567" s="12"/>
      <c r="AB567" s="12"/>
      <c r="AC567" s="16"/>
      <c r="AD567" s="16"/>
    </row>
    <row r="568" spans="1:256" s="19" customFormat="1" ht="16.5" customHeight="1" x14ac:dyDescent="0.2">
      <c r="A568" s="12">
        <v>541</v>
      </c>
      <c r="B568" s="12">
        <f t="array" ref="B568">_xlfn.RANK.EQ(V568,$V$2:$V$607)</f>
        <v>541</v>
      </c>
      <c r="C568" t="str">
        <f>IF(VLOOKUP($A568,Tournoi!$B$2:$F$601,3,0)="","",VLOOKUP($A568,Tournoi!$B$2:$F$601,3,0))</f>
        <v/>
      </c>
      <c r="D568" t="str">
        <f>IF(VLOOKUP($A568,Tournoi!$B$2:$F$601,4,0)="","",VLOOKUP($A568,Tournoi!$B$2:$F$601,4,0))</f>
        <v/>
      </c>
      <c r="E568" t="str">
        <f>IF(VLOOKUP($A568,Tournoi!$B$2:$F$612,5,0)="","",VLOOKUP($A568,Tournoi!$B$2:$F$612,5,0))</f>
        <v/>
      </c>
      <c r="F568" s="12">
        <v>0</v>
      </c>
      <c r="G568" s="12">
        <v>0</v>
      </c>
      <c r="H568" s="12">
        <v>0</v>
      </c>
      <c r="I568" s="12">
        <v>0</v>
      </c>
      <c r="J568" s="14"/>
      <c r="K568" s="12"/>
      <c r="L568" t="s">
        <v>958</v>
      </c>
      <c r="M568" s="12" t="s">
        <v>958</v>
      </c>
      <c r="N568" s="12" t="s">
        <v>958</v>
      </c>
      <c r="O568" s="12" t="str">
        <f>IF(VLOOKUP($A568,Tournoi!$B$2:$AC$601,6,0)="","",VLOOKUP($A568,Tournoi!$B$2:$AF$601,30,0))</f>
        <v/>
      </c>
      <c r="P568" s="12"/>
      <c r="Q568" s="12"/>
      <c r="R568" s="12"/>
      <c r="S568" s="15"/>
      <c r="T568" s="14">
        <f t="array" ref="T568">SUM(J568:S568)</f>
        <v>0</v>
      </c>
      <c r="U568" s="12">
        <f t="array" ref="U568">IF(S568="",0,S568)+IF((COUNT(J568:R568)&lt;6),SUM(J568:R568),(MAX(J568:R568)+LARGE(J568:R568,2)+LARGE(J568:R568,3)+LARGE(J568:R568,4)+LARGE(J568:R568,5)))</f>
        <v>0</v>
      </c>
      <c r="V568" s="12">
        <f>U568+G568+I568</f>
        <v>0</v>
      </c>
      <c r="W568" s="12">
        <f t="array" ref="W568">COUNT(J568:S568)</f>
        <v>0</v>
      </c>
      <c r="X568" s="12"/>
      <c r="Y568" s="12"/>
      <c r="Z568" s="16"/>
      <c r="AA568" s="12"/>
      <c r="AB568" s="12"/>
      <c r="AC568" s="16"/>
      <c r="AD568" s="16"/>
    </row>
    <row r="569" spans="1:256" s="19" customFormat="1" ht="16.5" customHeight="1" x14ac:dyDescent="0.2">
      <c r="A569" s="12">
        <v>543</v>
      </c>
      <c r="B569" s="12">
        <f t="array" ref="B569">_xlfn.RANK.EQ(V569,$V$2:$V$607)</f>
        <v>541</v>
      </c>
      <c r="C569" t="str">
        <f>IF(VLOOKUP($A569,Tournoi!$B$2:$F$601,3,0)="","",VLOOKUP($A569,Tournoi!$B$2:$F$601,3,0))</f>
        <v/>
      </c>
      <c r="D569" t="str">
        <f>IF(VLOOKUP($A569,Tournoi!$B$2:$F$601,4,0)="","",VLOOKUP($A569,Tournoi!$B$2:$F$601,4,0))</f>
        <v/>
      </c>
      <c r="E569" t="str">
        <f>IF(VLOOKUP($A569,Tournoi!$B$2:$F$612,5,0)="","",VLOOKUP($A569,Tournoi!$B$2:$F$612,5,0))</f>
        <v/>
      </c>
      <c r="F569" s="12">
        <v>0</v>
      </c>
      <c r="G569" s="12">
        <v>0</v>
      </c>
      <c r="H569" s="12">
        <v>0</v>
      </c>
      <c r="I569" s="12">
        <v>0</v>
      </c>
      <c r="J569" s="14"/>
      <c r="K569" s="12"/>
      <c r="L569" t="s">
        <v>958</v>
      </c>
      <c r="M569" s="12" t="s">
        <v>958</v>
      </c>
      <c r="N569" s="12" t="s">
        <v>958</v>
      </c>
      <c r="O569" s="12" t="str">
        <f>IF(VLOOKUP($A569,Tournoi!$B$2:$AC$601,6,0)="","",VLOOKUP($A569,Tournoi!$B$2:$AF$601,30,0))</f>
        <v/>
      </c>
      <c r="P569" s="12"/>
      <c r="Q569" s="12"/>
      <c r="R569" s="12"/>
      <c r="S569" s="15"/>
      <c r="T569" s="14">
        <f t="array" ref="T569">SUM(J569:S569)</f>
        <v>0</v>
      </c>
      <c r="U569" s="12">
        <f t="array" ref="U569">IF(S569="",0,S569)+IF((COUNT(J569:R569)&lt;6),SUM(J569:R569),(MAX(J569:R569)+LARGE(J569:R569,2)+LARGE(J569:R569,3)+LARGE(J569:R569,4)+LARGE(J569:R569,5)))</f>
        <v>0</v>
      </c>
      <c r="V569" s="12">
        <f>U569+G569+I569</f>
        <v>0</v>
      </c>
      <c r="W569" s="12">
        <f t="array" ref="W569">COUNT(J569:S569)</f>
        <v>0</v>
      </c>
      <c r="X569" s="12"/>
      <c r="Y569" s="12"/>
      <c r="Z569" s="16"/>
      <c r="AA569" s="12"/>
      <c r="AB569" s="12"/>
      <c r="AC569" s="16"/>
      <c r="AD569" s="16"/>
    </row>
    <row r="570" spans="1:256" s="19" customFormat="1" ht="16.5" customHeight="1" x14ac:dyDescent="0.2">
      <c r="A570" s="12">
        <v>547</v>
      </c>
      <c r="B570" s="12">
        <f t="array" ref="B570">_xlfn.RANK.EQ(V570,$V$2:$V$607)</f>
        <v>541</v>
      </c>
      <c r="C570" t="str">
        <f>IF(VLOOKUP($A570,Tournoi!$B$2:$F$601,3,0)="","",VLOOKUP($A570,Tournoi!$B$2:$F$601,3,0))</f>
        <v/>
      </c>
      <c r="D570" t="str">
        <f>IF(VLOOKUP($A570,Tournoi!$B$2:$F$601,4,0)="","",VLOOKUP($A570,Tournoi!$B$2:$F$601,4,0))</f>
        <v/>
      </c>
      <c r="E570" t="str">
        <f>IF(VLOOKUP($A570,Tournoi!$B$2:$F$612,5,0)="","",VLOOKUP($A570,Tournoi!$B$2:$F$612,5,0))</f>
        <v/>
      </c>
      <c r="F570" s="12">
        <v>0</v>
      </c>
      <c r="G570" s="12">
        <v>0</v>
      </c>
      <c r="H570" s="12">
        <v>0</v>
      </c>
      <c r="I570" s="12">
        <v>0</v>
      </c>
      <c r="J570" s="14"/>
      <c r="K570" s="12"/>
      <c r="L570" t="s">
        <v>958</v>
      </c>
      <c r="M570" s="12" t="s">
        <v>958</v>
      </c>
      <c r="N570" s="12" t="s">
        <v>958</v>
      </c>
      <c r="O570" s="12" t="str">
        <f>IF(VLOOKUP($A570,Tournoi!$B$2:$AC$601,6,0)="","",VLOOKUP($A570,Tournoi!$B$2:$AF$601,30,0))</f>
        <v/>
      </c>
      <c r="P570" s="12"/>
      <c r="Q570" s="12"/>
      <c r="R570" s="12"/>
      <c r="S570" s="15"/>
      <c r="T570" s="14">
        <f t="array" ref="T570">SUM(J570:S570)</f>
        <v>0</v>
      </c>
      <c r="U570" s="12">
        <f t="array" ref="U570">IF(S570="",0,S570)+IF((COUNT(J570:R570)&lt;6),SUM(J570:R570),(MAX(J570:R570)+LARGE(J570:R570,2)+LARGE(J570:R570,3)+LARGE(J570:R570,4)+LARGE(J570:R570,5)))</f>
        <v>0</v>
      </c>
      <c r="V570" s="12">
        <f>U570+G570+I570</f>
        <v>0</v>
      </c>
      <c r="W570" s="12">
        <f t="array" ref="W570">COUNT(J570:S570)</f>
        <v>0</v>
      </c>
      <c r="X570" s="12"/>
      <c r="Y570" s="12"/>
      <c r="Z570" s="16"/>
      <c r="AA570" s="16"/>
      <c r="AC570" s="16"/>
      <c r="AD570" s="16"/>
    </row>
    <row r="571" spans="1:256" s="19" customFormat="1" ht="16.5" customHeight="1" x14ac:dyDescent="0.2">
      <c r="A571" s="12">
        <v>548</v>
      </c>
      <c r="B571" s="12">
        <f t="array" ref="B571">_xlfn.RANK.EQ(V571,$V$2:$V$607)</f>
        <v>541</v>
      </c>
      <c r="C571" t="str">
        <f>IF(VLOOKUP($A571,Tournoi!$B$2:$F$601,3,0)="","",VLOOKUP($A571,Tournoi!$B$2:$F$601,3,0))</f>
        <v/>
      </c>
      <c r="D571" t="str">
        <f>IF(VLOOKUP($A571,Tournoi!$B$2:$F$601,4,0)="","",VLOOKUP($A571,Tournoi!$B$2:$F$601,4,0))</f>
        <v/>
      </c>
      <c r="E571" t="str">
        <f>IF(VLOOKUP($A571,Tournoi!$B$2:$F$612,5,0)="","",VLOOKUP($A571,Tournoi!$B$2:$F$612,5,0))</f>
        <v/>
      </c>
      <c r="F571" s="12">
        <v>0</v>
      </c>
      <c r="G571" s="12">
        <v>0</v>
      </c>
      <c r="H571" s="12">
        <v>0</v>
      </c>
      <c r="I571" s="12">
        <v>0</v>
      </c>
      <c r="J571" s="14"/>
      <c r="K571" s="12"/>
      <c r="L571" t="s">
        <v>958</v>
      </c>
      <c r="M571" s="12" t="s">
        <v>958</v>
      </c>
      <c r="N571" s="12" t="s">
        <v>958</v>
      </c>
      <c r="O571" s="12" t="str">
        <f>IF(VLOOKUP($A571,Tournoi!$B$2:$AC$601,6,0)="","",VLOOKUP($A571,Tournoi!$B$2:$AF$601,30,0))</f>
        <v/>
      </c>
      <c r="P571" s="12"/>
      <c r="Q571" s="12"/>
      <c r="R571" s="12"/>
      <c r="S571" s="15"/>
      <c r="T571" s="14">
        <f t="array" ref="T571">SUM(J571:S571)</f>
        <v>0</v>
      </c>
      <c r="U571" s="12">
        <f t="array" ref="U571">IF(S571="",0,S571)+IF((COUNT(J571:R571)&lt;6),SUM(J571:R571),(MAX(J571:R571)+LARGE(J571:R571,2)+LARGE(J571:R571,3)+LARGE(J571:R571,4)+LARGE(J571:R571,5)))</f>
        <v>0</v>
      </c>
      <c r="V571" s="12">
        <f>U571+G571+I571</f>
        <v>0</v>
      </c>
      <c r="W571" s="12">
        <f t="array" ref="W571">COUNT(J571:S571)</f>
        <v>0</v>
      </c>
      <c r="X571" s="12"/>
      <c r="Y571" s="12"/>
      <c r="Z571" s="16"/>
      <c r="AA571" s="16"/>
      <c r="AC571" s="16"/>
      <c r="AD571" s="16"/>
    </row>
    <row r="572" spans="1:256" s="19" customFormat="1" ht="16.5" customHeight="1" x14ac:dyDescent="0.2">
      <c r="A572" s="12">
        <v>549</v>
      </c>
      <c r="B572" s="12">
        <f t="array" ref="B572">_xlfn.RANK.EQ(V572,$V$2:$V$607)</f>
        <v>541</v>
      </c>
      <c r="C572" t="str">
        <f>IF(VLOOKUP($A572,Tournoi!$B$2:$F$601,3,0)="","",VLOOKUP($A572,Tournoi!$B$2:$F$601,3,0))</f>
        <v/>
      </c>
      <c r="D572" t="str">
        <f>IF(VLOOKUP($A572,Tournoi!$B$2:$F$601,4,0)="","",VLOOKUP($A572,Tournoi!$B$2:$F$601,4,0))</f>
        <v/>
      </c>
      <c r="E572" t="str">
        <f>IF(VLOOKUP($A572,Tournoi!$B$2:$F$612,5,0)="","",VLOOKUP($A572,Tournoi!$B$2:$F$612,5,0))</f>
        <v/>
      </c>
      <c r="F572" s="12">
        <v>0</v>
      </c>
      <c r="G572" s="12">
        <v>0</v>
      </c>
      <c r="H572" s="12">
        <v>0</v>
      </c>
      <c r="I572" s="12">
        <v>0</v>
      </c>
      <c r="J572" s="14"/>
      <c r="K572" s="12"/>
      <c r="L572" t="s">
        <v>958</v>
      </c>
      <c r="M572" s="12" t="s">
        <v>958</v>
      </c>
      <c r="N572" s="12" t="s">
        <v>958</v>
      </c>
      <c r="O572" s="12" t="str">
        <f>IF(VLOOKUP($A572,Tournoi!$B$2:$AC$601,6,0)="","",VLOOKUP($A572,Tournoi!$B$2:$AF$601,30,0))</f>
        <v/>
      </c>
      <c r="P572" s="12"/>
      <c r="Q572" s="12"/>
      <c r="R572" s="12"/>
      <c r="S572" s="15"/>
      <c r="T572" s="14">
        <f t="array" ref="T572">SUM(J572:S572)</f>
        <v>0</v>
      </c>
      <c r="U572" s="12">
        <f t="array" ref="U572">IF(S572="",0,S572)+IF((COUNT(J572:R572)&lt;6),SUM(J572:R572),(MAX(J572:R572)+LARGE(J572:R572,2)+LARGE(J572:R572,3)+LARGE(J572:R572,4)+LARGE(J572:R572,5)))</f>
        <v>0</v>
      </c>
      <c r="V572" s="12">
        <f>U572+G572+I572</f>
        <v>0</v>
      </c>
      <c r="W572" s="12">
        <f t="array" ref="W572">COUNT(J572:S572)</f>
        <v>0</v>
      </c>
      <c r="X572" s="12"/>
      <c r="Y572" s="12"/>
      <c r="Z572" s="16"/>
      <c r="AA572" s="12"/>
      <c r="AB572" s="12"/>
      <c r="AC572" s="16"/>
      <c r="AD572" s="16"/>
    </row>
    <row r="573" spans="1:256" s="19" customFormat="1" ht="16.5" customHeight="1" x14ac:dyDescent="0.2">
      <c r="A573" s="12">
        <v>552</v>
      </c>
      <c r="B573" s="12">
        <f t="array" ref="B573">_xlfn.RANK.EQ(V573,$V$2:$V$607)</f>
        <v>541</v>
      </c>
      <c r="C573" t="str">
        <f>IF(VLOOKUP($A573,Tournoi!$B$2:$F$601,3,0)="","",VLOOKUP($A573,Tournoi!$B$2:$F$601,3,0))</f>
        <v/>
      </c>
      <c r="D573" t="str">
        <f>IF(VLOOKUP($A573,Tournoi!$B$2:$F$601,4,0)="","",VLOOKUP($A573,Tournoi!$B$2:$F$601,4,0))</f>
        <v/>
      </c>
      <c r="E573" t="str">
        <f>IF(VLOOKUP($A573,Tournoi!$B$2:$F$612,5,0)="","",VLOOKUP($A573,Tournoi!$B$2:$F$612,5,0))</f>
        <v/>
      </c>
      <c r="F573" s="12">
        <v>0</v>
      </c>
      <c r="G573" s="12">
        <v>0</v>
      </c>
      <c r="H573" s="12">
        <v>0</v>
      </c>
      <c r="I573" s="12">
        <v>0</v>
      </c>
      <c r="J573" s="14"/>
      <c r="K573" s="12"/>
      <c r="L573" t="s">
        <v>958</v>
      </c>
      <c r="M573" s="12" t="s">
        <v>958</v>
      </c>
      <c r="N573" s="12" t="s">
        <v>958</v>
      </c>
      <c r="O573" s="12" t="str">
        <f>IF(VLOOKUP($A573,Tournoi!$B$2:$AC$601,6,0)="","",VLOOKUP($A573,Tournoi!$B$2:$AF$601,30,0))</f>
        <v/>
      </c>
      <c r="P573" s="12"/>
      <c r="Q573" s="12"/>
      <c r="R573" s="12"/>
      <c r="S573" s="15"/>
      <c r="T573" s="14">
        <f t="array" ref="T573">SUM(J573:S573)</f>
        <v>0</v>
      </c>
      <c r="U573" s="12">
        <f t="array" ref="U573">IF(S573="",0,S573)+IF((COUNT(J573:R573)&lt;6),SUM(J573:R573),(MAX(J573:R573)+LARGE(J573:R573,2)+LARGE(J573:R573,3)+LARGE(J573:R573,4)+LARGE(J573:R573,5)))</f>
        <v>0</v>
      </c>
      <c r="V573" s="12">
        <f>U573+G573+I573</f>
        <v>0</v>
      </c>
      <c r="W573" s="12">
        <f t="array" ref="W573">COUNT(J573:S573)</f>
        <v>0</v>
      </c>
      <c r="X573" s="12"/>
      <c r="Y573" s="12"/>
      <c r="Z573" s="16"/>
      <c r="AA573" s="12"/>
      <c r="AB573" s="12"/>
      <c r="AC573" s="16"/>
      <c r="AD573" s="16"/>
    </row>
    <row r="574" spans="1:256" s="19" customFormat="1" ht="16.5" customHeight="1" x14ac:dyDescent="0.2">
      <c r="A574" s="12">
        <v>555</v>
      </c>
      <c r="B574" s="12">
        <f t="array" ref="B574">_xlfn.RANK.EQ(V574,$V$2:$V$607)</f>
        <v>541</v>
      </c>
      <c r="C574" t="str">
        <f>IF(VLOOKUP($A574,Tournoi!$B$2:$F$601,3,0)="","",VLOOKUP($A574,Tournoi!$B$2:$F$601,3,0))</f>
        <v/>
      </c>
      <c r="D574" t="str">
        <f>IF(VLOOKUP($A574,Tournoi!$B$2:$F$601,4,0)="","",VLOOKUP($A574,Tournoi!$B$2:$F$601,4,0))</f>
        <v/>
      </c>
      <c r="E574" t="str">
        <f>IF(VLOOKUP($A574,Tournoi!$B$2:$F$612,5,0)="","",VLOOKUP($A574,Tournoi!$B$2:$F$612,5,0))</f>
        <v/>
      </c>
      <c r="F574" s="12">
        <v>0</v>
      </c>
      <c r="G574" s="12">
        <v>0</v>
      </c>
      <c r="H574" s="12">
        <v>0</v>
      </c>
      <c r="I574" s="12">
        <v>0</v>
      </c>
      <c r="J574" s="14"/>
      <c r="K574" s="12"/>
      <c r="L574" t="s">
        <v>958</v>
      </c>
      <c r="M574" s="12" t="s">
        <v>958</v>
      </c>
      <c r="N574" s="12" t="s">
        <v>958</v>
      </c>
      <c r="O574" s="12" t="str">
        <f>IF(VLOOKUP($A574,Tournoi!$B$2:$AC$601,6,0)="","",VLOOKUP($A574,Tournoi!$B$2:$AF$601,30,0))</f>
        <v/>
      </c>
      <c r="P574" s="12"/>
      <c r="Q574" s="12"/>
      <c r="R574" s="12"/>
      <c r="S574" s="15"/>
      <c r="T574" s="14">
        <f t="array" ref="T574">SUM(J574:S574)</f>
        <v>0</v>
      </c>
      <c r="U574" s="12">
        <f t="array" ref="U574">IF(S574="",0,S574)+IF((COUNT(J574:R574)&lt;6),SUM(J574:R574),(MAX(J574:R574)+LARGE(J574:R574,2)+LARGE(J574:R574,3)+LARGE(J574:R574,4)+LARGE(J574:R574,5)))</f>
        <v>0</v>
      </c>
      <c r="V574" s="12">
        <f>U574+G574+I574</f>
        <v>0</v>
      </c>
      <c r="W574" s="12">
        <f t="array" ref="W574">COUNT(J574:S574)</f>
        <v>0</v>
      </c>
      <c r="X574" s="12"/>
      <c r="Y574" s="12"/>
      <c r="Z574" s="12"/>
      <c r="AA574" s="12"/>
      <c r="AC574" s="12"/>
      <c r="AD574" s="12"/>
    </row>
    <row r="575" spans="1:256" s="19" customFormat="1" ht="16.5" customHeight="1" x14ac:dyDescent="0.2">
      <c r="A575" s="12">
        <v>556</v>
      </c>
      <c r="B575" s="12">
        <f t="array" ref="B575">_xlfn.RANK.EQ(V575,$V$2:$V$607)</f>
        <v>541</v>
      </c>
      <c r="C575" t="str">
        <f>IF(VLOOKUP($A575,Tournoi!$B$2:$F$601,3,0)="","",VLOOKUP($A575,Tournoi!$B$2:$F$601,3,0))</f>
        <v/>
      </c>
      <c r="D575" t="str">
        <f>IF(VLOOKUP($A575,Tournoi!$B$2:$F$601,4,0)="","",VLOOKUP($A575,Tournoi!$B$2:$F$601,4,0))</f>
        <v/>
      </c>
      <c r="E575" t="str">
        <f>IF(VLOOKUP($A575,Tournoi!$B$2:$F$612,5,0)="","",VLOOKUP($A575,Tournoi!$B$2:$F$612,5,0))</f>
        <v/>
      </c>
      <c r="F575" s="12">
        <v>0</v>
      </c>
      <c r="G575" s="12">
        <v>0</v>
      </c>
      <c r="H575" s="12">
        <v>0</v>
      </c>
      <c r="I575" s="12">
        <v>0</v>
      </c>
      <c r="J575" s="14"/>
      <c r="K575" s="12"/>
      <c r="L575" t="s">
        <v>958</v>
      </c>
      <c r="M575" s="12" t="s">
        <v>958</v>
      </c>
      <c r="N575" s="12" t="s">
        <v>958</v>
      </c>
      <c r="O575" s="12" t="str">
        <f>IF(VLOOKUP($A575,Tournoi!$B$2:$AC$601,6,0)="","",VLOOKUP($A575,Tournoi!$B$2:$AF$601,30,0))</f>
        <v/>
      </c>
      <c r="P575" s="12"/>
      <c r="Q575" s="12"/>
      <c r="R575" s="12"/>
      <c r="S575" s="15"/>
      <c r="T575" s="14">
        <f t="array" ref="T575">SUM(J575:S575)</f>
        <v>0</v>
      </c>
      <c r="U575" s="12">
        <f t="array" ref="U575">IF(S575="",0,S575)+IF((COUNT(J575:R575)&lt;6),SUM(J575:R575),(MAX(J575:R575)+LARGE(J575:R575,2)+LARGE(J575:R575,3)+LARGE(J575:R575,4)+LARGE(J575:R575,5)))</f>
        <v>0</v>
      </c>
      <c r="V575" s="12">
        <f>U575+G575+I575</f>
        <v>0</v>
      </c>
      <c r="W575" s="12">
        <f t="array" ref="W575">COUNT(J575:S575)</f>
        <v>0</v>
      </c>
      <c r="X575" s="12"/>
      <c r="Y575" s="12"/>
      <c r="Z575" s="12"/>
      <c r="AA575" s="12"/>
      <c r="AC575" s="12"/>
      <c r="AD575" s="12"/>
    </row>
    <row r="576" spans="1:256" s="19" customFormat="1" ht="16.5" customHeight="1" x14ac:dyDescent="0.2">
      <c r="A576" s="12">
        <v>557</v>
      </c>
      <c r="B576" s="12">
        <f t="array" ref="B576">_xlfn.RANK.EQ(V576,$V$2:$V$607)</f>
        <v>541</v>
      </c>
      <c r="C576" t="str">
        <f>IF(VLOOKUP($A576,Tournoi!$B$2:$F$601,3,0)="","",VLOOKUP($A576,Tournoi!$B$2:$F$601,3,0))</f>
        <v/>
      </c>
      <c r="D576" t="str">
        <f>IF(VLOOKUP($A576,Tournoi!$B$2:$F$601,4,0)="","",VLOOKUP($A576,Tournoi!$B$2:$F$601,4,0))</f>
        <v/>
      </c>
      <c r="E576" t="str">
        <f>IF(VLOOKUP($A576,Tournoi!$B$2:$F$612,5,0)="","",VLOOKUP($A576,Tournoi!$B$2:$F$612,5,0))</f>
        <v/>
      </c>
      <c r="F576" s="12">
        <v>0</v>
      </c>
      <c r="G576" s="12">
        <v>0</v>
      </c>
      <c r="H576" s="12">
        <v>0</v>
      </c>
      <c r="I576" s="12">
        <v>0</v>
      </c>
      <c r="J576" s="14"/>
      <c r="K576" s="12"/>
      <c r="L576" t="s">
        <v>958</v>
      </c>
      <c r="M576" s="12" t="s">
        <v>958</v>
      </c>
      <c r="N576" s="12" t="s">
        <v>958</v>
      </c>
      <c r="O576" s="12" t="str">
        <f>IF(VLOOKUP($A576,Tournoi!$B$2:$AC$601,6,0)="","",VLOOKUP($A576,Tournoi!$B$2:$AF$601,30,0))</f>
        <v/>
      </c>
      <c r="P576" s="12"/>
      <c r="Q576" s="12"/>
      <c r="R576" s="12"/>
      <c r="S576" s="15"/>
      <c r="T576" s="14">
        <f t="array" ref="T576">SUM(J576:S576)</f>
        <v>0</v>
      </c>
      <c r="U576" s="12">
        <f t="array" ref="U576">IF(S576="",0,S576)+IF((COUNT(J576:R576)&lt;6),SUM(J576:R576),(MAX(J576:R576)+LARGE(J576:R576,2)+LARGE(J576:R576,3)+LARGE(J576:R576,4)+LARGE(J576:R576,5)))</f>
        <v>0</v>
      </c>
      <c r="V576" s="12">
        <f>U576+G576+I576</f>
        <v>0</v>
      </c>
      <c r="W576" s="12">
        <f t="array" ref="W576">COUNT(J576:S576)</f>
        <v>0</v>
      </c>
      <c r="X576" s="12"/>
      <c r="Y576" s="12"/>
      <c r="Z576" s="16"/>
      <c r="AA576" s="12"/>
      <c r="AB576" s="12"/>
      <c r="AC576" s="16"/>
      <c r="AD576" s="16"/>
    </row>
    <row r="577" spans="1:256" s="19" customFormat="1" ht="16.5" customHeight="1" x14ac:dyDescent="0.2">
      <c r="A577" s="12">
        <v>559</v>
      </c>
      <c r="B577" s="12">
        <f t="array" ref="B577">_xlfn.RANK.EQ(V577,$V$2:$V$607)</f>
        <v>541</v>
      </c>
      <c r="C577" t="str">
        <f>IF(VLOOKUP($A577,Tournoi!$B$2:$F$601,3,0)="","",VLOOKUP($A577,Tournoi!$B$2:$F$601,3,0))</f>
        <v/>
      </c>
      <c r="D577" t="str">
        <f>IF(VLOOKUP($A577,Tournoi!$B$2:$F$601,4,0)="","",VLOOKUP($A577,Tournoi!$B$2:$F$601,4,0))</f>
        <v/>
      </c>
      <c r="E577" t="str">
        <f>IF(VLOOKUP($A577,Tournoi!$B$2:$F$612,5,0)="","",VLOOKUP($A577,Tournoi!$B$2:$F$612,5,0))</f>
        <v/>
      </c>
      <c r="F577" s="12">
        <v>0</v>
      </c>
      <c r="G577" s="12">
        <v>0</v>
      </c>
      <c r="H577" s="12">
        <v>0</v>
      </c>
      <c r="I577" s="12">
        <v>0</v>
      </c>
      <c r="J577" s="14"/>
      <c r="K577" s="12"/>
      <c r="L577" t="s">
        <v>958</v>
      </c>
      <c r="M577" s="12" t="s">
        <v>958</v>
      </c>
      <c r="N577" s="12" t="s">
        <v>958</v>
      </c>
      <c r="O577" s="12" t="str">
        <f>IF(VLOOKUP($A577,Tournoi!$B$2:$AC$601,6,0)="","",VLOOKUP($A577,Tournoi!$B$2:$AF$601,30,0))</f>
        <v/>
      </c>
      <c r="P577" s="12"/>
      <c r="Q577" s="12"/>
      <c r="R577" s="12"/>
      <c r="S577" s="15"/>
      <c r="T577" s="14">
        <f t="array" ref="T577">SUM(J577:S577)</f>
        <v>0</v>
      </c>
      <c r="U577" s="12">
        <f t="array" ref="U577">IF(S577="",0,S577)+IF((COUNT(J577:R577)&lt;6),SUM(J577:R577),(MAX(J577:R577)+LARGE(J577:R577,2)+LARGE(J577:R577,3)+LARGE(J577:R577,4)+LARGE(J577:R577,5)))</f>
        <v>0</v>
      </c>
      <c r="V577" s="12">
        <f>U577+G577+I577</f>
        <v>0</v>
      </c>
      <c r="W577" s="12">
        <f t="array" ref="W577">COUNT(J577:S577)</f>
        <v>0</v>
      </c>
      <c r="X577" s="12"/>
      <c r="Y577" s="12"/>
      <c r="Z577" s="12"/>
      <c r="AA577" s="12"/>
      <c r="AC577" s="12"/>
      <c r="AD577" s="12"/>
    </row>
    <row r="578" spans="1:256" s="19" customFormat="1" ht="16.5" customHeight="1" x14ac:dyDescent="0.2">
      <c r="A578" s="12">
        <v>561</v>
      </c>
      <c r="B578" s="12">
        <f t="array" ref="B578">_xlfn.RANK.EQ(V578,$V$2:$V$607)</f>
        <v>541</v>
      </c>
      <c r="C578" t="str">
        <f>IF(VLOOKUP($A578,Tournoi!$B$2:$F$601,3,0)="","",VLOOKUP($A578,Tournoi!$B$2:$F$601,3,0))</f>
        <v/>
      </c>
      <c r="D578" t="str">
        <f>IF(VLOOKUP($A578,Tournoi!$B$2:$F$601,4,0)="","",VLOOKUP($A578,Tournoi!$B$2:$F$601,4,0))</f>
        <v/>
      </c>
      <c r="E578" t="str">
        <f>IF(VLOOKUP($A578,Tournoi!$B$2:$F$612,5,0)="","",VLOOKUP($A578,Tournoi!$B$2:$F$612,5,0))</f>
        <v/>
      </c>
      <c r="F578" s="12">
        <v>0</v>
      </c>
      <c r="G578" s="12">
        <v>0</v>
      </c>
      <c r="H578" s="12">
        <v>0</v>
      </c>
      <c r="I578" s="12">
        <v>0</v>
      </c>
      <c r="J578" s="14"/>
      <c r="K578" s="12"/>
      <c r="L578" t="s">
        <v>958</v>
      </c>
      <c r="M578" s="12" t="s">
        <v>958</v>
      </c>
      <c r="N578" s="12" t="s">
        <v>958</v>
      </c>
      <c r="O578" s="12" t="str">
        <f>IF(VLOOKUP($A578,Tournoi!$B$2:$AC$601,6,0)="","",VLOOKUP($A578,Tournoi!$B$2:$AF$601,30,0))</f>
        <v/>
      </c>
      <c r="P578" s="12"/>
      <c r="Q578" s="12"/>
      <c r="R578" s="12"/>
      <c r="S578" s="15"/>
      <c r="T578" s="14">
        <f t="array" ref="T578">SUM(J578:S578)</f>
        <v>0</v>
      </c>
      <c r="U578" s="12">
        <f t="array" ref="U578">IF(S578="",0,S578)+IF((COUNT(J578:R578)&lt;6),SUM(J578:R578),(MAX(J578:R578)+LARGE(J578:R578,2)+LARGE(J578:R578,3)+LARGE(J578:R578,4)+LARGE(J578:R578,5)))</f>
        <v>0</v>
      </c>
      <c r="V578" s="12">
        <f>U578+G578+I578</f>
        <v>0</v>
      </c>
      <c r="W578" s="12">
        <f t="array" ref="W578">COUNT(J578:S578)</f>
        <v>0</v>
      </c>
      <c r="X578" s="12"/>
      <c r="Y578" s="12"/>
      <c r="Z578" s="12"/>
      <c r="AA578" s="12"/>
      <c r="AC578" s="12"/>
      <c r="AD578" s="12"/>
    </row>
    <row r="579" spans="1:256" s="19" customFormat="1" ht="16.5" customHeight="1" x14ac:dyDescent="0.2">
      <c r="A579" s="12">
        <v>562</v>
      </c>
      <c r="B579" s="12">
        <f t="array" ref="B579">_xlfn.RANK.EQ(V579,$V$2:$V$607)</f>
        <v>541</v>
      </c>
      <c r="C579" t="str">
        <f>IF(VLOOKUP($A579,Tournoi!$B$2:$F$601,3,0)="","",VLOOKUP($A579,Tournoi!$B$2:$F$601,3,0))</f>
        <v/>
      </c>
      <c r="D579" t="str">
        <f>IF(VLOOKUP($A579,Tournoi!$B$2:$F$601,4,0)="","",VLOOKUP($A579,Tournoi!$B$2:$F$601,4,0))</f>
        <v/>
      </c>
      <c r="E579" t="str">
        <f>IF(VLOOKUP($A579,Tournoi!$B$2:$F$612,5,0)="","",VLOOKUP($A579,Tournoi!$B$2:$F$612,5,0))</f>
        <v/>
      </c>
      <c r="F579" s="12">
        <v>0</v>
      </c>
      <c r="G579" s="12">
        <v>0</v>
      </c>
      <c r="H579" s="12">
        <v>0</v>
      </c>
      <c r="I579" s="12">
        <v>0</v>
      </c>
      <c r="J579" s="14"/>
      <c r="K579" s="12"/>
      <c r="L579" t="s">
        <v>958</v>
      </c>
      <c r="M579" s="12" t="s">
        <v>958</v>
      </c>
      <c r="N579" s="12" t="s">
        <v>958</v>
      </c>
      <c r="O579" s="12" t="str">
        <f>IF(VLOOKUP($A579,Tournoi!$B$2:$AC$601,6,0)="","",VLOOKUP($A579,Tournoi!$B$2:$AF$601,30,0))</f>
        <v/>
      </c>
      <c r="P579" s="12"/>
      <c r="Q579" s="12"/>
      <c r="R579" s="12"/>
      <c r="S579" s="15"/>
      <c r="T579" s="14">
        <f t="array" ref="T579">SUM(J579:S579)</f>
        <v>0</v>
      </c>
      <c r="U579" s="12">
        <f t="array" ref="U579">IF(S579="",0,S579)+IF((COUNT(J579:R579)&lt;6),SUM(J579:R579),(MAX(J579:R579)+LARGE(J579:R579,2)+LARGE(J579:R579,3)+LARGE(J579:R579,4)+LARGE(J579:R579,5)))</f>
        <v>0</v>
      </c>
      <c r="V579" s="12">
        <f>U579+G579+I579</f>
        <v>0</v>
      </c>
      <c r="W579" s="12">
        <f t="array" ref="W579">COUNT(J579:S579)</f>
        <v>0</v>
      </c>
      <c r="X579" s="12"/>
      <c r="Y579" s="12"/>
      <c r="Z579" s="16"/>
      <c r="AA579" s="12"/>
      <c r="AB579" s="12"/>
      <c r="AC579" s="16"/>
      <c r="AD579" s="16"/>
    </row>
    <row r="580" spans="1:256" s="19" customFormat="1" ht="16.5" customHeight="1" x14ac:dyDescent="0.2">
      <c r="A580" s="12">
        <v>565</v>
      </c>
      <c r="B580" s="12">
        <f t="array" ref="B580">_xlfn.RANK.EQ(V580,$V$2:$V$607)</f>
        <v>541</v>
      </c>
      <c r="C580" t="str">
        <f>IF(VLOOKUP($A580,Tournoi!$B$2:$F$601,3,0)="","",VLOOKUP($A580,Tournoi!$B$2:$F$601,3,0))</f>
        <v/>
      </c>
      <c r="D580" t="str">
        <f>IF(VLOOKUP($A580,Tournoi!$B$2:$F$601,4,0)="","",VLOOKUP($A580,Tournoi!$B$2:$F$601,4,0))</f>
        <v/>
      </c>
      <c r="E580" t="str">
        <f>IF(VLOOKUP($A580,Tournoi!$B$2:$F$612,5,0)="","",VLOOKUP($A580,Tournoi!$B$2:$F$612,5,0))</f>
        <v/>
      </c>
      <c r="F580" s="12">
        <v>0</v>
      </c>
      <c r="G580" s="12">
        <v>0</v>
      </c>
      <c r="H580" s="12">
        <v>0</v>
      </c>
      <c r="I580" s="12">
        <v>0</v>
      </c>
      <c r="J580" s="14"/>
      <c r="K580" s="12"/>
      <c r="L580" t="s">
        <v>958</v>
      </c>
      <c r="M580" s="12" t="s">
        <v>958</v>
      </c>
      <c r="N580" s="12" t="s">
        <v>958</v>
      </c>
      <c r="O580" s="12" t="str">
        <f>IF(VLOOKUP($A580,Tournoi!$B$2:$AC$601,6,0)="","",VLOOKUP($A580,Tournoi!$B$2:$AF$601,30,0))</f>
        <v/>
      </c>
      <c r="P580" s="12"/>
      <c r="Q580" s="12"/>
      <c r="R580" s="12"/>
      <c r="S580" s="15"/>
      <c r="T580" s="14">
        <f t="array" ref="T580">SUM(J580:S580)</f>
        <v>0</v>
      </c>
      <c r="U580" s="12">
        <f t="array" ref="U580">IF(S580="",0,S580)+IF((COUNT(J580:R580)&lt;6),SUM(J580:R580),(MAX(J580:R580)+LARGE(J580:R580,2)+LARGE(J580:R580,3)+LARGE(J580:R580,4)+LARGE(J580:R580,5)))</f>
        <v>0</v>
      </c>
      <c r="V580" s="12">
        <f>U580+G580+I580</f>
        <v>0</v>
      </c>
      <c r="W580" s="12">
        <f t="array" ref="W580">COUNT(J580:S580)</f>
        <v>0</v>
      </c>
      <c r="X580" s="12"/>
      <c r="Y580" s="12"/>
      <c r="Z580" s="16"/>
      <c r="AA580" s="12"/>
      <c r="AB580" s="12"/>
      <c r="AC580" s="16"/>
      <c r="AD580" s="16"/>
      <c r="AE580" s="21"/>
    </row>
    <row r="581" spans="1:256" s="19" customFormat="1" ht="16.5" customHeight="1" x14ac:dyDescent="0.2">
      <c r="A581" s="12">
        <v>572</v>
      </c>
      <c r="B581" s="12">
        <f t="array" ref="B581">_xlfn.RANK.EQ(V581,$V$2:$V$607)</f>
        <v>541</v>
      </c>
      <c r="C581" t="str">
        <f>IF(VLOOKUP($A581,Tournoi!$B$2:$F$601,3,0)="","",VLOOKUP($A581,Tournoi!$B$2:$F$601,3,0))</f>
        <v/>
      </c>
      <c r="D581" t="str">
        <f>IF(VLOOKUP($A581,Tournoi!$B$2:$F$601,4,0)="","",VLOOKUP($A581,Tournoi!$B$2:$F$601,4,0))</f>
        <v/>
      </c>
      <c r="E581" t="str">
        <f>IF(VLOOKUP($A581,Tournoi!$B$2:$F$612,5,0)="","",VLOOKUP($A581,Tournoi!$B$2:$F$612,5,0))</f>
        <v/>
      </c>
      <c r="F581" s="12">
        <v>0</v>
      </c>
      <c r="G581" s="12">
        <v>0</v>
      </c>
      <c r="H581" s="12">
        <v>0</v>
      </c>
      <c r="I581" s="12">
        <v>0</v>
      </c>
      <c r="J581" s="14"/>
      <c r="K581" s="12"/>
      <c r="L581" t="s">
        <v>958</v>
      </c>
      <c r="M581" s="12" t="s">
        <v>958</v>
      </c>
      <c r="N581" s="12" t="s">
        <v>958</v>
      </c>
      <c r="O581" s="12" t="str">
        <f>IF(VLOOKUP($A581,Tournoi!$B$2:$AC$601,6,0)="","",VLOOKUP($A581,Tournoi!$B$2:$AF$601,30,0))</f>
        <v/>
      </c>
      <c r="P581" s="12"/>
      <c r="Q581" s="12"/>
      <c r="R581" s="12"/>
      <c r="S581" s="15"/>
      <c r="T581" s="14">
        <f t="array" ref="T581">SUM(J581:S581)</f>
        <v>0</v>
      </c>
      <c r="U581" s="12">
        <f t="array" ref="U581">IF(S581="",0,S581)+IF((COUNT(J581:R581)&lt;6),SUM(J581:R581),(MAX(J581:R581)+LARGE(J581:R581,2)+LARGE(J581:R581,3)+LARGE(J581:R581,4)+LARGE(J581:R581,5)))</f>
        <v>0</v>
      </c>
      <c r="V581" s="12">
        <f>U581+G581+I581</f>
        <v>0</v>
      </c>
      <c r="W581" s="12">
        <f t="array" ref="W581">COUNT(J581:S581)</f>
        <v>0</v>
      </c>
      <c r="X581" s="12"/>
      <c r="Y581" s="12"/>
      <c r="Z581" s="16"/>
      <c r="AA581" s="16"/>
      <c r="AC581" s="16"/>
      <c r="AD581" s="16"/>
    </row>
    <row r="582" spans="1:256" s="19" customFormat="1" ht="16.5" customHeight="1" x14ac:dyDescent="0.2">
      <c r="A582" s="12">
        <v>573</v>
      </c>
      <c r="B582" s="12">
        <f t="array" ref="B582">_xlfn.RANK.EQ(V582,$V$2:$V$607)</f>
        <v>541</v>
      </c>
      <c r="C582" t="str">
        <f>IF(VLOOKUP($A582,Tournoi!$B$2:$F$601,3,0)="","",VLOOKUP($A582,Tournoi!$B$2:$F$601,3,0))</f>
        <v/>
      </c>
      <c r="D582" t="str">
        <f>IF(VLOOKUP($A582,Tournoi!$B$2:$F$601,4,0)="","",VLOOKUP($A582,Tournoi!$B$2:$F$601,4,0))</f>
        <v/>
      </c>
      <c r="E582" t="str">
        <f>IF(VLOOKUP($A582,Tournoi!$B$2:$F$612,5,0)="","",VLOOKUP($A582,Tournoi!$B$2:$F$612,5,0))</f>
        <v/>
      </c>
      <c r="F582" s="12">
        <v>0</v>
      </c>
      <c r="G582" s="12">
        <v>0</v>
      </c>
      <c r="H582" s="12">
        <v>0</v>
      </c>
      <c r="I582" s="12">
        <v>0</v>
      </c>
      <c r="J582" s="14"/>
      <c r="K582" s="12"/>
      <c r="L582" t="s">
        <v>958</v>
      </c>
      <c r="M582" s="12" t="s">
        <v>958</v>
      </c>
      <c r="N582" s="12" t="s">
        <v>958</v>
      </c>
      <c r="O582" s="12" t="str">
        <f>IF(VLOOKUP($A582,Tournoi!$B$2:$AC$601,6,0)="","",VLOOKUP($A582,Tournoi!$B$2:$AF$601,30,0))</f>
        <v/>
      </c>
      <c r="P582" s="12"/>
      <c r="Q582" s="12"/>
      <c r="R582" s="12"/>
      <c r="S582" s="15"/>
      <c r="T582" s="14">
        <f t="array" ref="T582">SUM(J582:S582)</f>
        <v>0</v>
      </c>
      <c r="U582" s="12">
        <f t="array" ref="U582">IF(S582="",0,S582)+IF((COUNT(J582:R582)&lt;6),SUM(J582:R582),(MAX(J582:R582)+LARGE(J582:R582,2)+LARGE(J582:R582,3)+LARGE(J582:R582,4)+LARGE(J582:R582,5)))</f>
        <v>0</v>
      </c>
      <c r="V582" s="12">
        <f>U582+G582+I582</f>
        <v>0</v>
      </c>
      <c r="W582" s="12">
        <f t="array" ref="W582">COUNT(J582:S582)</f>
        <v>0</v>
      </c>
      <c r="X582" s="12"/>
      <c r="Y582" s="12"/>
      <c r="Z582" s="16"/>
      <c r="AA582" s="16"/>
      <c r="AC582" s="16"/>
      <c r="AD582" s="16"/>
    </row>
    <row r="583" spans="1:256" s="19" customFormat="1" ht="16.5" customHeight="1" x14ac:dyDescent="0.2">
      <c r="A583" s="12">
        <v>576</v>
      </c>
      <c r="B583" s="12">
        <f t="array" ref="B583">_xlfn.RANK.EQ(V583,$V$2:$V$607)</f>
        <v>541</v>
      </c>
      <c r="C583" t="str">
        <f>IF(VLOOKUP($A583,Tournoi!$B$2:$F$601,3,0)="","",VLOOKUP($A583,Tournoi!$B$2:$F$601,3,0))</f>
        <v/>
      </c>
      <c r="D583" t="str">
        <f>IF(VLOOKUP($A583,Tournoi!$B$2:$F$601,4,0)="","",VLOOKUP($A583,Tournoi!$B$2:$F$601,4,0))</f>
        <v/>
      </c>
      <c r="E583" t="str">
        <f>IF(VLOOKUP($A583,Tournoi!$B$2:$F$612,5,0)="","",VLOOKUP($A583,Tournoi!$B$2:$F$612,5,0))</f>
        <v/>
      </c>
      <c r="F583" s="12">
        <v>0</v>
      </c>
      <c r="G583" s="12">
        <v>0</v>
      </c>
      <c r="H583" s="12">
        <v>0</v>
      </c>
      <c r="I583" s="12">
        <v>0</v>
      </c>
      <c r="J583" s="14"/>
      <c r="K583" s="12"/>
      <c r="L583" t="s">
        <v>958</v>
      </c>
      <c r="M583" s="12" t="s">
        <v>958</v>
      </c>
      <c r="N583" s="12" t="s">
        <v>958</v>
      </c>
      <c r="O583" s="12" t="str">
        <f>IF(VLOOKUP($A583,Tournoi!$B$2:$AC$601,6,0)="","",VLOOKUP($A583,Tournoi!$B$2:$AF$601,30,0))</f>
        <v/>
      </c>
      <c r="P583" s="12"/>
      <c r="Q583" s="12"/>
      <c r="R583" s="12"/>
      <c r="S583" s="15"/>
      <c r="T583" s="14">
        <f t="array" ref="T583">SUM(J583:S583)</f>
        <v>0</v>
      </c>
      <c r="U583" s="12">
        <f t="array" ref="U583">IF(S583="",0,S583)+IF((COUNT(J583:R583)&lt;6),SUM(J583:R583),(MAX(J583:R583)+LARGE(J583:R583,2)+LARGE(J583:R583,3)+LARGE(J583:R583,4)+LARGE(J583:R583,5)))</f>
        <v>0</v>
      </c>
      <c r="V583" s="12">
        <f>U583+G583+I583</f>
        <v>0</v>
      </c>
      <c r="W583" s="12">
        <f t="array" ref="W583">COUNT(J583:S583)</f>
        <v>0</v>
      </c>
      <c r="X583" s="12"/>
      <c r="Y583" s="12"/>
      <c r="Z583" s="16"/>
      <c r="AA583" s="12"/>
      <c r="AB583" s="12"/>
      <c r="AC583" s="16"/>
      <c r="AD583" s="16"/>
    </row>
    <row r="584" spans="1:256" s="19" customFormat="1" ht="16.5" customHeight="1" x14ac:dyDescent="0.2">
      <c r="A584" s="12">
        <v>577</v>
      </c>
      <c r="B584" s="12">
        <f t="array" ref="B584">_xlfn.RANK.EQ(V584,$V$2:$V$607)</f>
        <v>541</v>
      </c>
      <c r="C584" t="str">
        <f>IF(VLOOKUP($A584,Tournoi!$B$2:$F$601,3,0)="","",VLOOKUP($A584,Tournoi!$B$2:$F$601,3,0))</f>
        <v/>
      </c>
      <c r="D584" t="str">
        <f>IF(VLOOKUP($A584,Tournoi!$B$2:$F$601,4,0)="","",VLOOKUP($A584,Tournoi!$B$2:$F$601,4,0))</f>
        <v/>
      </c>
      <c r="E584" t="str">
        <f>IF(VLOOKUP($A584,Tournoi!$B$2:$F$612,5,0)="","",VLOOKUP($A584,Tournoi!$B$2:$F$612,5,0))</f>
        <v/>
      </c>
      <c r="F584" s="12">
        <v>0</v>
      </c>
      <c r="G584" s="12">
        <v>0</v>
      </c>
      <c r="H584" s="12">
        <v>0</v>
      </c>
      <c r="I584" s="12">
        <v>0</v>
      </c>
      <c r="J584" s="14"/>
      <c r="K584" s="12"/>
      <c r="L584" t="s">
        <v>958</v>
      </c>
      <c r="M584" s="12" t="s">
        <v>958</v>
      </c>
      <c r="N584" s="12" t="s">
        <v>958</v>
      </c>
      <c r="O584" s="12" t="str">
        <f>IF(VLOOKUP($A584,Tournoi!$B$2:$AC$601,6,0)="","",VLOOKUP($A584,Tournoi!$B$2:$AF$601,30,0))</f>
        <v/>
      </c>
      <c r="P584" s="12"/>
      <c r="Q584" s="12"/>
      <c r="R584" s="12"/>
      <c r="S584" s="15"/>
      <c r="T584" s="14">
        <f t="array" ref="T584">SUM(J584:S584)</f>
        <v>0</v>
      </c>
      <c r="U584" s="12">
        <f t="array" ref="U584">IF(S584="",0,S584)+IF((COUNT(J584:R584)&lt;6),SUM(J584:R584),(MAX(J584:R584)+LARGE(J584:R584,2)+LARGE(J584:R584,3)+LARGE(J584:R584,4)+LARGE(J584:R584,5)))</f>
        <v>0</v>
      </c>
      <c r="V584" s="12">
        <f>U584+G584+I584</f>
        <v>0</v>
      </c>
      <c r="W584" s="12">
        <f t="array" ref="W584">COUNT(J584:S584)</f>
        <v>0</v>
      </c>
      <c r="X584" s="12"/>
      <c r="Y584" s="12"/>
      <c r="Z584" s="16"/>
      <c r="AA584" s="12"/>
      <c r="AB584" s="12"/>
      <c r="AC584" s="16"/>
      <c r="AD584" s="16"/>
    </row>
    <row r="585" spans="1:256" s="19" customFormat="1" ht="16.5" customHeight="1" x14ac:dyDescent="0.2">
      <c r="A585" s="12">
        <v>579</v>
      </c>
      <c r="B585" s="12">
        <f t="array" ref="B585">_xlfn.RANK.EQ(V585,$V$2:$V$607)</f>
        <v>541</v>
      </c>
      <c r="C585" t="str">
        <f>IF(VLOOKUP($A585,Tournoi!$B$2:$F$601,3,0)="","",VLOOKUP($A585,Tournoi!$B$2:$F$601,3,0))</f>
        <v/>
      </c>
      <c r="D585" t="str">
        <f>IF(VLOOKUP($A585,Tournoi!$B$2:$F$601,4,0)="","",VLOOKUP($A585,Tournoi!$B$2:$F$601,4,0))</f>
        <v/>
      </c>
      <c r="E585" t="str">
        <f>IF(VLOOKUP($A585,Tournoi!$B$2:$F$612,5,0)="","",VLOOKUP($A585,Tournoi!$B$2:$F$612,5,0))</f>
        <v/>
      </c>
      <c r="F585" s="12">
        <v>0</v>
      </c>
      <c r="G585" s="12">
        <v>0</v>
      </c>
      <c r="H585" s="12">
        <v>0</v>
      </c>
      <c r="I585" s="12">
        <v>0</v>
      </c>
      <c r="J585" s="14"/>
      <c r="K585" s="12"/>
      <c r="L585" t="s">
        <v>958</v>
      </c>
      <c r="M585" s="12" t="s">
        <v>958</v>
      </c>
      <c r="N585" s="12" t="s">
        <v>958</v>
      </c>
      <c r="O585" s="12" t="str">
        <f>IF(VLOOKUP($A585,Tournoi!$B$2:$AC$601,6,0)="","",VLOOKUP($A585,Tournoi!$B$2:$AF$601,30,0))</f>
        <v/>
      </c>
      <c r="P585" s="12"/>
      <c r="Q585" s="12"/>
      <c r="R585" s="12"/>
      <c r="S585" s="15"/>
      <c r="T585" s="14">
        <f t="array" ref="T585">SUM(J585:S585)</f>
        <v>0</v>
      </c>
      <c r="U585" s="12">
        <f t="array" ref="U585">IF(S585="",0,S585)+IF((COUNT(J585:R585)&lt;6),SUM(J585:R585),(MAX(J585:R585)+LARGE(J585:R585,2)+LARGE(J585:R585,3)+LARGE(J585:R585,4)+LARGE(J585:R585,5)))</f>
        <v>0</v>
      </c>
      <c r="V585" s="12">
        <f>U585+G585+I585</f>
        <v>0</v>
      </c>
      <c r="W585" s="12">
        <f t="array" ref="W585">COUNT(J585:S585)</f>
        <v>0</v>
      </c>
      <c r="X585" s="12"/>
      <c r="Y585" s="12"/>
      <c r="Z585" s="16"/>
      <c r="AA585" s="12"/>
      <c r="AB585" s="12"/>
      <c r="AC585" s="16"/>
      <c r="AD585" s="16"/>
    </row>
    <row r="586" spans="1:256" s="19" customFormat="1" ht="16.5" customHeight="1" x14ac:dyDescent="0.2">
      <c r="A586" s="12">
        <v>580</v>
      </c>
      <c r="B586" s="12">
        <f t="array" ref="B586">_xlfn.RANK.EQ(V586,$V$2:$V$607)</f>
        <v>541</v>
      </c>
      <c r="C586" t="str">
        <f>IF(VLOOKUP($A586,Tournoi!$B$2:$F$601,3,0)="","",VLOOKUP($A586,Tournoi!$B$2:$F$601,3,0))</f>
        <v/>
      </c>
      <c r="D586" t="str">
        <f>IF(VLOOKUP($A586,Tournoi!$B$2:$F$601,4,0)="","",VLOOKUP($A586,Tournoi!$B$2:$F$601,4,0))</f>
        <v/>
      </c>
      <c r="E586" t="str">
        <f>IF(VLOOKUP($A586,Tournoi!$B$2:$F$612,5,0)="","",VLOOKUP($A586,Tournoi!$B$2:$F$612,5,0))</f>
        <v/>
      </c>
      <c r="F586" s="12">
        <v>0</v>
      </c>
      <c r="G586" s="12">
        <v>0</v>
      </c>
      <c r="H586" s="12">
        <v>0</v>
      </c>
      <c r="I586" s="12">
        <v>0</v>
      </c>
      <c r="J586" s="14"/>
      <c r="K586" s="12"/>
      <c r="L586" t="s">
        <v>958</v>
      </c>
      <c r="M586" s="12" t="s">
        <v>958</v>
      </c>
      <c r="N586" s="12" t="s">
        <v>958</v>
      </c>
      <c r="O586" s="12" t="str">
        <f>IF(VLOOKUP($A586,Tournoi!$B$2:$AC$601,6,0)="","",VLOOKUP($A586,Tournoi!$B$2:$AF$601,30,0))</f>
        <v/>
      </c>
      <c r="P586" s="12"/>
      <c r="Q586" s="12"/>
      <c r="R586" s="12"/>
      <c r="S586" s="15"/>
      <c r="T586" s="14">
        <f t="array" ref="T586">SUM(J586:S586)</f>
        <v>0</v>
      </c>
      <c r="U586" s="12">
        <f t="array" ref="U586">IF(S586="",0,S586)+IF((COUNT(J586:R586)&lt;6),SUM(J586:R586),(MAX(J586:R586)+LARGE(J586:R586,2)+LARGE(J586:R586,3)+LARGE(J586:R586,4)+LARGE(J586:R586,5)))</f>
        <v>0</v>
      </c>
      <c r="V586" s="12">
        <f>U586+G586+I586</f>
        <v>0</v>
      </c>
      <c r="W586" s="12">
        <f t="array" ref="W586">COUNT(J586:S586)</f>
        <v>0</v>
      </c>
      <c r="X586" s="12"/>
      <c r="Y586" s="12"/>
      <c r="Z586" s="16"/>
      <c r="AA586" s="12"/>
      <c r="AB586" s="12"/>
      <c r="AC586" s="16"/>
      <c r="AD586" s="16"/>
    </row>
    <row r="587" spans="1:256" s="19" customFormat="1" ht="16.5" customHeight="1" x14ac:dyDescent="0.2">
      <c r="A587" s="12">
        <v>581</v>
      </c>
      <c r="B587" s="12">
        <f t="array" ref="B587">_xlfn.RANK.EQ(V587,$V$2:$V$607)</f>
        <v>541</v>
      </c>
      <c r="C587" t="str">
        <f>IF(VLOOKUP($A587,Tournoi!$B$2:$F$601,3,0)="","",VLOOKUP($A587,Tournoi!$B$2:$F$601,3,0))</f>
        <v/>
      </c>
      <c r="D587" t="str">
        <f>IF(VLOOKUP($A587,Tournoi!$B$2:$F$601,4,0)="","",VLOOKUP($A587,Tournoi!$B$2:$F$601,4,0))</f>
        <v/>
      </c>
      <c r="E587" t="str">
        <f>IF(VLOOKUP($A587,Tournoi!$B$2:$F$612,5,0)="","",VLOOKUP($A587,Tournoi!$B$2:$F$612,5,0))</f>
        <v/>
      </c>
      <c r="F587" s="12">
        <v>0</v>
      </c>
      <c r="G587" s="12">
        <v>0</v>
      </c>
      <c r="H587" s="12">
        <v>0</v>
      </c>
      <c r="I587" s="12">
        <v>0</v>
      </c>
      <c r="J587" s="14"/>
      <c r="K587" s="12"/>
      <c r="L587" t="s">
        <v>958</v>
      </c>
      <c r="M587" s="12" t="s">
        <v>958</v>
      </c>
      <c r="N587" s="12" t="s">
        <v>958</v>
      </c>
      <c r="O587" s="12" t="str">
        <f>IF(VLOOKUP($A587,Tournoi!$B$2:$AC$601,6,0)="","",VLOOKUP($A587,Tournoi!$B$2:$AF$601,30,0))</f>
        <v/>
      </c>
      <c r="P587" s="12"/>
      <c r="Q587" s="12"/>
      <c r="R587" s="12"/>
      <c r="S587" s="15"/>
      <c r="T587" s="14">
        <f t="array" ref="T587">SUM(J587:S587)</f>
        <v>0</v>
      </c>
      <c r="U587" s="12">
        <f t="array" ref="U587">IF(S587="",0,S587)+IF((COUNT(J587:R587)&lt;6),SUM(J587:R587),(MAX(J587:R587)+LARGE(J587:R587,2)+LARGE(J587:R587,3)+LARGE(J587:R587,4)+LARGE(J587:R587,5)))</f>
        <v>0</v>
      </c>
      <c r="V587" s="12">
        <f>U587+G587+I587</f>
        <v>0</v>
      </c>
      <c r="W587" s="12">
        <f t="array" ref="W587">COUNT(J587:S587)</f>
        <v>0</v>
      </c>
      <c r="X587" s="12"/>
      <c r="Y587" s="12"/>
      <c r="Z587" s="16"/>
      <c r="AA587" s="12"/>
      <c r="AB587" s="12"/>
      <c r="AC587" s="16"/>
      <c r="AD587" s="16"/>
    </row>
    <row r="588" spans="1:256" s="19" customFormat="1" ht="16.5" customHeight="1" x14ac:dyDescent="0.2">
      <c r="A588" s="12">
        <v>582</v>
      </c>
      <c r="B588" s="12">
        <f t="array" ref="B588">_xlfn.RANK.EQ(V588,$V$2:$V$607)</f>
        <v>541</v>
      </c>
      <c r="C588" t="str">
        <f>IF(VLOOKUP($A588,Tournoi!$B$2:$F$601,3,0)="","",VLOOKUP($A588,Tournoi!$B$2:$F$601,3,0))</f>
        <v/>
      </c>
      <c r="D588" t="str">
        <f>IF(VLOOKUP($A588,Tournoi!$B$2:$F$601,4,0)="","",VLOOKUP($A588,Tournoi!$B$2:$F$601,4,0))</f>
        <v/>
      </c>
      <c r="E588" t="str">
        <f>IF(VLOOKUP($A588,Tournoi!$B$2:$F$612,5,0)="","",VLOOKUP($A588,Tournoi!$B$2:$F$612,5,0))</f>
        <v/>
      </c>
      <c r="F588" s="12">
        <v>0</v>
      </c>
      <c r="G588" s="12">
        <v>0</v>
      </c>
      <c r="H588" s="12">
        <v>0</v>
      </c>
      <c r="I588" s="12">
        <v>0</v>
      </c>
      <c r="J588" s="14"/>
      <c r="K588" s="12"/>
      <c r="L588" t="s">
        <v>958</v>
      </c>
      <c r="M588" s="12" t="s">
        <v>958</v>
      </c>
      <c r="N588" s="12" t="s">
        <v>958</v>
      </c>
      <c r="O588" s="12" t="str">
        <f>IF(VLOOKUP($A588,Tournoi!$B$2:$AC$601,6,0)="","",VLOOKUP($A588,Tournoi!$B$2:$AF$601,30,0))</f>
        <v/>
      </c>
      <c r="P588" s="12"/>
      <c r="Q588" s="12"/>
      <c r="R588" s="12"/>
      <c r="S588" s="15"/>
      <c r="T588" s="14">
        <f t="array" ref="T588">SUM(J588:S588)</f>
        <v>0</v>
      </c>
      <c r="U588" s="12">
        <f t="array" ref="U588">IF(S588="",0,S588)+IF((COUNT(J588:R588)&lt;6),SUM(J588:R588),(MAX(J588:R588)+LARGE(J588:R588,2)+LARGE(J588:R588,3)+LARGE(J588:R588,4)+LARGE(J588:R588,5)))</f>
        <v>0</v>
      </c>
      <c r="V588" s="12">
        <f>U588+G588+I588</f>
        <v>0</v>
      </c>
      <c r="W588" s="12">
        <f t="array" ref="W588">COUNT(J588:S588)</f>
        <v>0</v>
      </c>
      <c r="X588" s="12"/>
      <c r="Y588" s="12"/>
      <c r="Z588" s="16"/>
      <c r="AA588" s="12"/>
      <c r="AB588" s="12"/>
      <c r="AC588" s="16"/>
      <c r="AD588" s="16"/>
    </row>
    <row r="589" spans="1:256" s="19" customFormat="1" ht="16.5" customHeight="1" x14ac:dyDescent="0.2">
      <c r="A589" s="12">
        <v>587</v>
      </c>
      <c r="B589" s="12">
        <f t="array" ref="B589">_xlfn.RANK.EQ(V589,$V$2:$V$607)</f>
        <v>541</v>
      </c>
      <c r="C589" t="str">
        <f>IF(VLOOKUP($A589,Tournoi!$B$2:$F$601,3,0)="","",VLOOKUP($A589,Tournoi!$B$2:$F$601,3,0))</f>
        <v/>
      </c>
      <c r="D589" t="str">
        <f>IF(VLOOKUP($A589,Tournoi!$B$2:$F$601,4,0)="","",VLOOKUP($A589,Tournoi!$B$2:$F$601,4,0))</f>
        <v/>
      </c>
      <c r="E589" t="str">
        <f>IF(VLOOKUP($A589,Tournoi!$B$2:$F$612,5,0)="","",VLOOKUP($A589,Tournoi!$B$2:$F$612,5,0))</f>
        <v/>
      </c>
      <c r="F589" s="12">
        <v>0</v>
      </c>
      <c r="G589" s="12">
        <v>0</v>
      </c>
      <c r="H589" s="12">
        <v>0</v>
      </c>
      <c r="I589" s="12">
        <v>0</v>
      </c>
      <c r="J589" s="14"/>
      <c r="K589" s="12"/>
      <c r="L589" t="s">
        <v>958</v>
      </c>
      <c r="M589" s="12" t="s">
        <v>958</v>
      </c>
      <c r="N589" s="12" t="s">
        <v>958</v>
      </c>
      <c r="O589" s="12" t="str">
        <f>IF(VLOOKUP($A589,Tournoi!$B$2:$AC$601,6,0)="","",VLOOKUP($A589,Tournoi!$B$2:$AF$601,30,0))</f>
        <v/>
      </c>
      <c r="P589" s="12"/>
      <c r="Q589" s="12"/>
      <c r="R589" s="12"/>
      <c r="S589" s="15"/>
      <c r="T589" s="14">
        <f t="array" ref="T589">SUM(J589:S589)</f>
        <v>0</v>
      </c>
      <c r="U589" s="12">
        <f t="array" ref="U589">IF(S589="",0,S589)+IF((COUNT(J589:R589)&lt;6),SUM(J589:R589),(MAX(J589:R589)+LARGE(J589:R589,2)+LARGE(J589:R589,3)+LARGE(J589:R589,4)+LARGE(J589:R589,5)))</f>
        <v>0</v>
      </c>
      <c r="V589" s="12">
        <f>U589+G589+I589</f>
        <v>0</v>
      </c>
      <c r="W589" s="12">
        <f t="array" ref="W589">COUNT(J589:S589)</f>
        <v>0</v>
      </c>
      <c r="X589" s="12"/>
      <c r="Y589" s="12"/>
      <c r="Z589" s="16"/>
      <c r="AA589" s="16"/>
      <c r="AC589" s="16"/>
      <c r="AD589" s="16"/>
    </row>
    <row r="590" spans="1:256" s="19" customFormat="1" ht="16.5" customHeight="1" x14ac:dyDescent="0.2">
      <c r="A590" s="12">
        <v>589</v>
      </c>
      <c r="B590" s="12">
        <f t="array" ref="B590">_xlfn.RANK.EQ(V590,$V$2:$V$607)</f>
        <v>541</v>
      </c>
      <c r="C590" t="str">
        <f>IF(VLOOKUP($A590,Tournoi!$B$2:$F$601,3,0)="","",VLOOKUP($A590,Tournoi!$B$2:$F$601,3,0))</f>
        <v/>
      </c>
      <c r="D590" t="str">
        <f>IF(VLOOKUP($A590,Tournoi!$B$2:$F$601,4,0)="","",VLOOKUP($A590,Tournoi!$B$2:$F$601,4,0))</f>
        <v/>
      </c>
      <c r="E590" t="str">
        <f>IF(VLOOKUP($A590,Tournoi!$B$2:$F$612,5,0)="","",VLOOKUP($A590,Tournoi!$B$2:$F$612,5,0))</f>
        <v/>
      </c>
      <c r="F590" s="12">
        <v>0</v>
      </c>
      <c r="G590" s="12">
        <v>0</v>
      </c>
      <c r="H590" s="12">
        <v>0</v>
      </c>
      <c r="I590" s="12">
        <v>0</v>
      </c>
      <c r="J590" s="14"/>
      <c r="K590" s="12"/>
      <c r="L590" t="s">
        <v>958</v>
      </c>
      <c r="M590" s="12" t="s">
        <v>958</v>
      </c>
      <c r="N590" s="12" t="s">
        <v>958</v>
      </c>
      <c r="O590" s="12" t="str">
        <f>IF(VLOOKUP($A590,Tournoi!$B$2:$AC$601,6,0)="","",VLOOKUP($A590,Tournoi!$B$2:$AF$601,30,0))</f>
        <v/>
      </c>
      <c r="P590" s="12"/>
      <c r="Q590" s="12"/>
      <c r="R590" s="12"/>
      <c r="S590" s="15"/>
      <c r="T590" s="14">
        <f t="array" ref="T590">SUM(J590:S590)</f>
        <v>0</v>
      </c>
      <c r="U590" s="12">
        <f t="array" ref="U590">IF(S590="",0,S590)+IF((COUNT(J590:R590)&lt;6),SUM(J590:R590),(MAX(J590:R590)+LARGE(J590:R590,2)+LARGE(J590:R590,3)+LARGE(J590:R590,4)+LARGE(J590:R590,5)))</f>
        <v>0</v>
      </c>
      <c r="V590" s="12">
        <f>U590+G590+I590</f>
        <v>0</v>
      </c>
      <c r="W590" s="12">
        <f t="array" ref="W590">COUNT(J590:S590)</f>
        <v>0</v>
      </c>
      <c r="X590" s="12"/>
      <c r="Y590" s="12"/>
      <c r="Z590" s="16"/>
      <c r="AA590" s="12"/>
      <c r="AB590" s="12"/>
      <c r="AC590" s="16"/>
      <c r="AD590" s="16"/>
    </row>
    <row r="591" spans="1:256" s="19" customFormat="1" ht="16.5" customHeight="1" x14ac:dyDescent="0.2">
      <c r="A591" s="12">
        <v>590</v>
      </c>
      <c r="B591" s="12">
        <f t="array" ref="B591">_xlfn.RANK.EQ(V591,$V$2:$V$607)</f>
        <v>541</v>
      </c>
      <c r="C591" t="str">
        <f>IF(VLOOKUP($A591,Tournoi!$B$2:$F$601,3,0)="","",VLOOKUP($A591,Tournoi!$B$2:$F$601,3,0))</f>
        <v/>
      </c>
      <c r="D591" t="str">
        <f>IF(VLOOKUP($A591,Tournoi!$B$2:$F$601,4,0)="","",VLOOKUP($A591,Tournoi!$B$2:$F$601,4,0))</f>
        <v/>
      </c>
      <c r="E591" t="str">
        <f>IF(VLOOKUP($A591,Tournoi!$B$2:$F$612,5,0)="","",VLOOKUP($A591,Tournoi!$B$2:$F$612,5,0))</f>
        <v/>
      </c>
      <c r="F591" s="12">
        <v>0</v>
      </c>
      <c r="G591" s="12">
        <v>0</v>
      </c>
      <c r="H591" s="12">
        <v>0</v>
      </c>
      <c r="I591" s="12">
        <v>0</v>
      </c>
      <c r="J591" s="14"/>
      <c r="K591" s="12"/>
      <c r="L591" t="s">
        <v>958</v>
      </c>
      <c r="M591" s="12" t="s">
        <v>958</v>
      </c>
      <c r="N591" s="12" t="s">
        <v>958</v>
      </c>
      <c r="O591" s="12" t="str">
        <f>IF(VLOOKUP($A591,Tournoi!$B$2:$AC$601,6,0)="","",VLOOKUP($A591,Tournoi!$B$2:$AF$601,30,0))</f>
        <v/>
      </c>
      <c r="P591" s="12"/>
      <c r="Q591" s="12"/>
      <c r="R591" s="12"/>
      <c r="S591" s="15"/>
      <c r="T591" s="14">
        <f t="array" ref="T591">SUM(J591:S591)</f>
        <v>0</v>
      </c>
      <c r="U591" s="12">
        <f t="array" ref="U591">IF(S591="",0,S591)+IF((COUNT(J591:R591)&lt;6),SUM(J591:R591),(MAX(J591:R591)+LARGE(J591:R591,2)+LARGE(J591:R591,3)+LARGE(J591:R591,4)+LARGE(J591:R591,5)))</f>
        <v>0</v>
      </c>
      <c r="V591" s="12">
        <f>U591+G591+I591</f>
        <v>0</v>
      </c>
      <c r="W591" s="12">
        <f t="array" ref="W591">COUNT(J591:S591)</f>
        <v>0</v>
      </c>
      <c r="X591" s="12"/>
      <c r="Y591" s="12"/>
      <c r="Z591" s="16"/>
      <c r="AA591" s="16"/>
      <c r="AC591" s="16"/>
      <c r="AD591" s="16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20"/>
      <c r="IT591" s="20"/>
      <c r="IU591" s="20"/>
      <c r="IV591" s="20"/>
    </row>
    <row r="592" spans="1:256" s="19" customFormat="1" ht="16.5" customHeight="1" x14ac:dyDescent="0.2">
      <c r="A592" s="12">
        <v>591</v>
      </c>
      <c r="B592" s="12">
        <f t="array" ref="B592">_xlfn.RANK.EQ(V592,$V$2:$V$607)</f>
        <v>541</v>
      </c>
      <c r="C592" t="str">
        <f>IF(VLOOKUP($A592,Tournoi!$B$2:$F$601,3,0)="","",VLOOKUP($A592,Tournoi!$B$2:$F$601,3,0))</f>
        <v/>
      </c>
      <c r="D592" t="str">
        <f>IF(VLOOKUP($A592,Tournoi!$B$2:$F$601,4,0)="","",VLOOKUP($A592,Tournoi!$B$2:$F$601,4,0))</f>
        <v/>
      </c>
      <c r="E592" t="str">
        <f>IF(VLOOKUP($A592,Tournoi!$B$2:$F$612,5,0)="","",VLOOKUP($A592,Tournoi!$B$2:$F$612,5,0))</f>
        <v/>
      </c>
      <c r="F592" s="12">
        <v>0</v>
      </c>
      <c r="G592" s="12">
        <v>0</v>
      </c>
      <c r="H592" s="12">
        <v>0</v>
      </c>
      <c r="I592" s="12">
        <v>0</v>
      </c>
      <c r="J592" s="14"/>
      <c r="K592" s="12"/>
      <c r="L592" t="s">
        <v>958</v>
      </c>
      <c r="M592" s="12" t="s">
        <v>958</v>
      </c>
      <c r="N592" s="12" t="s">
        <v>958</v>
      </c>
      <c r="O592" s="12" t="str">
        <f>IF(VLOOKUP($A592,Tournoi!$B$2:$AC$601,6,0)="","",VLOOKUP($A592,Tournoi!$B$2:$AF$601,30,0))</f>
        <v/>
      </c>
      <c r="P592" s="12"/>
      <c r="Q592" s="12"/>
      <c r="R592" s="12"/>
      <c r="S592" s="15"/>
      <c r="T592" s="14">
        <f t="array" ref="T592">SUM(J592:S592)</f>
        <v>0</v>
      </c>
      <c r="U592" s="12">
        <f t="array" ref="U592">IF(S592="",0,S592)+IF((COUNT(J592:R592)&lt;6),SUM(J592:R592),(MAX(J592:R592)+LARGE(J592:R592,2)+LARGE(J592:R592,3)+LARGE(J592:R592,4)+LARGE(J592:R592,5)))</f>
        <v>0</v>
      </c>
      <c r="V592" s="12">
        <f>U592+G592+I592</f>
        <v>0</v>
      </c>
      <c r="W592" s="12">
        <f t="array" ref="W592">COUNT(J592:S592)</f>
        <v>0</v>
      </c>
      <c r="X592" s="12"/>
      <c r="Y592" s="12"/>
      <c r="Z592" s="16"/>
      <c r="AA592" s="16"/>
      <c r="AC592" s="16"/>
      <c r="AD592" s="16"/>
    </row>
    <row r="593" spans="1:256" s="19" customFormat="1" ht="16.5" customHeight="1" x14ac:dyDescent="0.2">
      <c r="A593" s="12">
        <v>592</v>
      </c>
      <c r="B593" s="12">
        <f t="array" ref="B593">_xlfn.RANK.EQ(V593,$V$2:$V$607)</f>
        <v>541</v>
      </c>
      <c r="C593" t="str">
        <f>IF(VLOOKUP($A593,Tournoi!$B$2:$F$601,3,0)="","",VLOOKUP($A593,Tournoi!$B$2:$F$601,3,0))</f>
        <v/>
      </c>
      <c r="D593" t="str">
        <f>IF(VLOOKUP($A593,Tournoi!$B$2:$F$601,4,0)="","",VLOOKUP($A593,Tournoi!$B$2:$F$601,4,0))</f>
        <v/>
      </c>
      <c r="E593" t="str">
        <f>IF(VLOOKUP($A593,Tournoi!$B$2:$F$612,5,0)="","",VLOOKUP($A593,Tournoi!$B$2:$F$612,5,0))</f>
        <v/>
      </c>
      <c r="F593" s="12">
        <v>0</v>
      </c>
      <c r="G593" s="12">
        <v>0</v>
      </c>
      <c r="H593" s="12">
        <v>0</v>
      </c>
      <c r="I593" s="12">
        <v>0</v>
      </c>
      <c r="J593" s="14"/>
      <c r="K593" s="12"/>
      <c r="L593" t="s">
        <v>958</v>
      </c>
      <c r="M593" s="12" t="s">
        <v>958</v>
      </c>
      <c r="N593" s="12" t="s">
        <v>958</v>
      </c>
      <c r="O593" s="12" t="str">
        <f>IF(VLOOKUP($A593,Tournoi!$B$2:$AC$601,6,0)="","",VLOOKUP($A593,Tournoi!$B$2:$AF$601,30,0))</f>
        <v/>
      </c>
      <c r="P593" s="12"/>
      <c r="Q593" s="12"/>
      <c r="R593" s="12"/>
      <c r="S593" s="15"/>
      <c r="T593" s="14">
        <f t="array" ref="T593">SUM(J593:S593)</f>
        <v>0</v>
      </c>
      <c r="U593" s="12">
        <f t="array" ref="U593">IF(S593="",0,S593)+IF((COUNT(J593:R593)&lt;6),SUM(J593:R593),(MAX(J593:R593)+LARGE(J593:R593,2)+LARGE(J593:R593,3)+LARGE(J593:R593,4)+LARGE(J593:R593,5)))</f>
        <v>0</v>
      </c>
      <c r="V593" s="12">
        <f>U593+G593+I593</f>
        <v>0</v>
      </c>
      <c r="W593" s="12">
        <f t="array" ref="W593">COUNT(J593:S593)</f>
        <v>0</v>
      </c>
      <c r="X593" s="12"/>
      <c r="Y593" s="12"/>
      <c r="Z593" s="16"/>
      <c r="AA593" s="12"/>
      <c r="AB593" s="12"/>
      <c r="AC593" s="16"/>
      <c r="AD593" s="16"/>
    </row>
    <row r="594" spans="1:256" s="19" customFormat="1" ht="16.5" customHeight="1" x14ac:dyDescent="0.2">
      <c r="A594" s="12">
        <v>593</v>
      </c>
      <c r="B594" s="12">
        <f t="array" ref="B594">_xlfn.RANK.EQ(V594,$V$2:$V$607)</f>
        <v>541</v>
      </c>
      <c r="C594" t="str">
        <f>IF(VLOOKUP($A594,Tournoi!$B$2:$F$601,3,0)="","",VLOOKUP($A594,Tournoi!$B$2:$F$601,3,0))</f>
        <v/>
      </c>
      <c r="D594" t="str">
        <f>IF(VLOOKUP($A594,Tournoi!$B$2:$F$601,4,0)="","",VLOOKUP($A594,Tournoi!$B$2:$F$601,4,0))</f>
        <v/>
      </c>
      <c r="E594" t="str">
        <f>IF(VLOOKUP($A594,Tournoi!$B$2:$F$612,5,0)="","",VLOOKUP($A594,Tournoi!$B$2:$F$612,5,0))</f>
        <v/>
      </c>
      <c r="F594" s="12">
        <v>0</v>
      </c>
      <c r="G594" s="12">
        <v>0</v>
      </c>
      <c r="H594" s="12">
        <v>0</v>
      </c>
      <c r="I594" s="12">
        <v>0</v>
      </c>
      <c r="J594" s="14"/>
      <c r="K594" s="12"/>
      <c r="L594" t="s">
        <v>958</v>
      </c>
      <c r="M594" s="12" t="s">
        <v>958</v>
      </c>
      <c r="N594" s="12" t="s">
        <v>958</v>
      </c>
      <c r="O594" s="12" t="str">
        <f>IF(VLOOKUP($A594,Tournoi!$B$2:$AC$601,6,0)="","",VLOOKUP($A594,Tournoi!$B$2:$AF$601,30,0))</f>
        <v/>
      </c>
      <c r="P594" s="12"/>
      <c r="Q594" s="12"/>
      <c r="R594" s="12"/>
      <c r="S594" s="15"/>
      <c r="T594" s="14">
        <f t="array" ref="T594">SUM(J594:S594)</f>
        <v>0</v>
      </c>
      <c r="U594" s="12">
        <f t="array" ref="U594">IF(S594="",0,S594)+IF((COUNT(J594:R594)&lt;6),SUM(J594:R594),(MAX(J594:R594)+LARGE(J594:R594,2)+LARGE(J594:R594,3)+LARGE(J594:R594,4)+LARGE(J594:R594,5)))</f>
        <v>0</v>
      </c>
      <c r="V594" s="12">
        <f>U594+G594+I594</f>
        <v>0</v>
      </c>
      <c r="W594" s="12">
        <f t="array" ref="W594">COUNT(J594:S594)</f>
        <v>0</v>
      </c>
      <c r="X594" s="12"/>
      <c r="Y594" s="12"/>
      <c r="Z594" s="16"/>
      <c r="AA594" s="16"/>
      <c r="AC594" s="16"/>
      <c r="AD594" s="16"/>
    </row>
    <row r="595" spans="1:256" s="19" customFormat="1" ht="16.5" customHeight="1" x14ac:dyDescent="0.2">
      <c r="A595" s="12">
        <v>594</v>
      </c>
      <c r="B595" s="12">
        <f t="array" ref="B595">_xlfn.RANK.EQ(V595,$V$2:$V$607)</f>
        <v>541</v>
      </c>
      <c r="C595" t="str">
        <f>IF(VLOOKUP($A595,Tournoi!$B$2:$F$601,3,0)="","",VLOOKUP($A595,Tournoi!$B$2:$F$601,3,0))</f>
        <v/>
      </c>
      <c r="D595" t="str">
        <f>IF(VLOOKUP($A595,Tournoi!$B$2:$F$601,4,0)="","",VLOOKUP($A595,Tournoi!$B$2:$F$601,4,0))</f>
        <v/>
      </c>
      <c r="E595" t="str">
        <f>IF(VLOOKUP($A595,Tournoi!$B$2:$F$612,5,0)="","",VLOOKUP($A595,Tournoi!$B$2:$F$612,5,0))</f>
        <v/>
      </c>
      <c r="F595" s="12">
        <v>0</v>
      </c>
      <c r="G595" s="12">
        <v>0</v>
      </c>
      <c r="H595" s="12">
        <v>0</v>
      </c>
      <c r="I595" s="12">
        <v>0</v>
      </c>
      <c r="J595" s="14"/>
      <c r="K595" s="12"/>
      <c r="L595" t="s">
        <v>958</v>
      </c>
      <c r="M595" s="12" t="s">
        <v>958</v>
      </c>
      <c r="N595" s="12" t="s">
        <v>958</v>
      </c>
      <c r="O595" s="12" t="str">
        <f>IF(VLOOKUP($A595,Tournoi!$B$2:$AC$601,6,0)="","",VLOOKUP($A595,Tournoi!$B$2:$AF$601,30,0))</f>
        <v/>
      </c>
      <c r="P595" s="12"/>
      <c r="Q595" s="12"/>
      <c r="R595" s="12"/>
      <c r="S595" s="15"/>
      <c r="T595" s="14">
        <f t="array" ref="T595">SUM(J595:S595)</f>
        <v>0</v>
      </c>
      <c r="U595" s="12">
        <f t="array" ref="U595">IF(S595="",0,S595)+IF((COUNT(J595:R595)&lt;6),SUM(J595:R595),(MAX(J595:R595)+LARGE(J595:R595,2)+LARGE(J595:R595,3)+LARGE(J595:R595,4)+LARGE(J595:R595,5)))</f>
        <v>0</v>
      </c>
      <c r="V595" s="12">
        <f>U595+G595+I595</f>
        <v>0</v>
      </c>
      <c r="W595" s="12">
        <f t="array" ref="W595">COUNT(J595:S595)</f>
        <v>0</v>
      </c>
      <c r="X595" s="12"/>
      <c r="Y595" s="12"/>
      <c r="Z595" s="16"/>
      <c r="AA595" s="16"/>
      <c r="AC595" s="16"/>
      <c r="AD595" s="16"/>
    </row>
    <row r="596" spans="1:256" s="19" customFormat="1" ht="16.5" customHeight="1" x14ac:dyDescent="0.2">
      <c r="A596" s="12">
        <v>595</v>
      </c>
      <c r="B596" s="12">
        <f t="array" ref="B596">_xlfn.RANK.EQ(V596,$V$2:$V$607)</f>
        <v>541</v>
      </c>
      <c r="C596" t="str">
        <f>IF(VLOOKUP($A596,Tournoi!$B$2:$F$601,3,0)="","",VLOOKUP($A596,Tournoi!$B$2:$F$601,3,0))</f>
        <v/>
      </c>
      <c r="D596" t="str">
        <f>IF(VLOOKUP($A596,Tournoi!$B$2:$F$601,4,0)="","",VLOOKUP($A596,Tournoi!$B$2:$F$601,4,0))</f>
        <v/>
      </c>
      <c r="E596" t="str">
        <f>IF(VLOOKUP($A596,Tournoi!$B$2:$F$612,5,0)="","",VLOOKUP($A596,Tournoi!$B$2:$F$612,5,0))</f>
        <v/>
      </c>
      <c r="F596" s="12">
        <v>0</v>
      </c>
      <c r="G596" s="12">
        <v>0</v>
      </c>
      <c r="H596" s="12">
        <v>0</v>
      </c>
      <c r="I596" s="12">
        <v>0</v>
      </c>
      <c r="J596" s="14"/>
      <c r="K596" s="12"/>
      <c r="L596" t="s">
        <v>958</v>
      </c>
      <c r="M596" s="12" t="s">
        <v>958</v>
      </c>
      <c r="N596" s="12" t="s">
        <v>958</v>
      </c>
      <c r="O596" s="12" t="str">
        <f>IF(VLOOKUP($A596,Tournoi!$B$2:$AC$601,6,0)="","",VLOOKUP($A596,Tournoi!$B$2:$AF$601,30,0))</f>
        <v/>
      </c>
      <c r="P596" s="12"/>
      <c r="Q596" s="12"/>
      <c r="R596" s="12"/>
      <c r="S596" s="15"/>
      <c r="T596" s="14">
        <f t="array" ref="T596">SUM(J596:S596)</f>
        <v>0</v>
      </c>
      <c r="U596" s="12">
        <f t="array" ref="U596">IF(S596="",0,S596)+IF((COUNT(J596:R596)&lt;6),SUM(J596:R596),(MAX(J596:R596)+LARGE(J596:R596,2)+LARGE(J596:R596,3)+LARGE(J596:R596,4)+LARGE(J596:R596,5)))</f>
        <v>0</v>
      </c>
      <c r="V596" s="12">
        <f>U596+G596+I596</f>
        <v>0</v>
      </c>
      <c r="W596" s="12">
        <f t="array" ref="W596">COUNT(J596:S596)</f>
        <v>0</v>
      </c>
      <c r="X596" s="12"/>
      <c r="Y596" s="12"/>
      <c r="Z596" s="16"/>
      <c r="AA596" s="16"/>
      <c r="AC596" s="16"/>
      <c r="AD596" s="16"/>
    </row>
    <row r="597" spans="1:256" s="19" customFormat="1" ht="16.5" customHeight="1" x14ac:dyDescent="0.2">
      <c r="A597" s="12">
        <v>596</v>
      </c>
      <c r="B597" s="12">
        <f t="array" ref="B597">_xlfn.RANK.EQ(V597,$V$2:$V$607)</f>
        <v>541</v>
      </c>
      <c r="C597" t="str">
        <f>IF(VLOOKUP($A597,Tournoi!$B$2:$F$601,3,0)="","",VLOOKUP($A597,Tournoi!$B$2:$F$601,3,0))</f>
        <v/>
      </c>
      <c r="D597" t="str">
        <f>IF(VLOOKUP($A597,Tournoi!$B$2:$F$601,4,0)="","",VLOOKUP($A597,Tournoi!$B$2:$F$601,4,0))</f>
        <v/>
      </c>
      <c r="E597" t="str">
        <f>IF(VLOOKUP($A597,Tournoi!$B$2:$F$612,5,0)="","",VLOOKUP($A597,Tournoi!$B$2:$F$612,5,0))</f>
        <v/>
      </c>
      <c r="F597" s="12">
        <v>0</v>
      </c>
      <c r="G597" s="12">
        <v>0</v>
      </c>
      <c r="H597" s="12">
        <v>0</v>
      </c>
      <c r="I597" s="12">
        <v>0</v>
      </c>
      <c r="J597" s="14"/>
      <c r="K597" s="12"/>
      <c r="L597" t="s">
        <v>958</v>
      </c>
      <c r="M597" s="12" t="s">
        <v>958</v>
      </c>
      <c r="N597" s="12" t="s">
        <v>958</v>
      </c>
      <c r="O597" s="12" t="str">
        <f>IF(VLOOKUP($A597,Tournoi!$B$2:$AC$601,6,0)="","",VLOOKUP($A597,Tournoi!$B$2:$AF$601,30,0))</f>
        <v/>
      </c>
      <c r="P597" s="12"/>
      <c r="Q597" s="12"/>
      <c r="R597" s="12"/>
      <c r="S597" s="15"/>
      <c r="T597" s="14">
        <f t="array" ref="T597">SUM(J597:S597)</f>
        <v>0</v>
      </c>
      <c r="U597" s="12">
        <f t="array" ref="U597">IF(S597="",0,S597)+IF((COUNT(J597:R597)&lt;6),SUM(J597:R597),(MAX(J597:R597)+LARGE(J597:R597,2)+LARGE(J597:R597,3)+LARGE(J597:R597,4)+LARGE(J597:R597,5)))</f>
        <v>0</v>
      </c>
      <c r="V597" s="12">
        <f>U597+G597+I597</f>
        <v>0</v>
      </c>
      <c r="W597" s="12">
        <f t="array" ref="W597">COUNT(J597:S597)</f>
        <v>0</v>
      </c>
      <c r="X597" s="12"/>
      <c r="Y597" s="12"/>
      <c r="Z597" s="16"/>
      <c r="AA597" s="16"/>
      <c r="AC597" s="16"/>
      <c r="AD597" s="16"/>
    </row>
    <row r="598" spans="1:256" s="19" customFormat="1" ht="16.5" customHeight="1" x14ac:dyDescent="0.2">
      <c r="A598" s="12">
        <v>597</v>
      </c>
      <c r="B598" s="12">
        <f t="array" ref="B598">_xlfn.RANK.EQ(V598,$V$2:$V$607)</f>
        <v>541</v>
      </c>
      <c r="C598" t="str">
        <f>IF(VLOOKUP($A598,Tournoi!$B$2:$F$601,3,0)="","",VLOOKUP($A598,Tournoi!$B$2:$F$601,3,0))</f>
        <v/>
      </c>
      <c r="D598" t="str">
        <f>IF(VLOOKUP($A598,Tournoi!$B$2:$F$601,4,0)="","",VLOOKUP($A598,Tournoi!$B$2:$F$601,4,0))</f>
        <v/>
      </c>
      <c r="E598" t="str">
        <f>IF(VLOOKUP($A598,Tournoi!$B$2:$F$612,5,0)="","",VLOOKUP($A598,Tournoi!$B$2:$F$612,5,0))</f>
        <v/>
      </c>
      <c r="F598" s="12">
        <v>0</v>
      </c>
      <c r="G598" s="12">
        <v>0</v>
      </c>
      <c r="H598" s="12">
        <v>0</v>
      </c>
      <c r="I598" s="12">
        <v>0</v>
      </c>
      <c r="J598" s="14"/>
      <c r="K598" s="12"/>
      <c r="L598" t="s">
        <v>958</v>
      </c>
      <c r="M598" s="12" t="s">
        <v>958</v>
      </c>
      <c r="N598" s="12" t="s">
        <v>958</v>
      </c>
      <c r="O598" s="12" t="str">
        <f>IF(VLOOKUP($A598,Tournoi!$B$2:$AC$601,6,0)="","",VLOOKUP($A598,Tournoi!$B$2:$AF$601,30,0))</f>
        <v/>
      </c>
      <c r="P598" s="12"/>
      <c r="Q598" s="12"/>
      <c r="R598" s="12"/>
      <c r="S598" s="15"/>
      <c r="T598" s="14">
        <f t="array" ref="T598">SUM(J598:S598)</f>
        <v>0</v>
      </c>
      <c r="U598" s="12">
        <f t="array" ref="U598">IF(S598="",0,S598)+IF((COUNT(J598:R598)&lt;6),SUM(J598:R598),(MAX(J598:R598)+LARGE(J598:R598,2)+LARGE(J598:R598,3)+LARGE(J598:R598,4)+LARGE(J598:R598,5)))</f>
        <v>0</v>
      </c>
      <c r="V598" s="12">
        <f>U598+G598+I598</f>
        <v>0</v>
      </c>
      <c r="W598" s="12">
        <f t="array" ref="W598">COUNT(J598:S598)</f>
        <v>0</v>
      </c>
      <c r="X598" s="12"/>
      <c r="Y598" s="12"/>
      <c r="Z598" s="16"/>
      <c r="AA598" s="16"/>
      <c r="AC598" s="16"/>
      <c r="AD598" s="16"/>
    </row>
    <row r="599" spans="1:256" s="19" customFormat="1" ht="16.5" customHeight="1" x14ac:dyDescent="0.2">
      <c r="A599" s="12">
        <v>598</v>
      </c>
      <c r="B599" s="12">
        <f t="array" ref="B599">_xlfn.RANK.EQ(V599,$V$2:$V$607)</f>
        <v>541</v>
      </c>
      <c r="C599" t="str">
        <f>IF(VLOOKUP($A599,Tournoi!$B$2:$F$601,3,0)="","",VLOOKUP($A599,Tournoi!$B$2:$F$601,3,0))</f>
        <v/>
      </c>
      <c r="D599" t="str">
        <f>IF(VLOOKUP($A599,Tournoi!$B$2:$F$601,4,0)="","",VLOOKUP($A599,Tournoi!$B$2:$F$601,4,0))</f>
        <v/>
      </c>
      <c r="E599" t="str">
        <f>IF(VLOOKUP($A599,Tournoi!$B$2:$F$612,5,0)="","",VLOOKUP($A599,Tournoi!$B$2:$F$612,5,0))</f>
        <v/>
      </c>
      <c r="F599" s="12">
        <v>0</v>
      </c>
      <c r="G599" s="12">
        <v>0</v>
      </c>
      <c r="H599" s="12">
        <v>0</v>
      </c>
      <c r="I599" s="12">
        <v>0</v>
      </c>
      <c r="J599" s="14"/>
      <c r="K599" s="12"/>
      <c r="L599" t="s">
        <v>958</v>
      </c>
      <c r="M599" s="12" t="s">
        <v>958</v>
      </c>
      <c r="N599" s="12" t="s">
        <v>958</v>
      </c>
      <c r="O599" s="12" t="str">
        <f>IF(VLOOKUP($A599,Tournoi!$B$2:$AC$601,6,0)="","",VLOOKUP($A599,Tournoi!$B$2:$AF$601,30,0))</f>
        <v/>
      </c>
      <c r="P599" s="12"/>
      <c r="Q599" s="12"/>
      <c r="R599" s="12"/>
      <c r="S599" s="15"/>
      <c r="T599" s="14">
        <f t="array" ref="T599">SUM(J599:S599)</f>
        <v>0</v>
      </c>
      <c r="U599" s="12">
        <f t="array" ref="U599">IF(S599="",0,S599)+IF((COUNT(J599:R599)&lt;6),SUM(J599:R599),(MAX(J599:R599)+LARGE(J599:R599,2)+LARGE(J599:R599,3)+LARGE(J599:R599,4)+LARGE(J599:R599,5)))</f>
        <v>0</v>
      </c>
      <c r="V599" s="12">
        <f>U599+G599+I599</f>
        <v>0</v>
      </c>
      <c r="W599" s="12">
        <f t="array" ref="W599">COUNT(J599:S599)</f>
        <v>0</v>
      </c>
      <c r="X599" s="12"/>
      <c r="Y599" s="12"/>
      <c r="Z599" s="16"/>
      <c r="AA599" s="12"/>
      <c r="AB599" s="12"/>
      <c r="AC599" s="16"/>
      <c r="AD599" s="16"/>
    </row>
    <row r="600" spans="1:256" s="19" customFormat="1" ht="16.5" customHeight="1" x14ac:dyDescent="0.2">
      <c r="A600" s="12">
        <v>599</v>
      </c>
      <c r="B600" s="12">
        <f t="array" ref="B600">_xlfn.RANK.EQ(V600,$V$2:$V$607)</f>
        <v>541</v>
      </c>
      <c r="C600" t="str">
        <f>IF(VLOOKUP($A600,Tournoi!$B$2:$F$601,3,0)="","",VLOOKUP($A600,Tournoi!$B$2:$F$601,3,0))</f>
        <v/>
      </c>
      <c r="D600" t="str">
        <f>IF(VLOOKUP($A600,Tournoi!$B$2:$F$601,4,0)="","",VLOOKUP($A600,Tournoi!$B$2:$F$601,4,0))</f>
        <v/>
      </c>
      <c r="E600" t="str">
        <f>IF(VLOOKUP($A600,Tournoi!$B$2:$F$612,5,0)="","",VLOOKUP($A600,Tournoi!$B$2:$F$612,5,0))</f>
        <v/>
      </c>
      <c r="F600" s="12">
        <v>0</v>
      </c>
      <c r="G600" s="12">
        <v>0</v>
      </c>
      <c r="H600" s="12">
        <v>0</v>
      </c>
      <c r="I600" s="12">
        <v>0</v>
      </c>
      <c r="J600" s="14"/>
      <c r="K600" s="12"/>
      <c r="L600" t="s">
        <v>958</v>
      </c>
      <c r="M600" s="12" t="s">
        <v>958</v>
      </c>
      <c r="N600" s="12" t="s">
        <v>958</v>
      </c>
      <c r="O600" s="12" t="str">
        <f>IF(VLOOKUP($A600,Tournoi!$B$2:$AC$601,6,0)="","",VLOOKUP($A600,Tournoi!$B$2:$AF$601,30,0))</f>
        <v/>
      </c>
      <c r="P600" s="12"/>
      <c r="Q600" s="12"/>
      <c r="R600" s="12"/>
      <c r="S600" s="15"/>
      <c r="T600" s="14">
        <f t="array" ref="T600">SUM(J600:S600)</f>
        <v>0</v>
      </c>
      <c r="U600" s="12">
        <f t="array" ref="U600">IF(S600="",0,S600)+IF((COUNT(J600:R600)&lt;6),SUM(J600:R600),(MAX(J600:R600)+LARGE(J600:R600,2)+LARGE(J600:R600,3)+LARGE(J600:R600,4)+LARGE(J600:R600,5)))</f>
        <v>0</v>
      </c>
      <c r="V600" s="12">
        <f>U600+G600+I600</f>
        <v>0</v>
      </c>
      <c r="W600" s="12">
        <f t="array" ref="W600">COUNT(J600:S600)</f>
        <v>0</v>
      </c>
      <c r="X600" s="12"/>
      <c r="Y600" s="12"/>
      <c r="Z600" s="16"/>
      <c r="AA600" s="16"/>
      <c r="AC600" s="16"/>
      <c r="AD600" s="16"/>
    </row>
    <row r="601" spans="1:256" s="19" customFormat="1" ht="16.5" customHeight="1" x14ac:dyDescent="0.2">
      <c r="A601" s="12">
        <v>600</v>
      </c>
      <c r="B601" s="12">
        <f t="array" ref="B601">_xlfn.RANK.EQ(V601,$V$2:$V$607)</f>
        <v>541</v>
      </c>
      <c r="C601" t="str">
        <f>IF(VLOOKUP($A601,Tournoi!$B$2:$F$601,3,0)="","",VLOOKUP($A601,Tournoi!$B$2:$F$601,3,0))</f>
        <v/>
      </c>
      <c r="D601" t="str">
        <f>IF(VLOOKUP($A601,Tournoi!$B$2:$F$601,4,0)="","",VLOOKUP($A601,Tournoi!$B$2:$F$601,4,0))</f>
        <v/>
      </c>
      <c r="E601" t="str">
        <f>IF(VLOOKUP($A601,Tournoi!$B$2:$F$612,5,0)="","",VLOOKUP($A601,Tournoi!$B$2:$F$612,5,0))</f>
        <v/>
      </c>
      <c r="F601" s="12">
        <v>0</v>
      </c>
      <c r="G601" s="12">
        <v>0</v>
      </c>
      <c r="H601" s="12">
        <v>0</v>
      </c>
      <c r="I601" s="12">
        <v>0</v>
      </c>
      <c r="J601" s="14"/>
      <c r="K601" s="12"/>
      <c r="L601" t="s">
        <v>958</v>
      </c>
      <c r="M601" s="12" t="s">
        <v>958</v>
      </c>
      <c r="N601" s="12" t="s">
        <v>958</v>
      </c>
      <c r="O601" s="12" t="str">
        <f>IF(VLOOKUP($A601,Tournoi!$B$2:$AC$601,6,0)="","",VLOOKUP($A601,Tournoi!$B$2:$AF$601,30,0))</f>
        <v/>
      </c>
      <c r="P601" s="12"/>
      <c r="Q601" s="12"/>
      <c r="R601" s="12"/>
      <c r="S601" s="15"/>
      <c r="T601" s="14">
        <f t="array" ref="T601">SUM(J601:S601)</f>
        <v>0</v>
      </c>
      <c r="U601" s="12">
        <f t="array" ref="U601">IF(S601="",0,S601)+IF((COUNT(J601:R601)&lt;6),SUM(J601:R601),(MAX(J601:R601)+LARGE(J601:R601,2)+LARGE(J601:R601,3)+LARGE(J601:R601,4)+LARGE(J601:R601,5)))</f>
        <v>0</v>
      </c>
      <c r="V601" s="12">
        <f>U601+G601+I601</f>
        <v>0</v>
      </c>
      <c r="W601" s="12">
        <f t="array" ref="W601">COUNT(J601:S601)</f>
        <v>0</v>
      </c>
      <c r="X601" s="12"/>
      <c r="Y601" s="12"/>
      <c r="Z601" s="16"/>
      <c r="AA601" s="16"/>
      <c r="AC601" s="16"/>
      <c r="AD601" s="16"/>
    </row>
    <row r="602" spans="1:256" s="34" customFormat="1" ht="12.75" x14ac:dyDescent="0.2">
      <c r="A602" s="27"/>
      <c r="B602" s="28"/>
      <c r="C602" s="19"/>
      <c r="D602" s="19"/>
      <c r="E602" s="19"/>
      <c r="F602" s="29"/>
      <c r="G602" s="12"/>
      <c r="H602" s="29"/>
      <c r="I602" s="12"/>
      <c r="J602" s="30"/>
      <c r="K602" s="22"/>
      <c r="L602" s="12"/>
      <c r="M602" s="12"/>
      <c r="N602" s="12"/>
      <c r="O602" s="22"/>
      <c r="P602" s="22"/>
      <c r="Q602" s="22"/>
      <c r="R602" s="12"/>
      <c r="S602" s="22"/>
      <c r="T602" s="31"/>
      <c r="U602" s="29"/>
      <c r="V602" s="31"/>
      <c r="W602" s="31"/>
      <c r="X602" s="29"/>
      <c r="Y602" s="32"/>
      <c r="Z602" s="33"/>
      <c r="AA602" s="33"/>
      <c r="AC602" s="33"/>
      <c r="AD602" s="33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</row>
  </sheetData>
  <sortState ref="A2:W601">
    <sortCondition ref="B2"/>
  </sortState>
  <printOptions gridLines="1"/>
  <pageMargins left="0.20980000000000001" right="0.19020000000000004" top="0.95350000000000024" bottom="0.7874000000000001" header="0.55980000000000008" footer="0.39370000000000005"/>
  <pageSetup paperSize="0" scale="55" fitToWidth="0" fitToHeight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J65"/>
  <sheetViews>
    <sheetView workbookViewId="0">
      <selection activeCell="R13" sqref="R13"/>
    </sheetView>
  </sheetViews>
  <sheetFormatPr defaultColWidth="9" defaultRowHeight="14.25" x14ac:dyDescent="0.2"/>
  <cols>
    <col min="1" max="1" width="17.25" style="128" customWidth="1"/>
    <col min="2" max="2" width="7.375" style="128" customWidth="1"/>
    <col min="3" max="6" width="5.75" style="128" customWidth="1"/>
    <col min="7" max="8" width="2.75" style="128" customWidth="1"/>
    <col min="9" max="9" width="23" style="128" customWidth="1"/>
    <col min="10" max="10" width="7.375" style="128" customWidth="1"/>
    <col min="11" max="14" width="5.75" style="128" customWidth="1"/>
    <col min="15" max="16" width="2.75" style="128" customWidth="1"/>
    <col min="17" max="17" width="17.25" style="128" customWidth="1"/>
    <col min="18" max="18" width="7.375" style="128" customWidth="1"/>
    <col min="19" max="22" width="5.75" style="128" customWidth="1"/>
    <col min="23" max="23" width="2.75" style="128" customWidth="1"/>
    <col min="24" max="25" width="0.5" style="128" customWidth="1"/>
    <col min="26" max="26" width="7.375" style="128" customWidth="1"/>
    <col min="27" max="27" width="0.5" style="128" customWidth="1"/>
    <col min="28" max="28" width="5.25" style="128" customWidth="1"/>
    <col min="29" max="29" width="5.75" style="128" customWidth="1"/>
    <col min="30" max="1024" width="9.875" style="128" customWidth="1"/>
  </cols>
  <sheetData>
    <row r="1" spans="1:27" s="123" customFormat="1" ht="12.75" x14ac:dyDescent="0.2">
      <c r="A1" s="121" t="s">
        <v>872</v>
      </c>
      <c r="B1" s="121" t="s">
        <v>873</v>
      </c>
      <c r="C1" s="121" t="s">
        <v>874</v>
      </c>
      <c r="D1" s="122" t="s">
        <v>875</v>
      </c>
      <c r="E1" s="122" t="s">
        <v>832</v>
      </c>
      <c r="F1" s="122" t="s">
        <v>876</v>
      </c>
      <c r="H1" s="122"/>
      <c r="I1" s="121" t="s">
        <v>877</v>
      </c>
      <c r="J1" s="121" t="s">
        <v>873</v>
      </c>
      <c r="K1" s="121" t="s">
        <v>874</v>
      </c>
      <c r="L1" s="122" t="s">
        <v>875</v>
      </c>
      <c r="M1" s="122" t="s">
        <v>832</v>
      </c>
      <c r="N1" s="122" t="s">
        <v>876</v>
      </c>
      <c r="P1" s="122"/>
      <c r="Q1" s="121" t="s">
        <v>878</v>
      </c>
      <c r="R1" s="121" t="s">
        <v>873</v>
      </c>
      <c r="S1" s="121" t="s">
        <v>874</v>
      </c>
      <c r="T1" s="122" t="s">
        <v>875</v>
      </c>
      <c r="U1" s="122" t="s">
        <v>832</v>
      </c>
      <c r="V1" s="122" t="s">
        <v>876</v>
      </c>
      <c r="X1" s="122"/>
      <c r="Y1" s="121"/>
      <c r="Z1" s="124" t="str">
        <f>IF(SUM(Tournoi!AB$2:AB$601)=0,"OK",SUM(Tournoi!AB$2:AB$601))</f>
        <v>OK</v>
      </c>
      <c r="AA1" s="122"/>
    </row>
    <row r="2" spans="1:27" ht="14.85" customHeight="1" x14ac:dyDescent="0.2">
      <c r="A2" s="125" t="s">
        <v>867</v>
      </c>
      <c r="B2" s="124">
        <f t="array" ref="B2">IF(D2=0,"x",SUM(IF(Tournoi!$G$2:$G$601&lt;&gt;$A$26,0,IF(A2=Tournoi!I$2:I$601,Tournoi!M$2:M$601,0)))/D2)</f>
        <v>51.25</v>
      </c>
      <c r="C2" s="126">
        <f t="array" ref="C2">SUM(IF(A2=Tournoi!I$2:I$601,IF(Tournoi!L$2:L$601&lt;0,1,0.00001),0))</f>
        <v>2.0000000000000001E-4</v>
      </c>
      <c r="D2" s="127">
        <f t="array" ref="D2">SUM(IF(Tournoi!$G$2:$G$644&lt;&gt;$A$26,0,IF(A2=Tournoi!I$2:I$644,1,0)))</f>
        <v>20</v>
      </c>
      <c r="E2" s="127"/>
      <c r="F2" s="127">
        <f t="array" ref="F2">SUM(IF(A2=Tournoi!I$2:I$601,1,0))</f>
        <v>20</v>
      </c>
      <c r="H2" s="129"/>
      <c r="I2" s="125" t="s">
        <v>880</v>
      </c>
      <c r="J2" s="124">
        <f t="array" ref="J2">IF(L2=0,"x",SUM(IF(Tournoi!$G$2:$G$601&lt;&gt;$A$26,0,IF(I2=Tournoi!N$2:N$601,Tournoi!R$2:R$601,0)))/L2)</f>
        <v>51.25</v>
      </c>
      <c r="K2" s="126">
        <f t="array" ref="K2">SUM(IF(I2=Tournoi!N$2:N$601,IF(Tournoi!Q$2:Q$601&lt;0,1,0.00001),0))</f>
        <v>4.0000000000000003E-5</v>
      </c>
      <c r="L2" s="127">
        <f t="array" ref="L2">SUM(IF(Tournoi!$G$2:$G$601&lt;&gt;$A$26,0,IF(I2=Tournoi!N$2:N$601,1,0)))</f>
        <v>4</v>
      </c>
      <c r="M2" s="127">
        <f t="array" ref="M2">SUM(IF(Tournoi!$O$2:$O$601="",0,IF(I2=Tournoi!N$2:N$601,1,0)))</f>
        <v>4</v>
      </c>
      <c r="N2" s="127">
        <f t="array" ref="N2">SUM(IF(I2=Tournoi!N$2:N$601,1,0))</f>
        <v>4</v>
      </c>
      <c r="P2" s="129"/>
      <c r="Q2" s="125" t="s">
        <v>851</v>
      </c>
      <c r="R2" s="124">
        <f t="array" ref="R2">IF(T2=0,"x",SUM(IF(Tournoi!$G$2:$G$601&lt;&gt;$A$26,0,IF(Q2=Tournoi!S$2:S$601,Tournoi!W$2:W$601,0)))/T2)</f>
        <v>51.166666666666671</v>
      </c>
      <c r="S2" s="126">
        <f t="array" ref="S2">SUM(IF(Q2=Tournoi!S$2:S$601,IF(Tournoi!V$2:V$601&lt;0,1,0.00001),0))</f>
        <v>3.0000000000000014E-4</v>
      </c>
      <c r="T2" s="127">
        <f t="array" ref="T2">SUM(IF(Tournoi!$G$2:$G$644&lt;&gt;$A$26,0,IF(Q2=Tournoi!S$2:S$644,1,0)))</f>
        <v>30</v>
      </c>
      <c r="U2" s="127">
        <f t="array" ref="U2">SUM(IF(Tournoi!$T$2:$T$601="",0,IF(Q2=Tournoi!S$2:S$601,1,0)))</f>
        <v>30</v>
      </c>
      <c r="V2" s="127">
        <f t="array" ref="V2">SUM(IF(Q2=Tournoi!S$2:S$601,1,0))</f>
        <v>30</v>
      </c>
      <c r="X2" s="129"/>
      <c r="Y2" s="129"/>
      <c r="Z2" s="129"/>
      <c r="AA2" s="129"/>
    </row>
    <row r="3" spans="1:27" ht="14.85" customHeight="1" x14ac:dyDescent="0.2">
      <c r="A3" s="125" t="s">
        <v>850</v>
      </c>
      <c r="B3" s="124">
        <f t="array" ref="B3">IF(D3=0,"x",SUM(IF(Tournoi!$G$2:$G$601&lt;&gt;$A$26,0,IF(A3=Tournoi!I$2:I$601,Tournoi!M$2:M$601,0)))/D3)</f>
        <v>51.25</v>
      </c>
      <c r="C3" s="126">
        <f t="array" ref="C3">SUM(IF(A3=Tournoi!I$2:I$601,IF(Tournoi!L$2:L$601&lt;0,1,0.00001),0))</f>
        <v>1.6000000000000001E-4</v>
      </c>
      <c r="D3" s="127">
        <f t="array" ref="D3">SUM(IF(Tournoi!$G$2:$G$644&lt;&gt;$A$26,0,IF(A3=Tournoi!I$2:I$644,1,0)))</f>
        <v>16</v>
      </c>
      <c r="E3" s="127"/>
      <c r="F3" s="127">
        <f t="array" ref="F3">SUM(IF(A3=Tournoi!I$2:I$601,1,0))</f>
        <v>16</v>
      </c>
      <c r="H3" s="129"/>
      <c r="I3" s="125" t="s">
        <v>857</v>
      </c>
      <c r="J3" s="124">
        <f t="array" ref="J3">IF(L3=0,"x",SUM(IF(Tournoi!$G$2:$G$601&lt;&gt;$A$26,0,IF(I3=Tournoi!N$2:N$601,Tournoi!R$2:R$601,0)))/L3)</f>
        <v>51.249999999999986</v>
      </c>
      <c r="K3" s="126">
        <f t="array" ref="K3">SUM(IF(I3=Tournoi!N$2:N$601,IF(Tournoi!Q$2:Q$601&lt;0,1,0.00001),0))</f>
        <v>2.0000000000000001E-4</v>
      </c>
      <c r="L3" s="127">
        <f t="array" ref="L3">SUM(IF(Tournoi!$G$2:$G$601&lt;&gt;$A$26,0,IF(I3=Tournoi!N$2:N$601,1,0)))</f>
        <v>20</v>
      </c>
      <c r="M3" s="127">
        <f t="array" ref="M3">SUM(IF(Tournoi!$O$2:$O$601="",0,IF(I3=Tournoi!N$2:N$601,1,0)))</f>
        <v>20</v>
      </c>
      <c r="N3" s="127">
        <f t="array" ref="N3">SUM(IF(I3=Tournoi!N$2:N$601,1,0))</f>
        <v>20</v>
      </c>
      <c r="P3" s="129"/>
      <c r="Q3" s="125" t="s">
        <v>854</v>
      </c>
      <c r="R3" s="124">
        <f t="array" ref="R3">IF(T3=0,"x",SUM(IF(Tournoi!$G$2:$G$601&lt;&gt;$A$26,0,IF(Q3=Tournoi!S$2:S$601,Tournoi!W$2:W$601,0)))/T3)</f>
        <v>51.2</v>
      </c>
      <c r="S3" s="126">
        <f t="array" ref="S3">SUM(IF(Q3=Tournoi!S$2:S$601,IF(Tournoi!V$2:V$601&lt;0,1,0.00001),0))</f>
        <v>5.0000000000000002E-5</v>
      </c>
      <c r="T3" s="127">
        <f t="array" ref="T3">SUM(IF(Tournoi!$G$2:$G$644&lt;&gt;$A$26,0,IF(Q3=Tournoi!S$2:S$644,1,0)))</f>
        <v>5</v>
      </c>
      <c r="U3" s="127">
        <f t="array" ref="U3">SUM(IF(Tournoi!$T$2:$T$601="",0,IF(Q3=Tournoi!S$2:S$601,1,0)))</f>
        <v>5</v>
      </c>
      <c r="V3" s="127">
        <f t="array" ref="V3">SUM(IF(Q3=Tournoi!S$2:S$601,1,0))</f>
        <v>5</v>
      </c>
      <c r="X3" s="129"/>
      <c r="Y3" s="129"/>
      <c r="Z3" s="129"/>
      <c r="AA3" s="129"/>
    </row>
    <row r="4" spans="1:27" ht="14.85" customHeight="1" x14ac:dyDescent="0.2">
      <c r="A4" s="125" t="s">
        <v>857</v>
      </c>
      <c r="B4" s="124">
        <f t="array" ref="B4">IF(D4=0,"x",SUM(IF(Tournoi!$G$2:$G$601&lt;&gt;$A$26,0,IF(A4=Tournoi!I$2:I$601,Tournoi!M$2:M$601,0)))/D4)</f>
        <v>51.25</v>
      </c>
      <c r="C4" s="126">
        <f t="array" ref="C4">SUM(IF(A4=Tournoi!I$2:I$601,IF(Tournoi!L$2:L$601&lt;0,1,0.00001),0))</f>
        <v>4.0000000000000003E-5</v>
      </c>
      <c r="D4" s="127">
        <f t="array" ref="D4">SUM(IF(Tournoi!$G$2:$G$644&lt;&gt;$A$26,0,IF(A4=Tournoi!I$2:I$644,1,0)))</f>
        <v>4</v>
      </c>
      <c r="E4" s="127"/>
      <c r="F4" s="127">
        <f t="array" ref="F4">SUM(IF(A4=Tournoi!I$2:I$601,1,0))</f>
        <v>4</v>
      </c>
      <c r="H4" s="129"/>
      <c r="I4" s="125" t="s">
        <v>881</v>
      </c>
      <c r="J4" s="124">
        <f t="array" ref="J4">IF(L4=0,"x",SUM(IF(Tournoi!$G$2:$G$601="",0,IF(I4=Tournoi!N$2:N$601,Tournoi!R$2:R$601,0)))/L4)</f>
        <v>51.2</v>
      </c>
      <c r="K4" s="126">
        <f t="array" ref="K4">SUM(IF(I4=Tournoi!N$2:N$601,IF(Tournoi!Q$2:Q$601&lt;0,1,0.00001),0))</f>
        <v>1E-4</v>
      </c>
      <c r="L4" s="127">
        <f t="array" ref="L4">SUM(IF(Tournoi!$G$2:$G$601&lt;&gt;$A$26,0,IF(I4=Tournoi!N$2:N$601,1,0)))</f>
        <v>10</v>
      </c>
      <c r="M4" s="127">
        <f t="array" ref="M4">SUM(IF(Tournoi!$O$2:$O$601="",0,IF(I4=Tournoi!N$2:N$601,1,0)))</f>
        <v>10</v>
      </c>
      <c r="N4" s="127">
        <f t="array" ref="N4">SUM(IF(I4=Tournoi!N$2:N$601,1,0))</f>
        <v>10</v>
      </c>
      <c r="P4" s="129"/>
      <c r="Q4" s="125" t="s">
        <v>882</v>
      </c>
      <c r="R4" s="124">
        <f t="array" ref="R4">IF(T4=0,"x",SUM(IF(Tournoi!$G$2:$G$601="",0,IF(Q4=Tournoi!S$2:S$601,Tournoi!W$2:W$601,0)))/T4)</f>
        <v>51.199999999999996</v>
      </c>
      <c r="S4" s="126">
        <f t="array" ref="S4">SUM(IF(Q4=Tournoi!S$2:S$601,IF(Tournoi!V$2:V$601&lt;0,1,0.00001),0))</f>
        <v>1E-4</v>
      </c>
      <c r="T4" s="127">
        <f t="array" ref="T4">SUM(IF(Tournoi!$G$2:$G$644&lt;&gt;$A$26,0,IF(Q4=Tournoi!S$2:S$644,1,0)))</f>
        <v>10</v>
      </c>
      <c r="U4" s="127">
        <f t="array" ref="U4">SUM(IF(Tournoi!$T$2:$T$601="",0,IF(Q4=Tournoi!S$2:S$601,1,0)))</f>
        <v>10</v>
      </c>
      <c r="V4" s="127">
        <f t="array" ref="V4">SUM(IF(Q4=Tournoi!S$2:S$601,1,0))</f>
        <v>10</v>
      </c>
      <c r="X4" s="129"/>
      <c r="Y4" s="129"/>
      <c r="Z4" s="129"/>
      <c r="AA4" s="129"/>
    </row>
    <row r="5" spans="1:27" ht="14.85" customHeight="1" x14ac:dyDescent="0.2">
      <c r="A5" s="125" t="s">
        <v>862</v>
      </c>
      <c r="B5" s="124">
        <f t="array" ref="B5">IF(D5=0,"x",SUM(IF(Tournoi!$G$2:$G$601&lt;&gt;$A$26,0,IF(A5=Tournoi!I$2:I$601,Tournoi!M$2:M$601,0)))/D5)</f>
        <v>51.249999999999993</v>
      </c>
      <c r="C5" s="126">
        <f t="array" ref="C5">SUM(IF(A5=Tournoi!I$2:I$601,IF(Tournoi!L$2:L$601&lt;0,1,0.00001),0))</f>
        <v>8.0000000000000007E-5</v>
      </c>
      <c r="D5" s="127">
        <f t="array" ref="D5">SUM(IF(Tournoi!$G$2:$G$644&lt;&gt;$A$26,0,IF(A5=Tournoi!I$2:I$644,1,0)))</f>
        <v>8</v>
      </c>
      <c r="E5" s="127"/>
      <c r="F5" s="127">
        <f t="array" ref="F5">SUM(IF(A5=Tournoi!I$2:I$601,1,0))</f>
        <v>8</v>
      </c>
      <c r="H5" s="129"/>
      <c r="I5" s="125" t="s">
        <v>863</v>
      </c>
      <c r="J5" s="124">
        <f t="array" ref="J5">IF(L5=0,"x",SUM(IF(Tournoi!$G$2:$G$601="",0,IF(I5=Tournoi!N$2:N$601,Tournoi!R$2:R$601,0)))/L5)</f>
        <v>51.25</v>
      </c>
      <c r="K5" s="126">
        <f t="array" ref="K5">SUM(IF(I5=Tournoi!N$2:N$601,IF(Tournoi!Q$2:Q$601&lt;0,1,0.00001),0))</f>
        <v>1.2E-4</v>
      </c>
      <c r="L5" s="127">
        <f t="array" ref="L5">SUM(IF(Tournoi!$G$2:$G$601&lt;&gt;$A$26,0,IF(I5=Tournoi!N$2:N$601,1,0)))</f>
        <v>12</v>
      </c>
      <c r="M5" s="127">
        <f t="array" ref="M5">SUM(IF(Tournoi!$O$2:$O$601="",0,IF(I5=Tournoi!N$2:N$601,1,0)))</f>
        <v>12</v>
      </c>
      <c r="N5" s="127">
        <f t="array" ref="N5">SUM(IF(I5=Tournoi!N$2:N$601,1,0))</f>
        <v>12</v>
      </c>
      <c r="P5" s="129"/>
      <c r="Q5" s="125" t="s">
        <v>859</v>
      </c>
      <c r="R5" s="124">
        <f t="array" ref="R5">IF(T5=0,"x",SUM(IF(Tournoi!$G$2:$G$601="",0,IF(Q5=Tournoi!S$2:S$601,Tournoi!W$2:W$601,0)))/T5)</f>
        <v>51.25</v>
      </c>
      <c r="S5" s="126">
        <f t="array" ref="S5">SUM(IF(Q5=Tournoi!S$2:S$601,IF(Tournoi!V$2:V$601&lt;0,1,0.00001),0))</f>
        <v>2.0000000000000001E-4</v>
      </c>
      <c r="T5" s="127">
        <f t="array" ref="T5">SUM(IF(Tournoi!$G$2:$G$644&lt;&gt;$A$26,0,IF(Q5=Tournoi!S$2:S$644,1,0)))</f>
        <v>20</v>
      </c>
      <c r="U5" s="127">
        <f t="array" ref="U5">SUM(IF(Tournoi!$T$2:$T$601="",0,IF(Q5=Tournoi!S$2:S$601,1,0)))</f>
        <v>20</v>
      </c>
      <c r="V5" s="127">
        <f t="array" ref="V5">SUM(IF(Q5=Tournoi!S$2:S$601,1,0))</f>
        <v>20</v>
      </c>
      <c r="X5" s="129"/>
      <c r="Y5" s="129"/>
      <c r="Z5" s="129"/>
      <c r="AA5" s="129"/>
    </row>
    <row r="6" spans="1:27" ht="14.85" customHeight="1" x14ac:dyDescent="0.2">
      <c r="A6" s="125" t="s">
        <v>856</v>
      </c>
      <c r="B6" s="124">
        <f t="array" ref="B6">IF(D6=0,"x",SUM(IF(Tournoi!$G$2:$G$601&lt;&gt;$A$26,0,IF(A6=Tournoi!I$2:I$601,Tournoi!M$2:M$601,0)))/D6)</f>
        <v>51.249999999999993</v>
      </c>
      <c r="C6" s="126">
        <f t="array" ref="C6">SUM(IF(A6=Tournoi!I$2:I$601,IF(Tournoi!L$2:L$601&lt;0,1,0.00001),0))</f>
        <v>1.2E-4</v>
      </c>
      <c r="D6" s="127">
        <f t="array" ref="D6">SUM(IF(Tournoi!$G$2:$G$644&lt;&gt;$A$26,0,IF(A6=Tournoi!I$2:I$644,1,0)))</f>
        <v>12</v>
      </c>
      <c r="E6" s="127"/>
      <c r="F6" s="127">
        <f t="array" ref="F6">SUM(IF(A6=Tournoi!I$2:I$601,1,0))</f>
        <v>12</v>
      </c>
      <c r="H6" s="129"/>
      <c r="I6" s="125" t="s">
        <v>848</v>
      </c>
      <c r="J6" s="124">
        <f t="array" ref="J6">IF(L6=0,"x",SUM(IF(Tournoi!$G$2:$G$601="",0,IF(I6=Tournoi!N$2:N$601,Tournoi!R$2:R$601,0)))/L6)</f>
        <v>51.250000000000007</v>
      </c>
      <c r="K6" s="126">
        <f t="array" ref="K6">SUM(IF(I6=Tournoi!N$2:N$601,IF(Tournoi!Q$2:Q$601&lt;0,1,0.00001),0))</f>
        <v>1.6000000000000001E-4</v>
      </c>
      <c r="L6" s="127">
        <f t="array" ref="L6">SUM(IF(Tournoi!$G$2:$G$601&lt;&gt;$A$26,0,IF(I6=Tournoi!N$2:N$601,1,0)))</f>
        <v>16</v>
      </c>
      <c r="M6" s="127">
        <f t="array" ref="M6">SUM(IF(Tournoi!$O$2:$O$601="",0,IF(I6=Tournoi!N$2:N$601,1,0)))</f>
        <v>16</v>
      </c>
      <c r="N6" s="127">
        <f t="array" ref="N6">SUM(IF(I6=Tournoi!N$2:N$601,1,0))</f>
        <v>16</v>
      </c>
      <c r="P6" s="129"/>
      <c r="Q6" s="125" t="s">
        <v>864</v>
      </c>
      <c r="R6" s="124">
        <f t="array" ref="R6">IF(T6=0,"x",SUM(IF(Tournoi!$G$2:$G$601="",0,IF(Q6=Tournoi!S$2:S$601,Tournoi!W$2:W$601,0)))/T6)</f>
        <v>51.2</v>
      </c>
      <c r="S6" s="126">
        <f t="array" ref="S6">SUM(IF(Q6=Tournoi!S$2:S$601,IF(Tournoi!V$2:V$601&lt;0,1,0.00001),0))</f>
        <v>5.0000000000000002E-5</v>
      </c>
      <c r="T6" s="127">
        <f t="array" ref="T6">SUM(IF(Tournoi!$G$2:$G$644&lt;&gt;$A$26,0,IF(Q6=Tournoi!S$2:S$644,1,0)))</f>
        <v>5</v>
      </c>
      <c r="U6" s="127">
        <f t="array" ref="U6">SUM(IF(Tournoi!$T$2:$T$601="",0,IF(Q6=Tournoi!S$2:S$601,1,0)))</f>
        <v>5</v>
      </c>
      <c r="V6" s="127">
        <f t="array" ref="V6">SUM(IF(Q6=Tournoi!S$2:S$601,1,0))</f>
        <v>5</v>
      </c>
      <c r="X6" s="129"/>
      <c r="Y6" s="129"/>
      <c r="Z6" s="129"/>
      <c r="AA6" s="129"/>
    </row>
    <row r="7" spans="1:27" ht="14.85" customHeight="1" x14ac:dyDescent="0.2">
      <c r="A7" s="130" t="s">
        <v>883</v>
      </c>
      <c r="B7" s="124" t="str">
        <f t="array" ref="B7">IF(D7=0,"x",SUM(IF(Tournoi!$G$2:$G$601&lt;&gt;$A$26,0,IF(A7=Tournoi!I$2:I$601,Tournoi!M$2:M$601,0)))/D7)</f>
        <v>x</v>
      </c>
      <c r="C7" s="126">
        <f t="array" ref="C7">SUM(IF(A7=Tournoi!I$2:I$601,IF(Tournoi!L$2:L$601&lt;0,1,0.00001),0))</f>
        <v>0</v>
      </c>
      <c r="D7" s="127">
        <f t="array" ref="D7">SUM(IF(Tournoi!$G$2:$G$644&lt;&gt;$A$26,0,IF(A7=Tournoi!I$2:I$644,1,0)))</f>
        <v>0</v>
      </c>
      <c r="E7" s="127"/>
      <c r="F7" s="127">
        <f t="array" ref="F7">SUM(IF(A7=Tournoi!I$2:I$601,1,0))</f>
        <v>0</v>
      </c>
      <c r="H7" s="129"/>
      <c r="I7" s="125" t="s">
        <v>870</v>
      </c>
      <c r="J7" s="124">
        <f t="array" ref="J7">IF(L7=0,"x",SUM(IF(Tournoi!$G$2:$G$601="",0,IF(I7=Tournoi!N$2:N$601,Tournoi!R$2:R$601,0)))/L7)</f>
        <v>51.25</v>
      </c>
      <c r="K7" s="126">
        <f t="array" ref="K7">SUM(IF(I7=Tournoi!N$2:N$601,IF(Tournoi!Q$2:Q$601&lt;0,1,0.00001),0))</f>
        <v>8.0000000000000007E-5</v>
      </c>
      <c r="L7" s="127">
        <f t="array" ref="L7">SUM(IF(Tournoi!$G$2:$G$601&lt;&gt;$A$26,0,IF(I7=Tournoi!N$2:N$601,1,0)))</f>
        <v>8</v>
      </c>
      <c r="M7" s="127">
        <f t="array" ref="M7">SUM(IF(Tournoi!$O$2:$O$601="",0,IF(I7=Tournoi!N$2:N$601,1,0)))</f>
        <v>8</v>
      </c>
      <c r="N7" s="127">
        <f t="array" ref="N7">SUM(IF(I7=Tournoi!N$2:N$601,1,0))</f>
        <v>8</v>
      </c>
      <c r="P7" s="129"/>
      <c r="Q7" s="125" t="s">
        <v>884</v>
      </c>
      <c r="R7" s="124">
        <f t="array" ref="R7">IF(T7=0,"x",SUM(IF(Tournoi!$G$2:$G$601="",0,IF(Q7=Tournoi!S$2:S$601,Tournoi!W$2:W$601,0)))/T7)</f>
        <v>51.249999999999993</v>
      </c>
      <c r="S7" s="126">
        <f t="array" ref="S7">SUM(IF(Q7=Tournoi!S$2:S$601,IF(Tournoi!V$2:V$601&lt;0,1,0.00001),0))</f>
        <v>4.0000000000000003E-5</v>
      </c>
      <c r="T7" s="127">
        <f t="array" ref="T7">SUM(IF(Tournoi!$G$2:$G$644&lt;&gt;$A$26,0,IF(Q7=Tournoi!S$2:S$644,1,0)))</f>
        <v>4</v>
      </c>
      <c r="U7" s="127">
        <f t="array" ref="U7">SUM(IF(Tournoi!$T$2:$T$601="",0,IF(Q7=Tournoi!S$2:S$601,1,0)))</f>
        <v>4</v>
      </c>
      <c r="V7" s="127">
        <f t="array" ref="V7">SUM(IF(Q7=Tournoi!S$2:S$601,1,0))</f>
        <v>4</v>
      </c>
      <c r="X7" s="129"/>
      <c r="Y7" s="129"/>
      <c r="Z7" s="129"/>
      <c r="AA7" s="129"/>
    </row>
    <row r="8" spans="1:27" ht="14.85" customHeight="1" x14ac:dyDescent="0.2">
      <c r="A8" s="130" t="s">
        <v>847</v>
      </c>
      <c r="B8" s="124">
        <f t="array" ref="B8">IF(D8=0,"x",SUM(IF(Tournoi!$G$2:$G$601&lt;&gt;$A$26,0,IF(A8=Tournoi!I$2:I$601,Tournoi!M$2:M$601,0)))/D8)</f>
        <v>51.2</v>
      </c>
      <c r="C8" s="126">
        <f t="array" ref="C8">SUM(IF(A8=Tournoi!I$2:I$601,IF(Tournoi!L$2:L$601&lt;0,1,0.00001),0))</f>
        <v>5.0000000000000002E-5</v>
      </c>
      <c r="D8" s="127">
        <f t="array" ref="D8">SUM(IF(Tournoi!$G$2:$G$644&lt;&gt;$A$26,0,IF(A8=Tournoi!I$2:I$644,1,0)))</f>
        <v>5</v>
      </c>
      <c r="E8" s="127"/>
      <c r="F8" s="127">
        <f t="array" ref="F8">SUM(IF(A8=Tournoi!I$2:I$601,1,0))</f>
        <v>5</v>
      </c>
      <c r="H8" s="129"/>
      <c r="I8" s="125" t="s">
        <v>861</v>
      </c>
      <c r="J8" s="124">
        <f t="array" ref="J8">IF(L8=0,"x",SUM(IF(Tournoi!$G$2:$G$601="",0,IF(I8=Tournoi!N$2:N$601,Tournoi!R$2:R$601,0)))/L8)</f>
        <v>51.249999999999993</v>
      </c>
      <c r="K8" s="126">
        <f t="array" ref="K8">SUM(IF(I8=Tournoi!N$2:N$601,IF(Tournoi!Q$2:Q$601&lt;0,1,0.00001),0))</f>
        <v>1.2E-4</v>
      </c>
      <c r="L8" s="127">
        <f t="array" ref="L8">SUM(IF(Tournoi!$G$2:$G$601&lt;&gt;$A$26,0,IF(I8=Tournoi!N$2:N$601,1,0)))</f>
        <v>12</v>
      </c>
      <c r="M8" s="127">
        <f t="array" ref="M8">SUM(IF(Tournoi!$O$2:$O$601="",0,IF(I8=Tournoi!N$2:N$601,1,0)))</f>
        <v>12</v>
      </c>
      <c r="N8" s="127">
        <f t="array" ref="N8">SUM(IF(I8=Tournoi!N$2:N$601,1,0))</f>
        <v>12</v>
      </c>
      <c r="P8" s="129"/>
      <c r="Q8" s="125" t="s">
        <v>849</v>
      </c>
      <c r="R8" s="124">
        <f t="array" ref="R8">IF(T8=0,"x",SUM(IF(Tournoi!$G$2:$G$601="",0,IF(Q8=Tournoi!S$2:S$601,Tournoi!W$2:W$601,0)))/T8)</f>
        <v>51.249999999999993</v>
      </c>
      <c r="S8" s="126">
        <f t="array" ref="S8">SUM(IF(Q8=Tournoi!S$2:S$601,IF(Tournoi!V$2:V$601&lt;0,1,0.00001),0))</f>
        <v>1.6000000000000001E-4</v>
      </c>
      <c r="T8" s="127">
        <f t="array" ref="T8">SUM(IF(Tournoi!$G$2:$G$644&lt;&gt;$A$26,0,IF(Q8=Tournoi!S$2:S$644,1,0)))</f>
        <v>16</v>
      </c>
      <c r="U8" s="127">
        <f t="array" ref="U8">SUM(IF(Tournoi!$T$2:$T$601="",0,IF(Q8=Tournoi!S$2:S$601,1,0)))</f>
        <v>16</v>
      </c>
      <c r="V8" s="127">
        <f t="array" ref="V8">SUM(IF(Q8=Tournoi!S$2:S$601,1,0))</f>
        <v>16</v>
      </c>
      <c r="X8" s="129"/>
      <c r="Y8" s="129"/>
      <c r="Z8" s="129"/>
      <c r="AA8" s="129"/>
    </row>
    <row r="9" spans="1:27" ht="14.85" customHeight="1" x14ac:dyDescent="0.2">
      <c r="A9" s="130" t="s">
        <v>885</v>
      </c>
      <c r="B9" s="124">
        <f t="array" ref="B9">IF(D9=0,"x",SUM(IF(Tournoi!$G$2:$G$601&lt;&gt;$A$26,0,IF(A9=Tournoi!I$2:I$601,Tournoi!M$2:M$601,0)))/D9)</f>
        <v>51.25</v>
      </c>
      <c r="C9" s="126">
        <f t="array" ref="C9">SUM(IF(A9=Tournoi!I$2:I$601,IF(Tournoi!L$2:L$601&lt;0,1,0.00001),0))</f>
        <v>4.0000000000000003E-5</v>
      </c>
      <c r="D9" s="127">
        <f t="array" ref="D9">SUM(IF(Tournoi!$G$2:$G$644&lt;&gt;$A$26,0,IF(A9=Tournoi!I$2:I$644,1,0)))</f>
        <v>4</v>
      </c>
      <c r="E9" s="127"/>
      <c r="F9" s="127">
        <f t="array" ref="F9">SUM(IF(A9=Tournoi!I$2:I$601,1,0))</f>
        <v>4</v>
      </c>
      <c r="H9" s="129"/>
      <c r="I9" s="125" t="s">
        <v>853</v>
      </c>
      <c r="J9" s="124">
        <f t="array" ref="J9">IF(L9=0,"x",SUM(IF(Tournoi!$G$2:$G$601="",0,IF(I9=Tournoi!N$2:N$601,Tournoi!R$2:R$601,0)))/L9)</f>
        <v>51.2</v>
      </c>
      <c r="K9" s="126">
        <f t="array" ref="K9">SUM(IF(I9=Tournoi!N$2:N$601,IF(Tournoi!Q$2:Q$601&lt;0,1,0.00001),0))</f>
        <v>5.0000000000000002E-5</v>
      </c>
      <c r="L9" s="127">
        <f t="array" ref="L9">SUM(IF(Tournoi!$G$2:$G$601&lt;&gt;$A$26,0,IF(I9=Tournoi!N$2:N$601,1,0)))</f>
        <v>5</v>
      </c>
      <c r="M9" s="127">
        <f t="array" ref="M9">SUM(IF(Tournoi!$O$2:$O$601="",0,IF(I9=Tournoi!N$2:N$601,1,0)))</f>
        <v>5</v>
      </c>
      <c r="N9" s="127">
        <f t="array" ref="N9">SUM(IF(I9=Tournoi!N$2:N$601,1,0))</f>
        <v>5</v>
      </c>
      <c r="P9" s="129"/>
      <c r="Q9" s="125" t="s">
        <v>886</v>
      </c>
      <c r="R9" s="124" t="str">
        <f t="array" ref="R9">IF(T9=0,"x",SUM(IF(Tournoi!$G$2:$G$601="",0,IF(Q9=Tournoi!S$2:S$601,Tournoi!W$2:W$601,0)))/T9)</f>
        <v>x</v>
      </c>
      <c r="S9" s="126">
        <f t="array" ref="S9">SUM(IF(Q9=Tournoi!S$2:S$601,IF(Tournoi!V$2:V$601&lt;0,1,0.00001),0))</f>
        <v>0</v>
      </c>
      <c r="T9" s="127">
        <f t="array" ref="T9">SUM(IF(Tournoi!$G$2:$G$644&lt;&gt;$A$26,0,IF(Q9=Tournoi!S$2:S$644,1,0)))</f>
        <v>0</v>
      </c>
      <c r="U9" s="127">
        <f t="array" ref="U9">SUM(IF(Tournoi!$T$2:$T$601="",0,IF(Q9=Tournoi!S$2:S$601,1,0)))</f>
        <v>0</v>
      </c>
      <c r="V9" s="127">
        <f t="array" ref="V9">SUM(IF(Q9=Tournoi!S$2:S$601,1,0))</f>
        <v>0</v>
      </c>
      <c r="X9" s="129"/>
      <c r="Y9" s="129"/>
      <c r="Z9" s="129"/>
      <c r="AA9" s="129"/>
    </row>
    <row r="10" spans="1:27" ht="14.85" customHeight="1" x14ac:dyDescent="0.2">
      <c r="A10" s="125" t="s">
        <v>852</v>
      </c>
      <c r="B10" s="124">
        <f t="array" ref="B10">IF(D10=0,"x",SUM(IF(Tournoi!$G$2:$G$601&lt;&gt;$A$26,0,IF(A10=Tournoi!I$2:I$601,Tournoi!M$2:M$601,0)))/D10)</f>
        <v>51.25</v>
      </c>
      <c r="C10" s="126">
        <f t="array" ref="C10">SUM(IF(A10=Tournoi!I$2:I$601,IF(Tournoi!L$2:L$601&lt;0,1,0.00001),0))</f>
        <v>1.2E-4</v>
      </c>
      <c r="D10" s="127">
        <f t="array" ref="D10">SUM(IF(Tournoi!$G$2:$G$644&lt;&gt;$A$26,0,IF(A10=Tournoi!I$2:I$644,1,0)))</f>
        <v>12</v>
      </c>
      <c r="E10" s="127"/>
      <c r="F10" s="127">
        <f t="array" ref="F10">SUM(IF(A10=Tournoi!I$2:I$601,1,0))</f>
        <v>12</v>
      </c>
      <c r="H10" s="129"/>
      <c r="I10" s="125" t="s">
        <v>887</v>
      </c>
      <c r="J10" s="124">
        <f t="array" ref="J10">IF(L10=0,"x",SUM(IF(Tournoi!$G$2:$G$601="",0,IF(I10=Tournoi!N$2:N$601,Tournoi!R$2:R$601,0)))/L10)</f>
        <v>51.25</v>
      </c>
      <c r="K10" s="126">
        <f t="array" ref="K10">SUM(IF(I10=Tournoi!N$2:N$601,IF(Tournoi!Q$2:Q$601&lt;0,1,0.00001),0))</f>
        <v>8.0000000000000007E-5</v>
      </c>
      <c r="L10" s="127">
        <f t="array" ref="L10">SUM(IF(Tournoi!$G$2:$G$601&lt;&gt;$A$26,0,IF(I10=Tournoi!N$2:N$601,1,0)))</f>
        <v>8</v>
      </c>
      <c r="M10" s="127">
        <f t="array" ref="M10">SUM(IF(Tournoi!$O$2:$O$601="",0,IF(I10=Tournoi!N$2:N$601,1,0)))</f>
        <v>8</v>
      </c>
      <c r="N10" s="127">
        <f t="array" ref="N10">SUM(IF(I10=Tournoi!N$2:N$601,1,0))</f>
        <v>8</v>
      </c>
      <c r="P10" s="129"/>
      <c r="Q10" s="125" t="s">
        <v>868</v>
      </c>
      <c r="R10" s="131">
        <f t="array" ref="R10">IF(T10=0,"x",SUM(IF(Tournoi!$G$2:$G$601="",0,IF(Q10=Tournoi!S$2:S$601,Tournoi!W$2:W$601,0)))/T10)</f>
        <v>51.25</v>
      </c>
      <c r="S10" s="132">
        <f t="array" ref="S10">SUM(IF(Q10=Tournoi!S$2:S$601,IF(Tournoi!V$2:V$601&lt;0,1,0.00001),0))</f>
        <v>2.4000000000000001E-4</v>
      </c>
      <c r="T10" s="127">
        <f t="array" ref="T10">SUM(IF(Tournoi!$G$2:$G$644&lt;&gt;$A$26,0,IF(Q10=Tournoi!S$2:S$644,1,0)))</f>
        <v>24</v>
      </c>
      <c r="U10" s="127">
        <f t="array" ref="U10">SUM(IF(Tournoi!$T$2:$T$601="",0,IF(Q10=Tournoi!S$2:S$601,1,0)))</f>
        <v>24</v>
      </c>
      <c r="V10" s="127">
        <f t="array" ref="V10">SUM(IF(Q10=Tournoi!S$2:S$601,1,0))</f>
        <v>24</v>
      </c>
      <c r="X10" s="129"/>
      <c r="Y10" s="129"/>
      <c r="Z10" s="129"/>
      <c r="AA10" s="129"/>
    </row>
    <row r="11" spans="1:27" ht="14.85" customHeight="1" x14ac:dyDescent="0.2">
      <c r="A11" s="125" t="s">
        <v>888</v>
      </c>
      <c r="B11" s="124">
        <f t="array" ref="B11">IF(D11=0,"x",SUM(IF(Tournoi!$G$2:$G$601&lt;&gt;$A$26,0,IF(A11=Tournoi!I$2:I$601,Tournoi!M$2:M$601,0)))/D11)</f>
        <v>51.249999999999993</v>
      </c>
      <c r="C11" s="126">
        <f t="array" ref="C11">SUM(IF(A11=Tournoi!I$2:I$601,IF(Tournoi!L$2:L$601&lt;0,1,0.00001),0))</f>
        <v>4.0000000000000003E-5</v>
      </c>
      <c r="D11" s="127">
        <f t="array" ref="D11">SUM(IF(Tournoi!$G$2:$G$644&lt;&gt;$A$26,0,IF(A11=Tournoi!I$2:I$644,1,0)))</f>
        <v>4</v>
      </c>
      <c r="E11" s="127"/>
      <c r="F11" s="127">
        <f t="array" ref="F11">SUM(IF(A11=Tournoi!I$2:I$601,1,0))</f>
        <v>4</v>
      </c>
      <c r="H11" s="129"/>
      <c r="I11" s="125" t="s">
        <v>866</v>
      </c>
      <c r="J11" s="124">
        <f t="array" ref="J11">IF(L11=0,"x",SUM(IF(Tournoi!$G$2:$G$601="",0,IF(I11=Tournoi!N$2:N$601,Tournoi!R$2:R$601,0)))/L11)</f>
        <v>51.25</v>
      </c>
      <c r="K11" s="126">
        <f t="array" ref="K11">SUM(IF(I11=Tournoi!N$2:N$601,IF(Tournoi!Q$2:Q$601&lt;0,1,0.00001),0))</f>
        <v>8.0000000000000007E-5</v>
      </c>
      <c r="L11" s="127">
        <f t="array" ref="L11">SUM(IF(Tournoi!$G$2:$G$601&lt;&gt;$A$26,0,IF(I11=Tournoi!N$2:N$601,1,0)))</f>
        <v>8</v>
      </c>
      <c r="M11" s="127">
        <f t="array" ref="M11">SUM(IF(Tournoi!$O$2:$O$601="",0,IF(I11=Tournoi!N$2:N$601,1,0)))</f>
        <v>8</v>
      </c>
      <c r="N11" s="127">
        <f t="array" ref="N11">SUM(IF(I11=Tournoi!N$2:N$601,1,0))</f>
        <v>8</v>
      </c>
      <c r="P11" s="129"/>
      <c r="Q11" s="125" t="s">
        <v>889</v>
      </c>
      <c r="R11" s="131" t="str">
        <f t="array" ref="R11">IF(T11=0,"x",SUM(IF(Tournoi!$G$2:$G$601="",0,IF(Q11=Tournoi!S$2:S$601,Tournoi!W$2:W$601,0)))/T11)</f>
        <v>x</v>
      </c>
      <c r="S11" s="132">
        <f t="array" ref="S11">SUM(IF(Q11=Tournoi!S$2:S$601,IF(Tournoi!V$2:V$601&lt;0,1,0.00001),0))</f>
        <v>0</v>
      </c>
      <c r="T11" s="127">
        <f t="array" ref="T11">SUM(IF(Tournoi!$G$2:$G$644&lt;&gt;$A$26,0,IF(Q11=Tournoi!S$2:S$644,1,0)))</f>
        <v>0</v>
      </c>
      <c r="U11" s="127">
        <f t="array" ref="U11">SUM(IF(Tournoi!$T$2:$T$601="",0,IF(Q11=Tournoi!S$2:S$601,1,0)))</f>
        <v>0</v>
      </c>
      <c r="V11" s="127">
        <f t="array" ref="V11">SUM(IF(Q11=Tournoi!S$2:S$601,1,0))</f>
        <v>0</v>
      </c>
      <c r="X11" s="129"/>
      <c r="Y11" s="129"/>
      <c r="Z11" s="129"/>
      <c r="AA11" s="129"/>
    </row>
    <row r="12" spans="1:27" ht="14.85" customHeight="1" x14ac:dyDescent="0.2">
      <c r="A12" s="125" t="s">
        <v>860</v>
      </c>
      <c r="B12" s="124">
        <f t="array" ref="B12">IF(D12=0,"x",SUM(IF(Tournoi!$G$2:$G$601&lt;&gt;$A$26,0,IF(A12=Tournoi!I$2:I$601,Tournoi!M$2:M$601,0)))/D12)</f>
        <v>51.249999999999979</v>
      </c>
      <c r="C12" s="126">
        <f t="array" ref="C12">SUM(IF(A12=Tournoi!I$2:I$601,IF(Tournoi!L$2:L$601&lt;0,1,0.00001),0))</f>
        <v>2.4000000000000001E-4</v>
      </c>
      <c r="D12" s="127">
        <f t="array" ref="D12">SUM(IF(Tournoi!$G$2:$G$644&lt;&gt;$A$26,0,IF(A12=Tournoi!I$2:I$644,1,0)))</f>
        <v>24</v>
      </c>
      <c r="E12" s="127"/>
      <c r="F12" s="127">
        <f t="array" ref="F12">SUM(IF(A12=Tournoi!I$2:I$601,1,0))</f>
        <v>24</v>
      </c>
      <c r="H12" s="129"/>
      <c r="I12" s="125" t="s">
        <v>855</v>
      </c>
      <c r="J12" s="124">
        <f t="array" ref="J12">IF(L12=0,"x",SUM(IF(Tournoi!$G$2:$G$601="",0,IF(I12=Tournoi!N$2:N$601,Tournoi!R$2:R$601,0)))/L12)</f>
        <v>51.249999999999993</v>
      </c>
      <c r="K12" s="126">
        <f t="array" ref="K12">SUM(IF(I12=Tournoi!N$2:N$601,IF(Tournoi!Q$2:Q$601&lt;0,1,0.00001),0))</f>
        <v>2.4000000000000001E-4</v>
      </c>
      <c r="L12" s="127">
        <f t="array" ref="L12">SUM(IF(Tournoi!$G$2:$G$601&lt;&gt;$A$26,0,IF(I12=Tournoi!N$2:N$601,1,0)))</f>
        <v>24</v>
      </c>
      <c r="M12" s="127">
        <f t="array" ref="M12">SUM(IF(Tournoi!$O$2:$O$601="",0,IF(I12=Tournoi!N$2:N$601,1,0)))</f>
        <v>24</v>
      </c>
      <c r="N12" s="127">
        <f t="array" ref="N12">SUM(IF(I12=Tournoi!N$2:N$601,1,0))</f>
        <v>24</v>
      </c>
      <c r="P12" s="129"/>
      <c r="Q12" s="125" t="s">
        <v>890</v>
      </c>
      <c r="R12" s="131" t="str">
        <f t="array" ref="R12">IF(T12=0,"x",SUM(IF(Tournoi!$G$2:$G$601="",0,IF(Q12=Tournoi!S$2:S$601,Tournoi!W$2:W$601,0)))/T12)</f>
        <v>x</v>
      </c>
      <c r="S12" s="132">
        <f t="array" ref="S12">SUM(IF(Q12=Tournoi!S$2:S$601,IF(Tournoi!V$2:V$601&lt;0,1,0.00001),0))</f>
        <v>0</v>
      </c>
      <c r="T12" s="127">
        <f t="array" ref="T12">SUM(IF(Tournoi!$G$2:$G$644&lt;&gt;$A$26,0,IF(Q12=Tournoi!S$2:S$644,1,0)))</f>
        <v>0</v>
      </c>
      <c r="U12" s="127">
        <f t="array" ref="U12">SUM(IF(Tournoi!$T$2:$T$601="",0,IF(Q12=Tournoi!S$2:S$601,1,0)))</f>
        <v>0</v>
      </c>
      <c r="V12" s="127">
        <f t="array" ref="V12">SUM(IF(Q12=Tournoi!S$2:S$601,1,0))</f>
        <v>0</v>
      </c>
      <c r="X12" s="129"/>
      <c r="Y12" s="129"/>
      <c r="Z12" s="129"/>
      <c r="AA12" s="129"/>
    </row>
    <row r="13" spans="1:27" ht="14.85" customHeight="1" x14ac:dyDescent="0.2">
      <c r="A13" s="133" t="s">
        <v>960</v>
      </c>
      <c r="B13" s="124">
        <f t="array" ref="B13">IF(D13=0,"x",SUM(IF(Tournoi!$G$2:$G$601&lt;&gt;$A$26,0,IF(A13=Tournoi!I$2:I$601,Tournoi!M$2:M$601,0)))/D13)</f>
        <v>51.2</v>
      </c>
      <c r="C13" s="126">
        <f t="array" ref="C13">SUM(IF(A13=Tournoi!I$2:I$601,IF(Tournoi!L$2:L$601&lt;0,1,0.00001),0))</f>
        <v>5.0000000000000002E-5</v>
      </c>
      <c r="D13" s="127">
        <f t="array" ref="D13">SUM(IF(Tournoi!$G$2:$G$644&lt;&gt;$A$26,0,IF(A13=Tournoi!I$2:I$644,1,0)))</f>
        <v>5</v>
      </c>
      <c r="E13" s="127"/>
      <c r="F13" s="127">
        <f t="array" ref="F13">SUM(IF(A13=Tournoi!I$2:I$601,1,0))</f>
        <v>5</v>
      </c>
      <c r="H13" s="129"/>
      <c r="I13" s="133" t="s">
        <v>962</v>
      </c>
      <c r="J13" s="131">
        <f t="array" ref="J13">IF(L13=0,"x",SUM(IF(Tournoi!$G$2:$G$601="",0,IF(I13=Tournoi!N$2:N$601,Tournoi!R$2:R$601,0)))/L13)</f>
        <v>51.25</v>
      </c>
      <c r="K13" s="132">
        <f t="array" ref="K13">SUM(IF(I13=Tournoi!N$2:N$601,IF(Tournoi!Q$2:Q$601&lt;0,1,0.00001),0))</f>
        <v>8.0000000000000007E-5</v>
      </c>
      <c r="L13" s="127">
        <f t="array" ref="L13">SUM(IF(Tournoi!$G$2:$G$601&lt;&gt;$A$26,0,IF(I13=Tournoi!N$2:N$601,1,0)))</f>
        <v>8</v>
      </c>
      <c r="M13" s="127">
        <f t="array" ref="M13">SUM(IF(Tournoi!$O$2:$O$601="",0,IF(I13=Tournoi!N$2:N$601,1,0)))</f>
        <v>8</v>
      </c>
      <c r="N13" s="127">
        <f t="array" ref="N13">SUM(IF(I13=Tournoi!N$2:N$601,1,0))</f>
        <v>8</v>
      </c>
      <c r="P13" s="129"/>
      <c r="Q13" s="133" t="s">
        <v>964</v>
      </c>
      <c r="R13" s="235">
        <f t="array" ref="R13">IF(T13=0,"x",SUM(IF(Tournoi!$G$2:$G$601="",0,IF(Q13=Tournoi!S$2:S$601,Tournoi!W$2:W$601,0)))/T13)</f>
        <v>51.7</v>
      </c>
      <c r="S13" s="132">
        <f t="array" ref="S13">SUM(IF(Q13=Tournoi!S$2:S$601,IF(Tournoi!V$2:V$601&lt;0,1,0.00001),0))</f>
        <v>1E-4</v>
      </c>
      <c r="T13" s="127">
        <f t="array" ref="T13">SUM(IF(Tournoi!$G$2:$G$644&lt;&gt;$A$26,0,IF(Q13=Tournoi!S$2:S$644,1,0)))</f>
        <v>10</v>
      </c>
      <c r="U13" s="127">
        <f t="array" ref="U13">SUM(IF(Tournoi!$T$2:$T$601="",0,IF(Q13=Tournoi!S$2:S$601,1,0)))</f>
        <v>10</v>
      </c>
      <c r="V13" s="127">
        <f t="array" ref="V13">SUM(IF(Q13=Tournoi!S$2:S$601,1,0))</f>
        <v>10</v>
      </c>
      <c r="X13" s="129"/>
      <c r="Y13" s="129"/>
      <c r="Z13" s="129"/>
      <c r="AA13" s="129"/>
    </row>
    <row r="14" spans="1:27" ht="14.85" customHeight="1" x14ac:dyDescent="0.2">
      <c r="A14" s="133" t="s">
        <v>961</v>
      </c>
      <c r="B14" s="124">
        <f t="array" ref="B14">IF(D14=0,"x",SUM(IF(Tournoi!$G$2:$G$601&lt;&gt;$A$26,0,IF(A14=Tournoi!I$2:I$601,Tournoi!M$2:M$601,0)))/D14)</f>
        <v>51.25</v>
      </c>
      <c r="C14" s="126">
        <f t="array" ref="C14">SUM(IF(A14=Tournoi!I$2:I$601,IF(Tournoi!L$2:L$601&lt;0,1,0.00001),0))</f>
        <v>2.0000000000000001E-4</v>
      </c>
      <c r="D14" s="127">
        <f t="array" ref="D14">SUM(IF(Tournoi!$G$2:$G$644&lt;&gt;$A$26,0,IF(A14=Tournoi!I$2:I$644,1,0)))</f>
        <v>20</v>
      </c>
      <c r="E14" s="127"/>
      <c r="F14" s="127">
        <f t="array" ref="F14">SUM(IF(A14=Tournoi!I$2:I$601,1,0))</f>
        <v>20</v>
      </c>
      <c r="H14" s="129"/>
      <c r="I14" s="133" t="s">
        <v>963</v>
      </c>
      <c r="J14" s="131">
        <f t="array" ref="J14">IF(L14=0,"x",SUM(IF(Tournoi!$G$2:$G$601="",0,IF(I14=Tournoi!N$2:N$601,Tournoi!R$2:R$601,0)))/L14)</f>
        <v>51.249999999999993</v>
      </c>
      <c r="K14" s="132">
        <f t="array" ref="K14">SUM(IF(I14=Tournoi!N$2:N$601,IF(Tournoi!Q$2:Q$601&lt;0,1,0.00001),0))</f>
        <v>4.0000000000000003E-5</v>
      </c>
      <c r="L14" s="127">
        <f t="array" ref="L14">SUM(IF(Tournoi!$G$2:$G$601&lt;&gt;$A$26,0,IF(I14=Tournoi!N$2:N$601,1,0)))</f>
        <v>4</v>
      </c>
      <c r="M14" s="127">
        <f t="array" ref="M14">SUM(IF(Tournoi!$O$2:$O$601="",0,IF(I14=Tournoi!N$2:N$601,1,0)))</f>
        <v>4</v>
      </c>
      <c r="N14" s="127">
        <f t="array" ref="N14">SUM(IF(I14=Tournoi!N$2:N$601,1,0))</f>
        <v>4</v>
      </c>
      <c r="P14" s="129"/>
      <c r="Q14" s="133" t="s">
        <v>965</v>
      </c>
      <c r="R14" s="131">
        <f t="array" ref="R14">IF(T14=0,"x",SUM(IF(Tournoi!$G$2:$G$601="",0,IF(Q14=Tournoi!S$2:S$601,Tournoi!W$2:W$601,0)))/T14)</f>
        <v>51.25</v>
      </c>
      <c r="S14" s="132">
        <f t="array" ref="S14">SUM(IF(Q14=Tournoi!S$2:S$601,IF(Tournoi!V$2:V$601&lt;0,1,0.00001),0))</f>
        <v>4.0000000000000003E-5</v>
      </c>
      <c r="T14" s="127">
        <f t="array" ref="T14">SUM(IF(Tournoi!$G$2:$G$644&lt;&gt;$A$26,0,IF(Q14=Tournoi!S$2:S$644,1,0)))</f>
        <v>4</v>
      </c>
      <c r="U14" s="127">
        <f t="array" ref="U14">SUM(IF(Tournoi!$T$2:$T$601="",0,IF(Q14=Tournoi!S$2:S$601,1,0)))</f>
        <v>4</v>
      </c>
      <c r="V14" s="127">
        <f t="array" ref="V14">SUM(IF(Q14=Tournoi!S$2:S$601,1,0))</f>
        <v>4</v>
      </c>
      <c r="X14" s="129"/>
      <c r="Y14" s="129"/>
      <c r="Z14" s="129"/>
      <c r="AA14" s="129"/>
    </row>
    <row r="15" spans="1:27" ht="14.85" customHeight="1" x14ac:dyDescent="0.2">
      <c r="A15" s="133">
        <v>1</v>
      </c>
      <c r="B15" s="124" t="str">
        <f t="array" ref="B15">IF(D15=0,"x",SUM(IF(Tournoi!$G$2:$G$601&lt;&gt;$A$26,0,IF(A15=Tournoi!I$2:I$601,Tournoi!M$2:M$601,0)))/D15)</f>
        <v>x</v>
      </c>
      <c r="C15" s="126">
        <f t="array" ref="C15">SUM(IF(A15=Tournoi!I$2:I$601,IF(Tournoi!L$2:L$601&lt;0,1,0.00001),0))</f>
        <v>0</v>
      </c>
      <c r="D15" s="127">
        <f t="array" ref="D15">SUM(IF(Tournoi!$G$2:$G$644&lt;&gt;$A$26,0,IF(A15=Tournoi!I$2:I$644,1,0)))</f>
        <v>0</v>
      </c>
      <c r="E15" s="127"/>
      <c r="F15" s="127">
        <f t="array" ref="F15">SUM(IF(A15=Tournoi!I$2:I$601,1,0))</f>
        <v>0</v>
      </c>
      <c r="H15" s="129"/>
      <c r="I15" s="133">
        <v>1</v>
      </c>
      <c r="J15" s="131">
        <f t="array" ref="J15">IF(L15=0,"x",SUM(IF(Tournoi!$G$2:$G$601="",0,IF(I15=Tournoi!N$2:N$601,Tournoi!R$2:R$601,0)))/L15)</f>
        <v>0</v>
      </c>
      <c r="K15" s="132">
        <f t="array" ref="K15">SUM(IF(I15=Tournoi!N$2:N$601,IF(Tournoi!Q$2:Q$601&lt;0,1,0.00001),0))</f>
        <v>3.0000000000000004E-5</v>
      </c>
      <c r="L15" s="127">
        <f t="array" ref="L15">SUM(IF(Tournoi!$G$2:$G$601&lt;&gt;$A$26,0,IF(I15=Tournoi!N$2:N$601,1,0)))</f>
        <v>3</v>
      </c>
      <c r="M15" s="127">
        <f t="array" ref="M15">SUM(IF(Tournoi!$O$2:$O$601="",0,IF(I15=Tournoi!N$2:N$601,1,0)))</f>
        <v>0</v>
      </c>
      <c r="N15" s="127">
        <f t="array" ref="N15">SUM(IF(I15=Tournoi!N$2:N$601,1,0))</f>
        <v>3</v>
      </c>
      <c r="P15" s="129"/>
      <c r="Q15" s="133" t="s">
        <v>966</v>
      </c>
      <c r="R15" s="131">
        <f t="array" ref="R15">IF(T15=0,"x",SUM(IF(Tournoi!$G$2:$G$601="",0,IF(Q15=Tournoi!S$2:S$601,Tournoi!W$2:W$601,0)))/T15)</f>
        <v>51.249999999999986</v>
      </c>
      <c r="S15" s="132">
        <f t="array" ref="S15">SUM(IF(Q15=Tournoi!S$2:S$601,IF(Tournoi!V$2:V$601&lt;0,1,0.00001),0))</f>
        <v>1.6000000000000001E-4</v>
      </c>
      <c r="T15" s="127">
        <f t="array" ref="T15">SUM(IF(Tournoi!$G$2:$G$644&lt;&gt;$A$26,0,IF(Q15=Tournoi!S$2:S$644,1,0)))</f>
        <v>16</v>
      </c>
      <c r="U15" s="127">
        <f t="array" ref="U15">SUM(IF(Tournoi!$T$2:$T$601="",0,IF(Q15=Tournoi!S$2:S$601,1,0)))</f>
        <v>16</v>
      </c>
      <c r="V15" s="127">
        <f t="array" ref="V15">SUM(IF(Q15=Tournoi!S$2:S$601,1,0))</f>
        <v>16</v>
      </c>
      <c r="X15" s="129"/>
      <c r="Y15" s="129"/>
      <c r="Z15" s="129"/>
      <c r="AA15" s="129"/>
    </row>
    <row r="16" spans="1:27" ht="14.85" customHeight="1" x14ac:dyDescent="0.2">
      <c r="A16" s="133">
        <v>2</v>
      </c>
      <c r="B16" s="124" t="str">
        <f t="array" ref="B16">IF(D16=0,"x",SUM(IF(Tournoi!$G$2:$G$601&lt;&gt;$A$26,0,IF(A16=Tournoi!I$2:I$601,Tournoi!M$2:M$601,0)))/D16)</f>
        <v>x</v>
      </c>
      <c r="C16" s="126">
        <f t="array" ref="C16">SUM(IF(A16=Tournoi!I$2:I$601,IF(Tournoi!L$2:L$601&lt;0,1,0.00001),0))</f>
        <v>0</v>
      </c>
      <c r="D16" s="127">
        <f t="array" ref="D16">SUM(IF(Tournoi!$G$2:$G$644&lt;&gt;$A$26,0,IF(A16=Tournoi!I$2:I$644,1,0)))</f>
        <v>0</v>
      </c>
      <c r="E16" s="127"/>
      <c r="F16" s="127">
        <f t="array" ref="F16">SUM(IF(A16=Tournoi!I$2:I$601,1,0))</f>
        <v>0</v>
      </c>
      <c r="H16" s="129"/>
      <c r="I16" s="133">
        <v>2</v>
      </c>
      <c r="J16" s="131" t="str">
        <f t="array" ref="J16">IF(L16=0,"x",SUM(IF(Tournoi!$G$2:$G$601="",0,IF(I16=Tournoi!N$2:N$601,Tournoi!R$2:R$601,0)))/L16)</f>
        <v>x</v>
      </c>
      <c r="K16" s="132">
        <f t="array" ref="K16">SUM(IF(I16=Tournoi!N$2:N$601,IF(Tournoi!Q$2:Q$601&lt;0,1,0.00001),0))</f>
        <v>0</v>
      </c>
      <c r="L16" s="127">
        <f t="array" ref="L16">SUM(IF(Tournoi!$G$2:$G$601&lt;&gt;$A$26,0,IF(I16=Tournoi!N$2:N$601,1,0)))</f>
        <v>0</v>
      </c>
      <c r="M16" s="127">
        <f t="array" ref="M16">SUM(IF(Tournoi!$O$2:$O$601="",0,IF(I16=Tournoi!N$2:N$601,1,0)))</f>
        <v>0</v>
      </c>
      <c r="N16" s="127">
        <f t="array" ref="N16">SUM(IF(I16=Tournoi!N$2:N$601,1,0))</f>
        <v>0</v>
      </c>
      <c r="P16" s="129"/>
      <c r="Q16" s="133">
        <v>1</v>
      </c>
      <c r="R16" s="131" t="str">
        <f t="array" ref="R16">IF(T16=0,"x",SUM(IF(Tournoi!$G$2:$G$601="",0,IF(Q16=Tournoi!S$2:S$601,Tournoi!W$2:W$601,0)))/T16)</f>
        <v>x</v>
      </c>
      <c r="S16" s="132">
        <f t="array" ref="S16">SUM(IF(Q16=Tournoi!S$2:S$601,IF(Tournoi!V$2:V$601&lt;0,1,0.00001),0))</f>
        <v>0</v>
      </c>
      <c r="T16" s="127">
        <f t="array" ref="T16">SUM(IF(Tournoi!$G$2:$G$644&lt;&gt;$A$26,0,IF(Q16=Tournoi!S$2:S$644,1,0)))</f>
        <v>0</v>
      </c>
      <c r="U16" s="127">
        <f t="array" ref="U16">SUM(IF(Tournoi!$T$2:$T$601="",0,IF(Q16=Tournoi!S$2:S$601,1,0)))</f>
        <v>0</v>
      </c>
      <c r="V16" s="127">
        <f t="array" ref="V16">SUM(IF(Q16=Tournoi!S$2:S$601,1,0))</f>
        <v>0</v>
      </c>
      <c r="X16" s="129"/>
      <c r="Y16" s="129"/>
      <c r="Z16" s="129"/>
      <c r="AA16" s="129"/>
    </row>
    <row r="17" spans="1:30" ht="14.85" customHeight="1" x14ac:dyDescent="0.2">
      <c r="A17" s="133">
        <v>1</v>
      </c>
      <c r="B17" s="124" t="str">
        <f t="array" ref="B17">IF(D17=0,"x",SUM(IF(Tournoi!$G$2:$G$601&lt;&gt;$A$26,0,IF(A17=Tournoi!I$2:I$601,Tournoi!M$2:M$601,0)))/D17)</f>
        <v>x</v>
      </c>
      <c r="C17" s="126">
        <f t="array" ref="C17">SUM(IF(A17=Tournoi!I$2:I$601,IF(Tournoi!L$2:L$601&lt;0,1,0.00001),0))</f>
        <v>0</v>
      </c>
      <c r="D17" s="127">
        <f t="array" ref="D17">SUM(IF(Tournoi!$G$2:$G$644&lt;&gt;$A$26,0,IF(A17=Tournoi!I$2:I$644,1,0)))</f>
        <v>0</v>
      </c>
      <c r="E17" s="127"/>
      <c r="F17" s="127">
        <f t="array" ref="F17">SUM(IF(A17=Tournoi!I$2:I$601,1,0))</f>
        <v>0</v>
      </c>
      <c r="H17" s="129"/>
      <c r="I17" s="133">
        <v>1</v>
      </c>
      <c r="J17" s="131">
        <f t="array" ref="J17">IF(L17=0,"x",SUM(IF(Tournoi!$G$2:$G$601="",0,IF(I17=Tournoi!N$2:N$601,Tournoi!R$2:R$601,0)))/L17)</f>
        <v>0</v>
      </c>
      <c r="K17" s="132">
        <f t="array" ref="K17">SUM(IF(I17=Tournoi!N$2:N$601,IF(Tournoi!Q$2:Q$601&lt;0,1,0.00001),0))</f>
        <v>3.0000000000000004E-5</v>
      </c>
      <c r="L17" s="127">
        <f t="array" ref="L17">SUM(IF(Tournoi!$G$2:$G$601&lt;&gt;$A$26,0,IF(I17=Tournoi!N$2:N$601,1,0)))</f>
        <v>3</v>
      </c>
      <c r="M17" s="127">
        <f t="array" ref="M17">SUM(IF(Tournoi!$O$2:$O$601="",0,IF(I17=Tournoi!N$2:N$601,1,0)))</f>
        <v>0</v>
      </c>
      <c r="N17" s="127">
        <f t="array" ref="N17">SUM(IF(I17=Tournoi!N$2:N$601,1,0))</f>
        <v>3</v>
      </c>
      <c r="P17" s="129"/>
      <c r="Q17" s="133">
        <v>2</v>
      </c>
      <c r="R17" s="131" t="str">
        <f t="array" ref="R17">IF(T17=0,"x",SUM(IF(Tournoi!$G$2:$G$601="",0,IF(Q17=Tournoi!S$2:S$601,Tournoi!W$2:W$601,0)))/T17)</f>
        <v>x</v>
      </c>
      <c r="S17" s="132">
        <f t="array" ref="S17">SUM(IF(Q17=Tournoi!S$2:S$601,IF(Tournoi!V$2:V$601&lt;0,1,0.00001),0))</f>
        <v>0</v>
      </c>
      <c r="T17" s="127">
        <f t="array" ref="T17">SUM(IF(Tournoi!$G$2:$G$644&lt;&gt;$A$26,0,IF(Q17=Tournoi!S$2:S$644,1,0)))</f>
        <v>0</v>
      </c>
      <c r="U17" s="127">
        <f t="array" ref="U17">SUM(IF(Tournoi!$T$2:$T$601="",0,IF(Q17=Tournoi!S$2:S$601,1,0)))</f>
        <v>0</v>
      </c>
      <c r="V17" s="127">
        <f t="array" ref="V17">SUM(IF(Q17=Tournoi!S$2:S$601,1,0))</f>
        <v>0</v>
      </c>
      <c r="X17" s="129"/>
      <c r="Y17" s="129"/>
      <c r="Z17" s="129"/>
      <c r="AA17" s="129"/>
    </row>
    <row r="18" spans="1:30" ht="14.85" customHeight="1" x14ac:dyDescent="0.2">
      <c r="A18" s="133">
        <v>1</v>
      </c>
      <c r="B18" s="124" t="str">
        <f t="array" ref="B18">IF(D18=0,"x",SUM(IF(Tournoi!$G$2:$G$601&lt;&gt;$A$26,0,IF(A18=Tournoi!I$2:I$601,Tournoi!M$2:M$601,0)))/D18)</f>
        <v>x</v>
      </c>
      <c r="C18" s="126">
        <f t="array" ref="C18">SUM(IF(A18=Tournoi!I$2:I$601,IF(Tournoi!L$2:L$601&lt;0,1,0.00001),0))</f>
        <v>0</v>
      </c>
      <c r="D18" s="127">
        <f t="array" ref="D18">SUM(IF(Tournoi!$G$2:$G$644&lt;&gt;$A$26,0,IF(A18=Tournoi!I$2:I$644,1,0)))</f>
        <v>0</v>
      </c>
      <c r="E18" s="127"/>
      <c r="F18" s="127">
        <f t="array" ref="F18">SUM(IF(A18=Tournoi!I$2:I$601,1,0))</f>
        <v>0</v>
      </c>
      <c r="H18" s="129"/>
      <c r="I18" s="133">
        <v>1</v>
      </c>
      <c r="J18" s="131">
        <f t="array" ref="J18">IF(L18=0,"x",SUM(IF(Tournoi!$G$2:$G$601="",0,IF(I18=Tournoi!N$2:N$601,Tournoi!R$2:R$601,0)))/L18)</f>
        <v>0</v>
      </c>
      <c r="K18" s="132">
        <f t="array" ref="K18">SUM(IF(I18=Tournoi!N$2:N$601,IF(Tournoi!Q$2:Q$601&lt;0,1,0.00001),0))</f>
        <v>3.0000000000000004E-5</v>
      </c>
      <c r="L18" s="127">
        <f t="array" ref="L18">SUM(IF(Tournoi!$G$2:$G$601&lt;&gt;$A$26,0,IF(I18=Tournoi!N$2:N$601,1,0)))</f>
        <v>3</v>
      </c>
      <c r="M18" s="127">
        <f t="array" ref="M18">SUM(IF(Tournoi!$O$2:$O$601="",0,IF(I18=Tournoi!N$2:N$601,1,0)))</f>
        <v>0</v>
      </c>
      <c r="N18" s="127">
        <f t="array" ref="N18">SUM(IF(I18=Tournoi!N$2:N$601,1,0))</f>
        <v>3</v>
      </c>
      <c r="P18" s="129"/>
      <c r="Q18" s="133">
        <v>1</v>
      </c>
      <c r="R18" s="131" t="str">
        <f t="array" ref="R18">IF(T18=0,"x",SUM(IF(Tournoi!$G$2:$G$601="",0,IF(Q18=Tournoi!S$2:S$601,Tournoi!W$2:W$601,0)))/T18)</f>
        <v>x</v>
      </c>
      <c r="S18" s="132">
        <f t="array" ref="S18">SUM(IF(Q18=Tournoi!S$2:S$601,IF(Tournoi!V$2:V$601&lt;0,1,0.00001),0))</f>
        <v>0</v>
      </c>
      <c r="T18" s="127">
        <f t="array" ref="T18">SUM(IF(Tournoi!$G$2:$G$644&lt;&gt;$A$26,0,IF(Q18=Tournoi!S$2:S$644,1,0)))</f>
        <v>0</v>
      </c>
      <c r="U18" s="127">
        <f t="array" ref="U18">SUM(IF(Tournoi!$T$2:$T$601="",0,IF(Q18=Tournoi!S$2:S$601,1,0)))</f>
        <v>0</v>
      </c>
      <c r="V18" s="127">
        <f t="array" ref="V18">SUM(IF(Q18=Tournoi!S$2:S$601,1,0))</f>
        <v>0</v>
      </c>
      <c r="X18" s="129"/>
      <c r="Y18" s="129"/>
      <c r="Z18" s="129"/>
      <c r="AA18" s="129"/>
    </row>
    <row r="19" spans="1:30" ht="14.85" customHeight="1" x14ac:dyDescent="0.2">
      <c r="A19" s="133">
        <v>1</v>
      </c>
      <c r="B19" s="124" t="str">
        <f t="array" ref="B19">IF(D19=0,"x",SUM(IF(Tournoi!$G$2:$G$601&lt;&gt;$A$26,0,IF(A19=Tournoi!I$2:I$601,Tournoi!M$2:M$601,0)))/D19)</f>
        <v>x</v>
      </c>
      <c r="C19" s="126">
        <f t="array" ref="C19">SUM(IF(A19=Tournoi!I$2:I$601,IF(Tournoi!L$2:L$601&lt;0,1,0.00001),0))</f>
        <v>0</v>
      </c>
      <c r="D19" s="127">
        <f t="array" ref="D19">SUM(IF(Tournoi!$G$2:$G$644&lt;&gt;$A$26,0,IF(A19=Tournoi!I$2:I$644,1,0)))</f>
        <v>0</v>
      </c>
      <c r="E19" s="127"/>
      <c r="F19" s="127">
        <f t="array" ref="F19">SUM(IF(A19=Tournoi!I$2:I$601,1,0))</f>
        <v>0</v>
      </c>
      <c r="H19" s="129"/>
      <c r="I19" s="133">
        <v>1</v>
      </c>
      <c r="J19" s="131">
        <f t="array" ref="J19">IF(L19=0,"x",SUM(IF(Tournoi!$G$2:$G$601="",0,IF(I19=Tournoi!N$2:N$601,Tournoi!R$2:R$601,0)))/L19)</f>
        <v>0</v>
      </c>
      <c r="K19" s="132">
        <f t="array" ref="K19">SUM(IF(I19=Tournoi!N$2:N$601,IF(Tournoi!Q$2:Q$601&lt;0,1,0.00001),0))</f>
        <v>3.0000000000000004E-5</v>
      </c>
      <c r="L19" s="127">
        <f t="array" ref="L19">SUM(IF(Tournoi!$G$2:$G$601&lt;&gt;$A$26,0,IF(I19=Tournoi!N$2:N$601,1,0)))</f>
        <v>3</v>
      </c>
      <c r="M19" s="127">
        <f t="array" ref="M19">SUM(IF(Tournoi!$O$2:$O$601="",0,IF(I19=Tournoi!N$2:N$601,1,0)))</f>
        <v>0</v>
      </c>
      <c r="N19" s="127">
        <f t="array" ref="N19">SUM(IF(I19=Tournoi!N$2:N$601,1,0))</f>
        <v>3</v>
      </c>
      <c r="P19" s="129"/>
      <c r="Q19" s="133">
        <v>1</v>
      </c>
      <c r="R19" s="131" t="str">
        <f t="array" ref="R19">IF(T19=0,"x",SUM(IF(Tournoi!$G$2:$G$601="",0,IF(Q19=Tournoi!S$2:S$601,Tournoi!W$2:W$601,0)))/T19)</f>
        <v>x</v>
      </c>
      <c r="S19" s="132">
        <f t="array" ref="S19">SUM(IF(Q19=Tournoi!S$2:S$601,IF(Tournoi!V$2:V$601&lt;0,1,0.00001),0))</f>
        <v>0</v>
      </c>
      <c r="T19" s="127">
        <f t="array" ref="T19">SUM(IF(Tournoi!$G$2:$G$644&lt;&gt;$A$26,0,IF(Q19=Tournoi!S$2:S$644,1,0)))</f>
        <v>0</v>
      </c>
      <c r="U19" s="127">
        <f t="array" ref="U19">SUM(IF(Tournoi!$T$2:$T$601="",0,IF(Q19=Tournoi!S$2:S$601,1,0)))</f>
        <v>0</v>
      </c>
      <c r="V19" s="127">
        <f t="array" ref="V19">SUM(IF(Q19=Tournoi!S$2:S$601,1,0))</f>
        <v>0</v>
      </c>
      <c r="X19" s="129"/>
      <c r="Y19" s="129"/>
      <c r="Z19" s="129"/>
      <c r="AA19" s="129"/>
    </row>
    <row r="20" spans="1:30" ht="14.85" customHeight="1" x14ac:dyDescent="0.2">
      <c r="D20" s="134"/>
      <c r="E20" s="134"/>
      <c r="F20" s="134"/>
      <c r="H20" s="134"/>
      <c r="L20" s="134"/>
      <c r="M20" s="134"/>
      <c r="N20" s="134"/>
      <c r="T20" s="134"/>
      <c r="U20" s="134"/>
      <c r="V20" s="134"/>
      <c r="AA20" s="129"/>
    </row>
    <row r="21" spans="1:30" ht="14.85" customHeight="1" x14ac:dyDescent="0.2">
      <c r="A21" s="135" t="s">
        <v>891</v>
      </c>
      <c r="B21" s="136"/>
      <c r="C21" s="136"/>
      <c r="D21" s="137">
        <f>SUM(D2:D16)</f>
        <v>134</v>
      </c>
      <c r="E21" s="137"/>
      <c r="F21" s="137">
        <f>SUM(F2:F16)</f>
        <v>134</v>
      </c>
      <c r="G21" s="138"/>
      <c r="H21" s="137"/>
      <c r="I21" s="135" t="s">
        <v>891</v>
      </c>
      <c r="J21" s="136"/>
      <c r="K21" s="136"/>
      <c r="L21" s="137">
        <f>SUM(L2:L18)</f>
        <v>148</v>
      </c>
      <c r="M21" s="137">
        <f>SUM(M2:M18)</f>
        <v>139</v>
      </c>
      <c r="N21" s="137">
        <f>SUM(N2:N18)</f>
        <v>148</v>
      </c>
      <c r="P21" s="136"/>
      <c r="Q21" s="135" t="s">
        <v>891</v>
      </c>
      <c r="R21" s="139"/>
      <c r="S21" s="139"/>
      <c r="T21" s="137">
        <f>SUM(T2:T17)</f>
        <v>144</v>
      </c>
      <c r="U21" s="137">
        <f>SUM(U2:U17)</f>
        <v>144</v>
      </c>
      <c r="V21" s="137">
        <f>SUM(V2:V17)</f>
        <v>144</v>
      </c>
      <c r="X21" s="140"/>
      <c r="Y21" s="141"/>
      <c r="Z21" s="142"/>
      <c r="AA21" s="129"/>
    </row>
    <row r="22" spans="1:30" s="123" customFormat="1" ht="12.75" x14ac:dyDescent="0.2">
      <c r="A22" s="121" t="s">
        <v>892</v>
      </c>
      <c r="I22" s="121" t="s">
        <v>893</v>
      </c>
      <c r="J22" s="143"/>
      <c r="K22" s="143"/>
      <c r="L22" s="143"/>
      <c r="M22" s="143"/>
      <c r="N22" s="143"/>
      <c r="O22" s="143"/>
      <c r="P22" s="143"/>
      <c r="Q22" s="121" t="s">
        <v>894</v>
      </c>
      <c r="R22" s="143"/>
      <c r="S22" s="143"/>
      <c r="T22" s="143"/>
      <c r="U22" s="143"/>
      <c r="V22" s="143"/>
      <c r="W22" s="143"/>
      <c r="X22" s="143"/>
      <c r="Z22" s="143"/>
      <c r="AA22" s="143"/>
      <c r="AB22" s="121"/>
      <c r="AC22" s="121"/>
    </row>
    <row r="23" spans="1:30" s="146" customFormat="1" ht="12.75" x14ac:dyDescent="0.2">
      <c r="A23" s="144" t="s">
        <v>895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5"/>
      <c r="AC23" s="145"/>
    </row>
    <row r="24" spans="1:30" x14ac:dyDescent="0.2">
      <c r="A24" s="147" t="s">
        <v>896</v>
      </c>
      <c r="B24" s="148"/>
      <c r="C24" s="148"/>
      <c r="D24" s="148"/>
      <c r="E24" s="148"/>
      <c r="F24" s="148"/>
      <c r="G24" s="148"/>
      <c r="H24" s="148"/>
      <c r="Q24" s="149"/>
      <c r="R24" s="149"/>
      <c r="S24" s="149"/>
      <c r="T24" s="149"/>
      <c r="U24" s="149"/>
      <c r="V24" s="149"/>
      <c r="W24" s="149"/>
      <c r="X24" s="149"/>
      <c r="Z24" s="150" t="s">
        <v>897</v>
      </c>
      <c r="AA24" s="149"/>
      <c r="AB24" s="151"/>
      <c r="AC24" s="151"/>
    </row>
    <row r="25" spans="1:30" x14ac:dyDescent="0.2">
      <c r="A25" s="152" t="s">
        <v>865</v>
      </c>
      <c r="B25" s="148"/>
      <c r="C25" s="148"/>
      <c r="D25" s="148"/>
      <c r="E25" s="148"/>
      <c r="F25" s="148"/>
      <c r="G25" s="148"/>
      <c r="H25" s="148"/>
      <c r="I25" s="148" t="s">
        <v>846</v>
      </c>
      <c r="Q25" s="149" t="s">
        <v>898</v>
      </c>
      <c r="R25" s="149"/>
      <c r="S25" s="149"/>
      <c r="T25" s="149"/>
      <c r="U25" s="149"/>
      <c r="V25" s="149"/>
      <c r="W25" s="149"/>
      <c r="X25" s="149"/>
      <c r="Z25" s="153">
        <v>70</v>
      </c>
      <c r="AA25" s="149"/>
      <c r="AB25" s="151"/>
      <c r="AC25" s="151"/>
    </row>
    <row r="26" spans="1:30" x14ac:dyDescent="0.2">
      <c r="A26" s="152" t="s">
        <v>845</v>
      </c>
      <c r="B26" s="148"/>
      <c r="C26" s="148"/>
      <c r="D26" s="148"/>
      <c r="E26" s="148"/>
      <c r="F26" s="148"/>
      <c r="G26" s="148"/>
      <c r="H26" s="148"/>
      <c r="I26" s="151" t="s">
        <v>899</v>
      </c>
      <c r="Q26" s="149" t="s">
        <v>900</v>
      </c>
      <c r="R26" s="149"/>
      <c r="S26" s="149"/>
      <c r="T26" s="149"/>
      <c r="U26" s="149"/>
      <c r="V26" s="149"/>
      <c r="W26" s="149"/>
      <c r="X26" s="149"/>
      <c r="Z26" s="149"/>
      <c r="AA26" s="149"/>
      <c r="AB26" s="151"/>
      <c r="AC26" s="151"/>
    </row>
    <row r="27" spans="1:30" s="146" customFormat="1" ht="12.75" x14ac:dyDescent="0.2">
      <c r="B27" s="145"/>
      <c r="C27" s="145"/>
      <c r="D27" s="145"/>
      <c r="E27" s="145"/>
      <c r="F27" s="145"/>
      <c r="G27" s="145"/>
      <c r="H27" s="145"/>
      <c r="Q27" s="144"/>
      <c r="R27" s="144"/>
      <c r="S27" s="144"/>
      <c r="T27" s="144"/>
      <c r="U27" s="144"/>
      <c r="V27" s="144"/>
      <c r="W27" s="144"/>
      <c r="X27" s="144"/>
      <c r="Z27" s="144"/>
      <c r="AA27" s="144"/>
      <c r="AB27" s="145"/>
      <c r="AC27" s="145"/>
    </row>
    <row r="28" spans="1:30" x14ac:dyDescent="0.2">
      <c r="A28" s="154"/>
      <c r="B28" s="151"/>
      <c r="C28" s="151"/>
      <c r="D28" s="151"/>
      <c r="E28" s="151"/>
      <c r="F28" s="151"/>
      <c r="G28" s="151"/>
      <c r="H28" s="151"/>
      <c r="I28" s="151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51"/>
      <c r="AC28" s="151"/>
    </row>
    <row r="29" spans="1:30" x14ac:dyDescent="0.2">
      <c r="A29" s="155" t="s">
        <v>901</v>
      </c>
      <c r="B29" s="156">
        <v>51.25</v>
      </c>
      <c r="C29" s="128" t="s">
        <v>879</v>
      </c>
      <c r="F29" s="149"/>
      <c r="G29" s="151"/>
      <c r="P29" s="149"/>
      <c r="R29" s="149"/>
      <c r="S29" s="149"/>
      <c r="W29" s="149"/>
      <c r="X29" s="149"/>
      <c r="Y29" s="149"/>
      <c r="Z29" s="157"/>
      <c r="AA29" s="158"/>
      <c r="AC29" s="151"/>
    </row>
    <row r="30" spans="1:30" x14ac:dyDescent="0.2">
      <c r="A30" s="149"/>
      <c r="B30" s="159">
        <v>51.75</v>
      </c>
      <c r="C30" s="149" t="s">
        <v>902</v>
      </c>
      <c r="D30" s="149"/>
      <c r="E30" s="149"/>
      <c r="F30" s="149"/>
      <c r="G30" s="151"/>
      <c r="P30" s="155" t="s">
        <v>903</v>
      </c>
      <c r="Q30" s="160">
        <v>1.9999999999</v>
      </c>
      <c r="R30" s="149"/>
      <c r="S30" s="149"/>
      <c r="W30" s="149"/>
      <c r="X30" s="149"/>
      <c r="Y30" s="149"/>
      <c r="Z30" s="149"/>
      <c r="AA30" s="158"/>
      <c r="AB30" s="151"/>
      <c r="AC30" s="151"/>
    </row>
    <row r="31" spans="1:30" ht="15.75" x14ac:dyDescent="0.25">
      <c r="A31" s="149"/>
      <c r="B31" s="161">
        <v>58.19</v>
      </c>
      <c r="C31" s="149" t="s">
        <v>904</v>
      </c>
      <c r="D31" s="149"/>
      <c r="E31" s="149"/>
      <c r="F31" s="149"/>
      <c r="G31" s="151"/>
      <c r="P31" s="149"/>
      <c r="R31" s="149"/>
      <c r="S31" s="149"/>
      <c r="W31" s="149"/>
      <c r="X31" s="149"/>
      <c r="Y31" s="149"/>
      <c r="Z31" s="162"/>
      <c r="AA31" s="158"/>
      <c r="AB31" s="149"/>
      <c r="AC31" s="151"/>
    </row>
    <row r="32" spans="1:30" x14ac:dyDescent="0.2">
      <c r="B32" s="163" t="s">
        <v>871</v>
      </c>
      <c r="C32" s="149" t="s">
        <v>905</v>
      </c>
      <c r="D32" s="149"/>
      <c r="E32" s="149"/>
      <c r="F32" s="151"/>
      <c r="G32" s="151"/>
      <c r="H32" s="149"/>
      <c r="I32" s="149"/>
      <c r="L32" s="149"/>
      <c r="M32" s="149"/>
      <c r="N32" s="149"/>
      <c r="O32" s="149"/>
      <c r="P32" s="149"/>
      <c r="R32" s="149"/>
      <c r="S32" s="149"/>
      <c r="W32" s="149"/>
      <c r="X32" s="149"/>
      <c r="Y32" s="149"/>
      <c r="Z32" s="149"/>
      <c r="AA32" s="158"/>
      <c r="AB32" s="151"/>
      <c r="AC32" s="151"/>
      <c r="AD32" s="164"/>
    </row>
    <row r="33" spans="1:30" x14ac:dyDescent="0.2">
      <c r="B33" s="151"/>
      <c r="C33" s="151"/>
      <c r="D33" s="151"/>
      <c r="E33" s="151"/>
      <c r="F33" s="151"/>
      <c r="G33" s="151"/>
      <c r="H33" s="149"/>
      <c r="I33" s="149"/>
      <c r="L33" s="149"/>
      <c r="M33" s="149"/>
      <c r="N33" s="149"/>
      <c r="O33" s="149"/>
      <c r="P33" s="149"/>
      <c r="R33" s="149"/>
      <c r="S33" s="149"/>
      <c r="W33" s="149"/>
      <c r="X33" s="149"/>
      <c r="Y33" s="149"/>
      <c r="Z33" s="149"/>
      <c r="AA33" s="158"/>
      <c r="AB33" s="151"/>
      <c r="AC33" s="151"/>
      <c r="AD33" s="164"/>
    </row>
    <row r="34" spans="1:30" x14ac:dyDescent="0.2">
      <c r="A34" s="155" t="s">
        <v>906</v>
      </c>
      <c r="B34" s="156">
        <v>0</v>
      </c>
      <c r="C34" s="128" t="s">
        <v>879</v>
      </c>
      <c r="AD34" s="164"/>
    </row>
    <row r="35" spans="1:30" ht="15.75" x14ac:dyDescent="0.25">
      <c r="B35" s="161">
        <v>1</v>
      </c>
      <c r="C35" s="128" t="s">
        <v>907</v>
      </c>
      <c r="AD35" s="164"/>
    </row>
    <row r="36" spans="1:30" x14ac:dyDescent="0.2">
      <c r="AD36" s="164"/>
    </row>
    <row r="37" spans="1:30" x14ac:dyDescent="0.2">
      <c r="L37" s="149"/>
      <c r="M37" s="149"/>
      <c r="N37" s="149"/>
      <c r="O37" s="149"/>
      <c r="P37" s="149"/>
      <c r="R37" s="149"/>
      <c r="S37" s="149"/>
      <c r="W37" s="149"/>
      <c r="X37" s="149"/>
      <c r="Y37" s="149"/>
      <c r="Z37" s="149"/>
      <c r="AA37" s="158"/>
      <c r="AB37" s="151"/>
      <c r="AC37" s="151"/>
      <c r="AD37" s="164"/>
    </row>
    <row r="38" spans="1:30" x14ac:dyDescent="0.2">
      <c r="A38" s="165" t="s">
        <v>908</v>
      </c>
      <c r="B38" s="156">
        <v>4</v>
      </c>
      <c r="C38" s="128" t="s">
        <v>879</v>
      </c>
      <c r="E38" s="151"/>
      <c r="F38" s="151"/>
      <c r="G38" s="151"/>
      <c r="H38" s="149"/>
      <c r="I38" s="149"/>
      <c r="L38" s="149"/>
      <c r="M38" s="149"/>
      <c r="N38" s="149"/>
      <c r="O38" s="149"/>
      <c r="P38" s="149"/>
      <c r="R38" s="149"/>
      <c r="S38" s="149"/>
      <c r="W38" s="149"/>
      <c r="X38" s="149"/>
      <c r="Y38" s="149"/>
      <c r="Z38" s="149"/>
      <c r="AA38" s="158"/>
      <c r="AB38" s="151"/>
      <c r="AC38" s="151"/>
      <c r="AD38" s="164"/>
    </row>
    <row r="39" spans="1:30" x14ac:dyDescent="0.2">
      <c r="B39" s="166">
        <v>2</v>
      </c>
      <c r="C39" s="149" t="s">
        <v>909</v>
      </c>
      <c r="D39" s="149"/>
      <c r="I39" s="149"/>
      <c r="L39" s="149"/>
      <c r="M39" s="149"/>
      <c r="N39" s="149"/>
      <c r="O39" s="149"/>
      <c r="P39" s="149"/>
      <c r="R39" s="149"/>
      <c r="S39" s="149"/>
      <c r="W39" s="149"/>
      <c r="X39" s="149"/>
      <c r="Y39" s="149"/>
      <c r="Z39" s="149"/>
      <c r="AA39" s="158"/>
      <c r="AB39" s="151"/>
      <c r="AC39" s="151"/>
      <c r="AD39" s="164"/>
    </row>
    <row r="40" spans="1:30" x14ac:dyDescent="0.2">
      <c r="I40" s="149"/>
      <c r="L40" s="149"/>
      <c r="M40" s="149"/>
      <c r="N40" s="149"/>
      <c r="O40" s="149"/>
      <c r="P40" s="149"/>
      <c r="R40" s="149"/>
      <c r="S40" s="149"/>
      <c r="W40" s="149"/>
      <c r="X40" s="149"/>
      <c r="Y40" s="149"/>
      <c r="Z40" s="149"/>
      <c r="AA40" s="158"/>
      <c r="AB40" s="151"/>
      <c r="AC40" s="151"/>
      <c r="AD40" s="164"/>
    </row>
    <row r="41" spans="1:30" x14ac:dyDescent="0.2">
      <c r="I41" s="149"/>
      <c r="L41" s="149"/>
      <c r="M41" s="149"/>
      <c r="N41" s="149"/>
      <c r="O41" s="149"/>
      <c r="P41" s="149"/>
      <c r="R41" s="149"/>
      <c r="S41" s="149"/>
      <c r="W41" s="149"/>
      <c r="X41" s="149"/>
      <c r="Y41" s="149"/>
      <c r="Z41" s="149"/>
      <c r="AA41" s="158"/>
      <c r="AB41" s="151"/>
      <c r="AC41" s="151"/>
      <c r="AD41" s="164"/>
    </row>
    <row r="42" spans="1:30" x14ac:dyDescent="0.2">
      <c r="A42" s="154"/>
      <c r="I42" s="149"/>
      <c r="K42" s="149"/>
      <c r="L42" s="149"/>
      <c r="M42" s="149"/>
      <c r="N42" s="149"/>
      <c r="O42" s="149"/>
      <c r="P42" s="149"/>
      <c r="R42" s="149"/>
      <c r="S42" s="149"/>
      <c r="W42" s="149"/>
      <c r="X42" s="149"/>
      <c r="Y42" s="149"/>
      <c r="Z42" s="149"/>
      <c r="AA42" s="158"/>
      <c r="AB42" s="151"/>
      <c r="AC42" s="151"/>
      <c r="AD42" s="164"/>
    </row>
    <row r="43" spans="1:30" x14ac:dyDescent="0.2">
      <c r="I43" s="151"/>
      <c r="J43" s="149"/>
      <c r="K43" s="149"/>
      <c r="L43" s="149"/>
      <c r="M43" s="149"/>
      <c r="N43" s="149"/>
      <c r="O43" s="149"/>
      <c r="P43" s="149"/>
      <c r="R43" s="149"/>
      <c r="S43" s="149"/>
      <c r="W43" s="149"/>
      <c r="X43" s="149"/>
      <c r="Z43" s="149"/>
      <c r="AA43" s="158"/>
      <c r="AB43" s="151"/>
      <c r="AC43" s="151"/>
      <c r="AD43" s="164"/>
    </row>
    <row r="44" spans="1:30" x14ac:dyDescent="0.2">
      <c r="I44" s="151"/>
      <c r="J44" s="149"/>
      <c r="K44" s="149"/>
      <c r="L44" s="149"/>
      <c r="M44" s="149"/>
      <c r="N44" s="149"/>
      <c r="O44" s="149"/>
      <c r="P44" s="149"/>
      <c r="R44" s="149"/>
      <c r="S44" s="149"/>
      <c r="W44" s="149"/>
      <c r="X44" s="149"/>
      <c r="Z44" s="149"/>
      <c r="AA44" s="158"/>
      <c r="AB44" s="151"/>
      <c r="AC44" s="151"/>
      <c r="AD44" s="167"/>
    </row>
    <row r="45" spans="1:30" x14ac:dyDescent="0.2">
      <c r="I45" s="151"/>
      <c r="J45" s="149"/>
      <c r="K45" s="149"/>
      <c r="L45" s="149"/>
      <c r="M45" s="149"/>
      <c r="N45" s="149"/>
      <c r="O45" s="149"/>
      <c r="P45" s="149"/>
      <c r="R45" s="149"/>
      <c r="S45" s="149"/>
      <c r="W45" s="149"/>
      <c r="X45" s="149"/>
      <c r="Z45" s="149"/>
      <c r="AA45" s="158"/>
      <c r="AB45" s="151"/>
      <c r="AC45" s="151"/>
      <c r="AD45" s="164"/>
    </row>
    <row r="46" spans="1:30" x14ac:dyDescent="0.2">
      <c r="I46" s="151"/>
      <c r="J46" s="149"/>
      <c r="K46" s="149"/>
      <c r="L46" s="149"/>
      <c r="M46" s="149"/>
      <c r="N46" s="149"/>
      <c r="O46" s="149"/>
      <c r="P46" s="149"/>
      <c r="Q46" s="168"/>
      <c r="R46" s="149"/>
      <c r="S46" s="149"/>
      <c r="W46" s="149"/>
      <c r="X46" s="149"/>
      <c r="Z46" s="149"/>
      <c r="AA46" s="158"/>
      <c r="AB46" s="151"/>
      <c r="AC46" s="151"/>
      <c r="AD46" s="164"/>
    </row>
    <row r="47" spans="1:30" x14ac:dyDescent="0.2">
      <c r="I47" s="151"/>
      <c r="J47" s="149"/>
      <c r="K47" s="149"/>
      <c r="L47" s="149"/>
      <c r="M47" s="149"/>
      <c r="N47" s="149"/>
      <c r="O47" s="149"/>
      <c r="P47" s="149"/>
      <c r="Q47" s="168"/>
      <c r="R47" s="149"/>
      <c r="S47" s="149"/>
      <c r="W47" s="149"/>
      <c r="X47" s="149"/>
      <c r="Z47" s="149"/>
      <c r="AA47" s="158"/>
      <c r="AB47" s="151"/>
      <c r="AC47" s="151"/>
      <c r="AD47" s="164"/>
    </row>
    <row r="48" spans="1:30" x14ac:dyDescent="0.2">
      <c r="J48" s="169" t="s">
        <v>910</v>
      </c>
      <c r="K48" s="169"/>
      <c r="L48" s="169" t="s">
        <v>910</v>
      </c>
      <c r="N48" s="169" t="s">
        <v>910</v>
      </c>
      <c r="O48" s="169" t="s">
        <v>910</v>
      </c>
      <c r="W48" s="149"/>
      <c r="X48" s="149"/>
      <c r="Z48" s="149"/>
      <c r="AA48" s="158"/>
      <c r="AB48" s="151"/>
      <c r="AC48" s="151"/>
      <c r="AD48" s="164"/>
    </row>
    <row r="49" spans="9:30" x14ac:dyDescent="0.2">
      <c r="J49" s="169" t="s">
        <v>910</v>
      </c>
      <c r="K49" s="169"/>
      <c r="L49" s="169" t="s">
        <v>910</v>
      </c>
      <c r="N49" s="169" t="s">
        <v>910</v>
      </c>
      <c r="O49" s="169" t="s">
        <v>910</v>
      </c>
      <c r="Q49" s="169"/>
      <c r="W49" s="149"/>
      <c r="X49" s="149"/>
      <c r="Z49" s="149"/>
      <c r="AA49" s="158"/>
      <c r="AB49" s="151"/>
      <c r="AC49" s="151"/>
      <c r="AD49" s="164"/>
    </row>
    <row r="50" spans="9:30" x14ac:dyDescent="0.2">
      <c r="J50" s="169" t="s">
        <v>910</v>
      </c>
      <c r="K50" s="169"/>
      <c r="L50" s="169" t="s">
        <v>910</v>
      </c>
      <c r="N50" s="169" t="s">
        <v>910</v>
      </c>
      <c r="O50" s="169" t="s">
        <v>910</v>
      </c>
      <c r="Q50" s="169"/>
      <c r="W50" s="149"/>
      <c r="X50" s="149"/>
      <c r="Z50" s="149"/>
      <c r="AA50" s="158"/>
      <c r="AB50" s="151"/>
      <c r="AC50" s="151"/>
      <c r="AD50" s="164"/>
    </row>
    <row r="51" spans="9:30" x14ac:dyDescent="0.2">
      <c r="J51" s="169" t="s">
        <v>910</v>
      </c>
      <c r="K51" s="169"/>
      <c r="L51" s="169" t="s">
        <v>910</v>
      </c>
      <c r="N51" s="169" t="s">
        <v>910</v>
      </c>
      <c r="O51" s="169" t="s">
        <v>910</v>
      </c>
      <c r="Q51" s="169"/>
      <c r="W51" s="149"/>
      <c r="X51" s="149"/>
      <c r="Z51" s="149"/>
      <c r="AA51" s="158"/>
      <c r="AB51" s="151"/>
      <c r="AC51" s="151"/>
      <c r="AD51" s="164"/>
    </row>
    <row r="52" spans="9:30" x14ac:dyDescent="0.2">
      <c r="J52" s="169" t="s">
        <v>910</v>
      </c>
      <c r="K52" s="169"/>
      <c r="L52" s="169" t="s">
        <v>910</v>
      </c>
      <c r="N52" s="169" t="s">
        <v>910</v>
      </c>
      <c r="O52" s="169" t="s">
        <v>910</v>
      </c>
      <c r="Q52" s="169"/>
      <c r="W52" s="149"/>
      <c r="X52" s="149"/>
      <c r="Z52" s="149"/>
      <c r="AA52" s="158"/>
      <c r="AB52" s="151"/>
      <c r="AC52" s="151"/>
      <c r="AD52" s="164"/>
    </row>
    <row r="53" spans="9:30" x14ac:dyDescent="0.2">
      <c r="J53" s="169" t="s">
        <v>910</v>
      </c>
      <c r="K53" s="169"/>
      <c r="L53" s="169" t="s">
        <v>910</v>
      </c>
      <c r="N53" s="169" t="s">
        <v>910</v>
      </c>
      <c r="O53" s="169" t="s">
        <v>910</v>
      </c>
      <c r="Q53" s="169"/>
      <c r="W53" s="149"/>
      <c r="X53" s="149"/>
      <c r="Z53" s="149"/>
      <c r="AA53" s="158"/>
      <c r="AB53" s="151"/>
      <c r="AC53" s="151"/>
      <c r="AD53" s="164"/>
    </row>
    <row r="54" spans="9:30" x14ac:dyDescent="0.2">
      <c r="J54" s="169" t="s">
        <v>910</v>
      </c>
      <c r="K54" s="169"/>
      <c r="L54" s="169" t="s">
        <v>910</v>
      </c>
      <c r="N54" s="169" t="s">
        <v>910</v>
      </c>
      <c r="O54" s="169" t="s">
        <v>910</v>
      </c>
      <c r="Q54" s="169"/>
      <c r="R54" s="169" t="s">
        <v>910</v>
      </c>
      <c r="S54" s="169"/>
      <c r="T54" s="169" t="s">
        <v>910</v>
      </c>
      <c r="U54" s="170" t="s">
        <v>910</v>
      </c>
      <c r="AA54" s="158"/>
      <c r="AB54" s="151"/>
      <c r="AC54" s="151"/>
      <c r="AD54" s="164"/>
    </row>
    <row r="55" spans="9:30" x14ac:dyDescent="0.2">
      <c r="J55" s="169" t="s">
        <v>910</v>
      </c>
      <c r="K55" s="169"/>
      <c r="L55" s="169" t="s">
        <v>910</v>
      </c>
      <c r="N55" s="169" t="s">
        <v>910</v>
      </c>
      <c r="O55" s="169" t="s">
        <v>910</v>
      </c>
      <c r="Q55" s="169"/>
      <c r="R55" s="169" t="s">
        <v>910</v>
      </c>
      <c r="S55" s="169"/>
      <c r="T55" s="169" t="s">
        <v>910</v>
      </c>
      <c r="U55" s="170" t="s">
        <v>910</v>
      </c>
      <c r="AA55" s="158"/>
      <c r="AB55" s="151"/>
      <c r="AC55" s="151"/>
      <c r="AD55" s="164"/>
    </row>
    <row r="56" spans="9:30" x14ac:dyDescent="0.2">
      <c r="J56" s="169" t="s">
        <v>910</v>
      </c>
      <c r="K56" s="169"/>
      <c r="L56" s="169" t="s">
        <v>910</v>
      </c>
      <c r="N56" s="169" t="s">
        <v>910</v>
      </c>
      <c r="O56" s="169" t="s">
        <v>910</v>
      </c>
      <c r="Q56" s="169"/>
      <c r="R56" s="169" t="s">
        <v>910</v>
      </c>
      <c r="S56" s="169"/>
      <c r="T56" s="169" t="s">
        <v>910</v>
      </c>
      <c r="U56" s="170" t="s">
        <v>910</v>
      </c>
      <c r="AA56" s="158"/>
      <c r="AB56" s="151"/>
      <c r="AC56" s="151"/>
      <c r="AD56" s="167"/>
    </row>
    <row r="57" spans="9:30" x14ac:dyDescent="0.2">
      <c r="J57" s="169" t="s">
        <v>910</v>
      </c>
      <c r="K57" s="169"/>
      <c r="L57" s="169" t="s">
        <v>910</v>
      </c>
      <c r="N57" s="169" t="s">
        <v>910</v>
      </c>
      <c r="O57" s="169" t="s">
        <v>910</v>
      </c>
      <c r="Q57" s="169"/>
      <c r="R57" s="169" t="s">
        <v>910</v>
      </c>
      <c r="S57" s="169"/>
      <c r="T57" s="169" t="s">
        <v>910</v>
      </c>
      <c r="U57" s="170" t="s">
        <v>910</v>
      </c>
      <c r="AA57" s="158"/>
      <c r="AB57" s="151"/>
      <c r="AC57" s="151"/>
      <c r="AD57" s="164"/>
    </row>
    <row r="58" spans="9:30" x14ac:dyDescent="0.2">
      <c r="I58" s="151"/>
      <c r="J58" s="149"/>
      <c r="K58" s="149"/>
      <c r="L58" s="149"/>
      <c r="M58" s="149"/>
      <c r="N58" s="149"/>
      <c r="O58" s="149"/>
      <c r="P58" s="149"/>
      <c r="Q58" s="169"/>
      <c r="R58" s="169" t="s">
        <v>910</v>
      </c>
      <c r="S58" s="169"/>
      <c r="T58" s="169" t="s">
        <v>910</v>
      </c>
      <c r="U58" s="170" t="s">
        <v>910</v>
      </c>
      <c r="AA58" s="158"/>
      <c r="AB58" s="151"/>
      <c r="AC58" s="151"/>
      <c r="AD58" s="164"/>
    </row>
    <row r="59" spans="9:30" x14ac:dyDescent="0.2">
      <c r="I59" s="151"/>
      <c r="J59" s="149"/>
      <c r="K59" s="149"/>
      <c r="L59" s="149"/>
      <c r="M59" s="149"/>
      <c r="N59" s="149"/>
      <c r="O59" s="149"/>
      <c r="P59" s="149"/>
      <c r="Q59" s="169"/>
      <c r="R59" s="169" t="s">
        <v>910</v>
      </c>
      <c r="S59" s="169"/>
      <c r="T59" s="169" t="s">
        <v>910</v>
      </c>
      <c r="U59" s="170" t="s">
        <v>910</v>
      </c>
      <c r="AA59" s="158"/>
      <c r="AB59" s="151"/>
      <c r="AC59" s="151"/>
      <c r="AD59" s="164"/>
    </row>
    <row r="60" spans="9:30" x14ac:dyDescent="0.2">
      <c r="I60" s="151"/>
      <c r="J60" s="149"/>
      <c r="K60" s="149"/>
      <c r="L60" s="149"/>
      <c r="M60" s="149"/>
      <c r="N60" s="149"/>
      <c r="O60" s="149"/>
      <c r="P60" s="149"/>
      <c r="Q60" s="169"/>
      <c r="R60" s="169" t="s">
        <v>910</v>
      </c>
      <c r="S60" s="169"/>
      <c r="T60" s="169" t="s">
        <v>910</v>
      </c>
      <c r="U60" s="170" t="s">
        <v>910</v>
      </c>
      <c r="AA60" s="158"/>
      <c r="AB60" s="151"/>
      <c r="AC60" s="151"/>
      <c r="AD60" s="164"/>
    </row>
    <row r="61" spans="9:30" x14ac:dyDescent="0.2">
      <c r="I61" s="151"/>
      <c r="J61" s="149"/>
      <c r="K61" s="149"/>
      <c r="L61" s="149"/>
      <c r="M61" s="149"/>
      <c r="N61" s="149"/>
      <c r="O61" s="149"/>
      <c r="P61" s="149"/>
      <c r="Q61" s="169"/>
      <c r="R61" s="169" t="s">
        <v>910</v>
      </c>
      <c r="S61" s="169"/>
      <c r="T61" s="169" t="s">
        <v>910</v>
      </c>
      <c r="U61" s="170" t="s">
        <v>910</v>
      </c>
      <c r="AA61" s="158"/>
      <c r="AB61" s="151"/>
      <c r="AC61" s="151"/>
      <c r="AD61" s="164"/>
    </row>
    <row r="62" spans="9:30" x14ac:dyDescent="0.2">
      <c r="I62" s="151"/>
      <c r="J62" s="149"/>
      <c r="K62" s="149"/>
      <c r="L62" s="149"/>
      <c r="M62" s="149"/>
      <c r="N62" s="149"/>
      <c r="O62" s="149"/>
      <c r="P62" s="149"/>
      <c r="Q62" s="169"/>
      <c r="R62" s="169" t="s">
        <v>910</v>
      </c>
      <c r="S62" s="169"/>
      <c r="T62" s="169" t="s">
        <v>910</v>
      </c>
      <c r="U62" s="170" t="s">
        <v>910</v>
      </c>
      <c r="AA62" s="158"/>
      <c r="AB62" s="151"/>
      <c r="AC62" s="151"/>
      <c r="AD62" s="164"/>
    </row>
    <row r="63" spans="9:30" x14ac:dyDescent="0.2">
      <c r="I63" s="151"/>
      <c r="J63" s="149"/>
      <c r="K63" s="149"/>
      <c r="L63" s="149"/>
      <c r="M63" s="149"/>
      <c r="N63" s="149"/>
      <c r="O63" s="149"/>
      <c r="P63" s="149"/>
      <c r="Q63" s="169"/>
      <c r="R63" s="169" t="s">
        <v>910</v>
      </c>
      <c r="S63" s="169"/>
      <c r="T63" s="169" t="s">
        <v>910</v>
      </c>
      <c r="U63" s="170" t="s">
        <v>910</v>
      </c>
      <c r="AA63" s="158"/>
      <c r="AB63" s="151"/>
      <c r="AC63" s="151"/>
      <c r="AD63" s="164"/>
    </row>
    <row r="64" spans="9:30" x14ac:dyDescent="0.2">
      <c r="I64" s="151"/>
      <c r="J64" s="149"/>
      <c r="K64" s="149"/>
      <c r="L64" s="149"/>
      <c r="M64" s="149"/>
      <c r="N64" s="149"/>
      <c r="O64" s="149"/>
      <c r="P64" s="149"/>
      <c r="Q64" s="169"/>
      <c r="R64" s="169" t="s">
        <v>910</v>
      </c>
      <c r="S64" s="169"/>
      <c r="T64" s="169" t="s">
        <v>910</v>
      </c>
      <c r="U64" s="170" t="s">
        <v>910</v>
      </c>
      <c r="AA64" s="158"/>
      <c r="AB64" s="151"/>
      <c r="AC64" s="151"/>
      <c r="AD64" s="164"/>
    </row>
    <row r="65" spans="9:30" x14ac:dyDescent="0.2">
      <c r="I65" s="151"/>
      <c r="J65" s="149"/>
      <c r="K65" s="149"/>
      <c r="L65" s="149"/>
      <c r="M65" s="149"/>
      <c r="N65" s="149"/>
      <c r="O65" s="149"/>
      <c r="P65" s="149"/>
      <c r="Q65" s="169"/>
      <c r="R65" s="169" t="s">
        <v>910</v>
      </c>
      <c r="S65" s="169"/>
      <c r="T65" s="169" t="s">
        <v>910</v>
      </c>
      <c r="U65" s="170" t="s">
        <v>910</v>
      </c>
      <c r="AA65" s="158"/>
      <c r="AB65" s="151"/>
      <c r="AC65" s="151"/>
      <c r="AD65" s="164"/>
    </row>
  </sheetData>
  <conditionalFormatting sqref="B2:B19 J2:J19 R2:R19">
    <cfRule type="cellIs" dxfId="18" priority="1" stopIfTrue="1" operator="equal">
      <formula>"x"</formula>
    </cfRule>
  </conditionalFormatting>
  <conditionalFormatting sqref="K2:K12">
    <cfRule type="cellIs" dxfId="17" priority="10" stopIfTrue="1" operator="equal">
      <formula>0</formula>
    </cfRule>
  </conditionalFormatting>
  <conditionalFormatting sqref="E2:F19 M2:N19 U2:V19">
    <cfRule type="cellIs" dxfId="16" priority="9" stopIfTrue="1" operator="equal">
      <formula>0</formula>
    </cfRule>
  </conditionalFormatting>
  <conditionalFormatting sqref="D2:D19 L2:L19 T2:T19">
    <cfRule type="cellIs" dxfId="15" priority="8" stopIfTrue="1" operator="equal">
      <formula>0</formula>
    </cfRule>
  </conditionalFormatting>
  <conditionalFormatting sqref="C3:C19 K13:K19 S10:S19">
    <cfRule type="cellIs" dxfId="14" priority="6" stopIfTrue="1" operator="equal">
      <formula>0</formula>
    </cfRule>
  </conditionalFormatting>
  <conditionalFormatting sqref="C2">
    <cfRule type="cellIs" dxfId="13" priority="4" stopIfTrue="1" operator="equal">
      <formula>0</formula>
    </cfRule>
  </conditionalFormatting>
  <conditionalFormatting sqref="S2:S9">
    <cfRule type="cellIs" dxfId="12" priority="12" stopIfTrue="1" operator="equal">
      <formula>0</formula>
    </cfRule>
  </conditionalFormatting>
  <conditionalFormatting sqref="C3:C19 K13:K19 S10:S19">
    <cfRule type="cellIs" dxfId="11" priority="7" stopIfTrue="1" operator="greaterThanOrEqual">
      <formula>1</formula>
    </cfRule>
  </conditionalFormatting>
  <conditionalFormatting sqref="C2">
    <cfRule type="cellIs" dxfId="10" priority="5" stopIfTrue="1" operator="greaterThanOrEqual">
      <formula>1</formula>
    </cfRule>
  </conditionalFormatting>
  <conditionalFormatting sqref="S2:S9">
    <cfRule type="cellIs" dxfId="9" priority="13" stopIfTrue="1" operator="greaterThanOrEqual">
      <formula>1</formula>
    </cfRule>
  </conditionalFormatting>
  <conditionalFormatting sqref="K2:K12">
    <cfRule type="cellIs" dxfId="8" priority="11" stopIfTrue="1" operator="greaterThanOrEqual">
      <formula>1</formula>
    </cfRule>
  </conditionalFormatting>
  <conditionalFormatting sqref="B2:B19 J2:J19 R2:R19">
    <cfRule type="cellIs" dxfId="7" priority="3" stopIfTrue="1" operator="notBetween">
      <formula>51.12</formula>
      <formula>51.26</formula>
    </cfRule>
  </conditionalFormatting>
  <conditionalFormatting sqref="B2:B19 J2:J19 R2:R19">
    <cfRule type="cellIs" dxfId="6" priority="2" stopIfTrue="1" operator="notBetween">
      <formula>51.12</formula>
      <formula>52.26</formula>
    </cfRule>
  </conditionalFormatting>
  <printOptions gridLines="1"/>
  <pageMargins left="0.43350000000000005" right="0.47200000000000003" top="0.60350000000000015" bottom="0.66380000000000017" header="0.20980000000000001" footer="0.27010000000000001"/>
  <pageSetup paperSize="9" fitToWidth="0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J55"/>
  <sheetViews>
    <sheetView workbookViewId="0">
      <selection activeCell="G16" sqref="G16"/>
    </sheetView>
  </sheetViews>
  <sheetFormatPr defaultColWidth="9" defaultRowHeight="18.75" x14ac:dyDescent="0.3"/>
  <cols>
    <col min="1" max="1" width="5" style="171" customWidth="1"/>
    <col min="2" max="2" width="25.75" style="172" customWidth="1"/>
    <col min="3" max="3" width="4" style="172" customWidth="1"/>
    <col min="4" max="4" width="9.875" style="210" customWidth="1"/>
    <col min="5" max="5" width="10.75" style="206" customWidth="1"/>
    <col min="6" max="6" width="3.25" style="206" customWidth="1"/>
    <col min="7" max="7" width="9.875" style="206" customWidth="1"/>
    <col min="8" max="8" width="9.875" style="173" customWidth="1"/>
    <col min="9" max="11" width="8.25" style="177" customWidth="1"/>
    <col min="12" max="1024" width="9.875" style="177" customWidth="1"/>
  </cols>
  <sheetData>
    <row r="1" spans="1:11" ht="16.5" customHeight="1" x14ac:dyDescent="0.3">
      <c r="D1" s="236" t="s">
        <v>911</v>
      </c>
      <c r="E1" s="236"/>
      <c r="F1" s="236"/>
      <c r="G1" s="236"/>
      <c r="I1" s="174" t="s">
        <v>912</v>
      </c>
      <c r="J1" s="175"/>
      <c r="K1" s="176"/>
    </row>
    <row r="2" spans="1:11" ht="16.5" customHeight="1" x14ac:dyDescent="0.3">
      <c r="A2" s="178" t="s">
        <v>913</v>
      </c>
      <c r="B2" s="179" t="s">
        <v>914</v>
      </c>
      <c r="D2" s="237" t="str">
        <f>Tournoi!A1</f>
        <v>Lokeren</v>
      </c>
      <c r="E2" s="237"/>
      <c r="F2" s="237"/>
      <c r="G2" s="237"/>
      <c r="I2" s="238" t="s">
        <v>915</v>
      </c>
      <c r="J2" s="238"/>
      <c r="K2" s="238"/>
    </row>
    <row r="3" spans="1:11" ht="16.5" customHeight="1" thickBot="1" x14ac:dyDescent="0.35">
      <c r="D3" s="180" t="s">
        <v>876</v>
      </c>
      <c r="E3" s="181" t="s">
        <v>916</v>
      </c>
      <c r="F3" s="182"/>
      <c r="G3" s="183" t="s">
        <v>917</v>
      </c>
      <c r="I3" s="184" t="s">
        <v>918</v>
      </c>
      <c r="J3" s="185" t="s">
        <v>919</v>
      </c>
      <c r="K3" s="186" t="s">
        <v>920</v>
      </c>
    </row>
    <row r="4" spans="1:11" ht="5.25" customHeight="1" x14ac:dyDescent="0.3">
      <c r="D4" s="187"/>
      <c r="E4" s="188"/>
      <c r="F4" s="188"/>
      <c r="G4" s="188"/>
      <c r="I4" s="189"/>
      <c r="J4" s="189"/>
      <c r="K4" s="190"/>
    </row>
    <row r="5" spans="1:11" ht="13.5" customHeight="1" x14ac:dyDescent="0.3">
      <c r="A5" s="191">
        <v>28</v>
      </c>
      <c r="B5" s="197" t="s">
        <v>25</v>
      </c>
      <c r="C5" s="202"/>
      <c r="D5" s="198">
        <f t="array" ref="D5">SUM(IF(B5=Tournoi!$F$2:$F$601,IF(Tournoi!$H$2:$H$601=Error_checking!$I$25,1,0),0))</f>
        <v>4</v>
      </c>
      <c r="E5" s="199">
        <f t="array" ref="E5">IF(OR(D5&lt;1,D5&gt;4),0,SUM(IF(B5=Tournoi!$F$2:$F$601,IF(Tournoi!$H$2:$H$601=Error_checking!$I$25,Tournoi!$AC$2:$AC$601,0),0)))</f>
        <v>1070.8220645328686</v>
      </c>
      <c r="F5" s="200"/>
      <c r="G5" s="201">
        <f t="shared" ref="G5:G52" si="0">IF(E5&gt;0,_xlfn.RANK.EQ(E5,E$5:E$95),"-")</f>
        <v>1</v>
      </c>
      <c r="H5" s="192" t="str">
        <f t="shared" ref="H5:H52" si="1">B5</f>
        <v>Speelduivel</v>
      </c>
      <c r="I5" s="193">
        <f t="array" ref="I5">SUM(IF(B5=Tournoi!$F$2:$F$601,1,0))</f>
        <v>11</v>
      </c>
      <c r="J5" s="194">
        <f t="array" ref="J5">SUM(IF(B5=Tournoi!$F$2:$F$601,IF(Tournoi!$G$2:$G$601=Error_checking!$A$26,1,0),0))</f>
        <v>8</v>
      </c>
      <c r="K5" s="195">
        <f t="shared" ref="K5:K52" si="2">IF(J5&gt;0,_xlfn.RANK.EQ(J5,J$5:J$47),"-")</f>
        <v>4</v>
      </c>
    </row>
    <row r="6" spans="1:11" ht="13.5" customHeight="1" x14ac:dyDescent="0.3">
      <c r="A6" s="196">
        <v>20</v>
      </c>
      <c r="B6" s="197" t="s">
        <v>76</v>
      </c>
      <c r="C6" s="202"/>
      <c r="D6" s="198">
        <f t="array" ref="D6">SUM(IF(B6=Tournoi!$F$2:$F$601,IF(Tournoi!$H$2:$H$601=Error_checking!$I$25,1,0),0))</f>
        <v>4</v>
      </c>
      <c r="E6" s="199">
        <f t="array" ref="E6">IF(OR(D6&lt;1,D6&gt;4),0,SUM(IF(B6=Tournoi!$F$2:$F$601,IF(Tournoi!$H$2:$H$601=Error_checking!$I$25,Tournoi!$AC$2:$AC$601,0),0)))</f>
        <v>1000.6836028095827</v>
      </c>
      <c r="F6" s="200"/>
      <c r="G6" s="201">
        <f t="shared" si="0"/>
        <v>2</v>
      </c>
      <c r="H6" s="192" t="str">
        <f t="shared" si="1"/>
        <v>Winning Movez</v>
      </c>
      <c r="I6" s="193">
        <f t="array" ref="I6">SUM(IF(B6=Tournoi!$F$2:$F$601,1,0))</f>
        <v>16</v>
      </c>
      <c r="J6" s="194">
        <f t="array" ref="J6">SUM(IF(B6=Tournoi!$F$2:$F$601,IF(Tournoi!$G$2:$G$601=Error_checking!$A$26,1,0),0))</f>
        <v>9</v>
      </c>
      <c r="K6" s="195">
        <f t="shared" si="2"/>
        <v>2</v>
      </c>
    </row>
    <row r="7" spans="1:11" ht="13.5" customHeight="1" x14ac:dyDescent="0.3">
      <c r="A7" s="191">
        <v>29</v>
      </c>
      <c r="B7" s="197" t="s">
        <v>33</v>
      </c>
      <c r="C7" s="202"/>
      <c r="D7" s="198">
        <f t="array" ref="D7">SUM(IF(B7=Tournoi!$F$2:$F$601,IF(Tournoi!$H$2:$H$601=Error_checking!$I$25,1,0),0))</f>
        <v>4</v>
      </c>
      <c r="E7" s="199">
        <f t="array" ref="E7">IF(OR(D7&lt;1,D7&gt;4),0,SUM(IF(B7=Tournoi!$F$2:$F$601,IF(Tournoi!$H$2:$H$601=Error_checking!$I$25,Tournoi!$AC$2:$AC$601,0),0)))</f>
        <v>971.73799076045282</v>
      </c>
      <c r="F7" s="200"/>
      <c r="G7" s="201">
        <f t="shared" si="0"/>
        <v>3</v>
      </c>
      <c r="H7" s="192" t="str">
        <f t="shared" si="1"/>
        <v>t Gezelschap</v>
      </c>
      <c r="I7" s="193">
        <f t="array" ref="I7">SUM(IF(B7=Tournoi!$F$2:$F$601,1,0))</f>
        <v>11</v>
      </c>
      <c r="J7" s="194">
        <f t="array" ref="J7">SUM(IF(B7=Tournoi!$F$2:$F$601,IF(Tournoi!$G$2:$G$601=Error_checking!$A$26,1,0),0))</f>
        <v>5</v>
      </c>
      <c r="K7" s="195">
        <f t="shared" si="2"/>
        <v>9</v>
      </c>
    </row>
    <row r="8" spans="1:11" ht="13.5" customHeight="1" x14ac:dyDescent="0.3">
      <c r="A8" s="191"/>
      <c r="B8" s="197" t="s">
        <v>30</v>
      </c>
      <c r="C8" s="203"/>
      <c r="D8" s="198">
        <f t="array" ref="D8">SUM(IF(B8=Tournoi!$F$2:$F$601,IF(Tournoi!$H$2:$H$601=Error_checking!$I$25,1,0),0))</f>
        <v>4</v>
      </c>
      <c r="E8" s="199">
        <f t="array" ref="E8">IF(OR(D8&lt;1,D8&gt;4),0,SUM(IF(B8=Tournoi!$F$2:$F$601,IF(Tournoi!$H$2:$H$601=Error_checking!$I$25,Tournoi!$AC$2:$AC$601,0),0)))</f>
        <v>941.6061807597232</v>
      </c>
      <c r="F8" s="200"/>
      <c r="G8" s="201">
        <f t="shared" si="0"/>
        <v>4</v>
      </c>
      <c r="H8" s="192" t="str">
        <f t="shared" si="1"/>
        <v>De Speeldoos</v>
      </c>
      <c r="I8" s="193">
        <f t="array" ref="I8">SUM(IF(B8=Tournoi!$F$2:$F$601,1,0))</f>
        <v>11</v>
      </c>
      <c r="J8" s="194">
        <f t="array" ref="J8">SUM(IF(B8=Tournoi!$F$2:$F$601,IF(Tournoi!$G$2:$G$601=Error_checking!$A$26,1,0),0))</f>
        <v>8</v>
      </c>
      <c r="K8" s="195">
        <f t="shared" si="2"/>
        <v>4</v>
      </c>
    </row>
    <row r="9" spans="1:11" ht="13.5" customHeight="1" x14ac:dyDescent="0.3">
      <c r="A9" s="191">
        <v>2</v>
      </c>
      <c r="B9" s="197" t="s">
        <v>63</v>
      </c>
      <c r="C9" s="203"/>
      <c r="D9" s="198">
        <f t="array" ref="D9">SUM(IF(B9=Tournoi!$F$2:$F$601,IF(Tournoi!$H$2:$H$601=Error_checking!$I$25,1,0),0))</f>
        <v>4</v>
      </c>
      <c r="E9" s="199">
        <f t="array" ref="E9">IF(OR(D9&lt;1,D9&gt;4),0,SUM(IF(B9=Tournoi!$F$2:$F$601,IF(Tournoi!$H$2:$H$601=Error_checking!$I$25,Tournoi!$AC$2:$AC$601,0),0)))</f>
        <v>802.64995625154529</v>
      </c>
      <c r="F9" s="200"/>
      <c r="G9" s="201">
        <f t="shared" si="0"/>
        <v>5</v>
      </c>
      <c r="H9" s="192" t="str">
        <f t="shared" si="1"/>
        <v>Alpa-Ludismes</v>
      </c>
      <c r="I9" s="193">
        <f t="array" ref="I9">SUM(IF(B9=Tournoi!$F$2:$F$601,1,0))</f>
        <v>11</v>
      </c>
      <c r="J9" s="194">
        <f t="array" ref="J9">SUM(IF(B9=Tournoi!$F$2:$F$601,IF(Tournoi!$G$2:$G$601=Error_checking!$A$26,1,0),0))</f>
        <v>4</v>
      </c>
      <c r="K9" s="195">
        <f t="shared" si="2"/>
        <v>10</v>
      </c>
    </row>
    <row r="10" spans="1:11" ht="13.5" customHeight="1" x14ac:dyDescent="0.3">
      <c r="A10" s="191"/>
      <c r="B10" s="197" t="s">
        <v>146</v>
      </c>
      <c r="C10" s="202"/>
      <c r="D10" s="198">
        <f t="array" ref="D10">SUM(IF(B10=Tournoi!$F$2:$F$601,IF(Tournoi!$H$2:$H$601=Error_checking!$I$25,1,0),0))</f>
        <v>4</v>
      </c>
      <c r="E10" s="199">
        <f t="array" ref="E10">IF(OR(D10&lt;1,D10&gt;4),0,SUM(IF(B10=Tournoi!$F$2:$F$601,IF(Tournoi!$H$2:$H$601=Error_checking!$I$25,Tournoi!$AC$2:$AC$601,0),0)))</f>
        <v>757.46451402749369</v>
      </c>
      <c r="F10" s="200"/>
      <c r="G10" s="201">
        <f t="shared" si="0"/>
        <v>6</v>
      </c>
      <c r="H10" s="192" t="str">
        <f t="shared" si="1"/>
        <v>HQ Gaming Club</v>
      </c>
      <c r="I10" s="193">
        <f t="array" ref="I10">SUM(IF(B10=Tournoi!$F$2:$F$601,1,0))</f>
        <v>6</v>
      </c>
      <c r="J10" s="194">
        <f t="array" ref="J10">SUM(IF(B10=Tournoi!$F$2:$F$601,IF(Tournoi!$G$2:$G$601=Error_checking!$A$26,1,0),0))</f>
        <v>6</v>
      </c>
      <c r="K10" s="195">
        <f t="shared" si="2"/>
        <v>7</v>
      </c>
    </row>
    <row r="11" spans="1:11" ht="13.5" customHeight="1" x14ac:dyDescent="0.3">
      <c r="A11" s="191">
        <v>1</v>
      </c>
      <c r="B11" s="197" t="s">
        <v>42</v>
      </c>
      <c r="C11" s="202"/>
      <c r="D11" s="198">
        <f t="array" ref="D11">SUM(IF(B11=Tournoi!$F$2:$F$601,IF(Tournoi!$H$2:$H$601=Error_checking!$I$25,1,0),0))</f>
        <v>4</v>
      </c>
      <c r="E11" s="199">
        <f t="array" ref="E11">IF(OR(D11&lt;1,D11&gt;4),0,SUM(IF(B11=Tournoi!$F$2:$F$601,IF(Tournoi!$H$2:$H$601=Error_checking!$I$25,Tournoi!$AC$2:$AC$601,0),0)))</f>
        <v>757.33502404279341</v>
      </c>
      <c r="F11" s="200"/>
      <c r="G11" s="201">
        <f t="shared" si="0"/>
        <v>7</v>
      </c>
      <c r="H11" s="192" t="str">
        <f t="shared" si="1"/>
        <v>Spelen op Zolder</v>
      </c>
      <c r="I11" s="193">
        <f t="array" ref="I11">SUM(IF(B11=Tournoi!$F$2:$F$601,1,0))</f>
        <v>92</v>
      </c>
      <c r="J11" s="194">
        <f t="array" ref="J11">SUM(IF(B11=Tournoi!$F$2:$F$601,IF(Tournoi!$G$2:$G$601=Error_checking!$A$26,1,0),0))</f>
        <v>14</v>
      </c>
      <c r="K11" s="195">
        <f t="shared" si="2"/>
        <v>1</v>
      </c>
    </row>
    <row r="12" spans="1:11" ht="13.5" customHeight="1" x14ac:dyDescent="0.3">
      <c r="A12" s="191">
        <v>3</v>
      </c>
      <c r="B12" s="197" t="s">
        <v>45</v>
      </c>
      <c r="C12" s="202"/>
      <c r="D12" s="198">
        <f t="array" ref="D12">SUM(IF(B12=Tournoi!$F$2:$F$601,IF(Tournoi!$H$2:$H$601=Error_checking!$I$25,1,0),0))</f>
        <v>4</v>
      </c>
      <c r="E12" s="199">
        <f t="array" ref="E12">IF(OR(D12&lt;1,D12&gt;4),0,SUM(IF(B12=Tournoi!$F$2:$F$601,IF(Tournoi!$H$2:$H$601=Error_checking!$I$25,Tournoi!$AC$2:$AC$601,0),0)))</f>
        <v>690.22251535760779</v>
      </c>
      <c r="F12" s="200"/>
      <c r="G12" s="201">
        <f t="shared" si="0"/>
        <v>8</v>
      </c>
      <c r="H12" s="192" t="str">
        <f t="shared" si="1"/>
        <v>Spellenclub Mechelen</v>
      </c>
      <c r="I12" s="193">
        <f t="array" ref="I12">SUM(IF(B12=Tournoi!$F$2:$F$601,1,0))</f>
        <v>11</v>
      </c>
      <c r="J12" s="194">
        <f t="array" ref="J12">SUM(IF(B12=Tournoi!$F$2:$F$601,IF(Tournoi!$G$2:$G$601=Error_checking!$A$26,1,0),0))</f>
        <v>9</v>
      </c>
      <c r="K12" s="195">
        <f t="shared" si="2"/>
        <v>2</v>
      </c>
    </row>
    <row r="13" spans="1:11" ht="13.5" customHeight="1" x14ac:dyDescent="0.3">
      <c r="A13" s="191">
        <v>4</v>
      </c>
      <c r="B13" s="197" t="s">
        <v>87</v>
      </c>
      <c r="D13" s="204">
        <f t="array" ref="D13">SUM(IF(B13=Tournoi!$F$2:$F$601,IF(Tournoi!$H$2:$H$601=Error_checking!$I$25,1,0),0))</f>
        <v>4</v>
      </c>
      <c r="E13" s="205">
        <f t="array" ref="E13">IF(OR(D13&lt;1,D13&gt;4),0,SUM(IF(B13=Tournoi!$F$2:$F$601,IF(Tournoi!$H$2:$H$601=Error_checking!$I$25,Tournoi!$AC$2:$AC$601,0),0)))</f>
        <v>592.75463538064139</v>
      </c>
      <c r="G13" s="195">
        <f t="shared" si="0"/>
        <v>9</v>
      </c>
      <c r="H13" s="192" t="str">
        <f t="shared" si="1"/>
        <v>De Pionne</v>
      </c>
      <c r="I13" s="193">
        <f t="array" ref="I13">SUM(IF(B13=Tournoi!$F$2:$F$601,1,0))</f>
        <v>13</v>
      </c>
      <c r="J13" s="194">
        <f t="array" ref="J13">SUM(IF(B13=Tournoi!$F$2:$F$601,IF(Tournoi!$G$2:$G$601=Error_checking!$A$26,1,0),0))</f>
        <v>6</v>
      </c>
      <c r="K13" s="195">
        <f t="shared" si="2"/>
        <v>7</v>
      </c>
    </row>
    <row r="14" spans="1:11" ht="13.5" customHeight="1" x14ac:dyDescent="0.3">
      <c r="A14" s="191"/>
      <c r="B14" s="197" t="s">
        <v>921</v>
      </c>
      <c r="C14" s="197"/>
      <c r="D14" s="198">
        <f t="array" ref="D14">SUM(IF(B14=Tournoi!$F$2:$F$601,IF(Tournoi!$H$2:$H$601=Error_checking!$I$25,1,0),0))</f>
        <v>0</v>
      </c>
      <c r="E14" s="199">
        <f t="array" ref="E14">IF(OR(D14&lt;1,D14&gt;4),0,SUM(IF(B14=Tournoi!$F$2:$F$601,IF(Tournoi!$H$2:$H$601=Error_checking!$I$25,Tournoi!$AC$2:$AC$601,0),0)))</f>
        <v>0</v>
      </c>
      <c r="F14" s="200"/>
      <c r="G14" s="201" t="str">
        <f t="shared" si="0"/>
        <v>-</v>
      </c>
      <c r="H14" s="192" t="str">
        <f t="shared" si="1"/>
        <v>1000-1</v>
      </c>
      <c r="I14" s="193">
        <f t="array" ref="I14">SUM(IF(B14=Tournoi!$F$2:$F$601,1,0))</f>
        <v>0</v>
      </c>
      <c r="J14" s="194">
        <f t="array" ref="J14">SUM(IF(B14=Tournoi!$F$2:$F$601,IF(Tournoi!$G$2:$G$601=Error_checking!$A$26,1,0),0))</f>
        <v>0</v>
      </c>
      <c r="K14" s="195" t="str">
        <f t="shared" si="2"/>
        <v>-</v>
      </c>
    </row>
    <row r="15" spans="1:11" ht="13.5" customHeight="1" x14ac:dyDescent="0.3">
      <c r="A15" s="191">
        <v>5</v>
      </c>
      <c r="B15" s="197" t="s">
        <v>98</v>
      </c>
      <c r="C15" s="202"/>
      <c r="D15" s="198">
        <f t="array" ref="D15">SUM(IF(B15=Tournoi!$F$2:$F$601,IF(Tournoi!$H$2:$H$601=Error_checking!$I$25,1,0),0))</f>
        <v>0</v>
      </c>
      <c r="E15" s="199">
        <f t="array" ref="E15">IF(OR(D15&lt;1,D15&gt;4),0,SUM(IF(B15=Tournoi!$F$2:$F$601,IF(Tournoi!$H$2:$H$601=Error_checking!$I$25,Tournoi!$AC$2:$AC$601,0),0)))</f>
        <v>0</v>
      </c>
      <c r="F15" s="200"/>
      <c r="G15" s="201" t="str">
        <f t="shared" si="0"/>
        <v>-</v>
      </c>
      <c r="H15" s="192" t="str">
        <f t="shared" si="1"/>
        <v>3 Promille</v>
      </c>
      <c r="I15" s="193">
        <f t="array" ref="I15">SUM(IF(B15=Tournoi!$F$2:$F$601,1,0))</f>
        <v>1</v>
      </c>
      <c r="J15" s="194">
        <f t="array" ref="J15">SUM(IF(B15=Tournoi!$F$2:$F$601,IF(Tournoi!$G$2:$G$601=Error_checking!$A$26,1,0),0))</f>
        <v>0</v>
      </c>
      <c r="K15" s="195" t="str">
        <f t="shared" si="2"/>
        <v>-</v>
      </c>
    </row>
    <row r="16" spans="1:11" ht="13.5" customHeight="1" x14ac:dyDescent="0.3">
      <c r="A16" s="191">
        <v>6</v>
      </c>
      <c r="B16" s="197" t="s">
        <v>922</v>
      </c>
      <c r="C16" s="203"/>
      <c r="D16" s="198">
        <f t="array" ref="D16">SUM(IF(B16=Tournoi!$F$2:$F$601,IF(Tournoi!$H$2:$H$601=Error_checking!$I$25,1,0),0))</f>
        <v>0</v>
      </c>
      <c r="E16" s="199">
        <f t="array" ref="E16">IF(OR(D16&lt;1,D16&gt;4),0,SUM(IF(B16=Tournoi!$F$2:$F$601,IF(Tournoi!$H$2:$H$601=Error_checking!$I$25,Tournoi!$AC$2:$AC$601,0),0)))</f>
        <v>0</v>
      </c>
      <c r="F16" s="200"/>
      <c r="G16" s="201" t="str">
        <f t="shared" si="0"/>
        <v>-</v>
      </c>
      <c r="H16" s="192" t="str">
        <f t="shared" si="1"/>
        <v>Bengereng</v>
      </c>
      <c r="I16" s="193">
        <f t="array" ref="I16">SUM(IF(B16=Tournoi!$F$2:$F$601,1,0))</f>
        <v>0</v>
      </c>
      <c r="J16" s="194">
        <f t="array" ref="J16">SUM(IF(B16=Tournoi!$F$2:$F$601,IF(Tournoi!$G$2:$G$601=Error_checking!$A$26,1,0),0))</f>
        <v>0</v>
      </c>
      <c r="K16" s="195" t="str">
        <f t="shared" si="2"/>
        <v>-</v>
      </c>
    </row>
    <row r="17" spans="1:11" ht="13.5" customHeight="1" x14ac:dyDescent="0.3">
      <c r="A17" s="191">
        <v>8</v>
      </c>
      <c r="B17" s="197" t="s">
        <v>923</v>
      </c>
      <c r="C17" s="202"/>
      <c r="D17" s="198">
        <f t="array" ref="D17">SUM(IF(B17=Tournoi!$F$2:$F$601,IF(Tournoi!$H$2:$H$601=Error_checking!$I$25,1,0),0))</f>
        <v>0</v>
      </c>
      <c r="E17" s="199">
        <f t="array" ref="E17">IF(OR(D17&lt;1,D17&gt;4),0,SUM(IF(B17=Tournoi!$F$2:$F$601,IF(Tournoi!$H$2:$H$601=Error_checking!$I$25,Tournoi!$AC$2:$AC$601,0),0)))</f>
        <v>0</v>
      </c>
      <c r="F17" s="200"/>
      <c r="G17" s="201" t="str">
        <f t="shared" si="0"/>
        <v>-</v>
      </c>
      <c r="H17" s="192" t="str">
        <f t="shared" si="1"/>
        <v>Brasschaat Gamers</v>
      </c>
      <c r="I17" s="193">
        <f t="array" ref="I17">SUM(IF(B17=Tournoi!$F$2:$F$601,1,0))</f>
        <v>0</v>
      </c>
      <c r="J17" s="194">
        <f t="array" ref="J17">SUM(IF(B17=Tournoi!$F$2:$F$601,IF(Tournoi!$G$2:$G$601=Error_checking!$A$26,1,0),0))</f>
        <v>0</v>
      </c>
      <c r="K17" s="195" t="str">
        <f t="shared" si="2"/>
        <v>-</v>
      </c>
    </row>
    <row r="18" spans="1:11" ht="13.5" customHeight="1" x14ac:dyDescent="0.3">
      <c r="A18" s="191">
        <v>9</v>
      </c>
      <c r="B18" s="197" t="s">
        <v>156</v>
      </c>
      <c r="C18" s="202"/>
      <c r="D18" s="198">
        <f t="array" ref="D18">SUM(IF(B18=Tournoi!$F$2:$F$601,IF(Tournoi!$H$2:$H$601=Error_checking!$I$25,1,0),0))</f>
        <v>0</v>
      </c>
      <c r="E18" s="199">
        <f t="array" ref="E18">IF(OR(D18&lt;1,D18&gt;4),0,SUM(IF(B18=Tournoi!$F$2:$F$601,IF(Tournoi!$H$2:$H$601=Error_checking!$I$25,Tournoi!$AC$2:$AC$601,0),0)))</f>
        <v>0</v>
      </c>
      <c r="F18" s="200"/>
      <c r="G18" s="201" t="str">
        <f t="shared" si="0"/>
        <v>-</v>
      </c>
      <c r="H18" s="192" t="str">
        <f t="shared" si="1"/>
        <v>De Bokkensprong</v>
      </c>
      <c r="I18" s="193">
        <f t="array" ref="I18">SUM(IF(B18=Tournoi!$F$2:$F$601,1,0))</f>
        <v>7</v>
      </c>
      <c r="J18" s="194">
        <f t="array" ref="J18">SUM(IF(B18=Tournoi!$F$2:$F$601,IF(Tournoi!$G$2:$G$601=Error_checking!$A$26,1,0),0))</f>
        <v>4</v>
      </c>
      <c r="K18" s="195">
        <f t="shared" si="2"/>
        <v>10</v>
      </c>
    </row>
    <row r="19" spans="1:11" ht="13.5" customHeight="1" x14ac:dyDescent="0.3">
      <c r="A19" s="191"/>
      <c r="B19" s="197" t="s">
        <v>924</v>
      </c>
      <c r="C19" s="207"/>
      <c r="D19" s="204">
        <f t="array" ref="D19">SUM(IF(B19=Tournoi!$F$2:$F$601,IF(Tournoi!$H$2:$H$601=Error_checking!$I$25,1,0),0))</f>
        <v>0</v>
      </c>
      <c r="E19" s="205">
        <f t="array" ref="E19">IF(OR(D19&lt;1,D19&gt;4),0,SUM(IF(B19=Tournoi!$F$2:$F$601,IF(Tournoi!$H$2:$H$601=Error_checking!$I$25,Tournoi!$AC$2:$AC$601,0),0)))</f>
        <v>0</v>
      </c>
      <c r="G19" s="195" t="str">
        <f t="shared" si="0"/>
        <v>-</v>
      </c>
      <c r="H19" s="192" t="str">
        <f t="shared" si="1"/>
        <v>De Slimme Zet</v>
      </c>
      <c r="I19" s="193">
        <f t="array" ref="I19">SUM(IF(B19=Tournoi!$F$2:$F$601,1,0))</f>
        <v>1</v>
      </c>
      <c r="J19" s="194">
        <f t="array" ref="J19">SUM(IF(B19=Tournoi!$F$2:$F$601,IF(Tournoi!$G$2:$G$601=Error_checking!$A$26,1,0),0))</f>
        <v>1</v>
      </c>
      <c r="K19" s="195">
        <f t="shared" si="2"/>
        <v>13</v>
      </c>
    </row>
    <row r="20" spans="1:11" ht="13.5" customHeight="1" x14ac:dyDescent="0.3">
      <c r="A20" s="191"/>
      <c r="B20" s="197" t="s">
        <v>925</v>
      </c>
      <c r="C20" s="208"/>
      <c r="D20" s="204">
        <f t="array" ref="D20">SUM(IF(B20=Tournoi!$F$2:$F$601,IF(Tournoi!$H$2:$H$601=Error_checking!$I$25,1,0),0))</f>
        <v>0</v>
      </c>
      <c r="E20" s="205">
        <f t="array" ref="E20">IF(OR(D20&lt;1,D20&gt;4),0,SUM(IF(B20=Tournoi!$F$2:$F$601,IF(Tournoi!$H$2:$H$601=Error_checking!$I$25,Tournoi!$AC$2:$AC$601,0),0)))</f>
        <v>0</v>
      </c>
      <c r="G20" s="195" t="str">
        <f t="shared" si="0"/>
        <v>-</v>
      </c>
      <c r="H20" s="192" t="str">
        <f t="shared" si="1"/>
        <v>de Spelbunker</v>
      </c>
      <c r="I20" s="193">
        <f t="array" ref="I20">SUM(IF(B20=Tournoi!$F$2:$F$601,1,0))</f>
        <v>0</v>
      </c>
      <c r="J20" s="194">
        <f t="array" ref="J20">SUM(IF(B20=Tournoi!$F$2:$F$601,IF(Tournoi!$G$2:$G$601=Error_checking!$A$26,1,0),0))</f>
        <v>0</v>
      </c>
      <c r="K20" s="195" t="str">
        <f t="shared" si="2"/>
        <v>-</v>
      </c>
    </row>
    <row r="21" spans="1:11" ht="13.5" customHeight="1" x14ac:dyDescent="0.3">
      <c r="A21" s="191">
        <v>10</v>
      </c>
      <c r="B21" s="197" t="s">
        <v>227</v>
      </c>
      <c r="D21" s="204">
        <f t="array" ref="D21">SUM(IF(B21=Tournoi!$F$2:$F$601,IF(Tournoi!$H$2:$H$601=Error_checking!$I$25,1,0),0))</f>
        <v>0</v>
      </c>
      <c r="E21" s="205">
        <f t="array" ref="E21">IF(OR(D21&lt;1,D21&gt;4),0,SUM(IF(B21=Tournoi!$F$2:$F$601,IF(Tournoi!$H$2:$H$601=Error_checking!$I$25,Tournoi!$AC$2:$AC$601,0),0)))</f>
        <v>0</v>
      </c>
      <c r="G21" s="195" t="str">
        <f t="shared" si="0"/>
        <v>-</v>
      </c>
      <c r="H21" s="192" t="str">
        <f t="shared" si="1"/>
        <v>De Speltafel</v>
      </c>
      <c r="I21" s="193">
        <f t="array" ref="I21">SUM(IF(B21=Tournoi!$F$2:$F$601,1,0))</f>
        <v>5</v>
      </c>
      <c r="J21" s="194">
        <f t="array" ref="J21">SUM(IF(B21=Tournoi!$F$2:$F$601,IF(Tournoi!$G$2:$G$601=Error_checking!$A$26,1,0),0))</f>
        <v>2</v>
      </c>
      <c r="K21" s="195">
        <f t="shared" si="2"/>
        <v>12</v>
      </c>
    </row>
    <row r="22" spans="1:11" ht="13.5" customHeight="1" x14ac:dyDescent="0.3">
      <c r="A22" s="191">
        <v>11</v>
      </c>
      <c r="B22" s="197" t="s">
        <v>194</v>
      </c>
      <c r="D22" s="204">
        <f t="array" ref="D22">SUM(IF(B22=Tournoi!$F$2:$F$601,IF(Tournoi!$H$2:$H$601=Error_checking!$I$25,1,0),0))</f>
        <v>0</v>
      </c>
      <c r="E22" s="205">
        <f t="array" ref="E22">IF(OR(D22&lt;1,D22&gt;4),0,SUM(IF(B22=Tournoi!$F$2:$F$601,IF(Tournoi!$H$2:$H$601=Error_checking!$I$25,Tournoi!$AC$2:$AC$601,0),0)))</f>
        <v>0</v>
      </c>
      <c r="G22" s="195" t="str">
        <f t="shared" si="0"/>
        <v>-</v>
      </c>
      <c r="H22" s="192" t="str">
        <f t="shared" si="1"/>
        <v>De Strateeg</v>
      </c>
      <c r="I22" s="193">
        <f t="array" ref="I22">SUM(IF(B22=Tournoi!$F$2:$F$601,1,0))</f>
        <v>2</v>
      </c>
      <c r="J22" s="194">
        <f t="array" ref="J22">SUM(IF(B22=Tournoi!$F$2:$F$601,IF(Tournoi!$G$2:$G$601=Error_checking!$A$26,1,0),0))</f>
        <v>0</v>
      </c>
      <c r="K22" s="195" t="str">
        <f t="shared" si="2"/>
        <v>-</v>
      </c>
    </row>
    <row r="23" spans="1:11" ht="13.5" customHeight="1" x14ac:dyDescent="0.3">
      <c r="A23" s="191"/>
      <c r="B23" s="197" t="s">
        <v>926</v>
      </c>
      <c r="C23" s="208"/>
      <c r="D23" s="204">
        <f t="array" ref="D23">SUM(IF(B23=Tournoi!$F$2:$F$601,IF(Tournoi!$H$2:$H$601=Error_checking!$I$25,1,0),0))</f>
        <v>0</v>
      </c>
      <c r="E23" s="205">
        <f t="array" ref="E23">IF(OR(D23&lt;1,D23&gt;4),0,SUM(IF(B23=Tournoi!$F$2:$F$601,IF(Tournoi!$H$2:$H$601=Error_checking!$I$25,Tournoi!$AC$2:$AC$601,0),0)))</f>
        <v>0</v>
      </c>
      <c r="G23" s="195" t="str">
        <f t="shared" si="0"/>
        <v>-</v>
      </c>
      <c r="H23" s="192" t="str">
        <f t="shared" si="1"/>
        <v>De Struikrover</v>
      </c>
      <c r="I23" s="193">
        <f t="array" ref="I23">SUM(IF(B23=Tournoi!$F$2:$F$601,1,0))</f>
        <v>0</v>
      </c>
      <c r="J23" s="194">
        <f t="array" ref="J23">SUM(IF(B23=Tournoi!$F$2:$F$601,IF(Tournoi!$G$2:$G$601=Error_checking!$A$26,1,0),0))</f>
        <v>0</v>
      </c>
      <c r="K23" s="195" t="str">
        <f t="shared" si="2"/>
        <v>-</v>
      </c>
    </row>
    <row r="24" spans="1:11" ht="13.5" customHeight="1" x14ac:dyDescent="0.3">
      <c r="A24" s="191">
        <v>12</v>
      </c>
      <c r="B24" s="197" t="s">
        <v>927</v>
      </c>
      <c r="C24" s="207"/>
      <c r="D24" s="204">
        <f t="array" ref="D24">SUM(IF(B24=Tournoi!$F$2:$F$601,IF(Tournoi!$H$2:$H$601=Error_checking!$I$25,1,0),0))</f>
        <v>0</v>
      </c>
      <c r="E24" s="205">
        <f t="array" ref="E24">IF(OR(D24&lt;1,D24&gt;4),0,SUM(IF(B24=Tournoi!$F$2:$F$601,IF(Tournoi!$H$2:$H$601=Error_checking!$I$25,Tournoi!$AC$2:$AC$601,0),0)))</f>
        <v>0</v>
      </c>
      <c r="G24" s="195" t="str">
        <f t="shared" si="0"/>
        <v>-</v>
      </c>
      <c r="H24" s="192" t="str">
        <f t="shared" si="1"/>
        <v>Dobbeltoren</v>
      </c>
      <c r="I24" s="193">
        <f t="array" ref="I24">SUM(IF(B24=Tournoi!$F$2:$F$601,1,0))</f>
        <v>0</v>
      </c>
      <c r="J24" s="194">
        <f t="array" ref="J24">SUM(IF(B24=Tournoi!$F$2:$F$601,IF(Tournoi!$G$2:$G$601=Error_checking!$A$26,1,0),0))</f>
        <v>0</v>
      </c>
      <c r="K24" s="195" t="str">
        <f t="shared" si="2"/>
        <v>-</v>
      </c>
    </row>
    <row r="25" spans="1:11" ht="13.5" customHeight="1" x14ac:dyDescent="0.3">
      <c r="A25" s="191">
        <v>13</v>
      </c>
      <c r="B25" s="197" t="s">
        <v>928</v>
      </c>
      <c r="D25" s="204">
        <f t="array" ref="D25">SUM(IF(B25=Tournoi!$F$2:$F$601,IF(Tournoi!$H$2:$H$601=Error_checking!$I$25,1,0),0))</f>
        <v>0</v>
      </c>
      <c r="E25" s="205">
        <f t="array" ref="E25">IF(OR(D25&lt;1,D25&gt;4),0,SUM(IF(B25=Tournoi!$F$2:$F$601,IF(Tournoi!$H$2:$H$601=Error_checking!$I$25,Tournoi!$AC$2:$AC$601,0),0)))</f>
        <v>0</v>
      </c>
      <c r="G25" s="195" t="str">
        <f t="shared" si="0"/>
        <v>-</v>
      </c>
      <c r="H25" s="192" t="str">
        <f t="shared" si="1"/>
        <v>Forum Merksem</v>
      </c>
      <c r="I25" s="193">
        <f t="array" ref="I25">SUM(IF(B25=Tournoi!$F$2:$F$601,1,0))</f>
        <v>0</v>
      </c>
      <c r="J25" s="194">
        <f t="array" ref="J25">SUM(IF(B25=Tournoi!$F$2:$F$601,IF(Tournoi!$G$2:$G$601=Error_checking!$A$26,1,0),0))</f>
        <v>0</v>
      </c>
      <c r="K25" s="195" t="str">
        <f t="shared" si="2"/>
        <v>-</v>
      </c>
    </row>
    <row r="26" spans="1:11" ht="13.5" customHeight="1" x14ac:dyDescent="0.3">
      <c r="A26" s="191">
        <v>14</v>
      </c>
      <c r="B26" s="197" t="s">
        <v>970</v>
      </c>
      <c r="D26" s="204">
        <f t="array" ref="D26">SUM(IF(B26=Tournoi!$F$2:$F$601,IF(Tournoi!$H$2:$H$601=Error_checking!$I$25,1,0),0))</f>
        <v>0</v>
      </c>
      <c r="E26" s="205">
        <f t="array" ref="E26">IF(OR(D26&lt;1,D26&gt;4),0,SUM(IF(B26=Tournoi!$F$2:$F$601,IF(Tournoi!$H$2:$H$601=Error_checking!$I$25,Tournoi!$AC$2:$AC$601,0),0)))</f>
        <v>0</v>
      </c>
      <c r="G26" s="195" t="str">
        <f t="shared" si="0"/>
        <v>-</v>
      </c>
      <c r="H26" s="192" t="str">
        <f t="shared" si="1"/>
        <v>Formum Deurne</v>
      </c>
      <c r="I26" s="193">
        <f t="array" ref="I26">SUM(IF(B26=Tournoi!$F$2:$F$601,1,0))</f>
        <v>1</v>
      </c>
      <c r="J26" s="194">
        <f t="array" ref="J26">SUM(IF(B26=Tournoi!$F$2:$F$601,IF(Tournoi!$G$2:$G$601=Error_checking!$A$26,1,0),0))</f>
        <v>1</v>
      </c>
      <c r="K26" s="195">
        <f t="shared" si="2"/>
        <v>13</v>
      </c>
    </row>
    <row r="27" spans="1:11" ht="13.5" customHeight="1" x14ac:dyDescent="0.3">
      <c r="A27" s="191">
        <v>7</v>
      </c>
      <c r="B27" s="197" t="s">
        <v>929</v>
      </c>
      <c r="C27" s="208"/>
      <c r="D27" s="204">
        <f t="array" ref="D27">SUM(IF(B27=Tournoi!$F$2:$F$601,IF(Tournoi!$H$2:$H$601=Error_checking!$I$25,1,0),0))</f>
        <v>0</v>
      </c>
      <c r="E27" s="205">
        <f t="array" ref="E27">IF(OR(D27&lt;1,D27&gt;4),0,SUM(IF(B27=Tournoi!$F$2:$F$601,IF(Tournoi!$H$2:$H$601=Error_checking!$I$25,Tournoi!$AC$2:$AC$601,0),0)))</f>
        <v>0</v>
      </c>
      <c r="G27" s="195" t="str">
        <f t="shared" si="0"/>
        <v>-</v>
      </c>
      <c r="H27" s="192" t="str">
        <f t="shared" si="1"/>
        <v>Forum Mortsel</v>
      </c>
      <c r="I27" s="193">
        <f t="array" ref="I27">SUM(IF(B27=Tournoi!$F$2:$F$601,1,0))</f>
        <v>0</v>
      </c>
      <c r="J27" s="194">
        <f t="array" ref="J27">SUM(IF(B27=Tournoi!$F$2:$F$601,IF(Tournoi!$G$2:$G$601=Error_checking!$A$26,1,0),0))</f>
        <v>0</v>
      </c>
      <c r="K27" s="195" t="str">
        <f t="shared" si="2"/>
        <v>-</v>
      </c>
    </row>
    <row r="28" spans="1:11" ht="13.5" customHeight="1" x14ac:dyDescent="0.3">
      <c r="A28" s="191"/>
      <c r="B28" s="197" t="s">
        <v>930</v>
      </c>
      <c r="D28" s="204">
        <f t="array" ref="D28">SUM(IF(B28=Tournoi!$F$2:$F$601,IF(Tournoi!$H$2:$H$601=Error_checking!$I$25,1,0),0))</f>
        <v>0</v>
      </c>
      <c r="E28" s="205">
        <f t="array" ref="E28">IF(OR(D28&lt;1,D28&gt;4),0,SUM(IF(B28=Tournoi!$F$2:$F$601,IF(Tournoi!$H$2:$H$601=Error_checking!$I$25,Tournoi!$AC$2:$AC$601,0),0)))</f>
        <v>0</v>
      </c>
      <c r="G28" s="195" t="str">
        <f t="shared" si="0"/>
        <v>-</v>
      </c>
      <c r="H28" s="192" t="str">
        <f t="shared" si="1"/>
        <v>Forum Zwijndrecht</v>
      </c>
      <c r="I28" s="193">
        <f t="array" ref="I28">SUM(IF(B28=Tournoi!$F$2:$F$601,1,0))</f>
        <v>0</v>
      </c>
      <c r="J28" s="194">
        <f t="array" ref="J28">SUM(IF(B28=Tournoi!$F$2:$F$601,IF(Tournoi!$G$2:$G$601=Error_checking!$A$26,1,0),0))</f>
        <v>0</v>
      </c>
      <c r="K28" s="195" t="str">
        <f t="shared" si="2"/>
        <v>-</v>
      </c>
    </row>
    <row r="29" spans="1:11" ht="13.5" customHeight="1" x14ac:dyDescent="0.3">
      <c r="A29" s="191">
        <v>16</v>
      </c>
      <c r="B29" s="197" t="s">
        <v>931</v>
      </c>
      <c r="C29" s="209"/>
      <c r="D29" s="204">
        <f t="array" ref="D29">SUM(IF(B29=Tournoi!$F$2:$F$601,IF(Tournoi!$H$2:$H$601=Error_checking!$I$25,1,0),0))</f>
        <v>0</v>
      </c>
      <c r="E29" s="205">
        <f t="array" ref="E29">IF(OR(D29&lt;1,D29&gt;4),0,SUM(IF(B29=Tournoi!$F$2:$F$601,IF(Tournoi!$H$2:$H$601=Error_checking!$I$25,Tournoi!$AC$2:$AC$601,0),0)))</f>
        <v>0</v>
      </c>
      <c r="G29" s="195" t="str">
        <f t="shared" si="0"/>
        <v>-</v>
      </c>
      <c r="H29" s="192" t="str">
        <f t="shared" si="1"/>
        <v>Hof van Watervliet</v>
      </c>
      <c r="I29" s="193">
        <f t="array" ref="I29">SUM(IF(B29=Tournoi!$F$2:$F$601,1,0))</f>
        <v>0</v>
      </c>
      <c r="J29" s="194">
        <f t="array" ref="J29">SUM(IF(B29=Tournoi!$F$2:$F$601,IF(Tournoi!$G$2:$G$601=Error_checking!$A$26,1,0),0))</f>
        <v>0</v>
      </c>
      <c r="K29" s="195" t="str">
        <f t="shared" si="2"/>
        <v>-</v>
      </c>
    </row>
    <row r="30" spans="1:11" ht="13.5" customHeight="1" x14ac:dyDescent="0.3">
      <c r="A30" s="191"/>
      <c r="B30" s="197" t="s">
        <v>858</v>
      </c>
      <c r="D30" s="204">
        <f t="array" ref="D30">SUM(IF(B30=Tournoi!$F$2:$F$601,IF(Tournoi!$H$2:$H$601=Error_checking!$I$25,1,0),0))</f>
        <v>0</v>
      </c>
      <c r="E30" s="205">
        <f t="array" ref="E30">IF(OR(D30&lt;1,D30&gt;4),0,SUM(IF(B30=Tournoi!$F$2:$F$601,IF(Tournoi!$H$2:$H$601=Error_checking!$I$25,Tournoi!$AC$2:$AC$601,0),0)))</f>
        <v>0</v>
      </c>
      <c r="G30" s="195" t="str">
        <f t="shared" si="0"/>
        <v>-</v>
      </c>
      <c r="H30" s="192" t="str">
        <f t="shared" si="1"/>
        <v>Imagimonde</v>
      </c>
      <c r="I30" s="193">
        <f t="array" ref="I30">SUM(IF(B30=Tournoi!$F$2:$F$601,1,0))</f>
        <v>7</v>
      </c>
      <c r="J30" s="194">
        <f t="array" ref="J30">SUM(IF(B30=Tournoi!$F$2:$F$601,IF(Tournoi!$G$2:$G$601=Error_checking!$A$26,1,0),0))</f>
        <v>1</v>
      </c>
      <c r="K30" s="195">
        <f t="shared" si="2"/>
        <v>13</v>
      </c>
    </row>
    <row r="31" spans="1:11" ht="13.5" customHeight="1" x14ac:dyDescent="0.3">
      <c r="A31" s="191">
        <v>17</v>
      </c>
      <c r="B31" s="197" t="s">
        <v>932</v>
      </c>
      <c r="C31" s="208"/>
      <c r="D31" s="204">
        <f t="array" ref="D31">SUM(IF(B31=Tournoi!$F$2:$F$601,IF(Tournoi!$H$2:$H$601=Error_checking!$I$25,1,0),0))</f>
        <v>0</v>
      </c>
      <c r="E31" s="205">
        <f t="array" ref="E31">IF(OR(D31&lt;1,D31&gt;4),0,SUM(IF(B31=Tournoi!$F$2:$F$601,IF(Tournoi!$H$2:$H$601=Error_checking!$I$25,Tournoi!$AC$2:$AC$601,0),0)))</f>
        <v>0</v>
      </c>
      <c r="G31" s="195" t="str">
        <f t="shared" si="0"/>
        <v>-</v>
      </c>
      <c r="H31" s="192" t="str">
        <f t="shared" si="1"/>
        <v>In Ludo Veritas</v>
      </c>
      <c r="I31" s="193">
        <f t="array" ref="I31">SUM(IF(B31=Tournoi!$F$2:$F$601,1,0))</f>
        <v>4</v>
      </c>
      <c r="J31" s="194">
        <f t="array" ref="J31">SUM(IF(B31=Tournoi!$F$2:$F$601,IF(Tournoi!$G$2:$G$601=Error_checking!$A$26,1,0),0))</f>
        <v>0</v>
      </c>
      <c r="K31" s="195" t="str">
        <f t="shared" si="2"/>
        <v>-</v>
      </c>
    </row>
    <row r="32" spans="1:11" ht="13.5" customHeight="1" x14ac:dyDescent="0.3">
      <c r="A32" s="191">
        <v>18</v>
      </c>
      <c r="B32" s="197" t="s">
        <v>252</v>
      </c>
      <c r="C32" s="209"/>
      <c r="D32" s="204">
        <f t="array" ref="D32">SUM(IF(B32=Tournoi!$F$2:$F$601,IF(Tournoi!$H$2:$H$601=Error_checking!$I$25,1,0),0))</f>
        <v>0</v>
      </c>
      <c r="E32" s="205">
        <f t="array" ref="E32">IF(OR(D32&lt;1,D32&gt;4),0,SUM(IF(B32=Tournoi!$F$2:$F$601,IF(Tournoi!$H$2:$H$601=Error_checking!$I$25,Tournoi!$AC$2:$AC$601,0),0)))</f>
        <v>0</v>
      </c>
      <c r="G32" s="195" t="str">
        <f t="shared" si="0"/>
        <v>-</v>
      </c>
      <c r="H32" s="192" t="str">
        <f t="shared" si="1"/>
        <v>Incognito</v>
      </c>
      <c r="I32" s="193">
        <f t="array" ref="I32">SUM(IF(B32=Tournoi!$F$2:$F$601,1,0))</f>
        <v>8</v>
      </c>
      <c r="J32" s="194">
        <f t="array" ref="J32">SUM(IF(B32=Tournoi!$F$2:$F$601,IF(Tournoi!$G$2:$G$601=Error_checking!$A$26,1,0),0))</f>
        <v>0</v>
      </c>
      <c r="K32" s="195" t="str">
        <f t="shared" si="2"/>
        <v>-</v>
      </c>
    </row>
    <row r="33" spans="1:11" ht="13.5" customHeight="1" x14ac:dyDescent="0.3">
      <c r="A33" s="196">
        <v>19</v>
      </c>
      <c r="B33" s="197" t="s">
        <v>933</v>
      </c>
      <c r="C33" s="209"/>
      <c r="D33" s="204">
        <f t="array" ref="D33">SUM(IF(B33=Tournoi!$F$2:$F$601,IF(Tournoi!$H$2:$H$601=Error_checking!$I$25,1,0),0))</f>
        <v>0</v>
      </c>
      <c r="E33" s="205">
        <f t="array" ref="E33">IF(OR(D33&lt;1,D33&gt;4),0,SUM(IF(B33=Tournoi!$F$2:$F$601,IF(Tournoi!$H$2:$H$601=Error_checking!$I$25,Tournoi!$AC$2:$AC$601,0),0)))</f>
        <v>0</v>
      </c>
      <c r="G33" s="195" t="str">
        <f t="shared" si="0"/>
        <v>-</v>
      </c>
      <c r="H33" s="192" t="str">
        <f t="shared" si="1"/>
        <v>Interlude Ludique</v>
      </c>
      <c r="I33" s="193">
        <f t="array" ref="I33">SUM(IF(B33=Tournoi!$F$2:$F$601,1,0))</f>
        <v>0</v>
      </c>
      <c r="J33" s="194">
        <f t="array" ref="J33">SUM(IF(B33=Tournoi!$F$2:$F$601,IF(Tournoi!$G$2:$G$601=Error_checking!$A$26,1,0),0))</f>
        <v>0</v>
      </c>
      <c r="K33" s="195" t="str">
        <f t="shared" si="2"/>
        <v>-</v>
      </c>
    </row>
    <row r="34" spans="1:11" ht="13.5" customHeight="1" x14ac:dyDescent="0.3">
      <c r="A34" s="196">
        <v>21</v>
      </c>
      <c r="B34" s="197" t="s">
        <v>934</v>
      </c>
      <c r="D34" s="204">
        <f t="array" ref="D34">SUM(IF(B34=Tournoi!$F$2:$F$601,IF(Tournoi!$H$2:$H$601=Error_checking!$I$25,1,0),0))</f>
        <v>0</v>
      </c>
      <c r="E34" s="205">
        <f t="array" ref="E34">IF(OR(D34&lt;1,D34&gt;4),0,SUM(IF(B34=Tournoi!$F$2:$F$601,IF(Tournoi!$H$2:$H$601=Error_checking!$I$25,Tournoi!$AC$2:$AC$601,0),0)))</f>
        <v>0</v>
      </c>
      <c r="G34" s="195" t="str">
        <f t="shared" si="0"/>
        <v>-</v>
      </c>
      <c r="H34" s="192" t="str">
        <f t="shared" si="1"/>
        <v>Jeux de Baboal</v>
      </c>
      <c r="I34" s="193">
        <f t="array" ref="I34">SUM(IF(B34=Tournoi!$F$2:$F$601,1,0))</f>
        <v>0</v>
      </c>
      <c r="J34" s="194">
        <f t="array" ref="J34">SUM(IF(B34=Tournoi!$F$2:$F$601,IF(Tournoi!$G$2:$G$601=Error_checking!$A$26,1,0),0))</f>
        <v>0</v>
      </c>
      <c r="K34" s="195" t="str">
        <f t="shared" si="2"/>
        <v>-</v>
      </c>
    </row>
    <row r="35" spans="1:11" ht="13.5" customHeight="1" x14ac:dyDescent="0.3">
      <c r="A35" s="191"/>
      <c r="B35" s="197" t="s">
        <v>935</v>
      </c>
      <c r="D35" s="204">
        <f t="array" ref="D35">SUM(IF(B35=Tournoi!$F$2:$F$601,IF(Tournoi!$H$2:$H$601=Error_checking!$I$25,1,0),0))</f>
        <v>0</v>
      </c>
      <c r="E35" s="205">
        <f t="array" ref="E35">IF(OR(D35&lt;1,D35&gt;4),0,SUM(IF(B35=Tournoi!$F$2:$F$601,IF(Tournoi!$H$2:$H$601=Error_checking!$I$25,Tournoi!$AC$2:$AC$601,0),0)))</f>
        <v>0</v>
      </c>
      <c r="G35" s="195" t="str">
        <f t="shared" si="0"/>
        <v>-</v>
      </c>
      <c r="H35" s="192" t="str">
        <f t="shared" si="1"/>
        <v>Kabouterke</v>
      </c>
      <c r="I35" s="193">
        <f t="array" ref="I35">SUM(IF(B35=Tournoi!$F$2:$F$601,1,0))</f>
        <v>0</v>
      </c>
      <c r="J35" s="194">
        <f t="array" ref="J35">SUM(IF(B35=Tournoi!$F$2:$F$601,IF(Tournoi!$G$2:$G$601=Error_checking!$A$26,1,0),0))</f>
        <v>0</v>
      </c>
      <c r="K35" s="195" t="str">
        <f t="shared" si="2"/>
        <v>-</v>
      </c>
    </row>
    <row r="36" spans="1:11" ht="13.5" customHeight="1" x14ac:dyDescent="0.3">
      <c r="A36" s="196">
        <v>22</v>
      </c>
      <c r="B36" s="197" t="s">
        <v>936</v>
      </c>
      <c r="D36" s="204">
        <f t="array" ref="D36">SUM(IF(B36=Tournoi!$F$2:$F$601,IF(Tournoi!$H$2:$H$601=Error_checking!$I$25,1,0),0))</f>
        <v>0</v>
      </c>
      <c r="E36" s="205">
        <f t="array" ref="E36">IF(OR(D36&lt;1,D36&gt;4),0,SUM(IF(B36=Tournoi!$F$2:$F$601,IF(Tournoi!$H$2:$H$601=Error_checking!$I$25,Tournoi!$AC$2:$AC$601,0),0)))</f>
        <v>0</v>
      </c>
      <c r="G36" s="195" t="str">
        <f t="shared" si="0"/>
        <v>-</v>
      </c>
      <c r="H36" s="192" t="str">
        <f t="shared" si="1"/>
        <v>La boîte s'ouvre</v>
      </c>
      <c r="I36" s="193">
        <f t="array" ref="I36">SUM(IF(B36=Tournoi!$F$2:$F$601,1,0))</f>
        <v>0</v>
      </c>
      <c r="J36" s="194">
        <f t="array" ref="J36">SUM(IF(B36=Tournoi!$F$2:$F$601,IF(Tournoi!$G$2:$G$601=Error_checking!$A$26,1,0),0))</f>
        <v>0</v>
      </c>
      <c r="K36" s="195" t="str">
        <f t="shared" si="2"/>
        <v>-</v>
      </c>
    </row>
    <row r="37" spans="1:11" ht="13.5" customHeight="1" x14ac:dyDescent="0.3">
      <c r="A37" s="196">
        <v>23</v>
      </c>
      <c r="B37" s="197" t="s">
        <v>422</v>
      </c>
      <c r="D37" s="204">
        <f t="array" ref="D37">SUM(IF(B37=Tournoi!$F$2:$F$601,IF(Tournoi!$H$2:$H$601=Error_checking!$I$25,1,0),0))</f>
        <v>0</v>
      </c>
      <c r="E37" s="205">
        <f t="array" ref="E37">IF(OR(D37&lt;1,D37&gt;4),0,SUM(IF(B37=Tournoi!$F$2:$F$601,IF(Tournoi!$H$2:$H$601=Error_checking!$I$25,Tournoi!$AC$2:$AC$601,0),0)))</f>
        <v>0</v>
      </c>
      <c r="G37" s="195" t="str">
        <f t="shared" si="0"/>
        <v>-</v>
      </c>
      <c r="H37" s="192" t="str">
        <f t="shared" si="1"/>
        <v>Mad Freddy</v>
      </c>
      <c r="I37" s="193">
        <f t="array" ref="I37">SUM(IF(B37=Tournoi!$F$2:$F$601,1,0))</f>
        <v>1</v>
      </c>
      <c r="J37" s="194">
        <f t="array" ref="J37">SUM(IF(B37=Tournoi!$F$2:$F$601,IF(Tournoi!$G$2:$G$601=Error_checking!$A$26,1,0),0))</f>
        <v>0</v>
      </c>
      <c r="K37" s="195" t="str">
        <f t="shared" si="2"/>
        <v>-</v>
      </c>
    </row>
    <row r="38" spans="1:11" ht="13.5" customHeight="1" x14ac:dyDescent="0.3">
      <c r="A38" s="196">
        <v>24</v>
      </c>
      <c r="B38" s="197" t="s">
        <v>937</v>
      </c>
      <c r="D38" s="204">
        <f t="array" ref="D38">SUM(IF(B38=Tournoi!$F$2:$F$601,IF(Tournoi!$H$2:$H$601=Error_checking!$I$25,1,0),0))</f>
        <v>0</v>
      </c>
      <c r="E38" s="205">
        <f t="array" ref="E38">IF(OR(D38&lt;1,D38&gt;4),0,SUM(IF(B38=Tournoi!$F$2:$F$601,IF(Tournoi!$H$2:$H$601=Error_checking!$I$25,Tournoi!$AC$2:$AC$601,0),0)))</f>
        <v>0</v>
      </c>
      <c r="G38" s="195" t="str">
        <f t="shared" si="0"/>
        <v>-</v>
      </c>
      <c r="H38" s="192" t="str">
        <f t="shared" si="1"/>
        <v>Mammoeten</v>
      </c>
      <c r="I38" s="193">
        <f t="array" ref="I38">SUM(IF(B38=Tournoi!$F$2:$F$601,1,0))</f>
        <v>0</v>
      </c>
      <c r="J38" s="194">
        <f t="array" ref="J38">SUM(IF(B38=Tournoi!$F$2:$F$601,IF(Tournoi!$G$2:$G$601=Error_checking!$A$26,1,0),0))</f>
        <v>0</v>
      </c>
      <c r="K38" s="195" t="str">
        <f t="shared" si="2"/>
        <v>-</v>
      </c>
    </row>
    <row r="39" spans="1:11" ht="13.5" customHeight="1" x14ac:dyDescent="0.3">
      <c r="A39" s="191">
        <v>25</v>
      </c>
      <c r="B39" s="197" t="s">
        <v>938</v>
      </c>
      <c r="D39" s="204">
        <f t="array" ref="D39">SUM(IF(B39=Tournoi!$F$2:$F$601,IF(Tournoi!$H$2:$H$601=Error_checking!$I$25,1,0),0))</f>
        <v>0</v>
      </c>
      <c r="E39" s="205">
        <f t="array" ref="E39">IF(OR(D39&lt;1,D39&gt;4),0,SUM(IF(B39=Tournoi!$F$2:$F$601,IF(Tournoi!$H$2:$H$601=Error_checking!$I$25,Tournoi!$AC$2:$AC$601,0),0)))</f>
        <v>0</v>
      </c>
      <c r="G39" s="195" t="str">
        <f t="shared" si="0"/>
        <v>-</v>
      </c>
      <c r="H39" s="192" t="str">
        <f t="shared" si="1"/>
        <v>Molopoly</v>
      </c>
      <c r="I39" s="193">
        <f t="array" ref="I39">SUM(IF(B39=Tournoi!$F$2:$F$601,1,0))</f>
        <v>0</v>
      </c>
      <c r="J39" s="194">
        <f t="array" ref="J39">SUM(IF(B39=Tournoi!$F$2:$F$601,IF(Tournoi!$G$2:$G$601=Error_checking!$A$26,1,0),0))</f>
        <v>0</v>
      </c>
      <c r="K39" s="195" t="str">
        <f t="shared" si="2"/>
        <v>-</v>
      </c>
    </row>
    <row r="40" spans="1:11" ht="13.5" customHeight="1" x14ac:dyDescent="0.3">
      <c r="A40" s="191">
        <v>26</v>
      </c>
      <c r="B40" s="197" t="s">
        <v>939</v>
      </c>
      <c r="D40" s="204">
        <f t="array" ref="D40">SUM(IF(B40=Tournoi!$F$2:$F$601,IF(Tournoi!$H$2:$H$601=Error_checking!$I$25,1,0),0))</f>
        <v>0</v>
      </c>
      <c r="E40" s="205">
        <f t="array" ref="E40">IF(OR(D40&lt;1,D40&gt;4),0,SUM(IF(B40=Tournoi!$F$2:$F$601,IF(Tournoi!$H$2:$H$601=Error_checking!$I$25,Tournoi!$AC$2:$AC$601,0),0)))</f>
        <v>0</v>
      </c>
      <c r="G40" s="195" t="str">
        <f t="shared" si="0"/>
        <v>-</v>
      </c>
      <c r="H40" s="192" t="str">
        <f t="shared" si="1"/>
        <v>Project-X</v>
      </c>
      <c r="I40" s="193">
        <f t="array" ref="I40">SUM(IF(B40=Tournoi!$F$2:$F$601,1,0))</f>
        <v>0</v>
      </c>
      <c r="J40" s="194">
        <f t="array" ref="J40">SUM(IF(B40=Tournoi!$F$2:$F$601,IF(Tournoi!$G$2:$G$601=Error_checking!$A$26,1,0),0))</f>
        <v>0</v>
      </c>
      <c r="K40" s="195" t="str">
        <f t="shared" si="2"/>
        <v>-</v>
      </c>
    </row>
    <row r="41" spans="1:11" ht="13.5" customHeight="1" x14ac:dyDescent="0.3">
      <c r="A41" s="191">
        <v>27</v>
      </c>
      <c r="B41" s="197" t="s">
        <v>940</v>
      </c>
      <c r="D41" s="204">
        <f t="array" ref="D41">SUM(IF(B41=Tournoi!$F$2:$F$601,IF(Tournoi!$H$2:$H$601=Error_checking!$I$25,1,0),0))</f>
        <v>0</v>
      </c>
      <c r="E41" s="205">
        <f t="array" ref="E41">IF(OR(D41&lt;1,D41&gt;4),0,SUM(IF(B41=Tournoi!$F$2:$F$601,IF(Tournoi!$H$2:$H$601=Error_checking!$I$25,Tournoi!$AC$2:$AC$601,0),0)))</f>
        <v>0</v>
      </c>
      <c r="G41" s="195" t="str">
        <f t="shared" si="0"/>
        <v>-</v>
      </c>
      <c r="H41" s="192" t="str">
        <f t="shared" si="1"/>
        <v>Sajou</v>
      </c>
      <c r="I41" s="193">
        <f t="array" ref="I41">SUM(IF(B41=Tournoi!$F$2:$F$601,1,0))</f>
        <v>0</v>
      </c>
      <c r="J41" s="194">
        <f t="array" ref="J41">SUM(IF(B41=Tournoi!$F$2:$F$601,IF(Tournoi!$G$2:$G$601=Error_checking!$A$26,1,0),0))</f>
        <v>0</v>
      </c>
      <c r="K41" s="195" t="str">
        <f t="shared" si="2"/>
        <v>-</v>
      </c>
    </row>
    <row r="42" spans="1:11" ht="13.5" customHeight="1" x14ac:dyDescent="0.3">
      <c r="A42" s="191">
        <v>15</v>
      </c>
      <c r="B42" s="197" t="s">
        <v>941</v>
      </c>
      <c r="D42" s="204">
        <f t="array" ref="D42">SUM(IF(B42=Tournoi!$F$2:$F$601,IF(Tournoi!$H$2:$H$601=Error_checking!$I$25,1,0),0))</f>
        <v>0</v>
      </c>
      <c r="E42" s="205">
        <f t="array" ref="E42">IF(OR(D42&lt;1,D42&gt;4),0,SUM(IF(B42=Tournoi!$F$2:$F$601,IF(Tournoi!$H$2:$H$601=Error_checking!$I$25,Tournoi!$AC$2:$AC$601,0),0)))</f>
        <v>0</v>
      </c>
      <c r="G42" s="195" t="str">
        <f t="shared" si="0"/>
        <v>-</v>
      </c>
      <c r="H42" s="192" t="str">
        <f t="shared" si="1"/>
        <v>Sir Playalot</v>
      </c>
      <c r="I42" s="193">
        <f t="array" ref="I42">SUM(IF(B42=Tournoi!$F$2:$F$601,1,0))</f>
        <v>0</v>
      </c>
      <c r="J42" s="194">
        <f t="array" ref="J42">SUM(IF(B42=Tournoi!$F$2:$F$601,IF(Tournoi!$G$2:$G$601=Error_checking!$A$26,1,0),0))</f>
        <v>0</v>
      </c>
      <c r="K42" s="195" t="str">
        <f t="shared" si="2"/>
        <v>-</v>
      </c>
    </row>
    <row r="43" spans="1:11" ht="13.5" customHeight="1" x14ac:dyDescent="0.3">
      <c r="A43" s="191">
        <v>30</v>
      </c>
      <c r="B43" s="197" t="s">
        <v>942</v>
      </c>
      <c r="D43" s="204">
        <f t="array" ref="D43">SUM(IF(B43=Tournoi!$F$2:$F$601,IF(Tournoi!$H$2:$H$601=Error_checking!$I$25,1,0),0))</f>
        <v>0</v>
      </c>
      <c r="E43" s="205">
        <f t="array" ref="E43">IF(OR(D43&lt;1,D43&gt;4),0,SUM(IF(B43=Tournoi!$F$2:$F$601,IF(Tournoi!$H$2:$H$601=Error_checking!$I$25,Tournoi!$AC$2:$AC$601,0),0)))</f>
        <v>0</v>
      </c>
      <c r="G43" s="195" t="str">
        <f t="shared" si="0"/>
        <v>-</v>
      </c>
      <c r="H43" s="192" t="str">
        <f t="shared" si="1"/>
        <v>Speelbar</v>
      </c>
      <c r="I43" s="193">
        <f t="array" ref="I43">SUM(IF(B43=Tournoi!$F$2:$F$601,1,0))</f>
        <v>0</v>
      </c>
      <c r="J43" s="194">
        <f t="array" ref="J43">SUM(IF(B43=Tournoi!$F$2:$F$601,IF(Tournoi!$G$2:$G$601=Error_checking!$A$26,1,0),0))</f>
        <v>0</v>
      </c>
      <c r="K43" s="195" t="str">
        <f t="shared" si="2"/>
        <v>-</v>
      </c>
    </row>
    <row r="44" spans="1:11" ht="13.5" customHeight="1" x14ac:dyDescent="0.3">
      <c r="A44" s="191">
        <v>31</v>
      </c>
      <c r="B44" s="197" t="s">
        <v>943</v>
      </c>
      <c r="D44" s="204">
        <f t="array" ref="D44">SUM(IF(B44=Tournoi!$F$2:$F$601,IF(Tournoi!$H$2:$H$601=Error_checking!$I$25,1,0),0))</f>
        <v>0</v>
      </c>
      <c r="E44" s="205">
        <f t="array" ref="E44">IF(OR(D44&lt;1,D44&gt;4),0,SUM(IF(B44=Tournoi!$F$2:$F$601,IF(Tournoi!$H$2:$H$601=Error_checking!$I$25,Tournoi!$AC$2:$AC$601,0),0)))</f>
        <v>0</v>
      </c>
      <c r="G44" s="195" t="str">
        <f t="shared" si="0"/>
        <v>-</v>
      </c>
      <c r="H44" s="192" t="str">
        <f t="shared" si="1"/>
        <v>spelgevaar</v>
      </c>
      <c r="I44" s="193">
        <f t="array" ref="I44">SUM(IF(B44=Tournoi!$F$2:$F$601,1,0))</f>
        <v>7</v>
      </c>
      <c r="J44" s="194">
        <f t="array" ref="J44">SUM(IF(B44=Tournoi!$F$2:$F$601,IF(Tournoi!$G$2:$G$601=Error_checking!$A$26,1,0),0))</f>
        <v>7</v>
      </c>
      <c r="K44" s="195">
        <f t="shared" si="2"/>
        <v>6</v>
      </c>
    </row>
    <row r="45" spans="1:11" ht="13.5" customHeight="1" x14ac:dyDescent="0.3">
      <c r="A45" s="191">
        <v>32</v>
      </c>
      <c r="B45" s="197" t="s">
        <v>944</v>
      </c>
      <c r="D45" s="204">
        <f t="array" ref="D45">SUM(IF(B45=Tournoi!$F$2:$F$601,IF(Tournoi!$H$2:$H$601=Error_checking!$I$25,1,0),0))</f>
        <v>0</v>
      </c>
      <c r="E45" s="205">
        <f t="array" ref="E45">IF(OR(D45&lt;1,D45&gt;4),0,SUM(IF(B45=Tournoi!$F$2:$F$601,IF(Tournoi!$H$2:$H$601=Error_checking!$I$25,Tournoi!$AC$2:$AC$601,0),0)))</f>
        <v>0</v>
      </c>
      <c r="G45" s="195" t="str">
        <f t="shared" si="0"/>
        <v>-</v>
      </c>
      <c r="H45" s="192" t="str">
        <f t="shared" si="1"/>
        <v>Spelhamels</v>
      </c>
      <c r="I45" s="193">
        <f t="array" ref="I45">SUM(IF(B45=Tournoi!$F$2:$F$601,1,0))</f>
        <v>0</v>
      </c>
      <c r="J45" s="194">
        <f t="array" ref="J45">SUM(IF(B45=Tournoi!$F$2:$F$601,IF(Tournoi!$G$2:$G$601=Error_checking!$A$26,1,0),0))</f>
        <v>0</v>
      </c>
      <c r="K45" s="195" t="str">
        <f t="shared" si="2"/>
        <v>-</v>
      </c>
    </row>
    <row r="46" spans="1:11" ht="13.5" customHeight="1" x14ac:dyDescent="0.3">
      <c r="A46" s="191">
        <v>33</v>
      </c>
      <c r="B46" s="197" t="s">
        <v>945</v>
      </c>
      <c r="D46" s="204">
        <f t="array" ref="D46">SUM(IF(B46=Tournoi!$F$2:$F$601,IF(Tournoi!$H$2:$H$601=Error_checking!$I$25,1,0),0))</f>
        <v>0</v>
      </c>
      <c r="E46" s="205">
        <f t="array" ref="E46">IF(OR(D46&lt;1,D46&gt;4),0,SUM(IF(B46=Tournoi!$F$2:$F$601,IF(Tournoi!$H$2:$H$601=Error_checking!$I$25,Tournoi!$AC$2:$AC$601,0),0)))</f>
        <v>0</v>
      </c>
      <c r="G46" s="195" t="str">
        <f t="shared" si="0"/>
        <v>-</v>
      </c>
      <c r="H46" s="192" t="str">
        <f t="shared" si="1"/>
        <v>Spellement</v>
      </c>
      <c r="I46" s="193">
        <f t="array" ref="I46">SUM(IF(B46=Tournoi!$F$2:$F$601,1,0))</f>
        <v>0</v>
      </c>
      <c r="J46" s="194">
        <f t="array" ref="J46">SUM(IF(B46=Tournoi!$F$2:$F$601,IF(Tournoi!$G$2:$G$601=Error_checking!$A$26,1,0),0))</f>
        <v>0</v>
      </c>
      <c r="K46" s="195" t="str">
        <f t="shared" si="2"/>
        <v>-</v>
      </c>
    </row>
    <row r="47" spans="1:11" ht="13.5" customHeight="1" x14ac:dyDescent="0.3">
      <c r="A47" s="191">
        <v>34</v>
      </c>
      <c r="B47" s="197" t="s">
        <v>946</v>
      </c>
      <c r="D47" s="204">
        <f t="array" ref="D47">SUM(IF(B47=Tournoi!$F$2:$F$601,IF(Tournoi!$H$2:$H$601=Error_checking!$I$25,1,0),0))</f>
        <v>0</v>
      </c>
      <c r="E47" s="205">
        <f t="array" ref="E47">IF(OR(D47&lt;1,D47&gt;4),0,SUM(IF(B47=Tournoi!$F$2:$F$601,IF(Tournoi!$H$2:$H$601=Error_checking!$I$25,Tournoi!$AC$2:$AC$601,0),0)))</f>
        <v>0</v>
      </c>
      <c r="G47" s="195" t="str">
        <f t="shared" si="0"/>
        <v>-</v>
      </c>
      <c r="H47" s="192" t="str">
        <f t="shared" si="1"/>
        <v>Spellenclub-Lommel</v>
      </c>
      <c r="I47" s="193">
        <f t="array" ref="I47">SUM(IF(B47=Tournoi!$F$2:$F$601,1,0))</f>
        <v>0</v>
      </c>
      <c r="J47" s="194">
        <f t="array" ref="J47">SUM(IF(B47=Tournoi!$F$2:$F$601,IF(Tournoi!$G$2:$G$601=Error_checking!$A$26,1,0),0))</f>
        <v>0</v>
      </c>
      <c r="K47" s="195" t="str">
        <f t="shared" si="2"/>
        <v>-</v>
      </c>
    </row>
    <row r="48" spans="1:11" ht="13.5" customHeight="1" x14ac:dyDescent="0.3">
      <c r="A48" s="191">
        <v>35</v>
      </c>
      <c r="B48" s="197" t="s">
        <v>947</v>
      </c>
      <c r="D48" s="204">
        <f t="array" ref="D48">SUM(IF(B48=Tournoi!$F$2:$F$601,IF(Tournoi!$H$2:$H$601=Error_checking!$I$25,1,0),0))</f>
        <v>0</v>
      </c>
      <c r="E48" s="205">
        <f t="array" ref="E48">IF(OR(D48&lt;1,D48&gt;4),0,SUM(IF(B48=Tournoi!$F$2:$F$601,IF(Tournoi!$H$2:$H$601=Error_checking!$I$25,Tournoi!$AC$2:$AC$601,0),0)))</f>
        <v>0</v>
      </c>
      <c r="G48" s="195" t="str">
        <f t="shared" si="0"/>
        <v>-</v>
      </c>
      <c r="H48" s="192" t="str">
        <f t="shared" si="1"/>
        <v>Stobbeldeen</v>
      </c>
      <c r="I48" s="193">
        <f t="array" ref="I48">SUM(IF(B48=Tournoi!$F$2:$F$601,1,0))</f>
        <v>0</v>
      </c>
      <c r="J48" s="194">
        <f t="array" ref="J48">SUM(IF(B48=Tournoi!$F$2:$F$601,IF(Tournoi!$G$2:$G$601=Error_checking!$A$26,1,0),0))</f>
        <v>0</v>
      </c>
      <c r="K48" s="195" t="str">
        <f t="shared" si="2"/>
        <v>-</v>
      </c>
    </row>
    <row r="49" spans="1:11" ht="13.5" customHeight="1" x14ac:dyDescent="0.3">
      <c r="A49" s="191">
        <v>36</v>
      </c>
      <c r="B49" s="197" t="s">
        <v>948</v>
      </c>
      <c r="D49" s="204">
        <f t="array" ref="D49">SUM(IF(B49=Tournoi!$F$2:$F$601,IF(Tournoi!$H$2:$H$601=Error_checking!$I$25,1,0),0))</f>
        <v>0</v>
      </c>
      <c r="E49" s="205">
        <f t="array" ref="E49">IF(OR(D49&lt;1,D49&gt;4),0,SUM(IF(B49=Tournoi!$F$2:$F$601,IF(Tournoi!$H$2:$H$601=Error_checking!$I$25,Tournoi!$AC$2:$AC$601,0),0)))</f>
        <v>0</v>
      </c>
      <c r="G49" s="195" t="str">
        <f t="shared" si="0"/>
        <v>-</v>
      </c>
      <c r="H49" s="192" t="str">
        <f t="shared" si="1"/>
        <v>Teen en tander</v>
      </c>
      <c r="I49" s="193">
        <f t="array" ref="I49">SUM(IF(B49=Tournoi!$F$2:$F$601,1,0))</f>
        <v>12</v>
      </c>
      <c r="J49" s="194">
        <f t="array" ref="J49">SUM(IF(B49=Tournoi!$F$2:$F$601,IF(Tournoi!$G$2:$G$601=Error_checking!$A$26,1,0),0))</f>
        <v>1</v>
      </c>
      <c r="K49" s="195">
        <f t="shared" si="2"/>
        <v>13</v>
      </c>
    </row>
    <row r="50" spans="1:11" ht="13.5" customHeight="1" x14ac:dyDescent="0.3">
      <c r="A50" s="191">
        <v>37</v>
      </c>
      <c r="B50" s="197" t="s">
        <v>949</v>
      </c>
      <c r="D50" s="204">
        <f t="array" ref="D50">SUM(IF(B50=Tournoi!$F$2:$F$601,IF(Tournoi!$H$2:$H$601=Error_checking!$I$25,1,0),0))</f>
        <v>0</v>
      </c>
      <c r="E50" s="205">
        <f t="array" ref="E50">IF(OR(D50&lt;1,D50&gt;4),0,SUM(IF(B50=Tournoi!$F$2:$F$601,IF(Tournoi!$H$2:$H$601=Error_checking!$I$25,Tournoi!$AC$2:$AC$601,0),0)))</f>
        <v>0</v>
      </c>
      <c r="G50" s="195" t="str">
        <f t="shared" si="0"/>
        <v>-</v>
      </c>
      <c r="H50" s="192" t="str">
        <f t="shared" si="1"/>
        <v>The Red Ravens</v>
      </c>
      <c r="I50" s="193">
        <f t="array" ref="I50">SUM(IF(B50=Tournoi!$F$2:$F$601,1,0))</f>
        <v>0</v>
      </c>
      <c r="J50" s="194">
        <f t="array" ref="J50">SUM(IF(B50=Tournoi!$F$2:$F$601,IF(Tournoi!$G$2:$G$601=Error_checking!$A$26,1,0),0))</f>
        <v>0</v>
      </c>
      <c r="K50" s="195" t="str">
        <f t="shared" si="2"/>
        <v>-</v>
      </c>
    </row>
    <row r="51" spans="1:11" ht="13.5" customHeight="1" x14ac:dyDescent="0.3">
      <c r="A51" s="191">
        <v>38</v>
      </c>
      <c r="B51" s="197" t="s">
        <v>950</v>
      </c>
      <c r="D51" s="204">
        <f t="array" ref="D51">SUM(IF(B51=Tournoi!$F$2:$F$601,IF(Tournoi!$H$2:$H$601=Error_checking!$I$25,1,0),0))</f>
        <v>0</v>
      </c>
      <c r="E51" s="205">
        <f t="array" ref="E51">IF(OR(D51&lt;1,D51&gt;4),0,SUM(IF(B51=Tournoi!$F$2:$F$601,IF(Tournoi!$H$2:$H$601=Error_checking!$I$25,Tournoi!$AC$2:$AC$601,0),0)))</f>
        <v>0</v>
      </c>
      <c r="G51" s="195" t="str">
        <f t="shared" si="0"/>
        <v>-</v>
      </c>
      <c r="H51" s="192" t="str">
        <f t="shared" si="1"/>
        <v>Twenty-four</v>
      </c>
      <c r="I51" s="193">
        <f t="array" ref="I51">SUM(IF(B51=Tournoi!$F$2:$F$601,1,0))</f>
        <v>2</v>
      </c>
      <c r="J51" s="194">
        <f t="array" ref="J51">SUM(IF(B51=Tournoi!$F$2:$F$601,IF(Tournoi!$G$2:$G$601=Error_checking!$A$26,1,0),0))</f>
        <v>0</v>
      </c>
      <c r="K51" s="195" t="str">
        <f t="shared" si="2"/>
        <v>-</v>
      </c>
    </row>
    <row r="52" spans="1:11" ht="13.5" customHeight="1" x14ac:dyDescent="0.3">
      <c r="A52" s="191"/>
      <c r="B52" s="197" t="s">
        <v>951</v>
      </c>
      <c r="D52" s="204">
        <f t="array" ref="D52">SUM(IF(B52=Tournoi!$F$2:$F$601,IF(Tournoi!$H$2:$H$601=Error_checking!$I$25,1,0),0))</f>
        <v>0</v>
      </c>
      <c r="E52" s="205">
        <f t="array" ref="E52">IF(OR(D52&lt;1,D52&gt;4),0,SUM(IF(B52=Tournoi!$F$2:$F$601,IF(Tournoi!$H$2:$H$601=Error_checking!$I$25,Tournoi!$AC$2:$AC$601,0),0)))</f>
        <v>0</v>
      </c>
      <c r="G52" s="195" t="str">
        <f t="shared" si="0"/>
        <v>-</v>
      </c>
      <c r="H52" s="192" t="str">
        <f t="shared" si="1"/>
        <v>Woodland mages</v>
      </c>
      <c r="I52" s="193">
        <f t="array" ref="I52">SUM(IF(B52=Tournoi!$F$2:$F$601,1,0))</f>
        <v>2</v>
      </c>
      <c r="J52" s="194">
        <f t="array" ref="J52">SUM(IF(B52=Tournoi!$F$2:$F$601,IF(Tournoi!$G$2:$G$601=Error_checking!$A$26,1,0),0))</f>
        <v>0</v>
      </c>
      <c r="K52" s="195" t="str">
        <f t="shared" si="2"/>
        <v>-</v>
      </c>
    </row>
    <row r="53" spans="1:11" ht="9" customHeight="1" x14ac:dyDescent="0.3">
      <c r="J53" s="211"/>
    </row>
    <row r="54" spans="1:11" ht="9" customHeight="1" x14ac:dyDescent="0.3"/>
    <row r="55" spans="1:11" ht="13.5" customHeight="1" x14ac:dyDescent="0.3">
      <c r="J55" s="212" t="s">
        <v>952</v>
      </c>
    </row>
  </sheetData>
  <sortState ref="B5:K53">
    <sortCondition ref="G5:G53"/>
  </sortState>
  <mergeCells count="3">
    <mergeCell ref="D1:G1"/>
    <mergeCell ref="D2:G2"/>
    <mergeCell ref="I2:K2"/>
  </mergeCells>
  <conditionalFormatting sqref="J5:J52">
    <cfRule type="cellIs" dxfId="5" priority="17" stopIfTrue="1" operator="equal">
      <formula>0</formula>
    </cfRule>
  </conditionalFormatting>
  <conditionalFormatting sqref="K5:K52">
    <cfRule type="cellIs" dxfId="4" priority="19" stopIfTrue="1" operator="equal">
      <formula>1</formula>
    </cfRule>
  </conditionalFormatting>
  <conditionalFormatting sqref="G5:G52">
    <cfRule type="cellIs" dxfId="3" priority="14" stopIfTrue="1" operator="equal">
      <formula>1</formula>
    </cfRule>
  </conditionalFormatting>
  <conditionalFormatting sqref="G5:G52">
    <cfRule type="cellIs" dxfId="2" priority="15" stopIfTrue="1" operator="equal">
      <formula>2</formula>
    </cfRule>
  </conditionalFormatting>
  <conditionalFormatting sqref="G5:G52">
    <cfRule type="cellIs" dxfId="1" priority="16" stopIfTrue="1" operator="equal">
      <formula>3</formula>
    </cfRule>
  </conditionalFormatting>
  <conditionalFormatting sqref="J5:J52">
    <cfRule type="cellIs" dxfId="0" priority="18" stopIfTrue="1" operator="greaterThanOrEqual">
      <formula>8</formula>
    </cfRule>
  </conditionalFormatting>
  <pageMargins left="0.78739999999999999" right="0.78739999999999999" top="1.1512" bottom="1.1512" header="0.78739999999999999" footer="0.78739999999999999"/>
  <pageSetup paperSize="0" fitToWidth="0" fitToHeight="0" orientation="portrait" horizontalDpi="0" verticalDpi="0" copies="0"/>
  <headerFooter alignWithMargins="0">
    <oddHeader>&amp;C&amp;"Times New Roman1,Regular"&amp;12&amp;A</oddHeader>
    <oddFooter>&amp;C&amp;"Times New Roman1,Regular"&amp;12Page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J601"/>
  <sheetViews>
    <sheetView topLeftCell="A14" workbookViewId="0">
      <selection activeCell="F14" sqref="F14"/>
    </sheetView>
  </sheetViews>
  <sheetFormatPr defaultColWidth="9" defaultRowHeight="14.1" customHeight="1" x14ac:dyDescent="0.2"/>
  <cols>
    <col min="1" max="1" width="5.375" style="36" customWidth="1"/>
    <col min="2" max="2" width="10" style="228" customWidth="1"/>
    <col min="3" max="4" width="14" style="228" customWidth="1"/>
    <col min="5" max="5" width="15.5" style="231" customWidth="1"/>
    <col min="6" max="6" width="14" style="228" customWidth="1"/>
    <col min="7" max="7" width="16.25" style="228" customWidth="1"/>
    <col min="8" max="8" width="8.25" style="232" customWidth="1"/>
    <col min="9" max="9" width="16.25" style="228" customWidth="1"/>
    <col min="10" max="10" width="8.25" style="229" customWidth="1"/>
    <col min="11" max="11" width="16.25" style="228" customWidth="1"/>
    <col min="12" max="12" width="8.25" style="229" customWidth="1"/>
    <col min="13" max="13" width="10.375" style="228" customWidth="1"/>
    <col min="14" max="14" width="10.375" style="229" customWidth="1"/>
    <col min="15" max="254" width="10.375" style="228" customWidth="1"/>
    <col min="255" max="1024" width="10.375" style="230" customWidth="1"/>
  </cols>
  <sheetData>
    <row r="1" spans="1:14" s="222" customFormat="1" ht="32.25" customHeight="1" x14ac:dyDescent="0.2">
      <c r="A1" s="1" t="s">
        <v>0</v>
      </c>
      <c r="B1" s="213" t="s">
        <v>1</v>
      </c>
      <c r="C1" s="214" t="s">
        <v>2</v>
      </c>
      <c r="D1" s="214" t="s">
        <v>3</v>
      </c>
      <c r="E1" s="213" t="s">
        <v>953</v>
      </c>
      <c r="F1" s="215" t="str">
        <f>Tournoi!A1</f>
        <v>Lokeren</v>
      </c>
      <c r="G1" s="216" t="str">
        <f>UPPER(Error_checking!A1)</f>
        <v>MEDIUM</v>
      </c>
      <c r="H1" s="217" t="s">
        <v>835</v>
      </c>
      <c r="I1" s="218" t="str">
        <f>UPPER(Error_checking!I1)</f>
        <v>LONG</v>
      </c>
      <c r="J1" s="219" t="s">
        <v>835</v>
      </c>
      <c r="K1" s="220" t="str">
        <f>UPPER(Error_checking!Q1)</f>
        <v>SHORT</v>
      </c>
      <c r="L1" s="221" t="s">
        <v>835</v>
      </c>
      <c r="N1" s="223"/>
    </row>
    <row r="2" spans="1:14" ht="14.1" customHeight="1" x14ac:dyDescent="0.2">
      <c r="A2" s="30">
        <v>1</v>
      </c>
      <c r="B2" s="224">
        <f>IF(VLOOKUP($A2,Ludo_na!$A$2:$AB$602,3,0)="","",VLOOKUP($A2,Ludo_na!$A$2:$AB$602,2,0))</f>
        <v>390</v>
      </c>
      <c r="C2" s="225" t="str">
        <f>IF(VLOOKUP($A2,Tournoi!$B$2:$AB$601,3,0)="","",VLOOKUP($A2,Tournoi!$B$2:$AB$601,3,0))</f>
        <v>Goethals</v>
      </c>
      <c r="D2" s="225" t="str">
        <f>IF(VLOOKUP($A2,Tournoi!$B$2:$AB$601,4,0)="","",VLOOKUP($A2,Tournoi!$B$2:$AB$601,4,0))</f>
        <v>Ilse</v>
      </c>
      <c r="E2" s="197" t="str">
        <f>IF(VLOOKUP($A2,Tournoi!$B$2:$AB$601,5,0)="","",VLOOKUP($A2,Tournoi!$B$2:$AB$601,5,0))</f>
        <v>Spelen op Zolder</v>
      </c>
      <c r="F2" t="str">
        <f>IF(VLOOKUP($A2,Tournoi!$B$2:$AB$601,6,0)="","",VLOOKUP($A2,Tournoi!$B$2:$AB$601,6,0))</f>
        <v/>
      </c>
      <c r="G2" t="str">
        <f>IF(VLOOKUP($A2,Tournoi!$B$2:$AB$601,6,0)="","",VLOOKUP($A2,Tournoi!$B$2:$AB$601,8,0))</f>
        <v/>
      </c>
      <c r="H2" t="str">
        <f>IF(VLOOKUP($A2,Tournoi!$B$2:$AB$601,6,0)="","",VLOOKUP($A2,Tournoi!$B$2:$AB$601,12,0))</f>
        <v/>
      </c>
      <c r="I2" t="str">
        <f>IF(VLOOKUP($A2,Tournoi!$B$2:$AB$601,6,0)="","",VLOOKUP($A2,Tournoi!$B$2:$AB$601,13,0))</f>
        <v/>
      </c>
      <c r="J2" t="str">
        <f>IF(VLOOKUP($A2,Tournoi!$B$2:$AB$601,6,0)="","",VLOOKUP($A2,Tournoi!$B$2:$AB$601,17,0))</f>
        <v/>
      </c>
      <c r="K2" t="str">
        <f>IF(VLOOKUP($A2,Tournoi!$B$2:$AB$601,6,0)="","",VLOOKUP($A2,Tournoi!$B$2:$AB$601,18,0))</f>
        <v/>
      </c>
      <c r="L2" t="str">
        <f>IF(VLOOKUP($A2,Tournoi!$B$2:$AB$601,6,0)="","",VLOOKUP($A2,Tournoi!$B$2:$AB$601,22,0))</f>
        <v/>
      </c>
    </row>
    <row r="3" spans="1:14" ht="14.1" customHeight="1" x14ac:dyDescent="0.2">
      <c r="A3" s="30">
        <v>2</v>
      </c>
      <c r="B3" s="224">
        <f>IF(VLOOKUP($A3,Ludo_na!$A$2:$AB$602,3,0)="","",VLOOKUP($A3,Ludo_na!$A$2:$AB$602,2,0))</f>
        <v>332</v>
      </c>
      <c r="C3" s="225" t="str">
        <f>IF(VLOOKUP($A3,Tournoi!$B$2:$AB$601,3,0)="","",VLOOKUP($A3,Tournoi!$B$2:$AB$601,3,0))</f>
        <v>Ameel</v>
      </c>
      <c r="D3" s="225" t="str">
        <f>IF(VLOOKUP($A3,Tournoi!$B$2:$AB$601,4,0)="","",VLOOKUP($A3,Tournoi!$B$2:$AB$601,4,0))</f>
        <v>Bart</v>
      </c>
      <c r="E3" s="197" t="str">
        <f>IF(VLOOKUP($A3,Tournoi!$B$2:$AB$601,5,0)="","",VLOOKUP($A3,Tournoi!$B$2:$AB$601,5,0))</f>
        <v>Teen en Tander</v>
      </c>
      <c r="F3" t="str">
        <f>IF(VLOOKUP($A3,Tournoi!$B$2:$AB$601,6,0)="","",VLOOKUP($A3,Tournoi!$B$2:$AB$601,6,0))</f>
        <v/>
      </c>
      <c r="G3" t="str">
        <f>IF(VLOOKUP($A3,Tournoi!$B$2:$AB$601,6,0)="","",VLOOKUP($A3,Tournoi!$B$2:$AB$601,8,0))</f>
        <v/>
      </c>
      <c r="H3" t="str">
        <f>IF(VLOOKUP($A3,Tournoi!$B$2:$AB$601,6,0)="","",VLOOKUP($A3,Tournoi!$B$2:$AB$601,12,0))</f>
        <v/>
      </c>
      <c r="I3" t="str">
        <f>IF(VLOOKUP($A3,Tournoi!$B$2:$AB$601,6,0)="","",VLOOKUP($A3,Tournoi!$B$2:$AB$601,13,0))</f>
        <v/>
      </c>
      <c r="J3" t="str">
        <f>IF(VLOOKUP($A3,Tournoi!$B$2:$AB$601,6,0)="","",VLOOKUP($A3,Tournoi!$B$2:$AB$601,17,0))</f>
        <v/>
      </c>
      <c r="K3" t="str">
        <f>IF(VLOOKUP($A3,Tournoi!$B$2:$AB$601,6,0)="","",VLOOKUP($A3,Tournoi!$B$2:$AB$601,18,0))</f>
        <v/>
      </c>
      <c r="L3" t="str">
        <f>IF(VLOOKUP($A3,Tournoi!$B$2:$AB$601,6,0)="","",VLOOKUP($A3,Tournoi!$B$2:$AB$601,22,0))</f>
        <v/>
      </c>
    </row>
    <row r="4" spans="1:14" ht="14.1" customHeight="1" x14ac:dyDescent="0.2">
      <c r="A4" s="30">
        <v>3</v>
      </c>
      <c r="B4" s="224">
        <f>IF(VLOOKUP($A4,Ludo_na!$A$2:$AB$602,3,0)="","",VLOOKUP($A4,Ludo_na!$A$2:$AB$602,2,0))</f>
        <v>396</v>
      </c>
      <c r="C4" s="225" t="str">
        <f>IF(VLOOKUP($A4,Tournoi!$B$2:$AB$601,3,0)="","",VLOOKUP($A4,Tournoi!$B$2:$AB$601,3,0))</f>
        <v>Ponjaert</v>
      </c>
      <c r="D4" s="225" t="str">
        <f>IF(VLOOKUP($A4,Tournoi!$B$2:$AB$601,4,0)="","",VLOOKUP($A4,Tournoi!$B$2:$AB$601,4,0))</f>
        <v>Robbe</v>
      </c>
      <c r="E4" t="str">
        <f>IF(VLOOKUP($A4,Tournoi!$B$2:$AB$601,5,0)="","",VLOOKUP($A4,Tournoi!$B$2:$AB$601,5,0))</f>
        <v/>
      </c>
      <c r="F4" t="str">
        <f>IF(VLOOKUP($A4,Tournoi!$B$2:$AB$601,6,0)="","",VLOOKUP($A4,Tournoi!$B$2:$AB$601,6,0))</f>
        <v/>
      </c>
      <c r="G4" t="str">
        <f>IF(VLOOKUP($A4,Tournoi!$B$2:$AB$601,6,0)="","",VLOOKUP($A4,Tournoi!$B$2:$AB$601,8,0))</f>
        <v/>
      </c>
      <c r="H4" t="str">
        <f>IF(VLOOKUP($A4,Tournoi!$B$2:$AB$601,6,0)="","",VLOOKUP($A4,Tournoi!$B$2:$AB$601,12,0))</f>
        <v/>
      </c>
      <c r="I4" t="str">
        <f>IF(VLOOKUP($A4,Tournoi!$B$2:$AB$601,6,0)="","",VLOOKUP($A4,Tournoi!$B$2:$AB$601,13,0))</f>
        <v/>
      </c>
      <c r="J4" t="str">
        <f>IF(VLOOKUP($A4,Tournoi!$B$2:$AB$601,6,0)="","",VLOOKUP($A4,Tournoi!$B$2:$AB$601,17,0))</f>
        <v/>
      </c>
      <c r="K4" t="str">
        <f>IF(VLOOKUP($A4,Tournoi!$B$2:$AB$601,6,0)="","",VLOOKUP($A4,Tournoi!$B$2:$AB$601,18,0))</f>
        <v/>
      </c>
      <c r="L4" t="str">
        <f>IF(VLOOKUP($A4,Tournoi!$B$2:$AB$601,6,0)="","",VLOOKUP($A4,Tournoi!$B$2:$AB$601,22,0))</f>
        <v/>
      </c>
    </row>
    <row r="5" spans="1:14" ht="14.1" customHeight="1" x14ac:dyDescent="0.2">
      <c r="A5" s="30">
        <v>4</v>
      </c>
      <c r="B5" s="224">
        <f>IF(VLOOKUP($A5,Ludo_na!$A$2:$AB$602,3,0)="","",VLOOKUP($A5,Ludo_na!$A$2:$AB$602,2,0))</f>
        <v>283</v>
      </c>
      <c r="C5" s="225" t="str">
        <f>IF(VLOOKUP($A5,Tournoi!$B$2:$AB$601,3,0)="","",VLOOKUP($A5,Tournoi!$B$2:$AB$601,3,0))</f>
        <v>Boonen</v>
      </c>
      <c r="D5" s="225" t="str">
        <f>IF(VLOOKUP($A5,Tournoi!$B$2:$AB$601,4,0)="","",VLOOKUP($A5,Tournoi!$B$2:$AB$601,4,0))</f>
        <v>Lucas</v>
      </c>
      <c r="E5" t="str">
        <f>IF(VLOOKUP($A5,Tournoi!$B$2:$AB$601,5,0)="","",VLOOKUP($A5,Tournoi!$B$2:$AB$601,5,0))</f>
        <v/>
      </c>
      <c r="F5" t="str">
        <f>IF(VLOOKUP($A5,Tournoi!$B$2:$AB$601,6,0)="","",VLOOKUP($A5,Tournoi!$B$2:$AB$601,6,0))</f>
        <v/>
      </c>
      <c r="G5" t="str">
        <f>IF(VLOOKUP($A5,Tournoi!$B$2:$AB$601,6,0)="","",VLOOKUP($A5,Tournoi!$B$2:$AB$601,8,0))</f>
        <v/>
      </c>
      <c r="H5" t="str">
        <f>IF(VLOOKUP($A5,Tournoi!$B$2:$AB$601,6,0)="","",VLOOKUP($A5,Tournoi!$B$2:$AB$601,12,0))</f>
        <v/>
      </c>
      <c r="I5" t="str">
        <f>IF(VLOOKUP($A5,Tournoi!$B$2:$AB$601,6,0)="","",VLOOKUP($A5,Tournoi!$B$2:$AB$601,13,0))</f>
        <v/>
      </c>
      <c r="J5" t="str">
        <f>IF(VLOOKUP($A5,Tournoi!$B$2:$AB$601,6,0)="","",VLOOKUP($A5,Tournoi!$B$2:$AB$601,17,0))</f>
        <v/>
      </c>
      <c r="K5" t="str">
        <f>IF(VLOOKUP($A5,Tournoi!$B$2:$AB$601,6,0)="","",VLOOKUP($A5,Tournoi!$B$2:$AB$601,18,0))</f>
        <v/>
      </c>
      <c r="L5" t="str">
        <f>IF(VLOOKUP($A5,Tournoi!$B$2:$AB$601,6,0)="","",VLOOKUP($A5,Tournoi!$B$2:$AB$601,22,0))</f>
        <v/>
      </c>
    </row>
    <row r="6" spans="1:14" ht="14.1" customHeight="1" x14ac:dyDescent="0.2">
      <c r="A6" s="30">
        <v>5</v>
      </c>
      <c r="B6" s="224">
        <f>IF(VLOOKUP($A6,Ludo_na!$A$2:$AB$602,3,0)="","",VLOOKUP($A6,Ludo_na!$A$2:$AB$602,2,0))</f>
        <v>132</v>
      </c>
      <c r="C6" s="225" t="str">
        <f>IF(VLOOKUP($A6,Tournoi!$B$2:$AB$601,3,0)="","",VLOOKUP($A6,Tournoi!$B$2:$AB$601,3,0))</f>
        <v>Vanzeir</v>
      </c>
      <c r="D6" s="225" t="str">
        <f>IF(VLOOKUP($A6,Tournoi!$B$2:$AB$601,4,0)="","",VLOOKUP($A6,Tournoi!$B$2:$AB$601,4,0))</f>
        <v>Liesbeth</v>
      </c>
      <c r="E6" t="str">
        <f>IF(VLOOKUP($A6,Tournoi!$B$2:$AB$601,5,0)="","",VLOOKUP($A6,Tournoi!$B$2:$AB$601,5,0))</f>
        <v/>
      </c>
      <c r="F6" t="str">
        <f>IF(VLOOKUP($A6,Tournoi!$B$2:$AB$601,6,0)="","",VLOOKUP($A6,Tournoi!$B$2:$AB$601,6,0))</f>
        <v/>
      </c>
      <c r="G6" t="str">
        <f>IF(VLOOKUP($A6,Tournoi!$B$2:$AB$601,6,0)="","",VLOOKUP($A6,Tournoi!$B$2:$AB$601,8,0))</f>
        <v/>
      </c>
      <c r="H6" t="str">
        <f>IF(VLOOKUP($A6,Tournoi!$B$2:$AB$601,6,0)="","",VLOOKUP($A6,Tournoi!$B$2:$AB$601,12,0))</f>
        <v/>
      </c>
      <c r="I6" t="str">
        <f>IF(VLOOKUP($A6,Tournoi!$B$2:$AB$601,6,0)="","",VLOOKUP($A6,Tournoi!$B$2:$AB$601,13,0))</f>
        <v/>
      </c>
      <c r="J6" t="str">
        <f>IF(VLOOKUP($A6,Tournoi!$B$2:$AB$601,6,0)="","",VLOOKUP($A6,Tournoi!$B$2:$AB$601,17,0))</f>
        <v/>
      </c>
      <c r="K6" t="str">
        <f>IF(VLOOKUP($A6,Tournoi!$B$2:$AB$601,6,0)="","",VLOOKUP($A6,Tournoi!$B$2:$AB$601,18,0))</f>
        <v/>
      </c>
      <c r="L6" t="str">
        <f>IF(VLOOKUP($A6,Tournoi!$B$2:$AB$601,6,0)="","",VLOOKUP($A6,Tournoi!$B$2:$AB$601,22,0))</f>
        <v/>
      </c>
    </row>
    <row r="7" spans="1:14" ht="14.1" customHeight="1" x14ac:dyDescent="0.2">
      <c r="A7" s="30">
        <v>6</v>
      </c>
      <c r="B7" s="224">
        <f>IF(VLOOKUP($A7,Ludo_na!$A$2:$AB$602,3,0)="","",VLOOKUP($A7,Ludo_na!$A$2:$AB$602,2,0))</f>
        <v>436</v>
      </c>
      <c r="C7" s="225" t="str">
        <f>IF(VLOOKUP($A7,Tournoi!$B$2:$AB$601,3,0)="","",VLOOKUP($A7,Tournoi!$B$2:$AB$601,3,0))</f>
        <v>Laethem</v>
      </c>
      <c r="D7" s="225" t="str">
        <f>IF(VLOOKUP($A7,Tournoi!$B$2:$AB$601,4,0)="","",VLOOKUP($A7,Tournoi!$B$2:$AB$601,4,0))</f>
        <v>Hilde</v>
      </c>
      <c r="E7" s="197" t="str">
        <f>IF(VLOOKUP($A7,Tournoi!$B$2:$AB$601,5,0)="","",VLOOKUP($A7,Tournoi!$B$2:$AB$601,5,0))</f>
        <v>Spelen op Zolder</v>
      </c>
      <c r="F7" t="str">
        <f>IF(VLOOKUP($A7,Tournoi!$B$2:$AB$601,6,0)="","",VLOOKUP($A7,Tournoi!$B$2:$AB$601,6,0))</f>
        <v/>
      </c>
      <c r="G7" t="str">
        <f>IF(VLOOKUP($A7,Tournoi!$B$2:$AB$601,6,0)="","",VLOOKUP($A7,Tournoi!$B$2:$AB$601,8,0))</f>
        <v/>
      </c>
      <c r="H7" t="str">
        <f>IF(VLOOKUP($A7,Tournoi!$B$2:$AB$601,6,0)="","",VLOOKUP($A7,Tournoi!$B$2:$AB$601,12,0))</f>
        <v/>
      </c>
      <c r="I7" t="str">
        <f>IF(VLOOKUP($A7,Tournoi!$B$2:$AB$601,6,0)="","",VLOOKUP($A7,Tournoi!$B$2:$AB$601,13,0))</f>
        <v/>
      </c>
      <c r="J7" t="str">
        <f>IF(VLOOKUP($A7,Tournoi!$B$2:$AB$601,6,0)="","",VLOOKUP($A7,Tournoi!$B$2:$AB$601,17,0))</f>
        <v/>
      </c>
      <c r="K7" t="str">
        <f>IF(VLOOKUP($A7,Tournoi!$B$2:$AB$601,6,0)="","",VLOOKUP($A7,Tournoi!$B$2:$AB$601,18,0))</f>
        <v/>
      </c>
      <c r="L7" t="str">
        <f>IF(VLOOKUP($A7,Tournoi!$B$2:$AB$601,6,0)="","",VLOOKUP($A7,Tournoi!$B$2:$AB$601,22,0))</f>
        <v/>
      </c>
    </row>
    <row r="8" spans="1:14" ht="14.1" customHeight="1" x14ac:dyDescent="0.2">
      <c r="A8" s="30">
        <v>7</v>
      </c>
      <c r="B8" s="224">
        <f>IF(VLOOKUP($A8,Ludo_na!$A$2:$AB$602,3,0)="","",VLOOKUP($A8,Ludo_na!$A$2:$AB$602,2,0))</f>
        <v>91</v>
      </c>
      <c r="C8" s="225" t="str">
        <f>IF(VLOOKUP($A8,Tournoi!$B$2:$AB$601,3,0)="","",VLOOKUP($A8,Tournoi!$B$2:$AB$601,3,0))</f>
        <v>Henderickx</v>
      </c>
      <c r="D8" s="225" t="str">
        <f>IF(VLOOKUP($A8,Tournoi!$B$2:$AB$601,4,0)="","",VLOOKUP($A8,Tournoi!$B$2:$AB$601,4,0))</f>
        <v>Stefaan</v>
      </c>
      <c r="E8" t="str">
        <f>IF(VLOOKUP($A8,Tournoi!$B$2:$AB$601,5,0)="","",VLOOKUP($A8,Tournoi!$B$2:$AB$601,5,0))</f>
        <v/>
      </c>
      <c r="F8" t="str">
        <f>IF(VLOOKUP($A8,Tournoi!$B$2:$AB$601,6,0)="","",VLOOKUP($A8,Tournoi!$B$2:$AB$601,6,0))</f>
        <v>Aanwezig</v>
      </c>
      <c r="G8" t="str">
        <f>IF(VLOOKUP($A8,Tournoi!$B$2:$AB$601,6,0)="","",VLOOKUP($A8,Tournoi!$B$2:$AB$601,8,0))</f>
        <v>Wettlauf nach El Dorado</v>
      </c>
      <c r="H8">
        <f>IF(VLOOKUP($A8,Tournoi!$B$2:$AB$601,6,0)="","",VLOOKUP($A8,Tournoi!$B$2:$AB$601,12,0))</f>
        <v>66.966666666666654</v>
      </c>
      <c r="I8" t="str">
        <f>IF(VLOOKUP($A8,Tournoi!$B$2:$AB$601,6,0)="","",VLOOKUP($A8,Tournoi!$B$2:$AB$601,13,0))</f>
        <v>Rhodes: the Colossus</v>
      </c>
      <c r="J8">
        <f>IF(VLOOKUP($A8,Tournoi!$B$2:$AB$601,6,0)="","",VLOOKUP($A8,Tournoi!$B$2:$AB$601,17,0))</f>
        <v>75.228070175438603</v>
      </c>
      <c r="K8" t="str">
        <f>IF(VLOOKUP($A8,Tournoi!$B$2:$AB$601,6,0)="","",VLOOKUP($A8,Tournoi!$B$2:$AB$601,18,0))</f>
        <v>Fold-it</v>
      </c>
      <c r="L8">
        <f>IF(VLOOKUP($A8,Tournoi!$B$2:$AB$601,6,0)="","",VLOOKUP($A8,Tournoi!$B$2:$AB$601,22,0))</f>
        <v>104.4</v>
      </c>
    </row>
    <row r="9" spans="1:14" ht="14.1" customHeight="1" x14ac:dyDescent="0.2">
      <c r="A9" s="30">
        <v>8</v>
      </c>
      <c r="B9" s="224">
        <f>IF(VLOOKUP($A9,Ludo_na!$A$2:$AB$602,3,0)="","",VLOOKUP($A9,Ludo_na!$A$2:$AB$602,2,0))</f>
        <v>133</v>
      </c>
      <c r="C9" s="225" t="str">
        <f>IF(VLOOKUP($A9,Tournoi!$B$2:$AB$601,3,0)="","",VLOOKUP($A9,Tournoi!$B$2:$AB$601,3,0))</f>
        <v>Andries</v>
      </c>
      <c r="D9" s="225" t="str">
        <f>IF(VLOOKUP($A9,Tournoi!$B$2:$AB$601,4,0)="","",VLOOKUP($A9,Tournoi!$B$2:$AB$601,4,0))</f>
        <v>Peggy</v>
      </c>
      <c r="E9" s="197" t="str">
        <f>IF(VLOOKUP($A9,Tournoi!$B$2:$AB$601,5,0)="","",VLOOKUP($A9,Tournoi!$B$2:$AB$601,5,0))</f>
        <v>Spelen op Zolder</v>
      </c>
      <c r="F9" t="str">
        <f>IF(VLOOKUP($A9,Tournoi!$B$2:$AB$601,6,0)="","",VLOOKUP($A9,Tournoi!$B$2:$AB$601,6,0))</f>
        <v/>
      </c>
      <c r="G9" t="str">
        <f>IF(VLOOKUP($A9,Tournoi!$B$2:$AB$601,6,0)="","",VLOOKUP($A9,Tournoi!$B$2:$AB$601,8,0))</f>
        <v/>
      </c>
      <c r="H9" t="str">
        <f>IF(VLOOKUP($A9,Tournoi!$B$2:$AB$601,6,0)="","",VLOOKUP($A9,Tournoi!$B$2:$AB$601,12,0))</f>
        <v/>
      </c>
      <c r="I9" t="str">
        <f>IF(VLOOKUP($A9,Tournoi!$B$2:$AB$601,6,0)="","",VLOOKUP($A9,Tournoi!$B$2:$AB$601,13,0))</f>
        <v/>
      </c>
      <c r="J9" t="str">
        <f>IF(VLOOKUP($A9,Tournoi!$B$2:$AB$601,6,0)="","",VLOOKUP($A9,Tournoi!$B$2:$AB$601,17,0))</f>
        <v/>
      </c>
      <c r="K9" t="str">
        <f>IF(VLOOKUP($A9,Tournoi!$B$2:$AB$601,6,0)="","",VLOOKUP($A9,Tournoi!$B$2:$AB$601,18,0))</f>
        <v/>
      </c>
      <c r="L9" t="str">
        <f>IF(VLOOKUP($A9,Tournoi!$B$2:$AB$601,6,0)="","",VLOOKUP($A9,Tournoi!$B$2:$AB$601,22,0))</f>
        <v/>
      </c>
    </row>
    <row r="10" spans="1:14" ht="14.1" customHeight="1" x14ac:dyDescent="0.2">
      <c r="A10" s="30">
        <v>9</v>
      </c>
      <c r="B10" s="224">
        <f>IF(VLOOKUP($A10,Ludo_na!$A$2:$AB$602,3,0)="","",VLOOKUP($A10,Ludo_na!$A$2:$AB$602,2,0))</f>
        <v>102</v>
      </c>
      <c r="C10" s="225" t="str">
        <f>IF(VLOOKUP($A10,Tournoi!$B$2:$AB$601,3,0)="","",VLOOKUP($A10,Tournoi!$B$2:$AB$601,3,0))</f>
        <v>Schepens</v>
      </c>
      <c r="D10" s="225" t="str">
        <f>IF(VLOOKUP($A10,Tournoi!$B$2:$AB$601,4,0)="","",VLOOKUP($A10,Tournoi!$B$2:$AB$601,4,0))</f>
        <v>Marion</v>
      </c>
      <c r="E10" s="197" t="str">
        <f>IF(VLOOKUP($A10,Tournoi!$B$2:$AB$601,5,0)="","",VLOOKUP($A10,Tournoi!$B$2:$AB$601,5,0))</f>
        <v>Spelen op Zolder</v>
      </c>
      <c r="F10" t="str">
        <f>IF(VLOOKUP($A10,Tournoi!$B$2:$AB$601,6,0)="","",VLOOKUP($A10,Tournoi!$B$2:$AB$601,6,0))</f>
        <v/>
      </c>
      <c r="G10" t="str">
        <f>IF(VLOOKUP($A10,Tournoi!$B$2:$AB$601,6,0)="","",VLOOKUP($A10,Tournoi!$B$2:$AB$601,8,0))</f>
        <v/>
      </c>
      <c r="H10" t="str">
        <f>IF(VLOOKUP($A10,Tournoi!$B$2:$AB$601,6,0)="","",VLOOKUP($A10,Tournoi!$B$2:$AB$601,12,0))</f>
        <v/>
      </c>
      <c r="I10" t="str">
        <f>IF(VLOOKUP($A10,Tournoi!$B$2:$AB$601,6,0)="","",VLOOKUP($A10,Tournoi!$B$2:$AB$601,13,0))</f>
        <v/>
      </c>
      <c r="J10" t="str">
        <f>IF(VLOOKUP($A10,Tournoi!$B$2:$AB$601,6,0)="","",VLOOKUP($A10,Tournoi!$B$2:$AB$601,17,0))</f>
        <v/>
      </c>
      <c r="K10" t="str">
        <f>IF(VLOOKUP($A10,Tournoi!$B$2:$AB$601,6,0)="","",VLOOKUP($A10,Tournoi!$B$2:$AB$601,18,0))</f>
        <v/>
      </c>
      <c r="L10" t="str">
        <f>IF(VLOOKUP($A10,Tournoi!$B$2:$AB$601,6,0)="","",VLOOKUP($A10,Tournoi!$B$2:$AB$601,22,0))</f>
        <v/>
      </c>
    </row>
    <row r="11" spans="1:14" ht="14.1" customHeight="1" x14ac:dyDescent="0.2">
      <c r="A11" s="30">
        <v>10</v>
      </c>
      <c r="B11" s="224">
        <f>IF(VLOOKUP($A11,Ludo_na!$A$2:$AB$602,3,0)="","",VLOOKUP($A11,Ludo_na!$A$2:$AB$602,2,0))</f>
        <v>300</v>
      </c>
      <c r="C11" s="225" t="str">
        <f>IF(VLOOKUP($A11,Tournoi!$B$2:$AB$601,3,0)="","",VLOOKUP($A11,Tournoi!$B$2:$AB$601,3,0))</f>
        <v>Brutin</v>
      </c>
      <c r="D11" s="225" t="str">
        <f>IF(VLOOKUP($A11,Tournoi!$B$2:$AB$601,4,0)="","",VLOOKUP($A11,Tournoi!$B$2:$AB$601,4,0))</f>
        <v>Franky</v>
      </c>
      <c r="E11" s="197" t="str">
        <f>IF(VLOOKUP($A11,Tournoi!$B$2:$AB$601,5,0)="","",VLOOKUP($A11,Tournoi!$B$2:$AB$601,5,0))</f>
        <v>De Nieuwe Spelling</v>
      </c>
      <c r="F11" t="str">
        <f>IF(VLOOKUP($A11,Tournoi!$B$2:$AB$601,6,0)="","",VLOOKUP($A11,Tournoi!$B$2:$AB$601,6,0))</f>
        <v/>
      </c>
      <c r="G11" t="str">
        <f>IF(VLOOKUP($A11,Tournoi!$B$2:$AB$601,6,0)="","",VLOOKUP($A11,Tournoi!$B$2:$AB$601,8,0))</f>
        <v/>
      </c>
      <c r="H11" t="str">
        <f>IF(VLOOKUP($A11,Tournoi!$B$2:$AB$601,6,0)="","",VLOOKUP($A11,Tournoi!$B$2:$AB$601,12,0))</f>
        <v/>
      </c>
      <c r="I11" t="str">
        <f>IF(VLOOKUP($A11,Tournoi!$B$2:$AB$601,6,0)="","",VLOOKUP($A11,Tournoi!$B$2:$AB$601,13,0))</f>
        <v/>
      </c>
      <c r="J11" t="str">
        <f>IF(VLOOKUP($A11,Tournoi!$B$2:$AB$601,6,0)="","",VLOOKUP($A11,Tournoi!$B$2:$AB$601,17,0))</f>
        <v/>
      </c>
      <c r="K11" t="str">
        <f>IF(VLOOKUP($A11,Tournoi!$B$2:$AB$601,6,0)="","",VLOOKUP($A11,Tournoi!$B$2:$AB$601,18,0))</f>
        <v/>
      </c>
      <c r="L11" t="str">
        <f>IF(VLOOKUP($A11,Tournoi!$B$2:$AB$601,6,0)="","",VLOOKUP($A11,Tournoi!$B$2:$AB$601,22,0))</f>
        <v/>
      </c>
    </row>
    <row r="12" spans="1:14" ht="14.1" customHeight="1" x14ac:dyDescent="0.2">
      <c r="A12" s="30">
        <v>11</v>
      </c>
      <c r="B12" s="224">
        <f>IF(VLOOKUP($A12,Ludo_na!$A$2:$AB$602,3,0)="","",VLOOKUP($A12,Ludo_na!$A$2:$AB$602,2,0))</f>
        <v>379</v>
      </c>
      <c r="C12" s="225" t="str">
        <f>IF(VLOOKUP($A12,Tournoi!$B$2:$AB$601,3,0)="","",VLOOKUP($A12,Tournoi!$B$2:$AB$601,3,0))</f>
        <v>Ameel</v>
      </c>
      <c r="D12" s="225" t="str">
        <f>IF(VLOOKUP($A12,Tournoi!$B$2:$AB$601,4,0)="","",VLOOKUP($A12,Tournoi!$B$2:$AB$601,4,0))</f>
        <v>Roel</v>
      </c>
      <c r="E12" s="197" t="str">
        <f>IF(VLOOKUP($A12,Tournoi!$B$2:$AB$601,5,0)="","",VLOOKUP($A12,Tournoi!$B$2:$AB$601,5,0))</f>
        <v>Teen en Tander</v>
      </c>
      <c r="F12" t="str">
        <f>IF(VLOOKUP($A12,Tournoi!$B$2:$AB$601,6,0)="","",VLOOKUP($A12,Tournoi!$B$2:$AB$601,6,0))</f>
        <v/>
      </c>
      <c r="G12" t="str">
        <f>IF(VLOOKUP($A12,Tournoi!$B$2:$AB$601,6,0)="","",VLOOKUP($A12,Tournoi!$B$2:$AB$601,8,0))</f>
        <v/>
      </c>
      <c r="H12" t="str">
        <f>IF(VLOOKUP($A12,Tournoi!$B$2:$AB$601,6,0)="","",VLOOKUP($A12,Tournoi!$B$2:$AB$601,12,0))</f>
        <v/>
      </c>
      <c r="I12" t="str">
        <f>IF(VLOOKUP($A12,Tournoi!$B$2:$AB$601,6,0)="","",VLOOKUP($A12,Tournoi!$B$2:$AB$601,13,0))</f>
        <v/>
      </c>
      <c r="J12" t="str">
        <f>IF(VLOOKUP($A12,Tournoi!$B$2:$AB$601,6,0)="","",VLOOKUP($A12,Tournoi!$B$2:$AB$601,17,0))</f>
        <v/>
      </c>
      <c r="K12" t="str">
        <f>IF(VLOOKUP($A12,Tournoi!$B$2:$AB$601,6,0)="","",VLOOKUP($A12,Tournoi!$B$2:$AB$601,18,0))</f>
        <v/>
      </c>
      <c r="L12" t="str">
        <f>IF(VLOOKUP($A12,Tournoi!$B$2:$AB$601,6,0)="","",VLOOKUP($A12,Tournoi!$B$2:$AB$601,22,0))</f>
        <v/>
      </c>
    </row>
    <row r="13" spans="1:14" ht="14.1" customHeight="1" x14ac:dyDescent="0.2">
      <c r="A13" s="30">
        <v>12</v>
      </c>
      <c r="B13" s="224">
        <f>IF(VLOOKUP($A13,Ludo_na!$A$2:$AB$602,3,0)="","",VLOOKUP($A13,Ludo_na!$A$2:$AB$602,2,0))</f>
        <v>63</v>
      </c>
      <c r="C13" s="225" t="str">
        <f>IF(VLOOKUP($A13,Tournoi!$B$2:$AB$601,3,0)="","",VLOOKUP($A13,Tournoi!$B$2:$AB$601,3,0))</f>
        <v>Bultijnck</v>
      </c>
      <c r="D13" s="225" t="str">
        <f>IF(VLOOKUP($A13,Tournoi!$B$2:$AB$601,4,0)="","",VLOOKUP($A13,Tournoi!$B$2:$AB$601,4,0))</f>
        <v>Stijn</v>
      </c>
      <c r="E13" t="str">
        <f>IF(VLOOKUP($A13,Tournoi!$B$2:$AB$601,5,0)="","",VLOOKUP($A13,Tournoi!$B$2:$AB$601,5,0))</f>
        <v/>
      </c>
      <c r="F13" t="str">
        <f>IF(VLOOKUP($A13,Tournoi!$B$2:$AB$601,6,0)="","",VLOOKUP($A13,Tournoi!$B$2:$AB$601,6,0))</f>
        <v/>
      </c>
      <c r="G13" t="str">
        <f>IF(VLOOKUP($A13,Tournoi!$B$2:$AB$601,6,0)="","",VLOOKUP($A13,Tournoi!$B$2:$AB$601,8,0))</f>
        <v/>
      </c>
      <c r="H13" t="str">
        <f>IF(VLOOKUP($A13,Tournoi!$B$2:$AB$601,6,0)="","",VLOOKUP($A13,Tournoi!$B$2:$AB$601,12,0))</f>
        <v/>
      </c>
      <c r="I13" t="str">
        <f>IF(VLOOKUP($A13,Tournoi!$B$2:$AB$601,6,0)="","",VLOOKUP($A13,Tournoi!$B$2:$AB$601,13,0))</f>
        <v/>
      </c>
      <c r="J13" t="str">
        <f>IF(VLOOKUP($A13,Tournoi!$B$2:$AB$601,6,0)="","",VLOOKUP($A13,Tournoi!$B$2:$AB$601,17,0))</f>
        <v/>
      </c>
      <c r="K13" t="str">
        <f>IF(VLOOKUP($A13,Tournoi!$B$2:$AB$601,6,0)="","",VLOOKUP($A13,Tournoi!$B$2:$AB$601,18,0))</f>
        <v/>
      </c>
      <c r="L13" t="str">
        <f>IF(VLOOKUP($A13,Tournoi!$B$2:$AB$601,6,0)="","",VLOOKUP($A13,Tournoi!$B$2:$AB$601,22,0))</f>
        <v/>
      </c>
    </row>
    <row r="14" spans="1:14" ht="14.1" customHeight="1" x14ac:dyDescent="0.2">
      <c r="A14" s="30">
        <v>13</v>
      </c>
      <c r="B14" s="224">
        <f>IF(VLOOKUP($A14,Ludo_na!$A$2:$AB$602,3,0)="","",VLOOKUP($A14,Ludo_na!$A$2:$AB$602,2,0))</f>
        <v>512</v>
      </c>
      <c r="C14" s="225" t="str">
        <f>IF(VLOOKUP($A14,Tournoi!$B$2:$AB$601,3,0)="","",VLOOKUP($A14,Tournoi!$B$2:$AB$601,3,0))</f>
        <v>Demeulenaere</v>
      </c>
      <c r="D14" s="225" t="str">
        <f>IF(VLOOKUP($A14,Tournoi!$B$2:$AB$601,4,0)="","",VLOOKUP($A14,Tournoi!$B$2:$AB$601,4,0))</f>
        <v>Pieter</v>
      </c>
      <c r="E14" t="str">
        <f>IF(VLOOKUP($A14,Tournoi!$B$2:$AB$601,5,0)="","",VLOOKUP($A14,Tournoi!$B$2:$AB$601,5,0))</f>
        <v/>
      </c>
      <c r="F14" t="str">
        <f>IF(VLOOKUP($A14,Tournoi!$B$2:$AB$601,6,0)="","",VLOOKUP($A14,Tournoi!$B$2:$AB$601,6,0))</f>
        <v/>
      </c>
      <c r="G14" t="str">
        <f>IF(VLOOKUP($A14,Tournoi!$B$2:$AB$601,6,0)="","",VLOOKUP($A14,Tournoi!$B$2:$AB$601,8,0))</f>
        <v/>
      </c>
      <c r="H14" t="str">
        <f>IF(VLOOKUP($A14,Tournoi!$B$2:$AB$601,6,0)="","",VLOOKUP($A14,Tournoi!$B$2:$AB$601,12,0))</f>
        <v/>
      </c>
      <c r="I14" t="str">
        <f>IF(VLOOKUP($A14,Tournoi!$B$2:$AB$601,6,0)="","",VLOOKUP($A14,Tournoi!$B$2:$AB$601,13,0))</f>
        <v/>
      </c>
      <c r="J14" t="str">
        <f>IF(VLOOKUP($A14,Tournoi!$B$2:$AB$601,6,0)="","",VLOOKUP($A14,Tournoi!$B$2:$AB$601,17,0))</f>
        <v/>
      </c>
      <c r="K14" t="str">
        <f>IF(VLOOKUP($A14,Tournoi!$B$2:$AB$601,6,0)="","",VLOOKUP($A14,Tournoi!$B$2:$AB$601,18,0))</f>
        <v/>
      </c>
      <c r="L14" t="str">
        <f>IF(VLOOKUP($A14,Tournoi!$B$2:$AB$601,6,0)="","",VLOOKUP($A14,Tournoi!$B$2:$AB$601,22,0))</f>
        <v/>
      </c>
    </row>
    <row r="15" spans="1:14" ht="14.1" customHeight="1" x14ac:dyDescent="0.2">
      <c r="A15" s="30">
        <v>14</v>
      </c>
      <c r="B15" s="224">
        <f>IF(VLOOKUP($A15,Ludo_na!$A$2:$AB$602,3,0)="","",VLOOKUP($A15,Ludo_na!$A$2:$AB$602,2,0))</f>
        <v>110</v>
      </c>
      <c r="C15" s="225" t="str">
        <f>IF(VLOOKUP($A15,Tournoi!$B$2:$AB$601,3,0)="","",VLOOKUP($A15,Tournoi!$B$2:$AB$601,3,0))</f>
        <v>Cant</v>
      </c>
      <c r="D15" s="225" t="str">
        <f>IF(VLOOKUP($A15,Tournoi!$B$2:$AB$601,4,0)="","",VLOOKUP($A15,Tournoi!$B$2:$AB$601,4,0))</f>
        <v>Patty</v>
      </c>
      <c r="E15" s="197" t="str">
        <f>IF(VLOOKUP($A15,Tournoi!$B$2:$AB$601,5,0)="","",VLOOKUP($A15,Tournoi!$B$2:$AB$601,5,0))</f>
        <v>Spelen op Zolder</v>
      </c>
      <c r="F15" t="str">
        <f>IF(VLOOKUP($A15,Tournoi!$B$2:$AB$601,6,0)="","",VLOOKUP($A15,Tournoi!$B$2:$AB$601,6,0))</f>
        <v>Aanwezig</v>
      </c>
      <c r="G15" t="str">
        <f>IF(VLOOKUP($A15,Tournoi!$B$2:$AB$601,6,0)="","",VLOOKUP($A15,Tournoi!$B$2:$AB$601,8,0))</f>
        <v>Mangrovia</v>
      </c>
      <c r="H15">
        <f>IF(VLOOKUP($A15,Tournoi!$B$2:$AB$601,6,0)="","",VLOOKUP($A15,Tournoi!$B$2:$AB$601,12,0))</f>
        <v>75.189090909090908</v>
      </c>
      <c r="I15" t="str">
        <f>IF(VLOOKUP($A15,Tournoi!$B$2:$AB$601,6,0)="","",VLOOKUP($A15,Tournoi!$B$2:$AB$601,13,0))</f>
        <v>Meduris</v>
      </c>
      <c r="J15">
        <f>IF(VLOOKUP($A15,Tournoi!$B$2:$AB$601,6,0)="","",VLOOKUP($A15,Tournoi!$B$2:$AB$601,17,0))</f>
        <v>0.21235521235521235</v>
      </c>
      <c r="K15" t="str">
        <f>IF(VLOOKUP($A15,Tournoi!$B$2:$AB$601,6,0)="","",VLOOKUP($A15,Tournoi!$B$2:$AB$601,18,0))</f>
        <v>Majesty</v>
      </c>
      <c r="L15">
        <f>IF(VLOOKUP($A15,Tournoi!$B$2:$AB$601,6,0)="","",VLOOKUP($A15,Tournoi!$B$2:$AB$601,22,0))</f>
        <v>104.27495908346972</v>
      </c>
    </row>
    <row r="16" spans="1:14" ht="14.1" customHeight="1" x14ac:dyDescent="0.2">
      <c r="A16" s="30">
        <v>15</v>
      </c>
      <c r="B16" s="224">
        <f>IF(VLOOKUP($A16,Ludo_na!$A$2:$AB$602,3,0)="","",VLOOKUP($A16,Ludo_na!$A$2:$AB$602,2,0))</f>
        <v>121</v>
      </c>
      <c r="C16" s="225" t="str">
        <f>IF(VLOOKUP($A16,Tournoi!$B$2:$AB$601,3,0)="","",VLOOKUP($A16,Tournoi!$B$2:$AB$601,3,0))</f>
        <v>Verplancke</v>
      </c>
      <c r="D16" s="225" t="str">
        <f>IF(VLOOKUP($A16,Tournoi!$B$2:$AB$601,4,0)="","",VLOOKUP($A16,Tournoi!$B$2:$AB$601,4,0))</f>
        <v>Gunther</v>
      </c>
      <c r="E16" s="197" t="str">
        <f>IF(VLOOKUP($A16,Tournoi!$B$2:$AB$601,5,0)="","",VLOOKUP($A16,Tournoi!$B$2:$AB$601,5,0))</f>
        <v>Spelen op Zolder</v>
      </c>
      <c r="F16" t="str">
        <f>IF(VLOOKUP($A16,Tournoi!$B$2:$AB$601,6,0)="","",VLOOKUP($A16,Tournoi!$B$2:$AB$601,6,0))</f>
        <v/>
      </c>
      <c r="G16" t="str">
        <f>IF(VLOOKUP($A16,Tournoi!$B$2:$AB$601,6,0)="","",VLOOKUP($A16,Tournoi!$B$2:$AB$601,8,0))</f>
        <v/>
      </c>
      <c r="H16" t="str">
        <f>IF(VLOOKUP($A16,Tournoi!$B$2:$AB$601,6,0)="","",VLOOKUP($A16,Tournoi!$B$2:$AB$601,12,0))</f>
        <v/>
      </c>
      <c r="I16" t="str">
        <f>IF(VLOOKUP($A16,Tournoi!$B$2:$AB$601,6,0)="","",VLOOKUP($A16,Tournoi!$B$2:$AB$601,13,0))</f>
        <v/>
      </c>
      <c r="J16" t="str">
        <f>IF(VLOOKUP($A16,Tournoi!$B$2:$AB$601,6,0)="","",VLOOKUP($A16,Tournoi!$B$2:$AB$601,17,0))</f>
        <v/>
      </c>
      <c r="K16" t="str">
        <f>IF(VLOOKUP($A16,Tournoi!$B$2:$AB$601,6,0)="","",VLOOKUP($A16,Tournoi!$B$2:$AB$601,18,0))</f>
        <v/>
      </c>
      <c r="L16" t="str">
        <f>IF(VLOOKUP($A16,Tournoi!$B$2:$AB$601,6,0)="","",VLOOKUP($A16,Tournoi!$B$2:$AB$601,22,0))</f>
        <v/>
      </c>
    </row>
    <row r="17" spans="1:12" ht="14.1" customHeight="1" x14ac:dyDescent="0.2">
      <c r="A17" s="30">
        <v>16</v>
      </c>
      <c r="B17" s="224">
        <f>IF(VLOOKUP($A17,Ludo_na!$A$2:$AB$602,3,0)="","",VLOOKUP($A17,Ludo_na!$A$2:$AB$602,2,0))</f>
        <v>408</v>
      </c>
      <c r="C17" s="225" t="str">
        <f>IF(VLOOKUP($A17,Tournoi!$B$2:$AB$601,3,0)="","",VLOOKUP($A17,Tournoi!$B$2:$AB$601,3,0))</f>
        <v>De Clippeleer</v>
      </c>
      <c r="D17" s="225" t="str">
        <f>IF(VLOOKUP($A17,Tournoi!$B$2:$AB$601,4,0)="","",VLOOKUP($A17,Tournoi!$B$2:$AB$601,4,0))</f>
        <v>Lieven</v>
      </c>
      <c r="E17" t="str">
        <f>IF(VLOOKUP($A17,Tournoi!$B$2:$AB$601,5,0)="","",VLOOKUP($A17,Tournoi!$B$2:$AB$601,5,0))</f>
        <v/>
      </c>
      <c r="F17" t="str">
        <f>IF(VLOOKUP($A17,Tournoi!$B$2:$AB$601,6,0)="","",VLOOKUP($A17,Tournoi!$B$2:$AB$601,6,0))</f>
        <v/>
      </c>
      <c r="G17" t="str">
        <f>IF(VLOOKUP($A17,Tournoi!$B$2:$AB$601,6,0)="","",VLOOKUP($A17,Tournoi!$B$2:$AB$601,8,0))</f>
        <v/>
      </c>
      <c r="H17" t="str">
        <f>IF(VLOOKUP($A17,Tournoi!$B$2:$AB$601,6,0)="","",VLOOKUP($A17,Tournoi!$B$2:$AB$601,12,0))</f>
        <v/>
      </c>
      <c r="I17" t="str">
        <f>IF(VLOOKUP($A17,Tournoi!$B$2:$AB$601,6,0)="","",VLOOKUP($A17,Tournoi!$B$2:$AB$601,13,0))</f>
        <v/>
      </c>
      <c r="J17" t="str">
        <f>IF(VLOOKUP($A17,Tournoi!$B$2:$AB$601,6,0)="","",VLOOKUP($A17,Tournoi!$B$2:$AB$601,17,0))</f>
        <v/>
      </c>
      <c r="K17" t="str">
        <f>IF(VLOOKUP($A17,Tournoi!$B$2:$AB$601,6,0)="","",VLOOKUP($A17,Tournoi!$B$2:$AB$601,18,0))</f>
        <v/>
      </c>
      <c r="L17" t="str">
        <f>IF(VLOOKUP($A17,Tournoi!$B$2:$AB$601,6,0)="","",VLOOKUP($A17,Tournoi!$B$2:$AB$601,22,0))</f>
        <v/>
      </c>
    </row>
    <row r="18" spans="1:12" ht="14.1" customHeight="1" x14ac:dyDescent="0.2">
      <c r="A18" s="30">
        <v>17</v>
      </c>
      <c r="B18" s="224">
        <f>IF(VLOOKUP($A18,Ludo_na!$A$2:$AB$602,3,0)="","",VLOOKUP($A18,Ludo_na!$A$2:$AB$602,2,0))</f>
        <v>541</v>
      </c>
      <c r="C18" s="225" t="str">
        <f>IF(VLOOKUP($A18,Tournoi!$B$2:$AB$601,3,0)="","",VLOOKUP($A18,Tournoi!$B$2:$AB$601,3,0))</f>
        <v>De Grom</v>
      </c>
      <c r="D18" s="225" t="str">
        <f>IF(VLOOKUP($A18,Tournoi!$B$2:$AB$601,4,0)="","",VLOOKUP($A18,Tournoi!$B$2:$AB$601,4,0))</f>
        <v>Wim</v>
      </c>
      <c r="E18" s="197" t="str">
        <f>IF(VLOOKUP($A18,Tournoi!$B$2:$AB$601,5,0)="","",VLOOKUP($A18,Tournoi!$B$2:$AB$601,5,0))</f>
        <v>Winning Movez</v>
      </c>
      <c r="F18" t="str">
        <f>IF(VLOOKUP($A18,Tournoi!$B$2:$AB$601,6,0)="","",VLOOKUP($A18,Tournoi!$B$2:$AB$601,6,0))</f>
        <v/>
      </c>
      <c r="G18" t="str">
        <f>IF(VLOOKUP($A18,Tournoi!$B$2:$AB$601,6,0)="","",VLOOKUP($A18,Tournoi!$B$2:$AB$601,8,0))</f>
        <v/>
      </c>
      <c r="H18" t="str">
        <f>IF(VLOOKUP($A18,Tournoi!$B$2:$AB$601,6,0)="","",VLOOKUP($A18,Tournoi!$B$2:$AB$601,12,0))</f>
        <v/>
      </c>
      <c r="I18" t="str">
        <f>IF(VLOOKUP($A18,Tournoi!$B$2:$AB$601,6,0)="","",VLOOKUP($A18,Tournoi!$B$2:$AB$601,13,0))</f>
        <v/>
      </c>
      <c r="J18" t="str">
        <f>IF(VLOOKUP($A18,Tournoi!$B$2:$AB$601,6,0)="","",VLOOKUP($A18,Tournoi!$B$2:$AB$601,17,0))</f>
        <v/>
      </c>
      <c r="K18" t="str">
        <f>IF(VLOOKUP($A18,Tournoi!$B$2:$AB$601,6,0)="","",VLOOKUP($A18,Tournoi!$B$2:$AB$601,18,0))</f>
        <v/>
      </c>
      <c r="L18" t="str">
        <f>IF(VLOOKUP($A18,Tournoi!$B$2:$AB$601,6,0)="","",VLOOKUP($A18,Tournoi!$B$2:$AB$601,22,0))</f>
        <v/>
      </c>
    </row>
    <row r="19" spans="1:12" ht="14.1" customHeight="1" x14ac:dyDescent="0.2">
      <c r="A19" s="30">
        <v>18</v>
      </c>
      <c r="B19" s="224">
        <f>IF(VLOOKUP($A19,Ludo_na!$A$2:$AB$602,3,0)="","",VLOOKUP($A19,Ludo_na!$A$2:$AB$602,2,0))</f>
        <v>237</v>
      </c>
      <c r="C19" s="225" t="str">
        <f>IF(VLOOKUP($A19,Tournoi!$B$2:$AB$601,3,0)="","",VLOOKUP($A19,Tournoi!$B$2:$AB$601,3,0))</f>
        <v>Verwaerde</v>
      </c>
      <c r="D19" s="225" t="str">
        <f>IF(VLOOKUP($A19,Tournoi!$B$2:$AB$601,4,0)="","",VLOOKUP($A19,Tournoi!$B$2:$AB$601,4,0))</f>
        <v>Luc</v>
      </c>
      <c r="E19" s="197" t="str">
        <f>IF(VLOOKUP($A19,Tournoi!$B$2:$AB$601,5,0)="","",VLOOKUP($A19,Tournoi!$B$2:$AB$601,5,0))</f>
        <v>Spelen op Zolder</v>
      </c>
      <c r="F19" t="str">
        <f>IF(VLOOKUP($A19,Tournoi!$B$2:$AB$601,6,0)="","",VLOOKUP($A19,Tournoi!$B$2:$AB$601,6,0))</f>
        <v/>
      </c>
      <c r="G19" t="str">
        <f>IF(VLOOKUP($A19,Tournoi!$B$2:$AB$601,6,0)="","",VLOOKUP($A19,Tournoi!$B$2:$AB$601,8,0))</f>
        <v/>
      </c>
      <c r="H19" t="str">
        <f>IF(VLOOKUP($A19,Tournoi!$B$2:$AB$601,6,0)="","",VLOOKUP($A19,Tournoi!$B$2:$AB$601,12,0))</f>
        <v/>
      </c>
      <c r="I19" t="str">
        <f>IF(VLOOKUP($A19,Tournoi!$B$2:$AB$601,6,0)="","",VLOOKUP($A19,Tournoi!$B$2:$AB$601,13,0))</f>
        <v/>
      </c>
      <c r="J19" t="str">
        <f>IF(VLOOKUP($A19,Tournoi!$B$2:$AB$601,6,0)="","",VLOOKUP($A19,Tournoi!$B$2:$AB$601,17,0))</f>
        <v/>
      </c>
      <c r="K19" t="str">
        <f>IF(VLOOKUP($A19,Tournoi!$B$2:$AB$601,6,0)="","",VLOOKUP($A19,Tournoi!$B$2:$AB$601,18,0))</f>
        <v/>
      </c>
      <c r="L19" t="str">
        <f>IF(VLOOKUP($A19,Tournoi!$B$2:$AB$601,6,0)="","",VLOOKUP($A19,Tournoi!$B$2:$AB$601,22,0))</f>
        <v/>
      </c>
    </row>
    <row r="20" spans="1:12" ht="14.1" customHeight="1" x14ac:dyDescent="0.2">
      <c r="A20" s="30">
        <v>19</v>
      </c>
      <c r="B20" s="224">
        <f>IF(VLOOKUP($A20,Ludo_na!$A$2:$AB$602,3,0)="","",VLOOKUP($A20,Ludo_na!$A$2:$AB$602,2,0))</f>
        <v>86</v>
      </c>
      <c r="C20" s="225" t="str">
        <f>IF(VLOOKUP($A20,Tournoi!$B$2:$AB$601,3,0)="","",VLOOKUP($A20,Tournoi!$B$2:$AB$601,3,0))</f>
        <v>Goethals</v>
      </c>
      <c r="D20" s="225" t="str">
        <f>IF(VLOOKUP($A20,Tournoi!$B$2:$AB$601,4,0)="","",VLOOKUP($A20,Tournoi!$B$2:$AB$601,4,0))</f>
        <v>Robin</v>
      </c>
      <c r="E20" s="197" t="str">
        <f>IF(VLOOKUP($A20,Tournoi!$B$2:$AB$601,5,0)="","",VLOOKUP($A20,Tournoi!$B$2:$AB$601,5,0))</f>
        <v>Spelen op Zolder</v>
      </c>
      <c r="F20" t="str">
        <f>IF(VLOOKUP($A20,Tournoi!$B$2:$AB$601,6,0)="","",VLOOKUP($A20,Tournoi!$B$2:$AB$601,6,0))</f>
        <v>Aanwezig</v>
      </c>
      <c r="G20" t="str">
        <f>IF(VLOOKUP($A20,Tournoi!$B$2:$AB$601,6,0)="","",VLOOKUP($A20,Tournoi!$B$2:$AB$601,8,0))</f>
        <v>Wettlauf nach El Dorado</v>
      </c>
      <c r="H20">
        <f>IF(VLOOKUP($A20,Tournoi!$B$2:$AB$601,6,0)="","",VLOOKUP($A20,Tournoi!$B$2:$AB$601,12,0))</f>
        <v>104.4</v>
      </c>
      <c r="I20" t="str">
        <f>IF(VLOOKUP($A20,Tournoi!$B$2:$AB$601,6,0)="","",VLOOKUP($A20,Tournoi!$B$2:$AB$601,13,0))</f>
        <v>Dynasties: Verdeel en heers</v>
      </c>
      <c r="J20">
        <f>IF(VLOOKUP($A20,Tournoi!$B$2:$AB$601,6,0)="","",VLOOKUP($A20,Tournoi!$B$2:$AB$601,17,0))</f>
        <v>75.206896551724142</v>
      </c>
      <c r="K20" t="str">
        <f>IF(VLOOKUP($A20,Tournoi!$B$2:$AB$601,6,0)="","",VLOOKUP($A20,Tournoi!$B$2:$AB$601,18,0))</f>
        <v>Majesty</v>
      </c>
      <c r="L20">
        <f>IF(VLOOKUP($A20,Tournoi!$B$2:$AB$601,6,0)="","",VLOOKUP($A20,Tournoi!$B$2:$AB$601,22,0))</f>
        <v>0.22511485451761101</v>
      </c>
    </row>
    <row r="21" spans="1:12" ht="14.1" customHeight="1" x14ac:dyDescent="0.2">
      <c r="A21" s="30">
        <v>20</v>
      </c>
      <c r="B21" s="224">
        <f>IF(VLOOKUP($A21,Ludo_na!$A$2:$AB$602,3,0)="","",VLOOKUP($A21,Ludo_na!$A$2:$AB$602,2,0))</f>
        <v>103</v>
      </c>
      <c r="C21" s="225" t="str">
        <f>IF(VLOOKUP($A21,Tournoi!$B$2:$AB$601,3,0)="","",VLOOKUP($A21,Tournoi!$B$2:$AB$601,3,0))</f>
        <v>Lenssens</v>
      </c>
      <c r="D21" s="225" t="str">
        <f>IF(VLOOKUP($A21,Tournoi!$B$2:$AB$601,4,0)="","",VLOOKUP($A21,Tournoi!$B$2:$AB$601,4,0))</f>
        <v>Koen</v>
      </c>
      <c r="E21" s="197" t="str">
        <f>IF(VLOOKUP($A21,Tournoi!$B$2:$AB$601,5,0)="","",VLOOKUP($A21,Tournoi!$B$2:$AB$601,5,0))</f>
        <v>Teen en Tander</v>
      </c>
      <c r="F21" t="str">
        <f>IF(VLOOKUP($A21,Tournoi!$B$2:$AB$601,6,0)="","",VLOOKUP($A21,Tournoi!$B$2:$AB$601,6,0))</f>
        <v/>
      </c>
      <c r="G21" t="str">
        <f>IF(VLOOKUP($A21,Tournoi!$B$2:$AB$601,6,0)="","",VLOOKUP($A21,Tournoi!$B$2:$AB$601,8,0))</f>
        <v/>
      </c>
      <c r="H21" t="str">
        <f>IF(VLOOKUP($A21,Tournoi!$B$2:$AB$601,6,0)="","",VLOOKUP($A21,Tournoi!$B$2:$AB$601,12,0))</f>
        <v/>
      </c>
      <c r="I21" t="str">
        <f>IF(VLOOKUP($A21,Tournoi!$B$2:$AB$601,6,0)="","",VLOOKUP($A21,Tournoi!$B$2:$AB$601,13,0))</f>
        <v/>
      </c>
      <c r="J21" t="str">
        <f>IF(VLOOKUP($A21,Tournoi!$B$2:$AB$601,6,0)="","",VLOOKUP($A21,Tournoi!$B$2:$AB$601,17,0))</f>
        <v/>
      </c>
      <c r="K21" t="str">
        <f>IF(VLOOKUP($A21,Tournoi!$B$2:$AB$601,6,0)="","",VLOOKUP($A21,Tournoi!$B$2:$AB$601,18,0))</f>
        <v/>
      </c>
      <c r="L21" t="str">
        <f>IF(VLOOKUP($A21,Tournoi!$B$2:$AB$601,6,0)="","",VLOOKUP($A21,Tournoi!$B$2:$AB$601,22,0))</f>
        <v/>
      </c>
    </row>
    <row r="22" spans="1:12" ht="14.1" customHeight="1" x14ac:dyDescent="0.2">
      <c r="A22" s="30">
        <v>21</v>
      </c>
      <c r="B22" s="224">
        <f>IF(VLOOKUP($A22,Ludo_na!$A$2:$AB$602,3,0)="","",VLOOKUP($A22,Ludo_na!$A$2:$AB$602,2,0))</f>
        <v>194</v>
      </c>
      <c r="C22" s="225" t="str">
        <f>IF(VLOOKUP($A22,Tournoi!$B$2:$AB$601,3,0)="","",VLOOKUP($A22,Tournoi!$B$2:$AB$601,3,0))</f>
        <v>Calcoen</v>
      </c>
      <c r="D22" s="225" t="str">
        <f>IF(VLOOKUP($A22,Tournoi!$B$2:$AB$601,4,0)="","",VLOOKUP($A22,Tournoi!$B$2:$AB$601,4,0))</f>
        <v>Dries</v>
      </c>
      <c r="E22" s="197" t="str">
        <f>IF(VLOOKUP($A22,Tournoi!$B$2:$AB$601,5,0)="","",VLOOKUP($A22,Tournoi!$B$2:$AB$601,5,0))</f>
        <v>De Pionne</v>
      </c>
      <c r="F22" t="str">
        <f>IF(VLOOKUP($A22,Tournoi!$B$2:$AB$601,6,0)="","",VLOOKUP($A22,Tournoi!$B$2:$AB$601,6,0))</f>
        <v/>
      </c>
      <c r="G22" t="str">
        <f>IF(VLOOKUP($A22,Tournoi!$B$2:$AB$601,6,0)="","",VLOOKUP($A22,Tournoi!$B$2:$AB$601,8,0))</f>
        <v/>
      </c>
      <c r="H22" t="str">
        <f>IF(VLOOKUP($A22,Tournoi!$B$2:$AB$601,6,0)="","",VLOOKUP($A22,Tournoi!$B$2:$AB$601,12,0))</f>
        <v/>
      </c>
      <c r="I22" t="str">
        <f>IF(VLOOKUP($A22,Tournoi!$B$2:$AB$601,6,0)="","",VLOOKUP($A22,Tournoi!$B$2:$AB$601,13,0))</f>
        <v/>
      </c>
      <c r="J22" t="str">
        <f>IF(VLOOKUP($A22,Tournoi!$B$2:$AB$601,6,0)="","",VLOOKUP($A22,Tournoi!$B$2:$AB$601,17,0))</f>
        <v/>
      </c>
      <c r="K22" t="str">
        <f>IF(VLOOKUP($A22,Tournoi!$B$2:$AB$601,6,0)="","",VLOOKUP($A22,Tournoi!$B$2:$AB$601,18,0))</f>
        <v/>
      </c>
      <c r="L22" t="str">
        <f>IF(VLOOKUP($A22,Tournoi!$B$2:$AB$601,6,0)="","",VLOOKUP($A22,Tournoi!$B$2:$AB$601,22,0))</f>
        <v/>
      </c>
    </row>
    <row r="23" spans="1:12" ht="14.1" customHeight="1" x14ac:dyDescent="0.2">
      <c r="A23" s="30">
        <v>22</v>
      </c>
      <c r="B23" s="224">
        <f>IF(VLOOKUP($A23,Ludo_na!$A$2:$AB$602,3,0)="","",VLOOKUP($A23,Ludo_na!$A$2:$AB$602,2,0))</f>
        <v>230</v>
      </c>
      <c r="C23" s="225" t="str">
        <f>IF(VLOOKUP($A23,Tournoi!$B$2:$AB$601,3,0)="","",VLOOKUP($A23,Tournoi!$B$2:$AB$601,3,0))</f>
        <v>Schatteman</v>
      </c>
      <c r="D23" s="225" t="str">
        <f>IF(VLOOKUP($A23,Tournoi!$B$2:$AB$601,4,0)="","",VLOOKUP($A23,Tournoi!$B$2:$AB$601,4,0))</f>
        <v>Sven</v>
      </c>
      <c r="E23" s="197" t="str">
        <f>IF(VLOOKUP($A23,Tournoi!$B$2:$AB$601,5,0)="","",VLOOKUP($A23,Tournoi!$B$2:$AB$601,5,0))</f>
        <v>Winning Movez</v>
      </c>
      <c r="F23" t="str">
        <f>IF(VLOOKUP($A23,Tournoi!$B$2:$AB$601,6,0)="","",VLOOKUP($A23,Tournoi!$B$2:$AB$601,6,0))</f>
        <v/>
      </c>
      <c r="G23" t="str">
        <f>IF(VLOOKUP($A23,Tournoi!$B$2:$AB$601,6,0)="","",VLOOKUP($A23,Tournoi!$B$2:$AB$601,8,0))</f>
        <v/>
      </c>
      <c r="H23" t="str">
        <f>IF(VLOOKUP($A23,Tournoi!$B$2:$AB$601,6,0)="","",VLOOKUP($A23,Tournoi!$B$2:$AB$601,12,0))</f>
        <v/>
      </c>
      <c r="I23" t="str">
        <f>IF(VLOOKUP($A23,Tournoi!$B$2:$AB$601,6,0)="","",VLOOKUP($A23,Tournoi!$B$2:$AB$601,13,0))</f>
        <v/>
      </c>
      <c r="J23" t="str">
        <f>IF(VLOOKUP($A23,Tournoi!$B$2:$AB$601,6,0)="","",VLOOKUP($A23,Tournoi!$B$2:$AB$601,17,0))</f>
        <v/>
      </c>
      <c r="K23" t="str">
        <f>IF(VLOOKUP($A23,Tournoi!$B$2:$AB$601,6,0)="","",VLOOKUP($A23,Tournoi!$B$2:$AB$601,18,0))</f>
        <v/>
      </c>
      <c r="L23" t="str">
        <f>IF(VLOOKUP($A23,Tournoi!$B$2:$AB$601,6,0)="","",VLOOKUP($A23,Tournoi!$B$2:$AB$601,22,0))</f>
        <v/>
      </c>
    </row>
    <row r="24" spans="1:12" ht="14.1" customHeight="1" x14ac:dyDescent="0.2">
      <c r="A24" s="30">
        <v>23</v>
      </c>
      <c r="B24" s="224">
        <f>IF(VLOOKUP($A24,Ludo_na!$A$2:$AB$602,3,0)="","",VLOOKUP($A24,Ludo_na!$A$2:$AB$602,2,0))</f>
        <v>405</v>
      </c>
      <c r="C24" s="225" t="str">
        <f>IF(VLOOKUP($A24,Tournoi!$B$2:$AB$601,3,0)="","",VLOOKUP($A24,Tournoi!$B$2:$AB$601,3,0))</f>
        <v>De Paepe</v>
      </c>
      <c r="D24" s="225" t="str">
        <f>IF(VLOOKUP($A24,Tournoi!$B$2:$AB$601,4,0)="","",VLOOKUP($A24,Tournoi!$B$2:$AB$601,4,0))</f>
        <v>Xandra</v>
      </c>
      <c r="E24" s="197" t="str">
        <f>IF(VLOOKUP($A24,Tournoi!$B$2:$AB$601,5,0)="","",VLOOKUP($A24,Tournoi!$B$2:$AB$601,5,0))</f>
        <v>Woodland Mages</v>
      </c>
      <c r="F24" t="str">
        <f>IF(VLOOKUP($A24,Tournoi!$B$2:$AB$601,6,0)="","",VLOOKUP($A24,Tournoi!$B$2:$AB$601,6,0))</f>
        <v/>
      </c>
      <c r="G24" t="str">
        <f>IF(VLOOKUP($A24,Tournoi!$B$2:$AB$601,6,0)="","",VLOOKUP($A24,Tournoi!$B$2:$AB$601,8,0))</f>
        <v/>
      </c>
      <c r="H24" t="str">
        <f>IF(VLOOKUP($A24,Tournoi!$B$2:$AB$601,6,0)="","",VLOOKUP($A24,Tournoi!$B$2:$AB$601,12,0))</f>
        <v/>
      </c>
      <c r="I24" t="str">
        <f>IF(VLOOKUP($A24,Tournoi!$B$2:$AB$601,6,0)="","",VLOOKUP($A24,Tournoi!$B$2:$AB$601,13,0))</f>
        <v/>
      </c>
      <c r="J24" t="str">
        <f>IF(VLOOKUP($A24,Tournoi!$B$2:$AB$601,6,0)="","",VLOOKUP($A24,Tournoi!$B$2:$AB$601,17,0))</f>
        <v/>
      </c>
      <c r="K24" t="str">
        <f>IF(VLOOKUP($A24,Tournoi!$B$2:$AB$601,6,0)="","",VLOOKUP($A24,Tournoi!$B$2:$AB$601,18,0))</f>
        <v/>
      </c>
      <c r="L24" t="str">
        <f>IF(VLOOKUP($A24,Tournoi!$B$2:$AB$601,6,0)="","",VLOOKUP($A24,Tournoi!$B$2:$AB$601,22,0))</f>
        <v/>
      </c>
    </row>
    <row r="25" spans="1:12" ht="14.1" customHeight="1" x14ac:dyDescent="0.2">
      <c r="A25" s="30">
        <v>24</v>
      </c>
      <c r="B25" s="224">
        <f>IF(VLOOKUP($A25,Ludo_na!$A$2:$AB$602,3,0)="","",VLOOKUP($A25,Ludo_na!$A$2:$AB$602,2,0))</f>
        <v>227</v>
      </c>
      <c r="C25" s="225" t="str">
        <f>IF(VLOOKUP($A25,Tournoi!$B$2:$AB$601,3,0)="","",VLOOKUP($A25,Tournoi!$B$2:$AB$601,3,0))</f>
        <v>Van Damme</v>
      </c>
      <c r="D25" s="225" t="str">
        <f>IF(VLOOKUP($A25,Tournoi!$B$2:$AB$601,4,0)="","",VLOOKUP($A25,Tournoi!$B$2:$AB$601,4,0))</f>
        <v>Dimitri</v>
      </c>
      <c r="E25" s="197" t="str">
        <f>IF(VLOOKUP($A25,Tournoi!$B$2:$AB$601,5,0)="","",VLOOKUP($A25,Tournoi!$B$2:$AB$601,5,0))</f>
        <v>Winning Movez</v>
      </c>
      <c r="F25" t="str">
        <f>IF(VLOOKUP($A25,Tournoi!$B$2:$AB$601,6,0)="","",VLOOKUP($A25,Tournoi!$B$2:$AB$601,6,0))</f>
        <v/>
      </c>
      <c r="G25" t="str">
        <f>IF(VLOOKUP($A25,Tournoi!$B$2:$AB$601,6,0)="","",VLOOKUP($A25,Tournoi!$B$2:$AB$601,8,0))</f>
        <v/>
      </c>
      <c r="H25" t="str">
        <f>IF(VLOOKUP($A25,Tournoi!$B$2:$AB$601,6,0)="","",VLOOKUP($A25,Tournoi!$B$2:$AB$601,12,0))</f>
        <v/>
      </c>
      <c r="I25" t="str">
        <f>IF(VLOOKUP($A25,Tournoi!$B$2:$AB$601,6,0)="","",VLOOKUP($A25,Tournoi!$B$2:$AB$601,13,0))</f>
        <v/>
      </c>
      <c r="J25" t="str">
        <f>IF(VLOOKUP($A25,Tournoi!$B$2:$AB$601,6,0)="","",VLOOKUP($A25,Tournoi!$B$2:$AB$601,17,0))</f>
        <v/>
      </c>
      <c r="K25" t="str">
        <f>IF(VLOOKUP($A25,Tournoi!$B$2:$AB$601,6,0)="","",VLOOKUP($A25,Tournoi!$B$2:$AB$601,18,0))</f>
        <v/>
      </c>
      <c r="L25" t="str">
        <f>IF(VLOOKUP($A25,Tournoi!$B$2:$AB$601,6,0)="","",VLOOKUP($A25,Tournoi!$B$2:$AB$601,22,0))</f>
        <v/>
      </c>
    </row>
    <row r="26" spans="1:12" ht="14.1" customHeight="1" x14ac:dyDescent="0.2">
      <c r="A26" s="30">
        <v>25</v>
      </c>
      <c r="B26" s="224">
        <f>IF(VLOOKUP($A26,Ludo_na!$A$2:$AB$602,3,0)="","",VLOOKUP($A26,Ludo_na!$A$2:$AB$602,2,0))</f>
        <v>145</v>
      </c>
      <c r="C26" s="225" t="str">
        <f>IF(VLOOKUP($A26,Tournoi!$B$2:$AB$601,3,0)="","",VLOOKUP($A26,Tournoi!$B$2:$AB$601,3,0))</f>
        <v>Devreker</v>
      </c>
      <c r="D26" s="225" t="str">
        <f>IF(VLOOKUP($A26,Tournoi!$B$2:$AB$601,4,0)="","",VLOOKUP($A26,Tournoi!$B$2:$AB$601,4,0))</f>
        <v>Bart</v>
      </c>
      <c r="E26" t="str">
        <f>IF(VLOOKUP($A26,Tournoi!$B$2:$AB$601,5,0)="","",VLOOKUP($A26,Tournoi!$B$2:$AB$601,5,0))</f>
        <v/>
      </c>
      <c r="F26" t="str">
        <f>IF(VLOOKUP($A26,Tournoi!$B$2:$AB$601,6,0)="","",VLOOKUP($A26,Tournoi!$B$2:$AB$601,6,0))</f>
        <v/>
      </c>
      <c r="G26" t="str">
        <f>IF(VLOOKUP($A26,Tournoi!$B$2:$AB$601,6,0)="","",VLOOKUP($A26,Tournoi!$B$2:$AB$601,8,0))</f>
        <v/>
      </c>
      <c r="H26" t="str">
        <f>IF(VLOOKUP($A26,Tournoi!$B$2:$AB$601,6,0)="","",VLOOKUP($A26,Tournoi!$B$2:$AB$601,12,0))</f>
        <v/>
      </c>
      <c r="I26" t="str">
        <f>IF(VLOOKUP($A26,Tournoi!$B$2:$AB$601,6,0)="","",VLOOKUP($A26,Tournoi!$B$2:$AB$601,13,0))</f>
        <v/>
      </c>
      <c r="J26" t="str">
        <f>IF(VLOOKUP($A26,Tournoi!$B$2:$AB$601,6,0)="","",VLOOKUP($A26,Tournoi!$B$2:$AB$601,17,0))</f>
        <v/>
      </c>
      <c r="K26" t="str">
        <f>IF(VLOOKUP($A26,Tournoi!$B$2:$AB$601,6,0)="","",VLOOKUP($A26,Tournoi!$B$2:$AB$601,18,0))</f>
        <v/>
      </c>
      <c r="L26" t="str">
        <f>IF(VLOOKUP($A26,Tournoi!$B$2:$AB$601,6,0)="","",VLOOKUP($A26,Tournoi!$B$2:$AB$601,22,0))</f>
        <v/>
      </c>
    </row>
    <row r="27" spans="1:12" ht="14.1" customHeight="1" x14ac:dyDescent="0.2">
      <c r="A27" s="30">
        <v>26</v>
      </c>
      <c r="B27" s="224">
        <f>IF(VLOOKUP($A27,Ludo_na!$A$2:$AB$602,3,0)="","",VLOOKUP($A27,Ludo_na!$A$2:$AB$602,2,0))</f>
        <v>281</v>
      </c>
      <c r="C27" s="225" t="str">
        <f>IF(VLOOKUP($A27,Tournoi!$B$2:$AB$601,3,0)="","",VLOOKUP($A27,Tournoi!$B$2:$AB$601,3,0))</f>
        <v>Delhaye</v>
      </c>
      <c r="D27" s="225" t="str">
        <f>IF(VLOOKUP($A27,Tournoi!$B$2:$AB$601,4,0)="","",VLOOKUP($A27,Tournoi!$B$2:$AB$601,4,0))</f>
        <v>Renaat</v>
      </c>
      <c r="E27" t="str">
        <f>IF(VLOOKUP($A27,Tournoi!$B$2:$AB$601,5,0)="","",VLOOKUP($A27,Tournoi!$B$2:$AB$601,5,0))</f>
        <v/>
      </c>
      <c r="F27" t="str">
        <f>IF(VLOOKUP($A27,Tournoi!$B$2:$AB$601,6,0)="","",VLOOKUP($A27,Tournoi!$B$2:$AB$601,6,0))</f>
        <v/>
      </c>
      <c r="G27" t="str">
        <f>IF(VLOOKUP($A27,Tournoi!$B$2:$AB$601,6,0)="","",VLOOKUP($A27,Tournoi!$B$2:$AB$601,8,0))</f>
        <v/>
      </c>
      <c r="H27" t="str">
        <f>IF(VLOOKUP($A27,Tournoi!$B$2:$AB$601,6,0)="","",VLOOKUP($A27,Tournoi!$B$2:$AB$601,12,0))</f>
        <v/>
      </c>
      <c r="I27" t="str">
        <f>IF(VLOOKUP($A27,Tournoi!$B$2:$AB$601,6,0)="","",VLOOKUP($A27,Tournoi!$B$2:$AB$601,13,0))</f>
        <v/>
      </c>
      <c r="J27" t="str">
        <f>IF(VLOOKUP($A27,Tournoi!$B$2:$AB$601,6,0)="","",VLOOKUP($A27,Tournoi!$B$2:$AB$601,17,0))</f>
        <v/>
      </c>
      <c r="K27" t="str">
        <f>IF(VLOOKUP($A27,Tournoi!$B$2:$AB$601,6,0)="","",VLOOKUP($A27,Tournoi!$B$2:$AB$601,18,0))</f>
        <v/>
      </c>
      <c r="L27" t="str">
        <f>IF(VLOOKUP($A27,Tournoi!$B$2:$AB$601,6,0)="","",VLOOKUP($A27,Tournoi!$B$2:$AB$601,22,0))</f>
        <v/>
      </c>
    </row>
    <row r="28" spans="1:12" ht="14.1" customHeight="1" x14ac:dyDescent="0.2">
      <c r="A28" s="30">
        <v>27</v>
      </c>
      <c r="B28" s="224">
        <f>IF(VLOOKUP($A28,Ludo_na!$A$2:$AB$602,3,0)="","",VLOOKUP($A28,Ludo_na!$A$2:$AB$602,2,0))</f>
        <v>470</v>
      </c>
      <c r="C28" s="225" t="str">
        <f>IF(VLOOKUP($A28,Tournoi!$B$2:$AB$601,3,0)="","",VLOOKUP($A28,Tournoi!$B$2:$AB$601,3,0))</f>
        <v>Dejonghe</v>
      </c>
      <c r="D28" s="225" t="str">
        <f>IF(VLOOKUP($A28,Tournoi!$B$2:$AB$601,4,0)="","",VLOOKUP($A28,Tournoi!$B$2:$AB$601,4,0))</f>
        <v>Mattijs</v>
      </c>
      <c r="E28" s="197" t="str">
        <f>IF(VLOOKUP($A28,Tournoi!$B$2:$AB$601,5,0)="","",VLOOKUP($A28,Tournoi!$B$2:$AB$601,5,0))</f>
        <v>Spelen op Zolder</v>
      </c>
      <c r="F28" t="str">
        <f>IF(VLOOKUP($A28,Tournoi!$B$2:$AB$601,6,0)="","",VLOOKUP($A28,Tournoi!$B$2:$AB$601,6,0))</f>
        <v/>
      </c>
      <c r="G28" t="str">
        <f>IF(VLOOKUP($A28,Tournoi!$B$2:$AB$601,6,0)="","",VLOOKUP($A28,Tournoi!$B$2:$AB$601,8,0))</f>
        <v/>
      </c>
      <c r="H28" t="str">
        <f>IF(VLOOKUP($A28,Tournoi!$B$2:$AB$601,6,0)="","",VLOOKUP($A28,Tournoi!$B$2:$AB$601,12,0))</f>
        <v/>
      </c>
      <c r="I28" t="str">
        <f>IF(VLOOKUP($A28,Tournoi!$B$2:$AB$601,6,0)="","",VLOOKUP($A28,Tournoi!$B$2:$AB$601,13,0))</f>
        <v/>
      </c>
      <c r="J28" t="str">
        <f>IF(VLOOKUP($A28,Tournoi!$B$2:$AB$601,6,0)="","",VLOOKUP($A28,Tournoi!$B$2:$AB$601,17,0))</f>
        <v/>
      </c>
      <c r="K28" t="str">
        <f>IF(VLOOKUP($A28,Tournoi!$B$2:$AB$601,6,0)="","",VLOOKUP($A28,Tournoi!$B$2:$AB$601,18,0))</f>
        <v/>
      </c>
      <c r="L28" t="str">
        <f>IF(VLOOKUP($A28,Tournoi!$B$2:$AB$601,6,0)="","",VLOOKUP($A28,Tournoi!$B$2:$AB$601,22,0))</f>
        <v/>
      </c>
    </row>
    <row r="29" spans="1:12" ht="14.1" customHeight="1" x14ac:dyDescent="0.2">
      <c r="A29" s="30">
        <v>28</v>
      </c>
      <c r="B29" s="224">
        <f>IF(VLOOKUP($A29,Ludo_na!$A$2:$AB$602,3,0)="","",VLOOKUP($A29,Ludo_na!$A$2:$AB$602,2,0))</f>
        <v>485</v>
      </c>
      <c r="C29" s="225" t="str">
        <f>IF(VLOOKUP($A29,Tournoi!$B$2:$AB$601,3,0)="","",VLOOKUP($A29,Tournoi!$B$2:$AB$601,3,0))</f>
        <v>Bonjé</v>
      </c>
      <c r="D29" s="225" t="str">
        <f>IF(VLOOKUP($A29,Tournoi!$B$2:$AB$601,4,0)="","",VLOOKUP($A29,Tournoi!$B$2:$AB$601,4,0))</f>
        <v>Patrick</v>
      </c>
      <c r="E29" s="197" t="str">
        <f>IF(VLOOKUP($A29,Tournoi!$B$2:$AB$601,5,0)="","",VLOOKUP($A29,Tournoi!$B$2:$AB$601,5,0))</f>
        <v>Spelen op Zolder</v>
      </c>
      <c r="F29" t="str">
        <f>IF(VLOOKUP($A29,Tournoi!$B$2:$AB$601,6,0)="","",VLOOKUP($A29,Tournoi!$B$2:$AB$601,6,0))</f>
        <v/>
      </c>
      <c r="G29" t="str">
        <f>IF(VLOOKUP($A29,Tournoi!$B$2:$AB$601,6,0)="","",VLOOKUP($A29,Tournoi!$B$2:$AB$601,8,0))</f>
        <v/>
      </c>
      <c r="H29" t="str">
        <f>IF(VLOOKUP($A29,Tournoi!$B$2:$AB$601,6,0)="","",VLOOKUP($A29,Tournoi!$B$2:$AB$601,12,0))</f>
        <v/>
      </c>
      <c r="I29" t="str">
        <f>IF(VLOOKUP($A29,Tournoi!$B$2:$AB$601,6,0)="","",VLOOKUP($A29,Tournoi!$B$2:$AB$601,13,0))</f>
        <v/>
      </c>
      <c r="J29" t="str">
        <f>IF(VLOOKUP($A29,Tournoi!$B$2:$AB$601,6,0)="","",VLOOKUP($A29,Tournoi!$B$2:$AB$601,17,0))</f>
        <v/>
      </c>
      <c r="K29" t="str">
        <f>IF(VLOOKUP($A29,Tournoi!$B$2:$AB$601,6,0)="","",VLOOKUP($A29,Tournoi!$B$2:$AB$601,18,0))</f>
        <v/>
      </c>
      <c r="L29" t="str">
        <f>IF(VLOOKUP($A29,Tournoi!$B$2:$AB$601,6,0)="","",VLOOKUP($A29,Tournoi!$B$2:$AB$601,22,0))</f>
        <v/>
      </c>
    </row>
    <row r="30" spans="1:12" ht="14.1" customHeight="1" x14ac:dyDescent="0.2">
      <c r="A30" s="30">
        <v>29</v>
      </c>
      <c r="B30" s="224">
        <f>IF(VLOOKUP($A30,Ludo_na!$A$2:$AB$602,3,0)="","",VLOOKUP($A30,Ludo_na!$A$2:$AB$602,2,0))</f>
        <v>298</v>
      </c>
      <c r="C30" s="225" t="str">
        <f>IF(VLOOKUP($A30,Tournoi!$B$2:$AB$601,3,0)="","",VLOOKUP($A30,Tournoi!$B$2:$AB$601,3,0))</f>
        <v>Bonjé</v>
      </c>
      <c r="D30" s="225" t="str">
        <f>IF(VLOOKUP($A30,Tournoi!$B$2:$AB$601,4,0)="","",VLOOKUP($A30,Tournoi!$B$2:$AB$601,4,0))</f>
        <v>Alissa</v>
      </c>
      <c r="E30" s="197" t="str">
        <f>IF(VLOOKUP($A30,Tournoi!$B$2:$AB$601,5,0)="","",VLOOKUP($A30,Tournoi!$B$2:$AB$601,5,0))</f>
        <v>Spelen op Zolder</v>
      </c>
      <c r="F30" t="str">
        <f>IF(VLOOKUP($A30,Tournoi!$B$2:$AB$601,6,0)="","",VLOOKUP($A30,Tournoi!$B$2:$AB$601,6,0))</f>
        <v/>
      </c>
      <c r="G30" t="str">
        <f>IF(VLOOKUP($A30,Tournoi!$B$2:$AB$601,6,0)="","",VLOOKUP($A30,Tournoi!$B$2:$AB$601,8,0))</f>
        <v/>
      </c>
      <c r="H30" t="str">
        <f>IF(VLOOKUP($A30,Tournoi!$B$2:$AB$601,6,0)="","",VLOOKUP($A30,Tournoi!$B$2:$AB$601,12,0))</f>
        <v/>
      </c>
      <c r="I30" t="str">
        <f>IF(VLOOKUP($A30,Tournoi!$B$2:$AB$601,6,0)="","",VLOOKUP($A30,Tournoi!$B$2:$AB$601,13,0))</f>
        <v/>
      </c>
      <c r="J30" t="str">
        <f>IF(VLOOKUP($A30,Tournoi!$B$2:$AB$601,6,0)="","",VLOOKUP($A30,Tournoi!$B$2:$AB$601,17,0))</f>
        <v/>
      </c>
      <c r="K30" t="str">
        <f>IF(VLOOKUP($A30,Tournoi!$B$2:$AB$601,6,0)="","",VLOOKUP($A30,Tournoi!$B$2:$AB$601,18,0))</f>
        <v/>
      </c>
      <c r="L30" t="str">
        <f>IF(VLOOKUP($A30,Tournoi!$B$2:$AB$601,6,0)="","",VLOOKUP($A30,Tournoi!$B$2:$AB$601,22,0))</f>
        <v/>
      </c>
    </row>
    <row r="31" spans="1:12" ht="14.1" customHeight="1" x14ac:dyDescent="0.2">
      <c r="A31" s="30">
        <v>30</v>
      </c>
      <c r="B31" s="224">
        <f>IF(VLOOKUP($A31,Ludo_na!$A$2:$AB$602,3,0)="","",VLOOKUP($A31,Ludo_na!$A$2:$AB$602,2,0))</f>
        <v>75</v>
      </c>
      <c r="C31" s="225" t="str">
        <f>IF(VLOOKUP($A31,Tournoi!$B$2:$AB$601,3,0)="","",VLOOKUP($A31,Tournoi!$B$2:$AB$601,3,0))</f>
        <v>Beyen</v>
      </c>
      <c r="D31" s="225" t="str">
        <f>IF(VLOOKUP($A31,Tournoi!$B$2:$AB$601,4,0)="","",VLOOKUP($A31,Tournoi!$B$2:$AB$601,4,0))</f>
        <v>Elias</v>
      </c>
      <c r="E31" s="197" t="str">
        <f>IF(VLOOKUP($A31,Tournoi!$B$2:$AB$601,5,0)="","",VLOOKUP($A31,Tournoi!$B$2:$AB$601,5,0))</f>
        <v>De Pionne</v>
      </c>
      <c r="F31" t="str">
        <f>IF(VLOOKUP($A31,Tournoi!$B$2:$AB$601,6,0)="","",VLOOKUP($A31,Tournoi!$B$2:$AB$601,6,0))</f>
        <v>Aanwezig</v>
      </c>
      <c r="G31" t="str">
        <f>IF(VLOOKUP($A31,Tournoi!$B$2:$AB$601,6,0)="","",VLOOKUP($A31,Tournoi!$B$2:$AB$601,8,0))</f>
        <v>De Kolonisten van Catan</v>
      </c>
      <c r="H31">
        <f>IF(VLOOKUP($A31,Tournoi!$B$2:$AB$601,6,0)="","",VLOOKUP($A31,Tournoi!$B$2:$AB$601,12,0))</f>
        <v>16.858974358974358</v>
      </c>
      <c r="I31" t="str">
        <f>IF(VLOOKUP($A31,Tournoi!$B$2:$AB$601,6,0)="","",VLOOKUP($A31,Tournoi!$B$2:$AB$601,13,0))</f>
        <v>In the Year of the Dragon</v>
      </c>
      <c r="J31">
        <f>IF(VLOOKUP($A31,Tournoi!$B$2:$AB$601,6,0)="","",VLOOKUP($A31,Tournoi!$B$2:$AB$601,17,0))</f>
        <v>66.9228650137741</v>
      </c>
      <c r="K31" t="str">
        <f>IF(VLOOKUP($A31,Tournoi!$B$2:$AB$601,6,0)="","",VLOOKUP($A31,Tournoi!$B$2:$AB$601,18,0))</f>
        <v>Camel Up</v>
      </c>
      <c r="L31">
        <f>IF(VLOOKUP($A31,Tournoi!$B$2:$AB$601,6,0)="","",VLOOKUP($A31,Tournoi!$B$2:$AB$601,22,0))</f>
        <v>105.26119402985074</v>
      </c>
    </row>
    <row r="32" spans="1:12" ht="14.1" customHeight="1" x14ac:dyDescent="0.2">
      <c r="A32" s="30">
        <v>31</v>
      </c>
      <c r="B32" s="224">
        <f>IF(VLOOKUP($A32,Ludo_na!$A$2:$AB$602,3,0)="","",VLOOKUP($A32,Ludo_na!$A$2:$AB$602,2,0))</f>
        <v>269</v>
      </c>
      <c r="C32" s="225" t="str">
        <f>IF(VLOOKUP($A32,Tournoi!$B$2:$AB$601,3,0)="","",VLOOKUP($A32,Tournoi!$B$2:$AB$601,3,0))</f>
        <v>Derycke</v>
      </c>
      <c r="D32" s="225" t="str">
        <f>IF(VLOOKUP($A32,Tournoi!$B$2:$AB$601,4,0)="","",VLOOKUP($A32,Tournoi!$B$2:$AB$601,4,0))</f>
        <v>Elke</v>
      </c>
      <c r="E32" s="197" t="str">
        <f>IF(VLOOKUP($A32,Tournoi!$B$2:$AB$601,5,0)="","",VLOOKUP($A32,Tournoi!$B$2:$AB$601,5,0))</f>
        <v>Spelen op Zolder</v>
      </c>
      <c r="F32" t="str">
        <f>IF(VLOOKUP($A32,Tournoi!$B$2:$AB$601,6,0)="","",VLOOKUP($A32,Tournoi!$B$2:$AB$601,6,0))</f>
        <v/>
      </c>
      <c r="G32" t="str">
        <f>IF(VLOOKUP($A32,Tournoi!$B$2:$AB$601,6,0)="","",VLOOKUP($A32,Tournoi!$B$2:$AB$601,8,0))</f>
        <v/>
      </c>
      <c r="H32" t="str">
        <f>IF(VLOOKUP($A32,Tournoi!$B$2:$AB$601,6,0)="","",VLOOKUP($A32,Tournoi!$B$2:$AB$601,12,0))</f>
        <v/>
      </c>
      <c r="I32" t="str">
        <f>IF(VLOOKUP($A32,Tournoi!$B$2:$AB$601,6,0)="","",VLOOKUP($A32,Tournoi!$B$2:$AB$601,13,0))</f>
        <v/>
      </c>
      <c r="J32" t="str">
        <f>IF(VLOOKUP($A32,Tournoi!$B$2:$AB$601,6,0)="","",VLOOKUP($A32,Tournoi!$B$2:$AB$601,17,0))</f>
        <v/>
      </c>
      <c r="K32" t="str">
        <f>IF(VLOOKUP($A32,Tournoi!$B$2:$AB$601,6,0)="","",VLOOKUP($A32,Tournoi!$B$2:$AB$601,18,0))</f>
        <v/>
      </c>
      <c r="L32" t="str">
        <f>IF(VLOOKUP($A32,Tournoi!$B$2:$AB$601,6,0)="","",VLOOKUP($A32,Tournoi!$B$2:$AB$601,22,0))</f>
        <v/>
      </c>
    </row>
    <row r="33" spans="1:12" ht="14.1" customHeight="1" x14ac:dyDescent="0.2">
      <c r="A33" s="30">
        <v>32</v>
      </c>
      <c r="B33" s="224">
        <f>IF(VLOOKUP($A33,Ludo_na!$A$2:$AB$602,3,0)="","",VLOOKUP($A33,Ludo_na!$A$2:$AB$602,2,0))</f>
        <v>108</v>
      </c>
      <c r="C33" s="225" t="str">
        <f>IF(VLOOKUP($A33,Tournoi!$B$2:$AB$601,3,0)="","",VLOOKUP($A33,Tournoi!$B$2:$AB$601,3,0))</f>
        <v>Laget</v>
      </c>
      <c r="D33" s="225" t="str">
        <f>IF(VLOOKUP($A33,Tournoi!$B$2:$AB$601,4,0)="","",VLOOKUP($A33,Tournoi!$B$2:$AB$601,4,0))</f>
        <v>Sebastiaan</v>
      </c>
      <c r="E33" t="str">
        <f>IF(VLOOKUP($A33,Tournoi!$B$2:$AB$601,5,0)="","",VLOOKUP($A33,Tournoi!$B$2:$AB$601,5,0))</f>
        <v/>
      </c>
      <c r="F33" t="str">
        <f>IF(VLOOKUP($A33,Tournoi!$B$2:$AB$601,6,0)="","",VLOOKUP($A33,Tournoi!$B$2:$AB$601,6,0))</f>
        <v/>
      </c>
      <c r="G33" t="str">
        <f>IF(VLOOKUP($A33,Tournoi!$B$2:$AB$601,6,0)="","",VLOOKUP($A33,Tournoi!$B$2:$AB$601,8,0))</f>
        <v/>
      </c>
      <c r="H33" t="str">
        <f>IF(VLOOKUP($A33,Tournoi!$B$2:$AB$601,6,0)="","",VLOOKUP($A33,Tournoi!$B$2:$AB$601,12,0))</f>
        <v/>
      </c>
      <c r="I33" t="str">
        <f>IF(VLOOKUP($A33,Tournoi!$B$2:$AB$601,6,0)="","",VLOOKUP($A33,Tournoi!$B$2:$AB$601,13,0))</f>
        <v/>
      </c>
      <c r="J33" t="str">
        <f>IF(VLOOKUP($A33,Tournoi!$B$2:$AB$601,6,0)="","",VLOOKUP($A33,Tournoi!$B$2:$AB$601,17,0))</f>
        <v/>
      </c>
      <c r="K33" t="str">
        <f>IF(VLOOKUP($A33,Tournoi!$B$2:$AB$601,6,0)="","",VLOOKUP($A33,Tournoi!$B$2:$AB$601,18,0))</f>
        <v/>
      </c>
      <c r="L33" t="str">
        <f>IF(VLOOKUP($A33,Tournoi!$B$2:$AB$601,6,0)="","",VLOOKUP($A33,Tournoi!$B$2:$AB$601,22,0))</f>
        <v/>
      </c>
    </row>
    <row r="34" spans="1:12" ht="14.1" customHeight="1" x14ac:dyDescent="0.2">
      <c r="A34" s="30">
        <v>33</v>
      </c>
      <c r="B34" s="224">
        <f>IF(VLOOKUP($A34,Ludo_na!$A$2:$AB$602,3,0)="","",VLOOKUP($A34,Ludo_na!$A$2:$AB$602,2,0))</f>
        <v>98</v>
      </c>
      <c r="C34" s="225" t="str">
        <f>IF(VLOOKUP($A34,Tournoi!$B$2:$AB$601,3,0)="","",VLOOKUP($A34,Tournoi!$B$2:$AB$601,3,0))</f>
        <v>Deventer</v>
      </c>
      <c r="D34" s="225" t="str">
        <f>IF(VLOOKUP($A34,Tournoi!$B$2:$AB$601,4,0)="","",VLOOKUP($A34,Tournoi!$B$2:$AB$601,4,0))</f>
        <v>Loes</v>
      </c>
      <c r="E34" s="197" t="str">
        <f>IF(VLOOKUP($A34,Tournoi!$B$2:$AB$601,5,0)="","",VLOOKUP($A34,Tournoi!$B$2:$AB$601,5,0))</f>
        <v>Spelen op Zolder</v>
      </c>
      <c r="F34" t="str">
        <f>IF(VLOOKUP($A34,Tournoi!$B$2:$AB$601,6,0)="","",VLOOKUP($A34,Tournoi!$B$2:$AB$601,6,0))</f>
        <v>Aanwezig</v>
      </c>
      <c r="G34" t="str">
        <f>IF(VLOOKUP($A34,Tournoi!$B$2:$AB$601,6,0)="","",VLOOKUP($A34,Tournoi!$B$2:$AB$601,8,0))</f>
        <v>Indian Summer</v>
      </c>
      <c r="H34">
        <f>IF(VLOOKUP($A34,Tournoi!$B$2:$AB$601,6,0)="","",VLOOKUP($A34,Tournoi!$B$2:$AB$601,12,0))</f>
        <v>104.26578073089701</v>
      </c>
      <c r="I34" t="str">
        <f>IF(VLOOKUP($A34,Tournoi!$B$2:$AB$601,6,0)="","",VLOOKUP($A34,Tournoi!$B$2:$AB$601,13,0))</f>
        <v>Great Western Trail</v>
      </c>
      <c r="J34">
        <f>IF(VLOOKUP($A34,Tournoi!$B$2:$AB$601,6,0)="","",VLOOKUP($A34,Tournoi!$B$2:$AB$601,17,0))</f>
        <v>33.540084388185647</v>
      </c>
      <c r="K34" t="str">
        <f>IF(VLOOKUP($A34,Tournoi!$B$2:$AB$601,6,0)="","",VLOOKUP($A34,Tournoi!$B$2:$AB$601,18,0))</f>
        <v>Trans Europa</v>
      </c>
      <c r="L34">
        <f>IF(VLOOKUP($A34,Tournoi!$B$2:$AB$601,6,0)="","",VLOOKUP($A34,Tournoi!$B$2:$AB$601,22,0))</f>
        <v>33.507246376811587</v>
      </c>
    </row>
    <row r="35" spans="1:12" ht="14.1" customHeight="1" x14ac:dyDescent="0.2">
      <c r="A35" s="30">
        <v>34</v>
      </c>
      <c r="B35" s="224">
        <f>IF(VLOOKUP($A35,Ludo_na!$A$2:$AB$602,3,0)="","",VLOOKUP($A35,Ludo_na!$A$2:$AB$602,2,0))</f>
        <v>364</v>
      </c>
      <c r="C35" s="225" t="str">
        <f>IF(VLOOKUP($A35,Tournoi!$B$2:$AB$601,3,0)="","",VLOOKUP($A35,Tournoi!$B$2:$AB$601,3,0))</f>
        <v>Deschaght</v>
      </c>
      <c r="D35" s="225" t="str">
        <f>IF(VLOOKUP($A35,Tournoi!$B$2:$AB$601,4,0)="","",VLOOKUP($A35,Tournoi!$B$2:$AB$601,4,0))</f>
        <v>Joeri</v>
      </c>
      <c r="E35" s="197" t="str">
        <f>IF(VLOOKUP($A35,Tournoi!$B$2:$AB$601,5,0)="","",VLOOKUP($A35,Tournoi!$B$2:$AB$601,5,0))</f>
        <v>Spelen op Zolder</v>
      </c>
      <c r="F35" t="str">
        <f>IF(VLOOKUP($A35,Tournoi!$B$2:$AB$601,6,0)="","",VLOOKUP($A35,Tournoi!$B$2:$AB$601,6,0))</f>
        <v/>
      </c>
      <c r="G35" t="str">
        <f>IF(VLOOKUP($A35,Tournoi!$B$2:$AB$601,6,0)="","",VLOOKUP($A35,Tournoi!$B$2:$AB$601,8,0))</f>
        <v/>
      </c>
      <c r="H35" t="str">
        <f>IF(VLOOKUP($A35,Tournoi!$B$2:$AB$601,6,0)="","",VLOOKUP($A35,Tournoi!$B$2:$AB$601,12,0))</f>
        <v/>
      </c>
      <c r="I35" t="str">
        <f>IF(VLOOKUP($A35,Tournoi!$B$2:$AB$601,6,0)="","",VLOOKUP($A35,Tournoi!$B$2:$AB$601,13,0))</f>
        <v/>
      </c>
      <c r="J35" t="str">
        <f>IF(VLOOKUP($A35,Tournoi!$B$2:$AB$601,6,0)="","",VLOOKUP($A35,Tournoi!$B$2:$AB$601,17,0))</f>
        <v/>
      </c>
      <c r="K35" t="str">
        <f>IF(VLOOKUP($A35,Tournoi!$B$2:$AB$601,6,0)="","",VLOOKUP($A35,Tournoi!$B$2:$AB$601,18,0))</f>
        <v/>
      </c>
      <c r="L35" t="str">
        <f>IF(VLOOKUP($A35,Tournoi!$B$2:$AB$601,6,0)="","",VLOOKUP($A35,Tournoi!$B$2:$AB$601,22,0))</f>
        <v/>
      </c>
    </row>
    <row r="36" spans="1:12" ht="14.1" customHeight="1" x14ac:dyDescent="0.2">
      <c r="A36" s="30">
        <v>35</v>
      </c>
      <c r="B36" s="224">
        <f>IF(VLOOKUP($A36,Ludo_na!$A$2:$AB$602,3,0)="","",VLOOKUP($A36,Ludo_na!$A$2:$AB$602,2,0))</f>
        <v>138</v>
      </c>
      <c r="C36" s="225" t="str">
        <f>IF(VLOOKUP($A36,Tournoi!$B$2:$AB$601,3,0)="","",VLOOKUP($A36,Tournoi!$B$2:$AB$601,3,0))</f>
        <v>De Sloover</v>
      </c>
      <c r="D36" s="225" t="str">
        <f>IF(VLOOKUP($A36,Tournoi!$B$2:$AB$601,4,0)="","",VLOOKUP($A36,Tournoi!$B$2:$AB$601,4,0))</f>
        <v>Andy</v>
      </c>
      <c r="E36" s="197" t="str">
        <f>IF(VLOOKUP($A36,Tournoi!$B$2:$AB$601,5,0)="","",VLOOKUP($A36,Tournoi!$B$2:$AB$601,5,0))</f>
        <v>Twenty-Four</v>
      </c>
      <c r="F36" t="str">
        <f>IF(VLOOKUP($A36,Tournoi!$B$2:$AB$601,6,0)="","",VLOOKUP($A36,Tournoi!$B$2:$AB$601,6,0))</f>
        <v/>
      </c>
      <c r="G36" t="str">
        <f>IF(VLOOKUP($A36,Tournoi!$B$2:$AB$601,6,0)="","",VLOOKUP($A36,Tournoi!$B$2:$AB$601,8,0))</f>
        <v/>
      </c>
      <c r="H36" t="str">
        <f>IF(VLOOKUP($A36,Tournoi!$B$2:$AB$601,6,0)="","",VLOOKUP($A36,Tournoi!$B$2:$AB$601,12,0))</f>
        <v/>
      </c>
      <c r="I36" t="str">
        <f>IF(VLOOKUP($A36,Tournoi!$B$2:$AB$601,6,0)="","",VLOOKUP($A36,Tournoi!$B$2:$AB$601,13,0))</f>
        <v/>
      </c>
      <c r="J36" t="str">
        <f>IF(VLOOKUP($A36,Tournoi!$B$2:$AB$601,6,0)="","",VLOOKUP($A36,Tournoi!$B$2:$AB$601,17,0))</f>
        <v/>
      </c>
      <c r="K36" t="str">
        <f>IF(VLOOKUP($A36,Tournoi!$B$2:$AB$601,6,0)="","",VLOOKUP($A36,Tournoi!$B$2:$AB$601,18,0))</f>
        <v/>
      </c>
      <c r="L36" t="str">
        <f>IF(VLOOKUP($A36,Tournoi!$B$2:$AB$601,6,0)="","",VLOOKUP($A36,Tournoi!$B$2:$AB$601,22,0))</f>
        <v/>
      </c>
    </row>
    <row r="37" spans="1:12" ht="14.1" customHeight="1" x14ac:dyDescent="0.2">
      <c r="A37" s="30">
        <v>36</v>
      </c>
      <c r="B37" s="224">
        <f>IF(VLOOKUP($A37,Ludo_na!$A$2:$AB$602,3,0)="","",VLOOKUP($A37,Ludo_na!$A$2:$AB$602,2,0))</f>
        <v>537</v>
      </c>
      <c r="C37" s="225" t="str">
        <f>IF(VLOOKUP($A37,Tournoi!$B$2:$AB$601,3,0)="","",VLOOKUP($A37,Tournoi!$B$2:$AB$601,3,0))</f>
        <v>Spaens</v>
      </c>
      <c r="D37" s="225" t="str">
        <f>IF(VLOOKUP($A37,Tournoi!$B$2:$AB$601,4,0)="","",VLOOKUP($A37,Tournoi!$B$2:$AB$601,4,0))</f>
        <v>Michiel</v>
      </c>
      <c r="E37" t="str">
        <f>IF(VLOOKUP($A37,Tournoi!$B$2:$AB$601,5,0)="","",VLOOKUP($A37,Tournoi!$B$2:$AB$601,5,0))</f>
        <v/>
      </c>
      <c r="F37" t="str">
        <f>IF(VLOOKUP($A37,Tournoi!$B$2:$AB$601,6,0)="","",VLOOKUP($A37,Tournoi!$B$2:$AB$601,6,0))</f>
        <v/>
      </c>
      <c r="G37" t="str">
        <f>IF(VLOOKUP($A37,Tournoi!$B$2:$AB$601,6,0)="","",VLOOKUP($A37,Tournoi!$B$2:$AB$601,8,0))</f>
        <v/>
      </c>
      <c r="H37" t="str">
        <f>IF(VLOOKUP($A37,Tournoi!$B$2:$AB$601,6,0)="","",VLOOKUP($A37,Tournoi!$B$2:$AB$601,12,0))</f>
        <v/>
      </c>
      <c r="I37" t="str">
        <f>IF(VLOOKUP($A37,Tournoi!$B$2:$AB$601,6,0)="","",VLOOKUP($A37,Tournoi!$B$2:$AB$601,13,0))</f>
        <v/>
      </c>
      <c r="J37" t="str">
        <f>IF(VLOOKUP($A37,Tournoi!$B$2:$AB$601,6,0)="","",VLOOKUP($A37,Tournoi!$B$2:$AB$601,17,0))</f>
        <v/>
      </c>
      <c r="K37" t="str">
        <f>IF(VLOOKUP($A37,Tournoi!$B$2:$AB$601,6,0)="","",VLOOKUP($A37,Tournoi!$B$2:$AB$601,18,0))</f>
        <v/>
      </c>
      <c r="L37" t="str">
        <f>IF(VLOOKUP($A37,Tournoi!$B$2:$AB$601,6,0)="","",VLOOKUP($A37,Tournoi!$B$2:$AB$601,22,0))</f>
        <v/>
      </c>
    </row>
    <row r="38" spans="1:12" ht="14.1" customHeight="1" x14ac:dyDescent="0.2">
      <c r="A38" s="30">
        <v>37</v>
      </c>
      <c r="B38" s="224">
        <f>IF(VLOOKUP($A38,Ludo_na!$A$2:$AB$602,3,0)="","",VLOOKUP($A38,Ludo_na!$A$2:$AB$602,2,0))</f>
        <v>41</v>
      </c>
      <c r="C38" s="225" t="str">
        <f>IF(VLOOKUP($A38,Tournoi!$B$2:$AB$601,3,0)="","",VLOOKUP($A38,Tournoi!$B$2:$AB$601,3,0))</f>
        <v>Beyen</v>
      </c>
      <c r="D38" s="225" t="str">
        <f>IF(VLOOKUP($A38,Tournoi!$B$2:$AB$601,4,0)="","",VLOOKUP($A38,Tournoi!$B$2:$AB$601,4,0))</f>
        <v>Jan</v>
      </c>
      <c r="E38" s="197" t="str">
        <f>IF(VLOOKUP($A38,Tournoi!$B$2:$AB$601,5,0)="","",VLOOKUP($A38,Tournoi!$B$2:$AB$601,5,0))</f>
        <v>De Pionne</v>
      </c>
      <c r="F38" t="str">
        <f>IF(VLOOKUP($A38,Tournoi!$B$2:$AB$601,6,0)="","",VLOOKUP($A38,Tournoi!$B$2:$AB$601,6,0))</f>
        <v>Aanwezig</v>
      </c>
      <c r="G38" t="str">
        <f>IF(VLOOKUP($A38,Tournoi!$B$2:$AB$601,6,0)="","",VLOOKUP($A38,Tournoi!$B$2:$AB$601,8,0))</f>
        <v>De Kolonisten van Catan</v>
      </c>
      <c r="H38">
        <f>IF(VLOOKUP($A38,Tournoi!$B$2:$AB$601,6,0)="","",VLOOKUP($A38,Tournoi!$B$2:$AB$601,12,0))</f>
        <v>33.499999999999993</v>
      </c>
      <c r="I38" t="str">
        <f>IF(VLOOKUP($A38,Tournoi!$B$2:$AB$601,6,0)="","",VLOOKUP($A38,Tournoi!$B$2:$AB$601,13,0))</f>
        <v>Meduris</v>
      </c>
      <c r="J38">
        <f>IF(VLOOKUP($A38,Tournoi!$B$2:$AB$601,6,0)="","",VLOOKUP($A38,Tournoi!$B$2:$AB$601,17,0))</f>
        <v>33.557755775577554</v>
      </c>
      <c r="K38" t="str">
        <f>IF(VLOOKUP($A38,Tournoi!$B$2:$AB$601,6,0)="","",VLOOKUP($A38,Tournoi!$B$2:$AB$601,18,0))</f>
        <v>Majesty</v>
      </c>
      <c r="L38">
        <f>IF(VLOOKUP($A38,Tournoi!$B$2:$AB$601,6,0)="","",VLOOKUP($A38,Tournoi!$B$2:$AB$601,22,0))</f>
        <v>0.22611036339165544</v>
      </c>
    </row>
    <row r="39" spans="1:12" ht="14.1" customHeight="1" x14ac:dyDescent="0.2">
      <c r="A39" s="30">
        <v>38</v>
      </c>
      <c r="B39" s="224">
        <f>IF(VLOOKUP($A39,Ludo_na!$A$2:$AB$602,3,0)="","",VLOOKUP($A39,Ludo_na!$A$2:$AB$602,2,0))</f>
        <v>176</v>
      </c>
      <c r="C39" s="225" t="str">
        <f>IF(VLOOKUP($A39,Tournoi!$B$2:$AB$601,3,0)="","",VLOOKUP($A39,Tournoi!$B$2:$AB$601,3,0))</f>
        <v>Deventer</v>
      </c>
      <c r="D39" s="225" t="str">
        <f>IF(VLOOKUP($A39,Tournoi!$B$2:$AB$601,4,0)="","",VLOOKUP($A39,Tournoi!$B$2:$AB$601,4,0))</f>
        <v>An</v>
      </c>
      <c r="E39" t="str">
        <f>IF(VLOOKUP($A39,Tournoi!$B$2:$AB$601,5,0)="","",VLOOKUP($A39,Tournoi!$B$2:$AB$601,5,0))</f>
        <v/>
      </c>
      <c r="F39" t="str">
        <f>IF(VLOOKUP($A39,Tournoi!$B$2:$AB$601,6,0)="","",VLOOKUP($A39,Tournoi!$B$2:$AB$601,6,0))</f>
        <v>Aanwezig</v>
      </c>
      <c r="G39" t="str">
        <f>IF(VLOOKUP($A39,Tournoi!$B$2:$AB$601,6,0)="","",VLOOKUP($A39,Tournoi!$B$2:$AB$601,8,0))</f>
        <v>Mangrovia</v>
      </c>
      <c r="H39">
        <f>IF(VLOOKUP($A39,Tournoi!$B$2:$AB$601,6,0)="","",VLOOKUP($A39,Tournoi!$B$2:$AB$601,12,0))</f>
        <v>0.16</v>
      </c>
      <c r="I39" t="str">
        <f>IF(VLOOKUP($A39,Tournoi!$B$2:$AB$601,6,0)="","",VLOOKUP($A39,Tournoi!$B$2:$AB$601,13,0))</f>
        <v>Die Burgen von Burgund</v>
      </c>
      <c r="J39">
        <f>IF(VLOOKUP($A39,Tournoi!$B$2:$AB$601,6,0)="","",VLOOKUP($A39,Tournoi!$B$2:$AB$601,17,0))</f>
        <v>33.568173465637628</v>
      </c>
      <c r="K39" t="str">
        <f>IF(VLOOKUP($A39,Tournoi!$B$2:$AB$601,6,0)="","",VLOOKUP($A39,Tournoi!$B$2:$AB$601,18,0))</f>
        <v>Majesty</v>
      </c>
      <c r="L39">
        <f>IF(VLOOKUP($A39,Tournoi!$B$2:$AB$601,6,0)="","",VLOOKUP($A39,Tournoi!$B$2:$AB$601,22,0))</f>
        <v>0.23752151462994836</v>
      </c>
    </row>
    <row r="40" spans="1:12" ht="14.1" customHeight="1" x14ac:dyDescent="0.2">
      <c r="A40" s="30">
        <v>39</v>
      </c>
      <c r="B40" s="224">
        <f>IF(VLOOKUP($A40,Ludo_na!$A$2:$AB$602,3,0)="","",VLOOKUP($A40,Ludo_na!$A$2:$AB$602,2,0))</f>
        <v>473</v>
      </c>
      <c r="C40" s="225" t="str">
        <f>IF(VLOOKUP($A40,Tournoi!$B$2:$AB$601,3,0)="","",VLOOKUP($A40,Tournoi!$B$2:$AB$601,3,0))</f>
        <v>Bonjé</v>
      </c>
      <c r="D40" s="225" t="str">
        <f>IF(VLOOKUP($A40,Tournoi!$B$2:$AB$601,4,0)="","",VLOOKUP($A40,Tournoi!$B$2:$AB$601,4,0))</f>
        <v>Hadia</v>
      </c>
      <c r="E40" s="197" t="str">
        <f>IF(VLOOKUP($A40,Tournoi!$B$2:$AB$601,5,0)="","",VLOOKUP($A40,Tournoi!$B$2:$AB$601,5,0))</f>
        <v>Spelen op Zolder</v>
      </c>
      <c r="F40" t="str">
        <f>IF(VLOOKUP($A40,Tournoi!$B$2:$AB$601,6,0)="","",VLOOKUP($A40,Tournoi!$B$2:$AB$601,6,0))</f>
        <v/>
      </c>
      <c r="G40" t="str">
        <f>IF(VLOOKUP($A40,Tournoi!$B$2:$AB$601,6,0)="","",VLOOKUP($A40,Tournoi!$B$2:$AB$601,8,0))</f>
        <v/>
      </c>
      <c r="H40" t="str">
        <f>IF(VLOOKUP($A40,Tournoi!$B$2:$AB$601,6,0)="","",VLOOKUP($A40,Tournoi!$B$2:$AB$601,12,0))</f>
        <v/>
      </c>
      <c r="I40" t="str">
        <f>IF(VLOOKUP($A40,Tournoi!$B$2:$AB$601,6,0)="","",VLOOKUP($A40,Tournoi!$B$2:$AB$601,13,0))</f>
        <v/>
      </c>
      <c r="J40" t="str">
        <f>IF(VLOOKUP($A40,Tournoi!$B$2:$AB$601,6,0)="","",VLOOKUP($A40,Tournoi!$B$2:$AB$601,17,0))</f>
        <v/>
      </c>
      <c r="K40" t="str">
        <f>IF(VLOOKUP($A40,Tournoi!$B$2:$AB$601,6,0)="","",VLOOKUP($A40,Tournoi!$B$2:$AB$601,18,0))</f>
        <v/>
      </c>
      <c r="L40" t="str">
        <f>IF(VLOOKUP($A40,Tournoi!$B$2:$AB$601,6,0)="","",VLOOKUP($A40,Tournoi!$B$2:$AB$601,22,0))</f>
        <v/>
      </c>
    </row>
    <row r="41" spans="1:12" ht="14.1" customHeight="1" x14ac:dyDescent="0.2">
      <c r="A41" s="30">
        <v>40</v>
      </c>
      <c r="B41" s="224">
        <f>IF(VLOOKUP($A41,Ludo_na!$A$2:$AB$602,3,0)="","",VLOOKUP($A41,Ludo_na!$A$2:$AB$602,2,0))</f>
        <v>224</v>
      </c>
      <c r="C41" s="225" t="str">
        <f>IF(VLOOKUP($A41,Tournoi!$B$2:$AB$601,3,0)="","",VLOOKUP($A41,Tournoi!$B$2:$AB$601,3,0))</f>
        <v>Denoulet</v>
      </c>
      <c r="D41" s="225" t="str">
        <f>IF(VLOOKUP($A41,Tournoi!$B$2:$AB$601,4,0)="","",VLOOKUP($A41,Tournoi!$B$2:$AB$601,4,0))</f>
        <v>Flora</v>
      </c>
      <c r="E41" s="197" t="str">
        <f>IF(VLOOKUP($A41,Tournoi!$B$2:$AB$601,5,0)="","",VLOOKUP($A41,Tournoi!$B$2:$AB$601,5,0))</f>
        <v>Incognito</v>
      </c>
      <c r="F41" t="str">
        <f>IF(VLOOKUP($A41,Tournoi!$B$2:$AB$601,6,0)="","",VLOOKUP($A41,Tournoi!$B$2:$AB$601,6,0))</f>
        <v/>
      </c>
      <c r="G41" t="str">
        <f>IF(VLOOKUP($A41,Tournoi!$B$2:$AB$601,6,0)="","",VLOOKUP($A41,Tournoi!$B$2:$AB$601,8,0))</f>
        <v/>
      </c>
      <c r="H41" t="str">
        <f>IF(VLOOKUP($A41,Tournoi!$B$2:$AB$601,6,0)="","",VLOOKUP($A41,Tournoi!$B$2:$AB$601,12,0))</f>
        <v/>
      </c>
      <c r="I41" t="str">
        <f>IF(VLOOKUP($A41,Tournoi!$B$2:$AB$601,6,0)="","",VLOOKUP($A41,Tournoi!$B$2:$AB$601,13,0))</f>
        <v/>
      </c>
      <c r="J41" t="str">
        <f>IF(VLOOKUP($A41,Tournoi!$B$2:$AB$601,6,0)="","",VLOOKUP($A41,Tournoi!$B$2:$AB$601,17,0))</f>
        <v/>
      </c>
      <c r="K41" t="str">
        <f>IF(VLOOKUP($A41,Tournoi!$B$2:$AB$601,6,0)="","",VLOOKUP($A41,Tournoi!$B$2:$AB$601,18,0))</f>
        <v/>
      </c>
      <c r="L41" t="str">
        <f>IF(VLOOKUP($A41,Tournoi!$B$2:$AB$601,6,0)="","",VLOOKUP($A41,Tournoi!$B$2:$AB$601,22,0))</f>
        <v/>
      </c>
    </row>
    <row r="42" spans="1:12" ht="14.1" customHeight="1" x14ac:dyDescent="0.2">
      <c r="A42" s="30">
        <v>41</v>
      </c>
      <c r="B42" s="224">
        <f>IF(VLOOKUP($A42,Ludo_na!$A$2:$AB$602,3,0)="","",VLOOKUP($A42,Ludo_na!$A$2:$AB$602,2,0))</f>
        <v>189</v>
      </c>
      <c r="C42" s="225" t="str">
        <f>IF(VLOOKUP($A42,Tournoi!$B$2:$AB$601,3,0)="","",VLOOKUP($A42,Tournoi!$B$2:$AB$601,3,0))</f>
        <v>Goethals</v>
      </c>
      <c r="D42" s="225" t="str">
        <f>IF(VLOOKUP($A42,Tournoi!$B$2:$AB$601,4,0)="","",VLOOKUP($A42,Tournoi!$B$2:$AB$601,4,0))</f>
        <v>Matthias</v>
      </c>
      <c r="E42" s="197" t="str">
        <f>IF(VLOOKUP($A42,Tournoi!$B$2:$AB$601,5,0)="","",VLOOKUP($A42,Tournoi!$B$2:$AB$601,5,0))</f>
        <v>Spelen op Zolder</v>
      </c>
      <c r="F42" t="str">
        <f>IF(VLOOKUP($A42,Tournoi!$B$2:$AB$601,6,0)="","",VLOOKUP($A42,Tournoi!$B$2:$AB$601,6,0))</f>
        <v/>
      </c>
      <c r="G42" t="str">
        <f>IF(VLOOKUP($A42,Tournoi!$B$2:$AB$601,6,0)="","",VLOOKUP($A42,Tournoi!$B$2:$AB$601,8,0))</f>
        <v/>
      </c>
      <c r="H42" t="str">
        <f>IF(VLOOKUP($A42,Tournoi!$B$2:$AB$601,6,0)="","",VLOOKUP($A42,Tournoi!$B$2:$AB$601,12,0))</f>
        <v/>
      </c>
      <c r="I42" t="str">
        <f>IF(VLOOKUP($A42,Tournoi!$B$2:$AB$601,6,0)="","",VLOOKUP($A42,Tournoi!$B$2:$AB$601,13,0))</f>
        <v/>
      </c>
      <c r="J42" t="str">
        <f>IF(VLOOKUP($A42,Tournoi!$B$2:$AB$601,6,0)="","",VLOOKUP($A42,Tournoi!$B$2:$AB$601,17,0))</f>
        <v/>
      </c>
      <c r="K42" t="str">
        <f>IF(VLOOKUP($A42,Tournoi!$B$2:$AB$601,6,0)="","",VLOOKUP($A42,Tournoi!$B$2:$AB$601,18,0))</f>
        <v/>
      </c>
      <c r="L42" t="str">
        <f>IF(VLOOKUP($A42,Tournoi!$B$2:$AB$601,6,0)="","",VLOOKUP($A42,Tournoi!$B$2:$AB$601,22,0))</f>
        <v/>
      </c>
    </row>
    <row r="43" spans="1:12" ht="14.1" customHeight="1" x14ac:dyDescent="0.2">
      <c r="A43" s="30">
        <v>42</v>
      </c>
      <c r="B43" s="224">
        <f>IF(VLOOKUP($A43,Ludo_na!$A$2:$AB$602,3,0)="","",VLOOKUP($A43,Ludo_na!$A$2:$AB$602,2,0))</f>
        <v>341</v>
      </c>
      <c r="C43" s="225" t="str">
        <f>IF(VLOOKUP($A43,Tournoi!$B$2:$AB$601,3,0)="","",VLOOKUP($A43,Tournoi!$B$2:$AB$601,3,0))</f>
        <v>Deschaght</v>
      </c>
      <c r="D43" s="225" t="str">
        <f>IF(VLOOKUP($A43,Tournoi!$B$2:$AB$601,4,0)="","",VLOOKUP($A43,Tournoi!$B$2:$AB$601,4,0))</f>
        <v>Joke</v>
      </c>
      <c r="E43" t="str">
        <f>IF(VLOOKUP($A43,Tournoi!$B$2:$AB$601,5,0)="","",VLOOKUP($A43,Tournoi!$B$2:$AB$601,5,0))</f>
        <v/>
      </c>
      <c r="F43" t="str">
        <f>IF(VLOOKUP($A43,Tournoi!$B$2:$AB$601,6,0)="","",VLOOKUP($A43,Tournoi!$B$2:$AB$601,6,0))</f>
        <v/>
      </c>
      <c r="G43" t="str">
        <f>IF(VLOOKUP($A43,Tournoi!$B$2:$AB$601,6,0)="","",VLOOKUP($A43,Tournoi!$B$2:$AB$601,8,0))</f>
        <v/>
      </c>
      <c r="H43" t="str">
        <f>IF(VLOOKUP($A43,Tournoi!$B$2:$AB$601,6,0)="","",VLOOKUP($A43,Tournoi!$B$2:$AB$601,12,0))</f>
        <v/>
      </c>
      <c r="I43" t="str">
        <f>IF(VLOOKUP($A43,Tournoi!$B$2:$AB$601,6,0)="","",VLOOKUP($A43,Tournoi!$B$2:$AB$601,13,0))</f>
        <v/>
      </c>
      <c r="J43" t="str">
        <f>IF(VLOOKUP($A43,Tournoi!$B$2:$AB$601,6,0)="","",VLOOKUP($A43,Tournoi!$B$2:$AB$601,17,0))</f>
        <v/>
      </c>
      <c r="K43" t="str">
        <f>IF(VLOOKUP($A43,Tournoi!$B$2:$AB$601,6,0)="","",VLOOKUP($A43,Tournoi!$B$2:$AB$601,18,0))</f>
        <v/>
      </c>
      <c r="L43" t="str">
        <f>IF(VLOOKUP($A43,Tournoi!$B$2:$AB$601,6,0)="","",VLOOKUP($A43,Tournoi!$B$2:$AB$601,22,0))</f>
        <v/>
      </c>
    </row>
    <row r="44" spans="1:12" ht="14.1" customHeight="1" x14ac:dyDescent="0.2">
      <c r="A44" s="30">
        <v>43</v>
      </c>
      <c r="B44" s="224">
        <f>IF(VLOOKUP($A44,Ludo_na!$A$2:$AB$602,3,0)="","",VLOOKUP($A44,Ludo_na!$A$2:$AB$602,2,0))</f>
        <v>311</v>
      </c>
      <c r="C44" s="225" t="str">
        <f>IF(VLOOKUP($A44,Tournoi!$B$2:$AB$601,3,0)="","",VLOOKUP($A44,Tournoi!$B$2:$AB$601,3,0))</f>
        <v>Calcoen</v>
      </c>
      <c r="D44" s="225" t="str">
        <f>IF(VLOOKUP($A44,Tournoi!$B$2:$AB$601,4,0)="","",VLOOKUP($A44,Tournoi!$B$2:$AB$601,4,0))</f>
        <v>Thomas</v>
      </c>
      <c r="E44" s="197" t="str">
        <f>IF(VLOOKUP($A44,Tournoi!$B$2:$AB$601,5,0)="","",VLOOKUP($A44,Tournoi!$B$2:$AB$601,5,0))</f>
        <v>De Pionne</v>
      </c>
      <c r="F44" t="str">
        <f>IF(VLOOKUP($A44,Tournoi!$B$2:$AB$601,6,0)="","",VLOOKUP($A44,Tournoi!$B$2:$AB$601,6,0))</f>
        <v/>
      </c>
      <c r="G44" t="str">
        <f>IF(VLOOKUP($A44,Tournoi!$B$2:$AB$601,6,0)="","",VLOOKUP($A44,Tournoi!$B$2:$AB$601,8,0))</f>
        <v/>
      </c>
      <c r="H44" t="str">
        <f>IF(VLOOKUP($A44,Tournoi!$B$2:$AB$601,6,0)="","",VLOOKUP($A44,Tournoi!$B$2:$AB$601,12,0))</f>
        <v/>
      </c>
      <c r="I44" t="str">
        <f>IF(VLOOKUP($A44,Tournoi!$B$2:$AB$601,6,0)="","",VLOOKUP($A44,Tournoi!$B$2:$AB$601,13,0))</f>
        <v/>
      </c>
      <c r="J44" t="str">
        <f>IF(VLOOKUP($A44,Tournoi!$B$2:$AB$601,6,0)="","",VLOOKUP($A44,Tournoi!$B$2:$AB$601,17,0))</f>
        <v/>
      </c>
      <c r="K44" t="str">
        <f>IF(VLOOKUP($A44,Tournoi!$B$2:$AB$601,6,0)="","",VLOOKUP($A44,Tournoi!$B$2:$AB$601,18,0))</f>
        <v/>
      </c>
      <c r="L44" t="str">
        <f>IF(VLOOKUP($A44,Tournoi!$B$2:$AB$601,6,0)="","",VLOOKUP($A44,Tournoi!$B$2:$AB$601,22,0))</f>
        <v/>
      </c>
    </row>
    <row r="45" spans="1:12" ht="14.1" customHeight="1" x14ac:dyDescent="0.2">
      <c r="A45" s="30">
        <v>44</v>
      </c>
      <c r="B45" s="224">
        <f>IF(VLOOKUP($A45,Ludo_na!$A$2:$AB$602,3,0)="","",VLOOKUP($A45,Ludo_na!$A$2:$AB$602,2,0))</f>
        <v>340</v>
      </c>
      <c r="C45" s="225" t="str">
        <f>IF(VLOOKUP($A45,Tournoi!$B$2:$AB$601,3,0)="","",VLOOKUP($A45,Tournoi!$B$2:$AB$601,3,0))</f>
        <v>Eneman</v>
      </c>
      <c r="D45" s="225" t="str">
        <f>IF(VLOOKUP($A45,Tournoi!$B$2:$AB$601,4,0)="","",VLOOKUP($A45,Tournoi!$B$2:$AB$601,4,0))</f>
        <v>Karen</v>
      </c>
      <c r="E45" s="197" t="str">
        <f>IF(VLOOKUP($A45,Tournoi!$B$2:$AB$601,5,0)="","",VLOOKUP($A45,Tournoi!$B$2:$AB$601,5,0))</f>
        <v>Spelen op Zolder</v>
      </c>
      <c r="F45" t="str">
        <f>IF(VLOOKUP($A45,Tournoi!$B$2:$AB$601,6,0)="","",VLOOKUP($A45,Tournoi!$B$2:$AB$601,6,0))</f>
        <v/>
      </c>
      <c r="G45" t="str">
        <f>IF(VLOOKUP($A45,Tournoi!$B$2:$AB$601,6,0)="","",VLOOKUP($A45,Tournoi!$B$2:$AB$601,8,0))</f>
        <v/>
      </c>
      <c r="H45" t="str">
        <f>IF(VLOOKUP($A45,Tournoi!$B$2:$AB$601,6,0)="","",VLOOKUP($A45,Tournoi!$B$2:$AB$601,12,0))</f>
        <v/>
      </c>
      <c r="I45" t="str">
        <f>IF(VLOOKUP($A45,Tournoi!$B$2:$AB$601,6,0)="","",VLOOKUP($A45,Tournoi!$B$2:$AB$601,13,0))</f>
        <v/>
      </c>
      <c r="J45" t="str">
        <f>IF(VLOOKUP($A45,Tournoi!$B$2:$AB$601,6,0)="","",VLOOKUP($A45,Tournoi!$B$2:$AB$601,17,0))</f>
        <v/>
      </c>
      <c r="K45" t="str">
        <f>IF(VLOOKUP($A45,Tournoi!$B$2:$AB$601,6,0)="","",VLOOKUP($A45,Tournoi!$B$2:$AB$601,18,0))</f>
        <v/>
      </c>
      <c r="L45" t="str">
        <f>IF(VLOOKUP($A45,Tournoi!$B$2:$AB$601,6,0)="","",VLOOKUP($A45,Tournoi!$B$2:$AB$601,22,0))</f>
        <v/>
      </c>
    </row>
    <row r="46" spans="1:12" ht="14.1" customHeight="1" x14ac:dyDescent="0.2">
      <c r="A46" s="30">
        <v>45</v>
      </c>
      <c r="B46" s="224">
        <f>IF(VLOOKUP($A46,Ludo_na!$A$2:$AB$602,3,0)="","",VLOOKUP($A46,Ludo_na!$A$2:$AB$602,2,0))</f>
        <v>541</v>
      </c>
      <c r="C46" s="225" t="str">
        <f>IF(VLOOKUP($A46,Tournoi!$B$2:$AB$601,3,0)="","",VLOOKUP($A46,Tournoi!$B$2:$AB$601,3,0))</f>
        <v>Favoreel</v>
      </c>
      <c r="D46" s="225" t="str">
        <f>IF(VLOOKUP($A46,Tournoi!$B$2:$AB$601,4,0)="","",VLOOKUP($A46,Tournoi!$B$2:$AB$601,4,0))</f>
        <v>Henk</v>
      </c>
      <c r="E46" s="197" t="str">
        <f>IF(VLOOKUP($A46,Tournoi!$B$2:$AB$601,5,0)="","",VLOOKUP($A46,Tournoi!$B$2:$AB$601,5,0))</f>
        <v>Incognito</v>
      </c>
      <c r="F46" t="str">
        <f>IF(VLOOKUP($A46,Tournoi!$B$2:$AB$601,6,0)="","",VLOOKUP($A46,Tournoi!$B$2:$AB$601,6,0))</f>
        <v/>
      </c>
      <c r="G46" t="str">
        <f>IF(VLOOKUP($A46,Tournoi!$B$2:$AB$601,6,0)="","",VLOOKUP($A46,Tournoi!$B$2:$AB$601,8,0))</f>
        <v/>
      </c>
      <c r="H46" t="str">
        <f>IF(VLOOKUP($A46,Tournoi!$B$2:$AB$601,6,0)="","",VLOOKUP($A46,Tournoi!$B$2:$AB$601,12,0))</f>
        <v/>
      </c>
      <c r="I46" t="str">
        <f>IF(VLOOKUP($A46,Tournoi!$B$2:$AB$601,6,0)="","",VLOOKUP($A46,Tournoi!$B$2:$AB$601,13,0))</f>
        <v/>
      </c>
      <c r="J46" t="str">
        <f>IF(VLOOKUP($A46,Tournoi!$B$2:$AB$601,6,0)="","",VLOOKUP($A46,Tournoi!$B$2:$AB$601,17,0))</f>
        <v/>
      </c>
      <c r="K46" t="str">
        <f>IF(VLOOKUP($A46,Tournoi!$B$2:$AB$601,6,0)="","",VLOOKUP($A46,Tournoi!$B$2:$AB$601,18,0))</f>
        <v/>
      </c>
      <c r="L46" t="str">
        <f>IF(VLOOKUP($A46,Tournoi!$B$2:$AB$601,6,0)="","",VLOOKUP($A46,Tournoi!$B$2:$AB$601,22,0))</f>
        <v/>
      </c>
    </row>
    <row r="47" spans="1:12" ht="14.1" customHeight="1" x14ac:dyDescent="0.2">
      <c r="A47" s="30">
        <v>46</v>
      </c>
      <c r="B47" s="224">
        <f>IF(VLOOKUP($A47,Ludo_na!$A$2:$AB$602,3,0)="","",VLOOKUP($A47,Ludo_na!$A$2:$AB$602,2,0))</f>
        <v>93</v>
      </c>
      <c r="C47" s="225" t="str">
        <f>IF(VLOOKUP($A47,Tournoi!$B$2:$AB$601,3,0)="","",VLOOKUP($A47,Tournoi!$B$2:$AB$601,3,0))</f>
        <v>Goussaert</v>
      </c>
      <c r="D47" s="225" t="str">
        <f>IF(VLOOKUP($A47,Tournoi!$B$2:$AB$601,4,0)="","",VLOOKUP($A47,Tournoi!$B$2:$AB$601,4,0))</f>
        <v>Serge</v>
      </c>
      <c r="E47" s="197" t="str">
        <f>IF(VLOOKUP($A47,Tournoi!$B$2:$AB$601,5,0)="","",VLOOKUP($A47,Tournoi!$B$2:$AB$601,5,0))</f>
        <v>Spelen op Zolder</v>
      </c>
      <c r="F47" t="str">
        <f>IF(VLOOKUP($A47,Tournoi!$B$2:$AB$601,6,0)="","",VLOOKUP($A47,Tournoi!$B$2:$AB$601,6,0))</f>
        <v/>
      </c>
      <c r="G47" t="str">
        <f>IF(VLOOKUP($A47,Tournoi!$B$2:$AB$601,6,0)="","",VLOOKUP($A47,Tournoi!$B$2:$AB$601,8,0))</f>
        <v/>
      </c>
      <c r="H47" t="str">
        <f>IF(VLOOKUP($A47,Tournoi!$B$2:$AB$601,6,0)="","",VLOOKUP($A47,Tournoi!$B$2:$AB$601,12,0))</f>
        <v/>
      </c>
      <c r="I47" t="str">
        <f>IF(VLOOKUP($A47,Tournoi!$B$2:$AB$601,6,0)="","",VLOOKUP($A47,Tournoi!$B$2:$AB$601,13,0))</f>
        <v/>
      </c>
      <c r="J47" t="str">
        <f>IF(VLOOKUP($A47,Tournoi!$B$2:$AB$601,6,0)="","",VLOOKUP($A47,Tournoi!$B$2:$AB$601,17,0))</f>
        <v/>
      </c>
      <c r="K47" t="str">
        <f>IF(VLOOKUP($A47,Tournoi!$B$2:$AB$601,6,0)="","",VLOOKUP($A47,Tournoi!$B$2:$AB$601,18,0))</f>
        <v/>
      </c>
      <c r="L47" t="str">
        <f>IF(VLOOKUP($A47,Tournoi!$B$2:$AB$601,6,0)="","",VLOOKUP($A47,Tournoi!$B$2:$AB$601,22,0))</f>
        <v/>
      </c>
    </row>
    <row r="48" spans="1:12" ht="14.1" customHeight="1" x14ac:dyDescent="0.2">
      <c r="A48" s="30">
        <v>47</v>
      </c>
      <c r="B48" s="224">
        <f>IF(VLOOKUP($A48,Ludo_na!$A$2:$AB$602,3,0)="","",VLOOKUP($A48,Ludo_na!$A$2:$AB$602,2,0))</f>
        <v>532</v>
      </c>
      <c r="C48" s="225" t="str">
        <f>IF(VLOOKUP($A48,Tournoi!$B$2:$AB$601,3,0)="","",VLOOKUP($A48,Tournoi!$B$2:$AB$601,3,0))</f>
        <v>Geeraert</v>
      </c>
      <c r="D48" s="225" t="str">
        <f>IF(VLOOKUP($A48,Tournoi!$B$2:$AB$601,4,0)="","",VLOOKUP($A48,Tournoi!$B$2:$AB$601,4,0))</f>
        <v>Yoëlle</v>
      </c>
      <c r="E48" s="197" t="str">
        <f>IF(VLOOKUP($A48,Tournoi!$B$2:$AB$601,5,0)="","",VLOOKUP($A48,Tournoi!$B$2:$AB$601,5,0))</f>
        <v>Spelen op Zolder</v>
      </c>
      <c r="F48" t="str">
        <f>IF(VLOOKUP($A48,Tournoi!$B$2:$AB$601,6,0)="","",VLOOKUP($A48,Tournoi!$B$2:$AB$601,6,0))</f>
        <v/>
      </c>
      <c r="G48" t="str">
        <f>IF(VLOOKUP($A48,Tournoi!$B$2:$AB$601,6,0)="","",VLOOKUP($A48,Tournoi!$B$2:$AB$601,8,0))</f>
        <v/>
      </c>
      <c r="H48" t="str">
        <f>IF(VLOOKUP($A48,Tournoi!$B$2:$AB$601,6,0)="","",VLOOKUP($A48,Tournoi!$B$2:$AB$601,12,0))</f>
        <v/>
      </c>
      <c r="I48" t="str">
        <f>IF(VLOOKUP($A48,Tournoi!$B$2:$AB$601,6,0)="","",VLOOKUP($A48,Tournoi!$B$2:$AB$601,13,0))</f>
        <v/>
      </c>
      <c r="J48" t="str">
        <f>IF(VLOOKUP($A48,Tournoi!$B$2:$AB$601,6,0)="","",VLOOKUP($A48,Tournoi!$B$2:$AB$601,17,0))</f>
        <v/>
      </c>
      <c r="K48" t="str">
        <f>IF(VLOOKUP($A48,Tournoi!$B$2:$AB$601,6,0)="","",VLOOKUP($A48,Tournoi!$B$2:$AB$601,18,0))</f>
        <v/>
      </c>
      <c r="L48" t="str">
        <f>IF(VLOOKUP($A48,Tournoi!$B$2:$AB$601,6,0)="","",VLOOKUP($A48,Tournoi!$B$2:$AB$601,22,0))</f>
        <v/>
      </c>
    </row>
    <row r="49" spans="1:12" ht="14.1" customHeight="1" x14ac:dyDescent="0.2">
      <c r="A49" s="30">
        <v>48</v>
      </c>
      <c r="B49" s="224">
        <f>IF(VLOOKUP($A49,Ludo_na!$A$2:$AB$602,3,0)="","",VLOOKUP($A49,Ludo_na!$A$2:$AB$602,2,0))</f>
        <v>112</v>
      </c>
      <c r="C49" s="225" t="str">
        <f>IF(VLOOKUP($A49,Tournoi!$B$2:$AB$601,3,0)="","",VLOOKUP($A49,Tournoi!$B$2:$AB$601,3,0))</f>
        <v>Claesen</v>
      </c>
      <c r="D49" s="225" t="str">
        <f>IF(VLOOKUP($A49,Tournoi!$B$2:$AB$601,4,0)="","",VLOOKUP($A49,Tournoi!$B$2:$AB$601,4,0))</f>
        <v>Jeroen</v>
      </c>
      <c r="E49" t="str">
        <f>IF(VLOOKUP($A49,Tournoi!$B$2:$AB$601,5,0)="","",VLOOKUP($A49,Tournoi!$B$2:$AB$601,5,0))</f>
        <v/>
      </c>
      <c r="F49" t="str">
        <f>IF(VLOOKUP($A49,Tournoi!$B$2:$AB$601,6,0)="","",VLOOKUP($A49,Tournoi!$B$2:$AB$601,6,0))</f>
        <v/>
      </c>
      <c r="G49" t="str">
        <f>IF(VLOOKUP($A49,Tournoi!$B$2:$AB$601,6,0)="","",VLOOKUP($A49,Tournoi!$B$2:$AB$601,8,0))</f>
        <v/>
      </c>
      <c r="H49" t="str">
        <f>IF(VLOOKUP($A49,Tournoi!$B$2:$AB$601,6,0)="","",VLOOKUP($A49,Tournoi!$B$2:$AB$601,12,0))</f>
        <v/>
      </c>
      <c r="I49" t="str">
        <f>IF(VLOOKUP($A49,Tournoi!$B$2:$AB$601,6,0)="","",VLOOKUP($A49,Tournoi!$B$2:$AB$601,13,0))</f>
        <v/>
      </c>
      <c r="J49" t="str">
        <f>IF(VLOOKUP($A49,Tournoi!$B$2:$AB$601,6,0)="","",VLOOKUP($A49,Tournoi!$B$2:$AB$601,17,0))</f>
        <v/>
      </c>
      <c r="K49" t="str">
        <f>IF(VLOOKUP($A49,Tournoi!$B$2:$AB$601,6,0)="","",VLOOKUP($A49,Tournoi!$B$2:$AB$601,18,0))</f>
        <v/>
      </c>
      <c r="L49" t="str">
        <f>IF(VLOOKUP($A49,Tournoi!$B$2:$AB$601,6,0)="","",VLOOKUP($A49,Tournoi!$B$2:$AB$601,22,0))</f>
        <v/>
      </c>
    </row>
    <row r="50" spans="1:12" ht="14.1" customHeight="1" x14ac:dyDescent="0.2">
      <c r="A50" s="30">
        <v>49</v>
      </c>
      <c r="B50" s="224">
        <f>IF(VLOOKUP($A50,Ludo_na!$A$2:$AB$602,3,0)="","",VLOOKUP($A50,Ludo_na!$A$2:$AB$602,2,0))</f>
        <v>272</v>
      </c>
      <c r="C50" s="225" t="str">
        <f>IF(VLOOKUP($A50,Tournoi!$B$2:$AB$601,3,0)="","",VLOOKUP($A50,Tournoi!$B$2:$AB$601,3,0))</f>
        <v>Scheemaker</v>
      </c>
      <c r="D50" s="225" t="str">
        <f>IF(VLOOKUP($A50,Tournoi!$B$2:$AB$601,4,0)="","",VLOOKUP($A50,Tournoi!$B$2:$AB$601,4,0))</f>
        <v>Patrick</v>
      </c>
      <c r="E50" s="197" t="str">
        <f>IF(VLOOKUP($A50,Tournoi!$B$2:$AB$601,5,0)="","",VLOOKUP($A50,Tournoi!$B$2:$AB$601,5,0))</f>
        <v>Mad Freddy</v>
      </c>
      <c r="F50" t="str">
        <f>IF(VLOOKUP($A50,Tournoi!$B$2:$AB$601,6,0)="","",VLOOKUP($A50,Tournoi!$B$2:$AB$601,6,0))</f>
        <v/>
      </c>
      <c r="G50" t="str">
        <f>IF(VLOOKUP($A50,Tournoi!$B$2:$AB$601,6,0)="","",VLOOKUP($A50,Tournoi!$B$2:$AB$601,8,0))</f>
        <v/>
      </c>
      <c r="H50" t="str">
        <f>IF(VLOOKUP($A50,Tournoi!$B$2:$AB$601,6,0)="","",VLOOKUP($A50,Tournoi!$B$2:$AB$601,12,0))</f>
        <v/>
      </c>
      <c r="I50" t="str">
        <f>IF(VLOOKUP($A50,Tournoi!$B$2:$AB$601,6,0)="","",VLOOKUP($A50,Tournoi!$B$2:$AB$601,13,0))</f>
        <v/>
      </c>
      <c r="J50" t="str">
        <f>IF(VLOOKUP($A50,Tournoi!$B$2:$AB$601,6,0)="","",VLOOKUP($A50,Tournoi!$B$2:$AB$601,17,0))</f>
        <v/>
      </c>
      <c r="K50" t="str">
        <f>IF(VLOOKUP($A50,Tournoi!$B$2:$AB$601,6,0)="","",VLOOKUP($A50,Tournoi!$B$2:$AB$601,18,0))</f>
        <v/>
      </c>
      <c r="L50" t="str">
        <f>IF(VLOOKUP($A50,Tournoi!$B$2:$AB$601,6,0)="","",VLOOKUP($A50,Tournoi!$B$2:$AB$601,22,0))</f>
        <v/>
      </c>
    </row>
    <row r="51" spans="1:12" ht="14.1" customHeight="1" x14ac:dyDescent="0.2">
      <c r="A51" s="30">
        <v>50</v>
      </c>
      <c r="B51" s="224">
        <f>IF(VLOOKUP($A51,Ludo_na!$A$2:$AB$602,3,0)="","",VLOOKUP($A51,Ludo_na!$A$2:$AB$602,2,0))</f>
        <v>100</v>
      </c>
      <c r="C51" s="225" t="str">
        <f>IF(VLOOKUP($A51,Tournoi!$B$2:$AB$601,3,0)="","",VLOOKUP($A51,Tournoi!$B$2:$AB$601,3,0))</f>
        <v>Cadot</v>
      </c>
      <c r="D51" s="225" t="str">
        <f>IF(VLOOKUP($A51,Tournoi!$B$2:$AB$601,4,0)="","",VLOOKUP($A51,Tournoi!$B$2:$AB$601,4,0))</f>
        <v>Pascal</v>
      </c>
      <c r="E51" t="str">
        <f>IF(VLOOKUP($A51,Tournoi!$B$2:$AB$601,5,0)="","",VLOOKUP($A51,Tournoi!$B$2:$AB$601,5,0))</f>
        <v/>
      </c>
      <c r="F51" t="str">
        <f>IF(VLOOKUP($A51,Tournoi!$B$2:$AB$601,6,0)="","",VLOOKUP($A51,Tournoi!$B$2:$AB$601,6,0))</f>
        <v/>
      </c>
      <c r="G51" t="str">
        <f>IF(VLOOKUP($A51,Tournoi!$B$2:$AB$601,6,0)="","",VLOOKUP($A51,Tournoi!$B$2:$AB$601,8,0))</f>
        <v/>
      </c>
      <c r="H51" t="str">
        <f>IF(VLOOKUP($A51,Tournoi!$B$2:$AB$601,6,0)="","",VLOOKUP($A51,Tournoi!$B$2:$AB$601,12,0))</f>
        <v/>
      </c>
      <c r="I51" t="str">
        <f>IF(VLOOKUP($A51,Tournoi!$B$2:$AB$601,6,0)="","",VLOOKUP($A51,Tournoi!$B$2:$AB$601,13,0))</f>
        <v/>
      </c>
      <c r="J51" t="str">
        <f>IF(VLOOKUP($A51,Tournoi!$B$2:$AB$601,6,0)="","",VLOOKUP($A51,Tournoi!$B$2:$AB$601,17,0))</f>
        <v/>
      </c>
      <c r="K51" t="str">
        <f>IF(VLOOKUP($A51,Tournoi!$B$2:$AB$601,6,0)="","",VLOOKUP($A51,Tournoi!$B$2:$AB$601,18,0))</f>
        <v/>
      </c>
      <c r="L51" t="str">
        <f>IF(VLOOKUP($A51,Tournoi!$B$2:$AB$601,6,0)="","",VLOOKUP($A51,Tournoi!$B$2:$AB$601,22,0))</f>
        <v/>
      </c>
    </row>
    <row r="52" spans="1:12" ht="14.1" customHeight="1" x14ac:dyDescent="0.2">
      <c r="A52" s="30">
        <v>51</v>
      </c>
      <c r="B52" s="224">
        <f>IF(VLOOKUP($A52,Ludo_na!$A$2:$AB$602,3,0)="","",VLOOKUP($A52,Ludo_na!$A$2:$AB$602,2,0))</f>
        <v>221</v>
      </c>
      <c r="C52" s="225" t="str">
        <f>IF(VLOOKUP($A52,Tournoi!$B$2:$AB$601,3,0)="","",VLOOKUP($A52,Tournoi!$B$2:$AB$601,3,0))</f>
        <v>Debaere</v>
      </c>
      <c r="D52" s="225" t="str">
        <f>IF(VLOOKUP($A52,Tournoi!$B$2:$AB$601,4,0)="","",VLOOKUP($A52,Tournoi!$B$2:$AB$601,4,0))</f>
        <v>Brenda</v>
      </c>
      <c r="E52" s="197" t="str">
        <f>IF(VLOOKUP($A52,Tournoi!$B$2:$AB$601,5,0)="","",VLOOKUP($A52,Tournoi!$B$2:$AB$601,5,0))</f>
        <v>Teen en Tander</v>
      </c>
      <c r="F52" t="str">
        <f>IF(VLOOKUP($A52,Tournoi!$B$2:$AB$601,6,0)="","",VLOOKUP($A52,Tournoi!$B$2:$AB$601,6,0))</f>
        <v/>
      </c>
      <c r="G52" t="str">
        <f>IF(VLOOKUP($A52,Tournoi!$B$2:$AB$601,6,0)="","",VLOOKUP($A52,Tournoi!$B$2:$AB$601,8,0))</f>
        <v/>
      </c>
      <c r="H52" t="str">
        <f>IF(VLOOKUP($A52,Tournoi!$B$2:$AB$601,6,0)="","",VLOOKUP($A52,Tournoi!$B$2:$AB$601,12,0))</f>
        <v/>
      </c>
      <c r="I52" t="str">
        <f>IF(VLOOKUP($A52,Tournoi!$B$2:$AB$601,6,0)="","",VLOOKUP($A52,Tournoi!$B$2:$AB$601,13,0))</f>
        <v/>
      </c>
      <c r="J52" t="str">
        <f>IF(VLOOKUP($A52,Tournoi!$B$2:$AB$601,6,0)="","",VLOOKUP($A52,Tournoi!$B$2:$AB$601,17,0))</f>
        <v/>
      </c>
      <c r="K52" t="str">
        <f>IF(VLOOKUP($A52,Tournoi!$B$2:$AB$601,6,0)="","",VLOOKUP($A52,Tournoi!$B$2:$AB$601,18,0))</f>
        <v/>
      </c>
      <c r="L52" t="str">
        <f>IF(VLOOKUP($A52,Tournoi!$B$2:$AB$601,6,0)="","",VLOOKUP($A52,Tournoi!$B$2:$AB$601,22,0))</f>
        <v/>
      </c>
    </row>
    <row r="53" spans="1:12" ht="14.1" customHeight="1" x14ac:dyDescent="0.2">
      <c r="A53" s="30">
        <v>52</v>
      </c>
      <c r="B53" s="224">
        <f>IF(VLOOKUP($A53,Ludo_na!$A$2:$AB$602,3,0)="","",VLOOKUP($A53,Ludo_na!$A$2:$AB$602,2,0))</f>
        <v>371</v>
      </c>
      <c r="C53" s="225" t="str">
        <f>IF(VLOOKUP($A53,Tournoi!$B$2:$AB$601,3,0)="","",VLOOKUP($A53,Tournoi!$B$2:$AB$601,3,0))</f>
        <v>Storme</v>
      </c>
      <c r="D53" s="225" t="str">
        <f>IF(VLOOKUP($A53,Tournoi!$B$2:$AB$601,4,0)="","",VLOOKUP($A53,Tournoi!$B$2:$AB$601,4,0))</f>
        <v>Nikolaas</v>
      </c>
      <c r="E53" t="str">
        <f>IF(VLOOKUP($A53,Tournoi!$B$2:$AB$601,5,0)="","",VLOOKUP($A53,Tournoi!$B$2:$AB$601,5,0))</f>
        <v/>
      </c>
      <c r="F53" t="str">
        <f>IF(VLOOKUP($A53,Tournoi!$B$2:$AB$601,6,0)="","",VLOOKUP($A53,Tournoi!$B$2:$AB$601,6,0))</f>
        <v/>
      </c>
      <c r="G53" t="str">
        <f>IF(VLOOKUP($A53,Tournoi!$B$2:$AB$601,6,0)="","",VLOOKUP($A53,Tournoi!$B$2:$AB$601,8,0))</f>
        <v/>
      </c>
      <c r="H53" t="str">
        <f>IF(VLOOKUP($A53,Tournoi!$B$2:$AB$601,6,0)="","",VLOOKUP($A53,Tournoi!$B$2:$AB$601,12,0))</f>
        <v/>
      </c>
      <c r="I53" t="str">
        <f>IF(VLOOKUP($A53,Tournoi!$B$2:$AB$601,6,0)="","",VLOOKUP($A53,Tournoi!$B$2:$AB$601,13,0))</f>
        <v/>
      </c>
      <c r="J53" t="str">
        <f>IF(VLOOKUP($A53,Tournoi!$B$2:$AB$601,6,0)="","",VLOOKUP($A53,Tournoi!$B$2:$AB$601,17,0))</f>
        <v/>
      </c>
      <c r="K53" t="str">
        <f>IF(VLOOKUP($A53,Tournoi!$B$2:$AB$601,6,0)="","",VLOOKUP($A53,Tournoi!$B$2:$AB$601,18,0))</f>
        <v/>
      </c>
      <c r="L53" t="str">
        <f>IF(VLOOKUP($A53,Tournoi!$B$2:$AB$601,6,0)="","",VLOOKUP($A53,Tournoi!$B$2:$AB$601,22,0))</f>
        <v/>
      </c>
    </row>
    <row r="54" spans="1:12" ht="14.1" customHeight="1" x14ac:dyDescent="0.2">
      <c r="A54" s="30">
        <v>53</v>
      </c>
      <c r="B54" s="224">
        <f>IF(VLOOKUP($A54,Ludo_na!$A$2:$AB$602,3,0)="","",VLOOKUP($A54,Ludo_na!$A$2:$AB$602,2,0))</f>
        <v>404</v>
      </c>
      <c r="C54" s="225" t="str">
        <f>IF(VLOOKUP($A54,Tournoi!$B$2:$AB$601,3,0)="","",VLOOKUP($A54,Tournoi!$B$2:$AB$601,3,0))</f>
        <v>Hanne</v>
      </c>
      <c r="D54" s="225" t="str">
        <f>IF(VLOOKUP($A54,Tournoi!$B$2:$AB$601,4,0)="","",VLOOKUP($A54,Tournoi!$B$2:$AB$601,4,0))</f>
        <v>Jürgen</v>
      </c>
      <c r="E54" t="str">
        <f>IF(VLOOKUP($A54,Tournoi!$B$2:$AB$601,5,0)="","",VLOOKUP($A54,Tournoi!$B$2:$AB$601,5,0))</f>
        <v/>
      </c>
      <c r="F54" t="str">
        <f>IF(VLOOKUP($A54,Tournoi!$B$2:$AB$601,6,0)="","",VLOOKUP($A54,Tournoi!$B$2:$AB$601,6,0))</f>
        <v/>
      </c>
      <c r="G54" t="str">
        <f>IF(VLOOKUP($A54,Tournoi!$B$2:$AB$601,6,0)="","",VLOOKUP($A54,Tournoi!$B$2:$AB$601,8,0))</f>
        <v/>
      </c>
      <c r="H54" t="str">
        <f>IF(VLOOKUP($A54,Tournoi!$B$2:$AB$601,6,0)="","",VLOOKUP($A54,Tournoi!$B$2:$AB$601,12,0))</f>
        <v/>
      </c>
      <c r="I54" t="str">
        <f>IF(VLOOKUP($A54,Tournoi!$B$2:$AB$601,6,0)="","",VLOOKUP($A54,Tournoi!$B$2:$AB$601,13,0))</f>
        <v/>
      </c>
      <c r="J54" t="str">
        <f>IF(VLOOKUP($A54,Tournoi!$B$2:$AB$601,6,0)="","",VLOOKUP($A54,Tournoi!$B$2:$AB$601,17,0))</f>
        <v/>
      </c>
      <c r="K54" t="str">
        <f>IF(VLOOKUP($A54,Tournoi!$B$2:$AB$601,6,0)="","",VLOOKUP($A54,Tournoi!$B$2:$AB$601,18,0))</f>
        <v/>
      </c>
      <c r="L54" t="str">
        <f>IF(VLOOKUP($A54,Tournoi!$B$2:$AB$601,6,0)="","",VLOOKUP($A54,Tournoi!$B$2:$AB$601,22,0))</f>
        <v/>
      </c>
    </row>
    <row r="55" spans="1:12" ht="14.1" customHeight="1" x14ac:dyDescent="0.2">
      <c r="A55" s="30">
        <v>54</v>
      </c>
      <c r="B55" s="224">
        <f>IF(VLOOKUP($A55,Ludo_na!$A$2:$AB$602,3,0)="","",VLOOKUP($A55,Ludo_na!$A$2:$AB$602,2,0))</f>
        <v>192</v>
      </c>
      <c r="C55" s="225" t="str">
        <f>IF(VLOOKUP($A55,Tournoi!$B$2:$AB$601,3,0)="","",VLOOKUP($A55,Tournoi!$B$2:$AB$601,3,0))</f>
        <v>Janssens</v>
      </c>
      <c r="D55" s="225" t="str">
        <f>IF(VLOOKUP($A55,Tournoi!$B$2:$AB$601,4,0)="","",VLOOKUP($A55,Tournoi!$B$2:$AB$601,4,0))</f>
        <v>Freddy</v>
      </c>
      <c r="E55" s="197" t="str">
        <f>IF(VLOOKUP($A55,Tournoi!$B$2:$AB$601,5,0)="","",VLOOKUP($A55,Tournoi!$B$2:$AB$601,5,0))</f>
        <v>De Speeldoos</v>
      </c>
      <c r="F55" t="str">
        <f>IF(VLOOKUP($A55,Tournoi!$B$2:$AB$601,6,0)="","",VLOOKUP($A55,Tournoi!$B$2:$AB$601,6,0))</f>
        <v>Aanwezig</v>
      </c>
      <c r="G55" t="str">
        <f>IF(VLOOKUP($A55,Tournoi!$B$2:$AB$601,6,0)="","",VLOOKUP($A55,Tournoi!$B$2:$AB$601,8,0))</f>
        <v>Wettlauf nach El Dorado</v>
      </c>
      <c r="H55">
        <f>IF(VLOOKUP($A55,Tournoi!$B$2:$AB$601,6,0)="","",VLOOKUP($A55,Tournoi!$B$2:$AB$601,12,0))</f>
        <v>33.533333333333331</v>
      </c>
      <c r="I55" t="str">
        <f>IF(VLOOKUP($A55,Tournoi!$B$2:$AB$601,6,0)="","",VLOOKUP($A55,Tournoi!$B$2:$AB$601,13,0))</f>
        <v>Village</v>
      </c>
      <c r="J55">
        <f>IF(VLOOKUP($A55,Tournoi!$B$2:$AB$601,6,0)="","",VLOOKUP($A55,Tournoi!$B$2:$AB$601,17,0))</f>
        <v>0.22916666666666666</v>
      </c>
      <c r="K55" t="str">
        <f>IF(VLOOKUP($A55,Tournoi!$B$2:$AB$601,6,0)="","",VLOOKUP($A55,Tournoi!$B$2:$AB$601,18,0))</f>
        <v>Majesty</v>
      </c>
      <c r="L55">
        <f>IF(VLOOKUP($A55,Tournoi!$B$2:$AB$601,6,0)="","",VLOOKUP($A55,Tournoi!$B$2:$AB$601,22,0))</f>
        <v>104.27310924369748</v>
      </c>
    </row>
    <row r="56" spans="1:12" ht="14.1" customHeight="1" x14ac:dyDescent="0.2">
      <c r="A56" s="30">
        <v>55</v>
      </c>
      <c r="B56" s="224">
        <f>IF(VLOOKUP($A56,Ludo_na!$A$2:$AB$602,3,0)="","",VLOOKUP($A56,Ludo_na!$A$2:$AB$602,2,0))</f>
        <v>35</v>
      </c>
      <c r="C56" s="225" t="str">
        <f>IF(VLOOKUP($A56,Tournoi!$B$2:$AB$601,3,0)="","",VLOOKUP($A56,Tournoi!$B$2:$AB$601,3,0))</f>
        <v>Baeckelandt</v>
      </c>
      <c r="D56" s="225" t="str">
        <f>IF(VLOOKUP($A56,Tournoi!$B$2:$AB$601,4,0)="","",VLOOKUP($A56,Tournoi!$B$2:$AB$601,4,0))</f>
        <v>Timothy</v>
      </c>
      <c r="E56" s="197" t="str">
        <f>IF(VLOOKUP($A56,Tournoi!$B$2:$AB$601,5,0)="","",VLOOKUP($A56,Tournoi!$B$2:$AB$601,5,0))</f>
        <v>Winning Movez</v>
      </c>
      <c r="F56" t="str">
        <f>IF(VLOOKUP($A56,Tournoi!$B$2:$AB$601,6,0)="","",VLOOKUP($A56,Tournoi!$B$2:$AB$601,6,0))</f>
        <v>Aanwezig</v>
      </c>
      <c r="G56">
        <f>IF(VLOOKUP($A56,Tournoi!$B$2:$AB$601,6,0)="","",VLOOKUP($A56,Tournoi!$B$2:$AB$601,8,0))</f>
        <v>0</v>
      </c>
      <c r="H56">
        <f>IF(VLOOKUP($A56,Tournoi!$B$2:$AB$601,6,0)="","",VLOOKUP($A56,Tournoi!$B$2:$AB$601,12,0))</f>
        <v>0</v>
      </c>
      <c r="I56" t="str">
        <f>IF(VLOOKUP($A56,Tournoi!$B$2:$AB$601,6,0)="","",VLOOKUP($A56,Tournoi!$B$2:$AB$601,13,0))</f>
        <v>Dynasties: Verdeel en heers</v>
      </c>
      <c r="J56">
        <f>IF(VLOOKUP($A56,Tournoi!$B$2:$AB$601,6,0)="","",VLOOKUP($A56,Tournoi!$B$2:$AB$601,17,0))</f>
        <v>105.27155172413794</v>
      </c>
      <c r="K56" t="str">
        <f>IF(VLOOKUP($A56,Tournoi!$B$2:$AB$601,6,0)="","",VLOOKUP($A56,Tournoi!$B$2:$AB$601,18,0))</f>
        <v>Dominion</v>
      </c>
      <c r="L56">
        <f>IF(VLOOKUP($A56,Tournoi!$B$2:$AB$601,6,0)="","",VLOOKUP($A56,Tournoi!$B$2:$AB$601,22,0))</f>
        <v>0.17241379310344829</v>
      </c>
    </row>
    <row r="57" spans="1:12" ht="14.1" customHeight="1" x14ac:dyDescent="0.2">
      <c r="A57" s="30">
        <v>56</v>
      </c>
      <c r="B57" s="224">
        <f>IF(VLOOKUP($A57,Ludo_na!$A$2:$AB$602,3,0)="","",VLOOKUP($A57,Ludo_na!$A$2:$AB$602,2,0))</f>
        <v>306</v>
      </c>
      <c r="C57" s="225" t="str">
        <f>IF(VLOOKUP($A57,Tournoi!$B$2:$AB$601,3,0)="","",VLOOKUP($A57,Tournoi!$B$2:$AB$601,3,0))</f>
        <v>De Vlaeminck</v>
      </c>
      <c r="D57" s="225" t="str">
        <f>IF(VLOOKUP($A57,Tournoi!$B$2:$AB$601,4,0)="","",VLOOKUP($A57,Tournoi!$B$2:$AB$601,4,0))</f>
        <v>Heidi</v>
      </c>
      <c r="E57" t="str">
        <f>IF(VLOOKUP($A57,Tournoi!$B$2:$AB$601,5,0)="","",VLOOKUP($A57,Tournoi!$B$2:$AB$601,5,0))</f>
        <v/>
      </c>
      <c r="F57" t="str">
        <f>IF(VLOOKUP($A57,Tournoi!$B$2:$AB$601,6,0)="","",VLOOKUP($A57,Tournoi!$B$2:$AB$601,6,0))</f>
        <v/>
      </c>
      <c r="G57" t="str">
        <f>IF(VLOOKUP($A57,Tournoi!$B$2:$AB$601,6,0)="","",VLOOKUP($A57,Tournoi!$B$2:$AB$601,8,0))</f>
        <v/>
      </c>
      <c r="H57" t="str">
        <f>IF(VLOOKUP($A57,Tournoi!$B$2:$AB$601,6,0)="","",VLOOKUP($A57,Tournoi!$B$2:$AB$601,12,0))</f>
        <v/>
      </c>
      <c r="I57" t="str">
        <f>IF(VLOOKUP($A57,Tournoi!$B$2:$AB$601,6,0)="","",VLOOKUP($A57,Tournoi!$B$2:$AB$601,13,0))</f>
        <v/>
      </c>
      <c r="J57" t="str">
        <f>IF(VLOOKUP($A57,Tournoi!$B$2:$AB$601,6,0)="","",VLOOKUP($A57,Tournoi!$B$2:$AB$601,17,0))</f>
        <v/>
      </c>
      <c r="K57" t="str">
        <f>IF(VLOOKUP($A57,Tournoi!$B$2:$AB$601,6,0)="","",VLOOKUP($A57,Tournoi!$B$2:$AB$601,18,0))</f>
        <v/>
      </c>
      <c r="L57" t="str">
        <f>IF(VLOOKUP($A57,Tournoi!$B$2:$AB$601,6,0)="","",VLOOKUP($A57,Tournoi!$B$2:$AB$601,22,0))</f>
        <v/>
      </c>
    </row>
    <row r="58" spans="1:12" ht="14.1" customHeight="1" x14ac:dyDescent="0.2">
      <c r="A58" s="30">
        <v>57</v>
      </c>
      <c r="B58" s="224">
        <f>IF(VLOOKUP($A58,Ludo_na!$A$2:$AB$602,3,0)="","",VLOOKUP($A58,Ludo_na!$A$2:$AB$602,2,0))</f>
        <v>367</v>
      </c>
      <c r="C58" s="225" t="str">
        <f>IF(VLOOKUP($A58,Tournoi!$B$2:$AB$601,3,0)="","",VLOOKUP($A58,Tournoi!$B$2:$AB$601,3,0))</f>
        <v>Albrecht</v>
      </c>
      <c r="D58" s="225" t="str">
        <f>IF(VLOOKUP($A58,Tournoi!$B$2:$AB$601,4,0)="","",VLOOKUP($A58,Tournoi!$B$2:$AB$601,4,0))</f>
        <v>Tatiana</v>
      </c>
      <c r="E58" t="str">
        <f>IF(VLOOKUP($A58,Tournoi!$B$2:$AB$601,5,0)="","",VLOOKUP($A58,Tournoi!$B$2:$AB$601,5,0))</f>
        <v/>
      </c>
      <c r="F58" t="str">
        <f>IF(VLOOKUP($A58,Tournoi!$B$2:$AB$601,6,0)="","",VLOOKUP($A58,Tournoi!$B$2:$AB$601,6,0))</f>
        <v/>
      </c>
      <c r="G58" t="str">
        <f>IF(VLOOKUP($A58,Tournoi!$B$2:$AB$601,6,0)="","",VLOOKUP($A58,Tournoi!$B$2:$AB$601,8,0))</f>
        <v/>
      </c>
      <c r="H58" t="str">
        <f>IF(VLOOKUP($A58,Tournoi!$B$2:$AB$601,6,0)="","",VLOOKUP($A58,Tournoi!$B$2:$AB$601,12,0))</f>
        <v/>
      </c>
      <c r="I58" t="str">
        <f>IF(VLOOKUP($A58,Tournoi!$B$2:$AB$601,6,0)="","",VLOOKUP($A58,Tournoi!$B$2:$AB$601,13,0))</f>
        <v/>
      </c>
      <c r="J58" t="str">
        <f>IF(VLOOKUP($A58,Tournoi!$B$2:$AB$601,6,0)="","",VLOOKUP($A58,Tournoi!$B$2:$AB$601,17,0))</f>
        <v/>
      </c>
      <c r="K58" t="str">
        <f>IF(VLOOKUP($A58,Tournoi!$B$2:$AB$601,6,0)="","",VLOOKUP($A58,Tournoi!$B$2:$AB$601,18,0))</f>
        <v/>
      </c>
      <c r="L58" t="str">
        <f>IF(VLOOKUP($A58,Tournoi!$B$2:$AB$601,6,0)="","",VLOOKUP($A58,Tournoi!$B$2:$AB$601,22,0))</f>
        <v/>
      </c>
    </row>
    <row r="59" spans="1:12" ht="14.1" customHeight="1" x14ac:dyDescent="0.2">
      <c r="A59" s="30">
        <v>58</v>
      </c>
      <c r="B59" s="224">
        <f>IF(VLOOKUP($A59,Ludo_na!$A$2:$AB$602,3,0)="","",VLOOKUP($A59,Ludo_na!$A$2:$AB$602,2,0))</f>
        <v>115</v>
      </c>
      <c r="C59" s="225" t="str">
        <f>IF(VLOOKUP($A59,Tournoi!$B$2:$AB$601,3,0)="","",VLOOKUP($A59,Tournoi!$B$2:$AB$601,3,0))</f>
        <v>Struye</v>
      </c>
      <c r="D59" s="225" t="str">
        <f>IF(VLOOKUP($A59,Tournoi!$B$2:$AB$601,4,0)="","",VLOOKUP($A59,Tournoi!$B$2:$AB$601,4,0))</f>
        <v>Inge</v>
      </c>
      <c r="E59" s="197" t="str">
        <f>IF(VLOOKUP($A59,Tournoi!$B$2:$AB$601,5,0)="","",VLOOKUP($A59,Tournoi!$B$2:$AB$601,5,0))</f>
        <v>Spelen op Zolder</v>
      </c>
      <c r="F59" t="str">
        <f>IF(VLOOKUP($A59,Tournoi!$B$2:$AB$601,6,0)="","",VLOOKUP($A59,Tournoi!$B$2:$AB$601,6,0))</f>
        <v/>
      </c>
      <c r="G59" t="str">
        <f>IF(VLOOKUP($A59,Tournoi!$B$2:$AB$601,6,0)="","",VLOOKUP($A59,Tournoi!$B$2:$AB$601,8,0))</f>
        <v/>
      </c>
      <c r="H59" t="str">
        <f>IF(VLOOKUP($A59,Tournoi!$B$2:$AB$601,6,0)="","",VLOOKUP($A59,Tournoi!$B$2:$AB$601,12,0))</f>
        <v/>
      </c>
      <c r="I59" t="str">
        <f>IF(VLOOKUP($A59,Tournoi!$B$2:$AB$601,6,0)="","",VLOOKUP($A59,Tournoi!$B$2:$AB$601,13,0))</f>
        <v/>
      </c>
      <c r="J59" t="str">
        <f>IF(VLOOKUP($A59,Tournoi!$B$2:$AB$601,6,0)="","",VLOOKUP($A59,Tournoi!$B$2:$AB$601,17,0))</f>
        <v/>
      </c>
      <c r="K59" t="str">
        <f>IF(VLOOKUP($A59,Tournoi!$B$2:$AB$601,6,0)="","",VLOOKUP($A59,Tournoi!$B$2:$AB$601,18,0))</f>
        <v/>
      </c>
      <c r="L59" t="str">
        <f>IF(VLOOKUP($A59,Tournoi!$B$2:$AB$601,6,0)="","",VLOOKUP($A59,Tournoi!$B$2:$AB$601,22,0))</f>
        <v/>
      </c>
    </row>
    <row r="60" spans="1:12" ht="14.1" customHeight="1" x14ac:dyDescent="0.2">
      <c r="A60" s="30">
        <v>59</v>
      </c>
      <c r="B60" s="224">
        <f>IF(VLOOKUP($A60,Ludo_na!$A$2:$AB$602,3,0)="","",VLOOKUP($A60,Ludo_na!$A$2:$AB$602,2,0))</f>
        <v>466</v>
      </c>
      <c r="C60" s="225" t="str">
        <f>IF(VLOOKUP($A60,Tournoi!$B$2:$AB$601,3,0)="","",VLOOKUP($A60,Tournoi!$B$2:$AB$601,3,0))</f>
        <v>Ysenbrandt</v>
      </c>
      <c r="D60" s="225" t="str">
        <f>IF(VLOOKUP($A60,Tournoi!$B$2:$AB$601,4,0)="","",VLOOKUP($A60,Tournoi!$B$2:$AB$601,4,0))</f>
        <v>Arezki</v>
      </c>
      <c r="E60" t="str">
        <f>IF(VLOOKUP($A60,Tournoi!$B$2:$AB$601,5,0)="","",VLOOKUP($A60,Tournoi!$B$2:$AB$601,5,0))</f>
        <v/>
      </c>
      <c r="F60" t="str">
        <f>IF(VLOOKUP($A60,Tournoi!$B$2:$AB$601,6,0)="","",VLOOKUP($A60,Tournoi!$B$2:$AB$601,6,0))</f>
        <v/>
      </c>
      <c r="G60" t="str">
        <f>IF(VLOOKUP($A60,Tournoi!$B$2:$AB$601,6,0)="","",VLOOKUP($A60,Tournoi!$B$2:$AB$601,8,0))</f>
        <v/>
      </c>
      <c r="H60" t="str">
        <f>IF(VLOOKUP($A60,Tournoi!$B$2:$AB$601,6,0)="","",VLOOKUP($A60,Tournoi!$B$2:$AB$601,12,0))</f>
        <v/>
      </c>
      <c r="I60" t="str">
        <f>IF(VLOOKUP($A60,Tournoi!$B$2:$AB$601,6,0)="","",VLOOKUP($A60,Tournoi!$B$2:$AB$601,13,0))</f>
        <v/>
      </c>
      <c r="J60" t="str">
        <f>IF(VLOOKUP($A60,Tournoi!$B$2:$AB$601,6,0)="","",VLOOKUP($A60,Tournoi!$B$2:$AB$601,17,0))</f>
        <v/>
      </c>
      <c r="K60" t="str">
        <f>IF(VLOOKUP($A60,Tournoi!$B$2:$AB$601,6,0)="","",VLOOKUP($A60,Tournoi!$B$2:$AB$601,18,0))</f>
        <v/>
      </c>
      <c r="L60" t="str">
        <f>IF(VLOOKUP($A60,Tournoi!$B$2:$AB$601,6,0)="","",VLOOKUP($A60,Tournoi!$B$2:$AB$601,22,0))</f>
        <v/>
      </c>
    </row>
    <row r="61" spans="1:12" ht="14.1" customHeight="1" x14ac:dyDescent="0.2">
      <c r="A61" s="30">
        <v>60</v>
      </c>
      <c r="B61" s="224">
        <f>IF(VLOOKUP($A61,Ludo_na!$A$2:$AB$602,3,0)="","",VLOOKUP($A61,Ludo_na!$A$2:$AB$602,2,0))</f>
        <v>511</v>
      </c>
      <c r="C61" s="225" t="str">
        <f>IF(VLOOKUP($A61,Tournoi!$B$2:$AB$601,3,0)="","",VLOOKUP($A61,Tournoi!$B$2:$AB$601,3,0))</f>
        <v>De Clercq</v>
      </c>
      <c r="D61" s="225" t="str">
        <f>IF(VLOOKUP($A61,Tournoi!$B$2:$AB$601,4,0)="","",VLOOKUP($A61,Tournoi!$B$2:$AB$601,4,0))</f>
        <v>Bart</v>
      </c>
      <c r="E61" t="str">
        <f>IF(VLOOKUP($A61,Tournoi!$B$2:$AB$601,5,0)="","",VLOOKUP($A61,Tournoi!$B$2:$AB$601,5,0))</f>
        <v/>
      </c>
      <c r="F61" t="str">
        <f>IF(VLOOKUP($A61,Tournoi!$B$2:$AB$601,6,0)="","",VLOOKUP($A61,Tournoi!$B$2:$AB$601,6,0))</f>
        <v/>
      </c>
      <c r="G61" t="str">
        <f>IF(VLOOKUP($A61,Tournoi!$B$2:$AB$601,6,0)="","",VLOOKUP($A61,Tournoi!$B$2:$AB$601,8,0))</f>
        <v/>
      </c>
      <c r="H61" t="str">
        <f>IF(VLOOKUP($A61,Tournoi!$B$2:$AB$601,6,0)="","",VLOOKUP($A61,Tournoi!$B$2:$AB$601,12,0))</f>
        <v/>
      </c>
      <c r="I61" t="str">
        <f>IF(VLOOKUP($A61,Tournoi!$B$2:$AB$601,6,0)="","",VLOOKUP($A61,Tournoi!$B$2:$AB$601,13,0))</f>
        <v/>
      </c>
      <c r="J61" t="str">
        <f>IF(VLOOKUP($A61,Tournoi!$B$2:$AB$601,6,0)="","",VLOOKUP($A61,Tournoi!$B$2:$AB$601,17,0))</f>
        <v/>
      </c>
      <c r="K61" t="str">
        <f>IF(VLOOKUP($A61,Tournoi!$B$2:$AB$601,6,0)="","",VLOOKUP($A61,Tournoi!$B$2:$AB$601,18,0))</f>
        <v/>
      </c>
      <c r="L61" t="str">
        <f>IF(VLOOKUP($A61,Tournoi!$B$2:$AB$601,6,0)="","",VLOOKUP($A61,Tournoi!$B$2:$AB$601,22,0))</f>
        <v/>
      </c>
    </row>
    <row r="62" spans="1:12" ht="14.1" customHeight="1" x14ac:dyDescent="0.2">
      <c r="A62" s="30">
        <v>61</v>
      </c>
      <c r="B62" s="224">
        <f>IF(VLOOKUP($A62,Ludo_na!$A$2:$AB$602,3,0)="","",VLOOKUP($A62,Ludo_na!$A$2:$AB$602,2,0))</f>
        <v>126</v>
      </c>
      <c r="C62" s="225" t="str">
        <f>IF(VLOOKUP($A62,Tournoi!$B$2:$AB$601,3,0)="","",VLOOKUP($A62,Tournoi!$B$2:$AB$601,3,0))</f>
        <v>Laisnez</v>
      </c>
      <c r="D62" s="225" t="str">
        <f>IF(VLOOKUP($A62,Tournoi!$B$2:$AB$601,4,0)="","",VLOOKUP($A62,Tournoi!$B$2:$AB$601,4,0))</f>
        <v>Jürgen</v>
      </c>
      <c r="E62" s="197" t="str">
        <f>IF(VLOOKUP($A62,Tournoi!$B$2:$AB$601,5,0)="","",VLOOKUP($A62,Tournoi!$B$2:$AB$601,5,0))</f>
        <v>Woodland Mages</v>
      </c>
      <c r="F62" t="str">
        <f>IF(VLOOKUP($A62,Tournoi!$B$2:$AB$601,6,0)="","",VLOOKUP($A62,Tournoi!$B$2:$AB$601,6,0))</f>
        <v/>
      </c>
      <c r="G62" t="str">
        <f>IF(VLOOKUP($A62,Tournoi!$B$2:$AB$601,6,0)="","",VLOOKUP($A62,Tournoi!$B$2:$AB$601,8,0))</f>
        <v/>
      </c>
      <c r="H62" t="str">
        <f>IF(VLOOKUP($A62,Tournoi!$B$2:$AB$601,6,0)="","",VLOOKUP($A62,Tournoi!$B$2:$AB$601,12,0))</f>
        <v/>
      </c>
      <c r="I62" t="str">
        <f>IF(VLOOKUP($A62,Tournoi!$B$2:$AB$601,6,0)="","",VLOOKUP($A62,Tournoi!$B$2:$AB$601,13,0))</f>
        <v/>
      </c>
      <c r="J62" t="str">
        <f>IF(VLOOKUP($A62,Tournoi!$B$2:$AB$601,6,0)="","",VLOOKUP($A62,Tournoi!$B$2:$AB$601,17,0))</f>
        <v/>
      </c>
      <c r="K62" t="str">
        <f>IF(VLOOKUP($A62,Tournoi!$B$2:$AB$601,6,0)="","",VLOOKUP($A62,Tournoi!$B$2:$AB$601,18,0))</f>
        <v/>
      </c>
      <c r="L62" t="str">
        <f>IF(VLOOKUP($A62,Tournoi!$B$2:$AB$601,6,0)="","",VLOOKUP($A62,Tournoi!$B$2:$AB$601,22,0))</f>
        <v/>
      </c>
    </row>
    <row r="63" spans="1:12" ht="14.1" customHeight="1" x14ac:dyDescent="0.2">
      <c r="A63" s="30">
        <v>62</v>
      </c>
      <c r="B63" s="224">
        <f>IF(VLOOKUP($A63,Ludo_na!$A$2:$AB$602,3,0)="","",VLOOKUP($A63,Ludo_na!$A$2:$AB$602,2,0))</f>
        <v>420</v>
      </c>
      <c r="C63" s="225" t="str">
        <f>IF(VLOOKUP($A63,Tournoi!$B$2:$AB$601,3,0)="","",VLOOKUP($A63,Tournoi!$B$2:$AB$601,3,0))</f>
        <v>Lefevre</v>
      </c>
      <c r="D63" s="225" t="str">
        <f>IF(VLOOKUP($A63,Tournoi!$B$2:$AB$601,4,0)="","",VLOOKUP($A63,Tournoi!$B$2:$AB$601,4,0))</f>
        <v>Erna</v>
      </c>
      <c r="E63" t="str">
        <f>IF(VLOOKUP($A63,Tournoi!$B$2:$AB$601,5,0)="","",VLOOKUP($A63,Tournoi!$B$2:$AB$601,5,0))</f>
        <v/>
      </c>
      <c r="F63" t="str">
        <f>IF(VLOOKUP($A63,Tournoi!$B$2:$AB$601,6,0)="","",VLOOKUP($A63,Tournoi!$B$2:$AB$601,6,0))</f>
        <v/>
      </c>
      <c r="G63" t="str">
        <f>IF(VLOOKUP($A63,Tournoi!$B$2:$AB$601,6,0)="","",VLOOKUP($A63,Tournoi!$B$2:$AB$601,8,0))</f>
        <v/>
      </c>
      <c r="H63" t="str">
        <f>IF(VLOOKUP($A63,Tournoi!$B$2:$AB$601,6,0)="","",VLOOKUP($A63,Tournoi!$B$2:$AB$601,12,0))</f>
        <v/>
      </c>
      <c r="I63" t="str">
        <f>IF(VLOOKUP($A63,Tournoi!$B$2:$AB$601,6,0)="","",VLOOKUP($A63,Tournoi!$B$2:$AB$601,13,0))</f>
        <v/>
      </c>
      <c r="J63" t="str">
        <f>IF(VLOOKUP($A63,Tournoi!$B$2:$AB$601,6,0)="","",VLOOKUP($A63,Tournoi!$B$2:$AB$601,17,0))</f>
        <v/>
      </c>
      <c r="K63" t="str">
        <f>IF(VLOOKUP($A63,Tournoi!$B$2:$AB$601,6,0)="","",VLOOKUP($A63,Tournoi!$B$2:$AB$601,18,0))</f>
        <v/>
      </c>
      <c r="L63" t="str">
        <f>IF(VLOOKUP($A63,Tournoi!$B$2:$AB$601,6,0)="","",VLOOKUP($A63,Tournoi!$B$2:$AB$601,22,0))</f>
        <v/>
      </c>
    </row>
    <row r="64" spans="1:12" ht="14.1" customHeight="1" x14ac:dyDescent="0.2">
      <c r="A64" s="30">
        <v>63</v>
      </c>
      <c r="B64" s="224">
        <f>IF(VLOOKUP($A64,Ludo_na!$A$2:$AB$602,3,0)="","",VLOOKUP($A64,Ludo_na!$A$2:$AB$602,2,0))</f>
        <v>319</v>
      </c>
      <c r="C64" s="225" t="str">
        <f>IF(VLOOKUP($A64,Tournoi!$B$2:$AB$601,3,0)="","",VLOOKUP($A64,Tournoi!$B$2:$AB$601,3,0))</f>
        <v>Debourgh</v>
      </c>
      <c r="D64" s="225" t="str">
        <f>IF(VLOOKUP($A64,Tournoi!$B$2:$AB$601,4,0)="","",VLOOKUP($A64,Tournoi!$B$2:$AB$601,4,0))</f>
        <v>Dries</v>
      </c>
      <c r="E64" s="197" t="str">
        <f>IF(VLOOKUP($A64,Tournoi!$B$2:$AB$601,5,0)="","",VLOOKUP($A64,Tournoi!$B$2:$AB$601,5,0))</f>
        <v>Spelen op Zolder</v>
      </c>
      <c r="F64" t="str">
        <f>IF(VLOOKUP($A64,Tournoi!$B$2:$AB$601,6,0)="","",VLOOKUP($A64,Tournoi!$B$2:$AB$601,6,0))</f>
        <v/>
      </c>
      <c r="G64" t="str">
        <f>IF(VLOOKUP($A64,Tournoi!$B$2:$AB$601,6,0)="","",VLOOKUP($A64,Tournoi!$B$2:$AB$601,8,0))</f>
        <v/>
      </c>
      <c r="H64" t="str">
        <f>IF(VLOOKUP($A64,Tournoi!$B$2:$AB$601,6,0)="","",VLOOKUP($A64,Tournoi!$B$2:$AB$601,12,0))</f>
        <v/>
      </c>
      <c r="I64" t="str">
        <f>IF(VLOOKUP($A64,Tournoi!$B$2:$AB$601,6,0)="","",VLOOKUP($A64,Tournoi!$B$2:$AB$601,13,0))</f>
        <v/>
      </c>
      <c r="J64" t="str">
        <f>IF(VLOOKUP($A64,Tournoi!$B$2:$AB$601,6,0)="","",VLOOKUP($A64,Tournoi!$B$2:$AB$601,17,0))</f>
        <v/>
      </c>
      <c r="K64" t="str">
        <f>IF(VLOOKUP($A64,Tournoi!$B$2:$AB$601,6,0)="","",VLOOKUP($A64,Tournoi!$B$2:$AB$601,18,0))</f>
        <v/>
      </c>
      <c r="L64" t="str">
        <f>IF(VLOOKUP($A64,Tournoi!$B$2:$AB$601,6,0)="","",VLOOKUP($A64,Tournoi!$B$2:$AB$601,22,0))</f>
        <v/>
      </c>
    </row>
    <row r="65" spans="1:12" ht="14.1" customHeight="1" x14ac:dyDescent="0.2">
      <c r="A65" s="30">
        <v>64</v>
      </c>
      <c r="B65" s="224">
        <f>IF(VLOOKUP($A65,Ludo_na!$A$2:$AB$602,3,0)="","",VLOOKUP($A65,Ludo_na!$A$2:$AB$602,2,0))</f>
        <v>411</v>
      </c>
      <c r="C65" s="225" t="str">
        <f>IF(VLOOKUP($A65,Tournoi!$B$2:$AB$601,3,0)="","",VLOOKUP($A65,Tournoi!$B$2:$AB$601,3,0))</f>
        <v>Gardin</v>
      </c>
      <c r="D65" s="225" t="str">
        <f>IF(VLOOKUP($A65,Tournoi!$B$2:$AB$601,4,0)="","",VLOOKUP($A65,Tournoi!$B$2:$AB$601,4,0))</f>
        <v>Maïté</v>
      </c>
      <c r="E65" t="str">
        <f>IF(VLOOKUP($A65,Tournoi!$B$2:$AB$601,5,0)="","",VLOOKUP($A65,Tournoi!$B$2:$AB$601,5,0))</f>
        <v/>
      </c>
      <c r="F65" t="str">
        <f>IF(VLOOKUP($A65,Tournoi!$B$2:$AB$601,6,0)="","",VLOOKUP($A65,Tournoi!$B$2:$AB$601,6,0))</f>
        <v/>
      </c>
      <c r="G65" t="str">
        <f>IF(VLOOKUP($A65,Tournoi!$B$2:$AB$601,6,0)="","",VLOOKUP($A65,Tournoi!$B$2:$AB$601,8,0))</f>
        <v/>
      </c>
      <c r="H65" t="str">
        <f>IF(VLOOKUP($A65,Tournoi!$B$2:$AB$601,6,0)="","",VLOOKUP($A65,Tournoi!$B$2:$AB$601,12,0))</f>
        <v/>
      </c>
      <c r="I65" t="str">
        <f>IF(VLOOKUP($A65,Tournoi!$B$2:$AB$601,6,0)="","",VLOOKUP($A65,Tournoi!$B$2:$AB$601,13,0))</f>
        <v/>
      </c>
      <c r="J65" t="str">
        <f>IF(VLOOKUP($A65,Tournoi!$B$2:$AB$601,6,0)="","",VLOOKUP($A65,Tournoi!$B$2:$AB$601,17,0))</f>
        <v/>
      </c>
      <c r="K65" t="str">
        <f>IF(VLOOKUP($A65,Tournoi!$B$2:$AB$601,6,0)="","",VLOOKUP($A65,Tournoi!$B$2:$AB$601,18,0))</f>
        <v/>
      </c>
      <c r="L65" t="str">
        <f>IF(VLOOKUP($A65,Tournoi!$B$2:$AB$601,6,0)="","",VLOOKUP($A65,Tournoi!$B$2:$AB$601,22,0))</f>
        <v/>
      </c>
    </row>
    <row r="66" spans="1:12" ht="14.1" customHeight="1" x14ac:dyDescent="0.2">
      <c r="A66" s="30">
        <v>65</v>
      </c>
      <c r="B66" s="224">
        <f>IF(VLOOKUP($A66,Ludo_na!$A$2:$AB$602,3,0)="","",VLOOKUP($A66,Ludo_na!$A$2:$AB$602,2,0))</f>
        <v>318</v>
      </c>
      <c r="C66" s="225" t="str">
        <f>IF(VLOOKUP($A66,Tournoi!$B$2:$AB$601,3,0)="","",VLOOKUP($A66,Tournoi!$B$2:$AB$601,3,0))</f>
        <v>Cierkens</v>
      </c>
      <c r="D66" s="225" t="str">
        <f>IF(VLOOKUP($A66,Tournoi!$B$2:$AB$601,4,0)="","",VLOOKUP($A66,Tournoi!$B$2:$AB$601,4,0))</f>
        <v>Kim</v>
      </c>
      <c r="E66" s="197" t="str">
        <f>IF(VLOOKUP($A66,Tournoi!$B$2:$AB$601,5,0)="","",VLOOKUP($A66,Tournoi!$B$2:$AB$601,5,0))</f>
        <v>Spelen op Zolder</v>
      </c>
      <c r="F66" t="str">
        <f>IF(VLOOKUP($A66,Tournoi!$B$2:$AB$601,6,0)="","",VLOOKUP($A66,Tournoi!$B$2:$AB$601,6,0))</f>
        <v/>
      </c>
      <c r="G66" t="str">
        <f>IF(VLOOKUP($A66,Tournoi!$B$2:$AB$601,6,0)="","",VLOOKUP($A66,Tournoi!$B$2:$AB$601,8,0))</f>
        <v/>
      </c>
      <c r="H66" t="str">
        <f>IF(VLOOKUP($A66,Tournoi!$B$2:$AB$601,6,0)="","",VLOOKUP($A66,Tournoi!$B$2:$AB$601,12,0))</f>
        <v/>
      </c>
      <c r="I66" t="str">
        <f>IF(VLOOKUP($A66,Tournoi!$B$2:$AB$601,6,0)="","",VLOOKUP($A66,Tournoi!$B$2:$AB$601,13,0))</f>
        <v/>
      </c>
      <c r="J66" t="str">
        <f>IF(VLOOKUP($A66,Tournoi!$B$2:$AB$601,6,0)="","",VLOOKUP($A66,Tournoi!$B$2:$AB$601,17,0))</f>
        <v/>
      </c>
      <c r="K66" t="str">
        <f>IF(VLOOKUP($A66,Tournoi!$B$2:$AB$601,6,0)="","",VLOOKUP($A66,Tournoi!$B$2:$AB$601,18,0))</f>
        <v/>
      </c>
      <c r="L66" t="str">
        <f>IF(VLOOKUP($A66,Tournoi!$B$2:$AB$601,6,0)="","",VLOOKUP($A66,Tournoi!$B$2:$AB$601,22,0))</f>
        <v/>
      </c>
    </row>
    <row r="67" spans="1:12" ht="14.1" customHeight="1" x14ac:dyDescent="0.2">
      <c r="A67" s="30">
        <v>66</v>
      </c>
      <c r="B67" s="224">
        <f>IF(VLOOKUP($A67,Ludo_na!$A$2:$AB$602,3,0)="","",VLOOKUP($A67,Ludo_na!$A$2:$AB$602,2,0))</f>
        <v>282</v>
      </c>
      <c r="C67" s="225" t="str">
        <f>IF(VLOOKUP($A67,Tournoi!$B$2:$AB$601,3,0)="","",VLOOKUP($A67,Tournoi!$B$2:$AB$601,3,0))</f>
        <v>Cheyns</v>
      </c>
      <c r="D67" s="225" t="str">
        <f>IF(VLOOKUP($A67,Tournoi!$B$2:$AB$601,4,0)="","",VLOOKUP($A67,Tournoi!$B$2:$AB$601,4,0))</f>
        <v>Jenny</v>
      </c>
      <c r="E67" s="197" t="str">
        <f>IF(VLOOKUP($A67,Tournoi!$B$2:$AB$601,5,0)="","",VLOOKUP($A67,Tournoi!$B$2:$AB$601,5,0))</f>
        <v>Spelen op Zolder</v>
      </c>
      <c r="F67" t="str">
        <f>IF(VLOOKUP($A67,Tournoi!$B$2:$AB$601,6,0)="","",VLOOKUP($A67,Tournoi!$B$2:$AB$601,6,0))</f>
        <v/>
      </c>
      <c r="G67" t="str">
        <f>IF(VLOOKUP($A67,Tournoi!$B$2:$AB$601,6,0)="","",VLOOKUP($A67,Tournoi!$B$2:$AB$601,8,0))</f>
        <v/>
      </c>
      <c r="H67" t="str">
        <f>IF(VLOOKUP($A67,Tournoi!$B$2:$AB$601,6,0)="","",VLOOKUP($A67,Tournoi!$B$2:$AB$601,12,0))</f>
        <v/>
      </c>
      <c r="I67" t="str">
        <f>IF(VLOOKUP($A67,Tournoi!$B$2:$AB$601,6,0)="","",VLOOKUP($A67,Tournoi!$B$2:$AB$601,13,0))</f>
        <v/>
      </c>
      <c r="J67" t="str">
        <f>IF(VLOOKUP($A67,Tournoi!$B$2:$AB$601,6,0)="","",VLOOKUP($A67,Tournoi!$B$2:$AB$601,17,0))</f>
        <v/>
      </c>
      <c r="K67" t="str">
        <f>IF(VLOOKUP($A67,Tournoi!$B$2:$AB$601,6,0)="","",VLOOKUP($A67,Tournoi!$B$2:$AB$601,18,0))</f>
        <v/>
      </c>
      <c r="L67" t="str">
        <f>IF(VLOOKUP($A67,Tournoi!$B$2:$AB$601,6,0)="","",VLOOKUP($A67,Tournoi!$B$2:$AB$601,22,0))</f>
        <v/>
      </c>
    </row>
    <row r="68" spans="1:12" ht="14.1" customHeight="1" x14ac:dyDescent="0.2">
      <c r="A68" s="30">
        <v>67</v>
      </c>
      <c r="B68" s="224">
        <f>IF(VLOOKUP($A68,Ludo_na!$A$2:$AB$602,3,0)="","",VLOOKUP($A68,Ludo_na!$A$2:$AB$602,2,0))</f>
        <v>467</v>
      </c>
      <c r="C68" s="225" t="str">
        <f>IF(VLOOKUP($A68,Tournoi!$B$2:$AB$601,3,0)="","",VLOOKUP($A68,Tournoi!$B$2:$AB$601,3,0))</f>
        <v>Hillaert</v>
      </c>
      <c r="D68" s="225" t="str">
        <f>IF(VLOOKUP($A68,Tournoi!$B$2:$AB$601,4,0)="","",VLOOKUP($A68,Tournoi!$B$2:$AB$601,4,0))</f>
        <v>Christophe</v>
      </c>
      <c r="E68" t="str">
        <f>IF(VLOOKUP($A68,Tournoi!$B$2:$AB$601,5,0)="","",VLOOKUP($A68,Tournoi!$B$2:$AB$601,5,0))</f>
        <v/>
      </c>
      <c r="F68" t="str">
        <f>IF(VLOOKUP($A68,Tournoi!$B$2:$AB$601,6,0)="","",VLOOKUP($A68,Tournoi!$B$2:$AB$601,6,0))</f>
        <v/>
      </c>
      <c r="G68" t="str">
        <f>IF(VLOOKUP($A68,Tournoi!$B$2:$AB$601,6,0)="","",VLOOKUP($A68,Tournoi!$B$2:$AB$601,8,0))</f>
        <v/>
      </c>
      <c r="H68" t="str">
        <f>IF(VLOOKUP($A68,Tournoi!$B$2:$AB$601,6,0)="","",VLOOKUP($A68,Tournoi!$B$2:$AB$601,12,0))</f>
        <v/>
      </c>
      <c r="I68" t="str">
        <f>IF(VLOOKUP($A68,Tournoi!$B$2:$AB$601,6,0)="","",VLOOKUP($A68,Tournoi!$B$2:$AB$601,13,0))</f>
        <v/>
      </c>
      <c r="J68" t="str">
        <f>IF(VLOOKUP($A68,Tournoi!$B$2:$AB$601,6,0)="","",VLOOKUP($A68,Tournoi!$B$2:$AB$601,17,0))</f>
        <v/>
      </c>
      <c r="K68" t="str">
        <f>IF(VLOOKUP($A68,Tournoi!$B$2:$AB$601,6,0)="","",VLOOKUP($A68,Tournoi!$B$2:$AB$601,18,0))</f>
        <v/>
      </c>
      <c r="L68" t="str">
        <f>IF(VLOOKUP($A68,Tournoi!$B$2:$AB$601,6,0)="","",VLOOKUP($A68,Tournoi!$B$2:$AB$601,22,0))</f>
        <v/>
      </c>
    </row>
    <row r="69" spans="1:12" ht="14.1" customHeight="1" x14ac:dyDescent="0.2">
      <c r="A69" s="30">
        <v>68</v>
      </c>
      <c r="B69" s="224">
        <f>IF(VLOOKUP($A69,Ludo_na!$A$2:$AB$602,3,0)="","",VLOOKUP($A69,Ludo_na!$A$2:$AB$602,2,0))</f>
        <v>497</v>
      </c>
      <c r="C69" s="225" t="str">
        <f>IF(VLOOKUP($A69,Tournoi!$B$2:$AB$601,3,0)="","",VLOOKUP($A69,Tournoi!$B$2:$AB$601,3,0))</f>
        <v>Van Kerschaver</v>
      </c>
      <c r="D69" s="225" t="str">
        <f>IF(VLOOKUP($A69,Tournoi!$B$2:$AB$601,4,0)="","",VLOOKUP($A69,Tournoi!$B$2:$AB$601,4,0))</f>
        <v>Joke</v>
      </c>
      <c r="E69" s="197" t="str">
        <f>IF(VLOOKUP($A69,Tournoi!$B$2:$AB$601,5,0)="","",VLOOKUP($A69,Tournoi!$B$2:$AB$601,5,0))</f>
        <v>Spelen op Zolder</v>
      </c>
      <c r="F69" t="str">
        <f>IF(VLOOKUP($A69,Tournoi!$B$2:$AB$601,6,0)="","",VLOOKUP($A69,Tournoi!$B$2:$AB$601,6,0))</f>
        <v/>
      </c>
      <c r="G69" t="str">
        <f>IF(VLOOKUP($A69,Tournoi!$B$2:$AB$601,6,0)="","",VLOOKUP($A69,Tournoi!$B$2:$AB$601,8,0))</f>
        <v/>
      </c>
      <c r="H69" t="str">
        <f>IF(VLOOKUP($A69,Tournoi!$B$2:$AB$601,6,0)="","",VLOOKUP($A69,Tournoi!$B$2:$AB$601,12,0))</f>
        <v/>
      </c>
      <c r="I69" t="str">
        <f>IF(VLOOKUP($A69,Tournoi!$B$2:$AB$601,6,0)="","",VLOOKUP($A69,Tournoi!$B$2:$AB$601,13,0))</f>
        <v/>
      </c>
      <c r="J69" t="str">
        <f>IF(VLOOKUP($A69,Tournoi!$B$2:$AB$601,6,0)="","",VLOOKUP($A69,Tournoi!$B$2:$AB$601,17,0))</f>
        <v/>
      </c>
      <c r="K69" t="str">
        <f>IF(VLOOKUP($A69,Tournoi!$B$2:$AB$601,6,0)="","",VLOOKUP($A69,Tournoi!$B$2:$AB$601,18,0))</f>
        <v/>
      </c>
      <c r="L69" t="str">
        <f>IF(VLOOKUP($A69,Tournoi!$B$2:$AB$601,6,0)="","",VLOOKUP($A69,Tournoi!$B$2:$AB$601,22,0))</f>
        <v/>
      </c>
    </row>
    <row r="70" spans="1:12" ht="14.1" customHeight="1" x14ac:dyDescent="0.2">
      <c r="A70" s="30">
        <v>69</v>
      </c>
      <c r="B70" s="224">
        <f>IF(VLOOKUP($A70,Ludo_na!$A$2:$AB$602,3,0)="","",VLOOKUP($A70,Ludo_na!$A$2:$AB$602,2,0))</f>
        <v>474</v>
      </c>
      <c r="C70" s="225" t="str">
        <f>IF(VLOOKUP($A70,Tournoi!$B$2:$AB$601,3,0)="","",VLOOKUP($A70,Tournoi!$B$2:$AB$601,3,0))</f>
        <v>Laplasse</v>
      </c>
      <c r="D70" s="225" t="str">
        <f>IF(VLOOKUP($A70,Tournoi!$B$2:$AB$601,4,0)="","",VLOOKUP($A70,Tournoi!$B$2:$AB$601,4,0))</f>
        <v>Griet</v>
      </c>
      <c r="E70" t="str">
        <f>IF(VLOOKUP($A70,Tournoi!$B$2:$AB$601,5,0)="","",VLOOKUP($A70,Tournoi!$B$2:$AB$601,5,0))</f>
        <v/>
      </c>
      <c r="F70" t="str">
        <f>IF(VLOOKUP($A70,Tournoi!$B$2:$AB$601,6,0)="","",VLOOKUP($A70,Tournoi!$B$2:$AB$601,6,0))</f>
        <v/>
      </c>
      <c r="G70" t="str">
        <f>IF(VLOOKUP($A70,Tournoi!$B$2:$AB$601,6,0)="","",VLOOKUP($A70,Tournoi!$B$2:$AB$601,8,0))</f>
        <v/>
      </c>
      <c r="H70" t="str">
        <f>IF(VLOOKUP($A70,Tournoi!$B$2:$AB$601,6,0)="","",VLOOKUP($A70,Tournoi!$B$2:$AB$601,12,0))</f>
        <v/>
      </c>
      <c r="I70" t="str">
        <f>IF(VLOOKUP($A70,Tournoi!$B$2:$AB$601,6,0)="","",VLOOKUP($A70,Tournoi!$B$2:$AB$601,13,0))</f>
        <v/>
      </c>
      <c r="J70" t="str">
        <f>IF(VLOOKUP($A70,Tournoi!$B$2:$AB$601,6,0)="","",VLOOKUP($A70,Tournoi!$B$2:$AB$601,17,0))</f>
        <v/>
      </c>
      <c r="K70" t="str">
        <f>IF(VLOOKUP($A70,Tournoi!$B$2:$AB$601,6,0)="","",VLOOKUP($A70,Tournoi!$B$2:$AB$601,18,0))</f>
        <v/>
      </c>
      <c r="L70" t="str">
        <f>IF(VLOOKUP($A70,Tournoi!$B$2:$AB$601,6,0)="","",VLOOKUP($A70,Tournoi!$B$2:$AB$601,22,0))</f>
        <v/>
      </c>
    </row>
    <row r="71" spans="1:12" ht="14.1" customHeight="1" x14ac:dyDescent="0.2">
      <c r="A71" s="30">
        <v>70</v>
      </c>
      <c r="B71" s="224">
        <f>IF(VLOOKUP($A71,Ludo_na!$A$2:$AB$602,3,0)="","",VLOOKUP($A71,Ludo_na!$A$2:$AB$602,2,0))</f>
        <v>64</v>
      </c>
      <c r="C71" s="225" t="str">
        <f>IF(VLOOKUP($A71,Tournoi!$B$2:$AB$601,3,0)="","",VLOOKUP($A71,Tournoi!$B$2:$AB$601,3,0))</f>
        <v>Blieck</v>
      </c>
      <c r="D71" s="225" t="str">
        <f>IF(VLOOKUP($A71,Tournoi!$B$2:$AB$601,4,0)="","",VLOOKUP($A71,Tournoi!$B$2:$AB$601,4,0))</f>
        <v>Andy</v>
      </c>
      <c r="E71" s="197" t="str">
        <f>IF(VLOOKUP($A71,Tournoi!$B$2:$AB$601,5,0)="","",VLOOKUP($A71,Tournoi!$B$2:$AB$601,5,0))</f>
        <v>Spelen op Zolder</v>
      </c>
      <c r="F71" t="str">
        <f>IF(VLOOKUP($A71,Tournoi!$B$2:$AB$601,6,0)="","",VLOOKUP($A71,Tournoi!$B$2:$AB$601,6,0))</f>
        <v>Aanwezig</v>
      </c>
      <c r="G71" t="str">
        <f>IF(VLOOKUP($A71,Tournoi!$B$2:$AB$601,6,0)="","",VLOOKUP($A71,Tournoi!$B$2:$AB$601,8,0))</f>
        <v>De Kolonisten van Catan</v>
      </c>
      <c r="H71">
        <f>IF(VLOOKUP($A71,Tournoi!$B$2:$AB$601,6,0)="","",VLOOKUP($A71,Tournoi!$B$2:$AB$601,12,0))</f>
        <v>0.1875</v>
      </c>
      <c r="I71" t="str">
        <f>IF(VLOOKUP($A71,Tournoi!$B$2:$AB$601,6,0)="","",VLOOKUP($A71,Tournoi!$B$2:$AB$601,13,0))</f>
        <v>Die Burgen von Burgund</v>
      </c>
      <c r="J71">
        <f>IF(VLOOKUP($A71,Tournoi!$B$2:$AB$601,6,0)="","",VLOOKUP($A71,Tournoi!$B$2:$AB$601,17,0))</f>
        <v>66.925884543761626</v>
      </c>
      <c r="K71" t="str">
        <f>IF(VLOOKUP($A71,Tournoi!$B$2:$AB$601,6,0)="","",VLOOKUP($A71,Tournoi!$B$2:$AB$601,18,0))</f>
        <v>7 Wonders</v>
      </c>
      <c r="L71">
        <f>IF(VLOOKUP($A71,Tournoi!$B$2:$AB$601,6,0)="","",VLOOKUP($A71,Tournoi!$B$2:$AB$601,22,0))</f>
        <v>60.180272108843539</v>
      </c>
    </row>
    <row r="72" spans="1:12" ht="14.1" customHeight="1" x14ac:dyDescent="0.2">
      <c r="A72" s="30">
        <v>71</v>
      </c>
      <c r="B72" s="224">
        <f>IF(VLOOKUP($A72,Ludo_na!$A$2:$AB$602,3,0)="","",VLOOKUP($A72,Ludo_na!$A$2:$AB$602,2,0))</f>
        <v>81</v>
      </c>
      <c r="C72" s="225" t="str">
        <f>IF(VLOOKUP($A72,Tournoi!$B$2:$AB$601,3,0)="","",VLOOKUP($A72,Tournoi!$B$2:$AB$601,3,0))</f>
        <v>Degrieck</v>
      </c>
      <c r="D72" s="225" t="str">
        <f>IF(VLOOKUP($A72,Tournoi!$B$2:$AB$601,4,0)="","",VLOOKUP($A72,Tournoi!$B$2:$AB$601,4,0))</f>
        <v>Yves</v>
      </c>
      <c r="E72" s="197" t="str">
        <f>IF(VLOOKUP($A72,Tournoi!$B$2:$AB$601,5,0)="","",VLOOKUP($A72,Tournoi!$B$2:$AB$601,5,0))</f>
        <v>Spelen op Zolder</v>
      </c>
      <c r="F72" t="str">
        <f>IF(VLOOKUP($A72,Tournoi!$B$2:$AB$601,6,0)="","",VLOOKUP($A72,Tournoi!$B$2:$AB$601,6,0))</f>
        <v>Aanwezig</v>
      </c>
      <c r="G72" t="str">
        <f>IF(VLOOKUP($A72,Tournoi!$B$2:$AB$601,6,0)="","",VLOOKUP($A72,Tournoi!$B$2:$AB$601,8,0))</f>
        <v>Wettlauf nach El Dorado</v>
      </c>
      <c r="H72">
        <f>IF(VLOOKUP($A72,Tournoi!$B$2:$AB$601,6,0)="","",VLOOKUP($A72,Tournoi!$B$2:$AB$601,12,0))</f>
        <v>0.1</v>
      </c>
      <c r="I72" t="str">
        <f>IF(VLOOKUP($A72,Tournoi!$B$2:$AB$601,6,0)="","",VLOOKUP($A72,Tournoi!$B$2:$AB$601,13,0))</f>
        <v>Meduris</v>
      </c>
      <c r="J72">
        <f>IF(VLOOKUP($A72,Tournoi!$B$2:$AB$601,6,0)="","",VLOOKUP($A72,Tournoi!$B$2:$AB$601,17,0))</f>
        <v>66.929214929214922</v>
      </c>
      <c r="K72" t="str">
        <f>IF(VLOOKUP($A72,Tournoi!$B$2:$AB$601,6,0)="","",VLOOKUP($A72,Tournoi!$B$2:$AB$601,18,0))</f>
        <v>Majesty</v>
      </c>
      <c r="L72">
        <f>IF(VLOOKUP($A72,Tournoi!$B$2:$AB$601,6,0)="","",VLOOKUP($A72,Tournoi!$B$2:$AB$601,22,0))</f>
        <v>33.569800569800563</v>
      </c>
    </row>
    <row r="73" spans="1:12" ht="14.1" customHeight="1" x14ac:dyDescent="0.2">
      <c r="A73" s="30">
        <v>72</v>
      </c>
      <c r="B73" s="224">
        <f>IF(VLOOKUP($A73,Ludo_na!$A$2:$AB$602,3,0)="","",VLOOKUP($A73,Ludo_na!$A$2:$AB$602,2,0))</f>
        <v>458</v>
      </c>
      <c r="C73" s="225" t="str">
        <f>IF(VLOOKUP($A73,Tournoi!$B$2:$AB$601,3,0)="","",VLOOKUP($A73,Tournoi!$B$2:$AB$601,3,0))</f>
        <v>Lobbestael</v>
      </c>
      <c r="D73" s="225" t="str">
        <f>IF(VLOOKUP($A73,Tournoi!$B$2:$AB$601,4,0)="","",VLOOKUP($A73,Tournoi!$B$2:$AB$601,4,0))</f>
        <v>Myriam</v>
      </c>
      <c r="E73" s="197" t="str">
        <f>IF(VLOOKUP($A73,Tournoi!$B$2:$AB$601,5,0)="","",VLOOKUP($A73,Tournoi!$B$2:$AB$601,5,0))</f>
        <v>Teen en Tander</v>
      </c>
      <c r="F73" t="str">
        <f>IF(VLOOKUP($A73,Tournoi!$B$2:$AB$601,6,0)="","",VLOOKUP($A73,Tournoi!$B$2:$AB$601,6,0))</f>
        <v/>
      </c>
      <c r="G73" t="str">
        <f>IF(VLOOKUP($A73,Tournoi!$B$2:$AB$601,6,0)="","",VLOOKUP($A73,Tournoi!$B$2:$AB$601,8,0))</f>
        <v/>
      </c>
      <c r="H73" t="str">
        <f>IF(VLOOKUP($A73,Tournoi!$B$2:$AB$601,6,0)="","",VLOOKUP($A73,Tournoi!$B$2:$AB$601,12,0))</f>
        <v/>
      </c>
      <c r="I73" t="str">
        <f>IF(VLOOKUP($A73,Tournoi!$B$2:$AB$601,6,0)="","",VLOOKUP($A73,Tournoi!$B$2:$AB$601,13,0))</f>
        <v/>
      </c>
      <c r="J73" t="str">
        <f>IF(VLOOKUP($A73,Tournoi!$B$2:$AB$601,6,0)="","",VLOOKUP($A73,Tournoi!$B$2:$AB$601,17,0))</f>
        <v/>
      </c>
      <c r="K73" t="str">
        <f>IF(VLOOKUP($A73,Tournoi!$B$2:$AB$601,6,0)="","",VLOOKUP($A73,Tournoi!$B$2:$AB$601,18,0))</f>
        <v/>
      </c>
      <c r="L73" t="str">
        <f>IF(VLOOKUP($A73,Tournoi!$B$2:$AB$601,6,0)="","",VLOOKUP($A73,Tournoi!$B$2:$AB$601,22,0))</f>
        <v/>
      </c>
    </row>
    <row r="74" spans="1:12" ht="14.1" customHeight="1" x14ac:dyDescent="0.2">
      <c r="A74" s="30">
        <v>73</v>
      </c>
      <c r="B74" s="224">
        <f>IF(VLOOKUP($A74,Ludo_na!$A$2:$AB$602,3,0)="","",VLOOKUP($A74,Ludo_na!$A$2:$AB$602,2,0))</f>
        <v>210</v>
      </c>
      <c r="C74" s="225" t="str">
        <f>IF(VLOOKUP($A74,Tournoi!$B$2:$AB$601,3,0)="","",VLOOKUP($A74,Tournoi!$B$2:$AB$601,3,0))</f>
        <v>Delafontaine</v>
      </c>
      <c r="D74" s="225" t="str">
        <f>IF(VLOOKUP($A74,Tournoi!$B$2:$AB$601,4,0)="","",VLOOKUP($A74,Tournoi!$B$2:$AB$601,4,0))</f>
        <v>Jolien</v>
      </c>
      <c r="E74" s="197" t="str">
        <f>IF(VLOOKUP($A74,Tournoi!$B$2:$AB$601,5,0)="","",VLOOKUP($A74,Tournoi!$B$2:$AB$601,5,0))</f>
        <v>Spelen op Zolder</v>
      </c>
      <c r="F74" t="str">
        <f>IF(VLOOKUP($A74,Tournoi!$B$2:$AB$601,6,0)="","",VLOOKUP($A74,Tournoi!$B$2:$AB$601,6,0))</f>
        <v/>
      </c>
      <c r="G74" t="str">
        <f>IF(VLOOKUP($A74,Tournoi!$B$2:$AB$601,6,0)="","",VLOOKUP($A74,Tournoi!$B$2:$AB$601,8,0))</f>
        <v/>
      </c>
      <c r="H74" t="str">
        <f>IF(VLOOKUP($A74,Tournoi!$B$2:$AB$601,6,0)="","",VLOOKUP($A74,Tournoi!$B$2:$AB$601,12,0))</f>
        <v/>
      </c>
      <c r="I74" t="str">
        <f>IF(VLOOKUP($A74,Tournoi!$B$2:$AB$601,6,0)="","",VLOOKUP($A74,Tournoi!$B$2:$AB$601,13,0))</f>
        <v/>
      </c>
      <c r="J74" t="str">
        <f>IF(VLOOKUP($A74,Tournoi!$B$2:$AB$601,6,0)="","",VLOOKUP($A74,Tournoi!$B$2:$AB$601,17,0))</f>
        <v/>
      </c>
      <c r="K74" t="str">
        <f>IF(VLOOKUP($A74,Tournoi!$B$2:$AB$601,6,0)="","",VLOOKUP($A74,Tournoi!$B$2:$AB$601,18,0))</f>
        <v/>
      </c>
      <c r="L74" t="str">
        <f>IF(VLOOKUP($A74,Tournoi!$B$2:$AB$601,6,0)="","",VLOOKUP($A74,Tournoi!$B$2:$AB$601,22,0))</f>
        <v/>
      </c>
    </row>
    <row r="75" spans="1:12" ht="14.1" customHeight="1" x14ac:dyDescent="0.2">
      <c r="A75" s="30">
        <v>74</v>
      </c>
      <c r="B75" s="224">
        <f>IF(VLOOKUP($A75,Ludo_na!$A$2:$AB$602,3,0)="","",VLOOKUP($A75,Ludo_na!$A$2:$AB$602,2,0))</f>
        <v>216</v>
      </c>
      <c r="C75" s="225" t="str">
        <f>IF(VLOOKUP($A75,Tournoi!$B$2:$AB$601,3,0)="","",VLOOKUP($A75,Tournoi!$B$2:$AB$601,3,0))</f>
        <v>Pawlik</v>
      </c>
      <c r="D75" s="225" t="str">
        <f>IF(VLOOKUP($A75,Tournoi!$B$2:$AB$601,4,0)="","",VLOOKUP($A75,Tournoi!$B$2:$AB$601,4,0))</f>
        <v>Marta</v>
      </c>
      <c r="E75" s="197" t="str">
        <f>IF(VLOOKUP($A75,Tournoi!$B$2:$AB$601,5,0)="","",VLOOKUP($A75,Tournoi!$B$2:$AB$601,5,0))</f>
        <v>De Pionne</v>
      </c>
      <c r="F75" t="str">
        <f>IF(VLOOKUP($A75,Tournoi!$B$2:$AB$601,6,0)="","",VLOOKUP($A75,Tournoi!$B$2:$AB$601,6,0))</f>
        <v/>
      </c>
      <c r="G75" t="str">
        <f>IF(VLOOKUP($A75,Tournoi!$B$2:$AB$601,6,0)="","",VLOOKUP($A75,Tournoi!$B$2:$AB$601,8,0))</f>
        <v/>
      </c>
      <c r="H75" t="str">
        <f>IF(VLOOKUP($A75,Tournoi!$B$2:$AB$601,6,0)="","",VLOOKUP($A75,Tournoi!$B$2:$AB$601,12,0))</f>
        <v/>
      </c>
      <c r="I75" t="str">
        <f>IF(VLOOKUP($A75,Tournoi!$B$2:$AB$601,6,0)="","",VLOOKUP($A75,Tournoi!$B$2:$AB$601,13,0))</f>
        <v/>
      </c>
      <c r="J75" t="str">
        <f>IF(VLOOKUP($A75,Tournoi!$B$2:$AB$601,6,0)="","",VLOOKUP($A75,Tournoi!$B$2:$AB$601,17,0))</f>
        <v/>
      </c>
      <c r="K75" t="str">
        <f>IF(VLOOKUP($A75,Tournoi!$B$2:$AB$601,6,0)="","",VLOOKUP($A75,Tournoi!$B$2:$AB$601,18,0))</f>
        <v/>
      </c>
      <c r="L75" t="str">
        <f>IF(VLOOKUP($A75,Tournoi!$B$2:$AB$601,6,0)="","",VLOOKUP($A75,Tournoi!$B$2:$AB$601,22,0))</f>
        <v/>
      </c>
    </row>
    <row r="76" spans="1:12" ht="14.1" customHeight="1" x14ac:dyDescent="0.2">
      <c r="A76" s="30">
        <v>75</v>
      </c>
      <c r="B76" s="224">
        <f>IF(VLOOKUP($A76,Ludo_na!$A$2:$AB$602,3,0)="","",VLOOKUP($A76,Ludo_na!$A$2:$AB$602,2,0))</f>
        <v>381</v>
      </c>
      <c r="C76" s="225" t="str">
        <f>IF(VLOOKUP($A76,Tournoi!$B$2:$AB$601,3,0)="","",VLOOKUP($A76,Tournoi!$B$2:$AB$601,3,0))</f>
        <v>Rogge</v>
      </c>
      <c r="D76" s="225" t="str">
        <f>IF(VLOOKUP($A76,Tournoi!$B$2:$AB$601,4,0)="","",VLOOKUP($A76,Tournoi!$B$2:$AB$601,4,0))</f>
        <v>Kevin</v>
      </c>
      <c r="E76" t="str">
        <f>IF(VLOOKUP($A76,Tournoi!$B$2:$AB$601,5,0)="","",VLOOKUP($A76,Tournoi!$B$2:$AB$601,5,0))</f>
        <v/>
      </c>
      <c r="F76" t="str">
        <f>IF(VLOOKUP($A76,Tournoi!$B$2:$AB$601,6,0)="","",VLOOKUP($A76,Tournoi!$B$2:$AB$601,6,0))</f>
        <v/>
      </c>
      <c r="G76" t="str">
        <f>IF(VLOOKUP($A76,Tournoi!$B$2:$AB$601,6,0)="","",VLOOKUP($A76,Tournoi!$B$2:$AB$601,8,0))</f>
        <v/>
      </c>
      <c r="H76" t="str">
        <f>IF(VLOOKUP($A76,Tournoi!$B$2:$AB$601,6,0)="","",VLOOKUP($A76,Tournoi!$B$2:$AB$601,12,0))</f>
        <v/>
      </c>
      <c r="I76" t="str">
        <f>IF(VLOOKUP($A76,Tournoi!$B$2:$AB$601,6,0)="","",VLOOKUP($A76,Tournoi!$B$2:$AB$601,13,0))</f>
        <v/>
      </c>
      <c r="J76" t="str">
        <f>IF(VLOOKUP($A76,Tournoi!$B$2:$AB$601,6,0)="","",VLOOKUP($A76,Tournoi!$B$2:$AB$601,17,0))</f>
        <v/>
      </c>
      <c r="K76" t="str">
        <f>IF(VLOOKUP($A76,Tournoi!$B$2:$AB$601,6,0)="","",VLOOKUP($A76,Tournoi!$B$2:$AB$601,18,0))</f>
        <v/>
      </c>
      <c r="L76" t="str">
        <f>IF(VLOOKUP($A76,Tournoi!$B$2:$AB$601,6,0)="","",VLOOKUP($A76,Tournoi!$B$2:$AB$601,22,0))</f>
        <v/>
      </c>
    </row>
    <row r="77" spans="1:12" ht="14.1" customHeight="1" x14ac:dyDescent="0.2">
      <c r="A77" s="30">
        <v>76</v>
      </c>
      <c r="B77" s="224">
        <f>IF(VLOOKUP($A77,Ludo_na!$A$2:$AB$602,3,0)="","",VLOOKUP($A77,Ludo_na!$A$2:$AB$602,2,0))</f>
        <v>262</v>
      </c>
      <c r="C77" s="225" t="str">
        <f>IF(VLOOKUP($A77,Tournoi!$B$2:$AB$601,3,0)="","",VLOOKUP($A77,Tournoi!$B$2:$AB$601,3,0))</f>
        <v>Van Reusel</v>
      </c>
      <c r="D77" s="225" t="str">
        <f>IF(VLOOKUP($A77,Tournoi!$B$2:$AB$601,4,0)="","",VLOOKUP($A77,Tournoi!$B$2:$AB$601,4,0))</f>
        <v>Matthias</v>
      </c>
      <c r="E77" s="197" t="str">
        <f>IF(VLOOKUP($A77,Tournoi!$B$2:$AB$601,5,0)="","",VLOOKUP($A77,Tournoi!$B$2:$AB$601,5,0))</f>
        <v>Winning Movez</v>
      </c>
      <c r="F77" t="str">
        <f>IF(VLOOKUP($A77,Tournoi!$B$2:$AB$601,6,0)="","",VLOOKUP($A77,Tournoi!$B$2:$AB$601,6,0))</f>
        <v/>
      </c>
      <c r="G77" t="str">
        <f>IF(VLOOKUP($A77,Tournoi!$B$2:$AB$601,6,0)="","",VLOOKUP($A77,Tournoi!$B$2:$AB$601,8,0))</f>
        <v/>
      </c>
      <c r="H77" t="str">
        <f>IF(VLOOKUP($A77,Tournoi!$B$2:$AB$601,6,0)="","",VLOOKUP($A77,Tournoi!$B$2:$AB$601,12,0))</f>
        <v/>
      </c>
      <c r="I77" t="str">
        <f>IF(VLOOKUP($A77,Tournoi!$B$2:$AB$601,6,0)="","",VLOOKUP($A77,Tournoi!$B$2:$AB$601,13,0))</f>
        <v/>
      </c>
      <c r="J77" t="str">
        <f>IF(VLOOKUP($A77,Tournoi!$B$2:$AB$601,6,0)="","",VLOOKUP($A77,Tournoi!$B$2:$AB$601,17,0))</f>
        <v/>
      </c>
      <c r="K77" t="str">
        <f>IF(VLOOKUP($A77,Tournoi!$B$2:$AB$601,6,0)="","",VLOOKUP($A77,Tournoi!$B$2:$AB$601,18,0))</f>
        <v/>
      </c>
      <c r="L77" t="str">
        <f>IF(VLOOKUP($A77,Tournoi!$B$2:$AB$601,6,0)="","",VLOOKUP($A77,Tournoi!$B$2:$AB$601,22,0))</f>
        <v/>
      </c>
    </row>
    <row r="78" spans="1:12" ht="14.1" customHeight="1" x14ac:dyDescent="0.2">
      <c r="A78" s="30">
        <v>77</v>
      </c>
      <c r="B78" s="224">
        <f>IF(VLOOKUP($A78,Ludo_na!$A$2:$AB$602,3,0)="","",VLOOKUP($A78,Ludo_na!$A$2:$AB$602,2,0))</f>
        <v>541</v>
      </c>
      <c r="C78" s="225" t="str">
        <f>IF(VLOOKUP($A78,Tournoi!$B$2:$AB$601,3,0)="","",VLOOKUP($A78,Tournoi!$B$2:$AB$601,3,0))</f>
        <v>Room</v>
      </c>
      <c r="D78" s="225" t="str">
        <f>IF(VLOOKUP($A78,Tournoi!$B$2:$AB$601,4,0)="","",VLOOKUP($A78,Tournoi!$B$2:$AB$601,4,0))</f>
        <v>Ingmar</v>
      </c>
      <c r="E78" s="197" t="str">
        <f>IF(VLOOKUP($A78,Tournoi!$B$2:$AB$601,5,0)="","",VLOOKUP($A78,Tournoi!$B$2:$AB$601,5,0))</f>
        <v>De Bokkensprong</v>
      </c>
      <c r="F78" t="str">
        <f>IF(VLOOKUP($A78,Tournoi!$B$2:$AB$601,6,0)="","",VLOOKUP($A78,Tournoi!$B$2:$AB$601,6,0))</f>
        <v/>
      </c>
      <c r="G78" t="str">
        <f>IF(VLOOKUP($A78,Tournoi!$B$2:$AB$601,6,0)="","",VLOOKUP($A78,Tournoi!$B$2:$AB$601,8,0))</f>
        <v/>
      </c>
      <c r="H78" t="str">
        <f>IF(VLOOKUP($A78,Tournoi!$B$2:$AB$601,6,0)="","",VLOOKUP($A78,Tournoi!$B$2:$AB$601,12,0))</f>
        <v/>
      </c>
      <c r="I78" t="str">
        <f>IF(VLOOKUP($A78,Tournoi!$B$2:$AB$601,6,0)="","",VLOOKUP($A78,Tournoi!$B$2:$AB$601,13,0))</f>
        <v/>
      </c>
      <c r="J78" t="str">
        <f>IF(VLOOKUP($A78,Tournoi!$B$2:$AB$601,6,0)="","",VLOOKUP($A78,Tournoi!$B$2:$AB$601,17,0))</f>
        <v/>
      </c>
      <c r="K78" t="str">
        <f>IF(VLOOKUP($A78,Tournoi!$B$2:$AB$601,6,0)="","",VLOOKUP($A78,Tournoi!$B$2:$AB$601,18,0))</f>
        <v/>
      </c>
      <c r="L78" t="str">
        <f>IF(VLOOKUP($A78,Tournoi!$B$2:$AB$601,6,0)="","",VLOOKUP($A78,Tournoi!$B$2:$AB$601,22,0))</f>
        <v/>
      </c>
    </row>
    <row r="79" spans="1:12" ht="14.1" customHeight="1" x14ac:dyDescent="0.2">
      <c r="A79" s="30">
        <v>78</v>
      </c>
      <c r="B79" s="224">
        <f>IF(VLOOKUP($A79,Ludo_na!$A$2:$AB$602,3,0)="","",VLOOKUP($A79,Ludo_na!$A$2:$AB$602,2,0))</f>
        <v>276</v>
      </c>
      <c r="C79" s="225" t="str">
        <f>IF(VLOOKUP($A79,Tournoi!$B$2:$AB$601,3,0)="","",VLOOKUP($A79,Tournoi!$B$2:$AB$601,3,0))</f>
        <v>Room</v>
      </c>
      <c r="D79" s="225" t="str">
        <f>IF(VLOOKUP($A79,Tournoi!$B$2:$AB$601,4,0)="","",VLOOKUP($A79,Tournoi!$B$2:$AB$601,4,0))</f>
        <v>Wouter</v>
      </c>
      <c r="E79" s="197" t="str">
        <f>IF(VLOOKUP($A79,Tournoi!$B$2:$AB$601,5,0)="","",VLOOKUP($A79,Tournoi!$B$2:$AB$601,5,0))</f>
        <v>De Bokkensprong</v>
      </c>
      <c r="F79" t="str">
        <f>IF(VLOOKUP($A79,Tournoi!$B$2:$AB$601,6,0)="","",VLOOKUP($A79,Tournoi!$B$2:$AB$601,6,0))</f>
        <v/>
      </c>
      <c r="G79" t="str">
        <f>IF(VLOOKUP($A79,Tournoi!$B$2:$AB$601,6,0)="","",VLOOKUP($A79,Tournoi!$B$2:$AB$601,8,0))</f>
        <v/>
      </c>
      <c r="H79" t="str">
        <f>IF(VLOOKUP($A79,Tournoi!$B$2:$AB$601,6,0)="","",VLOOKUP($A79,Tournoi!$B$2:$AB$601,12,0))</f>
        <v/>
      </c>
      <c r="I79" t="str">
        <f>IF(VLOOKUP($A79,Tournoi!$B$2:$AB$601,6,0)="","",VLOOKUP($A79,Tournoi!$B$2:$AB$601,13,0))</f>
        <v/>
      </c>
      <c r="J79" t="str">
        <f>IF(VLOOKUP($A79,Tournoi!$B$2:$AB$601,6,0)="","",VLOOKUP($A79,Tournoi!$B$2:$AB$601,17,0))</f>
        <v/>
      </c>
      <c r="K79" t="str">
        <f>IF(VLOOKUP($A79,Tournoi!$B$2:$AB$601,6,0)="","",VLOOKUP($A79,Tournoi!$B$2:$AB$601,18,0))</f>
        <v/>
      </c>
      <c r="L79" t="str">
        <f>IF(VLOOKUP($A79,Tournoi!$B$2:$AB$601,6,0)="","",VLOOKUP($A79,Tournoi!$B$2:$AB$601,22,0))</f>
        <v/>
      </c>
    </row>
    <row r="80" spans="1:12" ht="14.1" customHeight="1" x14ac:dyDescent="0.2">
      <c r="A80" s="30">
        <v>79</v>
      </c>
      <c r="B80" s="224">
        <f>IF(VLOOKUP($A80,Ludo_na!$A$2:$AB$602,3,0)="","",VLOOKUP($A80,Ludo_na!$A$2:$AB$602,2,0))</f>
        <v>402</v>
      </c>
      <c r="C80" s="225" t="str">
        <f>IF(VLOOKUP($A80,Tournoi!$B$2:$AB$601,3,0)="","",VLOOKUP($A80,Tournoi!$B$2:$AB$601,3,0))</f>
        <v>De Cock</v>
      </c>
      <c r="D80" s="225" t="str">
        <f>IF(VLOOKUP($A80,Tournoi!$B$2:$AB$601,4,0)="","",VLOOKUP($A80,Tournoi!$B$2:$AB$601,4,0))</f>
        <v>Ria</v>
      </c>
      <c r="E80" t="str">
        <f>IF(VLOOKUP($A80,Tournoi!$B$2:$AB$601,5,0)="","",VLOOKUP($A80,Tournoi!$B$2:$AB$601,5,0))</f>
        <v/>
      </c>
      <c r="F80" t="str">
        <f>IF(VLOOKUP($A80,Tournoi!$B$2:$AB$601,6,0)="","",VLOOKUP($A80,Tournoi!$B$2:$AB$601,6,0))</f>
        <v/>
      </c>
      <c r="G80" t="str">
        <f>IF(VLOOKUP($A80,Tournoi!$B$2:$AB$601,6,0)="","",VLOOKUP($A80,Tournoi!$B$2:$AB$601,8,0))</f>
        <v/>
      </c>
      <c r="H80" t="str">
        <f>IF(VLOOKUP($A80,Tournoi!$B$2:$AB$601,6,0)="","",VLOOKUP($A80,Tournoi!$B$2:$AB$601,12,0))</f>
        <v/>
      </c>
      <c r="I80" t="str">
        <f>IF(VLOOKUP($A80,Tournoi!$B$2:$AB$601,6,0)="","",VLOOKUP($A80,Tournoi!$B$2:$AB$601,13,0))</f>
        <v/>
      </c>
      <c r="J80" t="str">
        <f>IF(VLOOKUP($A80,Tournoi!$B$2:$AB$601,6,0)="","",VLOOKUP($A80,Tournoi!$B$2:$AB$601,17,0))</f>
        <v/>
      </c>
      <c r="K80" t="str">
        <f>IF(VLOOKUP($A80,Tournoi!$B$2:$AB$601,6,0)="","",VLOOKUP($A80,Tournoi!$B$2:$AB$601,18,0))</f>
        <v/>
      </c>
      <c r="L80" t="str">
        <f>IF(VLOOKUP($A80,Tournoi!$B$2:$AB$601,6,0)="","",VLOOKUP($A80,Tournoi!$B$2:$AB$601,22,0))</f>
        <v/>
      </c>
    </row>
    <row r="81" spans="1:12" ht="14.1" customHeight="1" x14ac:dyDescent="0.2">
      <c r="A81" s="30">
        <v>80</v>
      </c>
      <c r="B81" s="224">
        <f>IF(VLOOKUP($A81,Ludo_na!$A$2:$AB$602,3,0)="","",VLOOKUP($A81,Ludo_na!$A$2:$AB$602,2,0))</f>
        <v>541</v>
      </c>
      <c r="C81" s="225" t="str">
        <f>IF(VLOOKUP($A81,Tournoi!$B$2:$AB$601,3,0)="","",VLOOKUP($A81,Tournoi!$B$2:$AB$601,3,0))</f>
        <v>Van Loo</v>
      </c>
      <c r="D81" s="225" t="str">
        <f>IF(VLOOKUP($A81,Tournoi!$B$2:$AB$601,4,0)="","",VLOOKUP($A81,Tournoi!$B$2:$AB$601,4,0))</f>
        <v>Danny</v>
      </c>
      <c r="E81" t="str">
        <f>IF(VLOOKUP($A81,Tournoi!$B$2:$AB$601,5,0)="","",VLOOKUP($A81,Tournoi!$B$2:$AB$601,5,0))</f>
        <v/>
      </c>
      <c r="F81" t="str">
        <f>IF(VLOOKUP($A81,Tournoi!$B$2:$AB$601,6,0)="","",VLOOKUP($A81,Tournoi!$B$2:$AB$601,6,0))</f>
        <v/>
      </c>
      <c r="G81" t="str">
        <f>IF(VLOOKUP($A81,Tournoi!$B$2:$AB$601,6,0)="","",VLOOKUP($A81,Tournoi!$B$2:$AB$601,8,0))</f>
        <v/>
      </c>
      <c r="H81" t="str">
        <f>IF(VLOOKUP($A81,Tournoi!$B$2:$AB$601,6,0)="","",VLOOKUP($A81,Tournoi!$B$2:$AB$601,12,0))</f>
        <v/>
      </c>
      <c r="I81" t="str">
        <f>IF(VLOOKUP($A81,Tournoi!$B$2:$AB$601,6,0)="","",VLOOKUP($A81,Tournoi!$B$2:$AB$601,13,0))</f>
        <v/>
      </c>
      <c r="J81" t="str">
        <f>IF(VLOOKUP($A81,Tournoi!$B$2:$AB$601,6,0)="","",VLOOKUP($A81,Tournoi!$B$2:$AB$601,17,0))</f>
        <v/>
      </c>
      <c r="K81" t="str">
        <f>IF(VLOOKUP($A81,Tournoi!$B$2:$AB$601,6,0)="","",VLOOKUP($A81,Tournoi!$B$2:$AB$601,18,0))</f>
        <v/>
      </c>
      <c r="L81" t="str">
        <f>IF(VLOOKUP($A81,Tournoi!$B$2:$AB$601,6,0)="","",VLOOKUP($A81,Tournoi!$B$2:$AB$601,22,0))</f>
        <v/>
      </c>
    </row>
    <row r="82" spans="1:12" ht="14.1" customHeight="1" x14ac:dyDescent="0.2">
      <c r="A82" s="30">
        <v>81</v>
      </c>
      <c r="B82" s="224">
        <f>IF(VLOOKUP($A82,Ludo_na!$A$2:$AB$602,3,0)="","",VLOOKUP($A82,Ludo_na!$A$2:$AB$602,2,0))</f>
        <v>348</v>
      </c>
      <c r="C82" s="225" t="str">
        <f>IF(VLOOKUP($A82,Tournoi!$B$2:$AB$601,3,0)="","",VLOOKUP($A82,Tournoi!$B$2:$AB$601,3,0))</f>
        <v>Brouckmeersch</v>
      </c>
      <c r="D82" s="225" t="str">
        <f>IF(VLOOKUP($A82,Tournoi!$B$2:$AB$601,4,0)="","",VLOOKUP($A82,Tournoi!$B$2:$AB$601,4,0))</f>
        <v>Caroline</v>
      </c>
      <c r="E82" s="197" t="str">
        <f>IF(VLOOKUP($A82,Tournoi!$B$2:$AB$601,5,0)="","",VLOOKUP($A82,Tournoi!$B$2:$AB$601,5,0))</f>
        <v>Spelen op Zolder</v>
      </c>
      <c r="F82" t="str">
        <f>IF(VLOOKUP($A82,Tournoi!$B$2:$AB$601,6,0)="","",VLOOKUP($A82,Tournoi!$B$2:$AB$601,6,0))</f>
        <v/>
      </c>
      <c r="G82" t="str">
        <f>IF(VLOOKUP($A82,Tournoi!$B$2:$AB$601,6,0)="","",VLOOKUP($A82,Tournoi!$B$2:$AB$601,8,0))</f>
        <v/>
      </c>
      <c r="H82" t="str">
        <f>IF(VLOOKUP($A82,Tournoi!$B$2:$AB$601,6,0)="","",VLOOKUP($A82,Tournoi!$B$2:$AB$601,12,0))</f>
        <v/>
      </c>
      <c r="I82" t="str">
        <f>IF(VLOOKUP($A82,Tournoi!$B$2:$AB$601,6,0)="","",VLOOKUP($A82,Tournoi!$B$2:$AB$601,13,0))</f>
        <v/>
      </c>
      <c r="J82" t="str">
        <f>IF(VLOOKUP($A82,Tournoi!$B$2:$AB$601,6,0)="","",VLOOKUP($A82,Tournoi!$B$2:$AB$601,17,0))</f>
        <v/>
      </c>
      <c r="K82" t="str">
        <f>IF(VLOOKUP($A82,Tournoi!$B$2:$AB$601,6,0)="","",VLOOKUP($A82,Tournoi!$B$2:$AB$601,18,0))</f>
        <v/>
      </c>
      <c r="L82" t="str">
        <f>IF(VLOOKUP($A82,Tournoi!$B$2:$AB$601,6,0)="","",VLOOKUP($A82,Tournoi!$B$2:$AB$601,22,0))</f>
        <v/>
      </c>
    </row>
    <row r="83" spans="1:12" ht="14.1" customHeight="1" x14ac:dyDescent="0.2">
      <c r="A83" s="30">
        <v>82</v>
      </c>
      <c r="B83" s="224">
        <f>IF(VLOOKUP($A83,Ludo_na!$A$2:$AB$602,3,0)="","",VLOOKUP($A83,Ludo_na!$A$2:$AB$602,2,0))</f>
        <v>157</v>
      </c>
      <c r="C83" s="225" t="str">
        <f>IF(VLOOKUP($A83,Tournoi!$B$2:$AB$601,3,0)="","",VLOOKUP($A83,Tournoi!$B$2:$AB$601,3,0))</f>
        <v>Franken</v>
      </c>
      <c r="D83" s="225" t="str">
        <f>IF(VLOOKUP($A83,Tournoi!$B$2:$AB$601,4,0)="","",VLOOKUP($A83,Tournoi!$B$2:$AB$601,4,0))</f>
        <v>Pieter</v>
      </c>
      <c r="E83" t="str">
        <f>IF(VLOOKUP($A83,Tournoi!$B$2:$AB$601,5,0)="","",VLOOKUP($A83,Tournoi!$B$2:$AB$601,5,0))</f>
        <v/>
      </c>
      <c r="F83" t="str">
        <f>IF(VLOOKUP($A83,Tournoi!$B$2:$AB$601,6,0)="","",VLOOKUP($A83,Tournoi!$B$2:$AB$601,6,0))</f>
        <v/>
      </c>
      <c r="G83" t="str">
        <f>IF(VLOOKUP($A83,Tournoi!$B$2:$AB$601,6,0)="","",VLOOKUP($A83,Tournoi!$B$2:$AB$601,8,0))</f>
        <v/>
      </c>
      <c r="H83" t="str">
        <f>IF(VLOOKUP($A83,Tournoi!$B$2:$AB$601,6,0)="","",VLOOKUP($A83,Tournoi!$B$2:$AB$601,12,0))</f>
        <v/>
      </c>
      <c r="I83" t="str">
        <f>IF(VLOOKUP($A83,Tournoi!$B$2:$AB$601,6,0)="","",VLOOKUP($A83,Tournoi!$B$2:$AB$601,13,0))</f>
        <v/>
      </c>
      <c r="J83" t="str">
        <f>IF(VLOOKUP($A83,Tournoi!$B$2:$AB$601,6,0)="","",VLOOKUP($A83,Tournoi!$B$2:$AB$601,17,0))</f>
        <v/>
      </c>
      <c r="K83" t="str">
        <f>IF(VLOOKUP($A83,Tournoi!$B$2:$AB$601,6,0)="","",VLOOKUP($A83,Tournoi!$B$2:$AB$601,18,0))</f>
        <v/>
      </c>
      <c r="L83" t="str">
        <f>IF(VLOOKUP($A83,Tournoi!$B$2:$AB$601,6,0)="","",VLOOKUP($A83,Tournoi!$B$2:$AB$601,22,0))</f>
        <v/>
      </c>
    </row>
    <row r="84" spans="1:12" ht="14.1" customHeight="1" x14ac:dyDescent="0.2">
      <c r="A84" s="30">
        <v>83</v>
      </c>
      <c r="B84" s="224">
        <f>IF(VLOOKUP($A84,Ludo_na!$A$2:$AB$602,3,0)="","",VLOOKUP($A84,Ludo_na!$A$2:$AB$602,2,0))</f>
        <v>152</v>
      </c>
      <c r="C84" s="225" t="str">
        <f>IF(VLOOKUP($A84,Tournoi!$B$2:$AB$601,3,0)="","",VLOOKUP($A84,Tournoi!$B$2:$AB$601,3,0))</f>
        <v>Expeels</v>
      </c>
      <c r="D84" s="225" t="str">
        <f>IF(VLOOKUP($A84,Tournoi!$B$2:$AB$601,4,0)="","",VLOOKUP($A84,Tournoi!$B$2:$AB$601,4,0))</f>
        <v>Lieven</v>
      </c>
      <c r="E84" s="197" t="str">
        <f>IF(VLOOKUP($A84,Tournoi!$B$2:$AB$601,5,0)="","",VLOOKUP($A84,Tournoi!$B$2:$AB$601,5,0))</f>
        <v>Spelen op Zolder</v>
      </c>
      <c r="F84" t="str">
        <f>IF(VLOOKUP($A84,Tournoi!$B$2:$AB$601,6,0)="","",VLOOKUP($A84,Tournoi!$B$2:$AB$601,6,0))</f>
        <v/>
      </c>
      <c r="G84" t="str">
        <f>IF(VLOOKUP($A84,Tournoi!$B$2:$AB$601,6,0)="","",VLOOKUP($A84,Tournoi!$B$2:$AB$601,8,0))</f>
        <v/>
      </c>
      <c r="H84" t="str">
        <f>IF(VLOOKUP($A84,Tournoi!$B$2:$AB$601,6,0)="","",VLOOKUP($A84,Tournoi!$B$2:$AB$601,12,0))</f>
        <v/>
      </c>
      <c r="I84" t="str">
        <f>IF(VLOOKUP($A84,Tournoi!$B$2:$AB$601,6,0)="","",VLOOKUP($A84,Tournoi!$B$2:$AB$601,13,0))</f>
        <v/>
      </c>
      <c r="J84" t="str">
        <f>IF(VLOOKUP($A84,Tournoi!$B$2:$AB$601,6,0)="","",VLOOKUP($A84,Tournoi!$B$2:$AB$601,17,0))</f>
        <v/>
      </c>
      <c r="K84" t="str">
        <f>IF(VLOOKUP($A84,Tournoi!$B$2:$AB$601,6,0)="","",VLOOKUP($A84,Tournoi!$B$2:$AB$601,18,0))</f>
        <v/>
      </c>
      <c r="L84" t="str">
        <f>IF(VLOOKUP($A84,Tournoi!$B$2:$AB$601,6,0)="","",VLOOKUP($A84,Tournoi!$B$2:$AB$601,22,0))</f>
        <v/>
      </c>
    </row>
    <row r="85" spans="1:12" ht="14.1" customHeight="1" x14ac:dyDescent="0.2">
      <c r="A85" s="30">
        <v>84</v>
      </c>
      <c r="B85" s="224">
        <f>IF(VLOOKUP($A85,Ludo_na!$A$2:$AB$602,3,0)="","",VLOOKUP($A85,Ludo_na!$A$2:$AB$602,2,0))</f>
        <v>303</v>
      </c>
      <c r="C85" s="225" t="str">
        <f>IF(VLOOKUP($A85,Tournoi!$B$2:$AB$601,3,0)="","",VLOOKUP($A85,Tournoi!$B$2:$AB$601,3,0))</f>
        <v>Vanluchene</v>
      </c>
      <c r="D85" s="225" t="str">
        <f>IF(VLOOKUP($A85,Tournoi!$B$2:$AB$601,4,0)="","",VLOOKUP($A85,Tournoi!$B$2:$AB$601,4,0))</f>
        <v>Jonas</v>
      </c>
      <c r="E85" s="197" t="str">
        <f>IF(VLOOKUP($A85,Tournoi!$B$2:$AB$601,5,0)="","",VLOOKUP($A85,Tournoi!$B$2:$AB$601,5,0))</f>
        <v>Teen en Tander</v>
      </c>
      <c r="F85" t="str">
        <f>IF(VLOOKUP($A85,Tournoi!$B$2:$AB$601,6,0)="","",VLOOKUP($A85,Tournoi!$B$2:$AB$601,6,0))</f>
        <v/>
      </c>
      <c r="G85" t="str">
        <f>IF(VLOOKUP($A85,Tournoi!$B$2:$AB$601,6,0)="","",VLOOKUP($A85,Tournoi!$B$2:$AB$601,8,0))</f>
        <v/>
      </c>
      <c r="H85" t="str">
        <f>IF(VLOOKUP($A85,Tournoi!$B$2:$AB$601,6,0)="","",VLOOKUP($A85,Tournoi!$B$2:$AB$601,12,0))</f>
        <v/>
      </c>
      <c r="I85" t="str">
        <f>IF(VLOOKUP($A85,Tournoi!$B$2:$AB$601,6,0)="","",VLOOKUP($A85,Tournoi!$B$2:$AB$601,13,0))</f>
        <v/>
      </c>
      <c r="J85" t="str">
        <f>IF(VLOOKUP($A85,Tournoi!$B$2:$AB$601,6,0)="","",VLOOKUP($A85,Tournoi!$B$2:$AB$601,17,0))</f>
        <v/>
      </c>
      <c r="K85" t="str">
        <f>IF(VLOOKUP($A85,Tournoi!$B$2:$AB$601,6,0)="","",VLOOKUP($A85,Tournoi!$B$2:$AB$601,18,0))</f>
        <v/>
      </c>
      <c r="L85" t="str">
        <f>IF(VLOOKUP($A85,Tournoi!$B$2:$AB$601,6,0)="","",VLOOKUP($A85,Tournoi!$B$2:$AB$601,22,0))</f>
        <v/>
      </c>
    </row>
    <row r="86" spans="1:12" ht="14.1" customHeight="1" x14ac:dyDescent="0.2">
      <c r="A86" s="30">
        <v>85</v>
      </c>
      <c r="B86" s="224">
        <f>IF(VLOOKUP($A86,Ludo_na!$A$2:$AB$602,3,0)="","",VLOOKUP($A86,Ludo_na!$A$2:$AB$602,2,0))</f>
        <v>123</v>
      </c>
      <c r="C86" s="225" t="str">
        <f>IF(VLOOKUP($A86,Tournoi!$B$2:$AB$601,3,0)="","",VLOOKUP($A86,Tournoi!$B$2:$AB$601,3,0))</f>
        <v>Vanderbeke</v>
      </c>
      <c r="D86" s="225" t="str">
        <f>IF(VLOOKUP($A86,Tournoi!$B$2:$AB$601,4,0)="","",VLOOKUP($A86,Tournoi!$B$2:$AB$601,4,0))</f>
        <v>Jurgen</v>
      </c>
      <c r="E86" s="197" t="str">
        <f>IF(VLOOKUP($A86,Tournoi!$B$2:$AB$601,5,0)="","",VLOOKUP($A86,Tournoi!$B$2:$AB$601,5,0))</f>
        <v>Spelen op Zolder</v>
      </c>
      <c r="F86" t="str">
        <f>IF(VLOOKUP($A86,Tournoi!$B$2:$AB$601,6,0)="","",VLOOKUP($A86,Tournoi!$B$2:$AB$601,6,0))</f>
        <v/>
      </c>
      <c r="G86" t="str">
        <f>IF(VLOOKUP($A86,Tournoi!$B$2:$AB$601,6,0)="","",VLOOKUP($A86,Tournoi!$B$2:$AB$601,8,0))</f>
        <v/>
      </c>
      <c r="H86" t="str">
        <f>IF(VLOOKUP($A86,Tournoi!$B$2:$AB$601,6,0)="","",VLOOKUP($A86,Tournoi!$B$2:$AB$601,12,0))</f>
        <v/>
      </c>
      <c r="I86" t="str">
        <f>IF(VLOOKUP($A86,Tournoi!$B$2:$AB$601,6,0)="","",VLOOKUP($A86,Tournoi!$B$2:$AB$601,13,0))</f>
        <v/>
      </c>
      <c r="J86" t="str">
        <f>IF(VLOOKUP($A86,Tournoi!$B$2:$AB$601,6,0)="","",VLOOKUP($A86,Tournoi!$B$2:$AB$601,17,0))</f>
        <v/>
      </c>
      <c r="K86" t="str">
        <f>IF(VLOOKUP($A86,Tournoi!$B$2:$AB$601,6,0)="","",VLOOKUP($A86,Tournoi!$B$2:$AB$601,18,0))</f>
        <v/>
      </c>
      <c r="L86" t="str">
        <f>IF(VLOOKUP($A86,Tournoi!$B$2:$AB$601,6,0)="","",VLOOKUP($A86,Tournoi!$B$2:$AB$601,22,0))</f>
        <v/>
      </c>
    </row>
    <row r="87" spans="1:12" ht="14.1" customHeight="1" x14ac:dyDescent="0.2">
      <c r="A87" s="30">
        <v>86</v>
      </c>
      <c r="B87" s="224">
        <f>IF(VLOOKUP($A87,Ludo_na!$A$2:$AB$602,3,0)="","",VLOOKUP($A87,Ludo_na!$A$2:$AB$602,2,0))</f>
        <v>376</v>
      </c>
      <c r="C87" s="225" t="str">
        <f>IF(VLOOKUP($A87,Tournoi!$B$2:$AB$601,3,0)="","",VLOOKUP($A87,Tournoi!$B$2:$AB$601,3,0))</f>
        <v>Vansteenlandt</v>
      </c>
      <c r="D87" s="225" t="str">
        <f>IF(VLOOKUP($A87,Tournoi!$B$2:$AB$601,4,0)="","",VLOOKUP($A87,Tournoi!$B$2:$AB$601,4,0))</f>
        <v>Simon</v>
      </c>
      <c r="E87" t="str">
        <f>IF(VLOOKUP($A87,Tournoi!$B$2:$AB$601,5,0)="","",VLOOKUP($A87,Tournoi!$B$2:$AB$601,5,0))</f>
        <v/>
      </c>
      <c r="F87" t="str">
        <f>IF(VLOOKUP($A87,Tournoi!$B$2:$AB$601,6,0)="","",VLOOKUP($A87,Tournoi!$B$2:$AB$601,6,0))</f>
        <v>Aanwezig</v>
      </c>
      <c r="G87">
        <f>IF(VLOOKUP($A87,Tournoi!$B$2:$AB$601,6,0)="","",VLOOKUP($A87,Tournoi!$B$2:$AB$601,8,0))</f>
        <v>0</v>
      </c>
      <c r="H87">
        <f>IF(VLOOKUP($A87,Tournoi!$B$2:$AB$601,6,0)="","",VLOOKUP($A87,Tournoi!$B$2:$AB$601,12,0))</f>
        <v>0</v>
      </c>
      <c r="I87" t="str">
        <f>IF(VLOOKUP($A87,Tournoi!$B$2:$AB$601,6,0)="","",VLOOKUP($A87,Tournoi!$B$2:$AB$601,13,0))</f>
        <v>Meduris</v>
      </c>
      <c r="J87">
        <f>IF(VLOOKUP($A87,Tournoi!$B$2:$AB$601,6,0)="","",VLOOKUP($A87,Tournoi!$B$2:$AB$601,17,0))</f>
        <v>33.592020592020589</v>
      </c>
      <c r="K87" t="str">
        <f>IF(VLOOKUP($A87,Tournoi!$B$2:$AB$601,6,0)="","",VLOOKUP($A87,Tournoi!$B$2:$AB$601,18,0))</f>
        <v>7 Wonders</v>
      </c>
      <c r="L87">
        <f>IF(VLOOKUP($A87,Tournoi!$B$2:$AB$601,6,0)="","",VLOOKUP($A87,Tournoi!$B$2:$AB$601,22,0))</f>
        <v>20.155797101449274</v>
      </c>
    </row>
    <row r="88" spans="1:12" ht="14.1" customHeight="1" x14ac:dyDescent="0.2">
      <c r="A88" s="30">
        <v>87</v>
      </c>
      <c r="B88" s="224">
        <f>IF(VLOOKUP($A88,Ludo_na!$A$2:$AB$602,3,0)="","",VLOOKUP($A88,Ludo_na!$A$2:$AB$602,2,0))</f>
        <v>150</v>
      </c>
      <c r="C88" s="225" t="str">
        <f>IF(VLOOKUP($A88,Tournoi!$B$2:$AB$601,3,0)="","",VLOOKUP($A88,Tournoi!$B$2:$AB$601,3,0))</f>
        <v>De Groote</v>
      </c>
      <c r="D88" s="225" t="str">
        <f>IF(VLOOKUP($A88,Tournoi!$B$2:$AB$601,4,0)="","",VLOOKUP($A88,Tournoi!$B$2:$AB$601,4,0))</f>
        <v>Nancy</v>
      </c>
      <c r="E88" s="197" t="str">
        <f>IF(VLOOKUP($A88,Tournoi!$B$2:$AB$601,5,0)="","",VLOOKUP($A88,Tournoi!$B$2:$AB$601,5,0))</f>
        <v>Spelen op Zolder</v>
      </c>
      <c r="F88" t="str">
        <f>IF(VLOOKUP($A88,Tournoi!$B$2:$AB$601,6,0)="","",VLOOKUP($A88,Tournoi!$B$2:$AB$601,6,0))</f>
        <v>Aanwezig</v>
      </c>
      <c r="G88" t="str">
        <f>IF(VLOOKUP($A88,Tournoi!$B$2:$AB$601,6,0)="","",VLOOKUP($A88,Tournoi!$B$2:$AB$601,8,0))</f>
        <v>Stenen tijdperk</v>
      </c>
      <c r="H88">
        <f>IF(VLOOKUP($A88,Tournoi!$B$2:$AB$601,6,0)="","",VLOOKUP($A88,Tournoi!$B$2:$AB$601,12,0))</f>
        <v>33.558730158730157</v>
      </c>
      <c r="I88" t="str">
        <f>IF(VLOOKUP($A88,Tournoi!$B$2:$AB$601,6,0)="","",VLOOKUP($A88,Tournoi!$B$2:$AB$601,13,0))</f>
        <v>Torres</v>
      </c>
      <c r="J88">
        <f>IF(VLOOKUP($A88,Tournoi!$B$2:$AB$601,6,0)="","",VLOOKUP($A88,Tournoi!$B$2:$AB$601,17,0))</f>
        <v>66.91034051858793</v>
      </c>
      <c r="K88" t="str">
        <f>IF(VLOOKUP($A88,Tournoi!$B$2:$AB$601,6,0)="","",VLOOKUP($A88,Tournoi!$B$2:$AB$601,18,0))</f>
        <v>Cities of Splendor</v>
      </c>
      <c r="L88">
        <f>IF(VLOOKUP($A88,Tournoi!$B$2:$AB$601,6,0)="","",VLOOKUP($A88,Tournoi!$B$2:$AB$601,22,0))</f>
        <v>66.999999999999986</v>
      </c>
    </row>
    <row r="89" spans="1:12" ht="14.1" customHeight="1" x14ac:dyDescent="0.2">
      <c r="A89" s="30">
        <v>88</v>
      </c>
      <c r="B89" s="224">
        <f>IF(VLOOKUP($A89,Ludo_na!$A$2:$AB$602,3,0)="","",VLOOKUP($A89,Ludo_na!$A$2:$AB$602,2,0))</f>
        <v>360</v>
      </c>
      <c r="C89" s="225" t="str">
        <f>IF(VLOOKUP($A89,Tournoi!$B$2:$AB$601,3,0)="","",VLOOKUP($A89,Tournoi!$B$2:$AB$601,3,0))</f>
        <v>Deseck</v>
      </c>
      <c r="D89" s="225" t="str">
        <f>IF(VLOOKUP($A89,Tournoi!$B$2:$AB$601,4,0)="","",VLOOKUP($A89,Tournoi!$B$2:$AB$601,4,0))</f>
        <v>Maarten</v>
      </c>
      <c r="E89" t="str">
        <f>IF(VLOOKUP($A89,Tournoi!$B$2:$AB$601,5,0)="","",VLOOKUP($A89,Tournoi!$B$2:$AB$601,5,0))</f>
        <v/>
      </c>
      <c r="F89" t="str">
        <f>IF(VLOOKUP($A89,Tournoi!$B$2:$AB$601,6,0)="","",VLOOKUP($A89,Tournoi!$B$2:$AB$601,6,0))</f>
        <v/>
      </c>
      <c r="G89" t="str">
        <f>IF(VLOOKUP($A89,Tournoi!$B$2:$AB$601,6,0)="","",VLOOKUP($A89,Tournoi!$B$2:$AB$601,8,0))</f>
        <v/>
      </c>
      <c r="H89" t="str">
        <f>IF(VLOOKUP($A89,Tournoi!$B$2:$AB$601,6,0)="","",VLOOKUP($A89,Tournoi!$B$2:$AB$601,12,0))</f>
        <v/>
      </c>
      <c r="I89" t="str">
        <f>IF(VLOOKUP($A89,Tournoi!$B$2:$AB$601,6,0)="","",VLOOKUP($A89,Tournoi!$B$2:$AB$601,13,0))</f>
        <v/>
      </c>
      <c r="J89" t="str">
        <f>IF(VLOOKUP($A89,Tournoi!$B$2:$AB$601,6,0)="","",VLOOKUP($A89,Tournoi!$B$2:$AB$601,17,0))</f>
        <v/>
      </c>
      <c r="K89" t="str">
        <f>IF(VLOOKUP($A89,Tournoi!$B$2:$AB$601,6,0)="","",VLOOKUP($A89,Tournoi!$B$2:$AB$601,18,0))</f>
        <v/>
      </c>
      <c r="L89" t="str">
        <f>IF(VLOOKUP($A89,Tournoi!$B$2:$AB$601,6,0)="","",VLOOKUP($A89,Tournoi!$B$2:$AB$601,22,0))</f>
        <v/>
      </c>
    </row>
    <row r="90" spans="1:12" ht="14.1" customHeight="1" x14ac:dyDescent="0.2">
      <c r="A90" s="30">
        <v>89</v>
      </c>
      <c r="B90" s="224">
        <f>IF(VLOOKUP($A90,Ludo_na!$A$2:$AB$602,3,0)="","",VLOOKUP($A90,Ludo_na!$A$2:$AB$602,2,0))</f>
        <v>140</v>
      </c>
      <c r="C90" s="225" t="str">
        <f>IF(VLOOKUP($A90,Tournoi!$B$2:$AB$601,3,0)="","",VLOOKUP($A90,Tournoi!$B$2:$AB$601,3,0))</f>
        <v>Merchiers</v>
      </c>
      <c r="D90" s="225" t="str">
        <f>IF(VLOOKUP($A90,Tournoi!$B$2:$AB$601,4,0)="","",VLOOKUP($A90,Tournoi!$B$2:$AB$601,4,0))</f>
        <v>Koen</v>
      </c>
      <c r="E90" s="197" t="str">
        <f>IF(VLOOKUP($A90,Tournoi!$B$2:$AB$601,5,0)="","",VLOOKUP($A90,Tournoi!$B$2:$AB$601,5,0))</f>
        <v>De Speltafel</v>
      </c>
      <c r="F90" t="str">
        <f>IF(VLOOKUP($A90,Tournoi!$B$2:$AB$601,6,0)="","",VLOOKUP($A90,Tournoi!$B$2:$AB$601,6,0))</f>
        <v/>
      </c>
      <c r="G90" t="str">
        <f>IF(VLOOKUP($A90,Tournoi!$B$2:$AB$601,6,0)="","",VLOOKUP($A90,Tournoi!$B$2:$AB$601,8,0))</f>
        <v/>
      </c>
      <c r="H90" t="str">
        <f>IF(VLOOKUP($A90,Tournoi!$B$2:$AB$601,6,0)="","",VLOOKUP($A90,Tournoi!$B$2:$AB$601,12,0))</f>
        <v/>
      </c>
      <c r="I90" t="str">
        <f>IF(VLOOKUP($A90,Tournoi!$B$2:$AB$601,6,0)="","",VLOOKUP($A90,Tournoi!$B$2:$AB$601,13,0))</f>
        <v/>
      </c>
      <c r="J90" t="str">
        <f>IF(VLOOKUP($A90,Tournoi!$B$2:$AB$601,6,0)="","",VLOOKUP($A90,Tournoi!$B$2:$AB$601,17,0))</f>
        <v/>
      </c>
      <c r="K90" t="str">
        <f>IF(VLOOKUP($A90,Tournoi!$B$2:$AB$601,6,0)="","",VLOOKUP($A90,Tournoi!$B$2:$AB$601,18,0))</f>
        <v/>
      </c>
      <c r="L90" t="str">
        <f>IF(VLOOKUP($A90,Tournoi!$B$2:$AB$601,6,0)="","",VLOOKUP($A90,Tournoi!$B$2:$AB$601,22,0))</f>
        <v/>
      </c>
    </row>
    <row r="91" spans="1:12" ht="14.1" customHeight="1" x14ac:dyDescent="0.2">
      <c r="A91" s="30">
        <v>90</v>
      </c>
      <c r="B91" s="224">
        <f>IF(VLOOKUP($A91,Ludo_na!$A$2:$AB$602,3,0)="","",VLOOKUP($A91,Ludo_na!$A$2:$AB$602,2,0))</f>
        <v>524</v>
      </c>
      <c r="C91" s="225" t="str">
        <f>IF(VLOOKUP($A91,Tournoi!$B$2:$AB$601,3,0)="","",VLOOKUP($A91,Tournoi!$B$2:$AB$601,3,0))</f>
        <v>Verbraecken</v>
      </c>
      <c r="D91" s="225" t="str">
        <f>IF(VLOOKUP($A91,Tournoi!$B$2:$AB$601,4,0)="","",VLOOKUP($A91,Tournoi!$B$2:$AB$601,4,0))</f>
        <v>Yo-Tina</v>
      </c>
      <c r="E91" s="197" t="str">
        <f>IF(VLOOKUP($A91,Tournoi!$B$2:$AB$601,5,0)="","",VLOOKUP($A91,Tournoi!$B$2:$AB$601,5,0))</f>
        <v>Let's Play</v>
      </c>
      <c r="F91" t="str">
        <f>IF(VLOOKUP($A91,Tournoi!$B$2:$AB$601,6,0)="","",VLOOKUP($A91,Tournoi!$B$2:$AB$601,6,0))</f>
        <v/>
      </c>
      <c r="G91" t="str">
        <f>IF(VLOOKUP($A91,Tournoi!$B$2:$AB$601,6,0)="","",VLOOKUP($A91,Tournoi!$B$2:$AB$601,8,0))</f>
        <v/>
      </c>
      <c r="H91" t="str">
        <f>IF(VLOOKUP($A91,Tournoi!$B$2:$AB$601,6,0)="","",VLOOKUP($A91,Tournoi!$B$2:$AB$601,12,0))</f>
        <v/>
      </c>
      <c r="I91" t="str">
        <f>IF(VLOOKUP($A91,Tournoi!$B$2:$AB$601,6,0)="","",VLOOKUP($A91,Tournoi!$B$2:$AB$601,13,0))</f>
        <v/>
      </c>
      <c r="J91" t="str">
        <f>IF(VLOOKUP($A91,Tournoi!$B$2:$AB$601,6,0)="","",VLOOKUP($A91,Tournoi!$B$2:$AB$601,17,0))</f>
        <v/>
      </c>
      <c r="K91" t="str">
        <f>IF(VLOOKUP($A91,Tournoi!$B$2:$AB$601,6,0)="","",VLOOKUP($A91,Tournoi!$B$2:$AB$601,18,0))</f>
        <v/>
      </c>
      <c r="L91" t="str">
        <f>IF(VLOOKUP($A91,Tournoi!$B$2:$AB$601,6,0)="","",VLOOKUP($A91,Tournoi!$B$2:$AB$601,22,0))</f>
        <v/>
      </c>
    </row>
    <row r="92" spans="1:12" ht="14.1" customHeight="1" x14ac:dyDescent="0.2">
      <c r="A92" s="30">
        <v>91</v>
      </c>
      <c r="B92" s="224">
        <f>IF(VLOOKUP($A92,Ludo_na!$A$2:$AB$602,3,0)="","",VLOOKUP($A92,Ludo_na!$A$2:$AB$602,2,0))</f>
        <v>119</v>
      </c>
      <c r="C92" s="225" t="str">
        <f>IF(VLOOKUP($A92,Tournoi!$B$2:$AB$601,3,0)="","",VLOOKUP($A92,Tournoi!$B$2:$AB$601,3,0))</f>
        <v>Exter</v>
      </c>
      <c r="D92" s="225" t="str">
        <f>IF(VLOOKUP($A92,Tournoi!$B$2:$AB$601,4,0)="","",VLOOKUP($A92,Tournoi!$B$2:$AB$601,4,0))</f>
        <v>Stijn</v>
      </c>
      <c r="E92" s="197" t="str">
        <f>IF(VLOOKUP($A92,Tournoi!$B$2:$AB$601,5,0)="","",VLOOKUP($A92,Tournoi!$B$2:$AB$601,5,0))</f>
        <v>De Speltafel</v>
      </c>
      <c r="F92" t="str">
        <f>IF(VLOOKUP($A92,Tournoi!$B$2:$AB$601,6,0)="","",VLOOKUP($A92,Tournoi!$B$2:$AB$601,6,0))</f>
        <v>Aanwezig</v>
      </c>
      <c r="G92" t="str">
        <f>IF(VLOOKUP($A92,Tournoi!$B$2:$AB$601,6,0)="","",VLOOKUP($A92,Tournoi!$B$2:$AB$601,8,0))</f>
        <v>Wettlauf nach El Dorado</v>
      </c>
      <c r="H92">
        <f>IF(VLOOKUP($A92,Tournoi!$B$2:$AB$601,6,0)="","",VLOOKUP($A92,Tournoi!$B$2:$AB$601,12,0))</f>
        <v>104.4</v>
      </c>
      <c r="I92" t="str">
        <f>IF(VLOOKUP($A92,Tournoi!$B$2:$AB$601,6,0)="","",VLOOKUP($A92,Tournoi!$B$2:$AB$601,13,0))</f>
        <v>In the Year of the Dragon</v>
      </c>
      <c r="J92">
        <f>IF(VLOOKUP($A92,Tournoi!$B$2:$AB$601,6,0)="","",VLOOKUP($A92,Tournoi!$B$2:$AB$601,17,0))</f>
        <v>0.23415977961432508</v>
      </c>
      <c r="K92" t="str">
        <f>IF(VLOOKUP($A92,Tournoi!$B$2:$AB$601,6,0)="","",VLOOKUP($A92,Tournoi!$B$2:$AB$601,18,0))</f>
        <v>Majesty</v>
      </c>
      <c r="L92">
        <f>IF(VLOOKUP($A92,Tournoi!$B$2:$AB$601,6,0)="","",VLOOKUP($A92,Tournoi!$B$2:$AB$601,22,0))</f>
        <v>66.93016912165848</v>
      </c>
    </row>
    <row r="93" spans="1:12" ht="14.1" customHeight="1" x14ac:dyDescent="0.2">
      <c r="A93" s="30">
        <v>92</v>
      </c>
      <c r="B93" s="224">
        <f>IF(VLOOKUP($A93,Ludo_na!$A$2:$AB$602,3,0)="","",VLOOKUP($A93,Ludo_na!$A$2:$AB$602,2,0))</f>
        <v>347</v>
      </c>
      <c r="C93" s="225" t="str">
        <f>IF(VLOOKUP($A93,Tournoi!$B$2:$AB$601,3,0)="","",VLOOKUP($A93,Tournoi!$B$2:$AB$601,3,0))</f>
        <v>De Schrijver</v>
      </c>
      <c r="D93" s="225" t="str">
        <f>IF(VLOOKUP($A93,Tournoi!$B$2:$AB$601,4,0)="","",VLOOKUP($A93,Tournoi!$B$2:$AB$601,4,0))</f>
        <v>Kim</v>
      </c>
      <c r="E93" t="str">
        <f>IF(VLOOKUP($A93,Tournoi!$B$2:$AB$601,5,0)="","",VLOOKUP($A93,Tournoi!$B$2:$AB$601,5,0))</f>
        <v/>
      </c>
      <c r="F93" t="str">
        <f>IF(VLOOKUP($A93,Tournoi!$B$2:$AB$601,6,0)="","",VLOOKUP($A93,Tournoi!$B$2:$AB$601,6,0))</f>
        <v/>
      </c>
      <c r="G93" t="str">
        <f>IF(VLOOKUP($A93,Tournoi!$B$2:$AB$601,6,0)="","",VLOOKUP($A93,Tournoi!$B$2:$AB$601,8,0))</f>
        <v/>
      </c>
      <c r="H93" t="str">
        <f>IF(VLOOKUP($A93,Tournoi!$B$2:$AB$601,6,0)="","",VLOOKUP($A93,Tournoi!$B$2:$AB$601,12,0))</f>
        <v/>
      </c>
      <c r="I93" t="str">
        <f>IF(VLOOKUP($A93,Tournoi!$B$2:$AB$601,6,0)="","",VLOOKUP($A93,Tournoi!$B$2:$AB$601,13,0))</f>
        <v/>
      </c>
      <c r="J93" t="str">
        <f>IF(VLOOKUP($A93,Tournoi!$B$2:$AB$601,6,0)="","",VLOOKUP($A93,Tournoi!$B$2:$AB$601,17,0))</f>
        <v/>
      </c>
      <c r="K93" t="str">
        <f>IF(VLOOKUP($A93,Tournoi!$B$2:$AB$601,6,0)="","",VLOOKUP($A93,Tournoi!$B$2:$AB$601,18,0))</f>
        <v/>
      </c>
      <c r="L93" t="str">
        <f>IF(VLOOKUP($A93,Tournoi!$B$2:$AB$601,6,0)="","",VLOOKUP($A93,Tournoi!$B$2:$AB$601,22,0))</f>
        <v/>
      </c>
    </row>
    <row r="94" spans="1:12" ht="14.1" customHeight="1" x14ac:dyDescent="0.2">
      <c r="A94" s="30">
        <v>93</v>
      </c>
      <c r="B94" s="224">
        <f>IF(VLOOKUP($A94,Ludo_na!$A$2:$AB$602,3,0)="","",VLOOKUP($A94,Ludo_na!$A$2:$AB$602,2,0))</f>
        <v>47</v>
      </c>
      <c r="C94" s="225" t="str">
        <f>IF(VLOOKUP($A94,Tournoi!$B$2:$AB$601,3,0)="","",VLOOKUP($A94,Tournoi!$B$2:$AB$601,3,0))</f>
        <v>Clinckemaillie</v>
      </c>
      <c r="D94" s="225" t="str">
        <f>IF(VLOOKUP($A94,Tournoi!$B$2:$AB$601,4,0)="","",VLOOKUP($A94,Tournoi!$B$2:$AB$601,4,0))</f>
        <v>Denis</v>
      </c>
      <c r="E94" s="197" t="str">
        <f>IF(VLOOKUP($A94,Tournoi!$B$2:$AB$601,5,0)="","",VLOOKUP($A94,Tournoi!$B$2:$AB$601,5,0))</f>
        <v>De Speeldoos</v>
      </c>
      <c r="F94" t="str">
        <f>IF(VLOOKUP($A94,Tournoi!$B$2:$AB$601,6,0)="","",VLOOKUP($A94,Tournoi!$B$2:$AB$601,6,0))</f>
        <v/>
      </c>
      <c r="G94" t="str">
        <f>IF(VLOOKUP($A94,Tournoi!$B$2:$AB$601,6,0)="","",VLOOKUP($A94,Tournoi!$B$2:$AB$601,8,0))</f>
        <v/>
      </c>
      <c r="H94" t="str">
        <f>IF(VLOOKUP($A94,Tournoi!$B$2:$AB$601,6,0)="","",VLOOKUP($A94,Tournoi!$B$2:$AB$601,12,0))</f>
        <v/>
      </c>
      <c r="I94" t="str">
        <f>IF(VLOOKUP($A94,Tournoi!$B$2:$AB$601,6,0)="","",VLOOKUP($A94,Tournoi!$B$2:$AB$601,13,0))</f>
        <v/>
      </c>
      <c r="J94" t="str">
        <f>IF(VLOOKUP($A94,Tournoi!$B$2:$AB$601,6,0)="","",VLOOKUP($A94,Tournoi!$B$2:$AB$601,17,0))</f>
        <v/>
      </c>
      <c r="K94" t="str">
        <f>IF(VLOOKUP($A94,Tournoi!$B$2:$AB$601,6,0)="","",VLOOKUP($A94,Tournoi!$B$2:$AB$601,18,0))</f>
        <v/>
      </c>
      <c r="L94" t="str">
        <f>IF(VLOOKUP($A94,Tournoi!$B$2:$AB$601,6,0)="","",VLOOKUP($A94,Tournoi!$B$2:$AB$601,22,0))</f>
        <v/>
      </c>
    </row>
    <row r="95" spans="1:12" ht="14.1" customHeight="1" x14ac:dyDescent="0.2">
      <c r="A95" s="30">
        <v>94</v>
      </c>
      <c r="B95" s="224">
        <f>IF(VLOOKUP($A95,Ludo_na!$A$2:$AB$602,3,0)="","",VLOOKUP($A95,Ludo_na!$A$2:$AB$602,2,0))</f>
        <v>454</v>
      </c>
      <c r="C95" s="225" t="str">
        <f>IF(VLOOKUP($A95,Tournoi!$B$2:$AB$601,3,0)="","",VLOOKUP($A95,Tournoi!$B$2:$AB$601,3,0))</f>
        <v>Degrieck</v>
      </c>
      <c r="D95" s="225" t="str">
        <f>IF(VLOOKUP($A95,Tournoi!$B$2:$AB$601,4,0)="","",VLOOKUP($A95,Tournoi!$B$2:$AB$601,4,0))</f>
        <v>Els</v>
      </c>
      <c r="E95" t="str">
        <f>IF(VLOOKUP($A95,Tournoi!$B$2:$AB$601,5,0)="","",VLOOKUP($A95,Tournoi!$B$2:$AB$601,5,0))</f>
        <v/>
      </c>
      <c r="F95" t="str">
        <f>IF(VLOOKUP($A95,Tournoi!$B$2:$AB$601,6,0)="","",VLOOKUP($A95,Tournoi!$B$2:$AB$601,6,0))</f>
        <v/>
      </c>
      <c r="G95" t="str">
        <f>IF(VLOOKUP($A95,Tournoi!$B$2:$AB$601,6,0)="","",VLOOKUP($A95,Tournoi!$B$2:$AB$601,8,0))</f>
        <v/>
      </c>
      <c r="H95" t="str">
        <f>IF(VLOOKUP($A95,Tournoi!$B$2:$AB$601,6,0)="","",VLOOKUP($A95,Tournoi!$B$2:$AB$601,12,0))</f>
        <v/>
      </c>
      <c r="I95" t="str">
        <f>IF(VLOOKUP($A95,Tournoi!$B$2:$AB$601,6,0)="","",VLOOKUP($A95,Tournoi!$B$2:$AB$601,13,0))</f>
        <v/>
      </c>
      <c r="J95" t="str">
        <f>IF(VLOOKUP($A95,Tournoi!$B$2:$AB$601,6,0)="","",VLOOKUP($A95,Tournoi!$B$2:$AB$601,17,0))</f>
        <v/>
      </c>
      <c r="K95" t="str">
        <f>IF(VLOOKUP($A95,Tournoi!$B$2:$AB$601,6,0)="","",VLOOKUP($A95,Tournoi!$B$2:$AB$601,18,0))</f>
        <v/>
      </c>
      <c r="L95" t="str">
        <f>IF(VLOOKUP($A95,Tournoi!$B$2:$AB$601,6,0)="","",VLOOKUP($A95,Tournoi!$B$2:$AB$601,22,0))</f>
        <v/>
      </c>
    </row>
    <row r="96" spans="1:12" ht="14.1" customHeight="1" x14ac:dyDescent="0.2">
      <c r="A96" s="30">
        <v>95</v>
      </c>
      <c r="B96" s="224">
        <f>IF(VLOOKUP($A96,Ludo_na!$A$2:$AB$602,3,0)="","",VLOOKUP($A96,Ludo_na!$A$2:$AB$602,2,0))</f>
        <v>338</v>
      </c>
      <c r="C96" s="225" t="str">
        <f>IF(VLOOKUP($A96,Tournoi!$B$2:$AB$601,3,0)="","",VLOOKUP($A96,Tournoi!$B$2:$AB$601,3,0))</f>
        <v>Expeels</v>
      </c>
      <c r="D96" s="225" t="str">
        <f>IF(VLOOKUP($A96,Tournoi!$B$2:$AB$601,4,0)="","",VLOOKUP($A96,Tournoi!$B$2:$AB$601,4,0))</f>
        <v>Tjorven</v>
      </c>
      <c r="E96" s="197" t="str">
        <f>IF(VLOOKUP($A96,Tournoi!$B$2:$AB$601,5,0)="","",VLOOKUP($A96,Tournoi!$B$2:$AB$601,5,0))</f>
        <v>Spelen op Zolder</v>
      </c>
      <c r="F96" t="str">
        <f>IF(VLOOKUP($A96,Tournoi!$B$2:$AB$601,6,0)="","",VLOOKUP($A96,Tournoi!$B$2:$AB$601,6,0))</f>
        <v/>
      </c>
      <c r="G96" t="str">
        <f>IF(VLOOKUP($A96,Tournoi!$B$2:$AB$601,6,0)="","",VLOOKUP($A96,Tournoi!$B$2:$AB$601,8,0))</f>
        <v/>
      </c>
      <c r="H96" t="str">
        <f>IF(VLOOKUP($A96,Tournoi!$B$2:$AB$601,6,0)="","",VLOOKUP($A96,Tournoi!$B$2:$AB$601,12,0))</f>
        <v/>
      </c>
      <c r="I96" t="str">
        <f>IF(VLOOKUP($A96,Tournoi!$B$2:$AB$601,6,0)="","",VLOOKUP($A96,Tournoi!$B$2:$AB$601,13,0))</f>
        <v/>
      </c>
      <c r="J96" t="str">
        <f>IF(VLOOKUP($A96,Tournoi!$B$2:$AB$601,6,0)="","",VLOOKUP($A96,Tournoi!$B$2:$AB$601,17,0))</f>
        <v/>
      </c>
      <c r="K96" t="str">
        <f>IF(VLOOKUP($A96,Tournoi!$B$2:$AB$601,6,0)="","",VLOOKUP($A96,Tournoi!$B$2:$AB$601,18,0))</f>
        <v/>
      </c>
      <c r="L96" t="str">
        <f>IF(VLOOKUP($A96,Tournoi!$B$2:$AB$601,6,0)="","",VLOOKUP($A96,Tournoi!$B$2:$AB$601,22,0))</f>
        <v/>
      </c>
    </row>
    <row r="97" spans="1:12" ht="14.1" customHeight="1" x14ac:dyDescent="0.2">
      <c r="A97" s="30">
        <v>96</v>
      </c>
      <c r="B97" s="224">
        <f>IF(VLOOKUP($A97,Ludo_na!$A$2:$AB$602,3,0)="","",VLOOKUP($A97,Ludo_na!$A$2:$AB$602,2,0))</f>
        <v>528</v>
      </c>
      <c r="C97" s="225" t="str">
        <f>IF(VLOOKUP($A97,Tournoi!$B$2:$AB$601,3,0)="","",VLOOKUP($A97,Tournoi!$B$2:$AB$601,3,0))</f>
        <v>Verplancke</v>
      </c>
      <c r="D97" s="225" t="str">
        <f>IF(VLOOKUP($A97,Tournoi!$B$2:$AB$601,4,0)="","",VLOOKUP($A97,Tournoi!$B$2:$AB$601,4,0))</f>
        <v>Guido</v>
      </c>
      <c r="E97" t="str">
        <f>IF(VLOOKUP($A97,Tournoi!$B$2:$AB$601,5,0)="","",VLOOKUP($A97,Tournoi!$B$2:$AB$601,5,0))</f>
        <v/>
      </c>
      <c r="F97" t="str">
        <f>IF(VLOOKUP($A97,Tournoi!$B$2:$AB$601,6,0)="","",VLOOKUP($A97,Tournoi!$B$2:$AB$601,6,0))</f>
        <v/>
      </c>
      <c r="G97" t="str">
        <f>IF(VLOOKUP($A97,Tournoi!$B$2:$AB$601,6,0)="","",VLOOKUP($A97,Tournoi!$B$2:$AB$601,8,0))</f>
        <v/>
      </c>
      <c r="H97" t="str">
        <f>IF(VLOOKUP($A97,Tournoi!$B$2:$AB$601,6,0)="","",VLOOKUP($A97,Tournoi!$B$2:$AB$601,12,0))</f>
        <v/>
      </c>
      <c r="I97" t="str">
        <f>IF(VLOOKUP($A97,Tournoi!$B$2:$AB$601,6,0)="","",VLOOKUP($A97,Tournoi!$B$2:$AB$601,13,0))</f>
        <v/>
      </c>
      <c r="J97" t="str">
        <f>IF(VLOOKUP($A97,Tournoi!$B$2:$AB$601,6,0)="","",VLOOKUP($A97,Tournoi!$B$2:$AB$601,17,0))</f>
        <v/>
      </c>
      <c r="K97" t="str">
        <f>IF(VLOOKUP($A97,Tournoi!$B$2:$AB$601,6,0)="","",VLOOKUP($A97,Tournoi!$B$2:$AB$601,18,0))</f>
        <v/>
      </c>
      <c r="L97" t="str">
        <f>IF(VLOOKUP($A97,Tournoi!$B$2:$AB$601,6,0)="","",VLOOKUP($A97,Tournoi!$B$2:$AB$601,22,0))</f>
        <v/>
      </c>
    </row>
    <row r="98" spans="1:12" ht="14.1" customHeight="1" x14ac:dyDescent="0.2">
      <c r="A98" s="30">
        <v>97</v>
      </c>
      <c r="B98" s="224">
        <f>IF(VLOOKUP($A98,Ludo_na!$A$2:$AB$602,3,0)="","",VLOOKUP($A98,Ludo_na!$A$2:$AB$602,2,0))</f>
        <v>342</v>
      </c>
      <c r="C98" s="225" t="str">
        <f>IF(VLOOKUP($A98,Tournoi!$B$2:$AB$601,3,0)="","",VLOOKUP($A98,Tournoi!$B$2:$AB$601,3,0))</f>
        <v>Demey</v>
      </c>
      <c r="D98" s="225" t="str">
        <f>IF(VLOOKUP($A98,Tournoi!$B$2:$AB$601,4,0)="","",VLOOKUP($A98,Tournoi!$B$2:$AB$601,4,0))</f>
        <v>Griet</v>
      </c>
      <c r="E98" t="str">
        <f>IF(VLOOKUP($A98,Tournoi!$B$2:$AB$601,5,0)="","",VLOOKUP($A98,Tournoi!$B$2:$AB$601,5,0))</f>
        <v/>
      </c>
      <c r="F98" t="str">
        <f>IF(VLOOKUP($A98,Tournoi!$B$2:$AB$601,6,0)="","",VLOOKUP($A98,Tournoi!$B$2:$AB$601,6,0))</f>
        <v/>
      </c>
      <c r="G98" t="str">
        <f>IF(VLOOKUP($A98,Tournoi!$B$2:$AB$601,6,0)="","",VLOOKUP($A98,Tournoi!$B$2:$AB$601,8,0))</f>
        <v/>
      </c>
      <c r="H98" t="str">
        <f>IF(VLOOKUP($A98,Tournoi!$B$2:$AB$601,6,0)="","",VLOOKUP($A98,Tournoi!$B$2:$AB$601,12,0))</f>
        <v/>
      </c>
      <c r="I98" t="str">
        <f>IF(VLOOKUP($A98,Tournoi!$B$2:$AB$601,6,0)="","",VLOOKUP($A98,Tournoi!$B$2:$AB$601,13,0))</f>
        <v/>
      </c>
      <c r="J98" t="str">
        <f>IF(VLOOKUP($A98,Tournoi!$B$2:$AB$601,6,0)="","",VLOOKUP($A98,Tournoi!$B$2:$AB$601,17,0))</f>
        <v/>
      </c>
      <c r="K98" t="str">
        <f>IF(VLOOKUP($A98,Tournoi!$B$2:$AB$601,6,0)="","",VLOOKUP($A98,Tournoi!$B$2:$AB$601,18,0))</f>
        <v/>
      </c>
      <c r="L98" t="str">
        <f>IF(VLOOKUP($A98,Tournoi!$B$2:$AB$601,6,0)="","",VLOOKUP($A98,Tournoi!$B$2:$AB$601,22,0))</f>
        <v/>
      </c>
    </row>
    <row r="99" spans="1:12" ht="14.1" customHeight="1" x14ac:dyDescent="0.2">
      <c r="A99" s="30">
        <v>98</v>
      </c>
      <c r="B99" s="224">
        <f>IF(VLOOKUP($A99,Ludo_na!$A$2:$AB$602,3,0)="","",VLOOKUP($A99,Ludo_na!$A$2:$AB$602,2,0))</f>
        <v>117</v>
      </c>
      <c r="C99" s="225" t="str">
        <f>IF(VLOOKUP($A99,Tournoi!$B$2:$AB$601,3,0)="","",VLOOKUP($A99,Tournoi!$B$2:$AB$601,3,0))</f>
        <v>Denblijden</v>
      </c>
      <c r="D99" s="225" t="str">
        <f>IF(VLOOKUP($A99,Tournoi!$B$2:$AB$601,4,0)="","",VLOOKUP($A99,Tournoi!$B$2:$AB$601,4,0))</f>
        <v>Frederik</v>
      </c>
      <c r="E99" t="str">
        <f>IF(VLOOKUP($A99,Tournoi!$B$2:$AB$601,5,0)="","",VLOOKUP($A99,Tournoi!$B$2:$AB$601,5,0))</f>
        <v/>
      </c>
      <c r="F99" t="str">
        <f>IF(VLOOKUP($A99,Tournoi!$B$2:$AB$601,6,0)="","",VLOOKUP($A99,Tournoi!$B$2:$AB$601,6,0))</f>
        <v/>
      </c>
      <c r="G99" t="str">
        <f>IF(VLOOKUP($A99,Tournoi!$B$2:$AB$601,6,0)="","",VLOOKUP($A99,Tournoi!$B$2:$AB$601,8,0))</f>
        <v/>
      </c>
      <c r="H99" t="str">
        <f>IF(VLOOKUP($A99,Tournoi!$B$2:$AB$601,6,0)="","",VLOOKUP($A99,Tournoi!$B$2:$AB$601,12,0))</f>
        <v/>
      </c>
      <c r="I99" t="str">
        <f>IF(VLOOKUP($A99,Tournoi!$B$2:$AB$601,6,0)="","",VLOOKUP($A99,Tournoi!$B$2:$AB$601,13,0))</f>
        <v/>
      </c>
      <c r="J99" t="str">
        <f>IF(VLOOKUP($A99,Tournoi!$B$2:$AB$601,6,0)="","",VLOOKUP($A99,Tournoi!$B$2:$AB$601,17,0))</f>
        <v/>
      </c>
      <c r="K99" t="str">
        <f>IF(VLOOKUP($A99,Tournoi!$B$2:$AB$601,6,0)="","",VLOOKUP($A99,Tournoi!$B$2:$AB$601,18,0))</f>
        <v/>
      </c>
      <c r="L99" t="str">
        <f>IF(VLOOKUP($A99,Tournoi!$B$2:$AB$601,6,0)="","",VLOOKUP($A99,Tournoi!$B$2:$AB$601,22,0))</f>
        <v/>
      </c>
    </row>
    <row r="100" spans="1:12" ht="14.1" customHeight="1" x14ac:dyDescent="0.2">
      <c r="A100" s="30">
        <v>99</v>
      </c>
      <c r="B100" s="224">
        <f>IF(VLOOKUP($A100,Ludo_na!$A$2:$AB$602,3,0)="","",VLOOKUP($A100,Ludo_na!$A$2:$AB$602,2,0))</f>
        <v>260</v>
      </c>
      <c r="C100" s="225" t="str">
        <f>IF(VLOOKUP($A100,Tournoi!$B$2:$AB$601,3,0)="","",VLOOKUP($A100,Tournoi!$B$2:$AB$601,3,0))</f>
        <v>Dolmans</v>
      </c>
      <c r="D100" s="225" t="str">
        <f>IF(VLOOKUP($A100,Tournoi!$B$2:$AB$601,4,0)="","",VLOOKUP($A100,Tournoi!$B$2:$AB$601,4,0))</f>
        <v>Laura</v>
      </c>
      <c r="E100" t="str">
        <f>IF(VLOOKUP($A100,Tournoi!$B$2:$AB$601,5,0)="","",VLOOKUP($A100,Tournoi!$B$2:$AB$601,5,0))</f>
        <v/>
      </c>
      <c r="F100" t="str">
        <f>IF(VLOOKUP($A100,Tournoi!$B$2:$AB$601,6,0)="","",VLOOKUP($A100,Tournoi!$B$2:$AB$601,6,0))</f>
        <v/>
      </c>
      <c r="G100" t="str">
        <f>IF(VLOOKUP($A100,Tournoi!$B$2:$AB$601,6,0)="","",VLOOKUP($A100,Tournoi!$B$2:$AB$601,8,0))</f>
        <v/>
      </c>
      <c r="H100" t="str">
        <f>IF(VLOOKUP($A100,Tournoi!$B$2:$AB$601,6,0)="","",VLOOKUP($A100,Tournoi!$B$2:$AB$601,12,0))</f>
        <v/>
      </c>
      <c r="I100" t="str">
        <f>IF(VLOOKUP($A100,Tournoi!$B$2:$AB$601,6,0)="","",VLOOKUP($A100,Tournoi!$B$2:$AB$601,13,0))</f>
        <v/>
      </c>
      <c r="J100" t="str">
        <f>IF(VLOOKUP($A100,Tournoi!$B$2:$AB$601,6,0)="","",VLOOKUP($A100,Tournoi!$B$2:$AB$601,17,0))</f>
        <v/>
      </c>
      <c r="K100" t="str">
        <f>IF(VLOOKUP($A100,Tournoi!$B$2:$AB$601,6,0)="","",VLOOKUP($A100,Tournoi!$B$2:$AB$601,18,0))</f>
        <v/>
      </c>
      <c r="L100" t="str">
        <f>IF(VLOOKUP($A100,Tournoi!$B$2:$AB$601,6,0)="","",VLOOKUP($A100,Tournoi!$B$2:$AB$601,22,0))</f>
        <v/>
      </c>
    </row>
    <row r="101" spans="1:12" ht="14.1" customHeight="1" x14ac:dyDescent="0.2">
      <c r="A101" s="30">
        <v>100</v>
      </c>
      <c r="B101" s="224">
        <f>IF(VLOOKUP($A101,Ludo_na!$A$2:$AB$602,3,0)="","",VLOOKUP($A101,Ludo_na!$A$2:$AB$602,2,0))</f>
        <v>500</v>
      </c>
      <c r="C101" s="225" t="str">
        <f>IF(VLOOKUP($A101,Tournoi!$B$2:$AB$601,3,0)="","",VLOOKUP($A101,Tournoi!$B$2:$AB$601,3,0))</f>
        <v>Dyzers</v>
      </c>
      <c r="D101" s="225" t="str">
        <f>IF(VLOOKUP($A101,Tournoi!$B$2:$AB$601,4,0)="","",VLOOKUP($A101,Tournoi!$B$2:$AB$601,4,0))</f>
        <v>Anna</v>
      </c>
      <c r="E101" t="str">
        <f>IF(VLOOKUP($A101,Tournoi!$B$2:$AB$601,5,0)="","",VLOOKUP($A101,Tournoi!$B$2:$AB$601,5,0))</f>
        <v/>
      </c>
      <c r="F101" t="str">
        <f>IF(VLOOKUP($A101,Tournoi!$B$2:$AB$601,6,0)="","",VLOOKUP($A101,Tournoi!$B$2:$AB$601,6,0))</f>
        <v/>
      </c>
      <c r="G101" t="str">
        <f>IF(VLOOKUP($A101,Tournoi!$B$2:$AB$601,6,0)="","",VLOOKUP($A101,Tournoi!$B$2:$AB$601,8,0))</f>
        <v/>
      </c>
      <c r="H101" t="str">
        <f>IF(VLOOKUP($A101,Tournoi!$B$2:$AB$601,6,0)="","",VLOOKUP($A101,Tournoi!$B$2:$AB$601,12,0))</f>
        <v/>
      </c>
      <c r="I101" t="str">
        <f>IF(VLOOKUP($A101,Tournoi!$B$2:$AB$601,6,0)="","",VLOOKUP($A101,Tournoi!$B$2:$AB$601,13,0))</f>
        <v/>
      </c>
      <c r="J101" t="str">
        <f>IF(VLOOKUP($A101,Tournoi!$B$2:$AB$601,6,0)="","",VLOOKUP($A101,Tournoi!$B$2:$AB$601,17,0))</f>
        <v/>
      </c>
      <c r="K101" t="str">
        <f>IF(VLOOKUP($A101,Tournoi!$B$2:$AB$601,6,0)="","",VLOOKUP($A101,Tournoi!$B$2:$AB$601,18,0))</f>
        <v/>
      </c>
      <c r="L101" t="str">
        <f>IF(VLOOKUP($A101,Tournoi!$B$2:$AB$601,6,0)="","",VLOOKUP($A101,Tournoi!$B$2:$AB$601,22,0))</f>
        <v/>
      </c>
    </row>
    <row r="102" spans="1:12" ht="14.1" customHeight="1" x14ac:dyDescent="0.2">
      <c r="A102" s="30">
        <v>101</v>
      </c>
      <c r="B102" s="224">
        <f>IF(VLOOKUP($A102,Ludo_na!$A$2:$AB$602,3,0)="","",VLOOKUP($A102,Ludo_na!$A$2:$AB$602,2,0))</f>
        <v>535</v>
      </c>
      <c r="C102" s="225" t="str">
        <f>IF(VLOOKUP($A102,Tournoi!$B$2:$AB$601,3,0)="","",VLOOKUP($A102,Tournoi!$B$2:$AB$601,3,0))</f>
        <v>Hauspie</v>
      </c>
      <c r="D102" s="225" t="str">
        <f>IF(VLOOKUP($A102,Tournoi!$B$2:$AB$601,4,0)="","",VLOOKUP($A102,Tournoi!$B$2:$AB$601,4,0))</f>
        <v>Melanie</v>
      </c>
      <c r="E102" t="str">
        <f>IF(VLOOKUP($A102,Tournoi!$B$2:$AB$601,5,0)="","",VLOOKUP($A102,Tournoi!$B$2:$AB$601,5,0))</f>
        <v/>
      </c>
      <c r="F102" t="str">
        <f>IF(VLOOKUP($A102,Tournoi!$B$2:$AB$601,6,0)="","",VLOOKUP($A102,Tournoi!$B$2:$AB$601,6,0))</f>
        <v/>
      </c>
      <c r="G102" t="str">
        <f>IF(VLOOKUP($A102,Tournoi!$B$2:$AB$601,6,0)="","",VLOOKUP($A102,Tournoi!$B$2:$AB$601,8,0))</f>
        <v/>
      </c>
      <c r="H102" t="str">
        <f>IF(VLOOKUP($A102,Tournoi!$B$2:$AB$601,6,0)="","",VLOOKUP($A102,Tournoi!$B$2:$AB$601,12,0))</f>
        <v/>
      </c>
      <c r="I102" t="str">
        <f>IF(VLOOKUP($A102,Tournoi!$B$2:$AB$601,6,0)="","",VLOOKUP($A102,Tournoi!$B$2:$AB$601,13,0))</f>
        <v/>
      </c>
      <c r="J102" t="str">
        <f>IF(VLOOKUP($A102,Tournoi!$B$2:$AB$601,6,0)="","",VLOOKUP($A102,Tournoi!$B$2:$AB$601,17,0))</f>
        <v/>
      </c>
      <c r="K102" t="str">
        <f>IF(VLOOKUP($A102,Tournoi!$B$2:$AB$601,6,0)="","",VLOOKUP($A102,Tournoi!$B$2:$AB$601,18,0))</f>
        <v/>
      </c>
      <c r="L102" t="str">
        <f>IF(VLOOKUP($A102,Tournoi!$B$2:$AB$601,6,0)="","",VLOOKUP($A102,Tournoi!$B$2:$AB$601,22,0))</f>
        <v/>
      </c>
    </row>
    <row r="103" spans="1:12" ht="14.1" customHeight="1" x14ac:dyDescent="0.2">
      <c r="A103" s="30">
        <v>102</v>
      </c>
      <c r="B103" s="224">
        <f>IF(VLOOKUP($A103,Ludo_na!$A$2:$AB$602,3,0)="","",VLOOKUP($A103,Ludo_na!$A$2:$AB$602,2,0))</f>
        <v>242</v>
      </c>
      <c r="C103" s="225" t="str">
        <f>IF(VLOOKUP($A103,Tournoi!$B$2:$AB$601,3,0)="","",VLOOKUP($A103,Tournoi!$B$2:$AB$601,3,0))</f>
        <v>Witters</v>
      </c>
      <c r="D103" s="225" t="str">
        <f>IF(VLOOKUP($A103,Tournoi!$B$2:$AB$601,4,0)="","",VLOOKUP($A103,Tournoi!$B$2:$AB$601,4,0))</f>
        <v>Hanne</v>
      </c>
      <c r="E103" s="197" t="str">
        <f>IF(VLOOKUP($A103,Tournoi!$B$2:$AB$601,5,0)="","",VLOOKUP($A103,Tournoi!$B$2:$AB$601,5,0))</f>
        <v>De Speltafel</v>
      </c>
      <c r="F103" t="str">
        <f>IF(VLOOKUP($A103,Tournoi!$B$2:$AB$601,6,0)="","",VLOOKUP($A103,Tournoi!$B$2:$AB$601,6,0))</f>
        <v/>
      </c>
      <c r="G103" t="str">
        <f>IF(VLOOKUP($A103,Tournoi!$B$2:$AB$601,6,0)="","",VLOOKUP($A103,Tournoi!$B$2:$AB$601,8,0))</f>
        <v/>
      </c>
      <c r="H103" t="str">
        <f>IF(VLOOKUP($A103,Tournoi!$B$2:$AB$601,6,0)="","",VLOOKUP($A103,Tournoi!$B$2:$AB$601,12,0))</f>
        <v/>
      </c>
      <c r="I103" t="str">
        <f>IF(VLOOKUP($A103,Tournoi!$B$2:$AB$601,6,0)="","",VLOOKUP($A103,Tournoi!$B$2:$AB$601,13,0))</f>
        <v/>
      </c>
      <c r="J103" t="str">
        <f>IF(VLOOKUP($A103,Tournoi!$B$2:$AB$601,6,0)="","",VLOOKUP($A103,Tournoi!$B$2:$AB$601,17,0))</f>
        <v/>
      </c>
      <c r="K103" t="str">
        <f>IF(VLOOKUP($A103,Tournoi!$B$2:$AB$601,6,0)="","",VLOOKUP($A103,Tournoi!$B$2:$AB$601,18,0))</f>
        <v/>
      </c>
      <c r="L103" t="str">
        <f>IF(VLOOKUP($A103,Tournoi!$B$2:$AB$601,6,0)="","",VLOOKUP($A103,Tournoi!$B$2:$AB$601,22,0))</f>
        <v/>
      </c>
    </row>
    <row r="104" spans="1:12" ht="14.1" customHeight="1" x14ac:dyDescent="0.2">
      <c r="A104" s="30">
        <v>103</v>
      </c>
      <c r="B104" s="224">
        <f>IF(VLOOKUP($A104,Ludo_na!$A$2:$AB$602,3,0)="","",VLOOKUP($A104,Ludo_na!$A$2:$AB$602,2,0))</f>
        <v>399</v>
      </c>
      <c r="C104" s="225" t="str">
        <f>IF(VLOOKUP($A104,Tournoi!$B$2:$AB$601,3,0)="","",VLOOKUP($A104,Tournoi!$B$2:$AB$601,3,0))</f>
        <v>Monbailliu</v>
      </c>
      <c r="D104" s="225" t="str">
        <f>IF(VLOOKUP($A104,Tournoi!$B$2:$AB$601,4,0)="","",VLOOKUP($A104,Tournoi!$B$2:$AB$601,4,0))</f>
        <v>Hubert</v>
      </c>
      <c r="E104" t="str">
        <f>IF(VLOOKUP($A104,Tournoi!$B$2:$AB$601,5,0)="","",VLOOKUP($A104,Tournoi!$B$2:$AB$601,5,0))</f>
        <v/>
      </c>
      <c r="F104" t="str">
        <f>IF(VLOOKUP($A104,Tournoi!$B$2:$AB$601,6,0)="","",VLOOKUP($A104,Tournoi!$B$2:$AB$601,6,0))</f>
        <v/>
      </c>
      <c r="G104" t="str">
        <f>IF(VLOOKUP($A104,Tournoi!$B$2:$AB$601,6,0)="","",VLOOKUP($A104,Tournoi!$B$2:$AB$601,8,0))</f>
        <v/>
      </c>
      <c r="H104" t="str">
        <f>IF(VLOOKUP($A104,Tournoi!$B$2:$AB$601,6,0)="","",VLOOKUP($A104,Tournoi!$B$2:$AB$601,12,0))</f>
        <v/>
      </c>
      <c r="I104" t="str">
        <f>IF(VLOOKUP($A104,Tournoi!$B$2:$AB$601,6,0)="","",VLOOKUP($A104,Tournoi!$B$2:$AB$601,13,0))</f>
        <v/>
      </c>
      <c r="J104" t="str">
        <f>IF(VLOOKUP($A104,Tournoi!$B$2:$AB$601,6,0)="","",VLOOKUP($A104,Tournoi!$B$2:$AB$601,17,0))</f>
        <v/>
      </c>
      <c r="K104" t="str">
        <f>IF(VLOOKUP($A104,Tournoi!$B$2:$AB$601,6,0)="","",VLOOKUP($A104,Tournoi!$B$2:$AB$601,18,0))</f>
        <v/>
      </c>
      <c r="L104" t="str">
        <f>IF(VLOOKUP($A104,Tournoi!$B$2:$AB$601,6,0)="","",VLOOKUP($A104,Tournoi!$B$2:$AB$601,22,0))</f>
        <v/>
      </c>
    </row>
    <row r="105" spans="1:12" ht="14.1" customHeight="1" x14ac:dyDescent="0.2">
      <c r="A105" s="30">
        <v>104</v>
      </c>
      <c r="B105" s="224">
        <f>IF(VLOOKUP($A105,Ludo_na!$A$2:$AB$602,3,0)="","",VLOOKUP($A105,Ludo_na!$A$2:$AB$602,2,0))</f>
        <v>365</v>
      </c>
      <c r="C105" s="225" t="str">
        <f>IF(VLOOKUP($A105,Tournoi!$B$2:$AB$601,3,0)="","",VLOOKUP($A105,Tournoi!$B$2:$AB$601,3,0))</f>
        <v>Maeckelberghe</v>
      </c>
      <c r="D105" s="225" t="str">
        <f>IF(VLOOKUP($A105,Tournoi!$B$2:$AB$601,4,0)="","",VLOOKUP($A105,Tournoi!$B$2:$AB$601,4,0))</f>
        <v>Eva</v>
      </c>
      <c r="E105" s="197" t="str">
        <f>IF(VLOOKUP($A105,Tournoi!$B$2:$AB$601,5,0)="","",VLOOKUP($A105,Tournoi!$B$2:$AB$601,5,0))</f>
        <v>De Pionne</v>
      </c>
      <c r="F105" t="str">
        <f>IF(VLOOKUP($A105,Tournoi!$B$2:$AB$601,6,0)="","",VLOOKUP($A105,Tournoi!$B$2:$AB$601,6,0))</f>
        <v/>
      </c>
      <c r="G105" t="str">
        <f>IF(VLOOKUP($A105,Tournoi!$B$2:$AB$601,6,0)="","",VLOOKUP($A105,Tournoi!$B$2:$AB$601,8,0))</f>
        <v/>
      </c>
      <c r="H105" t="str">
        <f>IF(VLOOKUP($A105,Tournoi!$B$2:$AB$601,6,0)="","",VLOOKUP($A105,Tournoi!$B$2:$AB$601,12,0))</f>
        <v/>
      </c>
      <c r="I105" t="str">
        <f>IF(VLOOKUP($A105,Tournoi!$B$2:$AB$601,6,0)="","",VLOOKUP($A105,Tournoi!$B$2:$AB$601,13,0))</f>
        <v/>
      </c>
      <c r="J105" t="str">
        <f>IF(VLOOKUP($A105,Tournoi!$B$2:$AB$601,6,0)="","",VLOOKUP($A105,Tournoi!$B$2:$AB$601,17,0))</f>
        <v/>
      </c>
      <c r="K105" t="str">
        <f>IF(VLOOKUP($A105,Tournoi!$B$2:$AB$601,6,0)="","",VLOOKUP($A105,Tournoi!$B$2:$AB$601,18,0))</f>
        <v/>
      </c>
      <c r="L105" t="str">
        <f>IF(VLOOKUP($A105,Tournoi!$B$2:$AB$601,6,0)="","",VLOOKUP($A105,Tournoi!$B$2:$AB$601,22,0))</f>
        <v/>
      </c>
    </row>
    <row r="106" spans="1:12" ht="14.1" customHeight="1" x14ac:dyDescent="0.2">
      <c r="A106" s="30">
        <v>105</v>
      </c>
      <c r="B106" s="224">
        <f>IF(VLOOKUP($A106,Ludo_na!$A$2:$AB$602,3,0)="","",VLOOKUP($A106,Ludo_na!$A$2:$AB$602,2,0))</f>
        <v>535</v>
      </c>
      <c r="C106" s="225" t="str">
        <f>IF(VLOOKUP($A106,Tournoi!$B$2:$AB$601,3,0)="","",VLOOKUP($A106,Tournoi!$B$2:$AB$601,3,0))</f>
        <v>Pattyn</v>
      </c>
      <c r="D106" s="225" t="str">
        <f>IF(VLOOKUP($A106,Tournoi!$B$2:$AB$601,4,0)="","",VLOOKUP($A106,Tournoi!$B$2:$AB$601,4,0))</f>
        <v>Valerie</v>
      </c>
      <c r="E106" t="str">
        <f>IF(VLOOKUP($A106,Tournoi!$B$2:$AB$601,5,0)="","",VLOOKUP($A106,Tournoi!$B$2:$AB$601,5,0))</f>
        <v/>
      </c>
      <c r="F106" t="str">
        <f>IF(VLOOKUP($A106,Tournoi!$B$2:$AB$601,6,0)="","",VLOOKUP($A106,Tournoi!$B$2:$AB$601,6,0))</f>
        <v/>
      </c>
      <c r="G106" t="str">
        <f>IF(VLOOKUP($A106,Tournoi!$B$2:$AB$601,6,0)="","",VLOOKUP($A106,Tournoi!$B$2:$AB$601,8,0))</f>
        <v/>
      </c>
      <c r="H106" t="str">
        <f>IF(VLOOKUP($A106,Tournoi!$B$2:$AB$601,6,0)="","",VLOOKUP($A106,Tournoi!$B$2:$AB$601,12,0))</f>
        <v/>
      </c>
      <c r="I106" t="str">
        <f>IF(VLOOKUP($A106,Tournoi!$B$2:$AB$601,6,0)="","",VLOOKUP($A106,Tournoi!$B$2:$AB$601,13,0))</f>
        <v/>
      </c>
      <c r="J106" t="str">
        <f>IF(VLOOKUP($A106,Tournoi!$B$2:$AB$601,6,0)="","",VLOOKUP($A106,Tournoi!$B$2:$AB$601,17,0))</f>
        <v/>
      </c>
      <c r="K106" t="str">
        <f>IF(VLOOKUP($A106,Tournoi!$B$2:$AB$601,6,0)="","",VLOOKUP($A106,Tournoi!$B$2:$AB$601,18,0))</f>
        <v/>
      </c>
      <c r="L106" t="str">
        <f>IF(VLOOKUP($A106,Tournoi!$B$2:$AB$601,6,0)="","",VLOOKUP($A106,Tournoi!$B$2:$AB$601,22,0))</f>
        <v/>
      </c>
    </row>
    <row r="107" spans="1:12" ht="14.1" customHeight="1" x14ac:dyDescent="0.2">
      <c r="A107" s="30">
        <v>106</v>
      </c>
      <c r="B107" s="224">
        <f>IF(VLOOKUP($A107,Ludo_na!$A$2:$AB$602,3,0)="","",VLOOKUP($A107,Ludo_na!$A$2:$AB$602,2,0))</f>
        <v>349</v>
      </c>
      <c r="C107" s="225" t="str">
        <f>IF(VLOOKUP($A107,Tournoi!$B$2:$AB$601,3,0)="","",VLOOKUP($A107,Tournoi!$B$2:$AB$601,3,0))</f>
        <v>Sweertvaegher</v>
      </c>
      <c r="D107" s="225" t="str">
        <f>IF(VLOOKUP($A107,Tournoi!$B$2:$AB$601,4,0)="","",VLOOKUP($A107,Tournoi!$B$2:$AB$601,4,0))</f>
        <v>Jaron</v>
      </c>
      <c r="E107" s="197" t="str">
        <f>IF(VLOOKUP($A107,Tournoi!$B$2:$AB$601,5,0)="","",VLOOKUP($A107,Tournoi!$B$2:$AB$601,5,0))</f>
        <v>De Pionne</v>
      </c>
      <c r="F107" t="str">
        <f>IF(VLOOKUP($A107,Tournoi!$B$2:$AB$601,6,0)="","",VLOOKUP($A107,Tournoi!$B$2:$AB$601,6,0))</f>
        <v/>
      </c>
      <c r="G107" t="str">
        <f>IF(VLOOKUP($A107,Tournoi!$B$2:$AB$601,6,0)="","",VLOOKUP($A107,Tournoi!$B$2:$AB$601,8,0))</f>
        <v/>
      </c>
      <c r="H107" t="str">
        <f>IF(VLOOKUP($A107,Tournoi!$B$2:$AB$601,6,0)="","",VLOOKUP($A107,Tournoi!$B$2:$AB$601,12,0))</f>
        <v/>
      </c>
      <c r="I107" t="str">
        <f>IF(VLOOKUP($A107,Tournoi!$B$2:$AB$601,6,0)="","",VLOOKUP($A107,Tournoi!$B$2:$AB$601,13,0))</f>
        <v/>
      </c>
      <c r="J107" t="str">
        <f>IF(VLOOKUP($A107,Tournoi!$B$2:$AB$601,6,0)="","",VLOOKUP($A107,Tournoi!$B$2:$AB$601,17,0))</f>
        <v/>
      </c>
      <c r="K107" t="str">
        <f>IF(VLOOKUP($A107,Tournoi!$B$2:$AB$601,6,0)="","",VLOOKUP($A107,Tournoi!$B$2:$AB$601,18,0))</f>
        <v/>
      </c>
      <c r="L107" t="str">
        <f>IF(VLOOKUP($A107,Tournoi!$B$2:$AB$601,6,0)="","",VLOOKUP($A107,Tournoi!$B$2:$AB$601,22,0))</f>
        <v/>
      </c>
    </row>
    <row r="108" spans="1:12" ht="14.1" customHeight="1" x14ac:dyDescent="0.2">
      <c r="A108" s="30">
        <v>107</v>
      </c>
      <c r="B108" s="224">
        <f>IF(VLOOKUP($A108,Ludo_na!$A$2:$AB$602,3,0)="","",VLOOKUP($A108,Ludo_na!$A$2:$AB$602,2,0))</f>
        <v>368</v>
      </c>
      <c r="C108" s="225" t="str">
        <f>IF(VLOOKUP($A108,Tournoi!$B$2:$AB$601,3,0)="","",VLOOKUP($A108,Tournoi!$B$2:$AB$601,3,0))</f>
        <v>Desmedt</v>
      </c>
      <c r="D108" s="225" t="str">
        <f>IF(VLOOKUP($A108,Tournoi!$B$2:$AB$601,4,0)="","",VLOOKUP($A108,Tournoi!$B$2:$AB$601,4,0))</f>
        <v>Lars</v>
      </c>
      <c r="E108" t="str">
        <f>IF(VLOOKUP($A108,Tournoi!$B$2:$AB$601,5,0)="","",VLOOKUP($A108,Tournoi!$B$2:$AB$601,5,0))</f>
        <v/>
      </c>
      <c r="F108" t="str">
        <f>IF(VLOOKUP($A108,Tournoi!$B$2:$AB$601,6,0)="","",VLOOKUP($A108,Tournoi!$B$2:$AB$601,6,0))</f>
        <v/>
      </c>
      <c r="G108" t="str">
        <f>IF(VLOOKUP($A108,Tournoi!$B$2:$AB$601,6,0)="","",VLOOKUP($A108,Tournoi!$B$2:$AB$601,8,0))</f>
        <v/>
      </c>
      <c r="H108" t="str">
        <f>IF(VLOOKUP($A108,Tournoi!$B$2:$AB$601,6,0)="","",VLOOKUP($A108,Tournoi!$B$2:$AB$601,12,0))</f>
        <v/>
      </c>
      <c r="I108" t="str">
        <f>IF(VLOOKUP($A108,Tournoi!$B$2:$AB$601,6,0)="","",VLOOKUP($A108,Tournoi!$B$2:$AB$601,13,0))</f>
        <v/>
      </c>
      <c r="J108" t="str">
        <f>IF(VLOOKUP($A108,Tournoi!$B$2:$AB$601,6,0)="","",VLOOKUP($A108,Tournoi!$B$2:$AB$601,17,0))</f>
        <v/>
      </c>
      <c r="K108" t="str">
        <f>IF(VLOOKUP($A108,Tournoi!$B$2:$AB$601,6,0)="","",VLOOKUP($A108,Tournoi!$B$2:$AB$601,18,0))</f>
        <v/>
      </c>
      <c r="L108" t="str">
        <f>IF(VLOOKUP($A108,Tournoi!$B$2:$AB$601,6,0)="","",VLOOKUP($A108,Tournoi!$B$2:$AB$601,22,0))</f>
        <v/>
      </c>
    </row>
    <row r="109" spans="1:12" ht="14.1" customHeight="1" x14ac:dyDescent="0.2">
      <c r="A109" s="30">
        <v>108</v>
      </c>
      <c r="B109" s="224">
        <f>IF(VLOOKUP($A109,Ludo_na!$A$2:$AB$602,3,0)="","",VLOOKUP($A109,Ludo_na!$A$2:$AB$602,2,0))</f>
        <v>266</v>
      </c>
      <c r="C109" s="225" t="str">
        <f>IF(VLOOKUP($A109,Tournoi!$B$2:$AB$601,3,0)="","",VLOOKUP($A109,Tournoi!$B$2:$AB$601,3,0))</f>
        <v>Vercauteren</v>
      </c>
      <c r="D109" s="225" t="str">
        <f>IF(VLOOKUP($A109,Tournoi!$B$2:$AB$601,4,0)="","",VLOOKUP($A109,Tournoi!$B$2:$AB$601,4,0))</f>
        <v>Joeri</v>
      </c>
      <c r="E109" t="str">
        <f>IF(VLOOKUP($A109,Tournoi!$B$2:$AB$601,5,0)="","",VLOOKUP($A109,Tournoi!$B$2:$AB$601,5,0))</f>
        <v/>
      </c>
      <c r="F109" t="str">
        <f>IF(VLOOKUP($A109,Tournoi!$B$2:$AB$601,6,0)="","",VLOOKUP($A109,Tournoi!$B$2:$AB$601,6,0))</f>
        <v/>
      </c>
      <c r="G109" t="str">
        <f>IF(VLOOKUP($A109,Tournoi!$B$2:$AB$601,6,0)="","",VLOOKUP($A109,Tournoi!$B$2:$AB$601,8,0))</f>
        <v/>
      </c>
      <c r="H109" t="str">
        <f>IF(VLOOKUP($A109,Tournoi!$B$2:$AB$601,6,0)="","",VLOOKUP($A109,Tournoi!$B$2:$AB$601,12,0))</f>
        <v/>
      </c>
      <c r="I109" t="str">
        <f>IF(VLOOKUP($A109,Tournoi!$B$2:$AB$601,6,0)="","",VLOOKUP($A109,Tournoi!$B$2:$AB$601,13,0))</f>
        <v/>
      </c>
      <c r="J109" t="str">
        <f>IF(VLOOKUP($A109,Tournoi!$B$2:$AB$601,6,0)="","",VLOOKUP($A109,Tournoi!$B$2:$AB$601,17,0))</f>
        <v/>
      </c>
      <c r="K109" t="str">
        <f>IF(VLOOKUP($A109,Tournoi!$B$2:$AB$601,6,0)="","",VLOOKUP($A109,Tournoi!$B$2:$AB$601,18,0))</f>
        <v/>
      </c>
      <c r="L109" t="str">
        <f>IF(VLOOKUP($A109,Tournoi!$B$2:$AB$601,6,0)="","",VLOOKUP($A109,Tournoi!$B$2:$AB$601,22,0))</f>
        <v/>
      </c>
    </row>
    <row r="110" spans="1:12" ht="14.1" customHeight="1" x14ac:dyDescent="0.2">
      <c r="A110" s="30">
        <v>109</v>
      </c>
      <c r="B110" s="224">
        <f>IF(VLOOKUP($A110,Ludo_na!$A$2:$AB$602,3,0)="","",VLOOKUP($A110,Ludo_na!$A$2:$AB$602,2,0))</f>
        <v>156</v>
      </c>
      <c r="C110" s="225" t="str">
        <f>IF(VLOOKUP($A110,Tournoi!$B$2:$AB$601,3,0)="","",VLOOKUP($A110,Tournoi!$B$2:$AB$601,3,0))</f>
        <v>Passchyn</v>
      </c>
      <c r="D110" s="225" t="str">
        <f>IF(VLOOKUP($A110,Tournoi!$B$2:$AB$601,4,0)="","",VLOOKUP($A110,Tournoi!$B$2:$AB$601,4,0))</f>
        <v>Davy</v>
      </c>
      <c r="E110" s="197" t="str">
        <f>IF(VLOOKUP($A110,Tournoi!$B$2:$AB$601,5,0)="","",VLOOKUP($A110,Tournoi!$B$2:$AB$601,5,0))</f>
        <v>Spelen op Zolder</v>
      </c>
      <c r="F110" t="str">
        <f>IF(VLOOKUP($A110,Tournoi!$B$2:$AB$601,6,0)="","",VLOOKUP($A110,Tournoi!$B$2:$AB$601,6,0))</f>
        <v/>
      </c>
      <c r="G110" t="str">
        <f>IF(VLOOKUP($A110,Tournoi!$B$2:$AB$601,6,0)="","",VLOOKUP($A110,Tournoi!$B$2:$AB$601,8,0))</f>
        <v/>
      </c>
      <c r="H110" t="str">
        <f>IF(VLOOKUP($A110,Tournoi!$B$2:$AB$601,6,0)="","",VLOOKUP($A110,Tournoi!$B$2:$AB$601,12,0))</f>
        <v/>
      </c>
      <c r="I110" t="str">
        <f>IF(VLOOKUP($A110,Tournoi!$B$2:$AB$601,6,0)="","",VLOOKUP($A110,Tournoi!$B$2:$AB$601,13,0))</f>
        <v/>
      </c>
      <c r="J110" t="str">
        <f>IF(VLOOKUP($A110,Tournoi!$B$2:$AB$601,6,0)="","",VLOOKUP($A110,Tournoi!$B$2:$AB$601,17,0))</f>
        <v/>
      </c>
      <c r="K110" t="str">
        <f>IF(VLOOKUP($A110,Tournoi!$B$2:$AB$601,6,0)="","",VLOOKUP($A110,Tournoi!$B$2:$AB$601,18,0))</f>
        <v/>
      </c>
      <c r="L110" t="str">
        <f>IF(VLOOKUP($A110,Tournoi!$B$2:$AB$601,6,0)="","",VLOOKUP($A110,Tournoi!$B$2:$AB$601,22,0))</f>
        <v/>
      </c>
    </row>
    <row r="111" spans="1:12" ht="14.1" customHeight="1" x14ac:dyDescent="0.2">
      <c r="A111" s="30">
        <v>110</v>
      </c>
      <c r="B111" s="224">
        <f>IF(VLOOKUP($A111,Ludo_na!$A$2:$AB$602,3,0)="","",VLOOKUP($A111,Ludo_na!$A$2:$AB$602,2,0))</f>
        <v>84</v>
      </c>
      <c r="C111" s="225" t="str">
        <f>IF(VLOOKUP($A111,Tournoi!$B$2:$AB$601,3,0)="","",VLOOKUP($A111,Tournoi!$B$2:$AB$601,3,0))</f>
        <v>Coppens</v>
      </c>
      <c r="D111" s="225" t="str">
        <f>IF(VLOOKUP($A111,Tournoi!$B$2:$AB$601,4,0)="","",VLOOKUP($A111,Tournoi!$B$2:$AB$601,4,0))</f>
        <v>Ignace</v>
      </c>
      <c r="E111" s="197" t="str">
        <f>IF(VLOOKUP($A111,Tournoi!$B$2:$AB$601,5,0)="","",VLOOKUP($A111,Tournoi!$B$2:$AB$601,5,0))</f>
        <v>Spelen op Zolder</v>
      </c>
      <c r="F111" t="str">
        <f>IF(VLOOKUP($A111,Tournoi!$B$2:$AB$601,6,0)="","",VLOOKUP($A111,Tournoi!$B$2:$AB$601,6,0))</f>
        <v/>
      </c>
      <c r="G111" t="str">
        <f>IF(VLOOKUP($A111,Tournoi!$B$2:$AB$601,6,0)="","",VLOOKUP($A111,Tournoi!$B$2:$AB$601,8,0))</f>
        <v/>
      </c>
      <c r="H111" t="str">
        <f>IF(VLOOKUP($A111,Tournoi!$B$2:$AB$601,6,0)="","",VLOOKUP($A111,Tournoi!$B$2:$AB$601,12,0))</f>
        <v/>
      </c>
      <c r="I111" t="str">
        <f>IF(VLOOKUP($A111,Tournoi!$B$2:$AB$601,6,0)="","",VLOOKUP($A111,Tournoi!$B$2:$AB$601,13,0))</f>
        <v/>
      </c>
      <c r="J111" t="str">
        <f>IF(VLOOKUP($A111,Tournoi!$B$2:$AB$601,6,0)="","",VLOOKUP($A111,Tournoi!$B$2:$AB$601,17,0))</f>
        <v/>
      </c>
      <c r="K111" t="str">
        <f>IF(VLOOKUP($A111,Tournoi!$B$2:$AB$601,6,0)="","",VLOOKUP($A111,Tournoi!$B$2:$AB$601,18,0))</f>
        <v/>
      </c>
      <c r="L111" t="str">
        <f>IF(VLOOKUP($A111,Tournoi!$B$2:$AB$601,6,0)="","",VLOOKUP($A111,Tournoi!$B$2:$AB$601,22,0))</f>
        <v/>
      </c>
    </row>
    <row r="112" spans="1:12" ht="14.1" customHeight="1" x14ac:dyDescent="0.2">
      <c r="A112" s="30">
        <v>111</v>
      </c>
      <c r="B112" s="224">
        <f>IF(VLOOKUP($A112,Ludo_na!$A$2:$AB$602,3,0)="","",VLOOKUP($A112,Ludo_na!$A$2:$AB$602,2,0))</f>
        <v>317</v>
      </c>
      <c r="C112" s="225" t="str">
        <f>IF(VLOOKUP($A112,Tournoi!$B$2:$AB$601,3,0)="","",VLOOKUP($A112,Tournoi!$B$2:$AB$601,3,0))</f>
        <v>Vandierendonck</v>
      </c>
      <c r="D112" s="225" t="str">
        <f>IF(VLOOKUP($A112,Tournoi!$B$2:$AB$601,4,0)="","",VLOOKUP($A112,Tournoi!$B$2:$AB$601,4,0))</f>
        <v>Rune</v>
      </c>
      <c r="E112" s="197" t="str">
        <f>IF(VLOOKUP($A112,Tournoi!$B$2:$AB$601,5,0)="","",VLOOKUP($A112,Tournoi!$B$2:$AB$601,5,0))</f>
        <v>Spelen op Zolder</v>
      </c>
      <c r="F112" t="str">
        <f>IF(VLOOKUP($A112,Tournoi!$B$2:$AB$601,6,0)="","",VLOOKUP($A112,Tournoi!$B$2:$AB$601,6,0))</f>
        <v/>
      </c>
      <c r="G112" t="str">
        <f>IF(VLOOKUP($A112,Tournoi!$B$2:$AB$601,6,0)="","",VLOOKUP($A112,Tournoi!$B$2:$AB$601,8,0))</f>
        <v/>
      </c>
      <c r="H112" t="str">
        <f>IF(VLOOKUP($A112,Tournoi!$B$2:$AB$601,6,0)="","",VLOOKUP($A112,Tournoi!$B$2:$AB$601,12,0))</f>
        <v/>
      </c>
      <c r="I112" t="str">
        <f>IF(VLOOKUP($A112,Tournoi!$B$2:$AB$601,6,0)="","",VLOOKUP($A112,Tournoi!$B$2:$AB$601,13,0))</f>
        <v/>
      </c>
      <c r="J112" t="str">
        <f>IF(VLOOKUP($A112,Tournoi!$B$2:$AB$601,6,0)="","",VLOOKUP($A112,Tournoi!$B$2:$AB$601,17,0))</f>
        <v/>
      </c>
      <c r="K112" t="str">
        <f>IF(VLOOKUP($A112,Tournoi!$B$2:$AB$601,6,0)="","",VLOOKUP($A112,Tournoi!$B$2:$AB$601,18,0))</f>
        <v/>
      </c>
      <c r="L112" t="str">
        <f>IF(VLOOKUP($A112,Tournoi!$B$2:$AB$601,6,0)="","",VLOOKUP($A112,Tournoi!$B$2:$AB$601,22,0))</f>
        <v/>
      </c>
    </row>
    <row r="113" spans="1:12" ht="14.1" customHeight="1" x14ac:dyDescent="0.2">
      <c r="A113" s="30">
        <v>112</v>
      </c>
      <c r="B113" s="224">
        <f>IF(VLOOKUP($A113,Ludo_na!$A$2:$AB$602,3,0)="","",VLOOKUP($A113,Ludo_na!$A$2:$AB$602,2,0))</f>
        <v>322</v>
      </c>
      <c r="C113" s="225" t="str">
        <f>IF(VLOOKUP($A113,Tournoi!$B$2:$AB$601,3,0)="","",VLOOKUP($A113,Tournoi!$B$2:$AB$601,3,0))</f>
        <v>Kerkhove</v>
      </c>
      <c r="D113" s="225" t="str">
        <f>IF(VLOOKUP($A113,Tournoi!$B$2:$AB$601,4,0)="","",VLOOKUP($A113,Tournoi!$B$2:$AB$601,4,0))</f>
        <v>Tom</v>
      </c>
      <c r="E113" t="str">
        <f>IF(VLOOKUP($A113,Tournoi!$B$2:$AB$601,5,0)="","",VLOOKUP($A113,Tournoi!$B$2:$AB$601,5,0))</f>
        <v/>
      </c>
      <c r="F113" t="str">
        <f>IF(VLOOKUP($A113,Tournoi!$B$2:$AB$601,6,0)="","",VLOOKUP($A113,Tournoi!$B$2:$AB$601,6,0))</f>
        <v/>
      </c>
      <c r="G113" t="str">
        <f>IF(VLOOKUP($A113,Tournoi!$B$2:$AB$601,6,0)="","",VLOOKUP($A113,Tournoi!$B$2:$AB$601,8,0))</f>
        <v/>
      </c>
      <c r="H113" t="str">
        <f>IF(VLOOKUP($A113,Tournoi!$B$2:$AB$601,6,0)="","",VLOOKUP($A113,Tournoi!$B$2:$AB$601,12,0))</f>
        <v/>
      </c>
      <c r="I113" t="str">
        <f>IF(VLOOKUP($A113,Tournoi!$B$2:$AB$601,6,0)="","",VLOOKUP($A113,Tournoi!$B$2:$AB$601,13,0))</f>
        <v/>
      </c>
      <c r="J113" t="str">
        <f>IF(VLOOKUP($A113,Tournoi!$B$2:$AB$601,6,0)="","",VLOOKUP($A113,Tournoi!$B$2:$AB$601,17,0))</f>
        <v/>
      </c>
      <c r="K113" t="str">
        <f>IF(VLOOKUP($A113,Tournoi!$B$2:$AB$601,6,0)="","",VLOOKUP($A113,Tournoi!$B$2:$AB$601,18,0))</f>
        <v/>
      </c>
      <c r="L113" t="str">
        <f>IF(VLOOKUP($A113,Tournoi!$B$2:$AB$601,6,0)="","",VLOOKUP($A113,Tournoi!$B$2:$AB$601,22,0))</f>
        <v/>
      </c>
    </row>
    <row r="114" spans="1:12" ht="14.1" customHeight="1" x14ac:dyDescent="0.2">
      <c r="A114" s="30">
        <v>113</v>
      </c>
      <c r="B114" s="224">
        <f>IF(VLOOKUP($A114,Ludo_na!$A$2:$AB$602,3,0)="","",VLOOKUP($A114,Ludo_na!$A$2:$AB$602,2,0))</f>
        <v>55</v>
      </c>
      <c r="C114" s="225" t="str">
        <f>IF(VLOOKUP($A114,Tournoi!$B$2:$AB$601,3,0)="","",VLOOKUP($A114,Tournoi!$B$2:$AB$601,3,0))</f>
        <v>Allard</v>
      </c>
      <c r="D114" s="225" t="str">
        <f>IF(VLOOKUP($A114,Tournoi!$B$2:$AB$601,4,0)="","",VLOOKUP($A114,Tournoi!$B$2:$AB$601,4,0))</f>
        <v>Fabienne</v>
      </c>
      <c r="E114" t="str">
        <f>IF(VLOOKUP($A114,Tournoi!$B$2:$AB$601,5,0)="","",VLOOKUP($A114,Tournoi!$B$2:$AB$601,5,0))</f>
        <v>In Ludo Veritas</v>
      </c>
      <c r="F114" t="str">
        <f>IF(VLOOKUP($A114,Tournoi!$B$2:$AB$601,6,0)="","",VLOOKUP($A114,Tournoi!$B$2:$AB$601,6,0))</f>
        <v/>
      </c>
      <c r="G114" t="str">
        <f>IF(VLOOKUP($A114,Tournoi!$B$2:$AB$601,6,0)="","",VLOOKUP($A114,Tournoi!$B$2:$AB$601,8,0))</f>
        <v/>
      </c>
      <c r="H114" t="str">
        <f>IF(VLOOKUP($A114,Tournoi!$B$2:$AB$601,6,0)="","",VLOOKUP($A114,Tournoi!$B$2:$AB$601,12,0))</f>
        <v/>
      </c>
      <c r="I114" t="str">
        <f>IF(VLOOKUP($A114,Tournoi!$B$2:$AB$601,6,0)="","",VLOOKUP($A114,Tournoi!$B$2:$AB$601,13,0))</f>
        <v/>
      </c>
      <c r="J114" t="str">
        <f>IF(VLOOKUP($A114,Tournoi!$B$2:$AB$601,6,0)="","",VLOOKUP($A114,Tournoi!$B$2:$AB$601,17,0))</f>
        <v/>
      </c>
      <c r="K114" t="str">
        <f>IF(VLOOKUP($A114,Tournoi!$B$2:$AB$601,6,0)="","",VLOOKUP($A114,Tournoi!$B$2:$AB$601,18,0))</f>
        <v/>
      </c>
      <c r="L114" t="str">
        <f>IF(VLOOKUP($A114,Tournoi!$B$2:$AB$601,6,0)="","",VLOOKUP($A114,Tournoi!$B$2:$AB$601,22,0))</f>
        <v/>
      </c>
    </row>
    <row r="115" spans="1:12" ht="14.1" customHeight="1" x14ac:dyDescent="0.2">
      <c r="A115" s="30">
        <v>114</v>
      </c>
      <c r="B115" s="224">
        <f>IF(VLOOKUP($A115,Ludo_na!$A$2:$AB$602,3,0)="","",VLOOKUP($A115,Ludo_na!$A$2:$AB$602,2,0))</f>
        <v>153</v>
      </c>
      <c r="C115" s="225" t="str">
        <f>IF(VLOOKUP($A115,Tournoi!$B$2:$AB$601,3,0)="","",VLOOKUP($A115,Tournoi!$B$2:$AB$601,3,0))</f>
        <v>Delafontaine</v>
      </c>
      <c r="D115" s="225" t="str">
        <f>IF(VLOOKUP($A115,Tournoi!$B$2:$AB$601,4,0)="","",VLOOKUP($A115,Tournoi!$B$2:$AB$601,4,0))</f>
        <v>Peter</v>
      </c>
      <c r="E115" s="197" t="str">
        <f>IF(VLOOKUP($A115,Tournoi!$B$2:$AB$601,5,0)="","",VLOOKUP($A115,Tournoi!$B$2:$AB$601,5,0))</f>
        <v>Spelen op Zolder</v>
      </c>
      <c r="F115" t="str">
        <f>IF(VLOOKUP($A115,Tournoi!$B$2:$AB$601,6,0)="","",VLOOKUP($A115,Tournoi!$B$2:$AB$601,6,0))</f>
        <v/>
      </c>
      <c r="G115" t="str">
        <f>IF(VLOOKUP($A115,Tournoi!$B$2:$AB$601,6,0)="","",VLOOKUP($A115,Tournoi!$B$2:$AB$601,8,0))</f>
        <v/>
      </c>
      <c r="H115" t="str">
        <f>IF(VLOOKUP($A115,Tournoi!$B$2:$AB$601,6,0)="","",VLOOKUP($A115,Tournoi!$B$2:$AB$601,12,0))</f>
        <v/>
      </c>
      <c r="I115" t="str">
        <f>IF(VLOOKUP($A115,Tournoi!$B$2:$AB$601,6,0)="","",VLOOKUP($A115,Tournoi!$B$2:$AB$601,13,0))</f>
        <v/>
      </c>
      <c r="J115" t="str">
        <f>IF(VLOOKUP($A115,Tournoi!$B$2:$AB$601,6,0)="","",VLOOKUP($A115,Tournoi!$B$2:$AB$601,17,0))</f>
        <v/>
      </c>
      <c r="K115" t="str">
        <f>IF(VLOOKUP($A115,Tournoi!$B$2:$AB$601,6,0)="","",VLOOKUP($A115,Tournoi!$B$2:$AB$601,18,0))</f>
        <v/>
      </c>
      <c r="L115" t="str">
        <f>IF(VLOOKUP($A115,Tournoi!$B$2:$AB$601,6,0)="","",VLOOKUP($A115,Tournoi!$B$2:$AB$601,22,0))</f>
        <v/>
      </c>
    </row>
    <row r="116" spans="1:12" ht="14.1" customHeight="1" x14ac:dyDescent="0.2">
      <c r="A116" s="30">
        <v>115</v>
      </c>
      <c r="B116" s="224">
        <f>IF(VLOOKUP($A116,Ludo_na!$A$2:$AB$602,3,0)="","",VLOOKUP($A116,Ludo_na!$A$2:$AB$602,2,0))</f>
        <v>53</v>
      </c>
      <c r="C116" s="225" t="str">
        <f>IF(VLOOKUP($A116,Tournoi!$B$2:$AB$601,3,0)="","",VLOOKUP($A116,Tournoi!$B$2:$AB$601,3,0))</f>
        <v>Verhenne</v>
      </c>
      <c r="D116" s="225" t="str">
        <f>IF(VLOOKUP($A116,Tournoi!$B$2:$AB$601,4,0)="","",VLOOKUP($A116,Tournoi!$B$2:$AB$601,4,0))</f>
        <v>Kristof</v>
      </c>
      <c r="E116" s="197" t="str">
        <f>IF(VLOOKUP($A116,Tournoi!$B$2:$AB$601,5,0)="","",VLOOKUP($A116,Tournoi!$B$2:$AB$601,5,0))</f>
        <v>Winning Movez</v>
      </c>
      <c r="F116" t="str">
        <f>IF(VLOOKUP($A116,Tournoi!$B$2:$AB$601,6,0)="","",VLOOKUP($A116,Tournoi!$B$2:$AB$601,6,0))</f>
        <v>Aanwezig</v>
      </c>
      <c r="G116" t="str">
        <f>IF(VLOOKUP($A116,Tournoi!$B$2:$AB$601,6,0)="","",VLOOKUP($A116,Tournoi!$B$2:$AB$601,8,0))</f>
        <v>Wettlauf nach El Dorado</v>
      </c>
      <c r="H116">
        <f>IF(VLOOKUP($A116,Tournoi!$B$2:$AB$601,6,0)="","",VLOOKUP($A116,Tournoi!$B$2:$AB$601,12,0))</f>
        <v>0.1</v>
      </c>
      <c r="I116" t="str">
        <f>IF(VLOOKUP($A116,Tournoi!$B$2:$AB$601,6,0)="","",VLOOKUP($A116,Tournoi!$B$2:$AB$601,13,0))</f>
        <v>Agricola</v>
      </c>
      <c r="J116">
        <f>IF(VLOOKUP($A116,Tournoi!$B$2:$AB$601,6,0)="","",VLOOKUP($A116,Tournoi!$B$2:$AB$601,17,0))</f>
        <v>66.903030303030292</v>
      </c>
      <c r="K116">
        <f>IF(VLOOKUP($A116,Tournoi!$B$2:$AB$601,6,0)="","",VLOOKUP($A116,Tournoi!$B$2:$AB$601,18,0))</f>
        <v>0</v>
      </c>
      <c r="L116">
        <f>IF(VLOOKUP($A116,Tournoi!$B$2:$AB$601,6,0)="","",VLOOKUP($A116,Tournoi!$B$2:$AB$601,22,0))</f>
        <v>0</v>
      </c>
    </row>
    <row r="117" spans="1:12" ht="14.1" customHeight="1" x14ac:dyDescent="0.2">
      <c r="A117" s="30">
        <v>116</v>
      </c>
      <c r="B117" s="224">
        <f>IF(VLOOKUP($A117,Ludo_na!$A$2:$AB$602,3,0)="","",VLOOKUP($A117,Ludo_na!$A$2:$AB$602,2,0))</f>
        <v>165</v>
      </c>
      <c r="C117" s="225" t="str">
        <f>IF(VLOOKUP($A117,Tournoi!$B$2:$AB$601,3,0)="","",VLOOKUP($A117,Tournoi!$B$2:$AB$601,3,0))</f>
        <v>Verstraete</v>
      </c>
      <c r="D117" s="225" t="str">
        <f>IF(VLOOKUP($A117,Tournoi!$B$2:$AB$601,4,0)="","",VLOOKUP($A117,Tournoi!$B$2:$AB$601,4,0))</f>
        <v>Saar</v>
      </c>
      <c r="E117" s="197" t="str">
        <f>IF(VLOOKUP($A117,Tournoi!$B$2:$AB$601,5,0)="","",VLOOKUP($A117,Tournoi!$B$2:$AB$601,5,0))</f>
        <v>Spelen op Zolder</v>
      </c>
      <c r="F117" t="str">
        <f>IF(VLOOKUP($A117,Tournoi!$B$2:$AB$601,6,0)="","",VLOOKUP($A117,Tournoi!$B$2:$AB$601,6,0))</f>
        <v/>
      </c>
      <c r="G117" t="str">
        <f>IF(VLOOKUP($A117,Tournoi!$B$2:$AB$601,6,0)="","",VLOOKUP($A117,Tournoi!$B$2:$AB$601,8,0))</f>
        <v/>
      </c>
      <c r="H117" t="str">
        <f>IF(VLOOKUP($A117,Tournoi!$B$2:$AB$601,6,0)="","",VLOOKUP($A117,Tournoi!$B$2:$AB$601,12,0))</f>
        <v/>
      </c>
      <c r="I117" t="str">
        <f>IF(VLOOKUP($A117,Tournoi!$B$2:$AB$601,6,0)="","",VLOOKUP($A117,Tournoi!$B$2:$AB$601,13,0))</f>
        <v/>
      </c>
      <c r="J117" t="str">
        <f>IF(VLOOKUP($A117,Tournoi!$B$2:$AB$601,6,0)="","",VLOOKUP($A117,Tournoi!$B$2:$AB$601,17,0))</f>
        <v/>
      </c>
      <c r="K117" t="str">
        <f>IF(VLOOKUP($A117,Tournoi!$B$2:$AB$601,6,0)="","",VLOOKUP($A117,Tournoi!$B$2:$AB$601,18,0))</f>
        <v/>
      </c>
      <c r="L117" t="str">
        <f>IF(VLOOKUP($A117,Tournoi!$B$2:$AB$601,6,0)="","",VLOOKUP($A117,Tournoi!$B$2:$AB$601,22,0))</f>
        <v/>
      </c>
    </row>
    <row r="118" spans="1:12" ht="14.1" customHeight="1" x14ac:dyDescent="0.2">
      <c r="A118" s="30">
        <v>117</v>
      </c>
      <c r="B118" s="224">
        <f>IF(VLOOKUP($A118,Ludo_na!$A$2:$AB$602,3,0)="","",VLOOKUP($A118,Ludo_na!$A$2:$AB$602,2,0))</f>
        <v>89</v>
      </c>
      <c r="C118" s="225" t="str">
        <f>IF(VLOOKUP($A118,Tournoi!$B$2:$AB$601,3,0)="","",VLOOKUP($A118,Tournoi!$B$2:$AB$601,3,0))</f>
        <v>Lefevre</v>
      </c>
      <c r="D118" s="225" t="str">
        <f>IF(VLOOKUP($A118,Tournoi!$B$2:$AB$601,4,0)="","",VLOOKUP($A118,Tournoi!$B$2:$AB$601,4,0))</f>
        <v>Rita</v>
      </c>
      <c r="E118" s="197" t="str">
        <f>IF(VLOOKUP($A118,Tournoi!$B$2:$AB$601,5,0)="","",VLOOKUP($A118,Tournoi!$B$2:$AB$601,5,0))</f>
        <v>Spelen op Zolder</v>
      </c>
      <c r="F118" t="str">
        <f>IF(VLOOKUP($A118,Tournoi!$B$2:$AB$601,6,0)="","",VLOOKUP($A118,Tournoi!$B$2:$AB$601,6,0))</f>
        <v/>
      </c>
      <c r="G118" t="str">
        <f>IF(VLOOKUP($A118,Tournoi!$B$2:$AB$601,6,0)="","",VLOOKUP($A118,Tournoi!$B$2:$AB$601,8,0))</f>
        <v/>
      </c>
      <c r="H118" t="str">
        <f>IF(VLOOKUP($A118,Tournoi!$B$2:$AB$601,6,0)="","",VLOOKUP($A118,Tournoi!$B$2:$AB$601,12,0))</f>
        <v/>
      </c>
      <c r="I118" t="str">
        <f>IF(VLOOKUP($A118,Tournoi!$B$2:$AB$601,6,0)="","",VLOOKUP($A118,Tournoi!$B$2:$AB$601,13,0))</f>
        <v/>
      </c>
      <c r="J118" t="str">
        <f>IF(VLOOKUP($A118,Tournoi!$B$2:$AB$601,6,0)="","",VLOOKUP($A118,Tournoi!$B$2:$AB$601,17,0))</f>
        <v/>
      </c>
      <c r="K118" t="str">
        <f>IF(VLOOKUP($A118,Tournoi!$B$2:$AB$601,6,0)="","",VLOOKUP($A118,Tournoi!$B$2:$AB$601,18,0))</f>
        <v/>
      </c>
      <c r="L118" t="str">
        <f>IF(VLOOKUP($A118,Tournoi!$B$2:$AB$601,6,0)="","",VLOOKUP($A118,Tournoi!$B$2:$AB$601,22,0))</f>
        <v/>
      </c>
    </row>
    <row r="119" spans="1:12" ht="14.1" customHeight="1" x14ac:dyDescent="0.2">
      <c r="A119" s="30">
        <v>118</v>
      </c>
      <c r="B119" s="224">
        <f>IF(VLOOKUP($A119,Ludo_na!$A$2:$AB$602,3,0)="","",VLOOKUP($A119,Ludo_na!$A$2:$AB$602,2,0))</f>
        <v>501</v>
      </c>
      <c r="C119" s="225" t="str">
        <f>IF(VLOOKUP($A119,Tournoi!$B$2:$AB$601,3,0)="","",VLOOKUP($A119,Tournoi!$B$2:$AB$601,3,0))</f>
        <v>Vansteelandt</v>
      </c>
      <c r="D119" s="225" t="str">
        <f>IF(VLOOKUP($A119,Tournoi!$B$2:$AB$601,4,0)="","",VLOOKUP($A119,Tournoi!$B$2:$AB$601,4,0))</f>
        <v>Lucrèce</v>
      </c>
      <c r="E119" t="str">
        <f>IF(VLOOKUP($A119,Tournoi!$B$2:$AB$601,5,0)="","",VLOOKUP($A119,Tournoi!$B$2:$AB$601,5,0))</f>
        <v/>
      </c>
      <c r="F119" t="str">
        <f>IF(VLOOKUP($A119,Tournoi!$B$2:$AB$601,6,0)="","",VLOOKUP($A119,Tournoi!$B$2:$AB$601,6,0))</f>
        <v/>
      </c>
      <c r="G119" t="str">
        <f>IF(VLOOKUP($A119,Tournoi!$B$2:$AB$601,6,0)="","",VLOOKUP($A119,Tournoi!$B$2:$AB$601,8,0))</f>
        <v/>
      </c>
      <c r="H119" t="str">
        <f>IF(VLOOKUP($A119,Tournoi!$B$2:$AB$601,6,0)="","",VLOOKUP($A119,Tournoi!$B$2:$AB$601,12,0))</f>
        <v/>
      </c>
      <c r="I119" t="str">
        <f>IF(VLOOKUP($A119,Tournoi!$B$2:$AB$601,6,0)="","",VLOOKUP($A119,Tournoi!$B$2:$AB$601,13,0))</f>
        <v/>
      </c>
      <c r="J119" t="str">
        <f>IF(VLOOKUP($A119,Tournoi!$B$2:$AB$601,6,0)="","",VLOOKUP($A119,Tournoi!$B$2:$AB$601,17,0))</f>
        <v/>
      </c>
      <c r="K119" t="str">
        <f>IF(VLOOKUP($A119,Tournoi!$B$2:$AB$601,6,0)="","",VLOOKUP($A119,Tournoi!$B$2:$AB$601,18,0))</f>
        <v/>
      </c>
      <c r="L119" t="str">
        <f>IF(VLOOKUP($A119,Tournoi!$B$2:$AB$601,6,0)="","",VLOOKUP($A119,Tournoi!$B$2:$AB$601,22,0))</f>
        <v/>
      </c>
    </row>
    <row r="120" spans="1:12" ht="14.1" customHeight="1" x14ac:dyDescent="0.2">
      <c r="A120" s="30">
        <v>119</v>
      </c>
      <c r="B120" s="224">
        <f>IF(VLOOKUP($A120,Ludo_na!$A$2:$AB$602,3,0)="","",VLOOKUP($A120,Ludo_na!$A$2:$AB$602,2,0))</f>
        <v>499</v>
      </c>
      <c r="C120" s="225" t="str">
        <f>IF(VLOOKUP($A120,Tournoi!$B$2:$AB$601,3,0)="","",VLOOKUP($A120,Tournoi!$B$2:$AB$601,3,0))</f>
        <v>Sintubin</v>
      </c>
      <c r="D120" s="225" t="str">
        <f>IF(VLOOKUP($A120,Tournoi!$B$2:$AB$601,4,0)="","",VLOOKUP($A120,Tournoi!$B$2:$AB$601,4,0))</f>
        <v>Sandra</v>
      </c>
      <c r="E120" t="str">
        <f>IF(VLOOKUP($A120,Tournoi!$B$2:$AB$601,5,0)="","",VLOOKUP($A120,Tournoi!$B$2:$AB$601,5,0))</f>
        <v/>
      </c>
      <c r="F120" t="str">
        <f>IF(VLOOKUP($A120,Tournoi!$B$2:$AB$601,6,0)="","",VLOOKUP($A120,Tournoi!$B$2:$AB$601,6,0))</f>
        <v/>
      </c>
      <c r="G120" t="str">
        <f>IF(VLOOKUP($A120,Tournoi!$B$2:$AB$601,6,0)="","",VLOOKUP($A120,Tournoi!$B$2:$AB$601,8,0))</f>
        <v/>
      </c>
      <c r="H120" t="str">
        <f>IF(VLOOKUP($A120,Tournoi!$B$2:$AB$601,6,0)="","",VLOOKUP($A120,Tournoi!$B$2:$AB$601,12,0))</f>
        <v/>
      </c>
      <c r="I120" t="str">
        <f>IF(VLOOKUP($A120,Tournoi!$B$2:$AB$601,6,0)="","",VLOOKUP($A120,Tournoi!$B$2:$AB$601,13,0))</f>
        <v/>
      </c>
      <c r="J120" t="str">
        <f>IF(VLOOKUP($A120,Tournoi!$B$2:$AB$601,6,0)="","",VLOOKUP($A120,Tournoi!$B$2:$AB$601,17,0))</f>
        <v/>
      </c>
      <c r="K120" t="str">
        <f>IF(VLOOKUP($A120,Tournoi!$B$2:$AB$601,6,0)="","",VLOOKUP($A120,Tournoi!$B$2:$AB$601,18,0))</f>
        <v/>
      </c>
      <c r="L120" t="str">
        <f>IF(VLOOKUP($A120,Tournoi!$B$2:$AB$601,6,0)="","",VLOOKUP($A120,Tournoi!$B$2:$AB$601,22,0))</f>
        <v/>
      </c>
    </row>
    <row r="121" spans="1:12" ht="14.1" customHeight="1" x14ac:dyDescent="0.2">
      <c r="A121" s="30">
        <v>120</v>
      </c>
      <c r="B121" s="224">
        <f>IF(VLOOKUP($A121,Ludo_na!$A$2:$AB$602,3,0)="","",VLOOKUP($A121,Ludo_na!$A$2:$AB$602,2,0))</f>
        <v>214</v>
      </c>
      <c r="C121" s="225" t="str">
        <f>IF(VLOOKUP($A121,Tournoi!$B$2:$AB$601,3,0)="","",VLOOKUP($A121,Tournoi!$B$2:$AB$601,3,0))</f>
        <v>Van Reusel</v>
      </c>
      <c r="D121" s="225" t="str">
        <f>IF(VLOOKUP($A121,Tournoi!$B$2:$AB$601,4,0)="","",VLOOKUP($A121,Tournoi!$B$2:$AB$601,4,0))</f>
        <v>Brecht</v>
      </c>
      <c r="E121" t="str">
        <f>IF(VLOOKUP($A121,Tournoi!$B$2:$AB$601,5,0)="","",VLOOKUP($A121,Tournoi!$B$2:$AB$601,5,0))</f>
        <v/>
      </c>
      <c r="F121" t="str">
        <f>IF(VLOOKUP($A121,Tournoi!$B$2:$AB$601,6,0)="","",VLOOKUP($A121,Tournoi!$B$2:$AB$601,6,0))</f>
        <v/>
      </c>
      <c r="G121" t="str">
        <f>IF(VLOOKUP($A121,Tournoi!$B$2:$AB$601,6,0)="","",VLOOKUP($A121,Tournoi!$B$2:$AB$601,8,0))</f>
        <v/>
      </c>
      <c r="H121" t="str">
        <f>IF(VLOOKUP($A121,Tournoi!$B$2:$AB$601,6,0)="","",VLOOKUP($A121,Tournoi!$B$2:$AB$601,12,0))</f>
        <v/>
      </c>
      <c r="I121" t="str">
        <f>IF(VLOOKUP($A121,Tournoi!$B$2:$AB$601,6,0)="","",VLOOKUP($A121,Tournoi!$B$2:$AB$601,13,0))</f>
        <v/>
      </c>
      <c r="J121" t="str">
        <f>IF(VLOOKUP($A121,Tournoi!$B$2:$AB$601,6,0)="","",VLOOKUP($A121,Tournoi!$B$2:$AB$601,17,0))</f>
        <v/>
      </c>
      <c r="K121" t="str">
        <f>IF(VLOOKUP($A121,Tournoi!$B$2:$AB$601,6,0)="","",VLOOKUP($A121,Tournoi!$B$2:$AB$601,18,0))</f>
        <v/>
      </c>
      <c r="L121" t="str">
        <f>IF(VLOOKUP($A121,Tournoi!$B$2:$AB$601,6,0)="","",VLOOKUP($A121,Tournoi!$B$2:$AB$601,22,0))</f>
        <v/>
      </c>
    </row>
    <row r="122" spans="1:12" ht="14.1" customHeight="1" x14ac:dyDescent="0.2">
      <c r="A122" s="30">
        <v>121</v>
      </c>
      <c r="B122" s="224">
        <f>IF(VLOOKUP($A122,Ludo_na!$A$2:$AB$602,3,0)="","",VLOOKUP($A122,Ludo_na!$A$2:$AB$602,2,0))</f>
        <v>168</v>
      </c>
      <c r="C122" s="225" t="str">
        <f>IF(VLOOKUP($A122,Tournoi!$B$2:$AB$601,3,0)="","",VLOOKUP($A122,Tournoi!$B$2:$AB$601,3,0))</f>
        <v>Tytgat</v>
      </c>
      <c r="D122" s="225" t="str">
        <f>IF(VLOOKUP($A122,Tournoi!$B$2:$AB$601,4,0)="","",VLOOKUP($A122,Tournoi!$B$2:$AB$601,4,0))</f>
        <v>Antje</v>
      </c>
      <c r="E122" s="197" t="str">
        <f>IF(VLOOKUP($A122,Tournoi!$B$2:$AB$601,5,0)="","",VLOOKUP($A122,Tournoi!$B$2:$AB$601,5,0))</f>
        <v>Spellebeen</v>
      </c>
      <c r="F122" t="str">
        <f>IF(VLOOKUP($A122,Tournoi!$B$2:$AB$601,6,0)="","",VLOOKUP($A122,Tournoi!$B$2:$AB$601,6,0))</f>
        <v/>
      </c>
      <c r="G122" t="str">
        <f>IF(VLOOKUP($A122,Tournoi!$B$2:$AB$601,6,0)="","",VLOOKUP($A122,Tournoi!$B$2:$AB$601,8,0))</f>
        <v/>
      </c>
      <c r="H122" t="str">
        <f>IF(VLOOKUP($A122,Tournoi!$B$2:$AB$601,6,0)="","",VLOOKUP($A122,Tournoi!$B$2:$AB$601,12,0))</f>
        <v/>
      </c>
      <c r="I122" t="str">
        <f>IF(VLOOKUP($A122,Tournoi!$B$2:$AB$601,6,0)="","",VLOOKUP($A122,Tournoi!$B$2:$AB$601,13,0))</f>
        <v/>
      </c>
      <c r="J122" t="str">
        <f>IF(VLOOKUP($A122,Tournoi!$B$2:$AB$601,6,0)="","",VLOOKUP($A122,Tournoi!$B$2:$AB$601,17,0))</f>
        <v/>
      </c>
      <c r="K122" t="str">
        <f>IF(VLOOKUP($A122,Tournoi!$B$2:$AB$601,6,0)="","",VLOOKUP($A122,Tournoi!$B$2:$AB$601,18,0))</f>
        <v/>
      </c>
      <c r="L122" t="str">
        <f>IF(VLOOKUP($A122,Tournoi!$B$2:$AB$601,6,0)="","",VLOOKUP($A122,Tournoi!$B$2:$AB$601,22,0))</f>
        <v/>
      </c>
    </row>
    <row r="123" spans="1:12" ht="14.1" customHeight="1" x14ac:dyDescent="0.2">
      <c r="A123" s="30">
        <v>122</v>
      </c>
      <c r="B123" s="224">
        <f>IF(VLOOKUP($A123,Ludo_na!$A$2:$AB$602,3,0)="","",VLOOKUP($A123,Ludo_na!$A$2:$AB$602,2,0))</f>
        <v>481</v>
      </c>
      <c r="C123" s="225" t="str">
        <f>IF(VLOOKUP($A123,Tournoi!$B$2:$AB$601,3,0)="","",VLOOKUP($A123,Tournoi!$B$2:$AB$601,3,0))</f>
        <v>Vanhee</v>
      </c>
      <c r="D123" s="225" t="str">
        <f>IF(VLOOKUP($A123,Tournoi!$B$2:$AB$601,4,0)="","",VLOOKUP($A123,Tournoi!$B$2:$AB$601,4,0))</f>
        <v>Bart</v>
      </c>
      <c r="E123" t="str">
        <f>IF(VLOOKUP($A123,Tournoi!$B$2:$AB$601,5,0)="","",VLOOKUP($A123,Tournoi!$B$2:$AB$601,5,0))</f>
        <v/>
      </c>
      <c r="F123" t="str">
        <f>IF(VLOOKUP($A123,Tournoi!$B$2:$AB$601,6,0)="","",VLOOKUP($A123,Tournoi!$B$2:$AB$601,6,0))</f>
        <v/>
      </c>
      <c r="G123" t="str">
        <f>IF(VLOOKUP($A123,Tournoi!$B$2:$AB$601,6,0)="","",VLOOKUP($A123,Tournoi!$B$2:$AB$601,8,0))</f>
        <v/>
      </c>
      <c r="H123" t="str">
        <f>IF(VLOOKUP($A123,Tournoi!$B$2:$AB$601,6,0)="","",VLOOKUP($A123,Tournoi!$B$2:$AB$601,12,0))</f>
        <v/>
      </c>
      <c r="I123" t="str">
        <f>IF(VLOOKUP($A123,Tournoi!$B$2:$AB$601,6,0)="","",VLOOKUP($A123,Tournoi!$B$2:$AB$601,13,0))</f>
        <v/>
      </c>
      <c r="J123" t="str">
        <f>IF(VLOOKUP($A123,Tournoi!$B$2:$AB$601,6,0)="","",VLOOKUP($A123,Tournoi!$B$2:$AB$601,17,0))</f>
        <v/>
      </c>
      <c r="K123" t="str">
        <f>IF(VLOOKUP($A123,Tournoi!$B$2:$AB$601,6,0)="","",VLOOKUP($A123,Tournoi!$B$2:$AB$601,18,0))</f>
        <v/>
      </c>
      <c r="L123" t="str">
        <f>IF(VLOOKUP($A123,Tournoi!$B$2:$AB$601,6,0)="","",VLOOKUP($A123,Tournoi!$B$2:$AB$601,22,0))</f>
        <v/>
      </c>
    </row>
    <row r="124" spans="1:12" ht="14.1" customHeight="1" x14ac:dyDescent="0.2">
      <c r="A124" s="30">
        <v>123</v>
      </c>
      <c r="B124" s="224">
        <f>IF(VLOOKUP($A124,Ludo_na!$A$2:$AB$602,3,0)="","",VLOOKUP($A124,Ludo_na!$A$2:$AB$602,2,0))</f>
        <v>280</v>
      </c>
      <c r="C124" s="225" t="str">
        <f>IF(VLOOKUP($A124,Tournoi!$B$2:$AB$601,3,0)="","",VLOOKUP($A124,Tournoi!$B$2:$AB$601,3,0))</f>
        <v>Lenssens</v>
      </c>
      <c r="D124" s="225" t="str">
        <f>IF(VLOOKUP($A124,Tournoi!$B$2:$AB$601,4,0)="","",VLOOKUP($A124,Tournoi!$B$2:$AB$601,4,0))</f>
        <v>Pieter-Jan</v>
      </c>
      <c r="E124" s="197" t="str">
        <f>IF(VLOOKUP($A124,Tournoi!$B$2:$AB$601,5,0)="","",VLOOKUP($A124,Tournoi!$B$2:$AB$601,5,0))</f>
        <v>Teen en Tander</v>
      </c>
      <c r="F124" t="str">
        <f>IF(VLOOKUP($A124,Tournoi!$B$2:$AB$601,6,0)="","",VLOOKUP($A124,Tournoi!$B$2:$AB$601,6,0))</f>
        <v/>
      </c>
      <c r="G124" t="str">
        <f>IF(VLOOKUP($A124,Tournoi!$B$2:$AB$601,6,0)="","",VLOOKUP($A124,Tournoi!$B$2:$AB$601,8,0))</f>
        <v/>
      </c>
      <c r="H124" t="str">
        <f>IF(VLOOKUP($A124,Tournoi!$B$2:$AB$601,6,0)="","",VLOOKUP($A124,Tournoi!$B$2:$AB$601,12,0))</f>
        <v/>
      </c>
      <c r="I124" t="str">
        <f>IF(VLOOKUP($A124,Tournoi!$B$2:$AB$601,6,0)="","",VLOOKUP($A124,Tournoi!$B$2:$AB$601,13,0))</f>
        <v/>
      </c>
      <c r="J124" t="str">
        <f>IF(VLOOKUP($A124,Tournoi!$B$2:$AB$601,6,0)="","",VLOOKUP($A124,Tournoi!$B$2:$AB$601,17,0))</f>
        <v/>
      </c>
      <c r="K124" t="str">
        <f>IF(VLOOKUP($A124,Tournoi!$B$2:$AB$601,6,0)="","",VLOOKUP($A124,Tournoi!$B$2:$AB$601,18,0))</f>
        <v/>
      </c>
      <c r="L124" t="str">
        <f>IF(VLOOKUP($A124,Tournoi!$B$2:$AB$601,6,0)="","",VLOOKUP($A124,Tournoi!$B$2:$AB$601,22,0))</f>
        <v/>
      </c>
    </row>
    <row r="125" spans="1:12" ht="14.1" customHeight="1" x14ac:dyDescent="0.2">
      <c r="A125" s="30">
        <v>124</v>
      </c>
      <c r="B125" s="224">
        <f>IF(VLOOKUP($A125,Ludo_na!$A$2:$AB$602,3,0)="","",VLOOKUP($A125,Ludo_na!$A$2:$AB$602,2,0))</f>
        <v>226</v>
      </c>
      <c r="C125" s="225" t="str">
        <f>IF(VLOOKUP($A125,Tournoi!$B$2:$AB$601,3,0)="","",VLOOKUP($A125,Tournoi!$B$2:$AB$601,3,0))</f>
        <v>Ameel</v>
      </c>
      <c r="D125" s="225" t="str">
        <f>IF(VLOOKUP($A125,Tournoi!$B$2:$AB$601,4,0)="","",VLOOKUP($A125,Tournoi!$B$2:$AB$601,4,0))</f>
        <v>Sander</v>
      </c>
      <c r="E125" s="197" t="str">
        <f>IF(VLOOKUP($A125,Tournoi!$B$2:$AB$601,5,0)="","",VLOOKUP($A125,Tournoi!$B$2:$AB$601,5,0))</f>
        <v>Teen en Tander</v>
      </c>
      <c r="F125" t="str">
        <f>IF(VLOOKUP($A125,Tournoi!$B$2:$AB$601,6,0)="","",VLOOKUP($A125,Tournoi!$B$2:$AB$601,6,0))</f>
        <v/>
      </c>
      <c r="G125" t="str">
        <f>IF(VLOOKUP($A125,Tournoi!$B$2:$AB$601,6,0)="","",VLOOKUP($A125,Tournoi!$B$2:$AB$601,8,0))</f>
        <v/>
      </c>
      <c r="H125" t="str">
        <f>IF(VLOOKUP($A125,Tournoi!$B$2:$AB$601,6,0)="","",VLOOKUP($A125,Tournoi!$B$2:$AB$601,12,0))</f>
        <v/>
      </c>
      <c r="I125" t="str">
        <f>IF(VLOOKUP($A125,Tournoi!$B$2:$AB$601,6,0)="","",VLOOKUP($A125,Tournoi!$B$2:$AB$601,13,0))</f>
        <v/>
      </c>
      <c r="J125" t="str">
        <f>IF(VLOOKUP($A125,Tournoi!$B$2:$AB$601,6,0)="","",VLOOKUP($A125,Tournoi!$B$2:$AB$601,17,0))</f>
        <v/>
      </c>
      <c r="K125" t="str">
        <f>IF(VLOOKUP($A125,Tournoi!$B$2:$AB$601,6,0)="","",VLOOKUP($A125,Tournoi!$B$2:$AB$601,18,0))</f>
        <v/>
      </c>
      <c r="L125" t="str">
        <f>IF(VLOOKUP($A125,Tournoi!$B$2:$AB$601,6,0)="","",VLOOKUP($A125,Tournoi!$B$2:$AB$601,22,0))</f>
        <v/>
      </c>
    </row>
    <row r="126" spans="1:12" ht="14.1" customHeight="1" x14ac:dyDescent="0.2">
      <c r="A126" s="30">
        <v>125</v>
      </c>
      <c r="B126" s="224">
        <f>IF(VLOOKUP($A126,Ludo_na!$A$2:$AB$602,3,0)="","",VLOOKUP($A126,Ludo_na!$A$2:$AB$602,2,0))</f>
        <v>20</v>
      </c>
      <c r="C126" s="225" t="str">
        <f>IF(VLOOKUP($A126,Tournoi!$B$2:$AB$601,3,0)="","",VLOOKUP($A126,Tournoi!$B$2:$AB$601,3,0))</f>
        <v>Ambroos</v>
      </c>
      <c r="D126" s="225" t="str">
        <f>IF(VLOOKUP($A126,Tournoi!$B$2:$AB$601,4,0)="","",VLOOKUP($A126,Tournoi!$B$2:$AB$601,4,0))</f>
        <v>Ronny</v>
      </c>
      <c r="E126" s="197" t="str">
        <f>IF(VLOOKUP($A126,Tournoi!$B$2:$AB$601,5,0)="","",VLOOKUP($A126,Tournoi!$B$2:$AB$601,5,0))</f>
        <v>De Speeldoos</v>
      </c>
      <c r="F126" s="226" t="str">
        <f>IF(VLOOKUP($A126,Tournoi!$B$2:$AB$601,6,0)="","",VLOOKUP($A126,Tournoi!$B$2:$AB$601,6,0))</f>
        <v>Aanwezig</v>
      </c>
      <c r="G126" s="226" t="str">
        <f>IF(VLOOKUP($A126,Tournoi!$B$2:$AB$601,6,0)="","",VLOOKUP($A126,Tournoi!$B$2:$AB$601,8,0))</f>
        <v>Notre Dame</v>
      </c>
      <c r="H126" s="227">
        <f>IF(VLOOKUP($A126,Tournoi!$B$2:$AB$601,6,0)="","",VLOOKUP($A126,Tournoi!$B$2:$AB$601,12,0))</f>
        <v>66.919999999999987</v>
      </c>
      <c r="I126" s="226" t="str">
        <f>IF(VLOOKUP($A126,Tournoi!$B$2:$AB$601,6,0)="","",VLOOKUP($A126,Tournoi!$B$2:$AB$601,13,0))</f>
        <v>Dynasties: Verdeel en heers</v>
      </c>
      <c r="J126" s="227">
        <f>IF(VLOOKUP($A126,Tournoi!$B$2:$AB$601,6,0)="","",VLOOKUP($A126,Tournoi!$B$2:$AB$601,17,0))</f>
        <v>0.181640625</v>
      </c>
      <c r="K126" s="226" t="str">
        <f>IF(VLOOKUP($A126,Tournoi!$B$2:$AB$601,6,0)="","",VLOOKUP($A126,Tournoi!$B$2:$AB$601,18,0))</f>
        <v>Majesty</v>
      </c>
      <c r="L126" s="227">
        <f>IF(VLOOKUP($A126,Tournoi!$B$2:$AB$601,6,0)="","",VLOOKUP($A126,Tournoi!$B$2:$AB$601,22,0))</f>
        <v>66.930462090623593</v>
      </c>
    </row>
    <row r="127" spans="1:12" ht="14.1" customHeight="1" x14ac:dyDescent="0.2">
      <c r="A127" s="30">
        <v>126</v>
      </c>
      <c r="B127" s="224">
        <f>IF(VLOOKUP($A127,Ludo_na!$A$2:$AB$602,3,0)="","",VLOOKUP($A127,Ludo_na!$A$2:$AB$602,2,0))</f>
        <v>116</v>
      </c>
      <c r="C127" s="225" t="str">
        <f>IF(VLOOKUP($A127,Tournoi!$B$2:$AB$601,3,0)="","",VLOOKUP($A127,Tournoi!$B$2:$AB$601,3,0))</f>
        <v>Debyser</v>
      </c>
      <c r="D127" s="225" t="str">
        <f>IF(VLOOKUP($A127,Tournoi!$B$2:$AB$601,4,0)="","",VLOOKUP($A127,Tournoi!$B$2:$AB$601,4,0))</f>
        <v>Koert</v>
      </c>
      <c r="E127" s="197" t="str">
        <f>IF(VLOOKUP($A127,Tournoi!$B$2:$AB$601,5,0)="","",VLOOKUP($A127,Tournoi!$B$2:$AB$601,5,0))</f>
        <v>Spelen op Zolder</v>
      </c>
      <c r="F127" t="str">
        <f>IF(VLOOKUP($A127,Tournoi!$B$2:$AB$601,6,0)="","",VLOOKUP($A127,Tournoi!$B$2:$AB$601,6,0))</f>
        <v/>
      </c>
      <c r="G127" t="str">
        <f>IF(VLOOKUP($A127,Tournoi!$B$2:$AB$601,6,0)="","",VLOOKUP($A127,Tournoi!$B$2:$AB$601,8,0))</f>
        <v/>
      </c>
      <c r="H127" t="str">
        <f>IF(VLOOKUP($A127,Tournoi!$B$2:$AB$601,6,0)="","",VLOOKUP($A127,Tournoi!$B$2:$AB$601,12,0))</f>
        <v/>
      </c>
      <c r="I127" t="str">
        <f>IF(VLOOKUP($A127,Tournoi!$B$2:$AB$601,6,0)="","",VLOOKUP($A127,Tournoi!$B$2:$AB$601,13,0))</f>
        <v/>
      </c>
      <c r="J127" t="str">
        <f>IF(VLOOKUP($A127,Tournoi!$B$2:$AB$601,6,0)="","",VLOOKUP($A127,Tournoi!$B$2:$AB$601,17,0))</f>
        <v/>
      </c>
      <c r="K127" t="str">
        <f>IF(VLOOKUP($A127,Tournoi!$B$2:$AB$601,6,0)="","",VLOOKUP($A127,Tournoi!$B$2:$AB$601,18,0))</f>
        <v/>
      </c>
      <c r="L127" t="str">
        <f>IF(VLOOKUP($A127,Tournoi!$B$2:$AB$601,6,0)="","",VLOOKUP($A127,Tournoi!$B$2:$AB$601,22,0))</f>
        <v/>
      </c>
    </row>
    <row r="128" spans="1:12" ht="14.1" customHeight="1" x14ac:dyDescent="0.2">
      <c r="A128" s="30">
        <v>127</v>
      </c>
      <c r="B128" s="224">
        <f>IF(VLOOKUP($A128,Ludo_na!$A$2:$AB$602,3,0)="","",VLOOKUP($A128,Ludo_na!$A$2:$AB$602,2,0))</f>
        <v>498</v>
      </c>
      <c r="C128" s="225" t="str">
        <f>IF(VLOOKUP($A128,Tournoi!$B$2:$AB$601,3,0)="","",VLOOKUP($A128,Tournoi!$B$2:$AB$601,3,0))</f>
        <v>Lievens</v>
      </c>
      <c r="D128" s="225" t="str">
        <f>IF(VLOOKUP($A128,Tournoi!$B$2:$AB$601,4,0)="","",VLOOKUP($A128,Tournoi!$B$2:$AB$601,4,0))</f>
        <v>David</v>
      </c>
      <c r="E128" t="str">
        <f>IF(VLOOKUP($A128,Tournoi!$B$2:$AB$601,5,0)="","",VLOOKUP($A128,Tournoi!$B$2:$AB$601,5,0))</f>
        <v/>
      </c>
      <c r="F128" t="str">
        <f>IF(VLOOKUP($A128,Tournoi!$B$2:$AB$601,6,0)="","",VLOOKUP($A128,Tournoi!$B$2:$AB$601,6,0))</f>
        <v/>
      </c>
      <c r="G128" t="str">
        <f>IF(VLOOKUP($A128,Tournoi!$B$2:$AB$601,6,0)="","",VLOOKUP($A128,Tournoi!$B$2:$AB$601,8,0))</f>
        <v/>
      </c>
      <c r="H128" t="str">
        <f>IF(VLOOKUP($A128,Tournoi!$B$2:$AB$601,6,0)="","",VLOOKUP($A128,Tournoi!$B$2:$AB$601,12,0))</f>
        <v/>
      </c>
      <c r="I128" t="str">
        <f>IF(VLOOKUP($A128,Tournoi!$B$2:$AB$601,6,0)="","",VLOOKUP($A128,Tournoi!$B$2:$AB$601,13,0))</f>
        <v/>
      </c>
      <c r="J128" t="str">
        <f>IF(VLOOKUP($A128,Tournoi!$B$2:$AB$601,6,0)="","",VLOOKUP($A128,Tournoi!$B$2:$AB$601,17,0))</f>
        <v/>
      </c>
      <c r="K128" t="str">
        <f>IF(VLOOKUP($A128,Tournoi!$B$2:$AB$601,6,0)="","",VLOOKUP($A128,Tournoi!$B$2:$AB$601,18,0))</f>
        <v/>
      </c>
      <c r="L128" t="str">
        <f>IF(VLOOKUP($A128,Tournoi!$B$2:$AB$601,6,0)="","",VLOOKUP($A128,Tournoi!$B$2:$AB$601,22,0))</f>
        <v/>
      </c>
    </row>
    <row r="129" spans="1:12" ht="14.1" customHeight="1" x14ac:dyDescent="0.2">
      <c r="A129" s="30">
        <v>128</v>
      </c>
      <c r="B129" s="224">
        <f>IF(VLOOKUP($A129,Ludo_na!$A$2:$AB$602,3,0)="","",VLOOKUP($A129,Ludo_na!$A$2:$AB$602,2,0))</f>
        <v>59</v>
      </c>
      <c r="C129" s="225" t="str">
        <f>IF(VLOOKUP($A129,Tournoi!$B$2:$AB$601,3,0)="","",VLOOKUP($A129,Tournoi!$B$2:$AB$601,3,0))</f>
        <v>Goddeeris</v>
      </c>
      <c r="D129" s="225" t="str">
        <f>IF(VLOOKUP($A129,Tournoi!$B$2:$AB$601,4,0)="","",VLOOKUP($A129,Tournoi!$B$2:$AB$601,4,0))</f>
        <v>Martine</v>
      </c>
      <c r="E129" t="str">
        <f>IF(VLOOKUP($A129,Tournoi!$B$2:$AB$601,5,0)="","",VLOOKUP($A129,Tournoi!$B$2:$AB$601,5,0))</f>
        <v/>
      </c>
      <c r="F129" t="str">
        <f>IF(VLOOKUP($A129,Tournoi!$B$2:$AB$601,6,0)="","",VLOOKUP($A129,Tournoi!$B$2:$AB$601,6,0))</f>
        <v/>
      </c>
      <c r="G129" t="str">
        <f>IF(VLOOKUP($A129,Tournoi!$B$2:$AB$601,6,0)="","",VLOOKUP($A129,Tournoi!$B$2:$AB$601,8,0))</f>
        <v/>
      </c>
      <c r="H129" t="str">
        <f>IF(VLOOKUP($A129,Tournoi!$B$2:$AB$601,6,0)="","",VLOOKUP($A129,Tournoi!$B$2:$AB$601,12,0))</f>
        <v/>
      </c>
      <c r="I129" t="str">
        <f>IF(VLOOKUP($A129,Tournoi!$B$2:$AB$601,6,0)="","",VLOOKUP($A129,Tournoi!$B$2:$AB$601,13,0))</f>
        <v/>
      </c>
      <c r="J129" t="str">
        <f>IF(VLOOKUP($A129,Tournoi!$B$2:$AB$601,6,0)="","",VLOOKUP($A129,Tournoi!$B$2:$AB$601,17,0))</f>
        <v/>
      </c>
      <c r="K129" t="str">
        <f>IF(VLOOKUP($A129,Tournoi!$B$2:$AB$601,6,0)="","",VLOOKUP($A129,Tournoi!$B$2:$AB$601,18,0))</f>
        <v/>
      </c>
      <c r="L129" t="str">
        <f>IF(VLOOKUP($A129,Tournoi!$B$2:$AB$601,6,0)="","",VLOOKUP($A129,Tournoi!$B$2:$AB$601,22,0))</f>
        <v/>
      </c>
    </row>
    <row r="130" spans="1:12" ht="14.1" customHeight="1" x14ac:dyDescent="0.2">
      <c r="A130" s="30">
        <v>129</v>
      </c>
      <c r="B130" s="224">
        <f>IF(VLOOKUP($A130,Ludo_na!$A$2:$AB$602,3,0)="","",VLOOKUP($A130,Ludo_na!$A$2:$AB$602,2,0))</f>
        <v>7</v>
      </c>
      <c r="C130" s="225" t="str">
        <f>IF(VLOOKUP($A130,Tournoi!$B$2:$AB$601,3,0)="","",VLOOKUP($A130,Tournoi!$B$2:$AB$601,3,0))</f>
        <v>Rosseeuw</v>
      </c>
      <c r="D130" s="225" t="str">
        <f>IF(VLOOKUP($A130,Tournoi!$B$2:$AB$601,4,0)="","",VLOOKUP($A130,Tournoi!$B$2:$AB$601,4,0))</f>
        <v>Kristof</v>
      </c>
      <c r="E130" s="197" t="str">
        <f>IF(VLOOKUP($A130,Tournoi!$B$2:$AB$601,5,0)="","",VLOOKUP($A130,Tournoi!$B$2:$AB$601,5,0))</f>
        <v>Spelen op Zolder</v>
      </c>
      <c r="F130" t="str">
        <f>IF(VLOOKUP($A130,Tournoi!$B$2:$AB$601,6,0)="","",VLOOKUP($A130,Tournoi!$B$2:$AB$601,6,0))</f>
        <v>Aanwezig</v>
      </c>
      <c r="G130" t="str">
        <f>IF(VLOOKUP($A130,Tournoi!$B$2:$AB$601,6,0)="","",VLOOKUP($A130,Tournoi!$B$2:$AB$601,8,0))</f>
        <v>La Isla</v>
      </c>
      <c r="H130">
        <f>IF(VLOOKUP($A130,Tournoi!$B$2:$AB$601,6,0)="","",VLOOKUP($A130,Tournoi!$B$2:$AB$601,12,0))</f>
        <v>66.925170068027199</v>
      </c>
      <c r="I130" t="str">
        <f>IF(VLOOKUP($A130,Tournoi!$B$2:$AB$601,6,0)="","",VLOOKUP($A130,Tournoi!$B$2:$AB$601,13,0))</f>
        <v>Dynasties: Verdeel en heers</v>
      </c>
      <c r="J130">
        <f>IF(VLOOKUP($A130,Tournoi!$B$2:$AB$601,6,0)="","",VLOOKUP($A130,Tournoi!$B$2:$AB$601,17,0))</f>
        <v>105.2421875</v>
      </c>
      <c r="K130" t="str">
        <f>IF(VLOOKUP($A130,Tournoi!$B$2:$AB$601,6,0)="","",VLOOKUP($A130,Tournoi!$B$2:$AB$601,18,0))</f>
        <v>Cartagena</v>
      </c>
      <c r="L130">
        <f>IF(VLOOKUP($A130,Tournoi!$B$2:$AB$601,6,0)="","",VLOOKUP($A130,Tournoi!$B$2:$AB$601,22,0))</f>
        <v>25.133333333333333</v>
      </c>
    </row>
    <row r="131" spans="1:12" ht="14.1" customHeight="1" x14ac:dyDescent="0.2">
      <c r="A131" s="30">
        <v>130</v>
      </c>
      <c r="B131" s="224">
        <f>IF(VLOOKUP($A131,Ludo_na!$A$2:$AB$602,3,0)="","",VLOOKUP($A131,Ludo_na!$A$2:$AB$602,2,0))</f>
        <v>149</v>
      </c>
      <c r="C131" s="225" t="str">
        <f>IF(VLOOKUP($A131,Tournoi!$B$2:$AB$601,3,0)="","",VLOOKUP($A131,Tournoi!$B$2:$AB$601,3,0))</f>
        <v>Vansteenkiste</v>
      </c>
      <c r="D131" s="225" t="str">
        <f>IF(VLOOKUP($A131,Tournoi!$B$2:$AB$601,4,0)="","",VLOOKUP($A131,Tournoi!$B$2:$AB$601,4,0))</f>
        <v>Alexander</v>
      </c>
      <c r="E131" s="197" t="str">
        <f>IF(VLOOKUP($A131,Tournoi!$B$2:$AB$601,5,0)="","",VLOOKUP($A131,Tournoi!$B$2:$AB$601,5,0))</f>
        <v>Spelen op Zolder</v>
      </c>
      <c r="F131" t="str">
        <f>IF(VLOOKUP($A131,Tournoi!$B$2:$AB$601,6,0)="","",VLOOKUP($A131,Tournoi!$B$2:$AB$601,6,0))</f>
        <v/>
      </c>
      <c r="G131" t="str">
        <f>IF(VLOOKUP($A131,Tournoi!$B$2:$AB$601,6,0)="","",VLOOKUP($A131,Tournoi!$B$2:$AB$601,8,0))</f>
        <v/>
      </c>
      <c r="H131" t="str">
        <f>IF(VLOOKUP($A131,Tournoi!$B$2:$AB$601,6,0)="","",VLOOKUP($A131,Tournoi!$B$2:$AB$601,12,0))</f>
        <v/>
      </c>
      <c r="I131" t="str">
        <f>IF(VLOOKUP($A131,Tournoi!$B$2:$AB$601,6,0)="","",VLOOKUP($A131,Tournoi!$B$2:$AB$601,13,0))</f>
        <v/>
      </c>
      <c r="J131" t="str">
        <f>IF(VLOOKUP($A131,Tournoi!$B$2:$AB$601,6,0)="","",VLOOKUP($A131,Tournoi!$B$2:$AB$601,17,0))</f>
        <v/>
      </c>
      <c r="K131" t="str">
        <f>IF(VLOOKUP($A131,Tournoi!$B$2:$AB$601,6,0)="","",VLOOKUP($A131,Tournoi!$B$2:$AB$601,18,0))</f>
        <v/>
      </c>
      <c r="L131" t="str">
        <f>IF(VLOOKUP($A131,Tournoi!$B$2:$AB$601,6,0)="","",VLOOKUP($A131,Tournoi!$B$2:$AB$601,22,0))</f>
        <v/>
      </c>
    </row>
    <row r="132" spans="1:12" ht="14.1" customHeight="1" x14ac:dyDescent="0.2">
      <c r="A132" s="30">
        <v>131</v>
      </c>
      <c r="B132" s="224">
        <f>IF(VLOOKUP($A132,Ludo_na!$A$2:$AB$602,3,0)="","",VLOOKUP($A132,Ludo_na!$A$2:$AB$602,2,0))</f>
        <v>539</v>
      </c>
      <c r="C132" s="225" t="str">
        <f>IF(VLOOKUP($A132,Tournoi!$B$2:$AB$601,3,0)="","",VLOOKUP($A132,Tournoi!$B$2:$AB$601,3,0))</f>
        <v>Delva</v>
      </c>
      <c r="D132" s="225" t="str">
        <f>IF(VLOOKUP($A132,Tournoi!$B$2:$AB$601,4,0)="","",VLOOKUP($A132,Tournoi!$B$2:$AB$601,4,0))</f>
        <v>Melissa</v>
      </c>
      <c r="E132" t="str">
        <f>IF(VLOOKUP($A132,Tournoi!$B$2:$AB$601,5,0)="","",VLOOKUP($A132,Tournoi!$B$2:$AB$601,5,0))</f>
        <v/>
      </c>
      <c r="F132" t="str">
        <f>IF(VLOOKUP($A132,Tournoi!$B$2:$AB$601,6,0)="","",VLOOKUP($A132,Tournoi!$B$2:$AB$601,6,0))</f>
        <v/>
      </c>
      <c r="G132" t="str">
        <f>IF(VLOOKUP($A132,Tournoi!$B$2:$AB$601,6,0)="","",VLOOKUP($A132,Tournoi!$B$2:$AB$601,8,0))</f>
        <v/>
      </c>
      <c r="H132" t="str">
        <f>IF(VLOOKUP($A132,Tournoi!$B$2:$AB$601,6,0)="","",VLOOKUP($A132,Tournoi!$B$2:$AB$601,12,0))</f>
        <v/>
      </c>
      <c r="I132" t="str">
        <f>IF(VLOOKUP($A132,Tournoi!$B$2:$AB$601,6,0)="","",VLOOKUP($A132,Tournoi!$B$2:$AB$601,13,0))</f>
        <v/>
      </c>
      <c r="J132" t="str">
        <f>IF(VLOOKUP($A132,Tournoi!$B$2:$AB$601,6,0)="","",VLOOKUP($A132,Tournoi!$B$2:$AB$601,17,0))</f>
        <v/>
      </c>
      <c r="K132" t="str">
        <f>IF(VLOOKUP($A132,Tournoi!$B$2:$AB$601,6,0)="","",VLOOKUP($A132,Tournoi!$B$2:$AB$601,18,0))</f>
        <v/>
      </c>
      <c r="L132" t="str">
        <f>IF(VLOOKUP($A132,Tournoi!$B$2:$AB$601,6,0)="","",VLOOKUP($A132,Tournoi!$B$2:$AB$601,22,0))</f>
        <v/>
      </c>
    </row>
    <row r="133" spans="1:12" ht="14.1" customHeight="1" x14ac:dyDescent="0.2">
      <c r="A133" s="30">
        <v>132</v>
      </c>
      <c r="B133" s="224">
        <f>IF(VLOOKUP($A133,Ludo_na!$A$2:$AB$602,3,0)="","",VLOOKUP($A133,Ludo_na!$A$2:$AB$602,2,0))</f>
        <v>182</v>
      </c>
      <c r="C133" s="225" t="str">
        <f>IF(VLOOKUP($A133,Tournoi!$B$2:$AB$601,3,0)="","",VLOOKUP($A133,Tournoi!$B$2:$AB$601,3,0))</f>
        <v>Mariën</v>
      </c>
      <c r="D133" s="225" t="str">
        <f>IF(VLOOKUP($A133,Tournoi!$B$2:$AB$601,4,0)="","",VLOOKUP($A133,Tournoi!$B$2:$AB$601,4,0))</f>
        <v>Hans</v>
      </c>
      <c r="E133" t="str">
        <f>IF(VLOOKUP($A133,Tournoi!$B$2:$AB$601,5,0)="","",VLOOKUP($A133,Tournoi!$B$2:$AB$601,5,0))</f>
        <v/>
      </c>
      <c r="F133" t="str">
        <f>IF(VLOOKUP($A133,Tournoi!$B$2:$AB$601,6,0)="","",VLOOKUP($A133,Tournoi!$B$2:$AB$601,6,0))</f>
        <v/>
      </c>
      <c r="G133" t="str">
        <f>IF(VLOOKUP($A133,Tournoi!$B$2:$AB$601,6,0)="","",VLOOKUP($A133,Tournoi!$B$2:$AB$601,8,0))</f>
        <v/>
      </c>
      <c r="H133" t="str">
        <f>IF(VLOOKUP($A133,Tournoi!$B$2:$AB$601,6,0)="","",VLOOKUP($A133,Tournoi!$B$2:$AB$601,12,0))</f>
        <v/>
      </c>
      <c r="I133" t="str">
        <f>IF(VLOOKUP($A133,Tournoi!$B$2:$AB$601,6,0)="","",VLOOKUP($A133,Tournoi!$B$2:$AB$601,13,0))</f>
        <v/>
      </c>
      <c r="J133" t="str">
        <f>IF(VLOOKUP($A133,Tournoi!$B$2:$AB$601,6,0)="","",VLOOKUP($A133,Tournoi!$B$2:$AB$601,17,0))</f>
        <v/>
      </c>
      <c r="K133" t="str">
        <f>IF(VLOOKUP($A133,Tournoi!$B$2:$AB$601,6,0)="","",VLOOKUP($A133,Tournoi!$B$2:$AB$601,18,0))</f>
        <v/>
      </c>
      <c r="L133" t="str">
        <f>IF(VLOOKUP($A133,Tournoi!$B$2:$AB$601,6,0)="","",VLOOKUP($A133,Tournoi!$B$2:$AB$601,22,0))</f>
        <v/>
      </c>
    </row>
    <row r="134" spans="1:12" ht="14.1" customHeight="1" x14ac:dyDescent="0.2">
      <c r="A134" s="30">
        <v>133</v>
      </c>
      <c r="B134" s="224">
        <f>IF(VLOOKUP($A134,Ludo_na!$A$2:$AB$602,3,0)="","",VLOOKUP($A134,Ludo_na!$A$2:$AB$602,2,0))</f>
        <v>220</v>
      </c>
      <c r="C134" s="225" t="str">
        <f>IF(VLOOKUP($A134,Tournoi!$B$2:$AB$601,3,0)="","",VLOOKUP($A134,Tournoi!$B$2:$AB$601,3,0))</f>
        <v>Mariën</v>
      </c>
      <c r="D134" s="225" t="str">
        <f>IF(VLOOKUP($A134,Tournoi!$B$2:$AB$601,4,0)="","",VLOOKUP($A134,Tournoi!$B$2:$AB$601,4,0))</f>
        <v>Lies</v>
      </c>
      <c r="E134" t="str">
        <f>IF(VLOOKUP($A134,Tournoi!$B$2:$AB$601,5,0)="","",VLOOKUP($A134,Tournoi!$B$2:$AB$601,5,0))</f>
        <v/>
      </c>
      <c r="F134" t="str">
        <f>IF(VLOOKUP($A134,Tournoi!$B$2:$AB$601,6,0)="","",VLOOKUP($A134,Tournoi!$B$2:$AB$601,6,0))</f>
        <v/>
      </c>
      <c r="G134" t="str">
        <f>IF(VLOOKUP($A134,Tournoi!$B$2:$AB$601,6,0)="","",VLOOKUP($A134,Tournoi!$B$2:$AB$601,8,0))</f>
        <v/>
      </c>
      <c r="H134" t="str">
        <f>IF(VLOOKUP($A134,Tournoi!$B$2:$AB$601,6,0)="","",VLOOKUP($A134,Tournoi!$B$2:$AB$601,12,0))</f>
        <v/>
      </c>
      <c r="I134" t="str">
        <f>IF(VLOOKUP($A134,Tournoi!$B$2:$AB$601,6,0)="","",VLOOKUP($A134,Tournoi!$B$2:$AB$601,13,0))</f>
        <v/>
      </c>
      <c r="J134" t="str">
        <f>IF(VLOOKUP($A134,Tournoi!$B$2:$AB$601,6,0)="","",VLOOKUP($A134,Tournoi!$B$2:$AB$601,17,0))</f>
        <v/>
      </c>
      <c r="K134" t="str">
        <f>IF(VLOOKUP($A134,Tournoi!$B$2:$AB$601,6,0)="","",VLOOKUP($A134,Tournoi!$B$2:$AB$601,18,0))</f>
        <v/>
      </c>
      <c r="L134" t="str">
        <f>IF(VLOOKUP($A134,Tournoi!$B$2:$AB$601,6,0)="","",VLOOKUP($A134,Tournoi!$B$2:$AB$601,22,0))</f>
        <v/>
      </c>
    </row>
    <row r="135" spans="1:12" ht="14.1" customHeight="1" x14ac:dyDescent="0.2">
      <c r="A135" s="30">
        <v>134</v>
      </c>
      <c r="B135" s="224">
        <f>IF(VLOOKUP($A135,Ludo_na!$A$2:$AB$602,3,0)="","",VLOOKUP($A135,Ludo_na!$A$2:$AB$602,2,0))</f>
        <v>146</v>
      </c>
      <c r="C135" s="225" t="str">
        <f>IF(VLOOKUP($A135,Tournoi!$B$2:$AB$601,3,0)="","",VLOOKUP($A135,Tournoi!$B$2:$AB$601,3,0))</f>
        <v>Denoulet</v>
      </c>
      <c r="D135" s="225" t="str">
        <f>IF(VLOOKUP($A135,Tournoi!$B$2:$AB$601,4,0)="","",VLOOKUP($A135,Tournoi!$B$2:$AB$601,4,0))</f>
        <v>Stijn</v>
      </c>
      <c r="E135" s="197" t="str">
        <f>IF(VLOOKUP($A135,Tournoi!$B$2:$AB$601,5,0)="","",VLOOKUP($A135,Tournoi!$B$2:$AB$601,5,0))</f>
        <v>Incognito</v>
      </c>
      <c r="F135" t="str">
        <f>IF(VLOOKUP($A135,Tournoi!$B$2:$AB$601,6,0)="","",VLOOKUP($A135,Tournoi!$B$2:$AB$601,6,0))</f>
        <v/>
      </c>
      <c r="G135" t="str">
        <f>IF(VLOOKUP($A135,Tournoi!$B$2:$AB$601,6,0)="","",VLOOKUP($A135,Tournoi!$B$2:$AB$601,8,0))</f>
        <v/>
      </c>
      <c r="H135" t="str">
        <f>IF(VLOOKUP($A135,Tournoi!$B$2:$AB$601,6,0)="","",VLOOKUP($A135,Tournoi!$B$2:$AB$601,12,0))</f>
        <v/>
      </c>
      <c r="I135" t="str">
        <f>IF(VLOOKUP($A135,Tournoi!$B$2:$AB$601,6,0)="","",VLOOKUP($A135,Tournoi!$B$2:$AB$601,13,0))</f>
        <v/>
      </c>
      <c r="J135" t="str">
        <f>IF(VLOOKUP($A135,Tournoi!$B$2:$AB$601,6,0)="","",VLOOKUP($A135,Tournoi!$B$2:$AB$601,17,0))</f>
        <v/>
      </c>
      <c r="K135" t="str">
        <f>IF(VLOOKUP($A135,Tournoi!$B$2:$AB$601,6,0)="","",VLOOKUP($A135,Tournoi!$B$2:$AB$601,18,0))</f>
        <v/>
      </c>
      <c r="L135" t="str">
        <f>IF(VLOOKUP($A135,Tournoi!$B$2:$AB$601,6,0)="","",VLOOKUP($A135,Tournoi!$B$2:$AB$601,22,0))</f>
        <v/>
      </c>
    </row>
    <row r="136" spans="1:12" ht="14.1" customHeight="1" x14ac:dyDescent="0.2">
      <c r="A136" s="30">
        <v>135</v>
      </c>
      <c r="B136" s="224">
        <f>IF(VLOOKUP($A136,Ludo_na!$A$2:$AB$602,3,0)="","",VLOOKUP($A136,Ludo_na!$A$2:$AB$602,2,0))</f>
        <v>43</v>
      </c>
      <c r="C136" s="225" t="str">
        <f>IF(VLOOKUP($A136,Tournoi!$B$2:$AB$601,3,0)="","",VLOOKUP($A136,Tournoi!$B$2:$AB$601,3,0))</f>
        <v>Loncke</v>
      </c>
      <c r="D136" s="225" t="str">
        <f>IF(VLOOKUP($A136,Tournoi!$B$2:$AB$601,4,0)="","",VLOOKUP($A136,Tournoi!$B$2:$AB$601,4,0))</f>
        <v>Miguel</v>
      </c>
      <c r="E136" s="197" t="str">
        <f>IF(VLOOKUP($A136,Tournoi!$B$2:$AB$601,5,0)="","",VLOOKUP($A136,Tournoi!$B$2:$AB$601,5,0))</f>
        <v>Los Loopinos</v>
      </c>
      <c r="F136" t="str">
        <f>IF(VLOOKUP($A136,Tournoi!$B$2:$AB$601,6,0)="","",VLOOKUP($A136,Tournoi!$B$2:$AB$601,6,0))</f>
        <v/>
      </c>
      <c r="G136" t="str">
        <f>IF(VLOOKUP($A136,Tournoi!$B$2:$AB$601,6,0)="","",VLOOKUP($A136,Tournoi!$B$2:$AB$601,8,0))</f>
        <v/>
      </c>
      <c r="H136" t="str">
        <f>IF(VLOOKUP($A136,Tournoi!$B$2:$AB$601,6,0)="","",VLOOKUP($A136,Tournoi!$B$2:$AB$601,12,0))</f>
        <v/>
      </c>
      <c r="I136" t="str">
        <f>IF(VLOOKUP($A136,Tournoi!$B$2:$AB$601,6,0)="","",VLOOKUP($A136,Tournoi!$B$2:$AB$601,13,0))</f>
        <v/>
      </c>
      <c r="J136" t="str">
        <f>IF(VLOOKUP($A136,Tournoi!$B$2:$AB$601,6,0)="","",VLOOKUP($A136,Tournoi!$B$2:$AB$601,17,0))</f>
        <v/>
      </c>
      <c r="K136" t="str">
        <f>IF(VLOOKUP($A136,Tournoi!$B$2:$AB$601,6,0)="","",VLOOKUP($A136,Tournoi!$B$2:$AB$601,18,0))</f>
        <v/>
      </c>
      <c r="L136" t="str">
        <f>IF(VLOOKUP($A136,Tournoi!$B$2:$AB$601,6,0)="","",VLOOKUP($A136,Tournoi!$B$2:$AB$601,22,0))</f>
        <v/>
      </c>
    </row>
    <row r="137" spans="1:12" ht="14.1" customHeight="1" x14ac:dyDescent="0.2">
      <c r="A137" s="30">
        <v>136</v>
      </c>
      <c r="B137" s="224">
        <f>IF(VLOOKUP($A137,Ludo_na!$A$2:$AB$602,3,0)="","",VLOOKUP($A137,Ludo_na!$A$2:$AB$602,2,0))</f>
        <v>95</v>
      </c>
      <c r="C137" s="225" t="str">
        <f>IF(VLOOKUP($A137,Tournoi!$B$2:$AB$601,3,0)="","",VLOOKUP($A137,Tournoi!$B$2:$AB$601,3,0))</f>
        <v>Strubbe</v>
      </c>
      <c r="D137" s="225" t="str">
        <f>IF(VLOOKUP($A137,Tournoi!$B$2:$AB$601,4,0)="","",VLOOKUP($A137,Tournoi!$B$2:$AB$601,4,0))</f>
        <v>Arnold</v>
      </c>
      <c r="E137" s="197" t="str">
        <f>IF(VLOOKUP($A137,Tournoi!$B$2:$AB$601,5,0)="","",VLOOKUP($A137,Tournoi!$B$2:$AB$601,5,0))</f>
        <v>Spelen op Zolder</v>
      </c>
      <c r="F137" t="str">
        <f>IF(VLOOKUP($A137,Tournoi!$B$2:$AB$601,6,0)="","",VLOOKUP($A137,Tournoi!$B$2:$AB$601,6,0))</f>
        <v>Aanwezig</v>
      </c>
      <c r="G137" t="str">
        <f>IF(VLOOKUP($A137,Tournoi!$B$2:$AB$601,6,0)="","",VLOOKUP($A137,Tournoi!$B$2:$AB$601,8,0))</f>
        <v>Stenen tijdperk</v>
      </c>
      <c r="H137">
        <f>IF(VLOOKUP($A137,Tournoi!$B$2:$AB$601,6,0)="","",VLOOKUP($A137,Tournoi!$B$2:$AB$601,12,0))</f>
        <v>0.18503118503118504</v>
      </c>
      <c r="I137" t="str">
        <f>IF(VLOOKUP($A137,Tournoi!$B$2:$AB$601,6,0)="","",VLOOKUP($A137,Tournoi!$B$2:$AB$601,13,0))</f>
        <v>Dynasties: Verdeel en heers</v>
      </c>
      <c r="J137">
        <f>IF(VLOOKUP($A137,Tournoi!$B$2:$AB$601,6,0)="","",VLOOKUP($A137,Tournoi!$B$2:$AB$601,17,0))</f>
        <v>0.13577586206896552</v>
      </c>
      <c r="K137" t="str">
        <f>IF(VLOOKUP($A137,Tournoi!$B$2:$AB$601,6,0)="","",VLOOKUP($A137,Tournoi!$B$2:$AB$601,18,0))</f>
        <v>Die Burgen von Burgund: Das Würfelspiel</v>
      </c>
      <c r="L137">
        <f>IF(VLOOKUP($A137,Tournoi!$B$2:$AB$601,6,0)="","",VLOOKUP($A137,Tournoi!$B$2:$AB$601,22,0))</f>
        <v>0.15486725663716813</v>
      </c>
    </row>
    <row r="138" spans="1:12" ht="14.1" customHeight="1" x14ac:dyDescent="0.2">
      <c r="A138" s="30">
        <v>137</v>
      </c>
      <c r="B138" s="224">
        <f>IF(VLOOKUP($A138,Ludo_na!$A$2:$AB$602,3,0)="","",VLOOKUP($A138,Ludo_na!$A$2:$AB$602,2,0))</f>
        <v>135</v>
      </c>
      <c r="C138" s="225" t="str">
        <f>IF(VLOOKUP($A138,Tournoi!$B$2:$AB$601,3,0)="","",VLOOKUP($A138,Tournoi!$B$2:$AB$601,3,0))</f>
        <v>Van Oost</v>
      </c>
      <c r="D138" s="225" t="str">
        <f>IF(VLOOKUP($A138,Tournoi!$B$2:$AB$601,4,0)="","",VLOOKUP($A138,Tournoi!$B$2:$AB$601,4,0))</f>
        <v>Florian</v>
      </c>
      <c r="E138" t="str">
        <f>IF(VLOOKUP($A138,Tournoi!$B$2:$AB$601,5,0)="","",VLOOKUP($A138,Tournoi!$B$2:$AB$601,5,0))</f>
        <v/>
      </c>
      <c r="F138" t="str">
        <f>IF(VLOOKUP($A138,Tournoi!$B$2:$AB$601,6,0)="","",VLOOKUP($A138,Tournoi!$B$2:$AB$601,6,0))</f>
        <v>Aanwezig</v>
      </c>
      <c r="G138">
        <f>IF(VLOOKUP($A138,Tournoi!$B$2:$AB$601,6,0)="","",VLOOKUP($A138,Tournoi!$B$2:$AB$601,8,0))</f>
        <v>0</v>
      </c>
      <c r="H138">
        <f>IF(VLOOKUP($A138,Tournoi!$B$2:$AB$601,6,0)="","",VLOOKUP($A138,Tournoi!$B$2:$AB$601,12,0))</f>
        <v>0</v>
      </c>
      <c r="I138" t="str">
        <f>IF(VLOOKUP($A138,Tournoi!$B$2:$AB$601,6,0)="","",VLOOKUP($A138,Tournoi!$B$2:$AB$601,13,0))</f>
        <v>Taverna</v>
      </c>
      <c r="J138">
        <f>IF(VLOOKUP($A138,Tournoi!$B$2:$AB$601,6,0)="","",VLOOKUP($A138,Tournoi!$B$2:$AB$601,17,0))</f>
        <v>104.30232558139535</v>
      </c>
      <c r="K138" t="str">
        <f>IF(VLOOKUP($A138,Tournoi!$B$2:$AB$601,6,0)="","",VLOOKUP($A138,Tournoi!$B$2:$AB$601,18,0))</f>
        <v>Istanbul: Das Würfelspiel</v>
      </c>
      <c r="L138">
        <f>IF(VLOOKUP($A138,Tournoi!$B$2:$AB$601,6,0)="","",VLOOKUP($A138,Tournoi!$B$2:$AB$601,22,0))</f>
        <v>66.916666666666657</v>
      </c>
    </row>
    <row r="139" spans="1:12" ht="14.1" customHeight="1" x14ac:dyDescent="0.2">
      <c r="A139" s="30">
        <v>138</v>
      </c>
      <c r="B139" s="224">
        <f>IF(VLOOKUP($A139,Ludo_na!$A$2:$AB$602,3,0)="","",VLOOKUP($A139,Ludo_na!$A$2:$AB$602,2,0))</f>
        <v>478</v>
      </c>
      <c r="C139" s="225" t="str">
        <f>IF(VLOOKUP($A139,Tournoi!$B$2:$AB$601,3,0)="","",VLOOKUP($A139,Tournoi!$B$2:$AB$601,3,0))</f>
        <v>Verplancke</v>
      </c>
      <c r="D139" s="225" t="str">
        <f>IF(VLOOKUP($A139,Tournoi!$B$2:$AB$601,4,0)="","",VLOOKUP($A139,Tournoi!$B$2:$AB$601,4,0))</f>
        <v>Olaf</v>
      </c>
      <c r="E139" t="str">
        <f>IF(VLOOKUP($A139,Tournoi!$B$2:$AB$601,5,0)="","",VLOOKUP($A139,Tournoi!$B$2:$AB$601,5,0))</f>
        <v/>
      </c>
      <c r="F139" t="str">
        <f>IF(VLOOKUP($A139,Tournoi!$B$2:$AB$601,6,0)="","",VLOOKUP($A139,Tournoi!$B$2:$AB$601,6,0))</f>
        <v/>
      </c>
      <c r="G139" t="str">
        <f>IF(VLOOKUP($A139,Tournoi!$B$2:$AB$601,6,0)="","",VLOOKUP($A139,Tournoi!$B$2:$AB$601,8,0))</f>
        <v/>
      </c>
      <c r="H139" t="str">
        <f>IF(VLOOKUP($A139,Tournoi!$B$2:$AB$601,6,0)="","",VLOOKUP($A139,Tournoi!$B$2:$AB$601,12,0))</f>
        <v/>
      </c>
      <c r="I139" t="str">
        <f>IF(VLOOKUP($A139,Tournoi!$B$2:$AB$601,6,0)="","",VLOOKUP($A139,Tournoi!$B$2:$AB$601,13,0))</f>
        <v/>
      </c>
      <c r="J139" t="str">
        <f>IF(VLOOKUP($A139,Tournoi!$B$2:$AB$601,6,0)="","",VLOOKUP($A139,Tournoi!$B$2:$AB$601,17,0))</f>
        <v/>
      </c>
      <c r="K139" t="str">
        <f>IF(VLOOKUP($A139,Tournoi!$B$2:$AB$601,6,0)="","",VLOOKUP($A139,Tournoi!$B$2:$AB$601,18,0))</f>
        <v/>
      </c>
      <c r="L139" t="str">
        <f>IF(VLOOKUP($A139,Tournoi!$B$2:$AB$601,6,0)="","",VLOOKUP($A139,Tournoi!$B$2:$AB$601,22,0))</f>
        <v/>
      </c>
    </row>
    <row r="140" spans="1:12" ht="14.1" customHeight="1" x14ac:dyDescent="0.2">
      <c r="A140" s="30">
        <v>139</v>
      </c>
      <c r="B140" s="224">
        <f>IF(VLOOKUP($A140,Ludo_na!$A$2:$AB$602,3,0)="","",VLOOKUP($A140,Ludo_na!$A$2:$AB$602,2,0))</f>
        <v>225</v>
      </c>
      <c r="C140" s="225" t="str">
        <f>IF(VLOOKUP($A140,Tournoi!$B$2:$AB$601,3,0)="","",VLOOKUP($A140,Tournoi!$B$2:$AB$601,3,0))</f>
        <v>Stael</v>
      </c>
      <c r="D140" s="225" t="str">
        <f>IF(VLOOKUP($A140,Tournoi!$B$2:$AB$601,4,0)="","",VLOOKUP($A140,Tournoi!$B$2:$AB$601,4,0))</f>
        <v>Marc</v>
      </c>
      <c r="E140" s="197" t="str">
        <f>IF(VLOOKUP($A140,Tournoi!$B$2:$AB$601,5,0)="","",VLOOKUP($A140,Tournoi!$B$2:$AB$601,5,0))</f>
        <v>Spelen op Zolder</v>
      </c>
      <c r="F140" t="str">
        <f>IF(VLOOKUP($A140,Tournoi!$B$2:$AB$601,6,0)="","",VLOOKUP($A140,Tournoi!$B$2:$AB$601,6,0))</f>
        <v/>
      </c>
      <c r="G140" t="str">
        <f>IF(VLOOKUP($A140,Tournoi!$B$2:$AB$601,6,0)="","",VLOOKUP($A140,Tournoi!$B$2:$AB$601,8,0))</f>
        <v/>
      </c>
      <c r="H140" t="str">
        <f>IF(VLOOKUP($A140,Tournoi!$B$2:$AB$601,6,0)="","",VLOOKUP($A140,Tournoi!$B$2:$AB$601,12,0))</f>
        <v/>
      </c>
      <c r="I140" t="str">
        <f>IF(VLOOKUP($A140,Tournoi!$B$2:$AB$601,6,0)="","",VLOOKUP($A140,Tournoi!$B$2:$AB$601,13,0))</f>
        <v/>
      </c>
      <c r="J140" t="str">
        <f>IF(VLOOKUP($A140,Tournoi!$B$2:$AB$601,6,0)="","",VLOOKUP($A140,Tournoi!$B$2:$AB$601,17,0))</f>
        <v/>
      </c>
      <c r="K140" t="str">
        <f>IF(VLOOKUP($A140,Tournoi!$B$2:$AB$601,6,0)="","",VLOOKUP($A140,Tournoi!$B$2:$AB$601,18,0))</f>
        <v/>
      </c>
      <c r="L140" t="str">
        <f>IF(VLOOKUP($A140,Tournoi!$B$2:$AB$601,6,0)="","",VLOOKUP($A140,Tournoi!$B$2:$AB$601,22,0))</f>
        <v/>
      </c>
    </row>
    <row r="141" spans="1:12" ht="14.1" customHeight="1" x14ac:dyDescent="0.2">
      <c r="A141" s="30">
        <v>140</v>
      </c>
      <c r="B141" s="224">
        <f>IF(VLOOKUP($A141,Ludo_na!$A$2:$AB$602,3,0)="","",VLOOKUP($A141,Ludo_na!$A$2:$AB$602,2,0))</f>
        <v>167</v>
      </c>
      <c r="C141" s="225" t="str">
        <f>IF(VLOOKUP($A141,Tournoi!$B$2:$AB$601,3,0)="","",VLOOKUP($A141,Tournoi!$B$2:$AB$601,3,0))</f>
        <v>Dyzers</v>
      </c>
      <c r="D141" s="225" t="str">
        <f>IF(VLOOKUP($A141,Tournoi!$B$2:$AB$601,4,0)="","",VLOOKUP($A141,Tournoi!$B$2:$AB$601,4,0))</f>
        <v>Christophe</v>
      </c>
      <c r="E141" t="str">
        <f>IF(VLOOKUP($A141,Tournoi!$B$2:$AB$601,5,0)="","",VLOOKUP($A141,Tournoi!$B$2:$AB$601,5,0))</f>
        <v/>
      </c>
      <c r="F141" t="str">
        <f>IF(VLOOKUP($A141,Tournoi!$B$2:$AB$601,6,0)="","",VLOOKUP($A141,Tournoi!$B$2:$AB$601,6,0))</f>
        <v/>
      </c>
      <c r="G141" t="str">
        <f>IF(VLOOKUP($A141,Tournoi!$B$2:$AB$601,6,0)="","",VLOOKUP($A141,Tournoi!$B$2:$AB$601,8,0))</f>
        <v/>
      </c>
      <c r="H141" t="str">
        <f>IF(VLOOKUP($A141,Tournoi!$B$2:$AB$601,6,0)="","",VLOOKUP($A141,Tournoi!$B$2:$AB$601,12,0))</f>
        <v/>
      </c>
      <c r="I141" t="str">
        <f>IF(VLOOKUP($A141,Tournoi!$B$2:$AB$601,6,0)="","",VLOOKUP($A141,Tournoi!$B$2:$AB$601,13,0))</f>
        <v/>
      </c>
      <c r="J141" t="str">
        <f>IF(VLOOKUP($A141,Tournoi!$B$2:$AB$601,6,0)="","",VLOOKUP($A141,Tournoi!$B$2:$AB$601,17,0))</f>
        <v/>
      </c>
      <c r="K141" t="str">
        <f>IF(VLOOKUP($A141,Tournoi!$B$2:$AB$601,6,0)="","",VLOOKUP($A141,Tournoi!$B$2:$AB$601,18,0))</f>
        <v/>
      </c>
      <c r="L141" t="str">
        <f>IF(VLOOKUP($A141,Tournoi!$B$2:$AB$601,6,0)="","",VLOOKUP($A141,Tournoi!$B$2:$AB$601,22,0))</f>
        <v/>
      </c>
    </row>
    <row r="142" spans="1:12" ht="14.1" customHeight="1" x14ac:dyDescent="0.2">
      <c r="A142" s="30">
        <v>141</v>
      </c>
      <c r="B142" s="224">
        <f>IF(VLOOKUP($A142,Ludo_na!$A$2:$AB$602,3,0)="","",VLOOKUP($A142,Ludo_na!$A$2:$AB$602,2,0))</f>
        <v>131</v>
      </c>
      <c r="C142" s="225" t="str">
        <f>IF(VLOOKUP($A142,Tournoi!$B$2:$AB$601,3,0)="","",VLOOKUP($A142,Tournoi!$B$2:$AB$601,3,0))</f>
        <v>Vandenabeele</v>
      </c>
      <c r="D142" s="225" t="str">
        <f>IF(VLOOKUP($A142,Tournoi!$B$2:$AB$601,4,0)="","",VLOOKUP($A142,Tournoi!$B$2:$AB$601,4,0))</f>
        <v>Steven</v>
      </c>
      <c r="E142" s="197" t="str">
        <f>IF(VLOOKUP($A142,Tournoi!$B$2:$AB$601,5,0)="","",VLOOKUP($A142,Tournoi!$B$2:$AB$601,5,0))</f>
        <v>Spellebeen</v>
      </c>
      <c r="F142" t="str">
        <f>IF(VLOOKUP($A142,Tournoi!$B$2:$AB$601,6,0)="","",VLOOKUP($A142,Tournoi!$B$2:$AB$601,6,0))</f>
        <v/>
      </c>
      <c r="G142" t="str">
        <f>IF(VLOOKUP($A142,Tournoi!$B$2:$AB$601,6,0)="","",VLOOKUP($A142,Tournoi!$B$2:$AB$601,8,0))</f>
        <v/>
      </c>
      <c r="H142" t="str">
        <f>IF(VLOOKUP($A142,Tournoi!$B$2:$AB$601,6,0)="","",VLOOKUP($A142,Tournoi!$B$2:$AB$601,12,0))</f>
        <v/>
      </c>
      <c r="I142" t="str">
        <f>IF(VLOOKUP($A142,Tournoi!$B$2:$AB$601,6,0)="","",VLOOKUP($A142,Tournoi!$B$2:$AB$601,13,0))</f>
        <v/>
      </c>
      <c r="J142" t="str">
        <f>IF(VLOOKUP($A142,Tournoi!$B$2:$AB$601,6,0)="","",VLOOKUP($A142,Tournoi!$B$2:$AB$601,17,0))</f>
        <v/>
      </c>
      <c r="K142" t="str">
        <f>IF(VLOOKUP($A142,Tournoi!$B$2:$AB$601,6,0)="","",VLOOKUP($A142,Tournoi!$B$2:$AB$601,18,0))</f>
        <v/>
      </c>
      <c r="L142" t="str">
        <f>IF(VLOOKUP($A142,Tournoi!$B$2:$AB$601,6,0)="","",VLOOKUP($A142,Tournoi!$B$2:$AB$601,22,0))</f>
        <v/>
      </c>
    </row>
    <row r="143" spans="1:12" ht="14.1" customHeight="1" x14ac:dyDescent="0.2">
      <c r="A143" s="30">
        <v>142</v>
      </c>
      <c r="B143" s="224">
        <f>IF(VLOOKUP($A143,Ludo_na!$A$2:$AB$602,3,0)="","",VLOOKUP($A143,Ludo_na!$A$2:$AB$602,2,0))</f>
        <v>495</v>
      </c>
      <c r="C143" s="225" t="str">
        <f>IF(VLOOKUP($A143,Tournoi!$B$2:$AB$601,3,0)="","",VLOOKUP($A143,Tournoi!$B$2:$AB$601,3,0))</f>
        <v>Neels</v>
      </c>
      <c r="D143" s="225" t="str">
        <f>IF(VLOOKUP($A143,Tournoi!$B$2:$AB$601,4,0)="","",VLOOKUP($A143,Tournoi!$B$2:$AB$601,4,0))</f>
        <v>Raf</v>
      </c>
      <c r="E143" t="str">
        <f>IF(VLOOKUP($A143,Tournoi!$B$2:$AB$601,5,0)="","",VLOOKUP($A143,Tournoi!$B$2:$AB$601,5,0))</f>
        <v/>
      </c>
      <c r="F143" t="str">
        <f>IF(VLOOKUP($A143,Tournoi!$B$2:$AB$601,6,0)="","",VLOOKUP($A143,Tournoi!$B$2:$AB$601,6,0))</f>
        <v/>
      </c>
      <c r="G143" t="str">
        <f>IF(VLOOKUP($A143,Tournoi!$B$2:$AB$601,6,0)="","",VLOOKUP($A143,Tournoi!$B$2:$AB$601,8,0))</f>
        <v/>
      </c>
      <c r="H143" t="str">
        <f>IF(VLOOKUP($A143,Tournoi!$B$2:$AB$601,6,0)="","",VLOOKUP($A143,Tournoi!$B$2:$AB$601,12,0))</f>
        <v/>
      </c>
      <c r="I143" t="str">
        <f>IF(VLOOKUP($A143,Tournoi!$B$2:$AB$601,6,0)="","",VLOOKUP($A143,Tournoi!$B$2:$AB$601,13,0))</f>
        <v/>
      </c>
      <c r="J143" t="str">
        <f>IF(VLOOKUP($A143,Tournoi!$B$2:$AB$601,6,0)="","",VLOOKUP($A143,Tournoi!$B$2:$AB$601,17,0))</f>
        <v/>
      </c>
      <c r="K143" t="str">
        <f>IF(VLOOKUP($A143,Tournoi!$B$2:$AB$601,6,0)="","",VLOOKUP($A143,Tournoi!$B$2:$AB$601,18,0))</f>
        <v/>
      </c>
      <c r="L143" t="str">
        <f>IF(VLOOKUP($A143,Tournoi!$B$2:$AB$601,6,0)="","",VLOOKUP($A143,Tournoi!$B$2:$AB$601,22,0))</f>
        <v/>
      </c>
    </row>
    <row r="144" spans="1:12" ht="14.1" customHeight="1" x14ac:dyDescent="0.2">
      <c r="A144" s="30">
        <v>143</v>
      </c>
      <c r="B144" s="224">
        <f>IF(VLOOKUP($A144,Ludo_na!$A$2:$AB$602,3,0)="","",VLOOKUP($A144,Ludo_na!$A$2:$AB$602,2,0))</f>
        <v>346</v>
      </c>
      <c r="C144" s="225" t="str">
        <f>IF(VLOOKUP($A144,Tournoi!$B$2:$AB$601,3,0)="","",VLOOKUP($A144,Tournoi!$B$2:$AB$601,3,0))</f>
        <v>Vanwalleghem</v>
      </c>
      <c r="D144" s="225" t="str">
        <f>IF(VLOOKUP($A144,Tournoi!$B$2:$AB$601,4,0)="","",VLOOKUP($A144,Tournoi!$B$2:$AB$601,4,0))</f>
        <v>Yves</v>
      </c>
      <c r="E144" t="str">
        <f>IF(VLOOKUP($A144,Tournoi!$B$2:$AB$601,5,0)="","",VLOOKUP($A144,Tournoi!$B$2:$AB$601,5,0))</f>
        <v/>
      </c>
      <c r="F144" t="str">
        <f>IF(VLOOKUP($A144,Tournoi!$B$2:$AB$601,6,0)="","",VLOOKUP($A144,Tournoi!$B$2:$AB$601,6,0))</f>
        <v/>
      </c>
      <c r="G144" t="str">
        <f>IF(VLOOKUP($A144,Tournoi!$B$2:$AB$601,6,0)="","",VLOOKUP($A144,Tournoi!$B$2:$AB$601,8,0))</f>
        <v/>
      </c>
      <c r="H144" t="str">
        <f>IF(VLOOKUP($A144,Tournoi!$B$2:$AB$601,6,0)="","",VLOOKUP($A144,Tournoi!$B$2:$AB$601,12,0))</f>
        <v/>
      </c>
      <c r="I144" t="str">
        <f>IF(VLOOKUP($A144,Tournoi!$B$2:$AB$601,6,0)="","",VLOOKUP($A144,Tournoi!$B$2:$AB$601,13,0))</f>
        <v/>
      </c>
      <c r="J144" t="str">
        <f>IF(VLOOKUP($A144,Tournoi!$B$2:$AB$601,6,0)="","",VLOOKUP($A144,Tournoi!$B$2:$AB$601,17,0))</f>
        <v/>
      </c>
      <c r="K144" t="str">
        <f>IF(VLOOKUP($A144,Tournoi!$B$2:$AB$601,6,0)="","",VLOOKUP($A144,Tournoi!$B$2:$AB$601,18,0))</f>
        <v/>
      </c>
      <c r="L144" t="str">
        <f>IF(VLOOKUP($A144,Tournoi!$B$2:$AB$601,6,0)="","",VLOOKUP($A144,Tournoi!$B$2:$AB$601,22,0))</f>
        <v/>
      </c>
    </row>
    <row r="145" spans="1:12" ht="14.1" customHeight="1" x14ac:dyDescent="0.2">
      <c r="A145" s="30">
        <v>144</v>
      </c>
      <c r="B145" s="224">
        <f>IF(VLOOKUP($A145,Ludo_na!$A$2:$AB$602,3,0)="","",VLOOKUP($A145,Ludo_na!$A$2:$AB$602,2,0))</f>
        <v>475</v>
      </c>
      <c r="C145" s="225" t="str">
        <f>IF(VLOOKUP($A145,Tournoi!$B$2:$AB$601,3,0)="","",VLOOKUP($A145,Tournoi!$B$2:$AB$601,3,0))</f>
        <v>Verkeyn</v>
      </c>
      <c r="D145" s="225" t="str">
        <f>IF(VLOOKUP($A145,Tournoi!$B$2:$AB$601,4,0)="","",VLOOKUP($A145,Tournoi!$B$2:$AB$601,4,0))</f>
        <v>Jan</v>
      </c>
      <c r="E145" t="str">
        <f>IF(VLOOKUP($A145,Tournoi!$B$2:$AB$601,5,0)="","",VLOOKUP($A145,Tournoi!$B$2:$AB$601,5,0))</f>
        <v/>
      </c>
      <c r="F145" t="str">
        <f>IF(VLOOKUP($A145,Tournoi!$B$2:$AB$601,6,0)="","",VLOOKUP($A145,Tournoi!$B$2:$AB$601,6,0))</f>
        <v/>
      </c>
      <c r="G145" t="str">
        <f>IF(VLOOKUP($A145,Tournoi!$B$2:$AB$601,6,0)="","",VLOOKUP($A145,Tournoi!$B$2:$AB$601,8,0))</f>
        <v/>
      </c>
      <c r="H145" t="str">
        <f>IF(VLOOKUP($A145,Tournoi!$B$2:$AB$601,6,0)="","",VLOOKUP($A145,Tournoi!$B$2:$AB$601,12,0))</f>
        <v/>
      </c>
      <c r="I145" t="str">
        <f>IF(VLOOKUP($A145,Tournoi!$B$2:$AB$601,6,0)="","",VLOOKUP($A145,Tournoi!$B$2:$AB$601,13,0))</f>
        <v/>
      </c>
      <c r="J145" t="str">
        <f>IF(VLOOKUP($A145,Tournoi!$B$2:$AB$601,6,0)="","",VLOOKUP($A145,Tournoi!$B$2:$AB$601,17,0))</f>
        <v/>
      </c>
      <c r="K145" t="str">
        <f>IF(VLOOKUP($A145,Tournoi!$B$2:$AB$601,6,0)="","",VLOOKUP($A145,Tournoi!$B$2:$AB$601,18,0))</f>
        <v/>
      </c>
      <c r="L145" t="str">
        <f>IF(VLOOKUP($A145,Tournoi!$B$2:$AB$601,6,0)="","",VLOOKUP($A145,Tournoi!$B$2:$AB$601,22,0))</f>
        <v/>
      </c>
    </row>
    <row r="146" spans="1:12" ht="14.1" customHeight="1" x14ac:dyDescent="0.2">
      <c r="A146" s="30">
        <v>145</v>
      </c>
      <c r="B146" s="224">
        <f>IF(VLOOKUP($A146,Ludo_na!$A$2:$AB$602,3,0)="","",VLOOKUP($A146,Ludo_na!$A$2:$AB$602,2,0))</f>
        <v>204</v>
      </c>
      <c r="C146" s="225" t="str">
        <f>IF(VLOOKUP($A146,Tournoi!$B$2:$AB$601,3,0)="","",VLOOKUP($A146,Tournoi!$B$2:$AB$601,3,0))</f>
        <v>Lavens</v>
      </c>
      <c r="D146" s="225" t="str">
        <f>IF(VLOOKUP($A146,Tournoi!$B$2:$AB$601,4,0)="","",VLOOKUP($A146,Tournoi!$B$2:$AB$601,4,0))</f>
        <v>Piet</v>
      </c>
      <c r="E146" s="197" t="str">
        <f>IF(VLOOKUP($A146,Tournoi!$B$2:$AB$601,5,0)="","",VLOOKUP($A146,Tournoi!$B$2:$AB$601,5,0))</f>
        <v>Incognito</v>
      </c>
      <c r="F146" t="str">
        <f>IF(VLOOKUP($A146,Tournoi!$B$2:$AB$601,6,0)="","",VLOOKUP($A146,Tournoi!$B$2:$AB$601,6,0))</f>
        <v/>
      </c>
      <c r="G146" t="str">
        <f>IF(VLOOKUP($A146,Tournoi!$B$2:$AB$601,6,0)="","",VLOOKUP($A146,Tournoi!$B$2:$AB$601,8,0))</f>
        <v/>
      </c>
      <c r="H146" t="str">
        <f>IF(VLOOKUP($A146,Tournoi!$B$2:$AB$601,6,0)="","",VLOOKUP($A146,Tournoi!$B$2:$AB$601,12,0))</f>
        <v/>
      </c>
      <c r="I146" t="str">
        <f>IF(VLOOKUP($A146,Tournoi!$B$2:$AB$601,6,0)="","",VLOOKUP($A146,Tournoi!$B$2:$AB$601,13,0))</f>
        <v/>
      </c>
      <c r="J146" t="str">
        <f>IF(VLOOKUP($A146,Tournoi!$B$2:$AB$601,6,0)="","",VLOOKUP($A146,Tournoi!$B$2:$AB$601,17,0))</f>
        <v/>
      </c>
      <c r="K146" t="str">
        <f>IF(VLOOKUP($A146,Tournoi!$B$2:$AB$601,6,0)="","",VLOOKUP($A146,Tournoi!$B$2:$AB$601,18,0))</f>
        <v/>
      </c>
      <c r="L146" t="str">
        <f>IF(VLOOKUP($A146,Tournoi!$B$2:$AB$601,6,0)="","",VLOOKUP($A146,Tournoi!$B$2:$AB$601,22,0))</f>
        <v/>
      </c>
    </row>
    <row r="147" spans="1:12" ht="14.1" customHeight="1" x14ac:dyDescent="0.2">
      <c r="A147" s="30">
        <v>146</v>
      </c>
      <c r="B147" s="224">
        <f>IF(VLOOKUP($A147,Ludo_na!$A$2:$AB$602,3,0)="","",VLOOKUP($A147,Ludo_na!$A$2:$AB$602,2,0))</f>
        <v>187</v>
      </c>
      <c r="C147" s="225" t="str">
        <f>IF(VLOOKUP($A147,Tournoi!$B$2:$AB$601,3,0)="","",VLOOKUP($A147,Tournoi!$B$2:$AB$601,3,0))</f>
        <v>Vandenabeele</v>
      </c>
      <c r="D147" s="225" t="str">
        <f>IF(VLOOKUP($A147,Tournoi!$B$2:$AB$601,4,0)="","",VLOOKUP($A147,Tournoi!$B$2:$AB$601,4,0))</f>
        <v>Aaron</v>
      </c>
      <c r="E147" s="197" t="str">
        <f>IF(VLOOKUP($A147,Tournoi!$B$2:$AB$601,5,0)="","",VLOOKUP($A147,Tournoi!$B$2:$AB$601,5,0))</f>
        <v>Spellebeen</v>
      </c>
      <c r="F147" t="str">
        <f>IF(VLOOKUP($A147,Tournoi!$B$2:$AB$601,6,0)="","",VLOOKUP($A147,Tournoi!$B$2:$AB$601,6,0))</f>
        <v/>
      </c>
      <c r="G147" t="str">
        <f>IF(VLOOKUP($A147,Tournoi!$B$2:$AB$601,6,0)="","",VLOOKUP($A147,Tournoi!$B$2:$AB$601,8,0))</f>
        <v/>
      </c>
      <c r="H147" t="str">
        <f>IF(VLOOKUP($A147,Tournoi!$B$2:$AB$601,6,0)="","",VLOOKUP($A147,Tournoi!$B$2:$AB$601,12,0))</f>
        <v/>
      </c>
      <c r="I147" t="str">
        <f>IF(VLOOKUP($A147,Tournoi!$B$2:$AB$601,6,0)="","",VLOOKUP($A147,Tournoi!$B$2:$AB$601,13,0))</f>
        <v/>
      </c>
      <c r="J147" t="str">
        <f>IF(VLOOKUP($A147,Tournoi!$B$2:$AB$601,6,0)="","",VLOOKUP($A147,Tournoi!$B$2:$AB$601,17,0))</f>
        <v/>
      </c>
      <c r="K147" t="str">
        <f>IF(VLOOKUP($A147,Tournoi!$B$2:$AB$601,6,0)="","",VLOOKUP($A147,Tournoi!$B$2:$AB$601,18,0))</f>
        <v/>
      </c>
      <c r="L147" t="str">
        <f>IF(VLOOKUP($A147,Tournoi!$B$2:$AB$601,6,0)="","",VLOOKUP($A147,Tournoi!$B$2:$AB$601,22,0))</f>
        <v/>
      </c>
    </row>
    <row r="148" spans="1:12" ht="14.1" customHeight="1" x14ac:dyDescent="0.2">
      <c r="A148" s="30">
        <v>147</v>
      </c>
      <c r="B148" s="224">
        <f>IF(VLOOKUP($A148,Ludo_na!$A$2:$AB$602,3,0)="","",VLOOKUP($A148,Ludo_na!$A$2:$AB$602,2,0))</f>
        <v>412</v>
      </c>
      <c r="C148" s="225" t="str">
        <f>IF(VLOOKUP($A148,Tournoi!$B$2:$AB$601,3,0)="","",VLOOKUP($A148,Tournoi!$B$2:$AB$601,3,0))</f>
        <v>Bruneel</v>
      </c>
      <c r="D148" s="225" t="str">
        <f>IF(VLOOKUP($A148,Tournoi!$B$2:$AB$601,4,0)="","",VLOOKUP($A148,Tournoi!$B$2:$AB$601,4,0))</f>
        <v>Mathias</v>
      </c>
      <c r="E148" t="str">
        <f>IF(VLOOKUP($A148,Tournoi!$B$2:$AB$601,5,0)="","",VLOOKUP($A148,Tournoi!$B$2:$AB$601,5,0))</f>
        <v/>
      </c>
      <c r="F148" t="str">
        <f>IF(VLOOKUP($A148,Tournoi!$B$2:$AB$601,6,0)="","",VLOOKUP($A148,Tournoi!$B$2:$AB$601,6,0))</f>
        <v/>
      </c>
      <c r="G148" t="str">
        <f>IF(VLOOKUP($A148,Tournoi!$B$2:$AB$601,6,0)="","",VLOOKUP($A148,Tournoi!$B$2:$AB$601,8,0))</f>
        <v/>
      </c>
      <c r="H148" t="str">
        <f>IF(VLOOKUP($A148,Tournoi!$B$2:$AB$601,6,0)="","",VLOOKUP($A148,Tournoi!$B$2:$AB$601,12,0))</f>
        <v/>
      </c>
      <c r="I148" t="str">
        <f>IF(VLOOKUP($A148,Tournoi!$B$2:$AB$601,6,0)="","",VLOOKUP($A148,Tournoi!$B$2:$AB$601,13,0))</f>
        <v/>
      </c>
      <c r="J148" t="str">
        <f>IF(VLOOKUP($A148,Tournoi!$B$2:$AB$601,6,0)="","",VLOOKUP($A148,Tournoi!$B$2:$AB$601,17,0))</f>
        <v/>
      </c>
      <c r="K148" t="str">
        <f>IF(VLOOKUP($A148,Tournoi!$B$2:$AB$601,6,0)="","",VLOOKUP($A148,Tournoi!$B$2:$AB$601,18,0))</f>
        <v/>
      </c>
      <c r="L148" t="str">
        <f>IF(VLOOKUP($A148,Tournoi!$B$2:$AB$601,6,0)="","",VLOOKUP($A148,Tournoi!$B$2:$AB$601,22,0))</f>
        <v/>
      </c>
    </row>
    <row r="149" spans="1:12" ht="14.1" customHeight="1" x14ac:dyDescent="0.2">
      <c r="A149" s="30">
        <v>148</v>
      </c>
      <c r="B149" s="224">
        <f>IF(VLOOKUP($A149,Ludo_na!$A$2:$AB$602,3,0)="","",VLOOKUP($A149,Ludo_na!$A$2:$AB$602,2,0))</f>
        <v>377</v>
      </c>
      <c r="C149" s="225" t="str">
        <f>IF(VLOOKUP($A149,Tournoi!$B$2:$AB$601,3,0)="","",VLOOKUP($A149,Tournoi!$B$2:$AB$601,3,0))</f>
        <v>Van Kerschaver</v>
      </c>
      <c r="D149" s="225" t="str">
        <f>IF(VLOOKUP($A149,Tournoi!$B$2:$AB$601,4,0)="","",VLOOKUP($A149,Tournoi!$B$2:$AB$601,4,0))</f>
        <v>Nele</v>
      </c>
      <c r="E149" s="197" t="str">
        <f>IF(VLOOKUP($A149,Tournoi!$B$2:$AB$601,5,0)="","",VLOOKUP($A149,Tournoi!$B$2:$AB$601,5,0))</f>
        <v>Spelen op Zolder</v>
      </c>
      <c r="F149" t="str">
        <f>IF(VLOOKUP($A149,Tournoi!$B$2:$AB$601,6,0)="","",VLOOKUP($A149,Tournoi!$B$2:$AB$601,6,0))</f>
        <v/>
      </c>
      <c r="G149" t="str">
        <f>IF(VLOOKUP($A149,Tournoi!$B$2:$AB$601,6,0)="","",VLOOKUP($A149,Tournoi!$B$2:$AB$601,8,0))</f>
        <v/>
      </c>
      <c r="H149" t="str">
        <f>IF(VLOOKUP($A149,Tournoi!$B$2:$AB$601,6,0)="","",VLOOKUP($A149,Tournoi!$B$2:$AB$601,12,0))</f>
        <v/>
      </c>
      <c r="I149" t="str">
        <f>IF(VLOOKUP($A149,Tournoi!$B$2:$AB$601,6,0)="","",VLOOKUP($A149,Tournoi!$B$2:$AB$601,13,0))</f>
        <v/>
      </c>
      <c r="J149" t="str">
        <f>IF(VLOOKUP($A149,Tournoi!$B$2:$AB$601,6,0)="","",VLOOKUP($A149,Tournoi!$B$2:$AB$601,17,0))</f>
        <v/>
      </c>
      <c r="K149" t="str">
        <f>IF(VLOOKUP($A149,Tournoi!$B$2:$AB$601,6,0)="","",VLOOKUP($A149,Tournoi!$B$2:$AB$601,18,0))</f>
        <v/>
      </c>
      <c r="L149" t="str">
        <f>IF(VLOOKUP($A149,Tournoi!$B$2:$AB$601,6,0)="","",VLOOKUP($A149,Tournoi!$B$2:$AB$601,22,0))</f>
        <v/>
      </c>
    </row>
    <row r="150" spans="1:12" ht="14.1" customHeight="1" x14ac:dyDescent="0.2">
      <c r="A150" s="30">
        <v>149</v>
      </c>
      <c r="B150" s="224">
        <f>IF(VLOOKUP($A150,Ludo_na!$A$2:$AB$602,3,0)="","",VLOOKUP($A150,Ludo_na!$A$2:$AB$602,2,0))</f>
        <v>421</v>
      </c>
      <c r="C150" s="225" t="str">
        <f>IF(VLOOKUP($A150,Tournoi!$B$2:$AB$601,3,0)="","",VLOOKUP($A150,Tournoi!$B$2:$AB$601,3,0))</f>
        <v>Demilie</v>
      </c>
      <c r="D150" s="225" t="str">
        <f>IF(VLOOKUP($A150,Tournoi!$B$2:$AB$601,4,0)="","",VLOOKUP($A150,Tournoi!$B$2:$AB$601,4,0))</f>
        <v>Laurent</v>
      </c>
      <c r="E150" t="str">
        <f>IF(VLOOKUP($A150,Tournoi!$B$2:$AB$601,5,0)="","",VLOOKUP($A150,Tournoi!$B$2:$AB$601,5,0))</f>
        <v/>
      </c>
      <c r="F150" t="str">
        <f>IF(VLOOKUP($A150,Tournoi!$B$2:$AB$601,6,0)="","",VLOOKUP($A150,Tournoi!$B$2:$AB$601,6,0))</f>
        <v/>
      </c>
      <c r="G150" t="str">
        <f>IF(VLOOKUP($A150,Tournoi!$B$2:$AB$601,6,0)="","",VLOOKUP($A150,Tournoi!$B$2:$AB$601,8,0))</f>
        <v/>
      </c>
      <c r="H150" t="str">
        <f>IF(VLOOKUP($A150,Tournoi!$B$2:$AB$601,6,0)="","",VLOOKUP($A150,Tournoi!$B$2:$AB$601,12,0))</f>
        <v/>
      </c>
      <c r="I150" t="str">
        <f>IF(VLOOKUP($A150,Tournoi!$B$2:$AB$601,6,0)="","",VLOOKUP($A150,Tournoi!$B$2:$AB$601,13,0))</f>
        <v/>
      </c>
      <c r="J150" t="str">
        <f>IF(VLOOKUP($A150,Tournoi!$B$2:$AB$601,6,0)="","",VLOOKUP($A150,Tournoi!$B$2:$AB$601,17,0))</f>
        <v/>
      </c>
      <c r="K150" t="str">
        <f>IF(VLOOKUP($A150,Tournoi!$B$2:$AB$601,6,0)="","",VLOOKUP($A150,Tournoi!$B$2:$AB$601,18,0))</f>
        <v/>
      </c>
      <c r="L150" t="str">
        <f>IF(VLOOKUP($A150,Tournoi!$B$2:$AB$601,6,0)="","",VLOOKUP($A150,Tournoi!$B$2:$AB$601,22,0))</f>
        <v/>
      </c>
    </row>
    <row r="151" spans="1:12" ht="14.1" customHeight="1" x14ac:dyDescent="0.2">
      <c r="A151" s="30">
        <v>150</v>
      </c>
      <c r="B151" s="224">
        <f>IF(VLOOKUP($A151,Ludo_na!$A$2:$AB$602,3,0)="","",VLOOKUP($A151,Ludo_na!$A$2:$AB$602,2,0))</f>
        <v>8</v>
      </c>
      <c r="C151" s="225" t="str">
        <f>IF(VLOOKUP($A151,Tournoi!$B$2:$AB$601,3,0)="","",VLOOKUP($A151,Tournoi!$B$2:$AB$601,3,0))</f>
        <v>Wellemans</v>
      </c>
      <c r="D151" s="225" t="str">
        <f>IF(VLOOKUP($A151,Tournoi!$B$2:$AB$601,4,0)="","",VLOOKUP($A151,Tournoi!$B$2:$AB$601,4,0))</f>
        <v>Nico</v>
      </c>
      <c r="E151" s="197" t="str">
        <f>IF(VLOOKUP($A151,Tournoi!$B$2:$AB$601,5,0)="","",VLOOKUP($A151,Tournoi!$B$2:$AB$601,5,0))</f>
        <v>Speelduivel</v>
      </c>
      <c r="F151" s="226" t="str">
        <f>IF(VLOOKUP($A151,Tournoi!$B$2:$AB$601,6,0)="","",VLOOKUP($A151,Tournoi!$B$2:$AB$601,6,0))</f>
        <v>Aanwezig</v>
      </c>
      <c r="G151" s="226" t="str">
        <f>IF(VLOOKUP($A151,Tournoi!$B$2:$AB$601,6,0)="","",VLOOKUP($A151,Tournoi!$B$2:$AB$601,8,0))</f>
        <v>De Kolonisten van Catan</v>
      </c>
      <c r="H151" s="227">
        <f>IF(VLOOKUP($A151,Tournoi!$B$2:$AB$601,6,0)="","",VLOOKUP($A151,Tournoi!$B$2:$AB$601,12,0))</f>
        <v>33.552083333333329</v>
      </c>
      <c r="I151" s="226" t="str">
        <f>IF(VLOOKUP($A151,Tournoi!$B$2:$AB$601,6,0)="","",VLOOKUP($A151,Tournoi!$B$2:$AB$601,13,0))</f>
        <v>Village</v>
      </c>
      <c r="J151" s="227">
        <f>IF(VLOOKUP($A151,Tournoi!$B$2:$AB$601,6,0)="","",VLOOKUP($A151,Tournoi!$B$2:$AB$601,17,0))</f>
        <v>104.31547619047619</v>
      </c>
      <c r="K151" s="226" t="str">
        <f>IF(VLOOKUP($A151,Tournoi!$B$2:$AB$601,6,0)="","",VLOOKUP($A151,Tournoi!$B$2:$AB$601,18,0))</f>
        <v>Majesty</v>
      </c>
      <c r="L151" s="227">
        <f>IF(VLOOKUP($A151,Tournoi!$B$2:$AB$601,6,0)="","",VLOOKUP($A151,Tournoi!$B$2:$AB$601,22,0))</f>
        <v>104.2678331090175</v>
      </c>
    </row>
    <row r="152" spans="1:12" ht="14.1" customHeight="1" x14ac:dyDescent="0.2">
      <c r="A152" s="30">
        <v>151</v>
      </c>
      <c r="B152" s="224">
        <f>IF(VLOOKUP($A152,Ludo_na!$A$2:$AB$602,3,0)="","",VLOOKUP($A152,Ludo_na!$A$2:$AB$602,2,0))</f>
        <v>385</v>
      </c>
      <c r="C152" s="225" t="str">
        <f>IF(VLOOKUP($A152,Tournoi!$B$2:$AB$601,3,0)="","",VLOOKUP($A152,Tournoi!$B$2:$AB$601,3,0))</f>
        <v>Denys</v>
      </c>
      <c r="D152" s="225" t="str">
        <f>IF(VLOOKUP($A152,Tournoi!$B$2:$AB$601,4,0)="","",VLOOKUP($A152,Tournoi!$B$2:$AB$601,4,0))</f>
        <v>Vincent</v>
      </c>
      <c r="E152" t="str">
        <f>IF(VLOOKUP($A152,Tournoi!$B$2:$AB$601,5,0)="","",VLOOKUP($A152,Tournoi!$B$2:$AB$601,5,0))</f>
        <v/>
      </c>
      <c r="F152" t="str">
        <f>IF(VLOOKUP($A152,Tournoi!$B$2:$AB$601,6,0)="","",VLOOKUP($A152,Tournoi!$B$2:$AB$601,6,0))</f>
        <v/>
      </c>
      <c r="G152" t="str">
        <f>IF(VLOOKUP($A152,Tournoi!$B$2:$AB$601,6,0)="","",VLOOKUP($A152,Tournoi!$B$2:$AB$601,8,0))</f>
        <v/>
      </c>
      <c r="H152" t="str">
        <f>IF(VLOOKUP($A152,Tournoi!$B$2:$AB$601,6,0)="","",VLOOKUP($A152,Tournoi!$B$2:$AB$601,12,0))</f>
        <v/>
      </c>
      <c r="I152" t="str">
        <f>IF(VLOOKUP($A152,Tournoi!$B$2:$AB$601,6,0)="","",VLOOKUP($A152,Tournoi!$B$2:$AB$601,13,0))</f>
        <v/>
      </c>
      <c r="J152" t="str">
        <f>IF(VLOOKUP($A152,Tournoi!$B$2:$AB$601,6,0)="","",VLOOKUP($A152,Tournoi!$B$2:$AB$601,17,0))</f>
        <v/>
      </c>
      <c r="K152" t="str">
        <f>IF(VLOOKUP($A152,Tournoi!$B$2:$AB$601,6,0)="","",VLOOKUP($A152,Tournoi!$B$2:$AB$601,18,0))</f>
        <v/>
      </c>
      <c r="L152" t="str">
        <f>IF(VLOOKUP($A152,Tournoi!$B$2:$AB$601,6,0)="","",VLOOKUP($A152,Tournoi!$B$2:$AB$601,22,0))</f>
        <v/>
      </c>
    </row>
    <row r="153" spans="1:12" ht="14.1" customHeight="1" x14ac:dyDescent="0.2">
      <c r="A153" s="30">
        <v>152</v>
      </c>
      <c r="B153" s="224">
        <f>IF(VLOOKUP($A153,Ludo_na!$A$2:$AB$602,3,0)="","",VLOOKUP($A153,Ludo_na!$A$2:$AB$602,2,0))</f>
        <v>239</v>
      </c>
      <c r="C153" s="225" t="str">
        <f>IF(VLOOKUP($A153,Tournoi!$B$2:$AB$601,3,0)="","",VLOOKUP($A153,Tournoi!$B$2:$AB$601,3,0))</f>
        <v>Lust</v>
      </c>
      <c r="D153" s="225" t="str">
        <f>IF(VLOOKUP($A153,Tournoi!$B$2:$AB$601,4,0)="","",VLOOKUP($A153,Tournoi!$B$2:$AB$601,4,0))</f>
        <v>Pieter</v>
      </c>
      <c r="E153" t="str">
        <f>IF(VLOOKUP($A153,Tournoi!$B$2:$AB$601,5,0)="","",VLOOKUP($A153,Tournoi!$B$2:$AB$601,5,0))</f>
        <v/>
      </c>
      <c r="F153" t="str">
        <f>IF(VLOOKUP($A153,Tournoi!$B$2:$AB$601,6,0)="","",VLOOKUP($A153,Tournoi!$B$2:$AB$601,6,0))</f>
        <v/>
      </c>
      <c r="G153" t="str">
        <f>IF(VLOOKUP($A153,Tournoi!$B$2:$AB$601,6,0)="","",VLOOKUP($A153,Tournoi!$B$2:$AB$601,8,0))</f>
        <v/>
      </c>
      <c r="H153" t="str">
        <f>IF(VLOOKUP($A153,Tournoi!$B$2:$AB$601,6,0)="","",VLOOKUP($A153,Tournoi!$B$2:$AB$601,12,0))</f>
        <v/>
      </c>
      <c r="I153" t="str">
        <f>IF(VLOOKUP($A153,Tournoi!$B$2:$AB$601,6,0)="","",VLOOKUP($A153,Tournoi!$B$2:$AB$601,13,0))</f>
        <v/>
      </c>
      <c r="J153" t="str">
        <f>IF(VLOOKUP($A153,Tournoi!$B$2:$AB$601,6,0)="","",VLOOKUP($A153,Tournoi!$B$2:$AB$601,17,0))</f>
        <v/>
      </c>
      <c r="K153" t="str">
        <f>IF(VLOOKUP($A153,Tournoi!$B$2:$AB$601,6,0)="","",VLOOKUP($A153,Tournoi!$B$2:$AB$601,18,0))</f>
        <v/>
      </c>
      <c r="L153" t="str">
        <f>IF(VLOOKUP($A153,Tournoi!$B$2:$AB$601,6,0)="","",VLOOKUP($A153,Tournoi!$B$2:$AB$601,22,0))</f>
        <v/>
      </c>
    </row>
    <row r="154" spans="1:12" ht="14.1" customHeight="1" x14ac:dyDescent="0.2">
      <c r="A154" s="30">
        <v>153</v>
      </c>
      <c r="B154" s="224">
        <f>IF(VLOOKUP($A154,Ludo_na!$A$2:$AB$602,3,0)="","",VLOOKUP($A154,Ludo_na!$A$2:$AB$602,2,0))</f>
        <v>118</v>
      </c>
      <c r="C154" s="225" t="str">
        <f>IF(VLOOKUP($A154,Tournoi!$B$2:$AB$601,3,0)="","",VLOOKUP($A154,Tournoi!$B$2:$AB$601,3,0))</f>
        <v>Florizoone</v>
      </c>
      <c r="D154" s="225" t="str">
        <f>IF(VLOOKUP($A154,Tournoi!$B$2:$AB$601,4,0)="","",VLOOKUP($A154,Tournoi!$B$2:$AB$601,4,0))</f>
        <v>Michael</v>
      </c>
      <c r="E154" s="197" t="str">
        <f>IF(VLOOKUP($A154,Tournoi!$B$2:$AB$601,5,0)="","",VLOOKUP($A154,Tournoi!$B$2:$AB$601,5,0))</f>
        <v>Spelen op Zolder</v>
      </c>
      <c r="F154" t="str">
        <f>IF(VLOOKUP($A154,Tournoi!$B$2:$AB$601,6,0)="","",VLOOKUP($A154,Tournoi!$B$2:$AB$601,6,0))</f>
        <v/>
      </c>
      <c r="G154" t="str">
        <f>IF(VLOOKUP($A154,Tournoi!$B$2:$AB$601,6,0)="","",VLOOKUP($A154,Tournoi!$B$2:$AB$601,8,0))</f>
        <v/>
      </c>
      <c r="H154" t="str">
        <f>IF(VLOOKUP($A154,Tournoi!$B$2:$AB$601,6,0)="","",VLOOKUP($A154,Tournoi!$B$2:$AB$601,12,0))</f>
        <v/>
      </c>
      <c r="I154" t="str">
        <f>IF(VLOOKUP($A154,Tournoi!$B$2:$AB$601,6,0)="","",VLOOKUP($A154,Tournoi!$B$2:$AB$601,13,0))</f>
        <v/>
      </c>
      <c r="J154" t="str">
        <f>IF(VLOOKUP($A154,Tournoi!$B$2:$AB$601,6,0)="","",VLOOKUP($A154,Tournoi!$B$2:$AB$601,17,0))</f>
        <v/>
      </c>
      <c r="K154" t="str">
        <f>IF(VLOOKUP($A154,Tournoi!$B$2:$AB$601,6,0)="","",VLOOKUP($A154,Tournoi!$B$2:$AB$601,18,0))</f>
        <v/>
      </c>
      <c r="L154" t="str">
        <f>IF(VLOOKUP($A154,Tournoi!$B$2:$AB$601,6,0)="","",VLOOKUP($A154,Tournoi!$B$2:$AB$601,22,0))</f>
        <v/>
      </c>
    </row>
    <row r="155" spans="1:12" ht="14.1" customHeight="1" x14ac:dyDescent="0.2">
      <c r="A155" s="30">
        <v>154</v>
      </c>
      <c r="B155" s="224">
        <f>IF(VLOOKUP($A155,Ludo_na!$A$2:$AB$602,3,0)="","",VLOOKUP($A155,Ludo_na!$A$2:$AB$602,2,0))</f>
        <v>263</v>
      </c>
      <c r="C155" s="225" t="str">
        <f>IF(VLOOKUP($A155,Tournoi!$B$2:$AB$601,3,0)="","",VLOOKUP($A155,Tournoi!$B$2:$AB$601,3,0))</f>
        <v>Denecker</v>
      </c>
      <c r="D155" s="225" t="str">
        <f>IF(VLOOKUP($A155,Tournoi!$B$2:$AB$601,4,0)="","",VLOOKUP($A155,Tournoi!$B$2:$AB$601,4,0))</f>
        <v>Annemie</v>
      </c>
      <c r="E155" s="197" t="str">
        <f>IF(VLOOKUP($A155,Tournoi!$B$2:$AB$601,5,0)="","",VLOOKUP($A155,Tournoi!$B$2:$AB$601,5,0))</f>
        <v>Spelen op Zolder</v>
      </c>
      <c r="F155" t="str">
        <f>IF(VLOOKUP($A155,Tournoi!$B$2:$AB$601,6,0)="","",VLOOKUP($A155,Tournoi!$B$2:$AB$601,6,0))</f>
        <v/>
      </c>
      <c r="G155" t="str">
        <f>IF(VLOOKUP($A155,Tournoi!$B$2:$AB$601,6,0)="","",VLOOKUP($A155,Tournoi!$B$2:$AB$601,8,0))</f>
        <v/>
      </c>
      <c r="H155" t="str">
        <f>IF(VLOOKUP($A155,Tournoi!$B$2:$AB$601,6,0)="","",VLOOKUP($A155,Tournoi!$B$2:$AB$601,12,0))</f>
        <v/>
      </c>
      <c r="I155" t="str">
        <f>IF(VLOOKUP($A155,Tournoi!$B$2:$AB$601,6,0)="","",VLOOKUP($A155,Tournoi!$B$2:$AB$601,13,0))</f>
        <v/>
      </c>
      <c r="J155" t="str">
        <f>IF(VLOOKUP($A155,Tournoi!$B$2:$AB$601,6,0)="","",VLOOKUP($A155,Tournoi!$B$2:$AB$601,17,0))</f>
        <v/>
      </c>
      <c r="K155" t="str">
        <f>IF(VLOOKUP($A155,Tournoi!$B$2:$AB$601,6,0)="","",VLOOKUP($A155,Tournoi!$B$2:$AB$601,18,0))</f>
        <v/>
      </c>
      <c r="L155" t="str">
        <f>IF(VLOOKUP($A155,Tournoi!$B$2:$AB$601,6,0)="","",VLOOKUP($A155,Tournoi!$B$2:$AB$601,22,0))</f>
        <v/>
      </c>
    </row>
    <row r="156" spans="1:12" ht="14.1" customHeight="1" x14ac:dyDescent="0.2">
      <c r="A156" s="30">
        <v>155</v>
      </c>
      <c r="B156" s="224">
        <f>IF(VLOOKUP($A156,Ludo_na!$A$2:$AB$602,3,0)="","",VLOOKUP($A156,Ludo_na!$A$2:$AB$602,2,0))</f>
        <v>236</v>
      </c>
      <c r="C156" s="225" t="str">
        <f>IF(VLOOKUP($A156,Tournoi!$B$2:$AB$601,3,0)="","",VLOOKUP($A156,Tournoi!$B$2:$AB$601,3,0))</f>
        <v>Azou</v>
      </c>
      <c r="D156" s="225" t="str">
        <f>IF(VLOOKUP($A156,Tournoi!$B$2:$AB$601,4,0)="","",VLOOKUP($A156,Tournoi!$B$2:$AB$601,4,0))</f>
        <v>Jorre</v>
      </c>
      <c r="E156" t="str">
        <f>IF(VLOOKUP($A156,Tournoi!$B$2:$AB$601,5,0)="","",VLOOKUP($A156,Tournoi!$B$2:$AB$601,5,0))</f>
        <v/>
      </c>
      <c r="F156" t="str">
        <f>IF(VLOOKUP($A156,Tournoi!$B$2:$AB$601,6,0)="","",VLOOKUP($A156,Tournoi!$B$2:$AB$601,6,0))</f>
        <v/>
      </c>
      <c r="G156" t="str">
        <f>IF(VLOOKUP($A156,Tournoi!$B$2:$AB$601,6,0)="","",VLOOKUP($A156,Tournoi!$B$2:$AB$601,8,0))</f>
        <v/>
      </c>
      <c r="H156" t="str">
        <f>IF(VLOOKUP($A156,Tournoi!$B$2:$AB$601,6,0)="","",VLOOKUP($A156,Tournoi!$B$2:$AB$601,12,0))</f>
        <v/>
      </c>
      <c r="I156" t="str">
        <f>IF(VLOOKUP($A156,Tournoi!$B$2:$AB$601,6,0)="","",VLOOKUP($A156,Tournoi!$B$2:$AB$601,13,0))</f>
        <v/>
      </c>
      <c r="J156" t="str">
        <f>IF(VLOOKUP($A156,Tournoi!$B$2:$AB$601,6,0)="","",VLOOKUP($A156,Tournoi!$B$2:$AB$601,17,0))</f>
        <v/>
      </c>
      <c r="K156" t="str">
        <f>IF(VLOOKUP($A156,Tournoi!$B$2:$AB$601,6,0)="","",VLOOKUP($A156,Tournoi!$B$2:$AB$601,18,0))</f>
        <v/>
      </c>
      <c r="L156" t="str">
        <f>IF(VLOOKUP($A156,Tournoi!$B$2:$AB$601,6,0)="","",VLOOKUP($A156,Tournoi!$B$2:$AB$601,22,0))</f>
        <v/>
      </c>
    </row>
    <row r="157" spans="1:12" ht="14.1" customHeight="1" x14ac:dyDescent="0.2">
      <c r="A157" s="30">
        <v>156</v>
      </c>
      <c r="B157" s="224">
        <f>IF(VLOOKUP($A157,Ludo_na!$A$2:$AB$602,3,0)="","",VLOOKUP($A157,Ludo_na!$A$2:$AB$602,2,0))</f>
        <v>477</v>
      </c>
      <c r="C157" s="225" t="str">
        <f>IF(VLOOKUP($A157,Tournoi!$B$2:$AB$601,3,0)="","",VLOOKUP($A157,Tournoi!$B$2:$AB$601,3,0))</f>
        <v>Dierick</v>
      </c>
      <c r="D157" s="225" t="str">
        <f>IF(VLOOKUP($A157,Tournoi!$B$2:$AB$601,4,0)="","",VLOOKUP($A157,Tournoi!$B$2:$AB$601,4,0))</f>
        <v>Jarne</v>
      </c>
      <c r="E157" s="197" t="str">
        <f>IF(VLOOKUP($A157,Tournoi!$B$2:$AB$601,5,0)="","",VLOOKUP($A157,Tournoi!$B$2:$AB$601,5,0))</f>
        <v>Spelen op Zolder</v>
      </c>
      <c r="F157" t="str">
        <f>IF(VLOOKUP($A157,Tournoi!$B$2:$AB$601,6,0)="","",VLOOKUP($A157,Tournoi!$B$2:$AB$601,6,0))</f>
        <v/>
      </c>
      <c r="G157" t="str">
        <f>IF(VLOOKUP($A157,Tournoi!$B$2:$AB$601,6,0)="","",VLOOKUP($A157,Tournoi!$B$2:$AB$601,8,0))</f>
        <v/>
      </c>
      <c r="H157" t="str">
        <f>IF(VLOOKUP($A157,Tournoi!$B$2:$AB$601,6,0)="","",VLOOKUP($A157,Tournoi!$B$2:$AB$601,12,0))</f>
        <v/>
      </c>
      <c r="I157" t="str">
        <f>IF(VLOOKUP($A157,Tournoi!$B$2:$AB$601,6,0)="","",VLOOKUP($A157,Tournoi!$B$2:$AB$601,13,0))</f>
        <v/>
      </c>
      <c r="J157" t="str">
        <f>IF(VLOOKUP($A157,Tournoi!$B$2:$AB$601,6,0)="","",VLOOKUP($A157,Tournoi!$B$2:$AB$601,17,0))</f>
        <v/>
      </c>
      <c r="K157" t="str">
        <f>IF(VLOOKUP($A157,Tournoi!$B$2:$AB$601,6,0)="","",VLOOKUP($A157,Tournoi!$B$2:$AB$601,18,0))</f>
        <v/>
      </c>
      <c r="L157" t="str">
        <f>IF(VLOOKUP($A157,Tournoi!$B$2:$AB$601,6,0)="","",VLOOKUP($A157,Tournoi!$B$2:$AB$601,22,0))</f>
        <v/>
      </c>
    </row>
    <row r="158" spans="1:12" ht="14.1" customHeight="1" x14ac:dyDescent="0.2">
      <c r="A158" s="30">
        <v>157</v>
      </c>
      <c r="B158" s="224">
        <f>IF(VLOOKUP($A158,Ludo_na!$A$2:$AB$602,3,0)="","",VLOOKUP($A158,Ludo_na!$A$2:$AB$602,2,0))</f>
        <v>465</v>
      </c>
      <c r="C158" s="225" t="str">
        <f>IF(VLOOKUP($A158,Tournoi!$B$2:$AB$601,3,0)="","",VLOOKUP($A158,Tournoi!$B$2:$AB$601,3,0))</f>
        <v>Goossens</v>
      </c>
      <c r="D158" s="225" t="str">
        <f>IF(VLOOKUP($A158,Tournoi!$B$2:$AB$601,4,0)="","",VLOOKUP($A158,Tournoi!$B$2:$AB$601,4,0))</f>
        <v>Axelle</v>
      </c>
      <c r="E158" t="str">
        <f>IF(VLOOKUP($A158,Tournoi!$B$2:$AB$601,5,0)="","",VLOOKUP($A158,Tournoi!$B$2:$AB$601,5,0))</f>
        <v/>
      </c>
      <c r="F158" t="str">
        <f>IF(VLOOKUP($A158,Tournoi!$B$2:$AB$601,6,0)="","",VLOOKUP($A158,Tournoi!$B$2:$AB$601,6,0))</f>
        <v/>
      </c>
      <c r="G158" t="str">
        <f>IF(VLOOKUP($A158,Tournoi!$B$2:$AB$601,6,0)="","",VLOOKUP($A158,Tournoi!$B$2:$AB$601,8,0))</f>
        <v/>
      </c>
      <c r="H158" t="str">
        <f>IF(VLOOKUP($A158,Tournoi!$B$2:$AB$601,6,0)="","",VLOOKUP($A158,Tournoi!$B$2:$AB$601,12,0))</f>
        <v/>
      </c>
      <c r="I158" t="str">
        <f>IF(VLOOKUP($A158,Tournoi!$B$2:$AB$601,6,0)="","",VLOOKUP($A158,Tournoi!$B$2:$AB$601,13,0))</f>
        <v/>
      </c>
      <c r="J158" t="str">
        <f>IF(VLOOKUP($A158,Tournoi!$B$2:$AB$601,6,0)="","",VLOOKUP($A158,Tournoi!$B$2:$AB$601,17,0))</f>
        <v/>
      </c>
      <c r="K158" t="str">
        <f>IF(VLOOKUP($A158,Tournoi!$B$2:$AB$601,6,0)="","",VLOOKUP($A158,Tournoi!$B$2:$AB$601,18,0))</f>
        <v/>
      </c>
      <c r="L158" t="str">
        <f>IF(VLOOKUP($A158,Tournoi!$B$2:$AB$601,6,0)="","",VLOOKUP($A158,Tournoi!$B$2:$AB$601,22,0))</f>
        <v/>
      </c>
    </row>
    <row r="159" spans="1:12" ht="14.1" customHeight="1" x14ac:dyDescent="0.2">
      <c r="A159" s="30">
        <v>158</v>
      </c>
      <c r="B159" s="224">
        <f>IF(VLOOKUP($A159,Ludo_na!$A$2:$AB$602,3,0)="","",VLOOKUP($A159,Ludo_na!$A$2:$AB$602,2,0))</f>
        <v>141</v>
      </c>
      <c r="C159" s="225" t="str">
        <f>IF(VLOOKUP($A159,Tournoi!$B$2:$AB$601,3,0)="","",VLOOKUP($A159,Tournoi!$B$2:$AB$601,3,0))</f>
        <v>Vandenabeele</v>
      </c>
      <c r="D159" s="225" t="str">
        <f>IF(VLOOKUP($A159,Tournoi!$B$2:$AB$601,4,0)="","",VLOOKUP($A159,Tournoi!$B$2:$AB$601,4,0))</f>
        <v>Risa</v>
      </c>
      <c r="E159" s="197" t="str">
        <f>IF(VLOOKUP($A159,Tournoi!$B$2:$AB$601,5,0)="","",VLOOKUP($A159,Tournoi!$B$2:$AB$601,5,0))</f>
        <v>Spellebeen</v>
      </c>
      <c r="F159" t="str">
        <f>IF(VLOOKUP($A159,Tournoi!$B$2:$AB$601,6,0)="","",VLOOKUP($A159,Tournoi!$B$2:$AB$601,6,0))</f>
        <v/>
      </c>
      <c r="G159" t="str">
        <f>IF(VLOOKUP($A159,Tournoi!$B$2:$AB$601,6,0)="","",VLOOKUP($A159,Tournoi!$B$2:$AB$601,8,0))</f>
        <v/>
      </c>
      <c r="H159" t="str">
        <f>IF(VLOOKUP($A159,Tournoi!$B$2:$AB$601,6,0)="","",VLOOKUP($A159,Tournoi!$B$2:$AB$601,12,0))</f>
        <v/>
      </c>
      <c r="I159" t="str">
        <f>IF(VLOOKUP($A159,Tournoi!$B$2:$AB$601,6,0)="","",VLOOKUP($A159,Tournoi!$B$2:$AB$601,13,0))</f>
        <v/>
      </c>
      <c r="J159" t="str">
        <f>IF(VLOOKUP($A159,Tournoi!$B$2:$AB$601,6,0)="","",VLOOKUP($A159,Tournoi!$B$2:$AB$601,17,0))</f>
        <v/>
      </c>
      <c r="K159" t="str">
        <f>IF(VLOOKUP($A159,Tournoi!$B$2:$AB$601,6,0)="","",VLOOKUP($A159,Tournoi!$B$2:$AB$601,18,0))</f>
        <v/>
      </c>
      <c r="L159" t="str">
        <f>IF(VLOOKUP($A159,Tournoi!$B$2:$AB$601,6,0)="","",VLOOKUP($A159,Tournoi!$B$2:$AB$601,22,0))</f>
        <v/>
      </c>
    </row>
    <row r="160" spans="1:12" ht="14.1" customHeight="1" x14ac:dyDescent="0.2">
      <c r="A160" s="30">
        <v>159</v>
      </c>
      <c r="B160" s="224">
        <f>IF(VLOOKUP($A160,Ludo_na!$A$2:$AB$602,3,0)="","",VLOOKUP($A160,Ludo_na!$A$2:$AB$602,2,0))</f>
        <v>54</v>
      </c>
      <c r="C160" s="225" t="str">
        <f>IF(VLOOKUP($A160,Tournoi!$B$2:$AB$601,3,0)="","",VLOOKUP($A160,Tournoi!$B$2:$AB$601,3,0))</f>
        <v>Hillewaert</v>
      </c>
      <c r="D160" s="225" t="str">
        <f>IF(VLOOKUP($A160,Tournoi!$B$2:$AB$601,4,0)="","",VLOOKUP($A160,Tournoi!$B$2:$AB$601,4,0))</f>
        <v>Bart</v>
      </c>
      <c r="E160" s="197" t="str">
        <f>IF(VLOOKUP($A160,Tournoi!$B$2:$AB$601,5,0)="","",VLOOKUP($A160,Tournoi!$B$2:$AB$601,5,0))</f>
        <v>Teen en Tander</v>
      </c>
      <c r="F160" t="str">
        <f>IF(VLOOKUP($A160,Tournoi!$B$2:$AB$601,6,0)="","",VLOOKUP($A160,Tournoi!$B$2:$AB$601,6,0))</f>
        <v>Aanwezig</v>
      </c>
      <c r="G160" t="str">
        <f>IF(VLOOKUP($A160,Tournoi!$B$2:$AB$601,6,0)="","",VLOOKUP($A160,Tournoi!$B$2:$AB$601,8,0))</f>
        <v>Wettlauf nach El Dorado</v>
      </c>
      <c r="H160">
        <f>IF(VLOOKUP($A160,Tournoi!$B$2:$AB$601,6,0)="","",VLOOKUP($A160,Tournoi!$B$2:$AB$601,12,0))</f>
        <v>66.966666666666654</v>
      </c>
      <c r="I160" t="str">
        <f>IF(VLOOKUP($A160,Tournoi!$B$2:$AB$601,6,0)="","",VLOOKUP($A160,Tournoi!$B$2:$AB$601,13,0))</f>
        <v>Die Burgen von Burgund</v>
      </c>
      <c r="J160">
        <f>IF(VLOOKUP($A160,Tournoi!$B$2:$AB$601,6,0)="","",VLOOKUP($A160,Tournoi!$B$2:$AB$601,17,0))</f>
        <v>66.923557515619251</v>
      </c>
      <c r="K160" t="str">
        <f>IF(VLOOKUP($A160,Tournoi!$B$2:$AB$601,6,0)="","",VLOOKUP($A160,Tournoi!$B$2:$AB$601,18,0))</f>
        <v>Istanbul: Das Würfelspiel</v>
      </c>
      <c r="L160">
        <f>IF(VLOOKUP($A160,Tournoi!$B$2:$AB$601,6,0)="","",VLOOKUP($A160,Tournoi!$B$2:$AB$601,22,0))</f>
        <v>66.944444444444429</v>
      </c>
    </row>
    <row r="161" spans="1:12" ht="13.5" customHeight="1" x14ac:dyDescent="0.2">
      <c r="A161" s="30">
        <v>160</v>
      </c>
      <c r="B161" s="224">
        <f>IF(VLOOKUP($A161,Ludo_na!$A$2:$AB$602,3,0)="","",VLOOKUP($A161,Ludo_na!$A$2:$AB$602,2,0))</f>
        <v>217</v>
      </c>
      <c r="C161" s="225" t="str">
        <f>IF(VLOOKUP($A161,Tournoi!$B$2:$AB$601,3,0)="","",VLOOKUP($A161,Tournoi!$B$2:$AB$601,3,0))</f>
        <v>Meersschaert</v>
      </c>
      <c r="D161" s="225" t="str">
        <f>IF(VLOOKUP($A161,Tournoi!$B$2:$AB$601,4,0)="","",VLOOKUP($A161,Tournoi!$B$2:$AB$601,4,0))</f>
        <v>Helen</v>
      </c>
      <c r="E161" s="197" t="str">
        <f>IF(VLOOKUP($A161,Tournoi!$B$2:$AB$601,5,0)="","",VLOOKUP($A161,Tournoi!$B$2:$AB$601,5,0))</f>
        <v>Spelen op Zolder</v>
      </c>
      <c r="F161" t="str">
        <f>IF(VLOOKUP($A161,Tournoi!$B$2:$AB$601,6,0)="","",VLOOKUP($A161,Tournoi!$B$2:$AB$601,6,0))</f>
        <v/>
      </c>
      <c r="G161" t="str">
        <f>IF(VLOOKUP($A161,Tournoi!$B$2:$AB$601,6,0)="","",VLOOKUP($A161,Tournoi!$B$2:$AB$601,8,0))</f>
        <v/>
      </c>
      <c r="H161" t="str">
        <f>IF(VLOOKUP($A161,Tournoi!$B$2:$AB$601,6,0)="","",VLOOKUP($A161,Tournoi!$B$2:$AB$601,12,0))</f>
        <v/>
      </c>
      <c r="I161" t="str">
        <f>IF(VLOOKUP($A161,Tournoi!$B$2:$AB$601,6,0)="","",VLOOKUP($A161,Tournoi!$B$2:$AB$601,13,0))</f>
        <v/>
      </c>
      <c r="J161" t="str">
        <f>IF(VLOOKUP($A161,Tournoi!$B$2:$AB$601,6,0)="","",VLOOKUP($A161,Tournoi!$B$2:$AB$601,17,0))</f>
        <v/>
      </c>
      <c r="K161" t="str">
        <f>IF(VLOOKUP($A161,Tournoi!$B$2:$AB$601,6,0)="","",VLOOKUP($A161,Tournoi!$B$2:$AB$601,18,0))</f>
        <v/>
      </c>
      <c r="L161" t="str">
        <f>IF(VLOOKUP($A161,Tournoi!$B$2:$AB$601,6,0)="","",VLOOKUP($A161,Tournoi!$B$2:$AB$601,22,0))</f>
        <v/>
      </c>
    </row>
    <row r="162" spans="1:12" ht="14.1" customHeight="1" x14ac:dyDescent="0.2">
      <c r="A162" s="30">
        <v>161</v>
      </c>
      <c r="B162" s="224">
        <f>IF(VLOOKUP($A162,Ludo_na!$A$2:$AB$602,3,0)="","",VLOOKUP($A162,Ludo_na!$A$2:$AB$602,2,0))</f>
        <v>170</v>
      </c>
      <c r="C162" s="225" t="str">
        <f>IF(VLOOKUP($A162,Tournoi!$B$2:$AB$601,3,0)="","",VLOOKUP($A162,Tournoi!$B$2:$AB$601,3,0))</f>
        <v>Pluvier</v>
      </c>
      <c r="D162" s="225" t="str">
        <f>IF(VLOOKUP($A162,Tournoi!$B$2:$AB$601,4,0)="","",VLOOKUP($A162,Tournoi!$B$2:$AB$601,4,0))</f>
        <v>Koen</v>
      </c>
      <c r="E162" s="197" t="str">
        <f>IF(VLOOKUP($A162,Tournoi!$B$2:$AB$601,5,0)="","",VLOOKUP($A162,Tournoi!$B$2:$AB$601,5,0))</f>
        <v>Spelen op Zolder</v>
      </c>
      <c r="F162" t="str">
        <f>IF(VLOOKUP($A162,Tournoi!$B$2:$AB$601,6,0)="","",VLOOKUP($A162,Tournoi!$B$2:$AB$601,6,0))</f>
        <v>Aanwezig</v>
      </c>
      <c r="G162" t="str">
        <f>IF(VLOOKUP($A162,Tournoi!$B$2:$AB$601,6,0)="","",VLOOKUP($A162,Tournoi!$B$2:$AB$601,8,0))</f>
        <v>Neuroshima Hex!</v>
      </c>
      <c r="H162">
        <f>IF(VLOOKUP($A162,Tournoi!$B$2:$AB$601,6,0)="","",VLOOKUP($A162,Tournoi!$B$2:$AB$601,12,0))</f>
        <v>0</v>
      </c>
      <c r="I162" t="str">
        <f>IF(VLOOKUP($A162,Tournoi!$B$2:$AB$601,6,0)="","",VLOOKUP($A162,Tournoi!$B$2:$AB$601,13,0))</f>
        <v>Torres</v>
      </c>
      <c r="J162">
        <f>IF(VLOOKUP($A162,Tournoi!$B$2:$AB$601,6,0)="","",VLOOKUP($A162,Tournoi!$B$2:$AB$601,17,0))</f>
        <v>33.567505720823796</v>
      </c>
      <c r="K162" t="str">
        <f>IF(VLOOKUP($A162,Tournoi!$B$2:$AB$601,6,0)="","",VLOOKUP($A162,Tournoi!$B$2:$AB$601,18,0))</f>
        <v>Dominion</v>
      </c>
      <c r="L162">
        <f>IF(VLOOKUP($A162,Tournoi!$B$2:$AB$601,6,0)="","",VLOOKUP($A162,Tournoi!$B$2:$AB$601,22,0))</f>
        <v>33.581267217630852</v>
      </c>
    </row>
    <row r="163" spans="1:12" ht="14.1" customHeight="1" x14ac:dyDescent="0.2">
      <c r="A163" s="30">
        <v>162</v>
      </c>
      <c r="B163" s="224">
        <f>IF(VLOOKUP($A163,Ludo_na!$A$2:$AB$602,3,0)="","",VLOOKUP($A163,Ludo_na!$A$2:$AB$602,2,0))</f>
        <v>457</v>
      </c>
      <c r="C163" s="225" t="str">
        <f>IF(VLOOKUP($A163,Tournoi!$B$2:$AB$601,3,0)="","",VLOOKUP($A163,Tournoi!$B$2:$AB$601,3,0))</f>
        <v>Pyck</v>
      </c>
      <c r="D163" s="225" t="str">
        <f>IF(VLOOKUP($A163,Tournoi!$B$2:$AB$601,4,0)="","",VLOOKUP($A163,Tournoi!$B$2:$AB$601,4,0))</f>
        <v>Kiara</v>
      </c>
      <c r="E163" t="str">
        <f>IF(VLOOKUP($A163,Tournoi!$B$2:$AB$601,5,0)="","",VLOOKUP($A163,Tournoi!$B$2:$AB$601,5,0))</f>
        <v/>
      </c>
      <c r="F163" t="str">
        <f>IF(VLOOKUP($A163,Tournoi!$B$2:$AB$601,6,0)="","",VLOOKUP($A163,Tournoi!$B$2:$AB$601,6,0))</f>
        <v/>
      </c>
      <c r="G163" t="str">
        <f>IF(VLOOKUP($A163,Tournoi!$B$2:$AB$601,6,0)="","",VLOOKUP($A163,Tournoi!$B$2:$AB$601,8,0))</f>
        <v/>
      </c>
      <c r="H163" t="str">
        <f>IF(VLOOKUP($A163,Tournoi!$B$2:$AB$601,6,0)="","",VLOOKUP($A163,Tournoi!$B$2:$AB$601,12,0))</f>
        <v/>
      </c>
      <c r="I163" t="str">
        <f>IF(VLOOKUP($A163,Tournoi!$B$2:$AB$601,6,0)="","",VLOOKUP($A163,Tournoi!$B$2:$AB$601,13,0))</f>
        <v/>
      </c>
      <c r="J163" t="str">
        <f>IF(VLOOKUP($A163,Tournoi!$B$2:$AB$601,6,0)="","",VLOOKUP($A163,Tournoi!$B$2:$AB$601,17,0))</f>
        <v/>
      </c>
      <c r="K163" t="str">
        <f>IF(VLOOKUP($A163,Tournoi!$B$2:$AB$601,6,0)="","",VLOOKUP($A163,Tournoi!$B$2:$AB$601,18,0))</f>
        <v/>
      </c>
      <c r="L163" t="str">
        <f>IF(VLOOKUP($A163,Tournoi!$B$2:$AB$601,6,0)="","",VLOOKUP($A163,Tournoi!$B$2:$AB$601,22,0))</f>
        <v/>
      </c>
    </row>
    <row r="164" spans="1:12" ht="14.1" customHeight="1" x14ac:dyDescent="0.2">
      <c r="A164" s="30">
        <v>163</v>
      </c>
      <c r="B164" s="224">
        <f>IF(VLOOKUP($A164,Ludo_na!$A$2:$AB$602,3,0)="","",VLOOKUP($A164,Ludo_na!$A$2:$AB$602,2,0))</f>
        <v>541</v>
      </c>
      <c r="C164" s="225" t="str">
        <f>IF(VLOOKUP($A164,Tournoi!$B$2:$AB$601,3,0)="","",VLOOKUP($A164,Tournoi!$B$2:$AB$601,3,0))</f>
        <v>Pollet</v>
      </c>
      <c r="D164" s="225" t="str">
        <f>IF(VLOOKUP($A164,Tournoi!$B$2:$AB$601,4,0)="","",VLOOKUP($A164,Tournoi!$B$2:$AB$601,4,0))</f>
        <v>Sharon</v>
      </c>
      <c r="E164" t="str">
        <f>IF(VLOOKUP($A164,Tournoi!$B$2:$AB$601,5,0)="","",VLOOKUP($A164,Tournoi!$B$2:$AB$601,5,0))</f>
        <v/>
      </c>
      <c r="F164" t="str">
        <f>IF(VLOOKUP($A164,Tournoi!$B$2:$AB$601,6,0)="","",VLOOKUP($A164,Tournoi!$B$2:$AB$601,6,0))</f>
        <v/>
      </c>
      <c r="G164" t="str">
        <f>IF(VLOOKUP($A164,Tournoi!$B$2:$AB$601,6,0)="","",VLOOKUP($A164,Tournoi!$B$2:$AB$601,8,0))</f>
        <v/>
      </c>
      <c r="H164" t="str">
        <f>IF(VLOOKUP($A164,Tournoi!$B$2:$AB$601,6,0)="","",VLOOKUP($A164,Tournoi!$B$2:$AB$601,12,0))</f>
        <v/>
      </c>
      <c r="I164" t="str">
        <f>IF(VLOOKUP($A164,Tournoi!$B$2:$AB$601,6,0)="","",VLOOKUP($A164,Tournoi!$B$2:$AB$601,13,0))</f>
        <v/>
      </c>
      <c r="J164" t="str">
        <f>IF(VLOOKUP($A164,Tournoi!$B$2:$AB$601,6,0)="","",VLOOKUP($A164,Tournoi!$B$2:$AB$601,17,0))</f>
        <v/>
      </c>
      <c r="K164" t="str">
        <f>IF(VLOOKUP($A164,Tournoi!$B$2:$AB$601,6,0)="","",VLOOKUP($A164,Tournoi!$B$2:$AB$601,18,0))</f>
        <v/>
      </c>
      <c r="L164" t="str">
        <f>IF(VLOOKUP($A164,Tournoi!$B$2:$AB$601,6,0)="","",VLOOKUP($A164,Tournoi!$B$2:$AB$601,22,0))</f>
        <v/>
      </c>
    </row>
    <row r="165" spans="1:12" ht="14.1" customHeight="1" x14ac:dyDescent="0.2">
      <c r="A165" s="30">
        <v>164</v>
      </c>
      <c r="B165" s="224">
        <f>IF(VLOOKUP($A165,Ludo_na!$A$2:$AB$602,3,0)="","",VLOOKUP($A165,Ludo_na!$A$2:$AB$602,2,0))</f>
        <v>540</v>
      </c>
      <c r="C165" s="225" t="str">
        <f>IF(VLOOKUP($A165,Tournoi!$B$2:$AB$601,3,0)="","",VLOOKUP($A165,Tournoi!$B$2:$AB$601,3,0))</f>
        <v>Denys</v>
      </c>
      <c r="D165" s="225" t="str">
        <f>IF(VLOOKUP($A165,Tournoi!$B$2:$AB$601,4,0)="","",VLOOKUP($A165,Tournoi!$B$2:$AB$601,4,0))</f>
        <v>Eva</v>
      </c>
      <c r="E165" t="str">
        <f>IF(VLOOKUP($A165,Tournoi!$B$2:$AB$601,5,0)="","",VLOOKUP($A165,Tournoi!$B$2:$AB$601,5,0))</f>
        <v/>
      </c>
      <c r="F165" t="str">
        <f>IF(VLOOKUP($A165,Tournoi!$B$2:$AB$601,6,0)="","",VLOOKUP($A165,Tournoi!$B$2:$AB$601,6,0))</f>
        <v/>
      </c>
      <c r="G165" t="str">
        <f>IF(VLOOKUP($A165,Tournoi!$B$2:$AB$601,6,0)="","",VLOOKUP($A165,Tournoi!$B$2:$AB$601,8,0))</f>
        <v/>
      </c>
      <c r="H165" t="str">
        <f>IF(VLOOKUP($A165,Tournoi!$B$2:$AB$601,6,0)="","",VLOOKUP($A165,Tournoi!$B$2:$AB$601,12,0))</f>
        <v/>
      </c>
      <c r="I165" t="str">
        <f>IF(VLOOKUP($A165,Tournoi!$B$2:$AB$601,6,0)="","",VLOOKUP($A165,Tournoi!$B$2:$AB$601,13,0))</f>
        <v/>
      </c>
      <c r="J165" t="str">
        <f>IF(VLOOKUP($A165,Tournoi!$B$2:$AB$601,6,0)="","",VLOOKUP($A165,Tournoi!$B$2:$AB$601,17,0))</f>
        <v/>
      </c>
      <c r="K165" t="str">
        <f>IF(VLOOKUP($A165,Tournoi!$B$2:$AB$601,6,0)="","",VLOOKUP($A165,Tournoi!$B$2:$AB$601,18,0))</f>
        <v/>
      </c>
      <c r="L165" t="str">
        <f>IF(VLOOKUP($A165,Tournoi!$B$2:$AB$601,6,0)="","",VLOOKUP($A165,Tournoi!$B$2:$AB$601,22,0))</f>
        <v/>
      </c>
    </row>
    <row r="166" spans="1:12" ht="14.1" customHeight="1" x14ac:dyDescent="0.2">
      <c r="A166" s="30">
        <v>165</v>
      </c>
      <c r="B166" s="224">
        <f>IF(VLOOKUP($A166,Ludo_na!$A$2:$AB$602,3,0)="","",VLOOKUP($A166,Ludo_na!$A$2:$AB$602,2,0))</f>
        <v>244</v>
      </c>
      <c r="C166" s="225" t="str">
        <f>IF(VLOOKUP($A166,Tournoi!$B$2:$AB$601,3,0)="","",VLOOKUP($A166,Tournoi!$B$2:$AB$601,3,0))</f>
        <v>Schepens</v>
      </c>
      <c r="D166" s="225" t="str">
        <f>IF(VLOOKUP($A166,Tournoi!$B$2:$AB$601,4,0)="","",VLOOKUP($A166,Tournoi!$B$2:$AB$601,4,0))</f>
        <v>Bart</v>
      </c>
      <c r="E166" s="197" t="str">
        <f>IF(VLOOKUP($A166,Tournoi!$B$2:$AB$601,5,0)="","",VLOOKUP($A166,Tournoi!$B$2:$AB$601,5,0))</f>
        <v>Spelen op Zolder</v>
      </c>
      <c r="F166" t="str">
        <f>IF(VLOOKUP($A166,Tournoi!$B$2:$AB$601,6,0)="","",VLOOKUP($A166,Tournoi!$B$2:$AB$601,6,0))</f>
        <v/>
      </c>
      <c r="G166" t="str">
        <f>IF(VLOOKUP($A166,Tournoi!$B$2:$AB$601,6,0)="","",VLOOKUP($A166,Tournoi!$B$2:$AB$601,8,0))</f>
        <v/>
      </c>
      <c r="H166" t="str">
        <f>IF(VLOOKUP($A166,Tournoi!$B$2:$AB$601,6,0)="","",VLOOKUP($A166,Tournoi!$B$2:$AB$601,12,0))</f>
        <v/>
      </c>
      <c r="I166" t="str">
        <f>IF(VLOOKUP($A166,Tournoi!$B$2:$AB$601,6,0)="","",VLOOKUP($A166,Tournoi!$B$2:$AB$601,13,0))</f>
        <v/>
      </c>
      <c r="J166" t="str">
        <f>IF(VLOOKUP($A166,Tournoi!$B$2:$AB$601,6,0)="","",VLOOKUP($A166,Tournoi!$B$2:$AB$601,17,0))</f>
        <v/>
      </c>
      <c r="K166" t="str">
        <f>IF(VLOOKUP($A166,Tournoi!$B$2:$AB$601,6,0)="","",VLOOKUP($A166,Tournoi!$B$2:$AB$601,18,0))</f>
        <v/>
      </c>
      <c r="L166" t="str">
        <f>IF(VLOOKUP($A166,Tournoi!$B$2:$AB$601,6,0)="","",VLOOKUP($A166,Tournoi!$B$2:$AB$601,22,0))</f>
        <v/>
      </c>
    </row>
    <row r="167" spans="1:12" ht="14.1" customHeight="1" x14ac:dyDescent="0.2">
      <c r="A167" s="30">
        <v>166</v>
      </c>
      <c r="B167" s="224">
        <f>IF(VLOOKUP($A167,Ludo_na!$A$2:$AB$602,3,0)="","",VLOOKUP($A167,Ludo_na!$A$2:$AB$602,2,0))</f>
        <v>267</v>
      </c>
      <c r="C167" s="225" t="str">
        <f>IF(VLOOKUP($A167,Tournoi!$B$2:$AB$601,3,0)="","",VLOOKUP($A167,Tournoi!$B$2:$AB$601,3,0))</f>
        <v>Vandierendonck</v>
      </c>
      <c r="D167" s="225" t="str">
        <f>IF(VLOOKUP($A167,Tournoi!$B$2:$AB$601,4,0)="","",VLOOKUP($A167,Tournoi!$B$2:$AB$601,4,0))</f>
        <v>Noor</v>
      </c>
      <c r="E167" s="197" t="str">
        <f>IF(VLOOKUP($A167,Tournoi!$B$2:$AB$601,5,0)="","",VLOOKUP($A167,Tournoi!$B$2:$AB$601,5,0))</f>
        <v>Spelen op Zolder</v>
      </c>
      <c r="F167" t="str">
        <f>IF(VLOOKUP($A167,Tournoi!$B$2:$AB$601,6,0)="","",VLOOKUP($A167,Tournoi!$B$2:$AB$601,6,0))</f>
        <v/>
      </c>
      <c r="G167" t="str">
        <f>IF(VLOOKUP($A167,Tournoi!$B$2:$AB$601,6,0)="","",VLOOKUP($A167,Tournoi!$B$2:$AB$601,8,0))</f>
        <v/>
      </c>
      <c r="H167" t="str">
        <f>IF(VLOOKUP($A167,Tournoi!$B$2:$AB$601,6,0)="","",VLOOKUP($A167,Tournoi!$B$2:$AB$601,12,0))</f>
        <v/>
      </c>
      <c r="I167" t="str">
        <f>IF(VLOOKUP($A167,Tournoi!$B$2:$AB$601,6,0)="","",VLOOKUP($A167,Tournoi!$B$2:$AB$601,13,0))</f>
        <v/>
      </c>
      <c r="J167" t="str">
        <f>IF(VLOOKUP($A167,Tournoi!$B$2:$AB$601,6,0)="","",VLOOKUP($A167,Tournoi!$B$2:$AB$601,17,0))</f>
        <v/>
      </c>
      <c r="K167" t="str">
        <f>IF(VLOOKUP($A167,Tournoi!$B$2:$AB$601,6,0)="","",VLOOKUP($A167,Tournoi!$B$2:$AB$601,18,0))</f>
        <v/>
      </c>
      <c r="L167" t="str">
        <f>IF(VLOOKUP($A167,Tournoi!$B$2:$AB$601,6,0)="","",VLOOKUP($A167,Tournoi!$B$2:$AB$601,22,0))</f>
        <v/>
      </c>
    </row>
    <row r="168" spans="1:12" ht="14.1" customHeight="1" x14ac:dyDescent="0.2">
      <c r="A168" s="30">
        <v>167</v>
      </c>
      <c r="B168" s="224">
        <f>IF(VLOOKUP($A168,Ludo_na!$A$2:$AB$602,3,0)="","",VLOOKUP($A168,Ludo_na!$A$2:$AB$602,2,0))</f>
        <v>223</v>
      </c>
      <c r="C168" s="225" t="str">
        <f>IF(VLOOKUP($A168,Tournoi!$B$2:$AB$601,3,0)="","",VLOOKUP($A168,Tournoi!$B$2:$AB$601,3,0))</f>
        <v>Caruso</v>
      </c>
      <c r="D168" s="225" t="str">
        <f>IF(VLOOKUP($A168,Tournoi!$B$2:$AB$601,4,0)="","",VLOOKUP($A168,Tournoi!$B$2:$AB$601,4,0))</f>
        <v>Valérie</v>
      </c>
      <c r="E168" t="str">
        <f>IF(VLOOKUP($A168,Tournoi!$B$2:$AB$601,5,0)="","",VLOOKUP($A168,Tournoi!$B$2:$AB$601,5,0))</f>
        <v/>
      </c>
      <c r="F168" t="str">
        <f>IF(VLOOKUP($A168,Tournoi!$B$2:$AB$601,6,0)="","",VLOOKUP($A168,Tournoi!$B$2:$AB$601,6,0))</f>
        <v/>
      </c>
      <c r="G168" t="str">
        <f>IF(VLOOKUP($A168,Tournoi!$B$2:$AB$601,6,0)="","",VLOOKUP($A168,Tournoi!$B$2:$AB$601,8,0))</f>
        <v/>
      </c>
      <c r="H168" t="str">
        <f>IF(VLOOKUP($A168,Tournoi!$B$2:$AB$601,6,0)="","",VLOOKUP($A168,Tournoi!$B$2:$AB$601,12,0))</f>
        <v/>
      </c>
      <c r="I168" t="str">
        <f>IF(VLOOKUP($A168,Tournoi!$B$2:$AB$601,6,0)="","",VLOOKUP($A168,Tournoi!$B$2:$AB$601,13,0))</f>
        <v/>
      </c>
      <c r="J168" t="str">
        <f>IF(VLOOKUP($A168,Tournoi!$B$2:$AB$601,6,0)="","",VLOOKUP($A168,Tournoi!$B$2:$AB$601,17,0))</f>
        <v/>
      </c>
      <c r="K168" t="str">
        <f>IF(VLOOKUP($A168,Tournoi!$B$2:$AB$601,6,0)="","",VLOOKUP($A168,Tournoi!$B$2:$AB$601,18,0))</f>
        <v/>
      </c>
      <c r="L168" t="str">
        <f>IF(VLOOKUP($A168,Tournoi!$B$2:$AB$601,6,0)="","",VLOOKUP($A168,Tournoi!$B$2:$AB$601,22,0))</f>
        <v/>
      </c>
    </row>
    <row r="169" spans="1:12" ht="14.1" customHeight="1" x14ac:dyDescent="0.2">
      <c r="A169" s="30">
        <v>168</v>
      </c>
      <c r="B169" s="224">
        <f>IF(VLOOKUP($A169,Ludo_na!$A$2:$AB$602,3,0)="","",VLOOKUP($A169,Ludo_na!$A$2:$AB$602,2,0))</f>
        <v>56</v>
      </c>
      <c r="C169" s="225" t="str">
        <f>IF(VLOOKUP($A169,Tournoi!$B$2:$AB$601,3,0)="","",VLOOKUP($A169,Tournoi!$B$2:$AB$601,3,0))</f>
        <v>Gobert</v>
      </c>
      <c r="D169" s="225" t="str">
        <f>IF(VLOOKUP($A169,Tournoi!$B$2:$AB$601,4,0)="","",VLOOKUP($A169,Tournoi!$B$2:$AB$601,4,0))</f>
        <v>Stéphane</v>
      </c>
      <c r="E169" t="str">
        <f>IF(VLOOKUP($A169,Tournoi!$B$2:$AB$601,5,0)="","",VLOOKUP($A169,Tournoi!$B$2:$AB$601,5,0))</f>
        <v>In Ludo Veritas</v>
      </c>
      <c r="F169" t="str">
        <f>IF(VLOOKUP($A169,Tournoi!$B$2:$AB$601,6,0)="","",VLOOKUP($A169,Tournoi!$B$2:$AB$601,6,0))</f>
        <v/>
      </c>
      <c r="G169" t="str">
        <f>IF(VLOOKUP($A169,Tournoi!$B$2:$AB$601,6,0)="","",VLOOKUP($A169,Tournoi!$B$2:$AB$601,8,0))</f>
        <v/>
      </c>
      <c r="H169" t="str">
        <f>IF(VLOOKUP($A169,Tournoi!$B$2:$AB$601,6,0)="","",VLOOKUP($A169,Tournoi!$B$2:$AB$601,12,0))</f>
        <v/>
      </c>
      <c r="I169" t="str">
        <f>IF(VLOOKUP($A169,Tournoi!$B$2:$AB$601,6,0)="","",VLOOKUP($A169,Tournoi!$B$2:$AB$601,13,0))</f>
        <v/>
      </c>
      <c r="J169" t="str">
        <f>IF(VLOOKUP($A169,Tournoi!$B$2:$AB$601,6,0)="","",VLOOKUP($A169,Tournoi!$B$2:$AB$601,17,0))</f>
        <v/>
      </c>
      <c r="K169" t="str">
        <f>IF(VLOOKUP($A169,Tournoi!$B$2:$AB$601,6,0)="","",VLOOKUP($A169,Tournoi!$B$2:$AB$601,18,0))</f>
        <v/>
      </c>
      <c r="L169" t="str">
        <f>IF(VLOOKUP($A169,Tournoi!$B$2:$AB$601,6,0)="","",VLOOKUP($A169,Tournoi!$B$2:$AB$601,22,0))</f>
        <v/>
      </c>
    </row>
    <row r="170" spans="1:12" ht="14.1" customHeight="1" x14ac:dyDescent="0.2">
      <c r="A170" s="30">
        <v>169</v>
      </c>
      <c r="B170" s="224">
        <f>IF(VLOOKUP($A170,Ludo_na!$A$2:$AB$602,3,0)="","",VLOOKUP($A170,Ludo_na!$A$2:$AB$602,2,0))</f>
        <v>400</v>
      </c>
      <c r="C170" s="225" t="str">
        <f>IF(VLOOKUP($A170,Tournoi!$B$2:$AB$601,3,0)="","",VLOOKUP($A170,Tournoi!$B$2:$AB$601,3,0))</f>
        <v>Dauwe</v>
      </c>
      <c r="D170" s="225" t="str">
        <f>IF(VLOOKUP($A170,Tournoi!$B$2:$AB$601,4,0)="","",VLOOKUP($A170,Tournoi!$B$2:$AB$601,4,0))</f>
        <v>Emily</v>
      </c>
      <c r="E170" t="str">
        <f>IF(VLOOKUP($A170,Tournoi!$B$2:$AB$601,5,0)="","",VLOOKUP($A170,Tournoi!$B$2:$AB$601,5,0))</f>
        <v/>
      </c>
      <c r="F170" t="str">
        <f>IF(VLOOKUP($A170,Tournoi!$B$2:$AB$601,6,0)="","",VLOOKUP($A170,Tournoi!$B$2:$AB$601,6,0))</f>
        <v/>
      </c>
      <c r="G170" t="str">
        <f>IF(VLOOKUP($A170,Tournoi!$B$2:$AB$601,6,0)="","",VLOOKUP($A170,Tournoi!$B$2:$AB$601,8,0))</f>
        <v/>
      </c>
      <c r="H170" t="str">
        <f>IF(VLOOKUP($A170,Tournoi!$B$2:$AB$601,6,0)="","",VLOOKUP($A170,Tournoi!$B$2:$AB$601,12,0))</f>
        <v/>
      </c>
      <c r="I170" t="str">
        <f>IF(VLOOKUP($A170,Tournoi!$B$2:$AB$601,6,0)="","",VLOOKUP($A170,Tournoi!$B$2:$AB$601,13,0))</f>
        <v/>
      </c>
      <c r="J170" t="str">
        <f>IF(VLOOKUP($A170,Tournoi!$B$2:$AB$601,6,0)="","",VLOOKUP($A170,Tournoi!$B$2:$AB$601,17,0))</f>
        <v/>
      </c>
      <c r="K170" t="str">
        <f>IF(VLOOKUP($A170,Tournoi!$B$2:$AB$601,6,0)="","",VLOOKUP($A170,Tournoi!$B$2:$AB$601,18,0))</f>
        <v/>
      </c>
      <c r="L170" t="str">
        <f>IF(VLOOKUP($A170,Tournoi!$B$2:$AB$601,6,0)="","",VLOOKUP($A170,Tournoi!$B$2:$AB$601,22,0))</f>
        <v/>
      </c>
    </row>
    <row r="171" spans="1:12" ht="14.1" customHeight="1" x14ac:dyDescent="0.2">
      <c r="A171" s="30">
        <v>170</v>
      </c>
      <c r="B171" s="224">
        <f>IF(VLOOKUP($A171,Ludo_na!$A$2:$AB$602,3,0)="","",VLOOKUP($A171,Ludo_na!$A$2:$AB$602,2,0))</f>
        <v>219</v>
      </c>
      <c r="C171" s="225" t="str">
        <f>IF(VLOOKUP($A171,Tournoi!$B$2:$AB$601,3,0)="","",VLOOKUP($A171,Tournoi!$B$2:$AB$601,3,0))</f>
        <v>Siccard</v>
      </c>
      <c r="D171" s="225" t="str">
        <f>IF(VLOOKUP($A171,Tournoi!$B$2:$AB$601,4,0)="","",VLOOKUP($A171,Tournoi!$B$2:$AB$601,4,0))</f>
        <v>Jana</v>
      </c>
      <c r="E171" t="str">
        <f>IF(VLOOKUP($A171,Tournoi!$B$2:$AB$601,5,0)="","",VLOOKUP($A171,Tournoi!$B$2:$AB$601,5,0))</f>
        <v/>
      </c>
      <c r="F171" t="str">
        <f>IF(VLOOKUP($A171,Tournoi!$B$2:$AB$601,6,0)="","",VLOOKUP($A171,Tournoi!$B$2:$AB$601,6,0))</f>
        <v/>
      </c>
      <c r="G171" t="str">
        <f>IF(VLOOKUP($A171,Tournoi!$B$2:$AB$601,6,0)="","",VLOOKUP($A171,Tournoi!$B$2:$AB$601,8,0))</f>
        <v/>
      </c>
      <c r="H171" t="str">
        <f>IF(VLOOKUP($A171,Tournoi!$B$2:$AB$601,6,0)="","",VLOOKUP($A171,Tournoi!$B$2:$AB$601,12,0))</f>
        <v/>
      </c>
      <c r="I171" t="str">
        <f>IF(VLOOKUP($A171,Tournoi!$B$2:$AB$601,6,0)="","",VLOOKUP($A171,Tournoi!$B$2:$AB$601,13,0))</f>
        <v/>
      </c>
      <c r="J171" t="str">
        <f>IF(VLOOKUP($A171,Tournoi!$B$2:$AB$601,6,0)="","",VLOOKUP($A171,Tournoi!$B$2:$AB$601,17,0))</f>
        <v/>
      </c>
      <c r="K171" t="str">
        <f>IF(VLOOKUP($A171,Tournoi!$B$2:$AB$601,6,0)="","",VLOOKUP($A171,Tournoi!$B$2:$AB$601,18,0))</f>
        <v/>
      </c>
      <c r="L171" t="str">
        <f>IF(VLOOKUP($A171,Tournoi!$B$2:$AB$601,6,0)="","",VLOOKUP($A171,Tournoi!$B$2:$AB$601,22,0))</f>
        <v/>
      </c>
    </row>
    <row r="172" spans="1:12" ht="14.1" customHeight="1" x14ac:dyDescent="0.2">
      <c r="A172" s="30">
        <v>171</v>
      </c>
      <c r="B172" s="224">
        <f>IF(VLOOKUP($A172,Ludo_na!$A$2:$AB$602,3,0)="","",VLOOKUP($A172,Ludo_na!$A$2:$AB$602,2,0))</f>
        <v>416</v>
      </c>
      <c r="C172" s="225" t="str">
        <f>IF(VLOOKUP($A172,Tournoi!$B$2:$AB$601,3,0)="","",VLOOKUP($A172,Tournoi!$B$2:$AB$601,3,0))</f>
        <v>Mestdagh</v>
      </c>
      <c r="D172" s="225" t="str">
        <f>IF(VLOOKUP($A172,Tournoi!$B$2:$AB$601,4,0)="","",VLOOKUP($A172,Tournoi!$B$2:$AB$601,4,0))</f>
        <v>Heleen</v>
      </c>
      <c r="E172" s="197" t="str">
        <f>IF(VLOOKUP($A172,Tournoi!$B$2:$AB$601,5,0)="","",VLOOKUP($A172,Tournoi!$B$2:$AB$601,5,0))</f>
        <v>Spelen op Zolder</v>
      </c>
      <c r="F172" t="str">
        <f>IF(VLOOKUP($A172,Tournoi!$B$2:$AB$601,6,0)="","",VLOOKUP($A172,Tournoi!$B$2:$AB$601,6,0))</f>
        <v/>
      </c>
      <c r="G172" t="str">
        <f>IF(VLOOKUP($A172,Tournoi!$B$2:$AB$601,6,0)="","",VLOOKUP($A172,Tournoi!$B$2:$AB$601,8,0))</f>
        <v/>
      </c>
      <c r="H172" t="str">
        <f>IF(VLOOKUP($A172,Tournoi!$B$2:$AB$601,6,0)="","",VLOOKUP($A172,Tournoi!$B$2:$AB$601,12,0))</f>
        <v/>
      </c>
      <c r="I172" t="str">
        <f>IF(VLOOKUP($A172,Tournoi!$B$2:$AB$601,6,0)="","",VLOOKUP($A172,Tournoi!$B$2:$AB$601,13,0))</f>
        <v/>
      </c>
      <c r="J172" t="str">
        <f>IF(VLOOKUP($A172,Tournoi!$B$2:$AB$601,6,0)="","",VLOOKUP($A172,Tournoi!$B$2:$AB$601,17,0))</f>
        <v/>
      </c>
      <c r="K172" t="str">
        <f>IF(VLOOKUP($A172,Tournoi!$B$2:$AB$601,6,0)="","",VLOOKUP($A172,Tournoi!$B$2:$AB$601,18,0))</f>
        <v/>
      </c>
      <c r="L172" t="str">
        <f>IF(VLOOKUP($A172,Tournoi!$B$2:$AB$601,6,0)="","",VLOOKUP($A172,Tournoi!$B$2:$AB$601,22,0))</f>
        <v/>
      </c>
    </row>
    <row r="173" spans="1:12" ht="14.1" customHeight="1" x14ac:dyDescent="0.2">
      <c r="A173" s="30">
        <v>172</v>
      </c>
      <c r="B173" s="224">
        <f>IF(VLOOKUP($A173,Ludo_na!$A$2:$AB$602,3,0)="","",VLOOKUP($A173,Ludo_na!$A$2:$AB$602,2,0))</f>
        <v>324</v>
      </c>
      <c r="C173" s="225" t="str">
        <f>IF(VLOOKUP($A173,Tournoi!$B$2:$AB$601,3,0)="","",VLOOKUP($A173,Tournoi!$B$2:$AB$601,3,0))</f>
        <v>Baeyens</v>
      </c>
      <c r="D173" s="225" t="str">
        <f>IF(VLOOKUP($A173,Tournoi!$B$2:$AB$601,4,0)="","",VLOOKUP($A173,Tournoi!$B$2:$AB$601,4,0))</f>
        <v>Marieke</v>
      </c>
      <c r="E173" s="197" t="str">
        <f>IF(VLOOKUP($A173,Tournoi!$B$2:$AB$601,5,0)="","",VLOOKUP($A173,Tournoi!$B$2:$AB$601,5,0))</f>
        <v>Spelen op Zolder</v>
      </c>
      <c r="F173" t="str">
        <f>IF(VLOOKUP($A173,Tournoi!$B$2:$AB$601,6,0)="","",VLOOKUP($A173,Tournoi!$B$2:$AB$601,6,0))</f>
        <v/>
      </c>
      <c r="G173" t="str">
        <f>IF(VLOOKUP($A173,Tournoi!$B$2:$AB$601,6,0)="","",VLOOKUP($A173,Tournoi!$B$2:$AB$601,8,0))</f>
        <v/>
      </c>
      <c r="H173" t="str">
        <f>IF(VLOOKUP($A173,Tournoi!$B$2:$AB$601,6,0)="","",VLOOKUP($A173,Tournoi!$B$2:$AB$601,12,0))</f>
        <v/>
      </c>
      <c r="I173" t="str">
        <f>IF(VLOOKUP($A173,Tournoi!$B$2:$AB$601,6,0)="","",VLOOKUP($A173,Tournoi!$B$2:$AB$601,13,0))</f>
        <v/>
      </c>
      <c r="J173" t="str">
        <f>IF(VLOOKUP($A173,Tournoi!$B$2:$AB$601,6,0)="","",VLOOKUP($A173,Tournoi!$B$2:$AB$601,17,0))</f>
        <v/>
      </c>
      <c r="K173" t="str">
        <f>IF(VLOOKUP($A173,Tournoi!$B$2:$AB$601,6,0)="","",VLOOKUP($A173,Tournoi!$B$2:$AB$601,18,0))</f>
        <v/>
      </c>
      <c r="L173" t="str">
        <f>IF(VLOOKUP($A173,Tournoi!$B$2:$AB$601,6,0)="","",VLOOKUP($A173,Tournoi!$B$2:$AB$601,22,0))</f>
        <v/>
      </c>
    </row>
    <row r="174" spans="1:12" ht="14.1" customHeight="1" x14ac:dyDescent="0.2">
      <c r="A174" s="30">
        <v>173</v>
      </c>
      <c r="B174" s="224">
        <f>IF(VLOOKUP($A174,Ludo_na!$A$2:$AB$602,3,0)="","",VLOOKUP($A174,Ludo_na!$A$2:$AB$602,2,0))</f>
        <v>534</v>
      </c>
      <c r="C174" s="225" t="str">
        <f>IF(VLOOKUP($A174,Tournoi!$B$2:$AB$601,3,0)="","",VLOOKUP($A174,Tournoi!$B$2:$AB$601,3,0))</f>
        <v>Van Hoof</v>
      </c>
      <c r="D174" s="225" t="str">
        <f>IF(VLOOKUP($A174,Tournoi!$B$2:$AB$601,4,0)="","",VLOOKUP($A174,Tournoi!$B$2:$AB$601,4,0))</f>
        <v>Peter</v>
      </c>
      <c r="E174" t="str">
        <f>IF(VLOOKUP($A174,Tournoi!$B$2:$AB$601,5,0)="","",VLOOKUP($A174,Tournoi!$B$2:$AB$601,5,0))</f>
        <v/>
      </c>
      <c r="F174" t="str">
        <f>IF(VLOOKUP($A174,Tournoi!$B$2:$AB$601,6,0)="","",VLOOKUP($A174,Tournoi!$B$2:$AB$601,6,0))</f>
        <v/>
      </c>
      <c r="G174" t="str">
        <f>IF(VLOOKUP($A174,Tournoi!$B$2:$AB$601,6,0)="","",VLOOKUP($A174,Tournoi!$B$2:$AB$601,8,0))</f>
        <v/>
      </c>
      <c r="H174" t="str">
        <f>IF(VLOOKUP($A174,Tournoi!$B$2:$AB$601,6,0)="","",VLOOKUP($A174,Tournoi!$B$2:$AB$601,12,0))</f>
        <v/>
      </c>
      <c r="I174" t="str">
        <f>IF(VLOOKUP($A174,Tournoi!$B$2:$AB$601,6,0)="","",VLOOKUP($A174,Tournoi!$B$2:$AB$601,13,0))</f>
        <v/>
      </c>
      <c r="J174" t="str">
        <f>IF(VLOOKUP($A174,Tournoi!$B$2:$AB$601,6,0)="","",VLOOKUP($A174,Tournoi!$B$2:$AB$601,17,0))</f>
        <v/>
      </c>
      <c r="K174" t="str">
        <f>IF(VLOOKUP($A174,Tournoi!$B$2:$AB$601,6,0)="","",VLOOKUP($A174,Tournoi!$B$2:$AB$601,18,0))</f>
        <v/>
      </c>
      <c r="L174" t="str">
        <f>IF(VLOOKUP($A174,Tournoi!$B$2:$AB$601,6,0)="","",VLOOKUP($A174,Tournoi!$B$2:$AB$601,22,0))</f>
        <v/>
      </c>
    </row>
    <row r="175" spans="1:12" ht="14.1" customHeight="1" x14ac:dyDescent="0.2">
      <c r="A175" s="30">
        <v>174</v>
      </c>
      <c r="B175" s="224">
        <f>IF(VLOOKUP($A175,Ludo_na!$A$2:$AB$602,3,0)="","",VLOOKUP($A175,Ludo_na!$A$2:$AB$602,2,0))</f>
        <v>422</v>
      </c>
      <c r="C175" s="225" t="str">
        <f>IF(VLOOKUP($A175,Tournoi!$B$2:$AB$601,3,0)="","",VLOOKUP($A175,Tournoi!$B$2:$AB$601,3,0))</f>
        <v>Dockx</v>
      </c>
      <c r="D175" s="225" t="str">
        <f>IF(VLOOKUP($A175,Tournoi!$B$2:$AB$601,4,0)="","",VLOOKUP($A175,Tournoi!$B$2:$AB$601,4,0))</f>
        <v>Dennis</v>
      </c>
      <c r="E175" t="str">
        <f>IF(VLOOKUP($A175,Tournoi!$B$2:$AB$601,5,0)="","",VLOOKUP($A175,Tournoi!$B$2:$AB$601,5,0))</f>
        <v/>
      </c>
      <c r="F175" t="str">
        <f>IF(VLOOKUP($A175,Tournoi!$B$2:$AB$601,6,0)="","",VLOOKUP($A175,Tournoi!$B$2:$AB$601,6,0))</f>
        <v/>
      </c>
      <c r="G175" t="str">
        <f>IF(VLOOKUP($A175,Tournoi!$B$2:$AB$601,6,0)="","",VLOOKUP($A175,Tournoi!$B$2:$AB$601,8,0))</f>
        <v/>
      </c>
      <c r="H175" t="str">
        <f>IF(VLOOKUP($A175,Tournoi!$B$2:$AB$601,6,0)="","",VLOOKUP($A175,Tournoi!$B$2:$AB$601,12,0))</f>
        <v/>
      </c>
      <c r="I175" t="str">
        <f>IF(VLOOKUP($A175,Tournoi!$B$2:$AB$601,6,0)="","",VLOOKUP($A175,Tournoi!$B$2:$AB$601,13,0))</f>
        <v/>
      </c>
      <c r="J175" t="str">
        <f>IF(VLOOKUP($A175,Tournoi!$B$2:$AB$601,6,0)="","",VLOOKUP($A175,Tournoi!$B$2:$AB$601,17,0))</f>
        <v/>
      </c>
      <c r="K175" t="str">
        <f>IF(VLOOKUP($A175,Tournoi!$B$2:$AB$601,6,0)="","",VLOOKUP($A175,Tournoi!$B$2:$AB$601,18,0))</f>
        <v/>
      </c>
      <c r="L175" t="str">
        <f>IF(VLOOKUP($A175,Tournoi!$B$2:$AB$601,6,0)="","",VLOOKUP($A175,Tournoi!$B$2:$AB$601,22,0))</f>
        <v/>
      </c>
    </row>
    <row r="176" spans="1:12" ht="14.1" customHeight="1" x14ac:dyDescent="0.2">
      <c r="A176" s="30">
        <v>175</v>
      </c>
      <c r="B176" s="224">
        <f>IF(VLOOKUP($A176,Ludo_na!$A$2:$AB$602,3,0)="","",VLOOKUP($A176,Ludo_na!$A$2:$AB$602,2,0))</f>
        <v>77</v>
      </c>
      <c r="C176" s="225" t="str">
        <f>IF(VLOOKUP($A176,Tournoi!$B$2:$AB$601,3,0)="","",VLOOKUP($A176,Tournoi!$B$2:$AB$601,3,0))</f>
        <v>Vande Kerckhove</v>
      </c>
      <c r="D176" s="225" t="str">
        <f>IF(VLOOKUP($A176,Tournoi!$B$2:$AB$601,4,0)="","",VLOOKUP($A176,Tournoi!$B$2:$AB$601,4,0))</f>
        <v>Christian</v>
      </c>
      <c r="E176" s="197" t="str">
        <f>IF(VLOOKUP($A176,Tournoi!$B$2:$AB$601,5,0)="","",VLOOKUP($A176,Tournoi!$B$2:$AB$601,5,0))</f>
        <v>Spelen op Zolder</v>
      </c>
      <c r="F176" t="str">
        <f>IF(VLOOKUP($A176,Tournoi!$B$2:$AB$601,6,0)="","",VLOOKUP($A176,Tournoi!$B$2:$AB$601,6,0))</f>
        <v>Aanwezig</v>
      </c>
      <c r="G176" t="str">
        <f>IF(VLOOKUP($A176,Tournoi!$B$2:$AB$601,6,0)="","",VLOOKUP($A176,Tournoi!$B$2:$AB$601,8,0))</f>
        <v>Stenen tijdperk</v>
      </c>
      <c r="H176">
        <f>IF(VLOOKUP($A176,Tournoi!$B$2:$AB$601,6,0)="","",VLOOKUP($A176,Tournoi!$B$2:$AB$601,12,0))</f>
        <v>33.559863945578229</v>
      </c>
      <c r="I176" t="str">
        <f>IF(VLOOKUP($A176,Tournoi!$B$2:$AB$601,6,0)="","",VLOOKUP($A176,Tournoi!$B$2:$AB$601,13,0))</f>
        <v>Dynasties: Verdeel en heers</v>
      </c>
      <c r="J176">
        <f>IF(VLOOKUP($A176,Tournoi!$B$2:$AB$601,6,0)="","",VLOOKUP($A176,Tournoi!$B$2:$AB$601,17,0))</f>
        <v>25.185546875</v>
      </c>
      <c r="K176" t="str">
        <f>IF(VLOOKUP($A176,Tournoi!$B$2:$AB$601,6,0)="","",VLOOKUP($A176,Tournoi!$B$2:$AB$601,18,0))</f>
        <v>Dominion</v>
      </c>
      <c r="L176">
        <f>IF(VLOOKUP($A176,Tournoi!$B$2:$AB$601,6,0)="","",VLOOKUP($A176,Tournoi!$B$2:$AB$601,22,0))</f>
        <v>104.32758620689656</v>
      </c>
    </row>
    <row r="177" spans="1:12" ht="14.1" customHeight="1" x14ac:dyDescent="0.2">
      <c r="A177" s="30">
        <v>176</v>
      </c>
      <c r="B177" s="224">
        <f>IF(VLOOKUP($A177,Ludo_na!$A$2:$AB$602,3,0)="","",VLOOKUP($A177,Ludo_na!$A$2:$AB$602,2,0))</f>
        <v>88</v>
      </c>
      <c r="C177" s="225" t="str">
        <f>IF(VLOOKUP($A177,Tournoi!$B$2:$AB$601,3,0)="","",VLOOKUP($A177,Tournoi!$B$2:$AB$601,3,0))</f>
        <v>Malisse</v>
      </c>
      <c r="D177" s="225" t="str">
        <f>IF(VLOOKUP($A177,Tournoi!$B$2:$AB$601,4,0)="","",VLOOKUP($A177,Tournoi!$B$2:$AB$601,4,0))</f>
        <v>Jean-Pierre</v>
      </c>
      <c r="E177" s="197" t="str">
        <f>IF(VLOOKUP($A177,Tournoi!$B$2:$AB$601,5,0)="","",VLOOKUP($A177,Tournoi!$B$2:$AB$601,5,0))</f>
        <v>Alpa-Ludismes</v>
      </c>
      <c r="F177" s="226" t="str">
        <f>IF(VLOOKUP($A177,Tournoi!$B$2:$AB$601,6,0)="","",VLOOKUP($A177,Tournoi!$B$2:$AB$601,6,0))</f>
        <v/>
      </c>
      <c r="G177" s="226" t="str">
        <f>IF(VLOOKUP($A177,Tournoi!$B$2:$AB$601,6,0)="","",VLOOKUP($A177,Tournoi!$B$2:$AB$601,8,0))</f>
        <v/>
      </c>
      <c r="H177" s="227" t="str">
        <f>IF(VLOOKUP($A177,Tournoi!$B$2:$AB$601,6,0)="","",VLOOKUP($A177,Tournoi!$B$2:$AB$601,12,0))</f>
        <v/>
      </c>
      <c r="I177" s="226" t="str">
        <f>IF(VLOOKUP($A177,Tournoi!$B$2:$AB$601,6,0)="","",VLOOKUP($A177,Tournoi!$B$2:$AB$601,13,0))</f>
        <v/>
      </c>
      <c r="J177" s="227" t="str">
        <f>IF(VLOOKUP($A177,Tournoi!$B$2:$AB$601,6,0)="","",VLOOKUP($A177,Tournoi!$B$2:$AB$601,17,0))</f>
        <v/>
      </c>
      <c r="K177" s="226" t="str">
        <f>IF(VLOOKUP($A177,Tournoi!$B$2:$AB$601,6,0)="","",VLOOKUP($A177,Tournoi!$B$2:$AB$601,18,0))</f>
        <v/>
      </c>
      <c r="L177" s="227" t="str">
        <f>IF(VLOOKUP($A177,Tournoi!$B$2:$AB$601,6,0)="","",VLOOKUP($A177,Tournoi!$B$2:$AB$601,22,0))</f>
        <v/>
      </c>
    </row>
    <row r="178" spans="1:12" ht="14.1" customHeight="1" x14ac:dyDescent="0.2">
      <c r="A178" s="30">
        <v>177</v>
      </c>
      <c r="B178" s="224">
        <f>IF(VLOOKUP($A178,Ludo_na!$A$2:$AB$602,3,0)="","",VLOOKUP($A178,Ludo_na!$A$2:$AB$602,2,0))</f>
        <v>66</v>
      </c>
      <c r="C178" s="225" t="str">
        <f>IF(VLOOKUP($A178,Tournoi!$B$2:$AB$601,3,0)="","",VLOOKUP($A178,Tournoi!$B$2:$AB$601,3,0))</f>
        <v>Simoens</v>
      </c>
      <c r="D178" s="225" t="str">
        <f>IF(VLOOKUP($A178,Tournoi!$B$2:$AB$601,4,0)="","",VLOOKUP($A178,Tournoi!$B$2:$AB$601,4,0))</f>
        <v>Barry</v>
      </c>
      <c r="E178" s="197" t="str">
        <f>IF(VLOOKUP($A178,Tournoi!$B$2:$AB$601,5,0)="","",VLOOKUP($A178,Tournoi!$B$2:$AB$601,5,0))</f>
        <v>Spelen op Zolder</v>
      </c>
      <c r="F178" t="str">
        <f>IF(VLOOKUP($A178,Tournoi!$B$2:$AB$601,6,0)="","",VLOOKUP($A178,Tournoi!$B$2:$AB$601,6,0))</f>
        <v/>
      </c>
      <c r="G178" t="str">
        <f>IF(VLOOKUP($A178,Tournoi!$B$2:$AB$601,6,0)="","",VLOOKUP($A178,Tournoi!$B$2:$AB$601,8,0))</f>
        <v/>
      </c>
      <c r="H178" t="str">
        <f>IF(VLOOKUP($A178,Tournoi!$B$2:$AB$601,6,0)="","",VLOOKUP($A178,Tournoi!$B$2:$AB$601,12,0))</f>
        <v/>
      </c>
      <c r="I178" t="str">
        <f>IF(VLOOKUP($A178,Tournoi!$B$2:$AB$601,6,0)="","",VLOOKUP($A178,Tournoi!$B$2:$AB$601,13,0))</f>
        <v/>
      </c>
      <c r="J178" t="str">
        <f>IF(VLOOKUP($A178,Tournoi!$B$2:$AB$601,6,0)="","",VLOOKUP($A178,Tournoi!$B$2:$AB$601,17,0))</f>
        <v/>
      </c>
      <c r="K178" t="str">
        <f>IF(VLOOKUP($A178,Tournoi!$B$2:$AB$601,6,0)="","",VLOOKUP($A178,Tournoi!$B$2:$AB$601,18,0))</f>
        <v/>
      </c>
      <c r="L178" t="str">
        <f>IF(VLOOKUP($A178,Tournoi!$B$2:$AB$601,6,0)="","",VLOOKUP($A178,Tournoi!$B$2:$AB$601,22,0))</f>
        <v/>
      </c>
    </row>
    <row r="179" spans="1:12" ht="14.1" customHeight="1" x14ac:dyDescent="0.2">
      <c r="A179" s="30">
        <v>178</v>
      </c>
      <c r="B179" s="224">
        <f>IF(VLOOKUP($A179,Ludo_na!$A$2:$AB$602,3,0)="","",VLOOKUP($A179,Ludo_na!$A$2:$AB$602,2,0))</f>
        <v>196</v>
      </c>
      <c r="C179" s="225" t="str">
        <f>IF(VLOOKUP($A179,Tournoi!$B$2:$AB$601,3,0)="","",VLOOKUP($A179,Tournoi!$B$2:$AB$601,3,0))</f>
        <v>Van Colen</v>
      </c>
      <c r="D179" s="225" t="str">
        <f>IF(VLOOKUP($A179,Tournoi!$B$2:$AB$601,4,0)="","",VLOOKUP($A179,Tournoi!$B$2:$AB$601,4,0))</f>
        <v>Glenn</v>
      </c>
      <c r="E179" s="197" t="str">
        <f>IF(VLOOKUP($A179,Tournoi!$B$2:$AB$601,5,0)="","",VLOOKUP($A179,Tournoi!$B$2:$AB$601,5,0))</f>
        <v>Spelen op Zolder</v>
      </c>
      <c r="F179" t="str">
        <f>IF(VLOOKUP($A179,Tournoi!$B$2:$AB$601,6,0)="","",VLOOKUP($A179,Tournoi!$B$2:$AB$601,6,0))</f>
        <v/>
      </c>
      <c r="G179" t="str">
        <f>IF(VLOOKUP($A179,Tournoi!$B$2:$AB$601,6,0)="","",VLOOKUP($A179,Tournoi!$B$2:$AB$601,8,0))</f>
        <v/>
      </c>
      <c r="H179" t="str">
        <f>IF(VLOOKUP($A179,Tournoi!$B$2:$AB$601,6,0)="","",VLOOKUP($A179,Tournoi!$B$2:$AB$601,12,0))</f>
        <v/>
      </c>
      <c r="I179" t="str">
        <f>IF(VLOOKUP($A179,Tournoi!$B$2:$AB$601,6,0)="","",VLOOKUP($A179,Tournoi!$B$2:$AB$601,13,0))</f>
        <v/>
      </c>
      <c r="J179" t="str">
        <f>IF(VLOOKUP($A179,Tournoi!$B$2:$AB$601,6,0)="","",VLOOKUP($A179,Tournoi!$B$2:$AB$601,17,0))</f>
        <v/>
      </c>
      <c r="K179" t="str">
        <f>IF(VLOOKUP($A179,Tournoi!$B$2:$AB$601,6,0)="","",VLOOKUP($A179,Tournoi!$B$2:$AB$601,18,0))</f>
        <v/>
      </c>
      <c r="L179" t="str">
        <f>IF(VLOOKUP($A179,Tournoi!$B$2:$AB$601,6,0)="","",VLOOKUP($A179,Tournoi!$B$2:$AB$601,22,0))</f>
        <v/>
      </c>
    </row>
    <row r="180" spans="1:12" ht="14.1" customHeight="1" x14ac:dyDescent="0.2">
      <c r="A180" s="30">
        <v>179</v>
      </c>
      <c r="B180" s="224">
        <f>IF(VLOOKUP($A180,Ludo_na!$A$2:$AB$602,3,0)="","",VLOOKUP($A180,Ludo_na!$A$2:$AB$602,2,0))</f>
        <v>198</v>
      </c>
      <c r="C180" s="225" t="str">
        <f>IF(VLOOKUP($A180,Tournoi!$B$2:$AB$601,3,0)="","",VLOOKUP($A180,Tournoi!$B$2:$AB$601,3,0))</f>
        <v>Verstraete</v>
      </c>
      <c r="D180" s="225" t="str">
        <f>IF(VLOOKUP($A180,Tournoi!$B$2:$AB$601,4,0)="","",VLOOKUP($A180,Tournoi!$B$2:$AB$601,4,0))</f>
        <v>Jasper</v>
      </c>
      <c r="E180" s="197" t="str">
        <f>IF(VLOOKUP($A180,Tournoi!$B$2:$AB$601,5,0)="","",VLOOKUP($A180,Tournoi!$B$2:$AB$601,5,0))</f>
        <v>Spelen op Zolder</v>
      </c>
      <c r="F180" t="str">
        <f>IF(VLOOKUP($A180,Tournoi!$B$2:$AB$601,6,0)="","",VLOOKUP($A180,Tournoi!$B$2:$AB$601,6,0))</f>
        <v/>
      </c>
      <c r="G180" t="str">
        <f>IF(VLOOKUP($A180,Tournoi!$B$2:$AB$601,6,0)="","",VLOOKUP($A180,Tournoi!$B$2:$AB$601,8,0))</f>
        <v/>
      </c>
      <c r="H180" t="str">
        <f>IF(VLOOKUP($A180,Tournoi!$B$2:$AB$601,6,0)="","",VLOOKUP($A180,Tournoi!$B$2:$AB$601,12,0))</f>
        <v/>
      </c>
      <c r="I180" t="str">
        <f>IF(VLOOKUP($A180,Tournoi!$B$2:$AB$601,6,0)="","",VLOOKUP($A180,Tournoi!$B$2:$AB$601,13,0))</f>
        <v/>
      </c>
      <c r="J180" t="str">
        <f>IF(VLOOKUP($A180,Tournoi!$B$2:$AB$601,6,0)="","",VLOOKUP($A180,Tournoi!$B$2:$AB$601,17,0))</f>
        <v/>
      </c>
      <c r="K180" t="str">
        <f>IF(VLOOKUP($A180,Tournoi!$B$2:$AB$601,6,0)="","",VLOOKUP($A180,Tournoi!$B$2:$AB$601,18,0))</f>
        <v/>
      </c>
      <c r="L180" t="str">
        <f>IF(VLOOKUP($A180,Tournoi!$B$2:$AB$601,6,0)="","",VLOOKUP($A180,Tournoi!$B$2:$AB$601,22,0))</f>
        <v/>
      </c>
    </row>
    <row r="181" spans="1:12" ht="14.1" customHeight="1" x14ac:dyDescent="0.2">
      <c r="A181" s="30">
        <v>180</v>
      </c>
      <c r="B181" s="224">
        <f>IF(VLOOKUP($A181,Ludo_na!$A$2:$AB$602,3,0)="","",VLOOKUP($A181,Ludo_na!$A$2:$AB$602,2,0))</f>
        <v>313</v>
      </c>
      <c r="C181" s="225" t="str">
        <f>IF(VLOOKUP($A181,Tournoi!$B$2:$AB$601,3,0)="","",VLOOKUP($A181,Tournoi!$B$2:$AB$601,3,0))</f>
        <v>Vanassche</v>
      </c>
      <c r="D181" s="225" t="str">
        <f>IF(VLOOKUP($A181,Tournoi!$B$2:$AB$601,4,0)="","",VLOOKUP($A181,Tournoi!$B$2:$AB$601,4,0))</f>
        <v>Katrien</v>
      </c>
      <c r="E181" t="str">
        <f>IF(VLOOKUP($A181,Tournoi!$B$2:$AB$601,5,0)="","",VLOOKUP($A181,Tournoi!$B$2:$AB$601,5,0))</f>
        <v/>
      </c>
      <c r="F181" t="str">
        <f>IF(VLOOKUP($A181,Tournoi!$B$2:$AB$601,6,0)="","",VLOOKUP($A181,Tournoi!$B$2:$AB$601,6,0))</f>
        <v/>
      </c>
      <c r="G181" t="str">
        <f>IF(VLOOKUP($A181,Tournoi!$B$2:$AB$601,6,0)="","",VLOOKUP($A181,Tournoi!$B$2:$AB$601,8,0))</f>
        <v/>
      </c>
      <c r="H181" t="str">
        <f>IF(VLOOKUP($A181,Tournoi!$B$2:$AB$601,6,0)="","",VLOOKUP($A181,Tournoi!$B$2:$AB$601,12,0))</f>
        <v/>
      </c>
      <c r="I181" t="str">
        <f>IF(VLOOKUP($A181,Tournoi!$B$2:$AB$601,6,0)="","",VLOOKUP($A181,Tournoi!$B$2:$AB$601,13,0))</f>
        <v/>
      </c>
      <c r="J181" t="str">
        <f>IF(VLOOKUP($A181,Tournoi!$B$2:$AB$601,6,0)="","",VLOOKUP($A181,Tournoi!$B$2:$AB$601,17,0))</f>
        <v/>
      </c>
      <c r="K181" t="str">
        <f>IF(VLOOKUP($A181,Tournoi!$B$2:$AB$601,6,0)="","",VLOOKUP($A181,Tournoi!$B$2:$AB$601,18,0))</f>
        <v/>
      </c>
      <c r="L181" t="str">
        <f>IF(VLOOKUP($A181,Tournoi!$B$2:$AB$601,6,0)="","",VLOOKUP($A181,Tournoi!$B$2:$AB$601,22,0))</f>
        <v/>
      </c>
    </row>
    <row r="182" spans="1:12" ht="14.1" customHeight="1" x14ac:dyDescent="0.2">
      <c r="A182" s="30">
        <v>181</v>
      </c>
      <c r="B182" s="224">
        <f>IF(VLOOKUP($A182,Ludo_na!$A$2:$AB$602,3,0)="","",VLOOKUP($A182,Ludo_na!$A$2:$AB$602,2,0))</f>
        <v>25</v>
      </c>
      <c r="C182" s="225" t="str">
        <f>IF(VLOOKUP($A182,Tournoi!$B$2:$AB$601,3,0)="","",VLOOKUP($A182,Tournoi!$B$2:$AB$601,3,0))</f>
        <v>Vandenplas</v>
      </c>
      <c r="D182" s="225" t="str">
        <f>IF(VLOOKUP($A182,Tournoi!$B$2:$AB$601,4,0)="","",VLOOKUP($A182,Tournoi!$B$2:$AB$601,4,0))</f>
        <v>Ken</v>
      </c>
      <c r="E182" s="197" t="str">
        <f>IF(VLOOKUP($A182,Tournoi!$B$2:$AB$601,5,0)="","",VLOOKUP($A182,Tournoi!$B$2:$AB$601,5,0))</f>
        <v>De Pionne</v>
      </c>
      <c r="F182" s="226" t="str">
        <f>IF(VLOOKUP($A182,Tournoi!$B$2:$AB$601,6,0)="","",VLOOKUP($A182,Tournoi!$B$2:$AB$601,6,0))</f>
        <v>Aanwezig</v>
      </c>
      <c r="G182" s="226" t="str">
        <f>IF(VLOOKUP($A182,Tournoi!$B$2:$AB$601,6,0)="","",VLOOKUP($A182,Tournoi!$B$2:$AB$601,8,0))</f>
        <v>De Kolonisten van Catan</v>
      </c>
      <c r="H182" s="227">
        <f>IF(VLOOKUP($A182,Tournoi!$B$2:$AB$601,6,0)="","",VLOOKUP($A182,Tournoi!$B$2:$AB$601,12,0))</f>
        <v>0.17241379310344829</v>
      </c>
      <c r="I182" s="226" t="str">
        <f>IF(VLOOKUP($A182,Tournoi!$B$2:$AB$601,6,0)="","",VLOOKUP($A182,Tournoi!$B$2:$AB$601,13,0))</f>
        <v>In the Year of the Dragon</v>
      </c>
      <c r="J182" s="227">
        <f>IF(VLOOKUP($A182,Tournoi!$B$2:$AB$601,6,0)="","",VLOOKUP($A182,Tournoi!$B$2:$AB$601,17,0))</f>
        <v>66.947186147186144</v>
      </c>
      <c r="K182" s="226" t="str">
        <f>IF(VLOOKUP($A182,Tournoi!$B$2:$AB$601,6,0)="","",VLOOKUP($A182,Tournoi!$B$2:$AB$601,18,0))</f>
        <v>7 Wonders</v>
      </c>
      <c r="L182" s="227">
        <f>IF(VLOOKUP($A182,Tournoi!$B$2:$AB$601,6,0)="","",VLOOKUP($A182,Tournoi!$B$2:$AB$601,22,0))</f>
        <v>80.174796747967477</v>
      </c>
    </row>
    <row r="183" spans="1:12" ht="14.1" customHeight="1" x14ac:dyDescent="0.2">
      <c r="A183" s="30">
        <v>182</v>
      </c>
      <c r="B183" s="224">
        <f>IF(VLOOKUP($A183,Ludo_na!$A$2:$AB$602,3,0)="","",VLOOKUP($A183,Ludo_na!$A$2:$AB$602,2,0))</f>
        <v>412</v>
      </c>
      <c r="C183" s="225" t="str">
        <f>IF(VLOOKUP($A183,Tournoi!$B$2:$AB$601,3,0)="","",VLOOKUP($A183,Tournoi!$B$2:$AB$601,3,0))</f>
        <v>Vangeloven</v>
      </c>
      <c r="D183" s="225" t="str">
        <f>IF(VLOOKUP($A183,Tournoi!$B$2:$AB$601,4,0)="","",VLOOKUP($A183,Tournoi!$B$2:$AB$601,4,0))</f>
        <v>Hilde</v>
      </c>
      <c r="E183" t="str">
        <f>IF(VLOOKUP($A183,Tournoi!$B$2:$AB$601,5,0)="","",VLOOKUP($A183,Tournoi!$B$2:$AB$601,5,0))</f>
        <v/>
      </c>
      <c r="F183" t="str">
        <f>IF(VLOOKUP($A183,Tournoi!$B$2:$AB$601,6,0)="","",VLOOKUP($A183,Tournoi!$B$2:$AB$601,6,0))</f>
        <v/>
      </c>
      <c r="G183" t="str">
        <f>IF(VLOOKUP($A183,Tournoi!$B$2:$AB$601,6,0)="","",VLOOKUP($A183,Tournoi!$B$2:$AB$601,8,0))</f>
        <v/>
      </c>
      <c r="H183" t="str">
        <f>IF(VLOOKUP($A183,Tournoi!$B$2:$AB$601,6,0)="","",VLOOKUP($A183,Tournoi!$B$2:$AB$601,12,0))</f>
        <v/>
      </c>
      <c r="I183" t="str">
        <f>IF(VLOOKUP($A183,Tournoi!$B$2:$AB$601,6,0)="","",VLOOKUP($A183,Tournoi!$B$2:$AB$601,13,0))</f>
        <v/>
      </c>
      <c r="J183" t="str">
        <f>IF(VLOOKUP($A183,Tournoi!$B$2:$AB$601,6,0)="","",VLOOKUP($A183,Tournoi!$B$2:$AB$601,17,0))</f>
        <v/>
      </c>
      <c r="K183" t="str">
        <f>IF(VLOOKUP($A183,Tournoi!$B$2:$AB$601,6,0)="","",VLOOKUP($A183,Tournoi!$B$2:$AB$601,18,0))</f>
        <v/>
      </c>
      <c r="L183" t="str">
        <f>IF(VLOOKUP($A183,Tournoi!$B$2:$AB$601,6,0)="","",VLOOKUP($A183,Tournoi!$B$2:$AB$601,22,0))</f>
        <v/>
      </c>
    </row>
    <row r="184" spans="1:12" ht="14.1" customHeight="1" x14ac:dyDescent="0.2">
      <c r="A184" s="30">
        <v>183</v>
      </c>
      <c r="B184" s="224">
        <f>IF(VLOOKUP($A184,Ludo_na!$A$2:$AB$602,3,0)="","",VLOOKUP($A184,Ludo_na!$A$2:$AB$602,2,0))</f>
        <v>521</v>
      </c>
      <c r="C184" s="225" t="str">
        <f>IF(VLOOKUP($A184,Tournoi!$B$2:$AB$601,3,0)="","",VLOOKUP($A184,Tournoi!$B$2:$AB$601,3,0))</f>
        <v>Jans</v>
      </c>
      <c r="D184" s="225" t="str">
        <f>IF(VLOOKUP($A184,Tournoi!$B$2:$AB$601,4,0)="","",VLOOKUP($A184,Tournoi!$B$2:$AB$601,4,0))</f>
        <v>Joris</v>
      </c>
      <c r="E184" t="str">
        <f>IF(VLOOKUP($A184,Tournoi!$B$2:$AB$601,5,0)="","",VLOOKUP($A184,Tournoi!$B$2:$AB$601,5,0))</f>
        <v/>
      </c>
      <c r="F184" t="str">
        <f>IF(VLOOKUP($A184,Tournoi!$B$2:$AB$601,6,0)="","",VLOOKUP($A184,Tournoi!$B$2:$AB$601,6,0))</f>
        <v/>
      </c>
      <c r="G184" t="str">
        <f>IF(VLOOKUP($A184,Tournoi!$B$2:$AB$601,6,0)="","",VLOOKUP($A184,Tournoi!$B$2:$AB$601,8,0))</f>
        <v/>
      </c>
      <c r="H184" t="str">
        <f>IF(VLOOKUP($A184,Tournoi!$B$2:$AB$601,6,0)="","",VLOOKUP($A184,Tournoi!$B$2:$AB$601,12,0))</f>
        <v/>
      </c>
      <c r="I184" t="str">
        <f>IF(VLOOKUP($A184,Tournoi!$B$2:$AB$601,6,0)="","",VLOOKUP($A184,Tournoi!$B$2:$AB$601,13,0))</f>
        <v/>
      </c>
      <c r="J184" t="str">
        <f>IF(VLOOKUP($A184,Tournoi!$B$2:$AB$601,6,0)="","",VLOOKUP($A184,Tournoi!$B$2:$AB$601,17,0))</f>
        <v/>
      </c>
      <c r="K184" t="str">
        <f>IF(VLOOKUP($A184,Tournoi!$B$2:$AB$601,6,0)="","",VLOOKUP($A184,Tournoi!$B$2:$AB$601,18,0))</f>
        <v/>
      </c>
      <c r="L184" t="str">
        <f>IF(VLOOKUP($A184,Tournoi!$B$2:$AB$601,6,0)="","",VLOOKUP($A184,Tournoi!$B$2:$AB$601,22,0))</f>
        <v/>
      </c>
    </row>
    <row r="185" spans="1:12" ht="14.1" customHeight="1" x14ac:dyDescent="0.2">
      <c r="A185" s="30">
        <v>184</v>
      </c>
      <c r="B185" s="224">
        <f>IF(VLOOKUP($A185,Ludo_na!$A$2:$AB$602,3,0)="","",VLOOKUP($A185,Ludo_na!$A$2:$AB$602,2,0))</f>
        <v>354</v>
      </c>
      <c r="C185" s="225" t="str">
        <f>IF(VLOOKUP($A185,Tournoi!$B$2:$AB$601,3,0)="","",VLOOKUP($A185,Tournoi!$B$2:$AB$601,3,0))</f>
        <v>Delafontaine</v>
      </c>
      <c r="D185" s="225" t="str">
        <f>IF(VLOOKUP($A185,Tournoi!$B$2:$AB$601,4,0)="","",VLOOKUP($A185,Tournoi!$B$2:$AB$601,4,0))</f>
        <v>Oswald</v>
      </c>
      <c r="E185" s="197" t="str">
        <f>IF(VLOOKUP($A185,Tournoi!$B$2:$AB$601,5,0)="","",VLOOKUP($A185,Tournoi!$B$2:$AB$601,5,0))</f>
        <v>Spelen op Zolder</v>
      </c>
      <c r="F185" t="str">
        <f>IF(VLOOKUP($A185,Tournoi!$B$2:$AB$601,6,0)="","",VLOOKUP($A185,Tournoi!$B$2:$AB$601,6,0))</f>
        <v/>
      </c>
      <c r="G185" t="str">
        <f>IF(VLOOKUP($A185,Tournoi!$B$2:$AB$601,6,0)="","",VLOOKUP($A185,Tournoi!$B$2:$AB$601,8,0))</f>
        <v/>
      </c>
      <c r="H185" t="str">
        <f>IF(VLOOKUP($A185,Tournoi!$B$2:$AB$601,6,0)="","",VLOOKUP($A185,Tournoi!$B$2:$AB$601,12,0))</f>
        <v/>
      </c>
      <c r="I185" t="str">
        <f>IF(VLOOKUP($A185,Tournoi!$B$2:$AB$601,6,0)="","",VLOOKUP($A185,Tournoi!$B$2:$AB$601,13,0))</f>
        <v/>
      </c>
      <c r="J185" t="str">
        <f>IF(VLOOKUP($A185,Tournoi!$B$2:$AB$601,6,0)="","",VLOOKUP($A185,Tournoi!$B$2:$AB$601,17,0))</f>
        <v/>
      </c>
      <c r="K185" t="str">
        <f>IF(VLOOKUP($A185,Tournoi!$B$2:$AB$601,6,0)="","",VLOOKUP($A185,Tournoi!$B$2:$AB$601,18,0))</f>
        <v/>
      </c>
      <c r="L185" t="str">
        <f>IF(VLOOKUP($A185,Tournoi!$B$2:$AB$601,6,0)="","",VLOOKUP($A185,Tournoi!$B$2:$AB$601,22,0))</f>
        <v/>
      </c>
    </row>
    <row r="186" spans="1:12" ht="14.1" customHeight="1" x14ac:dyDescent="0.2">
      <c r="A186" s="30">
        <v>185</v>
      </c>
      <c r="B186" s="224">
        <f>IF(VLOOKUP($A186,Ludo_na!$A$2:$AB$602,3,0)="","",VLOOKUP($A186,Ludo_na!$A$2:$AB$602,2,0))</f>
        <v>106</v>
      </c>
      <c r="C186" s="225" t="str">
        <f>IF(VLOOKUP($A186,Tournoi!$B$2:$AB$601,3,0)="","",VLOOKUP($A186,Tournoi!$B$2:$AB$601,3,0))</f>
        <v>Lemahieu</v>
      </c>
      <c r="D186" s="225" t="str">
        <f>IF(VLOOKUP($A186,Tournoi!$B$2:$AB$601,4,0)="","",VLOOKUP($A186,Tournoi!$B$2:$AB$601,4,0))</f>
        <v>Chris</v>
      </c>
      <c r="E186" s="197" t="str">
        <f>IF(VLOOKUP($A186,Tournoi!$B$2:$AB$601,5,0)="","",VLOOKUP($A186,Tournoi!$B$2:$AB$601,5,0))</f>
        <v>Spelen op Zolder</v>
      </c>
      <c r="F186" t="str">
        <f>IF(VLOOKUP($A186,Tournoi!$B$2:$AB$601,6,0)="","",VLOOKUP($A186,Tournoi!$B$2:$AB$601,6,0))</f>
        <v/>
      </c>
      <c r="G186" t="str">
        <f>IF(VLOOKUP($A186,Tournoi!$B$2:$AB$601,6,0)="","",VLOOKUP($A186,Tournoi!$B$2:$AB$601,8,0))</f>
        <v/>
      </c>
      <c r="H186" t="str">
        <f>IF(VLOOKUP($A186,Tournoi!$B$2:$AB$601,6,0)="","",VLOOKUP($A186,Tournoi!$B$2:$AB$601,12,0))</f>
        <v/>
      </c>
      <c r="I186" t="str">
        <f>IF(VLOOKUP($A186,Tournoi!$B$2:$AB$601,6,0)="","",VLOOKUP($A186,Tournoi!$B$2:$AB$601,13,0))</f>
        <v/>
      </c>
      <c r="J186" t="str">
        <f>IF(VLOOKUP($A186,Tournoi!$B$2:$AB$601,6,0)="","",VLOOKUP($A186,Tournoi!$B$2:$AB$601,17,0))</f>
        <v/>
      </c>
      <c r="K186" t="str">
        <f>IF(VLOOKUP($A186,Tournoi!$B$2:$AB$601,6,0)="","",VLOOKUP($A186,Tournoi!$B$2:$AB$601,18,0))</f>
        <v/>
      </c>
      <c r="L186" t="str">
        <f>IF(VLOOKUP($A186,Tournoi!$B$2:$AB$601,6,0)="","",VLOOKUP($A186,Tournoi!$B$2:$AB$601,22,0))</f>
        <v/>
      </c>
    </row>
    <row r="187" spans="1:12" ht="14.1" customHeight="1" x14ac:dyDescent="0.2">
      <c r="A187" s="30">
        <v>186</v>
      </c>
      <c r="B187" s="224">
        <f>IF(VLOOKUP($A187,Ludo_na!$A$2:$AB$602,3,0)="","",VLOOKUP($A187,Ludo_na!$A$2:$AB$602,2,0))</f>
        <v>304</v>
      </c>
      <c r="C187" s="225" t="str">
        <f>IF(VLOOKUP($A187,Tournoi!$B$2:$AB$601,3,0)="","",VLOOKUP($A187,Tournoi!$B$2:$AB$601,3,0))</f>
        <v>D'haene</v>
      </c>
      <c r="D187" s="225" t="str">
        <f>IF(VLOOKUP($A187,Tournoi!$B$2:$AB$601,4,0)="","",VLOOKUP($A187,Tournoi!$B$2:$AB$601,4,0))</f>
        <v>Lotte</v>
      </c>
      <c r="E187" s="197" t="str">
        <f>IF(VLOOKUP($A187,Tournoi!$B$2:$AB$601,5,0)="","",VLOOKUP($A187,Tournoi!$B$2:$AB$601,5,0))</f>
        <v>Spelen op Zolder</v>
      </c>
      <c r="F187" t="str">
        <f>IF(VLOOKUP($A187,Tournoi!$B$2:$AB$601,6,0)="","",VLOOKUP($A187,Tournoi!$B$2:$AB$601,6,0))</f>
        <v/>
      </c>
      <c r="G187" t="str">
        <f>IF(VLOOKUP($A187,Tournoi!$B$2:$AB$601,6,0)="","",VLOOKUP($A187,Tournoi!$B$2:$AB$601,8,0))</f>
        <v/>
      </c>
      <c r="H187" t="str">
        <f>IF(VLOOKUP($A187,Tournoi!$B$2:$AB$601,6,0)="","",VLOOKUP($A187,Tournoi!$B$2:$AB$601,12,0))</f>
        <v/>
      </c>
      <c r="I187" t="str">
        <f>IF(VLOOKUP($A187,Tournoi!$B$2:$AB$601,6,0)="","",VLOOKUP($A187,Tournoi!$B$2:$AB$601,13,0))</f>
        <v/>
      </c>
      <c r="J187" t="str">
        <f>IF(VLOOKUP($A187,Tournoi!$B$2:$AB$601,6,0)="","",VLOOKUP($A187,Tournoi!$B$2:$AB$601,17,0))</f>
        <v/>
      </c>
      <c r="K187" t="str">
        <f>IF(VLOOKUP($A187,Tournoi!$B$2:$AB$601,6,0)="","",VLOOKUP($A187,Tournoi!$B$2:$AB$601,18,0))</f>
        <v/>
      </c>
      <c r="L187" t="str">
        <f>IF(VLOOKUP($A187,Tournoi!$B$2:$AB$601,6,0)="","",VLOOKUP($A187,Tournoi!$B$2:$AB$601,22,0))</f>
        <v/>
      </c>
    </row>
    <row r="188" spans="1:12" ht="14.1" customHeight="1" x14ac:dyDescent="0.2">
      <c r="A188" s="30">
        <v>187</v>
      </c>
      <c r="B188" s="224">
        <f>IF(VLOOKUP($A188,Ludo_na!$A$2:$AB$602,3,0)="","",VLOOKUP($A188,Ludo_na!$A$2:$AB$602,2,0))</f>
        <v>541</v>
      </c>
      <c r="C188" s="225" t="str">
        <f>IF(VLOOKUP($A188,Tournoi!$B$2:$AB$601,3,0)="","",VLOOKUP($A188,Tournoi!$B$2:$AB$601,3,0))</f>
        <v>Pareyn</v>
      </c>
      <c r="D188" s="225" t="str">
        <f>IF(VLOOKUP($A188,Tournoi!$B$2:$AB$601,4,0)="","",VLOOKUP($A188,Tournoi!$B$2:$AB$601,4,0))</f>
        <v>Bert</v>
      </c>
      <c r="E188" s="197" t="str">
        <f>IF(VLOOKUP($A188,Tournoi!$B$2:$AB$601,5,0)="","",VLOOKUP($A188,Tournoi!$B$2:$AB$601,5,0))</f>
        <v>Spelen op Zolder</v>
      </c>
      <c r="F188" t="str">
        <f>IF(VLOOKUP($A188,Tournoi!$B$2:$AB$601,6,0)="","",VLOOKUP($A188,Tournoi!$B$2:$AB$601,6,0))</f>
        <v/>
      </c>
      <c r="G188" t="str">
        <f>IF(VLOOKUP($A188,Tournoi!$B$2:$AB$601,6,0)="","",VLOOKUP($A188,Tournoi!$B$2:$AB$601,8,0))</f>
        <v/>
      </c>
      <c r="H188" t="str">
        <f>IF(VLOOKUP($A188,Tournoi!$B$2:$AB$601,6,0)="","",VLOOKUP($A188,Tournoi!$B$2:$AB$601,12,0))</f>
        <v/>
      </c>
      <c r="I188" t="str">
        <f>IF(VLOOKUP($A188,Tournoi!$B$2:$AB$601,6,0)="","",VLOOKUP($A188,Tournoi!$B$2:$AB$601,13,0))</f>
        <v/>
      </c>
      <c r="J188" t="str">
        <f>IF(VLOOKUP($A188,Tournoi!$B$2:$AB$601,6,0)="","",VLOOKUP($A188,Tournoi!$B$2:$AB$601,17,0))</f>
        <v/>
      </c>
      <c r="K188" t="str">
        <f>IF(VLOOKUP($A188,Tournoi!$B$2:$AB$601,6,0)="","",VLOOKUP($A188,Tournoi!$B$2:$AB$601,18,0))</f>
        <v/>
      </c>
      <c r="L188" t="str">
        <f>IF(VLOOKUP($A188,Tournoi!$B$2:$AB$601,6,0)="","",VLOOKUP($A188,Tournoi!$B$2:$AB$601,22,0))</f>
        <v/>
      </c>
    </row>
    <row r="189" spans="1:12" ht="14.1" customHeight="1" x14ac:dyDescent="0.2">
      <c r="A189" s="30">
        <v>188</v>
      </c>
      <c r="B189" s="224">
        <f>IF(VLOOKUP($A189,Ludo_na!$A$2:$AB$602,3,0)="","",VLOOKUP($A189,Ludo_na!$A$2:$AB$602,2,0))</f>
        <v>480</v>
      </c>
      <c r="C189" s="225" t="str">
        <f>IF(VLOOKUP($A189,Tournoi!$B$2:$AB$601,3,0)="","",VLOOKUP($A189,Tournoi!$B$2:$AB$601,3,0))</f>
        <v>Hosseel</v>
      </c>
      <c r="D189" s="225" t="str">
        <f>IF(VLOOKUP($A189,Tournoi!$B$2:$AB$601,4,0)="","",VLOOKUP($A189,Tournoi!$B$2:$AB$601,4,0))</f>
        <v>Marie-Cecile</v>
      </c>
      <c r="E189" s="197" t="str">
        <f>IF(VLOOKUP($A189,Tournoi!$B$2:$AB$601,5,0)="","",VLOOKUP($A189,Tournoi!$B$2:$AB$601,5,0))</f>
        <v>Spelen op Zolder</v>
      </c>
      <c r="F189" t="str">
        <f>IF(VLOOKUP($A189,Tournoi!$B$2:$AB$601,6,0)="","",VLOOKUP($A189,Tournoi!$B$2:$AB$601,6,0))</f>
        <v/>
      </c>
      <c r="G189" t="str">
        <f>IF(VLOOKUP($A189,Tournoi!$B$2:$AB$601,6,0)="","",VLOOKUP($A189,Tournoi!$B$2:$AB$601,8,0))</f>
        <v/>
      </c>
      <c r="H189" t="str">
        <f>IF(VLOOKUP($A189,Tournoi!$B$2:$AB$601,6,0)="","",VLOOKUP($A189,Tournoi!$B$2:$AB$601,12,0))</f>
        <v/>
      </c>
      <c r="I189" t="str">
        <f>IF(VLOOKUP($A189,Tournoi!$B$2:$AB$601,6,0)="","",VLOOKUP($A189,Tournoi!$B$2:$AB$601,13,0))</f>
        <v/>
      </c>
      <c r="J189" t="str">
        <f>IF(VLOOKUP($A189,Tournoi!$B$2:$AB$601,6,0)="","",VLOOKUP($A189,Tournoi!$B$2:$AB$601,17,0))</f>
        <v/>
      </c>
      <c r="K189" t="str">
        <f>IF(VLOOKUP($A189,Tournoi!$B$2:$AB$601,6,0)="","",VLOOKUP($A189,Tournoi!$B$2:$AB$601,18,0))</f>
        <v/>
      </c>
      <c r="L189" t="str">
        <f>IF(VLOOKUP($A189,Tournoi!$B$2:$AB$601,6,0)="","",VLOOKUP($A189,Tournoi!$B$2:$AB$601,22,0))</f>
        <v/>
      </c>
    </row>
    <row r="190" spans="1:12" ht="14.1" customHeight="1" x14ac:dyDescent="0.2">
      <c r="A190" s="30">
        <v>189</v>
      </c>
      <c r="B190" s="224">
        <f>IF(VLOOKUP($A190,Ludo_na!$A$2:$AB$602,3,0)="","",VLOOKUP($A190,Ludo_na!$A$2:$AB$602,2,0))</f>
        <v>105</v>
      </c>
      <c r="C190" s="225" t="str">
        <f>IF(VLOOKUP($A190,Tournoi!$B$2:$AB$601,3,0)="","",VLOOKUP($A190,Tournoi!$B$2:$AB$601,3,0))</f>
        <v>Vancompernolle</v>
      </c>
      <c r="D190" s="225" t="str">
        <f>IF(VLOOKUP($A190,Tournoi!$B$2:$AB$601,4,0)="","",VLOOKUP($A190,Tournoi!$B$2:$AB$601,4,0))</f>
        <v>Kenny</v>
      </c>
      <c r="E190" s="197" t="str">
        <f>IF(VLOOKUP($A190,Tournoi!$B$2:$AB$601,5,0)="","",VLOOKUP($A190,Tournoi!$B$2:$AB$601,5,0))</f>
        <v>Spelen op Zolder</v>
      </c>
      <c r="F190" t="str">
        <f>IF(VLOOKUP($A190,Tournoi!$B$2:$AB$601,6,0)="","",VLOOKUP($A190,Tournoi!$B$2:$AB$601,6,0))</f>
        <v/>
      </c>
      <c r="G190" t="str">
        <f>IF(VLOOKUP($A190,Tournoi!$B$2:$AB$601,6,0)="","",VLOOKUP($A190,Tournoi!$B$2:$AB$601,8,0))</f>
        <v/>
      </c>
      <c r="H190" t="str">
        <f>IF(VLOOKUP($A190,Tournoi!$B$2:$AB$601,6,0)="","",VLOOKUP($A190,Tournoi!$B$2:$AB$601,12,0))</f>
        <v/>
      </c>
      <c r="I190" t="str">
        <f>IF(VLOOKUP($A190,Tournoi!$B$2:$AB$601,6,0)="","",VLOOKUP($A190,Tournoi!$B$2:$AB$601,13,0))</f>
        <v/>
      </c>
      <c r="J190" t="str">
        <f>IF(VLOOKUP($A190,Tournoi!$B$2:$AB$601,6,0)="","",VLOOKUP($A190,Tournoi!$B$2:$AB$601,17,0))</f>
        <v/>
      </c>
      <c r="K190" t="str">
        <f>IF(VLOOKUP($A190,Tournoi!$B$2:$AB$601,6,0)="","",VLOOKUP($A190,Tournoi!$B$2:$AB$601,18,0))</f>
        <v/>
      </c>
      <c r="L190" t="str">
        <f>IF(VLOOKUP($A190,Tournoi!$B$2:$AB$601,6,0)="","",VLOOKUP($A190,Tournoi!$B$2:$AB$601,22,0))</f>
        <v/>
      </c>
    </row>
    <row r="191" spans="1:12" ht="14.1" customHeight="1" x14ac:dyDescent="0.2">
      <c r="A191" s="30">
        <v>190</v>
      </c>
      <c r="B191" s="224">
        <f>IF(VLOOKUP($A191,Ludo_na!$A$2:$AB$602,3,0)="","",VLOOKUP($A191,Ludo_na!$A$2:$AB$602,2,0))</f>
        <v>459</v>
      </c>
      <c r="C191" s="225" t="str">
        <f>IF(VLOOKUP($A191,Tournoi!$B$2:$AB$601,3,0)="","",VLOOKUP($A191,Tournoi!$B$2:$AB$601,3,0))</f>
        <v>Custers</v>
      </c>
      <c r="D191" s="225" t="str">
        <f>IF(VLOOKUP($A191,Tournoi!$B$2:$AB$601,4,0)="","",VLOOKUP($A191,Tournoi!$B$2:$AB$601,4,0))</f>
        <v>Sonja</v>
      </c>
      <c r="E191" t="str">
        <f>IF(VLOOKUP($A191,Tournoi!$B$2:$AB$601,5,0)="","",VLOOKUP($A191,Tournoi!$B$2:$AB$601,5,0))</f>
        <v/>
      </c>
      <c r="F191" t="str">
        <f>IF(VLOOKUP($A191,Tournoi!$B$2:$AB$601,6,0)="","",VLOOKUP($A191,Tournoi!$B$2:$AB$601,6,0))</f>
        <v/>
      </c>
      <c r="G191" t="str">
        <f>IF(VLOOKUP($A191,Tournoi!$B$2:$AB$601,6,0)="","",VLOOKUP($A191,Tournoi!$B$2:$AB$601,8,0))</f>
        <v/>
      </c>
      <c r="H191" t="str">
        <f>IF(VLOOKUP($A191,Tournoi!$B$2:$AB$601,6,0)="","",VLOOKUP($A191,Tournoi!$B$2:$AB$601,12,0))</f>
        <v/>
      </c>
      <c r="I191" t="str">
        <f>IF(VLOOKUP($A191,Tournoi!$B$2:$AB$601,6,0)="","",VLOOKUP($A191,Tournoi!$B$2:$AB$601,13,0))</f>
        <v/>
      </c>
      <c r="J191" t="str">
        <f>IF(VLOOKUP($A191,Tournoi!$B$2:$AB$601,6,0)="","",VLOOKUP($A191,Tournoi!$B$2:$AB$601,17,0))</f>
        <v/>
      </c>
      <c r="K191" t="str">
        <f>IF(VLOOKUP($A191,Tournoi!$B$2:$AB$601,6,0)="","",VLOOKUP($A191,Tournoi!$B$2:$AB$601,18,0))</f>
        <v/>
      </c>
      <c r="L191" t="str">
        <f>IF(VLOOKUP($A191,Tournoi!$B$2:$AB$601,6,0)="","",VLOOKUP($A191,Tournoi!$B$2:$AB$601,22,0))</f>
        <v/>
      </c>
    </row>
    <row r="192" spans="1:12" ht="14.1" customHeight="1" x14ac:dyDescent="0.2">
      <c r="A192" s="30">
        <v>191</v>
      </c>
      <c r="B192" s="224">
        <f>IF(VLOOKUP($A192,Ludo_na!$A$2:$AB$602,3,0)="","",VLOOKUP($A192,Ludo_na!$A$2:$AB$602,2,0))</f>
        <v>15</v>
      </c>
      <c r="C192" s="225" t="str">
        <f>IF(VLOOKUP($A192,Tournoi!$B$2:$AB$601,3,0)="","",VLOOKUP($A192,Tournoi!$B$2:$AB$601,3,0))</f>
        <v>Smekens</v>
      </c>
      <c r="D192" s="225" t="str">
        <f>IF(VLOOKUP($A192,Tournoi!$B$2:$AB$601,4,0)="","",VLOOKUP($A192,Tournoi!$B$2:$AB$601,4,0))</f>
        <v>Els</v>
      </c>
      <c r="E192" s="197" t="str">
        <f>IF(VLOOKUP($A192,Tournoi!$B$2:$AB$601,5,0)="","",VLOOKUP($A192,Tournoi!$B$2:$AB$601,5,0))</f>
        <v>Speelduivel</v>
      </c>
      <c r="F192" t="str">
        <f>IF(VLOOKUP($A192,Tournoi!$B$2:$AB$601,6,0)="","",VLOOKUP($A192,Tournoi!$B$2:$AB$601,6,0))</f>
        <v>Aanwezig</v>
      </c>
      <c r="G192" t="str">
        <f>IF(VLOOKUP($A192,Tournoi!$B$2:$AB$601,6,0)="","",VLOOKUP($A192,Tournoi!$B$2:$AB$601,8,0))</f>
        <v>De Kolonisten van Catan</v>
      </c>
      <c r="H192">
        <f>IF(VLOOKUP($A192,Tournoi!$B$2:$AB$601,6,0)="","",VLOOKUP($A192,Tournoi!$B$2:$AB$601,12,0))</f>
        <v>66.947916666666657</v>
      </c>
      <c r="I192" t="str">
        <f>IF(VLOOKUP($A192,Tournoi!$B$2:$AB$601,6,0)="","",VLOOKUP($A192,Tournoi!$B$2:$AB$601,13,0))</f>
        <v>First Class</v>
      </c>
      <c r="J192">
        <f>IF(VLOOKUP($A192,Tournoi!$B$2:$AB$601,6,0)="","",VLOOKUP($A192,Tournoi!$B$2:$AB$601,17,0))</f>
        <v>104.30994152046783</v>
      </c>
      <c r="K192" t="str">
        <f>IF(VLOOKUP($A192,Tournoi!$B$2:$AB$601,6,0)="","",VLOOKUP($A192,Tournoi!$B$2:$AB$601,18,0))</f>
        <v>Dominion</v>
      </c>
      <c r="L192">
        <f>IF(VLOOKUP($A192,Tournoi!$B$2:$AB$601,6,0)="","",VLOOKUP($A192,Tournoi!$B$2:$AB$601,22,0))</f>
        <v>66.977011494252864</v>
      </c>
    </row>
    <row r="193" spans="1:12" ht="14.1" customHeight="1" x14ac:dyDescent="0.2">
      <c r="A193" s="30">
        <v>192</v>
      </c>
      <c r="B193" s="224">
        <f>IF(VLOOKUP($A193,Ludo_na!$A$2:$AB$602,3,0)="","",VLOOKUP($A193,Ludo_na!$A$2:$AB$602,2,0))</f>
        <v>166</v>
      </c>
      <c r="C193" s="225" t="str">
        <f>IF(VLOOKUP($A193,Tournoi!$B$2:$AB$601,3,0)="","",VLOOKUP($A193,Tournoi!$B$2:$AB$601,3,0))</f>
        <v>Pattyn</v>
      </c>
      <c r="D193" s="225" t="str">
        <f>IF(VLOOKUP($A193,Tournoi!$B$2:$AB$601,4,0)="","",VLOOKUP($A193,Tournoi!$B$2:$AB$601,4,0))</f>
        <v>Thierry</v>
      </c>
      <c r="E193" s="197" t="str">
        <f>IF(VLOOKUP($A193,Tournoi!$B$2:$AB$601,5,0)="","",VLOOKUP($A193,Tournoi!$B$2:$AB$601,5,0))</f>
        <v>Spelen op Zolder</v>
      </c>
      <c r="F193" t="str">
        <f>IF(VLOOKUP($A193,Tournoi!$B$2:$AB$601,6,0)="","",VLOOKUP($A193,Tournoi!$B$2:$AB$601,6,0))</f>
        <v/>
      </c>
      <c r="G193" t="str">
        <f>IF(VLOOKUP($A193,Tournoi!$B$2:$AB$601,6,0)="","",VLOOKUP($A193,Tournoi!$B$2:$AB$601,8,0))</f>
        <v/>
      </c>
      <c r="H193" t="str">
        <f>IF(VLOOKUP($A193,Tournoi!$B$2:$AB$601,6,0)="","",VLOOKUP($A193,Tournoi!$B$2:$AB$601,12,0))</f>
        <v/>
      </c>
      <c r="I193" t="str">
        <f>IF(VLOOKUP($A193,Tournoi!$B$2:$AB$601,6,0)="","",VLOOKUP($A193,Tournoi!$B$2:$AB$601,13,0))</f>
        <v/>
      </c>
      <c r="J193" t="str">
        <f>IF(VLOOKUP($A193,Tournoi!$B$2:$AB$601,6,0)="","",VLOOKUP($A193,Tournoi!$B$2:$AB$601,17,0))</f>
        <v/>
      </c>
      <c r="K193" t="str">
        <f>IF(VLOOKUP($A193,Tournoi!$B$2:$AB$601,6,0)="","",VLOOKUP($A193,Tournoi!$B$2:$AB$601,18,0))</f>
        <v/>
      </c>
      <c r="L193" t="str">
        <f>IF(VLOOKUP($A193,Tournoi!$B$2:$AB$601,6,0)="","",VLOOKUP($A193,Tournoi!$B$2:$AB$601,22,0))</f>
        <v/>
      </c>
    </row>
    <row r="194" spans="1:12" ht="14.1" customHeight="1" x14ac:dyDescent="0.2">
      <c r="A194" s="30">
        <v>193</v>
      </c>
      <c r="B194" s="224">
        <f>IF(VLOOKUP($A194,Ludo_na!$A$2:$AB$602,3,0)="","",VLOOKUP($A194,Ludo_na!$A$2:$AB$602,2,0))</f>
        <v>6</v>
      </c>
      <c r="C194" s="225" t="str">
        <f>IF(VLOOKUP($A194,Tournoi!$B$2:$AB$601,3,0)="","",VLOOKUP($A194,Tournoi!$B$2:$AB$601,3,0))</f>
        <v>Jonckers</v>
      </c>
      <c r="D194" s="225" t="str">
        <f>IF(VLOOKUP($A194,Tournoi!$B$2:$AB$601,4,0)="","",VLOOKUP($A194,Tournoi!$B$2:$AB$601,4,0))</f>
        <v>Gunther</v>
      </c>
      <c r="E194" s="197" t="str">
        <f>IF(VLOOKUP($A194,Tournoi!$B$2:$AB$601,5,0)="","",VLOOKUP($A194,Tournoi!$B$2:$AB$601,5,0))</f>
        <v>t Gezelschap</v>
      </c>
      <c r="F194" s="226" t="str">
        <f>IF(VLOOKUP($A194,Tournoi!$B$2:$AB$601,6,0)="","",VLOOKUP($A194,Tournoi!$B$2:$AB$601,6,0))</f>
        <v>Aanwezig</v>
      </c>
      <c r="G194" s="226" t="str">
        <f>IF(VLOOKUP($A194,Tournoi!$B$2:$AB$601,6,0)="","",VLOOKUP($A194,Tournoi!$B$2:$AB$601,8,0))</f>
        <v>La Isla</v>
      </c>
      <c r="H194" s="227">
        <f>IF(VLOOKUP($A194,Tournoi!$B$2:$AB$601,6,0)="","",VLOOKUP($A194,Tournoi!$B$2:$AB$601,12,0))</f>
        <v>104.3097643097643</v>
      </c>
      <c r="I194" s="226" t="str">
        <f>IF(VLOOKUP($A194,Tournoi!$B$2:$AB$601,6,0)="","",VLOOKUP($A194,Tournoi!$B$2:$AB$601,13,0))</f>
        <v>Village</v>
      </c>
      <c r="J194" s="227">
        <f>IF(VLOOKUP($A194,Tournoi!$B$2:$AB$601,6,0)="","",VLOOKUP($A194,Tournoi!$B$2:$AB$601,17,0))</f>
        <v>104.30051813471502</v>
      </c>
      <c r="K194" s="226" t="str">
        <f>IF(VLOOKUP($A194,Tournoi!$B$2:$AB$601,6,0)="","",VLOOKUP($A194,Tournoi!$B$2:$AB$601,18,0))</f>
        <v>Fold-it</v>
      </c>
      <c r="L194" s="227">
        <f>IF(VLOOKUP($A194,Tournoi!$B$2:$AB$601,6,0)="","",VLOOKUP($A194,Tournoi!$B$2:$AB$601,22,0))</f>
        <v>33.533333333333331</v>
      </c>
    </row>
    <row r="195" spans="1:12" ht="14.1" customHeight="1" x14ac:dyDescent="0.2">
      <c r="A195" s="30">
        <v>194</v>
      </c>
      <c r="B195" s="224">
        <f>IF(VLOOKUP($A195,Ludo_na!$A$2:$AB$602,3,0)="","",VLOOKUP($A195,Ludo_na!$A$2:$AB$602,2,0))</f>
        <v>446</v>
      </c>
      <c r="C195" s="225" t="str">
        <f>IF(VLOOKUP($A195,Tournoi!$B$2:$AB$601,3,0)="","",VLOOKUP($A195,Tournoi!$B$2:$AB$601,3,0))</f>
        <v>Vancompernolle</v>
      </c>
      <c r="D195" s="225" t="str">
        <f>IF(VLOOKUP($A195,Tournoi!$B$2:$AB$601,4,0)="","",VLOOKUP($A195,Tournoi!$B$2:$AB$601,4,0))</f>
        <v>Davy</v>
      </c>
      <c r="E195" s="197" t="str">
        <f>IF(VLOOKUP($A195,Tournoi!$B$2:$AB$601,5,0)="","",VLOOKUP($A195,Tournoi!$B$2:$AB$601,5,0))</f>
        <v>Spelen op Zolder</v>
      </c>
      <c r="F195" t="str">
        <f>IF(VLOOKUP($A195,Tournoi!$B$2:$AB$601,6,0)="","",VLOOKUP($A195,Tournoi!$B$2:$AB$601,6,0))</f>
        <v/>
      </c>
      <c r="G195" t="str">
        <f>IF(VLOOKUP($A195,Tournoi!$B$2:$AB$601,6,0)="","",VLOOKUP($A195,Tournoi!$B$2:$AB$601,8,0))</f>
        <v/>
      </c>
      <c r="H195" t="str">
        <f>IF(VLOOKUP($A195,Tournoi!$B$2:$AB$601,6,0)="","",VLOOKUP($A195,Tournoi!$B$2:$AB$601,12,0))</f>
        <v/>
      </c>
      <c r="I195" t="str">
        <f>IF(VLOOKUP($A195,Tournoi!$B$2:$AB$601,6,0)="","",VLOOKUP($A195,Tournoi!$B$2:$AB$601,13,0))</f>
        <v/>
      </c>
      <c r="J195" t="str">
        <f>IF(VLOOKUP($A195,Tournoi!$B$2:$AB$601,6,0)="","",VLOOKUP($A195,Tournoi!$B$2:$AB$601,17,0))</f>
        <v/>
      </c>
      <c r="K195" t="str">
        <f>IF(VLOOKUP($A195,Tournoi!$B$2:$AB$601,6,0)="","",VLOOKUP($A195,Tournoi!$B$2:$AB$601,18,0))</f>
        <v/>
      </c>
      <c r="L195" t="str">
        <f>IF(VLOOKUP($A195,Tournoi!$B$2:$AB$601,6,0)="","",VLOOKUP($A195,Tournoi!$B$2:$AB$601,22,0))</f>
        <v/>
      </c>
    </row>
    <row r="196" spans="1:12" ht="14.1" customHeight="1" x14ac:dyDescent="0.2">
      <c r="A196" s="30">
        <v>195</v>
      </c>
      <c r="B196" s="224">
        <f>IF(VLOOKUP($A196,Ludo_na!$A$2:$AB$602,3,0)="","",VLOOKUP($A196,Ludo_na!$A$2:$AB$602,2,0))</f>
        <v>38</v>
      </c>
      <c r="C196" s="225" t="str">
        <f>IF(VLOOKUP($A196,Tournoi!$B$2:$AB$601,3,0)="","",VLOOKUP($A196,Tournoi!$B$2:$AB$601,3,0))</f>
        <v>Peerens</v>
      </c>
      <c r="D196" s="225" t="str">
        <f>IF(VLOOKUP($A196,Tournoi!$B$2:$AB$601,4,0)="","",VLOOKUP($A196,Tournoi!$B$2:$AB$601,4,0))</f>
        <v>Suzy</v>
      </c>
      <c r="E196" s="197" t="str">
        <f>IF(VLOOKUP($A196,Tournoi!$B$2:$AB$601,5,0)="","",VLOOKUP($A196,Tournoi!$B$2:$AB$601,5,0))</f>
        <v>t Gezelschap</v>
      </c>
      <c r="F196" s="226" t="str">
        <f>IF(VLOOKUP($A196,Tournoi!$B$2:$AB$601,6,0)="","",VLOOKUP($A196,Tournoi!$B$2:$AB$601,6,0))</f>
        <v>Aanwezig</v>
      </c>
      <c r="G196" s="226" t="str">
        <f>IF(VLOOKUP($A196,Tournoi!$B$2:$AB$601,6,0)="","",VLOOKUP($A196,Tournoi!$B$2:$AB$601,8,0))</f>
        <v>Die Burgen von Burgund</v>
      </c>
      <c r="H196" s="227">
        <f>IF(VLOOKUP($A196,Tournoi!$B$2:$AB$601,6,0)="","",VLOOKUP($A196,Tournoi!$B$2:$AB$601,12,0))</f>
        <v>0.23636363636363636</v>
      </c>
      <c r="I196" s="226" t="str">
        <f>IF(VLOOKUP($A196,Tournoi!$B$2:$AB$601,6,0)="","",VLOOKUP($A196,Tournoi!$B$2:$AB$601,13,0))</f>
        <v>Die Burgen von Burgund</v>
      </c>
      <c r="J196" s="227">
        <f>IF(VLOOKUP($A196,Tournoi!$B$2:$AB$601,6,0)="","",VLOOKUP($A196,Tournoi!$B$2:$AB$601,17,0))</f>
        <v>104.27709497206703</v>
      </c>
      <c r="K196" s="226" t="str">
        <f>IF(VLOOKUP($A196,Tournoi!$B$2:$AB$601,6,0)="","",VLOOKUP($A196,Tournoi!$B$2:$AB$601,18,0))</f>
        <v>Majesty</v>
      </c>
      <c r="L196" s="227">
        <f>IF(VLOOKUP($A196,Tournoi!$B$2:$AB$601,6,0)="","",VLOOKUP($A196,Tournoi!$B$2:$AB$601,22,0))</f>
        <v>0.23076923076923078</v>
      </c>
    </row>
    <row r="197" spans="1:12" ht="14.1" customHeight="1" x14ac:dyDescent="0.2">
      <c r="A197" s="30">
        <v>196</v>
      </c>
      <c r="B197" s="224">
        <f>IF(VLOOKUP($A197,Ludo_na!$A$2:$AB$602,3,0)="","",VLOOKUP($A197,Ludo_na!$A$2:$AB$602,2,0))</f>
        <v>206</v>
      </c>
      <c r="C197" s="225" t="str">
        <f>IF(VLOOKUP($A197,Tournoi!$B$2:$AB$601,3,0)="","",VLOOKUP($A197,Tournoi!$B$2:$AB$601,3,0))</f>
        <v>Devlaminck</v>
      </c>
      <c r="D197" s="225" t="str">
        <f>IF(VLOOKUP($A197,Tournoi!$B$2:$AB$601,4,0)="","",VLOOKUP($A197,Tournoi!$B$2:$AB$601,4,0))</f>
        <v>Stephan</v>
      </c>
      <c r="E197" s="197" t="str">
        <f>IF(VLOOKUP($A197,Tournoi!$B$2:$AB$601,5,0)="","",VLOOKUP($A197,Tournoi!$B$2:$AB$601,5,0))</f>
        <v>Teen en Tander</v>
      </c>
      <c r="F197" t="str">
        <f>IF(VLOOKUP($A197,Tournoi!$B$2:$AB$601,6,0)="","",VLOOKUP($A197,Tournoi!$B$2:$AB$601,6,0))</f>
        <v/>
      </c>
      <c r="G197" t="str">
        <f>IF(VLOOKUP($A197,Tournoi!$B$2:$AB$601,6,0)="","",VLOOKUP($A197,Tournoi!$B$2:$AB$601,8,0))</f>
        <v/>
      </c>
      <c r="H197" t="str">
        <f>IF(VLOOKUP($A197,Tournoi!$B$2:$AB$601,6,0)="","",VLOOKUP($A197,Tournoi!$B$2:$AB$601,12,0))</f>
        <v/>
      </c>
      <c r="I197" t="str">
        <f>IF(VLOOKUP($A197,Tournoi!$B$2:$AB$601,6,0)="","",VLOOKUP($A197,Tournoi!$B$2:$AB$601,13,0))</f>
        <v/>
      </c>
      <c r="J197" t="str">
        <f>IF(VLOOKUP($A197,Tournoi!$B$2:$AB$601,6,0)="","",VLOOKUP($A197,Tournoi!$B$2:$AB$601,17,0))</f>
        <v/>
      </c>
      <c r="K197" t="str">
        <f>IF(VLOOKUP($A197,Tournoi!$B$2:$AB$601,6,0)="","",VLOOKUP($A197,Tournoi!$B$2:$AB$601,18,0))</f>
        <v/>
      </c>
      <c r="L197" t="str">
        <f>IF(VLOOKUP($A197,Tournoi!$B$2:$AB$601,6,0)="","",VLOOKUP($A197,Tournoi!$B$2:$AB$601,22,0))</f>
        <v/>
      </c>
    </row>
    <row r="198" spans="1:12" ht="14.1" customHeight="1" x14ac:dyDescent="0.2">
      <c r="A198" s="30">
        <v>197</v>
      </c>
      <c r="B198" s="224">
        <f>IF(VLOOKUP($A198,Ludo_na!$A$2:$AB$602,3,0)="","",VLOOKUP($A198,Ludo_na!$A$2:$AB$602,2,0))</f>
        <v>392</v>
      </c>
      <c r="C198" s="225" t="str">
        <f>IF(VLOOKUP($A198,Tournoi!$B$2:$AB$601,3,0)="","",VLOOKUP($A198,Tournoi!$B$2:$AB$601,3,0))</f>
        <v>Verstraete</v>
      </c>
      <c r="D198" s="225" t="str">
        <f>IF(VLOOKUP($A198,Tournoi!$B$2:$AB$601,4,0)="","",VLOOKUP($A198,Tournoi!$B$2:$AB$601,4,0))</f>
        <v>Ann</v>
      </c>
      <c r="E198" s="197" t="str">
        <f>IF(VLOOKUP($A198,Tournoi!$B$2:$AB$601,5,0)="","",VLOOKUP($A198,Tournoi!$B$2:$AB$601,5,0))</f>
        <v>Spelen op Zolder</v>
      </c>
      <c r="F198" t="str">
        <f>IF(VLOOKUP($A198,Tournoi!$B$2:$AB$601,6,0)="","",VLOOKUP($A198,Tournoi!$B$2:$AB$601,6,0))</f>
        <v/>
      </c>
      <c r="G198" t="str">
        <f>IF(VLOOKUP($A198,Tournoi!$B$2:$AB$601,6,0)="","",VLOOKUP($A198,Tournoi!$B$2:$AB$601,8,0))</f>
        <v/>
      </c>
      <c r="H198" t="str">
        <f>IF(VLOOKUP($A198,Tournoi!$B$2:$AB$601,6,0)="","",VLOOKUP($A198,Tournoi!$B$2:$AB$601,12,0))</f>
        <v/>
      </c>
      <c r="I198" t="str">
        <f>IF(VLOOKUP($A198,Tournoi!$B$2:$AB$601,6,0)="","",VLOOKUP($A198,Tournoi!$B$2:$AB$601,13,0))</f>
        <v/>
      </c>
      <c r="J198" t="str">
        <f>IF(VLOOKUP($A198,Tournoi!$B$2:$AB$601,6,0)="","",VLOOKUP($A198,Tournoi!$B$2:$AB$601,17,0))</f>
        <v/>
      </c>
      <c r="K198" t="str">
        <f>IF(VLOOKUP($A198,Tournoi!$B$2:$AB$601,6,0)="","",VLOOKUP($A198,Tournoi!$B$2:$AB$601,18,0))</f>
        <v/>
      </c>
      <c r="L198" t="str">
        <f>IF(VLOOKUP($A198,Tournoi!$B$2:$AB$601,6,0)="","",VLOOKUP($A198,Tournoi!$B$2:$AB$601,22,0))</f>
        <v/>
      </c>
    </row>
    <row r="199" spans="1:12" ht="14.1" customHeight="1" x14ac:dyDescent="0.2">
      <c r="A199" s="30">
        <v>198</v>
      </c>
      <c r="B199" s="224">
        <f>IF(VLOOKUP($A199,Ludo_na!$A$2:$AB$602,3,0)="","",VLOOKUP($A199,Ludo_na!$A$2:$AB$602,2,0))</f>
        <v>305</v>
      </c>
      <c r="C199" s="225" t="str">
        <f>IF(VLOOKUP($A199,Tournoi!$B$2:$AB$601,3,0)="","",VLOOKUP($A199,Tournoi!$B$2:$AB$601,3,0))</f>
        <v>Bracke</v>
      </c>
      <c r="D199" s="225" t="str">
        <f>IF(VLOOKUP($A199,Tournoi!$B$2:$AB$601,4,0)="","",VLOOKUP($A199,Tournoi!$B$2:$AB$601,4,0))</f>
        <v>Julio</v>
      </c>
      <c r="E199" t="str">
        <f>IF(VLOOKUP($A199,Tournoi!$B$2:$AB$601,5,0)="","",VLOOKUP($A199,Tournoi!$B$2:$AB$601,5,0))</f>
        <v/>
      </c>
      <c r="F199" t="str">
        <f>IF(VLOOKUP($A199,Tournoi!$B$2:$AB$601,6,0)="","",VLOOKUP($A199,Tournoi!$B$2:$AB$601,6,0))</f>
        <v/>
      </c>
      <c r="G199" t="str">
        <f>IF(VLOOKUP($A199,Tournoi!$B$2:$AB$601,6,0)="","",VLOOKUP($A199,Tournoi!$B$2:$AB$601,8,0))</f>
        <v/>
      </c>
      <c r="H199" t="str">
        <f>IF(VLOOKUP($A199,Tournoi!$B$2:$AB$601,6,0)="","",VLOOKUP($A199,Tournoi!$B$2:$AB$601,12,0))</f>
        <v/>
      </c>
      <c r="I199" t="str">
        <f>IF(VLOOKUP($A199,Tournoi!$B$2:$AB$601,6,0)="","",VLOOKUP($A199,Tournoi!$B$2:$AB$601,13,0))</f>
        <v/>
      </c>
      <c r="J199" t="str">
        <f>IF(VLOOKUP($A199,Tournoi!$B$2:$AB$601,6,0)="","",VLOOKUP($A199,Tournoi!$B$2:$AB$601,17,0))</f>
        <v/>
      </c>
      <c r="K199" t="str">
        <f>IF(VLOOKUP($A199,Tournoi!$B$2:$AB$601,6,0)="","",VLOOKUP($A199,Tournoi!$B$2:$AB$601,18,0))</f>
        <v/>
      </c>
      <c r="L199" t="str">
        <f>IF(VLOOKUP($A199,Tournoi!$B$2:$AB$601,6,0)="","",VLOOKUP($A199,Tournoi!$B$2:$AB$601,22,0))</f>
        <v/>
      </c>
    </row>
    <row r="200" spans="1:12" ht="14.1" customHeight="1" x14ac:dyDescent="0.2">
      <c r="A200" s="30">
        <v>199</v>
      </c>
      <c r="B200" s="224">
        <f>IF(VLOOKUP($A200,Ludo_na!$A$2:$AB$602,3,0)="","",VLOOKUP($A200,Ludo_na!$A$2:$AB$602,2,0))</f>
        <v>136</v>
      </c>
      <c r="C200" s="225" t="str">
        <f>IF(VLOOKUP($A200,Tournoi!$B$2:$AB$601,3,0)="","",VLOOKUP($A200,Tournoi!$B$2:$AB$601,3,0))</f>
        <v>Fournier</v>
      </c>
      <c r="D200" s="225" t="str">
        <f>IF(VLOOKUP($A200,Tournoi!$B$2:$AB$601,4,0)="","",VLOOKUP($A200,Tournoi!$B$2:$AB$601,4,0))</f>
        <v>Mickaël</v>
      </c>
      <c r="E200" t="str">
        <f>IF(VLOOKUP($A200,Tournoi!$B$2:$AB$601,5,0)="","",VLOOKUP($A200,Tournoi!$B$2:$AB$601,5,0))</f>
        <v/>
      </c>
      <c r="F200" t="str">
        <f>IF(VLOOKUP($A200,Tournoi!$B$2:$AB$601,6,0)="","",VLOOKUP($A200,Tournoi!$B$2:$AB$601,6,0))</f>
        <v/>
      </c>
      <c r="G200" t="str">
        <f>IF(VLOOKUP($A200,Tournoi!$B$2:$AB$601,6,0)="","",VLOOKUP($A200,Tournoi!$B$2:$AB$601,8,0))</f>
        <v/>
      </c>
      <c r="H200" t="str">
        <f>IF(VLOOKUP($A200,Tournoi!$B$2:$AB$601,6,0)="","",VLOOKUP($A200,Tournoi!$B$2:$AB$601,12,0))</f>
        <v/>
      </c>
      <c r="I200" t="str">
        <f>IF(VLOOKUP($A200,Tournoi!$B$2:$AB$601,6,0)="","",VLOOKUP($A200,Tournoi!$B$2:$AB$601,13,0))</f>
        <v/>
      </c>
      <c r="J200" t="str">
        <f>IF(VLOOKUP($A200,Tournoi!$B$2:$AB$601,6,0)="","",VLOOKUP($A200,Tournoi!$B$2:$AB$601,17,0))</f>
        <v/>
      </c>
      <c r="K200" t="str">
        <f>IF(VLOOKUP($A200,Tournoi!$B$2:$AB$601,6,0)="","",VLOOKUP($A200,Tournoi!$B$2:$AB$601,18,0))</f>
        <v/>
      </c>
      <c r="L200" t="str">
        <f>IF(VLOOKUP($A200,Tournoi!$B$2:$AB$601,6,0)="","",VLOOKUP($A200,Tournoi!$B$2:$AB$601,22,0))</f>
        <v/>
      </c>
    </row>
    <row r="201" spans="1:12" ht="14.1" customHeight="1" x14ac:dyDescent="0.2">
      <c r="A201" s="30">
        <v>200</v>
      </c>
      <c r="B201" s="224">
        <f>IF(VLOOKUP($A201,Ludo_na!$A$2:$AB$602,3,0)="","",VLOOKUP($A201,Ludo_na!$A$2:$AB$602,2,0))</f>
        <v>174</v>
      </c>
      <c r="C201" s="225" t="str">
        <f>IF(VLOOKUP($A201,Tournoi!$B$2:$AB$601,3,0)="","",VLOOKUP($A201,Tournoi!$B$2:$AB$601,3,0))</f>
        <v>Beschuyt</v>
      </c>
      <c r="D201" s="225" t="str">
        <f>IF(VLOOKUP($A201,Tournoi!$B$2:$AB$601,4,0)="","",VLOOKUP($A201,Tournoi!$B$2:$AB$601,4,0))</f>
        <v>Davy</v>
      </c>
      <c r="E201" s="197" t="str">
        <f>IF(VLOOKUP($A201,Tournoi!$B$2:$AB$601,5,0)="","",VLOOKUP($A201,Tournoi!$B$2:$AB$601,5,0))</f>
        <v>De Strateeg</v>
      </c>
      <c r="F201" t="str">
        <f>IF(VLOOKUP($A201,Tournoi!$B$2:$AB$601,6,0)="","",VLOOKUP($A201,Tournoi!$B$2:$AB$601,6,0))</f>
        <v/>
      </c>
      <c r="G201" t="str">
        <f>IF(VLOOKUP($A201,Tournoi!$B$2:$AB$601,6,0)="","",VLOOKUP($A201,Tournoi!$B$2:$AB$601,8,0))</f>
        <v/>
      </c>
      <c r="H201" t="str">
        <f>IF(VLOOKUP($A201,Tournoi!$B$2:$AB$601,6,0)="","",VLOOKUP($A201,Tournoi!$B$2:$AB$601,12,0))</f>
        <v/>
      </c>
      <c r="I201" t="str">
        <f>IF(VLOOKUP($A201,Tournoi!$B$2:$AB$601,6,0)="","",VLOOKUP($A201,Tournoi!$B$2:$AB$601,13,0))</f>
        <v/>
      </c>
      <c r="J201" t="str">
        <f>IF(VLOOKUP($A201,Tournoi!$B$2:$AB$601,6,0)="","",VLOOKUP($A201,Tournoi!$B$2:$AB$601,17,0))</f>
        <v/>
      </c>
      <c r="K201" t="str">
        <f>IF(VLOOKUP($A201,Tournoi!$B$2:$AB$601,6,0)="","",VLOOKUP($A201,Tournoi!$B$2:$AB$601,18,0))</f>
        <v/>
      </c>
      <c r="L201" t="str">
        <f>IF(VLOOKUP($A201,Tournoi!$B$2:$AB$601,6,0)="","",VLOOKUP($A201,Tournoi!$B$2:$AB$601,22,0))</f>
        <v/>
      </c>
    </row>
    <row r="202" spans="1:12" ht="14.1" customHeight="1" x14ac:dyDescent="0.2">
      <c r="A202" s="30">
        <v>201</v>
      </c>
      <c r="B202" s="224">
        <f>IF(VLOOKUP($A202,Ludo_na!$A$2:$AB$602,3,0)="","",VLOOKUP($A202,Ludo_na!$A$2:$AB$602,2,0))</f>
        <v>36</v>
      </c>
      <c r="C202" s="225" t="str">
        <f>IF(VLOOKUP($A202,Tournoi!$B$2:$AB$601,3,0)="","",VLOOKUP($A202,Tournoi!$B$2:$AB$601,3,0))</f>
        <v>Vandendriessche</v>
      </c>
      <c r="D202" s="225" t="str">
        <f>IF(VLOOKUP($A202,Tournoi!$B$2:$AB$601,4,0)="","",VLOOKUP($A202,Tournoi!$B$2:$AB$601,4,0))</f>
        <v>Jeroen</v>
      </c>
      <c r="E202" s="197" t="str">
        <f>IF(VLOOKUP($A202,Tournoi!$B$2:$AB$601,5,0)="","",VLOOKUP($A202,Tournoi!$B$2:$AB$601,5,0))</f>
        <v>Los Loopinos</v>
      </c>
      <c r="F202" t="str">
        <f>IF(VLOOKUP($A202,Tournoi!$B$2:$AB$601,6,0)="","",VLOOKUP($A202,Tournoi!$B$2:$AB$601,6,0))</f>
        <v>Aanwezig</v>
      </c>
      <c r="G202" t="str">
        <f>IF(VLOOKUP($A202,Tournoi!$B$2:$AB$601,6,0)="","",VLOOKUP($A202,Tournoi!$B$2:$AB$601,8,0))</f>
        <v>Berenpark</v>
      </c>
      <c r="H202">
        <f>IF(VLOOKUP($A202,Tournoi!$B$2:$AB$601,6,0)="","",VLOOKUP($A202,Tournoi!$B$2:$AB$601,12,0))</f>
        <v>0.18630136986301371</v>
      </c>
      <c r="I202" t="str">
        <f>IF(VLOOKUP($A202,Tournoi!$B$2:$AB$601,6,0)="","",VLOOKUP($A202,Tournoi!$B$2:$AB$601,13,0))</f>
        <v>Die Burgen von Burgund</v>
      </c>
      <c r="J202">
        <f>IF(VLOOKUP($A202,Tournoi!$B$2:$AB$601,6,0)="","",VLOOKUP($A202,Tournoi!$B$2:$AB$601,17,0))</f>
        <v>104.27479091995221</v>
      </c>
      <c r="K202" t="str">
        <f>IF(VLOOKUP($A202,Tournoi!$B$2:$AB$601,6,0)="","",VLOOKUP($A202,Tournoi!$B$2:$AB$601,18,0))</f>
        <v>Cities of Splendor</v>
      </c>
      <c r="L202">
        <f>IF(VLOOKUP($A202,Tournoi!$B$2:$AB$601,6,0)="","",VLOOKUP($A202,Tournoi!$B$2:$AB$601,22,0))</f>
        <v>0.23728813559322035</v>
      </c>
    </row>
    <row r="203" spans="1:12" ht="14.1" customHeight="1" x14ac:dyDescent="0.2">
      <c r="A203" s="30">
        <v>202</v>
      </c>
      <c r="B203" s="224">
        <f>IF(VLOOKUP($A203,Ludo_na!$A$2:$AB$602,3,0)="","",VLOOKUP($A203,Ludo_na!$A$2:$AB$602,2,0))</f>
        <v>289</v>
      </c>
      <c r="C203" s="225" t="str">
        <f>IF(VLOOKUP($A203,Tournoi!$B$2:$AB$601,3,0)="","",VLOOKUP($A203,Tournoi!$B$2:$AB$601,3,0))</f>
        <v>Waelput</v>
      </c>
      <c r="D203" s="225" t="str">
        <f>IF(VLOOKUP($A203,Tournoi!$B$2:$AB$601,4,0)="","",VLOOKUP($A203,Tournoi!$B$2:$AB$601,4,0))</f>
        <v>Jolien</v>
      </c>
      <c r="E203" s="197" t="str">
        <f>IF(VLOOKUP($A203,Tournoi!$B$2:$AB$601,5,0)="","",VLOOKUP($A203,Tournoi!$B$2:$AB$601,5,0))</f>
        <v>De Bokkensprong</v>
      </c>
      <c r="F203" t="str">
        <f>IF(VLOOKUP($A203,Tournoi!$B$2:$AB$601,6,0)="","",VLOOKUP($A203,Tournoi!$B$2:$AB$601,6,0))</f>
        <v/>
      </c>
      <c r="G203" t="str">
        <f>IF(VLOOKUP($A203,Tournoi!$B$2:$AB$601,6,0)="","",VLOOKUP($A203,Tournoi!$B$2:$AB$601,8,0))</f>
        <v/>
      </c>
      <c r="H203" t="str">
        <f>IF(VLOOKUP($A203,Tournoi!$B$2:$AB$601,6,0)="","",VLOOKUP($A203,Tournoi!$B$2:$AB$601,12,0))</f>
        <v/>
      </c>
      <c r="I203" t="str">
        <f>IF(VLOOKUP($A203,Tournoi!$B$2:$AB$601,6,0)="","",VLOOKUP($A203,Tournoi!$B$2:$AB$601,13,0))</f>
        <v/>
      </c>
      <c r="J203" t="str">
        <f>IF(VLOOKUP($A203,Tournoi!$B$2:$AB$601,6,0)="","",VLOOKUP($A203,Tournoi!$B$2:$AB$601,17,0))</f>
        <v/>
      </c>
      <c r="K203" t="str">
        <f>IF(VLOOKUP($A203,Tournoi!$B$2:$AB$601,6,0)="","",VLOOKUP($A203,Tournoi!$B$2:$AB$601,18,0))</f>
        <v/>
      </c>
      <c r="L203" t="str">
        <f>IF(VLOOKUP($A203,Tournoi!$B$2:$AB$601,6,0)="","",VLOOKUP($A203,Tournoi!$B$2:$AB$601,22,0))</f>
        <v/>
      </c>
    </row>
    <row r="204" spans="1:12" ht="14.1" customHeight="1" x14ac:dyDescent="0.2">
      <c r="A204" s="30">
        <v>203</v>
      </c>
      <c r="B204" s="224">
        <f>IF(VLOOKUP($A204,Ludo_na!$A$2:$AB$602,3,0)="","",VLOOKUP($A204,Ludo_na!$A$2:$AB$602,2,0))</f>
        <v>29</v>
      </c>
      <c r="C204" s="225" t="str">
        <f>IF(VLOOKUP($A204,Tournoi!$B$2:$AB$601,3,0)="","",VLOOKUP($A204,Tournoi!$B$2:$AB$601,3,0))</f>
        <v>Hautecoeur</v>
      </c>
      <c r="D204" s="225" t="str">
        <f>IF(VLOOKUP($A204,Tournoi!$B$2:$AB$601,4,0)="","",VLOOKUP($A204,Tournoi!$B$2:$AB$601,4,0))</f>
        <v>Michel</v>
      </c>
      <c r="E204" s="197" t="str">
        <f>IF(VLOOKUP($A204,Tournoi!$B$2:$AB$601,5,0)="","",VLOOKUP($A204,Tournoi!$B$2:$AB$601,5,0))</f>
        <v>Imagimonde</v>
      </c>
      <c r="F204" s="226" t="str">
        <f>IF(VLOOKUP($A204,Tournoi!$B$2:$AB$601,6,0)="","",VLOOKUP($A204,Tournoi!$B$2:$AB$601,6,0))</f>
        <v/>
      </c>
      <c r="G204" s="226" t="str">
        <f>IF(VLOOKUP($A204,Tournoi!$B$2:$AB$601,6,0)="","",VLOOKUP($A204,Tournoi!$B$2:$AB$601,8,0))</f>
        <v/>
      </c>
      <c r="H204" s="227" t="str">
        <f>IF(VLOOKUP($A204,Tournoi!$B$2:$AB$601,6,0)="","",VLOOKUP($A204,Tournoi!$B$2:$AB$601,12,0))</f>
        <v/>
      </c>
      <c r="I204" s="226" t="str">
        <f>IF(VLOOKUP($A204,Tournoi!$B$2:$AB$601,6,0)="","",VLOOKUP($A204,Tournoi!$B$2:$AB$601,13,0))</f>
        <v/>
      </c>
      <c r="J204" s="227" t="str">
        <f>IF(VLOOKUP($A204,Tournoi!$B$2:$AB$601,6,0)="","",VLOOKUP($A204,Tournoi!$B$2:$AB$601,17,0))</f>
        <v/>
      </c>
      <c r="K204" s="226" t="str">
        <f>IF(VLOOKUP($A204,Tournoi!$B$2:$AB$601,6,0)="","",VLOOKUP($A204,Tournoi!$B$2:$AB$601,18,0))</f>
        <v/>
      </c>
      <c r="L204" s="227" t="str">
        <f>IF(VLOOKUP($A204,Tournoi!$B$2:$AB$601,6,0)="","",VLOOKUP($A204,Tournoi!$B$2:$AB$601,22,0))</f>
        <v/>
      </c>
    </row>
    <row r="205" spans="1:12" ht="14.1" customHeight="1" x14ac:dyDescent="0.2">
      <c r="A205" s="30">
        <v>204</v>
      </c>
      <c r="B205" s="224">
        <f>IF(VLOOKUP($A205,Ludo_na!$A$2:$AB$602,3,0)="","",VLOOKUP($A205,Ludo_na!$A$2:$AB$602,2,0))</f>
        <v>312</v>
      </c>
      <c r="C205" s="225" t="str">
        <f>IF(VLOOKUP($A205,Tournoi!$B$2:$AB$601,3,0)="","",VLOOKUP($A205,Tournoi!$B$2:$AB$601,3,0))</f>
        <v>De Clercq</v>
      </c>
      <c r="D205" s="225" t="str">
        <f>IF(VLOOKUP($A205,Tournoi!$B$2:$AB$601,4,0)="","",VLOOKUP($A205,Tournoi!$B$2:$AB$601,4,0))</f>
        <v>Lien</v>
      </c>
      <c r="E205" t="str">
        <f>IF(VLOOKUP($A205,Tournoi!$B$2:$AB$601,5,0)="","",VLOOKUP($A205,Tournoi!$B$2:$AB$601,5,0))</f>
        <v/>
      </c>
      <c r="F205" t="str">
        <f>IF(VLOOKUP($A205,Tournoi!$B$2:$AB$601,6,0)="","",VLOOKUP($A205,Tournoi!$B$2:$AB$601,6,0))</f>
        <v/>
      </c>
      <c r="G205" t="str">
        <f>IF(VLOOKUP($A205,Tournoi!$B$2:$AB$601,6,0)="","",VLOOKUP($A205,Tournoi!$B$2:$AB$601,8,0))</f>
        <v/>
      </c>
      <c r="H205" t="str">
        <f>IF(VLOOKUP($A205,Tournoi!$B$2:$AB$601,6,0)="","",VLOOKUP($A205,Tournoi!$B$2:$AB$601,12,0))</f>
        <v/>
      </c>
      <c r="I205" t="str">
        <f>IF(VLOOKUP($A205,Tournoi!$B$2:$AB$601,6,0)="","",VLOOKUP($A205,Tournoi!$B$2:$AB$601,13,0))</f>
        <v/>
      </c>
      <c r="J205" t="str">
        <f>IF(VLOOKUP($A205,Tournoi!$B$2:$AB$601,6,0)="","",VLOOKUP($A205,Tournoi!$B$2:$AB$601,17,0))</f>
        <v/>
      </c>
      <c r="K205" t="str">
        <f>IF(VLOOKUP($A205,Tournoi!$B$2:$AB$601,6,0)="","",VLOOKUP($A205,Tournoi!$B$2:$AB$601,18,0))</f>
        <v/>
      </c>
      <c r="L205" t="str">
        <f>IF(VLOOKUP($A205,Tournoi!$B$2:$AB$601,6,0)="","",VLOOKUP($A205,Tournoi!$B$2:$AB$601,22,0))</f>
        <v/>
      </c>
    </row>
    <row r="206" spans="1:12" ht="14.1" customHeight="1" x14ac:dyDescent="0.2">
      <c r="A206" s="30">
        <v>205</v>
      </c>
      <c r="B206" s="224">
        <f>IF(VLOOKUP($A206,Ludo_na!$A$2:$AB$602,3,0)="","",VLOOKUP($A206,Ludo_na!$A$2:$AB$602,2,0))</f>
        <v>357</v>
      </c>
      <c r="C206" s="225" t="str">
        <f>IF(VLOOKUP($A206,Tournoi!$B$2:$AB$601,3,0)="","",VLOOKUP($A206,Tournoi!$B$2:$AB$601,3,0))</f>
        <v>Debrule</v>
      </c>
      <c r="D206" s="225" t="str">
        <f>IF(VLOOKUP($A206,Tournoi!$B$2:$AB$601,4,0)="","",VLOOKUP($A206,Tournoi!$B$2:$AB$601,4,0))</f>
        <v>Patrick</v>
      </c>
      <c r="E206" t="str">
        <f>IF(VLOOKUP($A206,Tournoi!$B$2:$AB$601,5,0)="","",VLOOKUP($A206,Tournoi!$B$2:$AB$601,5,0))</f>
        <v/>
      </c>
      <c r="F206" t="str">
        <f>IF(VLOOKUP($A206,Tournoi!$B$2:$AB$601,6,0)="","",VLOOKUP($A206,Tournoi!$B$2:$AB$601,6,0))</f>
        <v/>
      </c>
      <c r="G206" t="str">
        <f>IF(VLOOKUP($A206,Tournoi!$B$2:$AB$601,6,0)="","",VLOOKUP($A206,Tournoi!$B$2:$AB$601,8,0))</f>
        <v/>
      </c>
      <c r="H206" t="str">
        <f>IF(VLOOKUP($A206,Tournoi!$B$2:$AB$601,6,0)="","",VLOOKUP($A206,Tournoi!$B$2:$AB$601,12,0))</f>
        <v/>
      </c>
      <c r="I206" t="str">
        <f>IF(VLOOKUP($A206,Tournoi!$B$2:$AB$601,6,0)="","",VLOOKUP($A206,Tournoi!$B$2:$AB$601,13,0))</f>
        <v/>
      </c>
      <c r="J206" t="str">
        <f>IF(VLOOKUP($A206,Tournoi!$B$2:$AB$601,6,0)="","",VLOOKUP($A206,Tournoi!$B$2:$AB$601,17,0))</f>
        <v/>
      </c>
      <c r="K206" t="str">
        <f>IF(VLOOKUP($A206,Tournoi!$B$2:$AB$601,6,0)="","",VLOOKUP($A206,Tournoi!$B$2:$AB$601,18,0))</f>
        <v/>
      </c>
      <c r="L206" t="str">
        <f>IF(VLOOKUP($A206,Tournoi!$B$2:$AB$601,6,0)="","",VLOOKUP($A206,Tournoi!$B$2:$AB$601,22,0))</f>
        <v/>
      </c>
    </row>
    <row r="207" spans="1:12" ht="14.1" customHeight="1" x14ac:dyDescent="0.2">
      <c r="A207" s="30">
        <v>206</v>
      </c>
      <c r="B207" s="224">
        <f>IF(VLOOKUP($A207,Ludo_na!$A$2:$AB$602,3,0)="","",VLOOKUP($A207,Ludo_na!$A$2:$AB$602,2,0))</f>
        <v>409</v>
      </c>
      <c r="C207" s="225" t="str">
        <f>IF(VLOOKUP($A207,Tournoi!$B$2:$AB$601,3,0)="","",VLOOKUP($A207,Tournoi!$B$2:$AB$601,3,0))</f>
        <v>Cuyt</v>
      </c>
      <c r="D207" s="225" t="str">
        <f>IF(VLOOKUP($A207,Tournoi!$B$2:$AB$601,4,0)="","",VLOOKUP($A207,Tournoi!$B$2:$AB$601,4,0))</f>
        <v>Sven</v>
      </c>
      <c r="E207" t="str">
        <f>IF(VLOOKUP($A207,Tournoi!$B$2:$AB$601,5,0)="","",VLOOKUP($A207,Tournoi!$B$2:$AB$601,5,0))</f>
        <v/>
      </c>
      <c r="F207" t="str">
        <f>IF(VLOOKUP($A207,Tournoi!$B$2:$AB$601,6,0)="","",VLOOKUP($A207,Tournoi!$B$2:$AB$601,6,0))</f>
        <v/>
      </c>
      <c r="G207" t="str">
        <f>IF(VLOOKUP($A207,Tournoi!$B$2:$AB$601,6,0)="","",VLOOKUP($A207,Tournoi!$B$2:$AB$601,8,0))</f>
        <v/>
      </c>
      <c r="H207" t="str">
        <f>IF(VLOOKUP($A207,Tournoi!$B$2:$AB$601,6,0)="","",VLOOKUP($A207,Tournoi!$B$2:$AB$601,12,0))</f>
        <v/>
      </c>
      <c r="I207" t="str">
        <f>IF(VLOOKUP($A207,Tournoi!$B$2:$AB$601,6,0)="","",VLOOKUP($A207,Tournoi!$B$2:$AB$601,13,0))</f>
        <v/>
      </c>
      <c r="J207" t="str">
        <f>IF(VLOOKUP($A207,Tournoi!$B$2:$AB$601,6,0)="","",VLOOKUP($A207,Tournoi!$B$2:$AB$601,17,0))</f>
        <v/>
      </c>
      <c r="K207" t="str">
        <f>IF(VLOOKUP($A207,Tournoi!$B$2:$AB$601,6,0)="","",VLOOKUP($A207,Tournoi!$B$2:$AB$601,18,0))</f>
        <v/>
      </c>
      <c r="L207" t="str">
        <f>IF(VLOOKUP($A207,Tournoi!$B$2:$AB$601,6,0)="","",VLOOKUP($A207,Tournoi!$B$2:$AB$601,22,0))</f>
        <v/>
      </c>
    </row>
    <row r="208" spans="1:12" ht="14.1" customHeight="1" x14ac:dyDescent="0.2">
      <c r="A208" s="30">
        <v>207</v>
      </c>
      <c r="B208" s="224">
        <f>IF(VLOOKUP($A208,Ludo_na!$A$2:$AB$602,3,0)="","",VLOOKUP($A208,Ludo_na!$A$2:$AB$602,2,0))</f>
        <v>502</v>
      </c>
      <c r="C208" s="225" t="str">
        <f>IF(VLOOKUP($A208,Tournoi!$B$2:$AB$601,3,0)="","",VLOOKUP($A208,Tournoi!$B$2:$AB$601,3,0))</f>
        <v>Schoevaerts</v>
      </c>
      <c r="D208" s="225" t="str">
        <f>IF(VLOOKUP($A208,Tournoi!$B$2:$AB$601,4,0)="","",VLOOKUP($A208,Tournoi!$B$2:$AB$601,4,0))</f>
        <v>Dimitri</v>
      </c>
      <c r="E208" t="str">
        <f>IF(VLOOKUP($A208,Tournoi!$B$2:$AB$601,5,0)="","",VLOOKUP($A208,Tournoi!$B$2:$AB$601,5,0))</f>
        <v/>
      </c>
      <c r="F208" t="str">
        <f>IF(VLOOKUP($A208,Tournoi!$B$2:$AB$601,6,0)="","",VLOOKUP($A208,Tournoi!$B$2:$AB$601,6,0))</f>
        <v/>
      </c>
      <c r="G208" t="str">
        <f>IF(VLOOKUP($A208,Tournoi!$B$2:$AB$601,6,0)="","",VLOOKUP($A208,Tournoi!$B$2:$AB$601,8,0))</f>
        <v/>
      </c>
      <c r="H208" t="str">
        <f>IF(VLOOKUP($A208,Tournoi!$B$2:$AB$601,6,0)="","",VLOOKUP($A208,Tournoi!$B$2:$AB$601,12,0))</f>
        <v/>
      </c>
      <c r="I208" t="str">
        <f>IF(VLOOKUP($A208,Tournoi!$B$2:$AB$601,6,0)="","",VLOOKUP($A208,Tournoi!$B$2:$AB$601,13,0))</f>
        <v/>
      </c>
      <c r="J208" t="str">
        <f>IF(VLOOKUP($A208,Tournoi!$B$2:$AB$601,6,0)="","",VLOOKUP($A208,Tournoi!$B$2:$AB$601,17,0))</f>
        <v/>
      </c>
      <c r="K208" t="str">
        <f>IF(VLOOKUP($A208,Tournoi!$B$2:$AB$601,6,0)="","",VLOOKUP($A208,Tournoi!$B$2:$AB$601,18,0))</f>
        <v/>
      </c>
      <c r="L208" t="str">
        <f>IF(VLOOKUP($A208,Tournoi!$B$2:$AB$601,6,0)="","",VLOOKUP($A208,Tournoi!$B$2:$AB$601,22,0))</f>
        <v/>
      </c>
    </row>
    <row r="209" spans="1:12" ht="14.1" customHeight="1" x14ac:dyDescent="0.2">
      <c r="A209" s="30">
        <v>208</v>
      </c>
      <c r="B209" s="224">
        <f>IF(VLOOKUP($A209,Ludo_na!$A$2:$AB$602,3,0)="","",VLOOKUP($A209,Ludo_na!$A$2:$AB$602,2,0))</f>
        <v>250</v>
      </c>
      <c r="C209" s="225" t="str">
        <f>IF(VLOOKUP($A209,Tournoi!$B$2:$AB$601,3,0)="","",VLOOKUP($A209,Tournoi!$B$2:$AB$601,3,0))</f>
        <v>Goethals</v>
      </c>
      <c r="D209" s="225" t="str">
        <f>IF(VLOOKUP($A209,Tournoi!$B$2:$AB$601,4,0)="","",VLOOKUP($A209,Tournoi!$B$2:$AB$601,4,0))</f>
        <v>Katrijn</v>
      </c>
      <c r="E209" s="197" t="str">
        <f>IF(VLOOKUP($A209,Tournoi!$B$2:$AB$601,5,0)="","",VLOOKUP($A209,Tournoi!$B$2:$AB$601,5,0))</f>
        <v>Spelen op Zolder</v>
      </c>
      <c r="F209" t="str">
        <f>IF(VLOOKUP($A209,Tournoi!$B$2:$AB$601,6,0)="","",VLOOKUP($A209,Tournoi!$B$2:$AB$601,6,0))</f>
        <v/>
      </c>
      <c r="G209" t="str">
        <f>IF(VLOOKUP($A209,Tournoi!$B$2:$AB$601,6,0)="","",VLOOKUP($A209,Tournoi!$B$2:$AB$601,8,0))</f>
        <v/>
      </c>
      <c r="H209" t="str">
        <f>IF(VLOOKUP($A209,Tournoi!$B$2:$AB$601,6,0)="","",VLOOKUP($A209,Tournoi!$B$2:$AB$601,12,0))</f>
        <v/>
      </c>
      <c r="I209" t="str">
        <f>IF(VLOOKUP($A209,Tournoi!$B$2:$AB$601,6,0)="","",VLOOKUP($A209,Tournoi!$B$2:$AB$601,13,0))</f>
        <v/>
      </c>
      <c r="J209" t="str">
        <f>IF(VLOOKUP($A209,Tournoi!$B$2:$AB$601,6,0)="","",VLOOKUP($A209,Tournoi!$B$2:$AB$601,17,0))</f>
        <v/>
      </c>
      <c r="K209" t="str">
        <f>IF(VLOOKUP($A209,Tournoi!$B$2:$AB$601,6,0)="","",VLOOKUP($A209,Tournoi!$B$2:$AB$601,18,0))</f>
        <v/>
      </c>
      <c r="L209" t="str">
        <f>IF(VLOOKUP($A209,Tournoi!$B$2:$AB$601,6,0)="","",VLOOKUP($A209,Tournoi!$B$2:$AB$601,22,0))</f>
        <v/>
      </c>
    </row>
    <row r="210" spans="1:12" ht="14.1" customHeight="1" x14ac:dyDescent="0.2">
      <c r="A210" s="30">
        <v>209</v>
      </c>
      <c r="B210" s="224">
        <f>IF(VLOOKUP($A210,Ludo_na!$A$2:$AB$602,3,0)="","",VLOOKUP($A210,Ludo_na!$A$2:$AB$602,2,0))</f>
        <v>79</v>
      </c>
      <c r="C210" s="225" t="str">
        <f>IF(VLOOKUP($A210,Tournoi!$B$2:$AB$601,3,0)="","",VLOOKUP($A210,Tournoi!$B$2:$AB$601,3,0))</f>
        <v>De Vos</v>
      </c>
      <c r="D210" s="225" t="str">
        <f>IF(VLOOKUP($A210,Tournoi!$B$2:$AB$601,4,0)="","",VLOOKUP($A210,Tournoi!$B$2:$AB$601,4,0))</f>
        <v>Julien</v>
      </c>
      <c r="E210" t="str">
        <f>IF(VLOOKUP($A210,Tournoi!$B$2:$AB$601,5,0)="","",VLOOKUP($A210,Tournoi!$B$2:$AB$601,5,0))</f>
        <v>Imagimonde</v>
      </c>
      <c r="F210" t="str">
        <f>IF(VLOOKUP($A210,Tournoi!$B$2:$AB$601,6,0)="","",VLOOKUP($A210,Tournoi!$B$2:$AB$601,6,0))</f>
        <v/>
      </c>
      <c r="G210" t="str">
        <f>IF(VLOOKUP($A210,Tournoi!$B$2:$AB$601,6,0)="","",VLOOKUP($A210,Tournoi!$B$2:$AB$601,8,0))</f>
        <v/>
      </c>
      <c r="H210" t="str">
        <f>IF(VLOOKUP($A210,Tournoi!$B$2:$AB$601,6,0)="","",VLOOKUP($A210,Tournoi!$B$2:$AB$601,12,0))</f>
        <v/>
      </c>
      <c r="I210" t="str">
        <f>IF(VLOOKUP($A210,Tournoi!$B$2:$AB$601,6,0)="","",VLOOKUP($A210,Tournoi!$B$2:$AB$601,13,0))</f>
        <v/>
      </c>
      <c r="J210" t="str">
        <f>IF(VLOOKUP($A210,Tournoi!$B$2:$AB$601,6,0)="","",VLOOKUP($A210,Tournoi!$B$2:$AB$601,17,0))</f>
        <v/>
      </c>
      <c r="K210" t="str">
        <f>IF(VLOOKUP($A210,Tournoi!$B$2:$AB$601,6,0)="","",VLOOKUP($A210,Tournoi!$B$2:$AB$601,18,0))</f>
        <v/>
      </c>
      <c r="L210" t="str">
        <f>IF(VLOOKUP($A210,Tournoi!$B$2:$AB$601,6,0)="","",VLOOKUP($A210,Tournoi!$B$2:$AB$601,22,0))</f>
        <v/>
      </c>
    </row>
    <row r="211" spans="1:12" ht="14.1" customHeight="1" x14ac:dyDescent="0.2">
      <c r="A211" s="30">
        <v>210</v>
      </c>
      <c r="B211" s="224">
        <f>IF(VLOOKUP($A211,Ludo_na!$A$2:$AB$602,3,0)="","",VLOOKUP($A211,Ludo_na!$A$2:$AB$602,2,0))</f>
        <v>503</v>
      </c>
      <c r="C211" s="225" t="str">
        <f>IF(VLOOKUP($A211,Tournoi!$B$2:$AB$601,3,0)="","",VLOOKUP($A211,Tournoi!$B$2:$AB$601,3,0))</f>
        <v>De Munck</v>
      </c>
      <c r="D211" s="225" t="str">
        <f>IF(VLOOKUP($A211,Tournoi!$B$2:$AB$601,4,0)="","",VLOOKUP($A211,Tournoi!$B$2:$AB$601,4,0))</f>
        <v>Eline</v>
      </c>
      <c r="E211" t="str">
        <f>IF(VLOOKUP($A211,Tournoi!$B$2:$AB$601,5,0)="","",VLOOKUP($A211,Tournoi!$B$2:$AB$601,5,0))</f>
        <v/>
      </c>
      <c r="F211" t="str">
        <f>IF(VLOOKUP($A211,Tournoi!$B$2:$AB$601,6,0)="","",VLOOKUP($A211,Tournoi!$B$2:$AB$601,6,0))</f>
        <v/>
      </c>
      <c r="G211" t="str">
        <f>IF(VLOOKUP($A211,Tournoi!$B$2:$AB$601,6,0)="","",VLOOKUP($A211,Tournoi!$B$2:$AB$601,8,0))</f>
        <v/>
      </c>
      <c r="H211" t="str">
        <f>IF(VLOOKUP($A211,Tournoi!$B$2:$AB$601,6,0)="","",VLOOKUP($A211,Tournoi!$B$2:$AB$601,12,0))</f>
        <v/>
      </c>
      <c r="I211" t="str">
        <f>IF(VLOOKUP($A211,Tournoi!$B$2:$AB$601,6,0)="","",VLOOKUP($A211,Tournoi!$B$2:$AB$601,13,0))</f>
        <v/>
      </c>
      <c r="J211" t="str">
        <f>IF(VLOOKUP($A211,Tournoi!$B$2:$AB$601,6,0)="","",VLOOKUP($A211,Tournoi!$B$2:$AB$601,17,0))</f>
        <v/>
      </c>
      <c r="K211" t="str">
        <f>IF(VLOOKUP($A211,Tournoi!$B$2:$AB$601,6,0)="","",VLOOKUP($A211,Tournoi!$B$2:$AB$601,18,0))</f>
        <v/>
      </c>
      <c r="L211" t="str">
        <f>IF(VLOOKUP($A211,Tournoi!$B$2:$AB$601,6,0)="","",VLOOKUP($A211,Tournoi!$B$2:$AB$601,22,0))</f>
        <v/>
      </c>
    </row>
    <row r="212" spans="1:12" ht="14.1" customHeight="1" x14ac:dyDescent="0.2">
      <c r="A212" s="30">
        <v>211</v>
      </c>
      <c r="B212" s="224">
        <f>IF(VLOOKUP($A212,Ludo_na!$A$2:$AB$602,3,0)="","",VLOOKUP($A212,Ludo_na!$A$2:$AB$602,2,0))</f>
        <v>326</v>
      </c>
      <c r="C212" s="225" t="str">
        <f>IF(VLOOKUP($A212,Tournoi!$B$2:$AB$601,3,0)="","",VLOOKUP($A212,Tournoi!$B$2:$AB$601,3,0))</f>
        <v>Dewit</v>
      </c>
      <c r="D212" s="225" t="str">
        <f>IF(VLOOKUP($A212,Tournoi!$B$2:$AB$601,4,0)="","",VLOOKUP($A212,Tournoi!$B$2:$AB$601,4,0))</f>
        <v>Jonas</v>
      </c>
      <c r="E212" t="str">
        <f>IF(VLOOKUP($A212,Tournoi!$B$2:$AB$601,5,0)="","",VLOOKUP($A212,Tournoi!$B$2:$AB$601,5,0))</f>
        <v/>
      </c>
      <c r="F212" t="str">
        <f>IF(VLOOKUP($A212,Tournoi!$B$2:$AB$601,6,0)="","",VLOOKUP($A212,Tournoi!$B$2:$AB$601,6,0))</f>
        <v/>
      </c>
      <c r="G212" t="str">
        <f>IF(VLOOKUP($A212,Tournoi!$B$2:$AB$601,6,0)="","",VLOOKUP($A212,Tournoi!$B$2:$AB$601,8,0))</f>
        <v/>
      </c>
      <c r="H212" t="str">
        <f>IF(VLOOKUP($A212,Tournoi!$B$2:$AB$601,6,0)="","",VLOOKUP($A212,Tournoi!$B$2:$AB$601,12,0))</f>
        <v/>
      </c>
      <c r="I212" t="str">
        <f>IF(VLOOKUP($A212,Tournoi!$B$2:$AB$601,6,0)="","",VLOOKUP($A212,Tournoi!$B$2:$AB$601,13,0))</f>
        <v/>
      </c>
      <c r="J212" t="str">
        <f>IF(VLOOKUP($A212,Tournoi!$B$2:$AB$601,6,0)="","",VLOOKUP($A212,Tournoi!$B$2:$AB$601,17,0))</f>
        <v/>
      </c>
      <c r="K212" t="str">
        <f>IF(VLOOKUP($A212,Tournoi!$B$2:$AB$601,6,0)="","",VLOOKUP($A212,Tournoi!$B$2:$AB$601,18,0))</f>
        <v/>
      </c>
      <c r="L212" t="str">
        <f>IF(VLOOKUP($A212,Tournoi!$B$2:$AB$601,6,0)="","",VLOOKUP($A212,Tournoi!$B$2:$AB$601,22,0))</f>
        <v/>
      </c>
    </row>
    <row r="213" spans="1:12" ht="14.1" customHeight="1" x14ac:dyDescent="0.2">
      <c r="A213" s="30">
        <v>212</v>
      </c>
      <c r="B213" s="224">
        <f>IF(VLOOKUP($A213,Ludo_na!$A$2:$AB$602,3,0)="","",VLOOKUP($A213,Ludo_na!$A$2:$AB$602,2,0))</f>
        <v>301</v>
      </c>
      <c r="C213" s="225" t="str">
        <f>IF(VLOOKUP($A213,Tournoi!$B$2:$AB$601,3,0)="","",VLOOKUP($A213,Tournoi!$B$2:$AB$601,3,0))</f>
        <v>Lefevre</v>
      </c>
      <c r="D213" s="225" t="str">
        <f>IF(VLOOKUP($A213,Tournoi!$B$2:$AB$601,4,0)="","",VLOOKUP($A213,Tournoi!$B$2:$AB$601,4,0))</f>
        <v>Maria</v>
      </c>
      <c r="E213" s="197" t="str">
        <f>IF(VLOOKUP($A213,Tournoi!$B$2:$AB$601,5,0)="","",VLOOKUP($A213,Tournoi!$B$2:$AB$601,5,0))</f>
        <v>Spelen op Zolder</v>
      </c>
      <c r="F213" t="str">
        <f>IF(VLOOKUP($A213,Tournoi!$B$2:$AB$601,6,0)="","",VLOOKUP($A213,Tournoi!$B$2:$AB$601,6,0))</f>
        <v/>
      </c>
      <c r="G213" t="str">
        <f>IF(VLOOKUP($A213,Tournoi!$B$2:$AB$601,6,0)="","",VLOOKUP($A213,Tournoi!$B$2:$AB$601,8,0))</f>
        <v/>
      </c>
      <c r="H213" t="str">
        <f>IF(VLOOKUP($A213,Tournoi!$B$2:$AB$601,6,0)="","",VLOOKUP($A213,Tournoi!$B$2:$AB$601,12,0))</f>
        <v/>
      </c>
      <c r="I213" t="str">
        <f>IF(VLOOKUP($A213,Tournoi!$B$2:$AB$601,6,0)="","",VLOOKUP($A213,Tournoi!$B$2:$AB$601,13,0))</f>
        <v/>
      </c>
      <c r="J213" t="str">
        <f>IF(VLOOKUP($A213,Tournoi!$B$2:$AB$601,6,0)="","",VLOOKUP($A213,Tournoi!$B$2:$AB$601,17,0))</f>
        <v/>
      </c>
      <c r="K213" t="str">
        <f>IF(VLOOKUP($A213,Tournoi!$B$2:$AB$601,6,0)="","",VLOOKUP($A213,Tournoi!$B$2:$AB$601,18,0))</f>
        <v/>
      </c>
      <c r="L213" t="str">
        <f>IF(VLOOKUP($A213,Tournoi!$B$2:$AB$601,6,0)="","",VLOOKUP($A213,Tournoi!$B$2:$AB$601,22,0))</f>
        <v/>
      </c>
    </row>
    <row r="214" spans="1:12" ht="14.1" customHeight="1" x14ac:dyDescent="0.2">
      <c r="A214" s="30">
        <v>213</v>
      </c>
      <c r="B214" s="224">
        <f>IF(VLOOKUP($A214,Ludo_na!$A$2:$AB$602,3,0)="","",VLOOKUP($A214,Ludo_na!$A$2:$AB$602,2,0))</f>
        <v>397</v>
      </c>
      <c r="C214" s="225" t="str">
        <f>IF(VLOOKUP($A214,Tournoi!$B$2:$AB$601,3,0)="","",VLOOKUP($A214,Tournoi!$B$2:$AB$601,3,0))</f>
        <v>Geens</v>
      </c>
      <c r="D214" s="225" t="str">
        <f>IF(VLOOKUP($A214,Tournoi!$B$2:$AB$601,4,0)="","",VLOOKUP($A214,Tournoi!$B$2:$AB$601,4,0))</f>
        <v>Wouter</v>
      </c>
      <c r="E214" t="str">
        <f>IF(VLOOKUP($A214,Tournoi!$B$2:$AB$601,5,0)="","",VLOOKUP($A214,Tournoi!$B$2:$AB$601,5,0))</f>
        <v/>
      </c>
      <c r="F214" t="str">
        <f>IF(VLOOKUP($A214,Tournoi!$B$2:$AB$601,6,0)="","",VLOOKUP($A214,Tournoi!$B$2:$AB$601,6,0))</f>
        <v/>
      </c>
      <c r="G214" t="str">
        <f>IF(VLOOKUP($A214,Tournoi!$B$2:$AB$601,6,0)="","",VLOOKUP($A214,Tournoi!$B$2:$AB$601,8,0))</f>
        <v/>
      </c>
      <c r="H214" t="str">
        <f>IF(VLOOKUP($A214,Tournoi!$B$2:$AB$601,6,0)="","",VLOOKUP($A214,Tournoi!$B$2:$AB$601,12,0))</f>
        <v/>
      </c>
      <c r="I214" t="str">
        <f>IF(VLOOKUP($A214,Tournoi!$B$2:$AB$601,6,0)="","",VLOOKUP($A214,Tournoi!$B$2:$AB$601,13,0))</f>
        <v/>
      </c>
      <c r="J214" t="str">
        <f>IF(VLOOKUP($A214,Tournoi!$B$2:$AB$601,6,0)="","",VLOOKUP($A214,Tournoi!$B$2:$AB$601,17,0))</f>
        <v/>
      </c>
      <c r="K214" t="str">
        <f>IF(VLOOKUP($A214,Tournoi!$B$2:$AB$601,6,0)="","",VLOOKUP($A214,Tournoi!$B$2:$AB$601,18,0))</f>
        <v/>
      </c>
      <c r="L214" t="str">
        <f>IF(VLOOKUP($A214,Tournoi!$B$2:$AB$601,6,0)="","",VLOOKUP($A214,Tournoi!$B$2:$AB$601,22,0))</f>
        <v/>
      </c>
    </row>
    <row r="215" spans="1:12" ht="14.1" customHeight="1" x14ac:dyDescent="0.2">
      <c r="A215" s="30">
        <v>214</v>
      </c>
      <c r="B215" s="224">
        <f>IF(VLOOKUP($A215,Ludo_na!$A$2:$AB$602,3,0)="","",VLOOKUP($A215,Ludo_na!$A$2:$AB$602,2,0))</f>
        <v>40</v>
      </c>
      <c r="C215" s="225" t="str">
        <f>IF(VLOOKUP($A215,Tournoi!$B$2:$AB$601,3,0)="","",VLOOKUP($A215,Tournoi!$B$2:$AB$601,3,0))</f>
        <v>Geeraerts</v>
      </c>
      <c r="D215" s="225" t="str">
        <f>IF(VLOOKUP($A215,Tournoi!$B$2:$AB$601,4,0)="","",VLOOKUP($A215,Tournoi!$B$2:$AB$601,4,0))</f>
        <v>Tamara</v>
      </c>
      <c r="E215" s="197" t="str">
        <f>IF(VLOOKUP($A215,Tournoi!$B$2:$AB$601,5,0)="","",VLOOKUP($A215,Tournoi!$B$2:$AB$601,5,0))</f>
        <v>t Gezelschap</v>
      </c>
      <c r="F215" t="str">
        <f>IF(VLOOKUP($A215,Tournoi!$B$2:$AB$601,6,0)="","",VLOOKUP($A215,Tournoi!$B$2:$AB$601,6,0))</f>
        <v/>
      </c>
      <c r="G215" t="str">
        <f>IF(VLOOKUP($A215,Tournoi!$B$2:$AB$601,6,0)="","",VLOOKUP($A215,Tournoi!$B$2:$AB$601,8,0))</f>
        <v/>
      </c>
      <c r="H215" t="str">
        <f>IF(VLOOKUP($A215,Tournoi!$B$2:$AB$601,6,0)="","",VLOOKUP($A215,Tournoi!$B$2:$AB$601,12,0))</f>
        <v/>
      </c>
      <c r="I215" t="str">
        <f>IF(VLOOKUP($A215,Tournoi!$B$2:$AB$601,6,0)="","",VLOOKUP($A215,Tournoi!$B$2:$AB$601,13,0))</f>
        <v/>
      </c>
      <c r="J215" t="str">
        <f>IF(VLOOKUP($A215,Tournoi!$B$2:$AB$601,6,0)="","",VLOOKUP($A215,Tournoi!$B$2:$AB$601,17,0))</f>
        <v/>
      </c>
      <c r="K215" t="str">
        <f>IF(VLOOKUP($A215,Tournoi!$B$2:$AB$601,6,0)="","",VLOOKUP($A215,Tournoi!$B$2:$AB$601,18,0))</f>
        <v/>
      </c>
      <c r="L215" t="str">
        <f>IF(VLOOKUP($A215,Tournoi!$B$2:$AB$601,6,0)="","",VLOOKUP($A215,Tournoi!$B$2:$AB$601,22,0))</f>
        <v/>
      </c>
    </row>
    <row r="216" spans="1:12" ht="14.1" customHeight="1" x14ac:dyDescent="0.2">
      <c r="A216" s="30">
        <v>215</v>
      </c>
      <c r="B216" s="224">
        <f>IF(VLOOKUP($A216,Ludo_na!$A$2:$AB$602,3,0)="","",VLOOKUP($A216,Ludo_na!$A$2:$AB$602,2,0))</f>
        <v>19</v>
      </c>
      <c r="C216" s="225" t="str">
        <f>IF(VLOOKUP($A216,Tournoi!$B$2:$AB$601,3,0)="","",VLOOKUP($A216,Tournoi!$B$2:$AB$601,3,0))</f>
        <v>Goossens</v>
      </c>
      <c r="D216" s="225" t="str">
        <f>IF(VLOOKUP($A216,Tournoi!$B$2:$AB$601,4,0)="","",VLOOKUP($A216,Tournoi!$B$2:$AB$601,4,0))</f>
        <v>Jarno</v>
      </c>
      <c r="E216" s="197" t="str">
        <f>IF(VLOOKUP($A216,Tournoi!$B$2:$AB$601,5,0)="","",VLOOKUP($A216,Tournoi!$B$2:$AB$601,5,0))</f>
        <v>De Speeldoos</v>
      </c>
      <c r="F216" s="226" t="str">
        <f>IF(VLOOKUP($A216,Tournoi!$B$2:$AB$601,6,0)="","",VLOOKUP($A216,Tournoi!$B$2:$AB$601,6,0))</f>
        <v>Aanwezig</v>
      </c>
      <c r="G216" s="226" t="str">
        <f>IF(VLOOKUP($A216,Tournoi!$B$2:$AB$601,6,0)="","",VLOOKUP($A216,Tournoi!$B$2:$AB$601,8,0))</f>
        <v>Stenen tijdperk</v>
      </c>
      <c r="H216" s="227">
        <f>IF(VLOOKUP($A216,Tournoi!$B$2:$AB$601,6,0)="","",VLOOKUP($A216,Tournoi!$B$2:$AB$601,12,0))</f>
        <v>0.21632653061224491</v>
      </c>
      <c r="I216" s="226" t="str">
        <f>IF(VLOOKUP($A216,Tournoi!$B$2:$AB$601,6,0)="","",VLOOKUP($A216,Tournoi!$B$2:$AB$601,13,0))</f>
        <v>Agricola</v>
      </c>
      <c r="J216" s="227">
        <f>IF(VLOOKUP($A216,Tournoi!$B$2:$AB$601,6,0)="","",VLOOKUP($A216,Tournoi!$B$2:$AB$601,17,0))</f>
        <v>33.539393939393932</v>
      </c>
      <c r="K216" s="226" t="str">
        <f>IF(VLOOKUP($A216,Tournoi!$B$2:$AB$601,6,0)="","",VLOOKUP($A216,Tournoi!$B$2:$AB$601,18,0))</f>
        <v>Chickwood Forest</v>
      </c>
      <c r="L216" s="227">
        <f>IF(VLOOKUP($A216,Tournoi!$B$2:$AB$601,6,0)="","",VLOOKUP($A216,Tournoi!$B$2:$AB$601,22,0))</f>
        <v>0.14285714285714285</v>
      </c>
    </row>
    <row r="217" spans="1:12" ht="14.1" customHeight="1" x14ac:dyDescent="0.2">
      <c r="A217" s="30">
        <v>216</v>
      </c>
      <c r="B217" s="224">
        <f>IF(VLOOKUP($A217,Ludo_na!$A$2:$AB$602,3,0)="","",VLOOKUP($A217,Ludo_na!$A$2:$AB$602,2,0))</f>
        <v>496</v>
      </c>
      <c r="C217" s="225" t="str">
        <f>IF(VLOOKUP($A217,Tournoi!$B$2:$AB$601,3,0)="","",VLOOKUP($A217,Tournoi!$B$2:$AB$601,3,0))</f>
        <v>Alders</v>
      </c>
      <c r="D217" s="225" t="str">
        <f>IF(VLOOKUP($A217,Tournoi!$B$2:$AB$601,4,0)="","",VLOOKUP($A217,Tournoi!$B$2:$AB$601,4,0))</f>
        <v>Sanne</v>
      </c>
      <c r="E217" t="str">
        <f>IF(VLOOKUP($A217,Tournoi!$B$2:$AB$601,5,0)="","",VLOOKUP($A217,Tournoi!$B$2:$AB$601,5,0))</f>
        <v/>
      </c>
      <c r="F217" t="str">
        <f>IF(VLOOKUP($A217,Tournoi!$B$2:$AB$601,6,0)="","",VLOOKUP($A217,Tournoi!$B$2:$AB$601,6,0))</f>
        <v/>
      </c>
      <c r="G217" t="str">
        <f>IF(VLOOKUP($A217,Tournoi!$B$2:$AB$601,6,0)="","",VLOOKUP($A217,Tournoi!$B$2:$AB$601,8,0))</f>
        <v/>
      </c>
      <c r="H217" t="str">
        <f>IF(VLOOKUP($A217,Tournoi!$B$2:$AB$601,6,0)="","",VLOOKUP($A217,Tournoi!$B$2:$AB$601,12,0))</f>
        <v/>
      </c>
      <c r="I217" t="str">
        <f>IF(VLOOKUP($A217,Tournoi!$B$2:$AB$601,6,0)="","",VLOOKUP($A217,Tournoi!$B$2:$AB$601,13,0))</f>
        <v/>
      </c>
      <c r="J217" t="str">
        <f>IF(VLOOKUP($A217,Tournoi!$B$2:$AB$601,6,0)="","",VLOOKUP($A217,Tournoi!$B$2:$AB$601,17,0))</f>
        <v/>
      </c>
      <c r="K217" t="str">
        <f>IF(VLOOKUP($A217,Tournoi!$B$2:$AB$601,6,0)="","",VLOOKUP($A217,Tournoi!$B$2:$AB$601,18,0))</f>
        <v/>
      </c>
      <c r="L217" t="str">
        <f>IF(VLOOKUP($A217,Tournoi!$B$2:$AB$601,6,0)="","",VLOOKUP($A217,Tournoi!$B$2:$AB$601,22,0))</f>
        <v/>
      </c>
    </row>
    <row r="218" spans="1:12" ht="14.1" customHeight="1" x14ac:dyDescent="0.2">
      <c r="A218" s="30">
        <v>217</v>
      </c>
      <c r="B218" s="224">
        <f>IF(VLOOKUP($A218,Ludo_na!$A$2:$AB$602,3,0)="","",VLOOKUP($A218,Ludo_na!$A$2:$AB$602,2,0))</f>
        <v>18</v>
      </c>
      <c r="C218" s="225" t="str">
        <f>IF(VLOOKUP($A218,Tournoi!$B$2:$AB$601,3,0)="","",VLOOKUP($A218,Tournoi!$B$2:$AB$601,3,0))</f>
        <v>Van der Borght</v>
      </c>
      <c r="D218" s="225" t="str">
        <f>IF(VLOOKUP($A218,Tournoi!$B$2:$AB$601,4,0)="","",VLOOKUP($A218,Tournoi!$B$2:$AB$601,4,0))</f>
        <v>Tessa</v>
      </c>
      <c r="E218" s="197" t="str">
        <f>IF(VLOOKUP($A218,Tournoi!$B$2:$AB$601,5,0)="","",VLOOKUP($A218,Tournoi!$B$2:$AB$601,5,0))</f>
        <v>De Speeldoos</v>
      </c>
      <c r="F218" s="226" t="str">
        <f>IF(VLOOKUP($A218,Tournoi!$B$2:$AB$601,6,0)="","",VLOOKUP($A218,Tournoi!$B$2:$AB$601,6,0))</f>
        <v>Aanwezig</v>
      </c>
      <c r="G218" s="226" t="str">
        <f>IF(VLOOKUP($A218,Tournoi!$B$2:$AB$601,6,0)="","",VLOOKUP($A218,Tournoi!$B$2:$AB$601,8,0))</f>
        <v>Stenen tijdperk</v>
      </c>
      <c r="H218" s="227">
        <f>IF(VLOOKUP($A218,Tournoi!$B$2:$AB$601,6,0)="","",VLOOKUP($A218,Tournoi!$B$2:$AB$601,12,0))</f>
        <v>104.29937629937631</v>
      </c>
      <c r="I218" s="226" t="str">
        <f>IF(VLOOKUP($A218,Tournoi!$B$2:$AB$601,6,0)="","",VLOOKUP($A218,Tournoi!$B$2:$AB$601,13,0))</f>
        <v>Village</v>
      </c>
      <c r="J218" s="227">
        <f>IF(VLOOKUP($A218,Tournoi!$B$2:$AB$601,6,0)="","",VLOOKUP($A218,Tournoi!$B$2:$AB$601,17,0))</f>
        <v>33.582037996545765</v>
      </c>
      <c r="K218" s="226" t="str">
        <f>IF(VLOOKUP($A218,Tournoi!$B$2:$AB$601,6,0)="","",VLOOKUP($A218,Tournoi!$B$2:$AB$601,18,0))</f>
        <v>Chickwood Forest</v>
      </c>
      <c r="L218" s="227">
        <f>IF(VLOOKUP($A218,Tournoi!$B$2:$AB$601,6,0)="","",VLOOKUP($A218,Tournoi!$B$2:$AB$601,22,0))</f>
        <v>0.18021201413427562</v>
      </c>
    </row>
    <row r="219" spans="1:12" ht="14.1" customHeight="1" x14ac:dyDescent="0.2">
      <c r="A219" s="30">
        <v>218</v>
      </c>
      <c r="B219" s="224">
        <f>IF(VLOOKUP($A219,Ludo_na!$A$2:$AB$602,3,0)="","",VLOOKUP($A219,Ludo_na!$A$2:$AB$602,2,0))</f>
        <v>482</v>
      </c>
      <c r="C219" s="225" t="str">
        <f>IF(VLOOKUP($A219,Tournoi!$B$2:$AB$601,3,0)="","",VLOOKUP($A219,Tournoi!$B$2:$AB$601,3,0))</f>
        <v>Van Wittenberghe</v>
      </c>
      <c r="D219" s="225" t="str">
        <f>IF(VLOOKUP($A219,Tournoi!$B$2:$AB$601,4,0)="","",VLOOKUP($A219,Tournoi!$B$2:$AB$601,4,0))</f>
        <v>Eva</v>
      </c>
      <c r="E219" t="str">
        <f>IF(VLOOKUP($A219,Tournoi!$B$2:$AB$601,5,0)="","",VLOOKUP($A219,Tournoi!$B$2:$AB$601,5,0))</f>
        <v/>
      </c>
      <c r="F219" t="str">
        <f>IF(VLOOKUP($A219,Tournoi!$B$2:$AB$601,6,0)="","",VLOOKUP($A219,Tournoi!$B$2:$AB$601,6,0))</f>
        <v/>
      </c>
      <c r="G219" t="str">
        <f>IF(VLOOKUP($A219,Tournoi!$B$2:$AB$601,6,0)="","",VLOOKUP($A219,Tournoi!$B$2:$AB$601,8,0))</f>
        <v/>
      </c>
      <c r="H219" t="str">
        <f>IF(VLOOKUP($A219,Tournoi!$B$2:$AB$601,6,0)="","",VLOOKUP($A219,Tournoi!$B$2:$AB$601,12,0))</f>
        <v/>
      </c>
      <c r="I219" t="str">
        <f>IF(VLOOKUP($A219,Tournoi!$B$2:$AB$601,6,0)="","",VLOOKUP($A219,Tournoi!$B$2:$AB$601,13,0))</f>
        <v/>
      </c>
      <c r="J219" t="str">
        <f>IF(VLOOKUP($A219,Tournoi!$B$2:$AB$601,6,0)="","",VLOOKUP($A219,Tournoi!$B$2:$AB$601,17,0))</f>
        <v/>
      </c>
      <c r="K219" t="str">
        <f>IF(VLOOKUP($A219,Tournoi!$B$2:$AB$601,6,0)="","",VLOOKUP($A219,Tournoi!$B$2:$AB$601,18,0))</f>
        <v/>
      </c>
      <c r="L219" t="str">
        <f>IF(VLOOKUP($A219,Tournoi!$B$2:$AB$601,6,0)="","",VLOOKUP($A219,Tournoi!$B$2:$AB$601,22,0))</f>
        <v/>
      </c>
    </row>
    <row r="220" spans="1:12" ht="14.1" customHeight="1" x14ac:dyDescent="0.2">
      <c r="A220" s="30">
        <v>219</v>
      </c>
      <c r="B220" s="224">
        <f>IF(VLOOKUP($A220,Ludo_na!$A$2:$AB$602,3,0)="","",VLOOKUP($A220,Ludo_na!$A$2:$AB$602,2,0))</f>
        <v>352</v>
      </c>
      <c r="C220" s="225" t="str">
        <f>IF(VLOOKUP($A220,Tournoi!$B$2:$AB$601,3,0)="","",VLOOKUP($A220,Tournoi!$B$2:$AB$601,3,0))</f>
        <v>Lein</v>
      </c>
      <c r="D220" s="225" t="str">
        <f>IF(VLOOKUP($A220,Tournoi!$B$2:$AB$601,4,0)="","",VLOOKUP($A220,Tournoi!$B$2:$AB$601,4,0))</f>
        <v>Geert</v>
      </c>
      <c r="E220" s="197" t="str">
        <f>IF(VLOOKUP($A220,Tournoi!$B$2:$AB$601,5,0)="","",VLOOKUP($A220,Tournoi!$B$2:$AB$601,5,0))</f>
        <v>Teen en Tander</v>
      </c>
      <c r="F220" t="str">
        <f>IF(VLOOKUP($A220,Tournoi!$B$2:$AB$601,6,0)="","",VLOOKUP($A220,Tournoi!$B$2:$AB$601,6,0))</f>
        <v/>
      </c>
      <c r="G220" t="str">
        <f>IF(VLOOKUP($A220,Tournoi!$B$2:$AB$601,6,0)="","",VLOOKUP($A220,Tournoi!$B$2:$AB$601,8,0))</f>
        <v/>
      </c>
      <c r="H220" t="str">
        <f>IF(VLOOKUP($A220,Tournoi!$B$2:$AB$601,6,0)="","",VLOOKUP($A220,Tournoi!$B$2:$AB$601,12,0))</f>
        <v/>
      </c>
      <c r="I220" t="str">
        <f>IF(VLOOKUP($A220,Tournoi!$B$2:$AB$601,6,0)="","",VLOOKUP($A220,Tournoi!$B$2:$AB$601,13,0))</f>
        <v/>
      </c>
      <c r="J220" t="str">
        <f>IF(VLOOKUP($A220,Tournoi!$B$2:$AB$601,6,0)="","",VLOOKUP($A220,Tournoi!$B$2:$AB$601,17,0))</f>
        <v/>
      </c>
      <c r="K220" t="str">
        <f>IF(VLOOKUP($A220,Tournoi!$B$2:$AB$601,6,0)="","",VLOOKUP($A220,Tournoi!$B$2:$AB$601,18,0))</f>
        <v/>
      </c>
      <c r="L220" t="str">
        <f>IF(VLOOKUP($A220,Tournoi!$B$2:$AB$601,6,0)="","",VLOOKUP($A220,Tournoi!$B$2:$AB$601,22,0))</f>
        <v/>
      </c>
    </row>
    <row r="221" spans="1:12" ht="14.1" customHeight="1" x14ac:dyDescent="0.2">
      <c r="A221" s="30">
        <v>220</v>
      </c>
      <c r="B221" s="224">
        <f>IF(VLOOKUP($A221,Ludo_na!$A$2:$AB$602,3,0)="","",VLOOKUP($A221,Ludo_na!$A$2:$AB$602,2,0))</f>
        <v>443</v>
      </c>
      <c r="C221" s="225" t="str">
        <f>IF(VLOOKUP($A221,Tournoi!$B$2:$AB$601,3,0)="","",VLOOKUP($A221,Tournoi!$B$2:$AB$601,3,0))</f>
        <v>Van Oppens</v>
      </c>
      <c r="D221" s="225" t="str">
        <f>IF(VLOOKUP($A221,Tournoi!$B$2:$AB$601,4,0)="","",VLOOKUP($A221,Tournoi!$B$2:$AB$601,4,0))</f>
        <v>Thomas</v>
      </c>
      <c r="E221" t="str">
        <f>IF(VLOOKUP($A221,Tournoi!$B$2:$AB$601,5,0)="","",VLOOKUP($A221,Tournoi!$B$2:$AB$601,5,0))</f>
        <v/>
      </c>
      <c r="F221" t="str">
        <f>IF(VLOOKUP($A221,Tournoi!$B$2:$AB$601,6,0)="","",VLOOKUP($A221,Tournoi!$B$2:$AB$601,6,0))</f>
        <v/>
      </c>
      <c r="G221" t="str">
        <f>IF(VLOOKUP($A221,Tournoi!$B$2:$AB$601,6,0)="","",VLOOKUP($A221,Tournoi!$B$2:$AB$601,8,0))</f>
        <v/>
      </c>
      <c r="H221" t="str">
        <f>IF(VLOOKUP($A221,Tournoi!$B$2:$AB$601,6,0)="","",VLOOKUP($A221,Tournoi!$B$2:$AB$601,12,0))</f>
        <v/>
      </c>
      <c r="I221" t="str">
        <f>IF(VLOOKUP($A221,Tournoi!$B$2:$AB$601,6,0)="","",VLOOKUP($A221,Tournoi!$B$2:$AB$601,13,0))</f>
        <v/>
      </c>
      <c r="J221" t="str">
        <f>IF(VLOOKUP($A221,Tournoi!$B$2:$AB$601,6,0)="","",VLOOKUP($A221,Tournoi!$B$2:$AB$601,17,0))</f>
        <v/>
      </c>
      <c r="K221" t="str">
        <f>IF(VLOOKUP($A221,Tournoi!$B$2:$AB$601,6,0)="","",VLOOKUP($A221,Tournoi!$B$2:$AB$601,18,0))</f>
        <v/>
      </c>
      <c r="L221" t="str">
        <f>IF(VLOOKUP($A221,Tournoi!$B$2:$AB$601,6,0)="","",VLOOKUP($A221,Tournoi!$B$2:$AB$601,22,0))</f>
        <v/>
      </c>
    </row>
    <row r="222" spans="1:12" ht="14.1" customHeight="1" x14ac:dyDescent="0.2">
      <c r="A222" s="30">
        <v>221</v>
      </c>
      <c r="B222" s="224">
        <f>IF(VLOOKUP($A222,Ludo_na!$A$2:$AB$602,3,0)="","",VLOOKUP($A222,Ludo_na!$A$2:$AB$602,2,0))</f>
        <v>183</v>
      </c>
      <c r="C222" s="225" t="str">
        <f>IF(VLOOKUP($A222,Tournoi!$B$2:$AB$601,3,0)="","",VLOOKUP($A222,Tournoi!$B$2:$AB$601,3,0))</f>
        <v>Plasman</v>
      </c>
      <c r="D222" s="225" t="str">
        <f>IF(VLOOKUP($A222,Tournoi!$B$2:$AB$601,4,0)="","",VLOOKUP($A222,Tournoi!$B$2:$AB$601,4,0))</f>
        <v>Bart</v>
      </c>
      <c r="E222" s="197" t="str">
        <f>IF(VLOOKUP($A222,Tournoi!$B$2:$AB$601,5,0)="","",VLOOKUP($A222,Tournoi!$B$2:$AB$601,5,0))</f>
        <v>Piekuur</v>
      </c>
      <c r="F222" t="str">
        <f>IF(VLOOKUP($A222,Tournoi!$B$2:$AB$601,6,0)="","",VLOOKUP($A222,Tournoi!$B$2:$AB$601,6,0))</f>
        <v/>
      </c>
      <c r="G222" t="str">
        <f>IF(VLOOKUP($A222,Tournoi!$B$2:$AB$601,6,0)="","",VLOOKUP($A222,Tournoi!$B$2:$AB$601,8,0))</f>
        <v/>
      </c>
      <c r="H222" t="str">
        <f>IF(VLOOKUP($A222,Tournoi!$B$2:$AB$601,6,0)="","",VLOOKUP($A222,Tournoi!$B$2:$AB$601,12,0))</f>
        <v/>
      </c>
      <c r="I222" t="str">
        <f>IF(VLOOKUP($A222,Tournoi!$B$2:$AB$601,6,0)="","",VLOOKUP($A222,Tournoi!$B$2:$AB$601,13,0))</f>
        <v/>
      </c>
      <c r="J222" t="str">
        <f>IF(VLOOKUP($A222,Tournoi!$B$2:$AB$601,6,0)="","",VLOOKUP($A222,Tournoi!$B$2:$AB$601,17,0))</f>
        <v/>
      </c>
      <c r="K222" t="str">
        <f>IF(VLOOKUP($A222,Tournoi!$B$2:$AB$601,6,0)="","",VLOOKUP($A222,Tournoi!$B$2:$AB$601,18,0))</f>
        <v/>
      </c>
      <c r="L222" t="str">
        <f>IF(VLOOKUP($A222,Tournoi!$B$2:$AB$601,6,0)="","",VLOOKUP($A222,Tournoi!$B$2:$AB$601,22,0))</f>
        <v/>
      </c>
    </row>
    <row r="223" spans="1:12" ht="14.1" customHeight="1" x14ac:dyDescent="0.2">
      <c r="A223" s="30">
        <v>222</v>
      </c>
      <c r="B223" s="224">
        <f>IF(VLOOKUP($A223,Ludo_na!$A$2:$AB$602,3,0)="","",VLOOKUP($A223,Ludo_na!$A$2:$AB$602,2,0))</f>
        <v>382</v>
      </c>
      <c r="C223" s="225" t="str">
        <f>IF(VLOOKUP($A223,Tournoi!$B$2:$AB$601,3,0)="","",VLOOKUP($A223,Tournoi!$B$2:$AB$601,3,0))</f>
        <v>Slabbinck</v>
      </c>
      <c r="D223" s="225" t="str">
        <f>IF(VLOOKUP($A223,Tournoi!$B$2:$AB$601,4,0)="","",VLOOKUP($A223,Tournoi!$B$2:$AB$601,4,0))</f>
        <v>Stephanie</v>
      </c>
      <c r="E223" s="197" t="str">
        <f>IF(VLOOKUP($A223,Tournoi!$B$2:$AB$601,5,0)="","",VLOOKUP($A223,Tournoi!$B$2:$AB$601,5,0))</f>
        <v>Spelen op Zolder</v>
      </c>
      <c r="F223" t="str">
        <f>IF(VLOOKUP($A223,Tournoi!$B$2:$AB$601,6,0)="","",VLOOKUP($A223,Tournoi!$B$2:$AB$601,6,0))</f>
        <v/>
      </c>
      <c r="G223" t="str">
        <f>IF(VLOOKUP($A223,Tournoi!$B$2:$AB$601,6,0)="","",VLOOKUP($A223,Tournoi!$B$2:$AB$601,8,0))</f>
        <v/>
      </c>
      <c r="H223" t="str">
        <f>IF(VLOOKUP($A223,Tournoi!$B$2:$AB$601,6,0)="","",VLOOKUP($A223,Tournoi!$B$2:$AB$601,12,0))</f>
        <v/>
      </c>
      <c r="I223" t="str">
        <f>IF(VLOOKUP($A223,Tournoi!$B$2:$AB$601,6,0)="","",VLOOKUP($A223,Tournoi!$B$2:$AB$601,13,0))</f>
        <v/>
      </c>
      <c r="J223" t="str">
        <f>IF(VLOOKUP($A223,Tournoi!$B$2:$AB$601,6,0)="","",VLOOKUP($A223,Tournoi!$B$2:$AB$601,17,0))</f>
        <v/>
      </c>
      <c r="K223" t="str">
        <f>IF(VLOOKUP($A223,Tournoi!$B$2:$AB$601,6,0)="","",VLOOKUP($A223,Tournoi!$B$2:$AB$601,18,0))</f>
        <v/>
      </c>
      <c r="L223" t="str">
        <f>IF(VLOOKUP($A223,Tournoi!$B$2:$AB$601,6,0)="","",VLOOKUP($A223,Tournoi!$B$2:$AB$601,22,0))</f>
        <v/>
      </c>
    </row>
    <row r="224" spans="1:12" ht="14.1" customHeight="1" x14ac:dyDescent="0.2">
      <c r="A224" s="30">
        <v>223</v>
      </c>
      <c r="B224" s="224">
        <f>IF(VLOOKUP($A224,Ludo_na!$A$2:$AB$602,3,0)="","",VLOOKUP($A224,Ludo_na!$A$2:$AB$602,2,0))</f>
        <v>372</v>
      </c>
      <c r="C224" s="225" t="str">
        <f>IF(VLOOKUP($A224,Tournoi!$B$2:$AB$601,3,0)="","",VLOOKUP($A224,Tournoi!$B$2:$AB$601,3,0))</f>
        <v>Zijlmans</v>
      </c>
      <c r="D224" s="225" t="str">
        <f>IF(VLOOKUP($A224,Tournoi!$B$2:$AB$601,4,0)="","",VLOOKUP($A224,Tournoi!$B$2:$AB$601,4,0))</f>
        <v>Tim</v>
      </c>
      <c r="E224" t="str">
        <f>IF(VLOOKUP($A224,Tournoi!$B$2:$AB$601,5,0)="","",VLOOKUP($A224,Tournoi!$B$2:$AB$601,5,0))</f>
        <v/>
      </c>
      <c r="F224" t="str">
        <f>IF(VLOOKUP($A224,Tournoi!$B$2:$AB$601,6,0)="","",VLOOKUP($A224,Tournoi!$B$2:$AB$601,6,0))</f>
        <v/>
      </c>
      <c r="G224" t="str">
        <f>IF(VLOOKUP($A224,Tournoi!$B$2:$AB$601,6,0)="","",VLOOKUP($A224,Tournoi!$B$2:$AB$601,8,0))</f>
        <v/>
      </c>
      <c r="H224" t="str">
        <f>IF(VLOOKUP($A224,Tournoi!$B$2:$AB$601,6,0)="","",VLOOKUP($A224,Tournoi!$B$2:$AB$601,12,0))</f>
        <v/>
      </c>
      <c r="I224" t="str">
        <f>IF(VLOOKUP($A224,Tournoi!$B$2:$AB$601,6,0)="","",VLOOKUP($A224,Tournoi!$B$2:$AB$601,13,0))</f>
        <v/>
      </c>
      <c r="J224" t="str">
        <f>IF(VLOOKUP($A224,Tournoi!$B$2:$AB$601,6,0)="","",VLOOKUP($A224,Tournoi!$B$2:$AB$601,17,0))</f>
        <v/>
      </c>
      <c r="K224" t="str">
        <f>IF(VLOOKUP($A224,Tournoi!$B$2:$AB$601,6,0)="","",VLOOKUP($A224,Tournoi!$B$2:$AB$601,18,0))</f>
        <v/>
      </c>
      <c r="L224" t="str">
        <f>IF(VLOOKUP($A224,Tournoi!$B$2:$AB$601,6,0)="","",VLOOKUP($A224,Tournoi!$B$2:$AB$601,22,0))</f>
        <v/>
      </c>
    </row>
    <row r="225" spans="1:12" ht="14.1" customHeight="1" x14ac:dyDescent="0.2">
      <c r="A225" s="30">
        <v>224</v>
      </c>
      <c r="B225" s="224">
        <f>IF(VLOOKUP($A225,Ludo_na!$A$2:$AB$602,3,0)="","",VLOOKUP($A225,Ludo_na!$A$2:$AB$602,2,0))</f>
        <v>531</v>
      </c>
      <c r="C225" s="225" t="str">
        <f>IF(VLOOKUP($A225,Tournoi!$B$2:$AB$601,3,0)="","",VLOOKUP($A225,Tournoi!$B$2:$AB$601,3,0))</f>
        <v>Vanhoutte</v>
      </c>
      <c r="D225" s="225" t="str">
        <f>IF(VLOOKUP($A225,Tournoi!$B$2:$AB$601,4,0)="","",VLOOKUP($A225,Tournoi!$B$2:$AB$601,4,0))</f>
        <v>Maxim</v>
      </c>
      <c r="E225" s="197" t="str">
        <f>IF(VLOOKUP($A225,Tournoi!$B$2:$AB$601,5,0)="","",VLOOKUP($A225,Tournoi!$B$2:$AB$601,5,0))</f>
        <v>Spelen op Zolder</v>
      </c>
      <c r="F225" t="str">
        <f>IF(VLOOKUP($A225,Tournoi!$B$2:$AB$601,6,0)="","",VLOOKUP($A225,Tournoi!$B$2:$AB$601,6,0))</f>
        <v/>
      </c>
      <c r="G225" t="str">
        <f>IF(VLOOKUP($A225,Tournoi!$B$2:$AB$601,6,0)="","",VLOOKUP($A225,Tournoi!$B$2:$AB$601,8,0))</f>
        <v/>
      </c>
      <c r="H225" t="str">
        <f>IF(VLOOKUP($A225,Tournoi!$B$2:$AB$601,6,0)="","",VLOOKUP($A225,Tournoi!$B$2:$AB$601,12,0))</f>
        <v/>
      </c>
      <c r="I225" t="str">
        <f>IF(VLOOKUP($A225,Tournoi!$B$2:$AB$601,6,0)="","",VLOOKUP($A225,Tournoi!$B$2:$AB$601,13,0))</f>
        <v/>
      </c>
      <c r="J225" t="str">
        <f>IF(VLOOKUP($A225,Tournoi!$B$2:$AB$601,6,0)="","",VLOOKUP($A225,Tournoi!$B$2:$AB$601,17,0))</f>
        <v/>
      </c>
      <c r="K225" t="str">
        <f>IF(VLOOKUP($A225,Tournoi!$B$2:$AB$601,6,0)="","",VLOOKUP($A225,Tournoi!$B$2:$AB$601,18,0))</f>
        <v/>
      </c>
      <c r="L225" t="str">
        <f>IF(VLOOKUP($A225,Tournoi!$B$2:$AB$601,6,0)="","",VLOOKUP($A225,Tournoi!$B$2:$AB$601,22,0))</f>
        <v/>
      </c>
    </row>
    <row r="226" spans="1:12" ht="14.1" customHeight="1" x14ac:dyDescent="0.2">
      <c r="A226" s="30">
        <v>225</v>
      </c>
      <c r="B226" s="224">
        <f>IF(VLOOKUP($A226,Ludo_na!$A$2:$AB$602,3,0)="","",VLOOKUP($A226,Ludo_na!$A$2:$AB$602,2,0))</f>
        <v>213</v>
      </c>
      <c r="C226" s="225" t="str">
        <f>IF(VLOOKUP($A226,Tournoi!$B$2:$AB$601,3,0)="","",VLOOKUP($A226,Tournoi!$B$2:$AB$601,3,0))</f>
        <v>Willems</v>
      </c>
      <c r="D226" s="225" t="str">
        <f>IF(VLOOKUP($A226,Tournoi!$B$2:$AB$601,4,0)="","",VLOOKUP($A226,Tournoi!$B$2:$AB$601,4,0))</f>
        <v>Ilse</v>
      </c>
      <c r="E226" t="str">
        <f>IF(VLOOKUP($A226,Tournoi!$B$2:$AB$601,5,0)="","",VLOOKUP($A226,Tournoi!$B$2:$AB$601,5,0))</f>
        <v/>
      </c>
      <c r="F226" t="str">
        <f>IF(VLOOKUP($A226,Tournoi!$B$2:$AB$601,6,0)="","",VLOOKUP($A226,Tournoi!$B$2:$AB$601,6,0))</f>
        <v/>
      </c>
      <c r="G226" t="str">
        <f>IF(VLOOKUP($A226,Tournoi!$B$2:$AB$601,6,0)="","",VLOOKUP($A226,Tournoi!$B$2:$AB$601,8,0))</f>
        <v/>
      </c>
      <c r="H226" t="str">
        <f>IF(VLOOKUP($A226,Tournoi!$B$2:$AB$601,6,0)="","",VLOOKUP($A226,Tournoi!$B$2:$AB$601,12,0))</f>
        <v/>
      </c>
      <c r="I226" t="str">
        <f>IF(VLOOKUP($A226,Tournoi!$B$2:$AB$601,6,0)="","",VLOOKUP($A226,Tournoi!$B$2:$AB$601,13,0))</f>
        <v/>
      </c>
      <c r="J226" t="str">
        <f>IF(VLOOKUP($A226,Tournoi!$B$2:$AB$601,6,0)="","",VLOOKUP($A226,Tournoi!$B$2:$AB$601,17,0))</f>
        <v/>
      </c>
      <c r="K226" t="str">
        <f>IF(VLOOKUP($A226,Tournoi!$B$2:$AB$601,6,0)="","",VLOOKUP($A226,Tournoi!$B$2:$AB$601,18,0))</f>
        <v/>
      </c>
      <c r="L226" t="str">
        <f>IF(VLOOKUP($A226,Tournoi!$B$2:$AB$601,6,0)="","",VLOOKUP($A226,Tournoi!$B$2:$AB$601,22,0))</f>
        <v/>
      </c>
    </row>
    <row r="227" spans="1:12" ht="14.1" customHeight="1" x14ac:dyDescent="0.2">
      <c r="A227" s="30">
        <v>226</v>
      </c>
      <c r="B227" s="224">
        <f>IF(VLOOKUP($A227,Ludo_na!$A$2:$AB$602,3,0)="","",VLOOKUP($A227,Ludo_na!$A$2:$AB$602,2,0))</f>
        <v>290</v>
      </c>
      <c r="C227" s="225" t="str">
        <f>IF(VLOOKUP($A227,Tournoi!$B$2:$AB$601,3,0)="","",VLOOKUP($A227,Tournoi!$B$2:$AB$601,3,0))</f>
        <v>Vossen</v>
      </c>
      <c r="D227" s="225" t="str">
        <f>IF(VLOOKUP($A227,Tournoi!$B$2:$AB$601,4,0)="","",VLOOKUP($A227,Tournoi!$B$2:$AB$601,4,0))</f>
        <v>Bjorn</v>
      </c>
      <c r="E227" s="197" t="str">
        <f>IF(VLOOKUP($A227,Tournoi!$B$2:$AB$601,5,0)="","",VLOOKUP($A227,Tournoi!$B$2:$AB$601,5,0))</f>
        <v>Spelen op Zolder</v>
      </c>
      <c r="F227" t="str">
        <f>IF(VLOOKUP($A227,Tournoi!$B$2:$AB$601,6,0)="","",VLOOKUP($A227,Tournoi!$B$2:$AB$601,6,0))</f>
        <v/>
      </c>
      <c r="G227" t="str">
        <f>IF(VLOOKUP($A227,Tournoi!$B$2:$AB$601,6,0)="","",VLOOKUP($A227,Tournoi!$B$2:$AB$601,8,0))</f>
        <v/>
      </c>
      <c r="H227" t="str">
        <f>IF(VLOOKUP($A227,Tournoi!$B$2:$AB$601,6,0)="","",VLOOKUP($A227,Tournoi!$B$2:$AB$601,12,0))</f>
        <v/>
      </c>
      <c r="I227" t="str">
        <f>IF(VLOOKUP($A227,Tournoi!$B$2:$AB$601,6,0)="","",VLOOKUP($A227,Tournoi!$B$2:$AB$601,13,0))</f>
        <v/>
      </c>
      <c r="J227" t="str">
        <f>IF(VLOOKUP($A227,Tournoi!$B$2:$AB$601,6,0)="","",VLOOKUP($A227,Tournoi!$B$2:$AB$601,17,0))</f>
        <v/>
      </c>
      <c r="K227" t="str">
        <f>IF(VLOOKUP($A227,Tournoi!$B$2:$AB$601,6,0)="","",VLOOKUP($A227,Tournoi!$B$2:$AB$601,18,0))</f>
        <v/>
      </c>
      <c r="L227" t="str">
        <f>IF(VLOOKUP($A227,Tournoi!$B$2:$AB$601,6,0)="","",VLOOKUP($A227,Tournoi!$B$2:$AB$601,22,0))</f>
        <v/>
      </c>
    </row>
    <row r="228" spans="1:12" ht="14.1" customHeight="1" x14ac:dyDescent="0.2">
      <c r="A228" s="30">
        <v>227</v>
      </c>
      <c r="B228" s="224">
        <f>IF(VLOOKUP($A228,Ludo_na!$A$2:$AB$602,3,0)="","",VLOOKUP($A228,Ludo_na!$A$2:$AB$602,2,0))</f>
        <v>80</v>
      </c>
      <c r="C228" s="225" t="str">
        <f>IF(VLOOKUP($A228,Tournoi!$B$2:$AB$601,3,0)="","",VLOOKUP($A228,Tournoi!$B$2:$AB$601,3,0))</f>
        <v>Cadot</v>
      </c>
      <c r="D228" s="225" t="str">
        <f>IF(VLOOKUP($A228,Tournoi!$B$2:$AB$601,4,0)="","",VLOOKUP($A228,Tournoi!$B$2:$AB$601,4,0))</f>
        <v>Romain</v>
      </c>
      <c r="E228" t="str">
        <f>IF(VLOOKUP($A228,Tournoi!$B$2:$AB$601,5,0)="","",VLOOKUP($A228,Tournoi!$B$2:$AB$601,5,0))</f>
        <v/>
      </c>
      <c r="F228" t="str">
        <f>IF(VLOOKUP($A228,Tournoi!$B$2:$AB$601,6,0)="","",VLOOKUP($A228,Tournoi!$B$2:$AB$601,6,0))</f>
        <v/>
      </c>
      <c r="G228" t="str">
        <f>IF(VLOOKUP($A228,Tournoi!$B$2:$AB$601,6,0)="","",VLOOKUP($A228,Tournoi!$B$2:$AB$601,8,0))</f>
        <v/>
      </c>
      <c r="H228" t="str">
        <f>IF(VLOOKUP($A228,Tournoi!$B$2:$AB$601,6,0)="","",VLOOKUP($A228,Tournoi!$B$2:$AB$601,12,0))</f>
        <v/>
      </c>
      <c r="I228" t="str">
        <f>IF(VLOOKUP($A228,Tournoi!$B$2:$AB$601,6,0)="","",VLOOKUP($A228,Tournoi!$B$2:$AB$601,13,0))</f>
        <v/>
      </c>
      <c r="J228" t="str">
        <f>IF(VLOOKUP($A228,Tournoi!$B$2:$AB$601,6,0)="","",VLOOKUP($A228,Tournoi!$B$2:$AB$601,17,0))</f>
        <v/>
      </c>
      <c r="K228" t="str">
        <f>IF(VLOOKUP($A228,Tournoi!$B$2:$AB$601,6,0)="","",VLOOKUP($A228,Tournoi!$B$2:$AB$601,18,0))</f>
        <v/>
      </c>
      <c r="L228" t="str">
        <f>IF(VLOOKUP($A228,Tournoi!$B$2:$AB$601,6,0)="","",VLOOKUP($A228,Tournoi!$B$2:$AB$601,22,0))</f>
        <v/>
      </c>
    </row>
    <row r="229" spans="1:12" ht="14.1" customHeight="1" x14ac:dyDescent="0.2">
      <c r="A229" s="30">
        <v>228</v>
      </c>
      <c r="B229" s="224">
        <f>IF(VLOOKUP($A229,Ludo_na!$A$2:$AB$602,3,0)="","",VLOOKUP($A229,Ludo_na!$A$2:$AB$602,2,0))</f>
        <v>44</v>
      </c>
      <c r="C229" s="225" t="str">
        <f>IF(VLOOKUP($A229,Tournoi!$B$2:$AB$601,3,0)="","",VLOOKUP($A229,Tournoi!$B$2:$AB$601,3,0))</f>
        <v>Blontrock</v>
      </c>
      <c r="D229" s="225" t="str">
        <f>IF(VLOOKUP($A229,Tournoi!$B$2:$AB$601,4,0)="","",VLOOKUP($A229,Tournoi!$B$2:$AB$601,4,0))</f>
        <v>Stijn</v>
      </c>
      <c r="E229" s="197" t="str">
        <f>IF(VLOOKUP($A229,Tournoi!$B$2:$AB$601,5,0)="","",VLOOKUP($A229,Tournoi!$B$2:$AB$601,5,0))</f>
        <v>Spellenclub Mechelen</v>
      </c>
      <c r="F229" t="str">
        <f>IF(VLOOKUP($A229,Tournoi!$B$2:$AB$601,6,0)="","",VLOOKUP($A229,Tournoi!$B$2:$AB$601,6,0))</f>
        <v>Aanwezig</v>
      </c>
      <c r="G229" t="str">
        <f>IF(VLOOKUP($A229,Tournoi!$B$2:$AB$601,6,0)="","",VLOOKUP($A229,Tournoi!$B$2:$AB$601,8,0))</f>
        <v>Notre Dame</v>
      </c>
      <c r="H229">
        <f>IF(VLOOKUP($A229,Tournoi!$B$2:$AB$601,6,0)="","",VLOOKUP($A229,Tournoi!$B$2:$AB$601,12,0))</f>
        <v>104.28888888888889</v>
      </c>
      <c r="I229" t="str">
        <f>IF(VLOOKUP($A229,Tournoi!$B$2:$AB$601,6,0)="","",VLOOKUP($A229,Tournoi!$B$2:$AB$601,13,0))</f>
        <v>Great Western Trail</v>
      </c>
      <c r="J229">
        <f>IF(VLOOKUP($A229,Tournoi!$B$2:$AB$601,6,0)="","",VLOOKUP($A229,Tournoi!$B$2:$AB$601,17,0))</f>
        <v>66.964848484848474</v>
      </c>
      <c r="K229" t="str">
        <f>IF(VLOOKUP($A229,Tournoi!$B$2:$AB$601,6,0)="","",VLOOKUP($A229,Tournoi!$B$2:$AB$601,18,0))</f>
        <v>7 Wonders</v>
      </c>
      <c r="L229">
        <f>IF(VLOOKUP($A229,Tournoi!$B$2:$AB$601,6,0)="","",VLOOKUP($A229,Tournoi!$B$2:$AB$601,22,0))</f>
        <v>40.163194444444443</v>
      </c>
    </row>
    <row r="230" spans="1:12" ht="14.1" customHeight="1" x14ac:dyDescent="0.2">
      <c r="A230" s="30">
        <v>229</v>
      </c>
      <c r="B230" s="224">
        <f>IF(VLOOKUP($A230,Ludo_na!$A$2:$AB$602,3,0)="","",VLOOKUP($A230,Ludo_na!$A$2:$AB$602,2,0))</f>
        <v>154</v>
      </c>
      <c r="C230" s="225" t="str">
        <f>IF(VLOOKUP($A230,Tournoi!$B$2:$AB$601,3,0)="","",VLOOKUP($A230,Tournoi!$B$2:$AB$601,3,0))</f>
        <v>Croene</v>
      </c>
      <c r="D230" s="225" t="str">
        <f>IF(VLOOKUP($A230,Tournoi!$B$2:$AB$601,4,0)="","",VLOOKUP($A230,Tournoi!$B$2:$AB$601,4,0))</f>
        <v>Charlotte</v>
      </c>
      <c r="E230" s="197" t="str">
        <f>IF(VLOOKUP($A230,Tournoi!$B$2:$AB$601,5,0)="","",VLOOKUP($A230,Tournoi!$B$2:$AB$601,5,0))</f>
        <v>Let's Play</v>
      </c>
      <c r="F230" t="str">
        <f>IF(VLOOKUP($A230,Tournoi!$B$2:$AB$601,6,0)="","",VLOOKUP($A230,Tournoi!$B$2:$AB$601,6,0))</f>
        <v/>
      </c>
      <c r="G230" t="str">
        <f>IF(VLOOKUP($A230,Tournoi!$B$2:$AB$601,6,0)="","",VLOOKUP($A230,Tournoi!$B$2:$AB$601,8,0))</f>
        <v/>
      </c>
      <c r="H230" t="str">
        <f>IF(VLOOKUP($A230,Tournoi!$B$2:$AB$601,6,0)="","",VLOOKUP($A230,Tournoi!$B$2:$AB$601,12,0))</f>
        <v/>
      </c>
      <c r="I230" t="str">
        <f>IF(VLOOKUP($A230,Tournoi!$B$2:$AB$601,6,0)="","",VLOOKUP($A230,Tournoi!$B$2:$AB$601,13,0))</f>
        <v/>
      </c>
      <c r="J230" t="str">
        <f>IF(VLOOKUP($A230,Tournoi!$B$2:$AB$601,6,0)="","",VLOOKUP($A230,Tournoi!$B$2:$AB$601,17,0))</f>
        <v/>
      </c>
      <c r="K230" t="str">
        <f>IF(VLOOKUP($A230,Tournoi!$B$2:$AB$601,6,0)="","",VLOOKUP($A230,Tournoi!$B$2:$AB$601,18,0))</f>
        <v/>
      </c>
      <c r="L230" t="str">
        <f>IF(VLOOKUP($A230,Tournoi!$B$2:$AB$601,6,0)="","",VLOOKUP($A230,Tournoi!$B$2:$AB$601,22,0))</f>
        <v/>
      </c>
    </row>
    <row r="231" spans="1:12" ht="14.1" customHeight="1" x14ac:dyDescent="0.2">
      <c r="A231" s="30">
        <v>230</v>
      </c>
      <c r="B231" s="224">
        <f>IF(VLOOKUP($A231,Ludo_na!$A$2:$AB$602,3,0)="","",VLOOKUP($A231,Ludo_na!$A$2:$AB$602,2,0))</f>
        <v>68</v>
      </c>
      <c r="C231" s="225" t="str">
        <f>IF(VLOOKUP($A231,Tournoi!$B$2:$AB$601,3,0)="","",VLOOKUP($A231,Tournoi!$B$2:$AB$601,3,0))</f>
        <v>Janssen</v>
      </c>
      <c r="D231" s="225" t="str">
        <f>IF(VLOOKUP($A231,Tournoi!$B$2:$AB$601,4,0)="","",VLOOKUP($A231,Tournoi!$B$2:$AB$601,4,0))</f>
        <v>Patrick</v>
      </c>
      <c r="E231" s="197" t="str">
        <f>IF(VLOOKUP($A231,Tournoi!$B$2:$AB$601,5,0)="","",VLOOKUP($A231,Tournoi!$B$2:$AB$601,5,0))</f>
        <v>Speelduivel</v>
      </c>
      <c r="F231" s="226" t="str">
        <f>IF(VLOOKUP($A231,Tournoi!$B$2:$AB$601,6,0)="","",VLOOKUP($A231,Tournoi!$B$2:$AB$601,6,0))</f>
        <v>Aanwezig</v>
      </c>
      <c r="G231" s="226">
        <f>IF(VLOOKUP($A231,Tournoi!$B$2:$AB$601,6,0)="","",VLOOKUP($A231,Tournoi!$B$2:$AB$601,8,0))</f>
        <v>0</v>
      </c>
      <c r="H231" s="227">
        <f>IF(VLOOKUP($A231,Tournoi!$B$2:$AB$601,6,0)="","",VLOOKUP($A231,Tournoi!$B$2:$AB$601,12,0))</f>
        <v>0</v>
      </c>
      <c r="I231" s="226" t="str">
        <f>IF(VLOOKUP($A231,Tournoi!$B$2:$AB$601,6,0)="","",VLOOKUP($A231,Tournoi!$B$2:$AB$601,13,0))</f>
        <v>Rhodes: the Colossus</v>
      </c>
      <c r="J231" s="227">
        <f>IF(VLOOKUP($A231,Tournoi!$B$2:$AB$601,6,0)="","",VLOOKUP($A231,Tournoi!$B$2:$AB$601,17,0))</f>
        <v>9.9415204678362568E-2</v>
      </c>
      <c r="K231" s="226" t="str">
        <f>IF(VLOOKUP($A231,Tournoi!$B$2:$AB$601,6,0)="","",VLOOKUP($A231,Tournoi!$B$2:$AB$601,18,0))</f>
        <v>Cities of Splendor</v>
      </c>
      <c r="L231" s="227">
        <f>IF(VLOOKUP($A231,Tournoi!$B$2:$AB$601,6,0)="","",VLOOKUP($A231,Tournoi!$B$2:$AB$601,22,0))</f>
        <v>104.38461538461539</v>
      </c>
    </row>
    <row r="232" spans="1:12" ht="14.1" customHeight="1" x14ac:dyDescent="0.2">
      <c r="A232" s="30">
        <v>231</v>
      </c>
      <c r="B232" s="224">
        <f>IF(VLOOKUP($A232,Ludo_na!$A$2:$AB$602,3,0)="","",VLOOKUP($A232,Ludo_na!$A$2:$AB$602,2,0))</f>
        <v>523</v>
      </c>
      <c r="C232" s="225" t="str">
        <f>IF(VLOOKUP($A232,Tournoi!$B$2:$AB$601,3,0)="","",VLOOKUP($A232,Tournoi!$B$2:$AB$601,3,0))</f>
        <v>Expeels</v>
      </c>
      <c r="D232" s="225" t="str">
        <f>IF(VLOOKUP($A232,Tournoi!$B$2:$AB$601,4,0)="","",VLOOKUP($A232,Tournoi!$B$2:$AB$601,4,0))</f>
        <v>Laerke</v>
      </c>
      <c r="E232" s="197" t="str">
        <f>IF(VLOOKUP($A232,Tournoi!$B$2:$AB$601,5,0)="","",VLOOKUP($A232,Tournoi!$B$2:$AB$601,5,0))</f>
        <v>Spelen op Zolder</v>
      </c>
      <c r="F232" t="str">
        <f>IF(VLOOKUP($A232,Tournoi!$B$2:$AB$601,6,0)="","",VLOOKUP($A232,Tournoi!$B$2:$AB$601,6,0))</f>
        <v/>
      </c>
      <c r="G232" t="str">
        <f>IF(VLOOKUP($A232,Tournoi!$B$2:$AB$601,6,0)="","",VLOOKUP($A232,Tournoi!$B$2:$AB$601,8,0))</f>
        <v/>
      </c>
      <c r="H232" t="str">
        <f>IF(VLOOKUP($A232,Tournoi!$B$2:$AB$601,6,0)="","",VLOOKUP($A232,Tournoi!$B$2:$AB$601,12,0))</f>
        <v/>
      </c>
      <c r="I232" t="str">
        <f>IF(VLOOKUP($A232,Tournoi!$B$2:$AB$601,6,0)="","",VLOOKUP($A232,Tournoi!$B$2:$AB$601,13,0))</f>
        <v/>
      </c>
      <c r="J232" t="str">
        <f>IF(VLOOKUP($A232,Tournoi!$B$2:$AB$601,6,0)="","",VLOOKUP($A232,Tournoi!$B$2:$AB$601,17,0))</f>
        <v/>
      </c>
      <c r="K232" t="str">
        <f>IF(VLOOKUP($A232,Tournoi!$B$2:$AB$601,6,0)="","",VLOOKUP($A232,Tournoi!$B$2:$AB$601,18,0))</f>
        <v/>
      </c>
      <c r="L232" t="str">
        <f>IF(VLOOKUP($A232,Tournoi!$B$2:$AB$601,6,0)="","",VLOOKUP($A232,Tournoi!$B$2:$AB$601,22,0))</f>
        <v/>
      </c>
    </row>
    <row r="233" spans="1:12" ht="14.1" customHeight="1" x14ac:dyDescent="0.2">
      <c r="A233" s="30">
        <v>232</v>
      </c>
      <c r="B233" s="224">
        <f>IF(VLOOKUP($A233,Ludo_na!$A$2:$AB$602,3,0)="","",VLOOKUP($A233,Ludo_na!$A$2:$AB$602,2,0))</f>
        <v>490</v>
      </c>
      <c r="C233" s="225" t="str">
        <f>IF(VLOOKUP($A233,Tournoi!$B$2:$AB$601,3,0)="","",VLOOKUP($A233,Tournoi!$B$2:$AB$601,3,0))</f>
        <v>Deketelaere</v>
      </c>
      <c r="D233" s="225" t="str">
        <f>IF(VLOOKUP($A233,Tournoi!$B$2:$AB$601,4,0)="","",VLOOKUP($A233,Tournoi!$B$2:$AB$601,4,0))</f>
        <v>Kimberley</v>
      </c>
      <c r="E233" t="str">
        <f>IF(VLOOKUP($A233,Tournoi!$B$2:$AB$601,5,0)="","",VLOOKUP($A233,Tournoi!$B$2:$AB$601,5,0))</f>
        <v/>
      </c>
      <c r="F233" t="str">
        <f>IF(VLOOKUP($A233,Tournoi!$B$2:$AB$601,6,0)="","",VLOOKUP($A233,Tournoi!$B$2:$AB$601,6,0))</f>
        <v/>
      </c>
      <c r="G233" t="str">
        <f>IF(VLOOKUP($A233,Tournoi!$B$2:$AB$601,6,0)="","",VLOOKUP($A233,Tournoi!$B$2:$AB$601,8,0))</f>
        <v/>
      </c>
      <c r="H233" t="str">
        <f>IF(VLOOKUP($A233,Tournoi!$B$2:$AB$601,6,0)="","",VLOOKUP($A233,Tournoi!$B$2:$AB$601,12,0))</f>
        <v/>
      </c>
      <c r="I233" t="str">
        <f>IF(VLOOKUP($A233,Tournoi!$B$2:$AB$601,6,0)="","",VLOOKUP($A233,Tournoi!$B$2:$AB$601,13,0))</f>
        <v/>
      </c>
      <c r="J233" t="str">
        <f>IF(VLOOKUP($A233,Tournoi!$B$2:$AB$601,6,0)="","",VLOOKUP($A233,Tournoi!$B$2:$AB$601,17,0))</f>
        <v/>
      </c>
      <c r="K233" t="str">
        <f>IF(VLOOKUP($A233,Tournoi!$B$2:$AB$601,6,0)="","",VLOOKUP($A233,Tournoi!$B$2:$AB$601,18,0))</f>
        <v/>
      </c>
      <c r="L233" t="str">
        <f>IF(VLOOKUP($A233,Tournoi!$B$2:$AB$601,6,0)="","",VLOOKUP($A233,Tournoi!$B$2:$AB$601,22,0))</f>
        <v/>
      </c>
    </row>
    <row r="234" spans="1:12" ht="14.1" customHeight="1" x14ac:dyDescent="0.2">
      <c r="A234" s="30">
        <v>233</v>
      </c>
      <c r="B234" s="224">
        <f>IF(VLOOKUP($A234,Ludo_na!$A$2:$AB$602,3,0)="","",VLOOKUP($A234,Ludo_na!$A$2:$AB$602,2,0))</f>
        <v>134</v>
      </c>
      <c r="C234" s="225" t="str">
        <f>IF(VLOOKUP($A234,Tournoi!$B$2:$AB$601,3,0)="","",VLOOKUP($A234,Tournoi!$B$2:$AB$601,3,0))</f>
        <v>Petit</v>
      </c>
      <c r="D234" s="225" t="str">
        <f>IF(VLOOKUP($A234,Tournoi!$B$2:$AB$601,4,0)="","",VLOOKUP($A234,Tournoi!$B$2:$AB$601,4,0))</f>
        <v>Michaële</v>
      </c>
      <c r="E234" t="str">
        <f>IF(VLOOKUP($A234,Tournoi!$B$2:$AB$601,5,0)="","",VLOOKUP($A234,Tournoi!$B$2:$AB$601,5,0))</f>
        <v/>
      </c>
      <c r="F234" s="226" t="str">
        <f>IF(VLOOKUP($A234,Tournoi!$B$2:$AB$601,6,0)="","",VLOOKUP($A234,Tournoi!$B$2:$AB$601,6,0))</f>
        <v/>
      </c>
      <c r="G234" s="226" t="str">
        <f>IF(VLOOKUP($A234,Tournoi!$B$2:$AB$601,6,0)="","",VLOOKUP($A234,Tournoi!$B$2:$AB$601,8,0))</f>
        <v/>
      </c>
      <c r="H234" s="227" t="str">
        <f>IF(VLOOKUP($A234,Tournoi!$B$2:$AB$601,6,0)="","",VLOOKUP($A234,Tournoi!$B$2:$AB$601,12,0))</f>
        <v/>
      </c>
      <c r="I234" s="226" t="str">
        <f>IF(VLOOKUP($A234,Tournoi!$B$2:$AB$601,6,0)="","",VLOOKUP($A234,Tournoi!$B$2:$AB$601,13,0))</f>
        <v/>
      </c>
      <c r="J234" s="227" t="str">
        <f>IF(VLOOKUP($A234,Tournoi!$B$2:$AB$601,6,0)="","",VLOOKUP($A234,Tournoi!$B$2:$AB$601,17,0))</f>
        <v/>
      </c>
      <c r="K234" s="226" t="str">
        <f>IF(VLOOKUP($A234,Tournoi!$B$2:$AB$601,6,0)="","",VLOOKUP($A234,Tournoi!$B$2:$AB$601,18,0))</f>
        <v/>
      </c>
      <c r="L234" s="227" t="str">
        <f>IF(VLOOKUP($A234,Tournoi!$B$2:$AB$601,6,0)="","",VLOOKUP($A234,Tournoi!$B$2:$AB$601,22,0))</f>
        <v/>
      </c>
    </row>
    <row r="235" spans="1:12" ht="14.1" customHeight="1" x14ac:dyDescent="0.2">
      <c r="A235" s="30">
        <v>234</v>
      </c>
      <c r="B235" s="224">
        <f>IF(VLOOKUP($A235,Ludo_na!$A$2:$AB$602,3,0)="","",VLOOKUP($A235,Ludo_na!$A$2:$AB$602,2,0))</f>
        <v>343</v>
      </c>
      <c r="C235" s="225" t="str">
        <f>IF(VLOOKUP($A235,Tournoi!$B$2:$AB$601,3,0)="","",VLOOKUP($A235,Tournoi!$B$2:$AB$601,3,0))</f>
        <v>Obreno</v>
      </c>
      <c r="D235" s="225" t="str">
        <f>IF(VLOOKUP($A235,Tournoi!$B$2:$AB$601,4,0)="","",VLOOKUP($A235,Tournoi!$B$2:$AB$601,4,0))</f>
        <v>Yden</v>
      </c>
      <c r="E235" s="197" t="str">
        <f>IF(VLOOKUP($A235,Tournoi!$B$2:$AB$601,5,0)="","",VLOOKUP($A235,Tournoi!$B$2:$AB$601,5,0))</f>
        <v>Spelen op Zolder</v>
      </c>
      <c r="F235" t="str">
        <f>IF(VLOOKUP($A235,Tournoi!$B$2:$AB$601,6,0)="","",VLOOKUP($A235,Tournoi!$B$2:$AB$601,6,0))</f>
        <v/>
      </c>
      <c r="G235" t="str">
        <f>IF(VLOOKUP($A235,Tournoi!$B$2:$AB$601,6,0)="","",VLOOKUP($A235,Tournoi!$B$2:$AB$601,8,0))</f>
        <v/>
      </c>
      <c r="H235" t="str">
        <f>IF(VLOOKUP($A235,Tournoi!$B$2:$AB$601,6,0)="","",VLOOKUP($A235,Tournoi!$B$2:$AB$601,12,0))</f>
        <v/>
      </c>
      <c r="I235" t="str">
        <f>IF(VLOOKUP($A235,Tournoi!$B$2:$AB$601,6,0)="","",VLOOKUP($A235,Tournoi!$B$2:$AB$601,13,0))</f>
        <v/>
      </c>
      <c r="J235" t="str">
        <f>IF(VLOOKUP($A235,Tournoi!$B$2:$AB$601,6,0)="","",VLOOKUP($A235,Tournoi!$B$2:$AB$601,17,0))</f>
        <v/>
      </c>
      <c r="K235" t="str">
        <f>IF(VLOOKUP($A235,Tournoi!$B$2:$AB$601,6,0)="","",VLOOKUP($A235,Tournoi!$B$2:$AB$601,18,0))</f>
        <v/>
      </c>
      <c r="L235" t="str">
        <f>IF(VLOOKUP($A235,Tournoi!$B$2:$AB$601,6,0)="","",VLOOKUP($A235,Tournoi!$B$2:$AB$601,22,0))</f>
        <v/>
      </c>
    </row>
    <row r="236" spans="1:12" ht="14.1" customHeight="1" x14ac:dyDescent="0.2">
      <c r="A236" s="30">
        <v>235</v>
      </c>
      <c r="B236" s="224">
        <f>IF(VLOOKUP($A236,Ludo_na!$A$2:$AB$602,3,0)="","",VLOOKUP($A236,Ludo_na!$A$2:$AB$602,2,0))</f>
        <v>529</v>
      </c>
      <c r="C236" s="225" t="str">
        <f>IF(VLOOKUP($A236,Tournoi!$B$2:$AB$601,3,0)="","",VLOOKUP($A236,Tournoi!$B$2:$AB$601,3,0))</f>
        <v>Pluvier</v>
      </c>
      <c r="D236" s="225" t="str">
        <f>IF(VLOOKUP($A236,Tournoi!$B$2:$AB$601,4,0)="","",VLOOKUP($A236,Tournoi!$B$2:$AB$601,4,0))</f>
        <v>Kobe</v>
      </c>
      <c r="E236" s="197" t="str">
        <f>IF(VLOOKUP($A236,Tournoi!$B$2:$AB$601,5,0)="","",VLOOKUP($A236,Tournoi!$B$2:$AB$601,5,0))</f>
        <v>Spelen op Zolder</v>
      </c>
      <c r="F236" t="str">
        <f>IF(VLOOKUP($A236,Tournoi!$B$2:$AB$601,6,0)="","",VLOOKUP($A236,Tournoi!$B$2:$AB$601,6,0))</f>
        <v/>
      </c>
      <c r="G236" t="str">
        <f>IF(VLOOKUP($A236,Tournoi!$B$2:$AB$601,6,0)="","",VLOOKUP($A236,Tournoi!$B$2:$AB$601,8,0))</f>
        <v/>
      </c>
      <c r="H236" t="str">
        <f>IF(VLOOKUP($A236,Tournoi!$B$2:$AB$601,6,0)="","",VLOOKUP($A236,Tournoi!$B$2:$AB$601,12,0))</f>
        <v/>
      </c>
      <c r="I236" t="str">
        <f>IF(VLOOKUP($A236,Tournoi!$B$2:$AB$601,6,0)="","",VLOOKUP($A236,Tournoi!$B$2:$AB$601,13,0))</f>
        <v/>
      </c>
      <c r="J236" t="str">
        <f>IF(VLOOKUP($A236,Tournoi!$B$2:$AB$601,6,0)="","",VLOOKUP($A236,Tournoi!$B$2:$AB$601,17,0))</f>
        <v/>
      </c>
      <c r="K236" t="str">
        <f>IF(VLOOKUP($A236,Tournoi!$B$2:$AB$601,6,0)="","",VLOOKUP($A236,Tournoi!$B$2:$AB$601,18,0))</f>
        <v/>
      </c>
      <c r="L236" t="str">
        <f>IF(VLOOKUP($A236,Tournoi!$B$2:$AB$601,6,0)="","",VLOOKUP($A236,Tournoi!$B$2:$AB$601,22,0))</f>
        <v/>
      </c>
    </row>
    <row r="237" spans="1:12" ht="14.1" customHeight="1" x14ac:dyDescent="0.2">
      <c r="A237" s="30">
        <v>236</v>
      </c>
      <c r="B237" s="224">
        <f>IF(VLOOKUP($A237,Ludo_na!$A$2:$AB$602,3,0)="","",VLOOKUP($A237,Ludo_na!$A$2:$AB$602,2,0))</f>
        <v>414</v>
      </c>
      <c r="C237" s="225" t="str">
        <f>IF(VLOOKUP($A237,Tournoi!$B$2:$AB$601,3,0)="","",VLOOKUP($A237,Tournoi!$B$2:$AB$601,3,0))</f>
        <v>Vackier</v>
      </c>
      <c r="D237" s="225" t="str">
        <f>IF(VLOOKUP($A237,Tournoi!$B$2:$AB$601,4,0)="","",VLOOKUP($A237,Tournoi!$B$2:$AB$601,4,0))</f>
        <v>Thomas</v>
      </c>
      <c r="E237" s="197" t="str">
        <f>IF(VLOOKUP($A237,Tournoi!$B$2:$AB$601,5,0)="","",VLOOKUP($A237,Tournoi!$B$2:$AB$601,5,0))</f>
        <v>Spelen op Zolder</v>
      </c>
      <c r="F237" t="str">
        <f>IF(VLOOKUP($A237,Tournoi!$B$2:$AB$601,6,0)="","",VLOOKUP($A237,Tournoi!$B$2:$AB$601,6,0))</f>
        <v/>
      </c>
      <c r="G237" t="str">
        <f>IF(VLOOKUP($A237,Tournoi!$B$2:$AB$601,6,0)="","",VLOOKUP($A237,Tournoi!$B$2:$AB$601,8,0))</f>
        <v/>
      </c>
      <c r="H237" t="str">
        <f>IF(VLOOKUP($A237,Tournoi!$B$2:$AB$601,6,0)="","",VLOOKUP($A237,Tournoi!$B$2:$AB$601,12,0))</f>
        <v/>
      </c>
      <c r="I237" t="str">
        <f>IF(VLOOKUP($A237,Tournoi!$B$2:$AB$601,6,0)="","",VLOOKUP($A237,Tournoi!$B$2:$AB$601,13,0))</f>
        <v/>
      </c>
      <c r="J237" t="str">
        <f>IF(VLOOKUP($A237,Tournoi!$B$2:$AB$601,6,0)="","",VLOOKUP($A237,Tournoi!$B$2:$AB$601,17,0))</f>
        <v/>
      </c>
      <c r="K237" t="str">
        <f>IF(VLOOKUP($A237,Tournoi!$B$2:$AB$601,6,0)="","",VLOOKUP($A237,Tournoi!$B$2:$AB$601,18,0))</f>
        <v/>
      </c>
      <c r="L237" t="str">
        <f>IF(VLOOKUP($A237,Tournoi!$B$2:$AB$601,6,0)="","",VLOOKUP($A237,Tournoi!$B$2:$AB$601,22,0))</f>
        <v/>
      </c>
    </row>
    <row r="238" spans="1:12" ht="14.1" customHeight="1" x14ac:dyDescent="0.2">
      <c r="A238" s="30">
        <v>237</v>
      </c>
      <c r="B238" s="224">
        <f>IF(VLOOKUP($A238,Ludo_na!$A$2:$AB$602,3,0)="","",VLOOKUP($A238,Ludo_na!$A$2:$AB$602,2,0))</f>
        <v>202</v>
      </c>
      <c r="C238" s="225" t="str">
        <f>IF(VLOOKUP($A238,Tournoi!$B$2:$AB$601,3,0)="","",VLOOKUP($A238,Tournoi!$B$2:$AB$601,3,0))</f>
        <v>Van Hecke</v>
      </c>
      <c r="D238" s="225" t="str">
        <f>IF(VLOOKUP($A238,Tournoi!$B$2:$AB$601,4,0)="","",VLOOKUP($A238,Tournoi!$B$2:$AB$601,4,0))</f>
        <v>Marjolijn</v>
      </c>
      <c r="E238" t="str">
        <f>IF(VLOOKUP($A238,Tournoi!$B$2:$AB$601,5,0)="","",VLOOKUP($A238,Tournoi!$B$2:$AB$601,5,0))</f>
        <v/>
      </c>
      <c r="F238" t="str">
        <f>IF(VLOOKUP($A238,Tournoi!$B$2:$AB$601,6,0)="","",VLOOKUP($A238,Tournoi!$B$2:$AB$601,6,0))</f>
        <v/>
      </c>
      <c r="G238" t="str">
        <f>IF(VLOOKUP($A238,Tournoi!$B$2:$AB$601,6,0)="","",VLOOKUP($A238,Tournoi!$B$2:$AB$601,8,0))</f>
        <v/>
      </c>
      <c r="H238" t="str">
        <f>IF(VLOOKUP($A238,Tournoi!$B$2:$AB$601,6,0)="","",VLOOKUP($A238,Tournoi!$B$2:$AB$601,12,0))</f>
        <v/>
      </c>
      <c r="I238" t="str">
        <f>IF(VLOOKUP($A238,Tournoi!$B$2:$AB$601,6,0)="","",VLOOKUP($A238,Tournoi!$B$2:$AB$601,13,0))</f>
        <v/>
      </c>
      <c r="J238" t="str">
        <f>IF(VLOOKUP($A238,Tournoi!$B$2:$AB$601,6,0)="","",VLOOKUP($A238,Tournoi!$B$2:$AB$601,17,0))</f>
        <v/>
      </c>
      <c r="K238" t="str">
        <f>IF(VLOOKUP($A238,Tournoi!$B$2:$AB$601,6,0)="","",VLOOKUP($A238,Tournoi!$B$2:$AB$601,18,0))</f>
        <v/>
      </c>
      <c r="L238" t="str">
        <f>IF(VLOOKUP($A238,Tournoi!$B$2:$AB$601,6,0)="","",VLOOKUP($A238,Tournoi!$B$2:$AB$601,22,0))</f>
        <v/>
      </c>
    </row>
    <row r="239" spans="1:12" ht="14.1" customHeight="1" x14ac:dyDescent="0.2">
      <c r="A239" s="30">
        <v>238</v>
      </c>
      <c r="B239" s="224">
        <f>IF(VLOOKUP($A239,Ludo_na!$A$2:$AB$602,3,0)="","",VLOOKUP($A239,Ludo_na!$A$2:$AB$602,2,0))</f>
        <v>50</v>
      </c>
      <c r="C239" s="225" t="str">
        <f>IF(VLOOKUP($A239,Tournoi!$B$2:$AB$601,3,0)="","",VLOOKUP($A239,Tournoi!$B$2:$AB$601,3,0))</f>
        <v>Decker</v>
      </c>
      <c r="D239" s="225" t="str">
        <f>IF(VLOOKUP($A239,Tournoi!$B$2:$AB$601,4,0)="","",VLOOKUP($A239,Tournoi!$B$2:$AB$601,4,0))</f>
        <v>Anne-Marie</v>
      </c>
      <c r="E239" s="197" t="str">
        <f>IF(VLOOKUP($A239,Tournoi!$B$2:$AB$601,5,0)="","",VLOOKUP($A239,Tournoi!$B$2:$AB$601,5,0))</f>
        <v>Alpa-Ludismes</v>
      </c>
      <c r="F239" s="226" t="str">
        <f>IF(VLOOKUP($A239,Tournoi!$B$2:$AB$601,6,0)="","",VLOOKUP($A239,Tournoi!$B$2:$AB$601,6,0))</f>
        <v>Aanwezig</v>
      </c>
      <c r="G239" s="226" t="str">
        <f>IF(VLOOKUP($A239,Tournoi!$B$2:$AB$601,6,0)="","",VLOOKUP($A239,Tournoi!$B$2:$AB$601,8,0))</f>
        <v>La Isla</v>
      </c>
      <c r="H239" s="227">
        <f>IF(VLOOKUP($A239,Tournoi!$B$2:$AB$601,6,0)="","",VLOOKUP($A239,Tournoi!$B$2:$AB$601,12,0))</f>
        <v>66.905723905723903</v>
      </c>
      <c r="I239" s="226" t="str">
        <f>IF(VLOOKUP($A239,Tournoi!$B$2:$AB$601,6,0)="","",VLOOKUP($A239,Tournoi!$B$2:$AB$601,13,0))</f>
        <v>Die Burgen von Burgund</v>
      </c>
      <c r="J239" s="227">
        <f>IF(VLOOKUP($A239,Tournoi!$B$2:$AB$601,6,0)="","",VLOOKUP($A239,Tournoi!$B$2:$AB$601,17,0))</f>
        <v>33.559494702526486</v>
      </c>
      <c r="K239" s="226" t="str">
        <f>IF(VLOOKUP($A239,Tournoi!$B$2:$AB$601,6,0)="","",VLOOKUP($A239,Tournoi!$B$2:$AB$601,18,0))</f>
        <v>7 Wonders</v>
      </c>
      <c r="L239" s="227">
        <f>IF(VLOOKUP($A239,Tournoi!$B$2:$AB$601,6,0)="","",VLOOKUP($A239,Tournoi!$B$2:$AB$601,22,0))</f>
        <v>20.159722222222221</v>
      </c>
    </row>
    <row r="240" spans="1:12" ht="14.1" customHeight="1" x14ac:dyDescent="0.2">
      <c r="A240" s="30">
        <v>239</v>
      </c>
      <c r="B240" s="224">
        <f>IF(VLOOKUP($A240,Ludo_na!$A$2:$AB$602,3,0)="","",VLOOKUP($A240,Ludo_na!$A$2:$AB$602,2,0))</f>
        <v>193</v>
      </c>
      <c r="C240" s="225" t="str">
        <f>IF(VLOOKUP($A240,Tournoi!$B$2:$AB$601,3,0)="","",VLOOKUP($A240,Tournoi!$B$2:$AB$601,3,0))</f>
        <v>Nagant</v>
      </c>
      <c r="D240" s="225" t="str">
        <f>IF(VLOOKUP($A240,Tournoi!$B$2:$AB$601,4,0)="","",VLOOKUP($A240,Tournoi!$B$2:$AB$601,4,0))</f>
        <v>Dominique</v>
      </c>
      <c r="E240" s="197" t="str">
        <f>IF(VLOOKUP($A240,Tournoi!$B$2:$AB$601,5,0)="","",VLOOKUP($A240,Tournoi!$B$2:$AB$601,5,0))</f>
        <v>Boardgames Monkeys</v>
      </c>
      <c r="F240" s="226" t="str">
        <f>IF(VLOOKUP($A240,Tournoi!$B$2:$AB$601,6,0)="","",VLOOKUP($A240,Tournoi!$B$2:$AB$601,6,0))</f>
        <v/>
      </c>
      <c r="G240" s="226" t="str">
        <f>IF(VLOOKUP($A240,Tournoi!$B$2:$AB$601,6,0)="","",VLOOKUP($A240,Tournoi!$B$2:$AB$601,8,0))</f>
        <v/>
      </c>
      <c r="H240" s="227" t="str">
        <f>IF(VLOOKUP($A240,Tournoi!$B$2:$AB$601,6,0)="","",VLOOKUP($A240,Tournoi!$B$2:$AB$601,12,0))</f>
        <v/>
      </c>
      <c r="I240" s="226" t="str">
        <f>IF(VLOOKUP($A240,Tournoi!$B$2:$AB$601,6,0)="","",VLOOKUP($A240,Tournoi!$B$2:$AB$601,13,0))</f>
        <v/>
      </c>
      <c r="J240" s="227" t="str">
        <f>IF(VLOOKUP($A240,Tournoi!$B$2:$AB$601,6,0)="","",VLOOKUP($A240,Tournoi!$B$2:$AB$601,17,0))</f>
        <v/>
      </c>
      <c r="K240" s="226" t="str">
        <f>IF(VLOOKUP($A240,Tournoi!$B$2:$AB$601,6,0)="","",VLOOKUP($A240,Tournoi!$B$2:$AB$601,18,0))</f>
        <v/>
      </c>
      <c r="L240" s="227" t="str">
        <f>IF(VLOOKUP($A240,Tournoi!$B$2:$AB$601,6,0)="","",VLOOKUP($A240,Tournoi!$B$2:$AB$601,22,0))</f>
        <v/>
      </c>
    </row>
    <row r="241" spans="1:12" ht="14.1" customHeight="1" x14ac:dyDescent="0.2">
      <c r="A241" s="30">
        <v>240</v>
      </c>
      <c r="B241" s="224">
        <f>IF(VLOOKUP($A241,Ludo_na!$A$2:$AB$602,3,0)="","",VLOOKUP($A241,Ludo_na!$A$2:$AB$602,2,0))</f>
        <v>249</v>
      </c>
      <c r="C241" s="225" t="str">
        <f>IF(VLOOKUP($A241,Tournoi!$B$2:$AB$601,3,0)="","",VLOOKUP($A241,Tournoi!$B$2:$AB$601,3,0))</f>
        <v>Desmidt</v>
      </c>
      <c r="D241" s="225" t="str">
        <f>IF(VLOOKUP($A241,Tournoi!$B$2:$AB$601,4,0)="","",VLOOKUP($A241,Tournoi!$B$2:$AB$601,4,0))</f>
        <v>Griet</v>
      </c>
      <c r="E241" s="197" t="str">
        <f>IF(VLOOKUP($A241,Tournoi!$B$2:$AB$601,5,0)="","",VLOOKUP($A241,Tournoi!$B$2:$AB$601,5,0))</f>
        <v>Teen en Tander</v>
      </c>
      <c r="F241" t="str">
        <f>IF(VLOOKUP($A241,Tournoi!$B$2:$AB$601,6,0)="","",VLOOKUP($A241,Tournoi!$B$2:$AB$601,6,0))</f>
        <v/>
      </c>
      <c r="G241" t="str">
        <f>IF(VLOOKUP($A241,Tournoi!$B$2:$AB$601,6,0)="","",VLOOKUP($A241,Tournoi!$B$2:$AB$601,8,0))</f>
        <v/>
      </c>
      <c r="H241" t="str">
        <f>IF(VLOOKUP($A241,Tournoi!$B$2:$AB$601,6,0)="","",VLOOKUP($A241,Tournoi!$B$2:$AB$601,12,0))</f>
        <v/>
      </c>
      <c r="I241" t="str">
        <f>IF(VLOOKUP($A241,Tournoi!$B$2:$AB$601,6,0)="","",VLOOKUP($A241,Tournoi!$B$2:$AB$601,13,0))</f>
        <v/>
      </c>
      <c r="J241" t="str">
        <f>IF(VLOOKUP($A241,Tournoi!$B$2:$AB$601,6,0)="","",VLOOKUP($A241,Tournoi!$B$2:$AB$601,17,0))</f>
        <v/>
      </c>
      <c r="K241" t="str">
        <f>IF(VLOOKUP($A241,Tournoi!$B$2:$AB$601,6,0)="","",VLOOKUP($A241,Tournoi!$B$2:$AB$601,18,0))</f>
        <v/>
      </c>
      <c r="L241" t="str">
        <f>IF(VLOOKUP($A241,Tournoi!$B$2:$AB$601,6,0)="","",VLOOKUP($A241,Tournoi!$B$2:$AB$601,22,0))</f>
        <v/>
      </c>
    </row>
    <row r="242" spans="1:12" ht="14.1" customHeight="1" x14ac:dyDescent="0.2">
      <c r="A242" s="30">
        <v>241</v>
      </c>
      <c r="B242" s="224">
        <f>IF(VLOOKUP($A242,Ludo_na!$A$2:$AB$602,3,0)="","",VLOOKUP($A242,Ludo_na!$A$2:$AB$602,2,0))</f>
        <v>380</v>
      </c>
      <c r="C242" s="225" t="str">
        <f>IF(VLOOKUP($A242,Tournoi!$B$2:$AB$601,3,0)="","",VLOOKUP($A242,Tournoi!$B$2:$AB$601,3,0))</f>
        <v>Dierickx</v>
      </c>
      <c r="D242" s="225" t="str">
        <f>IF(VLOOKUP($A242,Tournoi!$B$2:$AB$601,4,0)="","",VLOOKUP($A242,Tournoi!$B$2:$AB$601,4,0))</f>
        <v>Chantal</v>
      </c>
      <c r="E242" s="197" t="str">
        <f>IF(VLOOKUP($A242,Tournoi!$B$2:$AB$601,5,0)="","",VLOOKUP($A242,Tournoi!$B$2:$AB$601,5,0))</f>
        <v>Spelen op Zolder</v>
      </c>
      <c r="F242" t="str">
        <f>IF(VLOOKUP($A242,Tournoi!$B$2:$AB$601,6,0)="","",VLOOKUP($A242,Tournoi!$B$2:$AB$601,6,0))</f>
        <v/>
      </c>
      <c r="G242" t="str">
        <f>IF(VLOOKUP($A242,Tournoi!$B$2:$AB$601,6,0)="","",VLOOKUP($A242,Tournoi!$B$2:$AB$601,8,0))</f>
        <v/>
      </c>
      <c r="H242" t="str">
        <f>IF(VLOOKUP($A242,Tournoi!$B$2:$AB$601,6,0)="","",VLOOKUP($A242,Tournoi!$B$2:$AB$601,12,0))</f>
        <v/>
      </c>
      <c r="I242" t="str">
        <f>IF(VLOOKUP($A242,Tournoi!$B$2:$AB$601,6,0)="","",VLOOKUP($A242,Tournoi!$B$2:$AB$601,13,0))</f>
        <v/>
      </c>
      <c r="J242" t="str">
        <f>IF(VLOOKUP($A242,Tournoi!$B$2:$AB$601,6,0)="","",VLOOKUP($A242,Tournoi!$B$2:$AB$601,17,0))</f>
        <v/>
      </c>
      <c r="K242" t="str">
        <f>IF(VLOOKUP($A242,Tournoi!$B$2:$AB$601,6,0)="","",VLOOKUP($A242,Tournoi!$B$2:$AB$601,18,0))</f>
        <v/>
      </c>
      <c r="L242" t="str">
        <f>IF(VLOOKUP($A242,Tournoi!$B$2:$AB$601,6,0)="","",VLOOKUP($A242,Tournoi!$B$2:$AB$601,22,0))</f>
        <v/>
      </c>
    </row>
    <row r="243" spans="1:12" ht="14.1" customHeight="1" x14ac:dyDescent="0.2">
      <c r="A243" s="30">
        <v>242</v>
      </c>
      <c r="B243" s="224">
        <f>IF(VLOOKUP($A243,Ludo_na!$A$2:$AB$602,3,0)="","",VLOOKUP($A243,Ludo_na!$A$2:$AB$602,2,0))</f>
        <v>72</v>
      </c>
      <c r="C243" s="225" t="str">
        <f>IF(VLOOKUP($A243,Tournoi!$B$2:$AB$601,3,0)="","",VLOOKUP($A243,Tournoi!$B$2:$AB$601,3,0))</f>
        <v>Mannens</v>
      </c>
      <c r="D243" s="225" t="str">
        <f>IF(VLOOKUP($A243,Tournoi!$B$2:$AB$601,4,0)="","",VLOOKUP($A243,Tournoi!$B$2:$AB$601,4,0))</f>
        <v>Wouter</v>
      </c>
      <c r="E243" s="197" t="str">
        <f>IF(VLOOKUP($A243,Tournoi!$B$2:$AB$601,5,0)="","",VLOOKUP($A243,Tournoi!$B$2:$AB$601,5,0))</f>
        <v>HQ Gaming Club</v>
      </c>
      <c r="F243" t="str">
        <f>IF(VLOOKUP($A243,Tournoi!$B$2:$AB$601,6,0)="","",VLOOKUP($A243,Tournoi!$B$2:$AB$601,6,0))</f>
        <v>Aanwezig</v>
      </c>
      <c r="G243" t="str">
        <f>IF(VLOOKUP($A243,Tournoi!$B$2:$AB$601,6,0)="","",VLOOKUP($A243,Tournoi!$B$2:$AB$601,8,0))</f>
        <v>Berenpark</v>
      </c>
      <c r="H243">
        <f>IF(VLOOKUP($A243,Tournoi!$B$2:$AB$601,6,0)="","",VLOOKUP($A243,Tournoi!$B$2:$AB$601,12,0))</f>
        <v>66.926229508196712</v>
      </c>
      <c r="I243" t="str">
        <f>IF(VLOOKUP($A243,Tournoi!$B$2:$AB$601,6,0)="","",VLOOKUP($A243,Tournoi!$B$2:$AB$601,13,0))</f>
        <v>Cover me</v>
      </c>
      <c r="J243">
        <f>IF(VLOOKUP($A243,Tournoi!$B$2:$AB$601,6,0)="","",VLOOKUP($A243,Tournoi!$B$2:$AB$601,17,0))</f>
        <v>104.34375</v>
      </c>
      <c r="K243" t="str">
        <f>IF(VLOOKUP($A243,Tournoi!$B$2:$AB$601,6,0)="","",VLOOKUP($A243,Tournoi!$B$2:$AB$601,18,0))</f>
        <v>Chickwood Forest</v>
      </c>
      <c r="L243">
        <f>IF(VLOOKUP($A243,Tournoi!$B$2:$AB$601,6,0)="","",VLOOKUP($A243,Tournoi!$B$2:$AB$601,22,0))</f>
        <v>105.24060150375939</v>
      </c>
    </row>
    <row r="244" spans="1:12" ht="14.1" customHeight="1" x14ac:dyDescent="0.2">
      <c r="A244" s="30">
        <v>243</v>
      </c>
      <c r="B244" s="224">
        <f>IF(VLOOKUP($A244,Ludo_na!$A$2:$AB$602,3,0)="","",VLOOKUP($A244,Ludo_na!$A$2:$AB$602,2,0))</f>
        <v>484</v>
      </c>
      <c r="C244" s="225" t="str">
        <f>IF(VLOOKUP($A244,Tournoi!$B$2:$AB$601,3,0)="","",VLOOKUP($A244,Tournoi!$B$2:$AB$601,3,0))</f>
        <v>Leloup</v>
      </c>
      <c r="D244" s="225" t="str">
        <f>IF(VLOOKUP($A244,Tournoi!$B$2:$AB$601,4,0)="","",VLOOKUP($A244,Tournoi!$B$2:$AB$601,4,0))</f>
        <v>Sandrine</v>
      </c>
      <c r="E244" t="str">
        <f>IF(VLOOKUP($A244,Tournoi!$B$2:$AB$601,5,0)="","",VLOOKUP($A244,Tournoi!$B$2:$AB$601,5,0))</f>
        <v/>
      </c>
      <c r="F244" t="str">
        <f>IF(VLOOKUP($A244,Tournoi!$B$2:$AB$601,6,0)="","",VLOOKUP($A244,Tournoi!$B$2:$AB$601,6,0))</f>
        <v/>
      </c>
      <c r="G244" t="str">
        <f>IF(VLOOKUP($A244,Tournoi!$B$2:$AB$601,6,0)="","",VLOOKUP($A244,Tournoi!$B$2:$AB$601,8,0))</f>
        <v/>
      </c>
      <c r="H244" t="str">
        <f>IF(VLOOKUP($A244,Tournoi!$B$2:$AB$601,6,0)="","",VLOOKUP($A244,Tournoi!$B$2:$AB$601,12,0))</f>
        <v/>
      </c>
      <c r="I244" t="str">
        <f>IF(VLOOKUP($A244,Tournoi!$B$2:$AB$601,6,0)="","",VLOOKUP($A244,Tournoi!$B$2:$AB$601,13,0))</f>
        <v/>
      </c>
      <c r="J244" t="str">
        <f>IF(VLOOKUP($A244,Tournoi!$B$2:$AB$601,6,0)="","",VLOOKUP($A244,Tournoi!$B$2:$AB$601,17,0))</f>
        <v/>
      </c>
      <c r="K244" t="str">
        <f>IF(VLOOKUP($A244,Tournoi!$B$2:$AB$601,6,0)="","",VLOOKUP($A244,Tournoi!$B$2:$AB$601,18,0))</f>
        <v/>
      </c>
      <c r="L244" t="str">
        <f>IF(VLOOKUP($A244,Tournoi!$B$2:$AB$601,6,0)="","",VLOOKUP($A244,Tournoi!$B$2:$AB$601,22,0))</f>
        <v/>
      </c>
    </row>
    <row r="245" spans="1:12" ht="14.1" customHeight="1" x14ac:dyDescent="0.2">
      <c r="A245" s="30">
        <v>244</v>
      </c>
      <c r="B245" s="224">
        <f>IF(VLOOKUP($A245,Ludo_na!$A$2:$AB$602,3,0)="","",VLOOKUP($A245,Ludo_na!$A$2:$AB$602,2,0))</f>
        <v>315</v>
      </c>
      <c r="C245" s="225" t="str">
        <f>IF(VLOOKUP($A245,Tournoi!$B$2:$AB$601,3,0)="","",VLOOKUP($A245,Tournoi!$B$2:$AB$601,3,0))</f>
        <v>Beyen</v>
      </c>
      <c r="D245" s="225" t="str">
        <f>IF(VLOOKUP($A245,Tournoi!$B$2:$AB$601,4,0)="","",VLOOKUP($A245,Tournoi!$B$2:$AB$601,4,0))</f>
        <v>Jade</v>
      </c>
      <c r="E245" s="197" t="str">
        <f>IF(VLOOKUP($A245,Tournoi!$B$2:$AB$601,5,0)="","",VLOOKUP($A245,Tournoi!$B$2:$AB$601,5,0))</f>
        <v>De Pionne</v>
      </c>
      <c r="F245" t="str">
        <f>IF(VLOOKUP($A245,Tournoi!$B$2:$AB$601,6,0)="","",VLOOKUP($A245,Tournoi!$B$2:$AB$601,6,0))</f>
        <v/>
      </c>
      <c r="G245" t="str">
        <f>IF(VLOOKUP($A245,Tournoi!$B$2:$AB$601,6,0)="","",VLOOKUP($A245,Tournoi!$B$2:$AB$601,8,0))</f>
        <v/>
      </c>
      <c r="H245" t="str">
        <f>IF(VLOOKUP($A245,Tournoi!$B$2:$AB$601,6,0)="","",VLOOKUP($A245,Tournoi!$B$2:$AB$601,12,0))</f>
        <v/>
      </c>
      <c r="I245" t="str">
        <f>IF(VLOOKUP($A245,Tournoi!$B$2:$AB$601,6,0)="","",VLOOKUP($A245,Tournoi!$B$2:$AB$601,13,0))</f>
        <v/>
      </c>
      <c r="J245" t="str">
        <f>IF(VLOOKUP($A245,Tournoi!$B$2:$AB$601,6,0)="","",VLOOKUP($A245,Tournoi!$B$2:$AB$601,17,0))</f>
        <v/>
      </c>
      <c r="K245" t="str">
        <f>IF(VLOOKUP($A245,Tournoi!$B$2:$AB$601,6,0)="","",VLOOKUP($A245,Tournoi!$B$2:$AB$601,18,0))</f>
        <v/>
      </c>
      <c r="L245" t="str">
        <f>IF(VLOOKUP($A245,Tournoi!$B$2:$AB$601,6,0)="","",VLOOKUP($A245,Tournoi!$B$2:$AB$601,22,0))</f>
        <v/>
      </c>
    </row>
    <row r="246" spans="1:12" ht="14.1" customHeight="1" x14ac:dyDescent="0.2">
      <c r="A246" s="30">
        <v>245</v>
      </c>
      <c r="B246" s="224">
        <f>IF(VLOOKUP($A246,Ludo_na!$A$2:$AB$602,3,0)="","",VLOOKUP($A246,Ludo_na!$A$2:$AB$602,2,0))</f>
        <v>522</v>
      </c>
      <c r="C246" s="225" t="str">
        <f>IF(VLOOKUP($A246,Tournoi!$B$2:$AB$601,3,0)="","",VLOOKUP($A246,Tournoi!$B$2:$AB$601,3,0))</f>
        <v>De Meirsman</v>
      </c>
      <c r="D246" s="225" t="str">
        <f>IF(VLOOKUP($A246,Tournoi!$B$2:$AB$601,4,0)="","",VLOOKUP($A246,Tournoi!$B$2:$AB$601,4,0))</f>
        <v>Karolien</v>
      </c>
      <c r="E246" t="str">
        <f>IF(VLOOKUP($A246,Tournoi!$B$2:$AB$601,5,0)="","",VLOOKUP($A246,Tournoi!$B$2:$AB$601,5,0))</f>
        <v/>
      </c>
      <c r="F246" t="str">
        <f>IF(VLOOKUP($A246,Tournoi!$B$2:$AB$601,6,0)="","",VLOOKUP($A246,Tournoi!$B$2:$AB$601,6,0))</f>
        <v/>
      </c>
      <c r="G246" t="str">
        <f>IF(VLOOKUP($A246,Tournoi!$B$2:$AB$601,6,0)="","",VLOOKUP($A246,Tournoi!$B$2:$AB$601,8,0))</f>
        <v/>
      </c>
      <c r="H246" t="str">
        <f>IF(VLOOKUP($A246,Tournoi!$B$2:$AB$601,6,0)="","",VLOOKUP($A246,Tournoi!$B$2:$AB$601,12,0))</f>
        <v/>
      </c>
      <c r="I246" t="str">
        <f>IF(VLOOKUP($A246,Tournoi!$B$2:$AB$601,6,0)="","",VLOOKUP($A246,Tournoi!$B$2:$AB$601,13,0))</f>
        <v/>
      </c>
      <c r="J246" t="str">
        <f>IF(VLOOKUP($A246,Tournoi!$B$2:$AB$601,6,0)="","",VLOOKUP($A246,Tournoi!$B$2:$AB$601,17,0))</f>
        <v/>
      </c>
      <c r="K246" t="str">
        <f>IF(VLOOKUP($A246,Tournoi!$B$2:$AB$601,6,0)="","",VLOOKUP($A246,Tournoi!$B$2:$AB$601,18,0))</f>
        <v/>
      </c>
      <c r="L246" t="str">
        <f>IF(VLOOKUP($A246,Tournoi!$B$2:$AB$601,6,0)="","",VLOOKUP($A246,Tournoi!$B$2:$AB$601,22,0))</f>
        <v/>
      </c>
    </row>
    <row r="247" spans="1:12" ht="14.1" customHeight="1" x14ac:dyDescent="0.2">
      <c r="A247" s="30">
        <v>246</v>
      </c>
      <c r="B247" s="224">
        <f>IF(VLOOKUP($A247,Ludo_na!$A$2:$AB$602,3,0)="","",VLOOKUP($A247,Ludo_na!$A$2:$AB$602,2,0))</f>
        <v>172</v>
      </c>
      <c r="C247" s="225" t="str">
        <f>IF(VLOOKUP($A247,Tournoi!$B$2:$AB$601,3,0)="","",VLOOKUP($A247,Tournoi!$B$2:$AB$601,3,0))</f>
        <v>Deconinck</v>
      </c>
      <c r="D247" s="225" t="str">
        <f>IF(VLOOKUP($A247,Tournoi!$B$2:$AB$601,4,0)="","",VLOOKUP($A247,Tournoi!$B$2:$AB$601,4,0))</f>
        <v>Melanie</v>
      </c>
      <c r="E247" s="197" t="str">
        <f>IF(VLOOKUP($A247,Tournoi!$B$2:$AB$601,5,0)="","",VLOOKUP($A247,Tournoi!$B$2:$AB$601,5,0))</f>
        <v>Incognito</v>
      </c>
      <c r="F247" t="str">
        <f>IF(VLOOKUP($A247,Tournoi!$B$2:$AB$601,6,0)="","",VLOOKUP($A247,Tournoi!$B$2:$AB$601,6,0))</f>
        <v/>
      </c>
      <c r="G247" t="str">
        <f>IF(VLOOKUP($A247,Tournoi!$B$2:$AB$601,6,0)="","",VLOOKUP($A247,Tournoi!$B$2:$AB$601,8,0))</f>
        <v/>
      </c>
      <c r="H247" t="str">
        <f>IF(VLOOKUP($A247,Tournoi!$B$2:$AB$601,6,0)="","",VLOOKUP($A247,Tournoi!$B$2:$AB$601,12,0))</f>
        <v/>
      </c>
      <c r="I247" t="str">
        <f>IF(VLOOKUP($A247,Tournoi!$B$2:$AB$601,6,0)="","",VLOOKUP($A247,Tournoi!$B$2:$AB$601,13,0))</f>
        <v/>
      </c>
      <c r="J247" t="str">
        <f>IF(VLOOKUP($A247,Tournoi!$B$2:$AB$601,6,0)="","",VLOOKUP($A247,Tournoi!$B$2:$AB$601,17,0))</f>
        <v/>
      </c>
      <c r="K247" t="str">
        <f>IF(VLOOKUP($A247,Tournoi!$B$2:$AB$601,6,0)="","",VLOOKUP($A247,Tournoi!$B$2:$AB$601,18,0))</f>
        <v/>
      </c>
      <c r="L247" t="str">
        <f>IF(VLOOKUP($A247,Tournoi!$B$2:$AB$601,6,0)="","",VLOOKUP($A247,Tournoi!$B$2:$AB$601,22,0))</f>
        <v/>
      </c>
    </row>
    <row r="248" spans="1:12" ht="14.1" customHeight="1" x14ac:dyDescent="0.2">
      <c r="A248" s="30">
        <v>247</v>
      </c>
      <c r="B248" s="224">
        <f>IF(VLOOKUP($A248,Ludo_na!$A$2:$AB$602,3,0)="","",VLOOKUP($A248,Ludo_na!$A$2:$AB$602,2,0))</f>
        <v>507</v>
      </c>
      <c r="C248" s="225" t="str">
        <f>IF(VLOOKUP($A248,Tournoi!$B$2:$AB$601,3,0)="","",VLOOKUP($A248,Tournoi!$B$2:$AB$601,3,0))</f>
        <v>Govaert</v>
      </c>
      <c r="D248" s="225" t="str">
        <f>IF(VLOOKUP($A248,Tournoi!$B$2:$AB$601,4,0)="","",VLOOKUP($A248,Tournoi!$B$2:$AB$601,4,0))</f>
        <v>Luna</v>
      </c>
      <c r="E248" t="str">
        <f>IF(VLOOKUP($A248,Tournoi!$B$2:$AB$601,5,0)="","",VLOOKUP($A248,Tournoi!$B$2:$AB$601,5,0))</f>
        <v/>
      </c>
      <c r="F248" t="str">
        <f>IF(VLOOKUP($A248,Tournoi!$B$2:$AB$601,6,0)="","",VLOOKUP($A248,Tournoi!$B$2:$AB$601,6,0))</f>
        <v/>
      </c>
      <c r="G248" t="str">
        <f>IF(VLOOKUP($A248,Tournoi!$B$2:$AB$601,6,0)="","",VLOOKUP($A248,Tournoi!$B$2:$AB$601,8,0))</f>
        <v/>
      </c>
      <c r="H248" t="str">
        <f>IF(VLOOKUP($A248,Tournoi!$B$2:$AB$601,6,0)="","",VLOOKUP($A248,Tournoi!$B$2:$AB$601,12,0))</f>
        <v/>
      </c>
      <c r="I248" t="str">
        <f>IF(VLOOKUP($A248,Tournoi!$B$2:$AB$601,6,0)="","",VLOOKUP($A248,Tournoi!$B$2:$AB$601,13,0))</f>
        <v/>
      </c>
      <c r="J248" t="str">
        <f>IF(VLOOKUP($A248,Tournoi!$B$2:$AB$601,6,0)="","",VLOOKUP($A248,Tournoi!$B$2:$AB$601,17,0))</f>
        <v/>
      </c>
      <c r="K248" t="str">
        <f>IF(VLOOKUP($A248,Tournoi!$B$2:$AB$601,6,0)="","",VLOOKUP($A248,Tournoi!$B$2:$AB$601,18,0))</f>
        <v/>
      </c>
      <c r="L248" t="str">
        <f>IF(VLOOKUP($A248,Tournoi!$B$2:$AB$601,6,0)="","",VLOOKUP($A248,Tournoi!$B$2:$AB$601,22,0))</f>
        <v/>
      </c>
    </row>
    <row r="249" spans="1:12" ht="14.1" customHeight="1" x14ac:dyDescent="0.2">
      <c r="A249" s="30">
        <v>248</v>
      </c>
      <c r="B249" s="224">
        <f>IF(VLOOKUP($A249,Ludo_na!$A$2:$AB$602,3,0)="","",VLOOKUP($A249,Ludo_na!$A$2:$AB$602,2,0))</f>
        <v>109</v>
      </c>
      <c r="C249" s="225" t="str">
        <f>IF(VLOOKUP($A249,Tournoi!$B$2:$AB$601,3,0)="","",VLOOKUP($A249,Tournoi!$B$2:$AB$601,3,0))</f>
        <v>Vermeersch</v>
      </c>
      <c r="D249" s="225" t="str">
        <f>IF(VLOOKUP($A249,Tournoi!$B$2:$AB$601,4,0)="","",VLOOKUP($A249,Tournoi!$B$2:$AB$601,4,0))</f>
        <v>Simon</v>
      </c>
      <c r="E249" s="197" t="str">
        <f>IF(VLOOKUP($A249,Tournoi!$B$2:$AB$601,5,0)="","",VLOOKUP($A249,Tournoi!$B$2:$AB$601,5,0))</f>
        <v>De Strateeg</v>
      </c>
      <c r="F249" t="str">
        <f>IF(VLOOKUP($A249,Tournoi!$B$2:$AB$601,6,0)="","",VLOOKUP($A249,Tournoi!$B$2:$AB$601,6,0))</f>
        <v/>
      </c>
      <c r="G249" t="str">
        <f>IF(VLOOKUP($A249,Tournoi!$B$2:$AB$601,6,0)="","",VLOOKUP($A249,Tournoi!$B$2:$AB$601,8,0))</f>
        <v/>
      </c>
      <c r="H249" t="str">
        <f>IF(VLOOKUP($A249,Tournoi!$B$2:$AB$601,6,0)="","",VLOOKUP($A249,Tournoi!$B$2:$AB$601,12,0))</f>
        <v/>
      </c>
      <c r="I249" t="str">
        <f>IF(VLOOKUP($A249,Tournoi!$B$2:$AB$601,6,0)="","",VLOOKUP($A249,Tournoi!$B$2:$AB$601,13,0))</f>
        <v/>
      </c>
      <c r="J249" t="str">
        <f>IF(VLOOKUP($A249,Tournoi!$B$2:$AB$601,6,0)="","",VLOOKUP($A249,Tournoi!$B$2:$AB$601,17,0))</f>
        <v/>
      </c>
      <c r="K249" t="str">
        <f>IF(VLOOKUP($A249,Tournoi!$B$2:$AB$601,6,0)="","",VLOOKUP($A249,Tournoi!$B$2:$AB$601,18,0))</f>
        <v/>
      </c>
      <c r="L249" t="str">
        <f>IF(VLOOKUP($A249,Tournoi!$B$2:$AB$601,6,0)="","",VLOOKUP($A249,Tournoi!$B$2:$AB$601,22,0))</f>
        <v/>
      </c>
    </row>
    <row r="250" spans="1:12" ht="14.1" customHeight="1" x14ac:dyDescent="0.2">
      <c r="A250" s="30">
        <v>249</v>
      </c>
      <c r="B250" s="224">
        <f>IF(VLOOKUP($A250,Ludo_na!$A$2:$AB$602,3,0)="","",VLOOKUP($A250,Ludo_na!$A$2:$AB$602,2,0))</f>
        <v>487</v>
      </c>
      <c r="C250" s="225" t="str">
        <f>IF(VLOOKUP($A250,Tournoi!$B$2:$AB$601,3,0)="","",VLOOKUP($A250,Tournoi!$B$2:$AB$601,3,0))</f>
        <v>Andriessens</v>
      </c>
      <c r="D250" s="225" t="str">
        <f>IF(VLOOKUP($A250,Tournoi!$B$2:$AB$601,4,0)="","",VLOOKUP($A250,Tournoi!$B$2:$AB$601,4,0))</f>
        <v>Didier</v>
      </c>
      <c r="E250" t="str">
        <f>IF(VLOOKUP($A250,Tournoi!$B$2:$AB$601,5,0)="","",VLOOKUP($A250,Tournoi!$B$2:$AB$601,5,0))</f>
        <v/>
      </c>
      <c r="F250" t="str">
        <f>IF(VLOOKUP($A250,Tournoi!$B$2:$AB$601,6,0)="","",VLOOKUP($A250,Tournoi!$B$2:$AB$601,6,0))</f>
        <v/>
      </c>
      <c r="G250" t="str">
        <f>IF(VLOOKUP($A250,Tournoi!$B$2:$AB$601,6,0)="","",VLOOKUP($A250,Tournoi!$B$2:$AB$601,8,0))</f>
        <v/>
      </c>
      <c r="H250" t="str">
        <f>IF(VLOOKUP($A250,Tournoi!$B$2:$AB$601,6,0)="","",VLOOKUP($A250,Tournoi!$B$2:$AB$601,12,0))</f>
        <v/>
      </c>
      <c r="I250" t="str">
        <f>IF(VLOOKUP($A250,Tournoi!$B$2:$AB$601,6,0)="","",VLOOKUP($A250,Tournoi!$B$2:$AB$601,13,0))</f>
        <v/>
      </c>
      <c r="J250" t="str">
        <f>IF(VLOOKUP($A250,Tournoi!$B$2:$AB$601,6,0)="","",VLOOKUP($A250,Tournoi!$B$2:$AB$601,17,0))</f>
        <v/>
      </c>
      <c r="K250" t="str">
        <f>IF(VLOOKUP($A250,Tournoi!$B$2:$AB$601,6,0)="","",VLOOKUP($A250,Tournoi!$B$2:$AB$601,18,0))</f>
        <v/>
      </c>
      <c r="L250" t="str">
        <f>IF(VLOOKUP($A250,Tournoi!$B$2:$AB$601,6,0)="","",VLOOKUP($A250,Tournoi!$B$2:$AB$601,22,0))</f>
        <v/>
      </c>
    </row>
    <row r="251" spans="1:12" ht="14.1" customHeight="1" x14ac:dyDescent="0.2">
      <c r="A251" s="30">
        <v>250</v>
      </c>
      <c r="B251" s="224">
        <f>IF(VLOOKUP($A251,Ludo_na!$A$2:$AB$602,3,0)="","",VLOOKUP($A251,Ludo_na!$A$2:$AB$602,2,0))</f>
        <v>228</v>
      </c>
      <c r="C251" s="225" t="str">
        <f>IF(VLOOKUP($A251,Tournoi!$B$2:$AB$601,3,0)="","",VLOOKUP($A251,Tournoi!$B$2:$AB$601,3,0))</f>
        <v>Beschuyt</v>
      </c>
      <c r="D251" s="225" t="str">
        <f>IF(VLOOKUP($A251,Tournoi!$B$2:$AB$601,4,0)="","",VLOOKUP($A251,Tournoi!$B$2:$AB$601,4,0))</f>
        <v>Jimmy</v>
      </c>
      <c r="E251" t="str">
        <f>IF(VLOOKUP($A251,Tournoi!$B$2:$AB$601,5,0)="","",VLOOKUP($A251,Tournoi!$B$2:$AB$601,5,0))</f>
        <v/>
      </c>
      <c r="F251" t="str">
        <f>IF(VLOOKUP($A251,Tournoi!$B$2:$AB$601,6,0)="","",VLOOKUP($A251,Tournoi!$B$2:$AB$601,6,0))</f>
        <v/>
      </c>
      <c r="G251" t="str">
        <f>IF(VLOOKUP($A251,Tournoi!$B$2:$AB$601,6,0)="","",VLOOKUP($A251,Tournoi!$B$2:$AB$601,8,0))</f>
        <v/>
      </c>
      <c r="H251" t="str">
        <f>IF(VLOOKUP($A251,Tournoi!$B$2:$AB$601,6,0)="","",VLOOKUP($A251,Tournoi!$B$2:$AB$601,12,0))</f>
        <v/>
      </c>
      <c r="I251" t="str">
        <f>IF(VLOOKUP($A251,Tournoi!$B$2:$AB$601,6,0)="","",VLOOKUP($A251,Tournoi!$B$2:$AB$601,13,0))</f>
        <v/>
      </c>
      <c r="J251" t="str">
        <f>IF(VLOOKUP($A251,Tournoi!$B$2:$AB$601,6,0)="","",VLOOKUP($A251,Tournoi!$B$2:$AB$601,17,0))</f>
        <v/>
      </c>
      <c r="K251" t="str">
        <f>IF(VLOOKUP($A251,Tournoi!$B$2:$AB$601,6,0)="","",VLOOKUP($A251,Tournoi!$B$2:$AB$601,18,0))</f>
        <v/>
      </c>
      <c r="L251" t="str">
        <f>IF(VLOOKUP($A251,Tournoi!$B$2:$AB$601,6,0)="","",VLOOKUP($A251,Tournoi!$B$2:$AB$601,22,0))</f>
        <v/>
      </c>
    </row>
    <row r="252" spans="1:12" ht="14.1" customHeight="1" x14ac:dyDescent="0.2">
      <c r="A252" s="30">
        <v>251</v>
      </c>
      <c r="B252" s="224">
        <f>IF(VLOOKUP($A252,Ludo_na!$A$2:$AB$602,3,0)="","",VLOOKUP($A252,Ludo_na!$A$2:$AB$602,2,0))</f>
        <v>99</v>
      </c>
      <c r="C252" s="225" t="str">
        <f>IF(VLOOKUP($A252,Tournoi!$B$2:$AB$601,3,0)="","",VLOOKUP($A252,Tournoi!$B$2:$AB$601,3,0))</f>
        <v>Baert</v>
      </c>
      <c r="D252" s="225" t="str">
        <f>IF(VLOOKUP($A252,Tournoi!$B$2:$AB$601,4,0)="","",VLOOKUP($A252,Tournoi!$B$2:$AB$601,4,0))</f>
        <v>Birger</v>
      </c>
      <c r="E252" s="197" t="str">
        <f>IF(VLOOKUP($A252,Tournoi!$B$2:$AB$601,5,0)="","",VLOOKUP($A252,Tournoi!$B$2:$AB$601,5,0))</f>
        <v>Los Loopinos</v>
      </c>
      <c r="F252" t="str">
        <f>IF(VLOOKUP($A252,Tournoi!$B$2:$AB$601,6,0)="","",VLOOKUP($A252,Tournoi!$B$2:$AB$601,6,0))</f>
        <v/>
      </c>
      <c r="G252" t="str">
        <f>IF(VLOOKUP($A252,Tournoi!$B$2:$AB$601,6,0)="","",VLOOKUP($A252,Tournoi!$B$2:$AB$601,8,0))</f>
        <v/>
      </c>
      <c r="H252" t="str">
        <f>IF(VLOOKUP($A252,Tournoi!$B$2:$AB$601,6,0)="","",VLOOKUP($A252,Tournoi!$B$2:$AB$601,12,0))</f>
        <v/>
      </c>
      <c r="I252" t="str">
        <f>IF(VLOOKUP($A252,Tournoi!$B$2:$AB$601,6,0)="","",VLOOKUP($A252,Tournoi!$B$2:$AB$601,13,0))</f>
        <v/>
      </c>
      <c r="J252" t="str">
        <f>IF(VLOOKUP($A252,Tournoi!$B$2:$AB$601,6,0)="","",VLOOKUP($A252,Tournoi!$B$2:$AB$601,17,0))</f>
        <v/>
      </c>
      <c r="K252" t="str">
        <f>IF(VLOOKUP($A252,Tournoi!$B$2:$AB$601,6,0)="","",VLOOKUP($A252,Tournoi!$B$2:$AB$601,18,0))</f>
        <v/>
      </c>
      <c r="L252" t="str">
        <f>IF(VLOOKUP($A252,Tournoi!$B$2:$AB$601,6,0)="","",VLOOKUP($A252,Tournoi!$B$2:$AB$601,22,0))</f>
        <v/>
      </c>
    </row>
    <row r="253" spans="1:12" ht="14.1" customHeight="1" x14ac:dyDescent="0.2">
      <c r="A253" s="30">
        <v>252</v>
      </c>
      <c r="B253" s="224">
        <f>IF(VLOOKUP($A253,Ludo_na!$A$2:$AB$602,3,0)="","",VLOOKUP($A253,Ludo_na!$A$2:$AB$602,2,0))</f>
        <v>451</v>
      </c>
      <c r="C253" s="225" t="str">
        <f>IF(VLOOKUP($A253,Tournoi!$B$2:$AB$601,3,0)="","",VLOOKUP($A253,Tournoi!$B$2:$AB$601,3,0))</f>
        <v>Beuselinck</v>
      </c>
      <c r="D253" s="225" t="str">
        <f>IF(VLOOKUP($A253,Tournoi!$B$2:$AB$601,4,0)="","",VLOOKUP($A253,Tournoi!$B$2:$AB$601,4,0))</f>
        <v>Jelle</v>
      </c>
      <c r="E253" t="str">
        <f>IF(VLOOKUP($A253,Tournoi!$B$2:$AB$601,5,0)="","",VLOOKUP($A253,Tournoi!$B$2:$AB$601,5,0))</f>
        <v/>
      </c>
      <c r="F253" t="str">
        <f>IF(VLOOKUP($A253,Tournoi!$B$2:$AB$601,6,0)="","",VLOOKUP($A253,Tournoi!$B$2:$AB$601,6,0))</f>
        <v/>
      </c>
      <c r="G253" t="str">
        <f>IF(VLOOKUP($A253,Tournoi!$B$2:$AB$601,6,0)="","",VLOOKUP($A253,Tournoi!$B$2:$AB$601,8,0))</f>
        <v/>
      </c>
      <c r="H253" t="str">
        <f>IF(VLOOKUP($A253,Tournoi!$B$2:$AB$601,6,0)="","",VLOOKUP($A253,Tournoi!$B$2:$AB$601,12,0))</f>
        <v/>
      </c>
      <c r="I253" t="str">
        <f>IF(VLOOKUP($A253,Tournoi!$B$2:$AB$601,6,0)="","",VLOOKUP($A253,Tournoi!$B$2:$AB$601,13,0))</f>
        <v/>
      </c>
      <c r="J253" t="str">
        <f>IF(VLOOKUP($A253,Tournoi!$B$2:$AB$601,6,0)="","",VLOOKUP($A253,Tournoi!$B$2:$AB$601,17,0))</f>
        <v/>
      </c>
      <c r="K253" t="str">
        <f>IF(VLOOKUP($A253,Tournoi!$B$2:$AB$601,6,0)="","",VLOOKUP($A253,Tournoi!$B$2:$AB$601,18,0))</f>
        <v/>
      </c>
      <c r="L253" t="str">
        <f>IF(VLOOKUP($A253,Tournoi!$B$2:$AB$601,6,0)="","",VLOOKUP($A253,Tournoi!$B$2:$AB$601,22,0))</f>
        <v/>
      </c>
    </row>
    <row r="254" spans="1:12" ht="14.1" customHeight="1" x14ac:dyDescent="0.2">
      <c r="A254" s="30">
        <v>253</v>
      </c>
      <c r="B254" s="224">
        <f>IF(VLOOKUP($A254,Ludo_na!$A$2:$AB$602,3,0)="","",VLOOKUP($A254,Ludo_na!$A$2:$AB$602,2,0))</f>
        <v>462</v>
      </c>
      <c r="C254" s="225" t="str">
        <f>IF(VLOOKUP($A254,Tournoi!$B$2:$AB$601,3,0)="","",VLOOKUP($A254,Tournoi!$B$2:$AB$601,3,0))</f>
        <v>Dohogne</v>
      </c>
      <c r="D254" s="225" t="str">
        <f>IF(VLOOKUP($A254,Tournoi!$B$2:$AB$601,4,0)="","",VLOOKUP($A254,Tournoi!$B$2:$AB$601,4,0))</f>
        <v>Anne</v>
      </c>
      <c r="E254" t="str">
        <f>IF(VLOOKUP($A254,Tournoi!$B$2:$AB$601,5,0)="","",VLOOKUP($A254,Tournoi!$B$2:$AB$601,5,0))</f>
        <v/>
      </c>
      <c r="F254" t="str">
        <f>IF(VLOOKUP($A254,Tournoi!$B$2:$AB$601,6,0)="","",VLOOKUP($A254,Tournoi!$B$2:$AB$601,6,0))</f>
        <v/>
      </c>
      <c r="G254" t="str">
        <f>IF(VLOOKUP($A254,Tournoi!$B$2:$AB$601,6,0)="","",VLOOKUP($A254,Tournoi!$B$2:$AB$601,8,0))</f>
        <v/>
      </c>
      <c r="H254" t="str">
        <f>IF(VLOOKUP($A254,Tournoi!$B$2:$AB$601,6,0)="","",VLOOKUP($A254,Tournoi!$B$2:$AB$601,12,0))</f>
        <v/>
      </c>
      <c r="I254" t="str">
        <f>IF(VLOOKUP($A254,Tournoi!$B$2:$AB$601,6,0)="","",VLOOKUP($A254,Tournoi!$B$2:$AB$601,13,0))</f>
        <v/>
      </c>
      <c r="J254" t="str">
        <f>IF(VLOOKUP($A254,Tournoi!$B$2:$AB$601,6,0)="","",VLOOKUP($A254,Tournoi!$B$2:$AB$601,17,0))</f>
        <v/>
      </c>
      <c r="K254" t="str">
        <f>IF(VLOOKUP($A254,Tournoi!$B$2:$AB$601,6,0)="","",VLOOKUP($A254,Tournoi!$B$2:$AB$601,18,0))</f>
        <v/>
      </c>
      <c r="L254" t="str">
        <f>IF(VLOOKUP($A254,Tournoi!$B$2:$AB$601,6,0)="","",VLOOKUP($A254,Tournoi!$B$2:$AB$601,22,0))</f>
        <v/>
      </c>
    </row>
    <row r="255" spans="1:12" ht="14.1" customHeight="1" x14ac:dyDescent="0.2">
      <c r="A255" s="30">
        <v>254</v>
      </c>
      <c r="B255" s="224">
        <f>IF(VLOOKUP($A255,Ludo_na!$A$2:$AB$602,3,0)="","",VLOOKUP($A255,Ludo_na!$A$2:$AB$602,2,0))</f>
        <v>161</v>
      </c>
      <c r="C255" s="225" t="str">
        <f>IF(VLOOKUP($A255,Tournoi!$B$2:$AB$601,3,0)="","",VLOOKUP($A255,Tournoi!$B$2:$AB$601,3,0))</f>
        <v>Geleyn</v>
      </c>
      <c r="D255" s="225" t="str">
        <f>IF(VLOOKUP($A255,Tournoi!$B$2:$AB$601,4,0)="","",VLOOKUP($A255,Tournoi!$B$2:$AB$601,4,0))</f>
        <v>Tim</v>
      </c>
      <c r="E255" t="str">
        <f>IF(VLOOKUP($A255,Tournoi!$B$2:$AB$601,5,0)="","",VLOOKUP($A255,Tournoi!$B$2:$AB$601,5,0))</f>
        <v/>
      </c>
      <c r="F255" t="str">
        <f>IF(VLOOKUP($A255,Tournoi!$B$2:$AB$601,6,0)="","",VLOOKUP($A255,Tournoi!$B$2:$AB$601,6,0))</f>
        <v>Aanwezig</v>
      </c>
      <c r="G255">
        <f>IF(VLOOKUP($A255,Tournoi!$B$2:$AB$601,6,0)="","",VLOOKUP($A255,Tournoi!$B$2:$AB$601,8,0))</f>
        <v>0</v>
      </c>
      <c r="H255">
        <f>IF(VLOOKUP($A255,Tournoi!$B$2:$AB$601,6,0)="","",VLOOKUP($A255,Tournoi!$B$2:$AB$601,12,0))</f>
        <v>0</v>
      </c>
      <c r="I255" t="str">
        <f>IF(VLOOKUP($A255,Tournoi!$B$2:$AB$601,6,0)="","",VLOOKUP($A255,Tournoi!$B$2:$AB$601,13,0))</f>
        <v>In the Year of the Dragon</v>
      </c>
      <c r="J255">
        <f>IF(VLOOKUP($A255,Tournoi!$B$2:$AB$601,6,0)="","",VLOOKUP($A255,Tournoi!$B$2:$AB$601,17,0))</f>
        <v>104.26446280991736</v>
      </c>
      <c r="K255" t="str">
        <f>IF(VLOOKUP($A255,Tournoi!$B$2:$AB$601,6,0)="","",VLOOKUP($A255,Tournoi!$B$2:$AB$601,18,0))</f>
        <v>Camel Up</v>
      </c>
      <c r="L255">
        <f>IF(VLOOKUP($A255,Tournoi!$B$2:$AB$601,6,0)="","",VLOOKUP($A255,Tournoi!$B$2:$AB$601,22,0))</f>
        <v>37.686567164179102</v>
      </c>
    </row>
    <row r="256" spans="1:12" ht="14.1" customHeight="1" x14ac:dyDescent="0.2">
      <c r="A256" s="30">
        <v>255</v>
      </c>
      <c r="B256" s="224">
        <f>IF(VLOOKUP($A256,Ludo_na!$A$2:$AB$602,3,0)="","",VLOOKUP($A256,Ludo_na!$A$2:$AB$602,2,0))</f>
        <v>92</v>
      </c>
      <c r="C256" s="225" t="str">
        <f>IF(VLOOKUP($A256,Tournoi!$B$2:$AB$601,3,0)="","",VLOOKUP($A256,Tournoi!$B$2:$AB$601,3,0))</f>
        <v>Muraille</v>
      </c>
      <c r="D256" s="225" t="str">
        <f>IF(VLOOKUP($A256,Tournoi!$B$2:$AB$601,4,0)="","",VLOOKUP($A256,Tournoi!$B$2:$AB$601,4,0))</f>
        <v>François</v>
      </c>
      <c r="E256" t="str">
        <f>IF(VLOOKUP($A256,Tournoi!$B$2:$AB$601,5,0)="","",VLOOKUP($A256,Tournoi!$B$2:$AB$601,5,0))</f>
        <v/>
      </c>
      <c r="F256" t="str">
        <f>IF(VLOOKUP($A256,Tournoi!$B$2:$AB$601,6,0)="","",VLOOKUP($A256,Tournoi!$B$2:$AB$601,6,0))</f>
        <v/>
      </c>
      <c r="G256" t="str">
        <f>IF(VLOOKUP($A256,Tournoi!$B$2:$AB$601,6,0)="","",VLOOKUP($A256,Tournoi!$B$2:$AB$601,8,0))</f>
        <v/>
      </c>
      <c r="H256" t="str">
        <f>IF(VLOOKUP($A256,Tournoi!$B$2:$AB$601,6,0)="","",VLOOKUP($A256,Tournoi!$B$2:$AB$601,12,0))</f>
        <v/>
      </c>
      <c r="I256" t="str">
        <f>IF(VLOOKUP($A256,Tournoi!$B$2:$AB$601,6,0)="","",VLOOKUP($A256,Tournoi!$B$2:$AB$601,13,0))</f>
        <v/>
      </c>
      <c r="J256" t="str">
        <f>IF(VLOOKUP($A256,Tournoi!$B$2:$AB$601,6,0)="","",VLOOKUP($A256,Tournoi!$B$2:$AB$601,17,0))</f>
        <v/>
      </c>
      <c r="K256" t="str">
        <f>IF(VLOOKUP($A256,Tournoi!$B$2:$AB$601,6,0)="","",VLOOKUP($A256,Tournoi!$B$2:$AB$601,18,0))</f>
        <v/>
      </c>
      <c r="L256" t="str">
        <f>IF(VLOOKUP($A256,Tournoi!$B$2:$AB$601,6,0)="","",VLOOKUP($A256,Tournoi!$B$2:$AB$601,22,0))</f>
        <v/>
      </c>
    </row>
    <row r="257" spans="1:12" ht="14.1" customHeight="1" x14ac:dyDescent="0.2">
      <c r="A257" s="30">
        <v>256</v>
      </c>
      <c r="B257" s="224">
        <f>IF(VLOOKUP($A257,Ludo_na!$A$2:$AB$602,3,0)="","",VLOOKUP($A257,Ludo_na!$A$2:$AB$602,2,0))</f>
        <v>335</v>
      </c>
      <c r="C257" s="225" t="str">
        <f>IF(VLOOKUP($A257,Tournoi!$B$2:$AB$601,3,0)="","",VLOOKUP($A257,Tournoi!$B$2:$AB$601,3,0))</f>
        <v>Saeys</v>
      </c>
      <c r="D257" s="225" t="str">
        <f>IF(VLOOKUP($A257,Tournoi!$B$2:$AB$601,4,0)="","",VLOOKUP($A257,Tournoi!$B$2:$AB$601,4,0))</f>
        <v>Angeline</v>
      </c>
      <c r="E257" s="197" t="str">
        <f>IF(VLOOKUP($A257,Tournoi!$B$2:$AB$601,5,0)="","",VLOOKUP($A257,Tournoi!$B$2:$AB$601,5,0))</f>
        <v>Spelen op Zolder</v>
      </c>
      <c r="F257" t="str">
        <f>IF(VLOOKUP($A257,Tournoi!$B$2:$AB$601,6,0)="","",VLOOKUP($A257,Tournoi!$B$2:$AB$601,6,0))</f>
        <v/>
      </c>
      <c r="G257" t="str">
        <f>IF(VLOOKUP($A257,Tournoi!$B$2:$AB$601,6,0)="","",VLOOKUP($A257,Tournoi!$B$2:$AB$601,8,0))</f>
        <v/>
      </c>
      <c r="H257" t="str">
        <f>IF(VLOOKUP($A257,Tournoi!$B$2:$AB$601,6,0)="","",VLOOKUP($A257,Tournoi!$B$2:$AB$601,12,0))</f>
        <v/>
      </c>
      <c r="I257" t="str">
        <f>IF(VLOOKUP($A257,Tournoi!$B$2:$AB$601,6,0)="","",VLOOKUP($A257,Tournoi!$B$2:$AB$601,13,0))</f>
        <v/>
      </c>
      <c r="J257" t="str">
        <f>IF(VLOOKUP($A257,Tournoi!$B$2:$AB$601,6,0)="","",VLOOKUP($A257,Tournoi!$B$2:$AB$601,17,0))</f>
        <v/>
      </c>
      <c r="K257" t="str">
        <f>IF(VLOOKUP($A257,Tournoi!$B$2:$AB$601,6,0)="","",VLOOKUP($A257,Tournoi!$B$2:$AB$601,18,0))</f>
        <v/>
      </c>
      <c r="L257" t="str">
        <f>IF(VLOOKUP($A257,Tournoi!$B$2:$AB$601,6,0)="","",VLOOKUP($A257,Tournoi!$B$2:$AB$601,22,0))</f>
        <v/>
      </c>
    </row>
    <row r="258" spans="1:12" ht="14.1" customHeight="1" x14ac:dyDescent="0.2">
      <c r="A258" s="30">
        <v>257</v>
      </c>
      <c r="B258" s="224">
        <f>IF(VLOOKUP($A258,Ludo_na!$A$2:$AB$602,3,0)="","",VLOOKUP($A258,Ludo_na!$A$2:$AB$602,2,0))</f>
        <v>506</v>
      </c>
      <c r="C258" s="225" t="str">
        <f>IF(VLOOKUP($A258,Tournoi!$B$2:$AB$601,3,0)="","",VLOOKUP($A258,Tournoi!$B$2:$AB$601,3,0))</f>
        <v>Dauge</v>
      </c>
      <c r="D258" s="225" t="str">
        <f>IF(VLOOKUP($A258,Tournoi!$B$2:$AB$601,4,0)="","",VLOOKUP($A258,Tournoi!$B$2:$AB$601,4,0))</f>
        <v>Nicolas</v>
      </c>
      <c r="E258" t="str">
        <f>IF(VLOOKUP($A258,Tournoi!$B$2:$AB$601,5,0)="","",VLOOKUP($A258,Tournoi!$B$2:$AB$601,5,0))</f>
        <v/>
      </c>
      <c r="F258" t="str">
        <f>IF(VLOOKUP($A258,Tournoi!$B$2:$AB$601,6,0)="","",VLOOKUP($A258,Tournoi!$B$2:$AB$601,6,0))</f>
        <v/>
      </c>
      <c r="G258" t="str">
        <f>IF(VLOOKUP($A258,Tournoi!$B$2:$AB$601,6,0)="","",VLOOKUP($A258,Tournoi!$B$2:$AB$601,8,0))</f>
        <v/>
      </c>
      <c r="H258" t="str">
        <f>IF(VLOOKUP($A258,Tournoi!$B$2:$AB$601,6,0)="","",VLOOKUP($A258,Tournoi!$B$2:$AB$601,12,0))</f>
        <v/>
      </c>
      <c r="I258" t="str">
        <f>IF(VLOOKUP($A258,Tournoi!$B$2:$AB$601,6,0)="","",VLOOKUP($A258,Tournoi!$B$2:$AB$601,13,0))</f>
        <v/>
      </c>
      <c r="J258" t="str">
        <f>IF(VLOOKUP($A258,Tournoi!$B$2:$AB$601,6,0)="","",VLOOKUP($A258,Tournoi!$B$2:$AB$601,17,0))</f>
        <v/>
      </c>
      <c r="K258" t="str">
        <f>IF(VLOOKUP($A258,Tournoi!$B$2:$AB$601,6,0)="","",VLOOKUP($A258,Tournoi!$B$2:$AB$601,18,0))</f>
        <v/>
      </c>
      <c r="L258" t="str">
        <f>IF(VLOOKUP($A258,Tournoi!$B$2:$AB$601,6,0)="","",VLOOKUP($A258,Tournoi!$B$2:$AB$601,22,0))</f>
        <v/>
      </c>
    </row>
    <row r="259" spans="1:12" ht="14.1" customHeight="1" x14ac:dyDescent="0.2">
      <c r="A259" s="30">
        <v>258</v>
      </c>
      <c r="B259" s="224">
        <f>IF(VLOOKUP($A259,Ludo_na!$A$2:$AB$602,3,0)="","",VLOOKUP($A259,Ludo_na!$A$2:$AB$602,2,0))</f>
        <v>22</v>
      </c>
      <c r="C259" s="225" t="str">
        <f>IF(VLOOKUP($A259,Tournoi!$B$2:$AB$601,3,0)="","",VLOOKUP($A259,Tournoi!$B$2:$AB$601,3,0))</f>
        <v>Sterkens</v>
      </c>
      <c r="D259" s="225" t="str">
        <f>IF(VLOOKUP($A259,Tournoi!$B$2:$AB$601,4,0)="","",VLOOKUP($A259,Tournoi!$B$2:$AB$601,4,0))</f>
        <v>Ellen</v>
      </c>
      <c r="E259" s="197" t="str">
        <f>IF(VLOOKUP($A259,Tournoi!$B$2:$AB$601,5,0)="","",VLOOKUP($A259,Tournoi!$B$2:$AB$601,5,0))</f>
        <v>t Gezelschap</v>
      </c>
      <c r="F259" s="226" t="str">
        <f>IF(VLOOKUP($A259,Tournoi!$B$2:$AB$601,6,0)="","",VLOOKUP($A259,Tournoi!$B$2:$AB$601,6,0))</f>
        <v/>
      </c>
      <c r="G259" s="226" t="str">
        <f>IF(VLOOKUP($A259,Tournoi!$B$2:$AB$601,6,0)="","",VLOOKUP($A259,Tournoi!$B$2:$AB$601,8,0))</f>
        <v/>
      </c>
      <c r="H259" s="227" t="str">
        <f>IF(VLOOKUP($A259,Tournoi!$B$2:$AB$601,6,0)="","",VLOOKUP($A259,Tournoi!$B$2:$AB$601,12,0))</f>
        <v/>
      </c>
      <c r="I259" s="226" t="str">
        <f>IF(VLOOKUP($A259,Tournoi!$B$2:$AB$601,6,0)="","",VLOOKUP($A259,Tournoi!$B$2:$AB$601,13,0))</f>
        <v/>
      </c>
      <c r="J259" s="227" t="str">
        <f>IF(VLOOKUP($A259,Tournoi!$B$2:$AB$601,6,0)="","",VLOOKUP($A259,Tournoi!$B$2:$AB$601,17,0))</f>
        <v/>
      </c>
      <c r="K259" s="226" t="str">
        <f>IF(VLOOKUP($A259,Tournoi!$B$2:$AB$601,6,0)="","",VLOOKUP($A259,Tournoi!$B$2:$AB$601,18,0))</f>
        <v/>
      </c>
      <c r="L259" s="227" t="str">
        <f>IF(VLOOKUP($A259,Tournoi!$B$2:$AB$601,6,0)="","",VLOOKUP($A259,Tournoi!$B$2:$AB$601,22,0))</f>
        <v/>
      </c>
    </row>
    <row r="260" spans="1:12" ht="14.1" customHeight="1" x14ac:dyDescent="0.2">
      <c r="A260" s="30">
        <v>259</v>
      </c>
      <c r="B260" s="224">
        <f>IF(VLOOKUP($A260,Ludo_na!$A$2:$AB$602,3,0)="","",VLOOKUP($A260,Ludo_na!$A$2:$AB$602,2,0))</f>
        <v>175</v>
      </c>
      <c r="C260" s="225" t="str">
        <f>IF(VLOOKUP($A260,Tournoi!$B$2:$AB$601,3,0)="","",VLOOKUP($A260,Tournoi!$B$2:$AB$601,3,0))</f>
        <v>Merlier</v>
      </c>
      <c r="D260" s="225" t="str">
        <f>IF(VLOOKUP($A260,Tournoi!$B$2:$AB$601,4,0)="","",VLOOKUP($A260,Tournoi!$B$2:$AB$601,4,0))</f>
        <v>Mattias</v>
      </c>
      <c r="E260" s="197" t="str">
        <f>IF(VLOOKUP($A260,Tournoi!$B$2:$AB$601,5,0)="","",VLOOKUP($A260,Tournoi!$B$2:$AB$601,5,0))</f>
        <v>Incognito</v>
      </c>
      <c r="F260" t="str">
        <f>IF(VLOOKUP($A260,Tournoi!$B$2:$AB$601,6,0)="","",VLOOKUP($A260,Tournoi!$B$2:$AB$601,6,0))</f>
        <v/>
      </c>
      <c r="G260" t="str">
        <f>IF(VLOOKUP($A260,Tournoi!$B$2:$AB$601,6,0)="","",VLOOKUP($A260,Tournoi!$B$2:$AB$601,8,0))</f>
        <v/>
      </c>
      <c r="H260" t="str">
        <f>IF(VLOOKUP($A260,Tournoi!$B$2:$AB$601,6,0)="","",VLOOKUP($A260,Tournoi!$B$2:$AB$601,12,0))</f>
        <v/>
      </c>
      <c r="I260" t="str">
        <f>IF(VLOOKUP($A260,Tournoi!$B$2:$AB$601,6,0)="","",VLOOKUP($A260,Tournoi!$B$2:$AB$601,13,0))</f>
        <v/>
      </c>
      <c r="J260" t="str">
        <f>IF(VLOOKUP($A260,Tournoi!$B$2:$AB$601,6,0)="","",VLOOKUP($A260,Tournoi!$B$2:$AB$601,17,0))</f>
        <v/>
      </c>
      <c r="K260" t="str">
        <f>IF(VLOOKUP($A260,Tournoi!$B$2:$AB$601,6,0)="","",VLOOKUP($A260,Tournoi!$B$2:$AB$601,18,0))</f>
        <v/>
      </c>
      <c r="L260" t="str">
        <f>IF(VLOOKUP($A260,Tournoi!$B$2:$AB$601,6,0)="","",VLOOKUP($A260,Tournoi!$B$2:$AB$601,22,0))</f>
        <v/>
      </c>
    </row>
    <row r="261" spans="1:12" ht="14.1" customHeight="1" x14ac:dyDescent="0.2">
      <c r="A261" s="30">
        <v>260</v>
      </c>
      <c r="B261" s="224">
        <f>IF(VLOOKUP($A261,Ludo_na!$A$2:$AB$602,3,0)="","",VLOOKUP($A261,Ludo_na!$A$2:$AB$602,2,0))</f>
        <v>21</v>
      </c>
      <c r="C261" s="225" t="str">
        <f>IF(VLOOKUP($A261,Tournoi!$B$2:$AB$601,3,0)="","",VLOOKUP($A261,Tournoi!$B$2:$AB$601,3,0))</f>
        <v>Geukens</v>
      </c>
      <c r="D261" s="225" t="str">
        <f>IF(VLOOKUP($A261,Tournoi!$B$2:$AB$601,4,0)="","",VLOOKUP($A261,Tournoi!$B$2:$AB$601,4,0))</f>
        <v>Tom</v>
      </c>
      <c r="E261" s="197" t="str">
        <f>IF(VLOOKUP($A261,Tournoi!$B$2:$AB$601,5,0)="","",VLOOKUP($A261,Tournoi!$B$2:$AB$601,5,0))</f>
        <v>t Gezelschap</v>
      </c>
      <c r="F261" s="226" t="str">
        <f>IF(VLOOKUP($A261,Tournoi!$B$2:$AB$601,6,0)="","",VLOOKUP($A261,Tournoi!$B$2:$AB$601,6,0))</f>
        <v/>
      </c>
      <c r="G261" s="226" t="str">
        <f>IF(VLOOKUP($A261,Tournoi!$B$2:$AB$601,6,0)="","",VLOOKUP($A261,Tournoi!$B$2:$AB$601,8,0))</f>
        <v/>
      </c>
      <c r="H261" s="227" t="str">
        <f>IF(VLOOKUP($A261,Tournoi!$B$2:$AB$601,6,0)="","",VLOOKUP($A261,Tournoi!$B$2:$AB$601,12,0))</f>
        <v/>
      </c>
      <c r="I261" s="226" t="str">
        <f>IF(VLOOKUP($A261,Tournoi!$B$2:$AB$601,6,0)="","",VLOOKUP($A261,Tournoi!$B$2:$AB$601,13,0))</f>
        <v/>
      </c>
      <c r="J261" s="227" t="str">
        <f>IF(VLOOKUP($A261,Tournoi!$B$2:$AB$601,6,0)="","",VLOOKUP($A261,Tournoi!$B$2:$AB$601,17,0))</f>
        <v/>
      </c>
      <c r="K261" s="226" t="str">
        <f>IF(VLOOKUP($A261,Tournoi!$B$2:$AB$601,6,0)="","",VLOOKUP($A261,Tournoi!$B$2:$AB$601,18,0))</f>
        <v/>
      </c>
      <c r="L261" s="227" t="str">
        <f>IF(VLOOKUP($A261,Tournoi!$B$2:$AB$601,6,0)="","",VLOOKUP($A261,Tournoi!$B$2:$AB$601,22,0))</f>
        <v/>
      </c>
    </row>
    <row r="262" spans="1:12" ht="14.1" customHeight="1" x14ac:dyDescent="0.2">
      <c r="A262" s="30">
        <v>261</v>
      </c>
      <c r="B262" s="224">
        <f>IF(VLOOKUP($A262,Ludo_na!$A$2:$AB$602,3,0)="","",VLOOKUP($A262,Ludo_na!$A$2:$AB$602,2,0))</f>
        <v>330</v>
      </c>
      <c r="C262" s="225" t="str">
        <f>IF(VLOOKUP($A262,Tournoi!$B$2:$AB$601,3,0)="","",VLOOKUP($A262,Tournoi!$B$2:$AB$601,3,0))</f>
        <v>Peere</v>
      </c>
      <c r="D262" s="225" t="str">
        <f>IF(VLOOKUP($A262,Tournoi!$B$2:$AB$601,4,0)="","",VLOOKUP($A262,Tournoi!$B$2:$AB$601,4,0))</f>
        <v>Anne</v>
      </c>
      <c r="E262" s="197" t="str">
        <f>IF(VLOOKUP($A262,Tournoi!$B$2:$AB$601,5,0)="","",VLOOKUP($A262,Tournoi!$B$2:$AB$601,5,0))</f>
        <v>De Pionne</v>
      </c>
      <c r="F262" t="str">
        <f>IF(VLOOKUP($A262,Tournoi!$B$2:$AB$601,6,0)="","",VLOOKUP($A262,Tournoi!$B$2:$AB$601,6,0))</f>
        <v>Aanwezig</v>
      </c>
      <c r="G262" t="str">
        <f>IF(VLOOKUP($A262,Tournoi!$B$2:$AB$601,6,0)="","",VLOOKUP($A262,Tournoi!$B$2:$AB$601,8,0))</f>
        <v>Stenen tijdperk</v>
      </c>
      <c r="H262">
        <f>IF(VLOOKUP($A262,Tournoi!$B$2:$AB$601,6,0)="","",VLOOKUP($A262,Tournoi!$B$2:$AB$601,12,0))</f>
        <v>0.18471337579617833</v>
      </c>
      <c r="I262" t="str">
        <f>IF(VLOOKUP($A262,Tournoi!$B$2:$AB$601,6,0)="","",VLOOKUP($A262,Tournoi!$B$2:$AB$601,13,0))</f>
        <v>Village</v>
      </c>
      <c r="J262">
        <f>IF(VLOOKUP($A262,Tournoi!$B$2:$AB$601,6,0)="","",VLOOKUP($A262,Tournoi!$B$2:$AB$601,17,0))</f>
        <v>0.19689119170984457</v>
      </c>
      <c r="K262" t="str">
        <f>IF(VLOOKUP($A262,Tournoi!$B$2:$AB$601,6,0)="","",VLOOKUP($A262,Tournoi!$B$2:$AB$601,18,0))</f>
        <v>Majesty</v>
      </c>
      <c r="L262">
        <f>IF(VLOOKUP($A262,Tournoi!$B$2:$AB$601,6,0)="","",VLOOKUP($A262,Tournoi!$B$2:$AB$601,22,0))</f>
        <v>0.20458265139116202</v>
      </c>
    </row>
    <row r="263" spans="1:12" ht="14.1" customHeight="1" x14ac:dyDescent="0.2">
      <c r="A263" s="30">
        <v>262</v>
      </c>
      <c r="B263" s="224">
        <f>IF(VLOOKUP($A263,Ludo_na!$A$2:$AB$602,3,0)="","",VLOOKUP($A263,Ludo_na!$A$2:$AB$602,2,0))</f>
        <v>264</v>
      </c>
      <c r="C263" s="225" t="str">
        <f>IF(VLOOKUP($A263,Tournoi!$B$2:$AB$601,3,0)="","",VLOOKUP($A263,Tournoi!$B$2:$AB$601,3,0))</f>
        <v>Gobert</v>
      </c>
      <c r="D263" s="225" t="str">
        <f>IF(VLOOKUP($A263,Tournoi!$B$2:$AB$601,4,0)="","",VLOOKUP($A263,Tournoi!$B$2:$AB$601,4,0))</f>
        <v>Bastien</v>
      </c>
      <c r="E263" t="str">
        <f>IF(VLOOKUP($A263,Tournoi!$B$2:$AB$601,5,0)="","",VLOOKUP($A263,Tournoi!$B$2:$AB$601,5,0))</f>
        <v/>
      </c>
      <c r="F263" t="str">
        <f>IF(VLOOKUP($A263,Tournoi!$B$2:$AB$601,6,0)="","",VLOOKUP($A263,Tournoi!$B$2:$AB$601,6,0))</f>
        <v/>
      </c>
      <c r="G263" t="str">
        <f>IF(VLOOKUP($A263,Tournoi!$B$2:$AB$601,6,0)="","",VLOOKUP($A263,Tournoi!$B$2:$AB$601,8,0))</f>
        <v/>
      </c>
      <c r="H263" t="str">
        <f>IF(VLOOKUP($A263,Tournoi!$B$2:$AB$601,6,0)="","",VLOOKUP($A263,Tournoi!$B$2:$AB$601,12,0))</f>
        <v/>
      </c>
      <c r="I263" t="str">
        <f>IF(VLOOKUP($A263,Tournoi!$B$2:$AB$601,6,0)="","",VLOOKUP($A263,Tournoi!$B$2:$AB$601,13,0))</f>
        <v/>
      </c>
      <c r="J263" t="str">
        <f>IF(VLOOKUP($A263,Tournoi!$B$2:$AB$601,6,0)="","",VLOOKUP($A263,Tournoi!$B$2:$AB$601,17,0))</f>
        <v/>
      </c>
      <c r="K263" t="str">
        <f>IF(VLOOKUP($A263,Tournoi!$B$2:$AB$601,6,0)="","",VLOOKUP($A263,Tournoi!$B$2:$AB$601,18,0))</f>
        <v/>
      </c>
      <c r="L263" t="str">
        <f>IF(VLOOKUP($A263,Tournoi!$B$2:$AB$601,6,0)="","",VLOOKUP($A263,Tournoi!$B$2:$AB$601,22,0))</f>
        <v/>
      </c>
    </row>
    <row r="264" spans="1:12" ht="14.1" customHeight="1" x14ac:dyDescent="0.2">
      <c r="A264" s="30">
        <v>263</v>
      </c>
      <c r="B264" s="224">
        <f>IF(VLOOKUP($A264,Ludo_na!$A$2:$AB$602,3,0)="","",VLOOKUP($A264,Ludo_na!$A$2:$AB$602,2,0))</f>
        <v>541</v>
      </c>
      <c r="C264" s="225" t="str">
        <f>IF(VLOOKUP($A264,Tournoi!$B$2:$AB$601,3,0)="","",VLOOKUP($A264,Tournoi!$B$2:$AB$601,3,0))</f>
        <v>Andriessens</v>
      </c>
      <c r="D264" s="225" t="str">
        <f>IF(VLOOKUP($A264,Tournoi!$B$2:$AB$601,4,0)="","",VLOOKUP($A264,Tournoi!$B$2:$AB$601,4,0))</f>
        <v>Cassandre</v>
      </c>
      <c r="E264" t="str">
        <f>IF(VLOOKUP($A264,Tournoi!$B$2:$AB$601,5,0)="","",VLOOKUP($A264,Tournoi!$B$2:$AB$601,5,0))</f>
        <v/>
      </c>
      <c r="F264" t="str">
        <f>IF(VLOOKUP($A264,Tournoi!$B$2:$AB$601,6,0)="","",VLOOKUP($A264,Tournoi!$B$2:$AB$601,6,0))</f>
        <v/>
      </c>
      <c r="G264" t="str">
        <f>IF(VLOOKUP($A264,Tournoi!$B$2:$AB$601,6,0)="","",VLOOKUP($A264,Tournoi!$B$2:$AB$601,8,0))</f>
        <v/>
      </c>
      <c r="H264" t="str">
        <f>IF(VLOOKUP($A264,Tournoi!$B$2:$AB$601,6,0)="","",VLOOKUP($A264,Tournoi!$B$2:$AB$601,12,0))</f>
        <v/>
      </c>
      <c r="I264" t="str">
        <f>IF(VLOOKUP($A264,Tournoi!$B$2:$AB$601,6,0)="","",VLOOKUP($A264,Tournoi!$B$2:$AB$601,13,0))</f>
        <v/>
      </c>
      <c r="J264" t="str">
        <f>IF(VLOOKUP($A264,Tournoi!$B$2:$AB$601,6,0)="","",VLOOKUP($A264,Tournoi!$B$2:$AB$601,17,0))</f>
        <v/>
      </c>
      <c r="K264" t="str">
        <f>IF(VLOOKUP($A264,Tournoi!$B$2:$AB$601,6,0)="","",VLOOKUP($A264,Tournoi!$B$2:$AB$601,18,0))</f>
        <v/>
      </c>
      <c r="L264" t="str">
        <f>IF(VLOOKUP($A264,Tournoi!$B$2:$AB$601,6,0)="","",VLOOKUP($A264,Tournoi!$B$2:$AB$601,22,0))</f>
        <v/>
      </c>
    </row>
    <row r="265" spans="1:12" ht="14.1" customHeight="1" x14ac:dyDescent="0.2">
      <c r="A265" s="30">
        <v>264</v>
      </c>
      <c r="B265" s="224">
        <f>IF(VLOOKUP($A265,Ludo_na!$A$2:$AB$602,3,0)="","",VLOOKUP($A265,Ludo_na!$A$2:$AB$602,2,0))</f>
        <v>505</v>
      </c>
      <c r="C265" s="225" t="str">
        <f>IF(VLOOKUP($A265,Tournoi!$B$2:$AB$601,3,0)="","",VLOOKUP($A265,Tournoi!$B$2:$AB$601,3,0))</f>
        <v>Thiry</v>
      </c>
      <c r="D265" s="225" t="str">
        <f>IF(VLOOKUP($A265,Tournoi!$B$2:$AB$601,4,0)="","",VLOOKUP($A265,Tournoi!$B$2:$AB$601,4,0))</f>
        <v>Pauline</v>
      </c>
      <c r="E265" t="str">
        <f>IF(VLOOKUP($A265,Tournoi!$B$2:$AB$601,5,0)="","",VLOOKUP($A265,Tournoi!$B$2:$AB$601,5,0))</f>
        <v/>
      </c>
      <c r="F265" t="str">
        <f>IF(VLOOKUP($A265,Tournoi!$B$2:$AB$601,6,0)="","",VLOOKUP($A265,Tournoi!$B$2:$AB$601,6,0))</f>
        <v/>
      </c>
      <c r="G265" t="str">
        <f>IF(VLOOKUP($A265,Tournoi!$B$2:$AB$601,6,0)="","",VLOOKUP($A265,Tournoi!$B$2:$AB$601,8,0))</f>
        <v/>
      </c>
      <c r="H265" t="str">
        <f>IF(VLOOKUP($A265,Tournoi!$B$2:$AB$601,6,0)="","",VLOOKUP($A265,Tournoi!$B$2:$AB$601,12,0))</f>
        <v/>
      </c>
      <c r="I265" t="str">
        <f>IF(VLOOKUP($A265,Tournoi!$B$2:$AB$601,6,0)="","",VLOOKUP($A265,Tournoi!$B$2:$AB$601,13,0))</f>
        <v/>
      </c>
      <c r="J265" t="str">
        <f>IF(VLOOKUP($A265,Tournoi!$B$2:$AB$601,6,0)="","",VLOOKUP($A265,Tournoi!$B$2:$AB$601,17,0))</f>
        <v/>
      </c>
      <c r="K265" t="str">
        <f>IF(VLOOKUP($A265,Tournoi!$B$2:$AB$601,6,0)="","",VLOOKUP($A265,Tournoi!$B$2:$AB$601,18,0))</f>
        <v/>
      </c>
      <c r="L265" t="str">
        <f>IF(VLOOKUP($A265,Tournoi!$B$2:$AB$601,6,0)="","",VLOOKUP($A265,Tournoi!$B$2:$AB$601,22,0))</f>
        <v/>
      </c>
    </row>
    <row r="266" spans="1:12" ht="14.1" customHeight="1" x14ac:dyDescent="0.2">
      <c r="A266" s="30">
        <v>265</v>
      </c>
      <c r="B266" s="224">
        <f>IF(VLOOKUP($A266,Ludo_na!$A$2:$AB$602,3,0)="","",VLOOKUP($A266,Ludo_na!$A$2:$AB$602,2,0))</f>
        <v>5</v>
      </c>
      <c r="C266" s="225" t="str">
        <f>IF(VLOOKUP($A266,Tournoi!$B$2:$AB$601,3,0)="","",VLOOKUP($A266,Tournoi!$B$2:$AB$601,3,0))</f>
        <v>Verheyen</v>
      </c>
      <c r="D266" s="225" t="str">
        <f>IF(VLOOKUP($A266,Tournoi!$B$2:$AB$601,4,0)="","",VLOOKUP($A266,Tournoi!$B$2:$AB$601,4,0))</f>
        <v>Jan</v>
      </c>
      <c r="E266" s="197" t="str">
        <f>IF(VLOOKUP($A266,Tournoi!$B$2:$AB$601,5,0)="","",VLOOKUP($A266,Tournoi!$B$2:$AB$601,5,0))</f>
        <v>t Gezelschap</v>
      </c>
      <c r="F266" s="226" t="str">
        <f>IF(VLOOKUP($A266,Tournoi!$B$2:$AB$601,6,0)="","",VLOOKUP($A266,Tournoi!$B$2:$AB$601,6,0))</f>
        <v>Aanwezig</v>
      </c>
      <c r="G266" s="226" t="str">
        <f>IF(VLOOKUP($A266,Tournoi!$B$2:$AB$601,6,0)="","",VLOOKUP($A266,Tournoi!$B$2:$AB$601,8,0))</f>
        <v>De Kolonisten van Catan</v>
      </c>
      <c r="H266" s="227">
        <f>IF(VLOOKUP($A266,Tournoi!$B$2:$AB$601,6,0)="","",VLOOKUP($A266,Tournoi!$B$2:$AB$601,12,0))</f>
        <v>33.540229885057464</v>
      </c>
      <c r="I266" s="226" t="str">
        <f>IF(VLOOKUP($A266,Tournoi!$B$2:$AB$601,6,0)="","",VLOOKUP($A266,Tournoi!$B$2:$AB$601,13,0))</f>
        <v>Die Burgen von Burgund</v>
      </c>
      <c r="J266" s="227">
        <f>IF(VLOOKUP($A266,Tournoi!$B$2:$AB$601,6,0)="","",VLOOKUP($A266,Tournoi!$B$2:$AB$601,17,0))</f>
        <v>66.923536439665469</v>
      </c>
      <c r="K266" s="226" t="str">
        <f>IF(VLOOKUP($A266,Tournoi!$B$2:$AB$601,6,0)="","",VLOOKUP($A266,Tournoi!$B$2:$AB$601,18,0))</f>
        <v>7 Wonders</v>
      </c>
      <c r="L266" s="227">
        <f>IF(VLOOKUP($A266,Tournoi!$B$2:$AB$601,6,0)="","",VLOOKUP($A266,Tournoi!$B$2:$AB$601,22,0))</f>
        <v>106.18402777777777</v>
      </c>
    </row>
    <row r="267" spans="1:12" ht="14.1" customHeight="1" x14ac:dyDescent="0.2">
      <c r="A267" s="30">
        <v>266</v>
      </c>
      <c r="B267" s="224">
        <f>IF(VLOOKUP($A267,Ludo_na!$A$2:$AB$602,3,0)="","",VLOOKUP($A267,Ludo_na!$A$2:$AB$602,2,0))</f>
        <v>163</v>
      </c>
      <c r="C267" s="225" t="str">
        <f>IF(VLOOKUP($A267,Tournoi!$B$2:$AB$601,3,0)="","",VLOOKUP($A267,Tournoi!$B$2:$AB$601,3,0))</f>
        <v>Madueno</v>
      </c>
      <c r="D267" s="225" t="str">
        <f>IF(VLOOKUP($A267,Tournoi!$B$2:$AB$601,4,0)="","",VLOOKUP($A267,Tournoi!$B$2:$AB$601,4,0))</f>
        <v>Socorro</v>
      </c>
      <c r="E267" t="str">
        <f>IF(VLOOKUP($A267,Tournoi!$B$2:$AB$601,5,0)="","",VLOOKUP($A267,Tournoi!$B$2:$AB$601,5,0))</f>
        <v>Imagimonde</v>
      </c>
      <c r="F267" t="str">
        <f>IF(VLOOKUP($A267,Tournoi!$B$2:$AB$601,6,0)="","",VLOOKUP($A267,Tournoi!$B$2:$AB$601,6,0))</f>
        <v/>
      </c>
      <c r="G267" t="str">
        <f>IF(VLOOKUP($A267,Tournoi!$B$2:$AB$601,6,0)="","",VLOOKUP($A267,Tournoi!$B$2:$AB$601,8,0))</f>
        <v/>
      </c>
      <c r="H267" t="str">
        <f>IF(VLOOKUP($A267,Tournoi!$B$2:$AB$601,6,0)="","",VLOOKUP($A267,Tournoi!$B$2:$AB$601,12,0))</f>
        <v/>
      </c>
      <c r="I267" t="str">
        <f>IF(VLOOKUP($A267,Tournoi!$B$2:$AB$601,6,0)="","",VLOOKUP($A267,Tournoi!$B$2:$AB$601,13,0))</f>
        <v/>
      </c>
      <c r="J267" t="str">
        <f>IF(VLOOKUP($A267,Tournoi!$B$2:$AB$601,6,0)="","",VLOOKUP($A267,Tournoi!$B$2:$AB$601,17,0))</f>
        <v/>
      </c>
      <c r="K267" t="str">
        <f>IF(VLOOKUP($A267,Tournoi!$B$2:$AB$601,6,0)="","",VLOOKUP($A267,Tournoi!$B$2:$AB$601,18,0))</f>
        <v/>
      </c>
      <c r="L267" t="str">
        <f>IF(VLOOKUP($A267,Tournoi!$B$2:$AB$601,6,0)="","",VLOOKUP($A267,Tournoi!$B$2:$AB$601,22,0))</f>
        <v/>
      </c>
    </row>
    <row r="268" spans="1:12" ht="14.1" customHeight="1" x14ac:dyDescent="0.2">
      <c r="A268" s="30">
        <v>267</v>
      </c>
      <c r="B268" s="224">
        <f>IF(VLOOKUP($A268,Ludo_na!$A$2:$AB$602,3,0)="","",VLOOKUP($A268,Ludo_na!$A$2:$AB$602,2,0))</f>
        <v>434</v>
      </c>
      <c r="C268" s="225" t="str">
        <f>IF(VLOOKUP($A268,Tournoi!$B$2:$AB$601,3,0)="","",VLOOKUP($A268,Tournoi!$B$2:$AB$601,3,0))</f>
        <v>Vandierendonck</v>
      </c>
      <c r="D268" s="225" t="str">
        <f>IF(VLOOKUP($A268,Tournoi!$B$2:$AB$601,4,0)="","",VLOOKUP($A268,Tournoi!$B$2:$AB$601,4,0))</f>
        <v>Johan</v>
      </c>
      <c r="E268" s="197" t="str">
        <f>IF(VLOOKUP($A268,Tournoi!$B$2:$AB$601,5,0)="","",VLOOKUP($A268,Tournoi!$B$2:$AB$601,5,0))</f>
        <v>Spelen op Zolder</v>
      </c>
      <c r="F268" t="str">
        <f>IF(VLOOKUP($A268,Tournoi!$B$2:$AB$601,6,0)="","",VLOOKUP($A268,Tournoi!$B$2:$AB$601,6,0))</f>
        <v/>
      </c>
      <c r="G268" t="str">
        <f>IF(VLOOKUP($A268,Tournoi!$B$2:$AB$601,6,0)="","",VLOOKUP($A268,Tournoi!$B$2:$AB$601,8,0))</f>
        <v/>
      </c>
      <c r="H268" t="str">
        <f>IF(VLOOKUP($A268,Tournoi!$B$2:$AB$601,6,0)="","",VLOOKUP($A268,Tournoi!$B$2:$AB$601,12,0))</f>
        <v/>
      </c>
      <c r="I268" t="str">
        <f>IF(VLOOKUP($A268,Tournoi!$B$2:$AB$601,6,0)="","",VLOOKUP($A268,Tournoi!$B$2:$AB$601,13,0))</f>
        <v/>
      </c>
      <c r="J268" t="str">
        <f>IF(VLOOKUP($A268,Tournoi!$B$2:$AB$601,6,0)="","",VLOOKUP($A268,Tournoi!$B$2:$AB$601,17,0))</f>
        <v/>
      </c>
      <c r="K268" t="str">
        <f>IF(VLOOKUP($A268,Tournoi!$B$2:$AB$601,6,0)="","",VLOOKUP($A268,Tournoi!$B$2:$AB$601,18,0))</f>
        <v/>
      </c>
      <c r="L268" t="str">
        <f>IF(VLOOKUP($A268,Tournoi!$B$2:$AB$601,6,0)="","",VLOOKUP($A268,Tournoi!$B$2:$AB$601,22,0))</f>
        <v/>
      </c>
    </row>
    <row r="269" spans="1:12" ht="14.1" customHeight="1" x14ac:dyDescent="0.2">
      <c r="A269" s="30">
        <v>268</v>
      </c>
      <c r="B269" s="224">
        <f>IF(VLOOKUP($A269,Ludo_na!$A$2:$AB$602,3,0)="","",VLOOKUP($A269,Ludo_na!$A$2:$AB$602,2,0))</f>
        <v>520</v>
      </c>
      <c r="C269" s="225" t="str">
        <f>IF(VLOOKUP($A269,Tournoi!$B$2:$AB$601,3,0)="","",VLOOKUP($A269,Tournoi!$B$2:$AB$601,3,0))</f>
        <v>Van Acker</v>
      </c>
      <c r="D269" s="225" t="str">
        <f>IF(VLOOKUP($A269,Tournoi!$B$2:$AB$601,4,0)="","",VLOOKUP($A269,Tournoi!$B$2:$AB$601,4,0))</f>
        <v>Bert</v>
      </c>
      <c r="E269" s="197" t="str">
        <f>IF(VLOOKUP($A269,Tournoi!$B$2:$AB$601,5,0)="","",VLOOKUP($A269,Tournoi!$B$2:$AB$601,5,0))</f>
        <v>De Pionne</v>
      </c>
      <c r="F269" t="str">
        <f>IF(VLOOKUP($A269,Tournoi!$B$2:$AB$601,6,0)="","",VLOOKUP($A269,Tournoi!$B$2:$AB$601,6,0))</f>
        <v/>
      </c>
      <c r="G269" t="str">
        <f>IF(VLOOKUP($A269,Tournoi!$B$2:$AB$601,6,0)="","",VLOOKUP($A269,Tournoi!$B$2:$AB$601,8,0))</f>
        <v/>
      </c>
      <c r="H269" t="str">
        <f>IF(VLOOKUP($A269,Tournoi!$B$2:$AB$601,6,0)="","",VLOOKUP($A269,Tournoi!$B$2:$AB$601,12,0))</f>
        <v/>
      </c>
      <c r="I269" t="str">
        <f>IF(VLOOKUP($A269,Tournoi!$B$2:$AB$601,6,0)="","",VLOOKUP($A269,Tournoi!$B$2:$AB$601,13,0))</f>
        <v/>
      </c>
      <c r="J269" t="str">
        <f>IF(VLOOKUP($A269,Tournoi!$B$2:$AB$601,6,0)="","",VLOOKUP($A269,Tournoi!$B$2:$AB$601,17,0))</f>
        <v/>
      </c>
      <c r="K269" t="str">
        <f>IF(VLOOKUP($A269,Tournoi!$B$2:$AB$601,6,0)="","",VLOOKUP($A269,Tournoi!$B$2:$AB$601,18,0))</f>
        <v/>
      </c>
      <c r="L269" t="str">
        <f>IF(VLOOKUP($A269,Tournoi!$B$2:$AB$601,6,0)="","",VLOOKUP($A269,Tournoi!$B$2:$AB$601,22,0))</f>
        <v/>
      </c>
    </row>
    <row r="270" spans="1:12" ht="14.1" customHeight="1" x14ac:dyDescent="0.2">
      <c r="A270" s="30">
        <v>269</v>
      </c>
      <c r="B270" s="224">
        <f>IF(VLOOKUP($A270,Ludo_na!$A$2:$AB$602,3,0)="","",VLOOKUP($A270,Ludo_na!$A$2:$AB$602,2,0))</f>
        <v>48</v>
      </c>
      <c r="C270" s="225" t="str">
        <f>IF(VLOOKUP($A270,Tournoi!$B$2:$AB$601,3,0)="","",VLOOKUP($A270,Tournoi!$B$2:$AB$601,3,0))</f>
        <v>Lecouvet</v>
      </c>
      <c r="D270" s="225" t="str">
        <f>IF(VLOOKUP($A270,Tournoi!$B$2:$AB$601,4,0)="","",VLOOKUP($A270,Tournoi!$B$2:$AB$601,4,0))</f>
        <v>Amandine</v>
      </c>
      <c r="E270" s="197" t="str">
        <f>IF(VLOOKUP($A270,Tournoi!$B$2:$AB$601,5,0)="","",VLOOKUP($A270,Tournoi!$B$2:$AB$601,5,0))</f>
        <v>Alpa-Ludismes</v>
      </c>
      <c r="F270" s="226" t="str">
        <f>IF(VLOOKUP($A270,Tournoi!$B$2:$AB$601,6,0)="","",VLOOKUP($A270,Tournoi!$B$2:$AB$601,6,0))</f>
        <v/>
      </c>
      <c r="G270" s="226" t="str">
        <f>IF(VLOOKUP($A270,Tournoi!$B$2:$AB$601,6,0)="","",VLOOKUP($A270,Tournoi!$B$2:$AB$601,8,0))</f>
        <v/>
      </c>
      <c r="H270" s="227" t="str">
        <f>IF(VLOOKUP($A270,Tournoi!$B$2:$AB$601,6,0)="","",VLOOKUP($A270,Tournoi!$B$2:$AB$601,12,0))</f>
        <v/>
      </c>
      <c r="I270" s="226" t="str">
        <f>IF(VLOOKUP($A270,Tournoi!$B$2:$AB$601,6,0)="","",VLOOKUP($A270,Tournoi!$B$2:$AB$601,13,0))</f>
        <v/>
      </c>
      <c r="J270" s="227" t="str">
        <f>IF(VLOOKUP($A270,Tournoi!$B$2:$AB$601,6,0)="","",VLOOKUP($A270,Tournoi!$B$2:$AB$601,17,0))</f>
        <v/>
      </c>
      <c r="K270" s="226" t="str">
        <f>IF(VLOOKUP($A270,Tournoi!$B$2:$AB$601,6,0)="","",VLOOKUP($A270,Tournoi!$B$2:$AB$601,18,0))</f>
        <v/>
      </c>
      <c r="L270" s="227" t="str">
        <f>IF(VLOOKUP($A270,Tournoi!$B$2:$AB$601,6,0)="","",VLOOKUP($A270,Tournoi!$B$2:$AB$601,22,0))</f>
        <v/>
      </c>
    </row>
    <row r="271" spans="1:12" ht="14.1" customHeight="1" x14ac:dyDescent="0.2">
      <c r="A271" s="30">
        <v>270</v>
      </c>
      <c r="B271" s="224">
        <f>IF(VLOOKUP($A271,Ludo_na!$A$2:$AB$602,3,0)="","",VLOOKUP($A271,Ludo_na!$A$2:$AB$602,2,0))</f>
        <v>508</v>
      </c>
      <c r="C271" s="225" t="str">
        <f>IF(VLOOKUP($A271,Tournoi!$B$2:$AB$601,3,0)="","",VLOOKUP($A271,Tournoi!$B$2:$AB$601,3,0))</f>
        <v>Danlois</v>
      </c>
      <c r="D271" s="225" t="str">
        <f>IF(VLOOKUP($A271,Tournoi!$B$2:$AB$601,4,0)="","",VLOOKUP($A271,Tournoi!$B$2:$AB$601,4,0))</f>
        <v>Sophie</v>
      </c>
      <c r="E271" t="str">
        <f>IF(VLOOKUP($A271,Tournoi!$B$2:$AB$601,5,0)="","",VLOOKUP($A271,Tournoi!$B$2:$AB$601,5,0))</f>
        <v/>
      </c>
      <c r="F271" t="str">
        <f>IF(VLOOKUP($A271,Tournoi!$B$2:$AB$601,6,0)="","",VLOOKUP($A271,Tournoi!$B$2:$AB$601,6,0))</f>
        <v/>
      </c>
      <c r="G271" t="str">
        <f>IF(VLOOKUP($A271,Tournoi!$B$2:$AB$601,6,0)="","",VLOOKUP($A271,Tournoi!$B$2:$AB$601,8,0))</f>
        <v/>
      </c>
      <c r="H271" t="str">
        <f>IF(VLOOKUP($A271,Tournoi!$B$2:$AB$601,6,0)="","",VLOOKUP($A271,Tournoi!$B$2:$AB$601,12,0))</f>
        <v/>
      </c>
      <c r="I271" t="str">
        <f>IF(VLOOKUP($A271,Tournoi!$B$2:$AB$601,6,0)="","",VLOOKUP($A271,Tournoi!$B$2:$AB$601,13,0))</f>
        <v/>
      </c>
      <c r="J271" t="str">
        <f>IF(VLOOKUP($A271,Tournoi!$B$2:$AB$601,6,0)="","",VLOOKUP($A271,Tournoi!$B$2:$AB$601,17,0))</f>
        <v/>
      </c>
      <c r="K271" t="str">
        <f>IF(VLOOKUP($A271,Tournoi!$B$2:$AB$601,6,0)="","",VLOOKUP($A271,Tournoi!$B$2:$AB$601,18,0))</f>
        <v/>
      </c>
      <c r="L271" t="str">
        <f>IF(VLOOKUP($A271,Tournoi!$B$2:$AB$601,6,0)="","",VLOOKUP($A271,Tournoi!$B$2:$AB$601,22,0))</f>
        <v/>
      </c>
    </row>
    <row r="272" spans="1:12" ht="14.1" customHeight="1" x14ac:dyDescent="0.2">
      <c r="A272" s="30">
        <v>271</v>
      </c>
      <c r="B272" s="224">
        <f>IF(VLOOKUP($A272,Ludo_na!$A$2:$AB$602,3,0)="","",VLOOKUP($A272,Ludo_na!$A$2:$AB$602,2,0))</f>
        <v>515</v>
      </c>
      <c r="C272" s="225" t="str">
        <f>IF(VLOOKUP($A272,Tournoi!$B$2:$AB$601,3,0)="","",VLOOKUP($A272,Tournoi!$B$2:$AB$601,3,0))</f>
        <v>Delaunoy</v>
      </c>
      <c r="D272" s="225" t="str">
        <f>IF(VLOOKUP($A272,Tournoi!$B$2:$AB$601,4,0)="","",VLOOKUP($A272,Tournoi!$B$2:$AB$601,4,0))</f>
        <v>Emmanuel</v>
      </c>
      <c r="E272" t="str">
        <f>IF(VLOOKUP($A272,Tournoi!$B$2:$AB$601,5,0)="","",VLOOKUP($A272,Tournoi!$B$2:$AB$601,5,0))</f>
        <v/>
      </c>
      <c r="F272" t="str">
        <f>IF(VLOOKUP($A272,Tournoi!$B$2:$AB$601,6,0)="","",VLOOKUP($A272,Tournoi!$B$2:$AB$601,6,0))</f>
        <v/>
      </c>
      <c r="G272" t="str">
        <f>IF(VLOOKUP($A272,Tournoi!$B$2:$AB$601,6,0)="","",VLOOKUP($A272,Tournoi!$B$2:$AB$601,8,0))</f>
        <v/>
      </c>
      <c r="H272" t="str">
        <f>IF(VLOOKUP($A272,Tournoi!$B$2:$AB$601,6,0)="","",VLOOKUP($A272,Tournoi!$B$2:$AB$601,12,0))</f>
        <v/>
      </c>
      <c r="I272" t="str">
        <f>IF(VLOOKUP($A272,Tournoi!$B$2:$AB$601,6,0)="","",VLOOKUP($A272,Tournoi!$B$2:$AB$601,13,0))</f>
        <v/>
      </c>
      <c r="J272" t="str">
        <f>IF(VLOOKUP($A272,Tournoi!$B$2:$AB$601,6,0)="","",VLOOKUP($A272,Tournoi!$B$2:$AB$601,17,0))</f>
        <v/>
      </c>
      <c r="K272" t="str">
        <f>IF(VLOOKUP($A272,Tournoi!$B$2:$AB$601,6,0)="","",VLOOKUP($A272,Tournoi!$B$2:$AB$601,18,0))</f>
        <v/>
      </c>
      <c r="L272" t="str">
        <f>IF(VLOOKUP($A272,Tournoi!$B$2:$AB$601,6,0)="","",VLOOKUP($A272,Tournoi!$B$2:$AB$601,22,0))</f>
        <v/>
      </c>
    </row>
    <row r="273" spans="1:12" ht="14.1" customHeight="1" x14ac:dyDescent="0.2">
      <c r="A273" s="30">
        <v>272</v>
      </c>
      <c r="B273" s="224">
        <f>IF(VLOOKUP($A273,Ludo_na!$A$2:$AB$602,3,0)="","",VLOOKUP($A273,Ludo_na!$A$2:$AB$602,2,0))</f>
        <v>30</v>
      </c>
      <c r="C273" s="225" t="str">
        <f>IF(VLOOKUP($A273,Tournoi!$B$2:$AB$601,3,0)="","",VLOOKUP($A273,Tournoi!$B$2:$AB$601,3,0))</f>
        <v>Douniaux</v>
      </c>
      <c r="D273" s="225" t="str">
        <f>IF(VLOOKUP($A273,Tournoi!$B$2:$AB$601,4,0)="","",VLOOKUP($A273,Tournoi!$B$2:$AB$601,4,0))</f>
        <v>Emilie</v>
      </c>
      <c r="E273" s="197" t="str">
        <f>IF(VLOOKUP($A273,Tournoi!$B$2:$AB$601,5,0)="","",VLOOKUP($A273,Tournoi!$B$2:$AB$601,5,0))</f>
        <v>Alpa-Ludismes</v>
      </c>
      <c r="F273" s="226" t="str">
        <f>IF(VLOOKUP($A273,Tournoi!$B$2:$AB$601,6,0)="","",VLOOKUP($A273,Tournoi!$B$2:$AB$601,6,0))</f>
        <v>Aanwezig</v>
      </c>
      <c r="G273" s="226" t="str">
        <f>IF(VLOOKUP($A273,Tournoi!$B$2:$AB$601,6,0)="","",VLOOKUP($A273,Tournoi!$B$2:$AB$601,8,0))</f>
        <v>La Isla</v>
      </c>
      <c r="H273" s="227">
        <f>IF(VLOOKUP($A273,Tournoi!$B$2:$AB$601,6,0)="","",VLOOKUP($A273,Tournoi!$B$2:$AB$601,12,0))</f>
        <v>66.948924731182785</v>
      </c>
      <c r="I273" s="226" t="str">
        <f>IF(VLOOKUP($A273,Tournoi!$B$2:$AB$601,6,0)="","",VLOOKUP($A273,Tournoi!$B$2:$AB$601,13,0))</f>
        <v>Village</v>
      </c>
      <c r="J273" s="227">
        <f>IF(VLOOKUP($A273,Tournoi!$B$2:$AB$601,6,0)="","",VLOOKUP($A273,Tournoi!$B$2:$AB$601,17,0))</f>
        <v>66.926406926406912</v>
      </c>
      <c r="K273" s="226" t="str">
        <f>IF(VLOOKUP($A273,Tournoi!$B$2:$AB$601,6,0)="","",VLOOKUP($A273,Tournoi!$B$2:$AB$601,18,0))</f>
        <v>Cities of Splendor</v>
      </c>
      <c r="L273" s="227">
        <f>IF(VLOOKUP($A273,Tournoi!$B$2:$AB$601,6,0)="","",VLOOKUP($A273,Tournoi!$B$2:$AB$601,22,0))</f>
        <v>104.2542372881356</v>
      </c>
    </row>
    <row r="274" spans="1:12" ht="14.1" customHeight="1" x14ac:dyDescent="0.2">
      <c r="A274" s="30">
        <v>273</v>
      </c>
      <c r="B274" s="224">
        <f>IF(VLOOKUP($A274,Ludo_na!$A$2:$AB$602,3,0)="","",VLOOKUP($A274,Ludo_na!$A$2:$AB$602,2,0))</f>
        <v>321</v>
      </c>
      <c r="C274" s="225" t="str">
        <f>IF(VLOOKUP($A274,Tournoi!$B$2:$AB$601,3,0)="","",VLOOKUP($A274,Tournoi!$B$2:$AB$601,3,0))</f>
        <v>Gosse</v>
      </c>
      <c r="D274" s="225" t="str">
        <f>IF(VLOOKUP($A274,Tournoi!$B$2:$AB$601,4,0)="","",VLOOKUP($A274,Tournoi!$B$2:$AB$601,4,0))</f>
        <v>Manuel</v>
      </c>
      <c r="E274" t="str">
        <f>IF(VLOOKUP($A274,Tournoi!$B$2:$AB$601,5,0)="","",VLOOKUP($A274,Tournoi!$B$2:$AB$601,5,0))</f>
        <v/>
      </c>
      <c r="F274" s="226" t="str">
        <f>IF(VLOOKUP($A274,Tournoi!$B$2:$AB$601,6,0)="","",VLOOKUP($A274,Tournoi!$B$2:$AB$601,6,0))</f>
        <v>Aanwezig</v>
      </c>
      <c r="G274" s="226" t="str">
        <f>IF(VLOOKUP($A274,Tournoi!$B$2:$AB$601,6,0)="","",VLOOKUP($A274,Tournoi!$B$2:$AB$601,8,0))</f>
        <v>Zooloretto</v>
      </c>
      <c r="H274" s="227">
        <f>IF(VLOOKUP($A274,Tournoi!$B$2:$AB$601,6,0)="","",VLOOKUP($A274,Tournoi!$B$2:$AB$601,12,0))</f>
        <v>2.5974025974025976E-2</v>
      </c>
      <c r="I274" s="226">
        <f>IF(VLOOKUP($A274,Tournoi!$B$2:$AB$601,6,0)="","",VLOOKUP($A274,Tournoi!$B$2:$AB$601,13,0))</f>
        <v>0</v>
      </c>
      <c r="J274" s="227">
        <f>IF(VLOOKUP($A274,Tournoi!$B$2:$AB$601,6,0)="","",VLOOKUP($A274,Tournoi!$B$2:$AB$601,17,0))</f>
        <v>0</v>
      </c>
      <c r="K274" s="226" t="str">
        <f>IF(VLOOKUP($A274,Tournoi!$B$2:$AB$601,6,0)="","",VLOOKUP($A274,Tournoi!$B$2:$AB$601,18,0))</f>
        <v>Cities of Splendor</v>
      </c>
      <c r="L274" s="227">
        <f>IF(VLOOKUP($A274,Tournoi!$B$2:$AB$601,6,0)="","",VLOOKUP($A274,Tournoi!$B$2:$AB$601,22,0))</f>
        <v>33.537414965986393</v>
      </c>
    </row>
    <row r="275" spans="1:12" ht="14.1" customHeight="1" x14ac:dyDescent="0.2">
      <c r="A275" s="30">
        <v>274</v>
      </c>
      <c r="B275" s="224">
        <f>IF(VLOOKUP($A275,Ludo_na!$A$2:$AB$602,3,0)="","",VLOOKUP($A275,Ludo_na!$A$2:$AB$602,2,0))</f>
        <v>181</v>
      </c>
      <c r="C275" s="225" t="str">
        <f>IF(VLOOKUP($A275,Tournoi!$B$2:$AB$601,3,0)="","",VLOOKUP($A275,Tournoi!$B$2:$AB$601,3,0))</f>
        <v>Weets</v>
      </c>
      <c r="D275" s="225" t="str">
        <f>IF(VLOOKUP($A275,Tournoi!$B$2:$AB$601,4,0)="","",VLOOKUP($A275,Tournoi!$B$2:$AB$601,4,0))</f>
        <v>Pierre</v>
      </c>
      <c r="E275" s="197" t="str">
        <f>IF(VLOOKUP($A275,Tournoi!$B$2:$AB$601,5,0)="","",VLOOKUP($A275,Tournoi!$B$2:$AB$601,5,0))</f>
        <v>Alpa-Ludismes</v>
      </c>
      <c r="F275" s="226" t="str">
        <f>IF(VLOOKUP($A275,Tournoi!$B$2:$AB$601,6,0)="","",VLOOKUP($A275,Tournoi!$B$2:$AB$601,6,0))</f>
        <v/>
      </c>
      <c r="G275" s="226" t="str">
        <f>IF(VLOOKUP($A275,Tournoi!$B$2:$AB$601,6,0)="","",VLOOKUP($A275,Tournoi!$B$2:$AB$601,8,0))</f>
        <v/>
      </c>
      <c r="H275" s="227" t="str">
        <f>IF(VLOOKUP($A275,Tournoi!$B$2:$AB$601,6,0)="","",VLOOKUP($A275,Tournoi!$B$2:$AB$601,12,0))</f>
        <v/>
      </c>
      <c r="I275" s="226" t="str">
        <f>IF(VLOOKUP($A275,Tournoi!$B$2:$AB$601,6,0)="","",VLOOKUP($A275,Tournoi!$B$2:$AB$601,13,0))</f>
        <v/>
      </c>
      <c r="J275" s="227" t="str">
        <f>IF(VLOOKUP($A275,Tournoi!$B$2:$AB$601,6,0)="","",VLOOKUP($A275,Tournoi!$B$2:$AB$601,17,0))</f>
        <v/>
      </c>
      <c r="K275" s="226" t="str">
        <f>IF(VLOOKUP($A275,Tournoi!$B$2:$AB$601,6,0)="","",VLOOKUP($A275,Tournoi!$B$2:$AB$601,18,0))</f>
        <v/>
      </c>
      <c r="L275" s="227" t="str">
        <f>IF(VLOOKUP($A275,Tournoi!$B$2:$AB$601,6,0)="","",VLOOKUP($A275,Tournoi!$B$2:$AB$601,22,0))</f>
        <v/>
      </c>
    </row>
    <row r="276" spans="1:12" ht="14.1" customHeight="1" x14ac:dyDescent="0.2">
      <c r="A276" s="30">
        <v>275</v>
      </c>
      <c r="B276" s="224">
        <f>IF(VLOOKUP($A276,Ludo_na!$A$2:$AB$602,3,0)="","",VLOOKUP($A276,Ludo_na!$A$2:$AB$602,2,0))</f>
        <v>148</v>
      </c>
      <c r="C276" s="225" t="str">
        <f>IF(VLOOKUP($A276,Tournoi!$B$2:$AB$601,3,0)="","",VLOOKUP($A276,Tournoi!$B$2:$AB$601,3,0))</f>
        <v>Wyns</v>
      </c>
      <c r="D276" s="225" t="str">
        <f>IF(VLOOKUP($A276,Tournoi!$B$2:$AB$601,4,0)="","",VLOOKUP($A276,Tournoi!$B$2:$AB$601,4,0))</f>
        <v>Lisa</v>
      </c>
      <c r="E276" s="197" t="str">
        <f>IF(VLOOKUP($A276,Tournoi!$B$2:$AB$601,5,0)="","",VLOOKUP($A276,Tournoi!$B$2:$AB$601,5,0))</f>
        <v>Spel 2660</v>
      </c>
      <c r="F276" t="str">
        <f>IF(VLOOKUP($A276,Tournoi!$B$2:$AB$601,6,0)="","",VLOOKUP($A276,Tournoi!$B$2:$AB$601,6,0))</f>
        <v>Aanwezig</v>
      </c>
      <c r="G276">
        <f>IF(VLOOKUP($A276,Tournoi!$B$2:$AB$601,6,0)="","",VLOOKUP($A276,Tournoi!$B$2:$AB$601,8,0))</f>
        <v>0</v>
      </c>
      <c r="H276">
        <f>IF(VLOOKUP($A276,Tournoi!$B$2:$AB$601,6,0)="","",VLOOKUP($A276,Tournoi!$B$2:$AB$601,12,0))</f>
        <v>0</v>
      </c>
      <c r="I276" t="str">
        <f>IF(VLOOKUP($A276,Tournoi!$B$2:$AB$601,6,0)="","",VLOOKUP($A276,Tournoi!$B$2:$AB$601,13,0))</f>
        <v>Die Burgen von Burgund</v>
      </c>
      <c r="J276">
        <f>IF(VLOOKUP($A276,Tournoi!$B$2:$AB$601,6,0)="","",VLOOKUP($A276,Tournoi!$B$2:$AB$601,17,0))</f>
        <v>0.21983273596176822</v>
      </c>
      <c r="K276" t="str">
        <f>IF(VLOOKUP($A276,Tournoi!$B$2:$AB$601,6,0)="","",VLOOKUP($A276,Tournoi!$B$2:$AB$601,18,0))</f>
        <v>Istanbul: Das Würfelspiel</v>
      </c>
      <c r="L276">
        <f>IF(VLOOKUP($A276,Tournoi!$B$2:$AB$601,6,0)="","",VLOOKUP($A276,Tournoi!$B$2:$AB$601,22,0))</f>
        <v>33.568627450980387</v>
      </c>
    </row>
    <row r="277" spans="1:12" ht="14.1" customHeight="1" x14ac:dyDescent="0.2">
      <c r="A277" s="30">
        <v>276</v>
      </c>
      <c r="B277" s="224">
        <f>IF(VLOOKUP($A277,Ludo_na!$A$2:$AB$602,3,0)="","",VLOOKUP($A277,Ludo_na!$A$2:$AB$602,2,0))</f>
        <v>179</v>
      </c>
      <c r="C277" s="225" t="str">
        <f>IF(VLOOKUP($A277,Tournoi!$B$2:$AB$601,3,0)="","",VLOOKUP($A277,Tournoi!$B$2:$AB$601,3,0))</f>
        <v>Gobert</v>
      </c>
      <c r="D277" s="225" t="str">
        <f>IF(VLOOKUP($A277,Tournoi!$B$2:$AB$601,4,0)="","",VLOOKUP($A277,Tournoi!$B$2:$AB$601,4,0))</f>
        <v>Louis</v>
      </c>
      <c r="E277" t="str">
        <f>IF(VLOOKUP($A277,Tournoi!$B$2:$AB$601,5,0)="","",VLOOKUP($A277,Tournoi!$B$2:$AB$601,5,0))</f>
        <v>In Ludo Veritas</v>
      </c>
      <c r="F277" t="str">
        <f>IF(VLOOKUP($A277,Tournoi!$B$2:$AB$601,6,0)="","",VLOOKUP($A277,Tournoi!$B$2:$AB$601,6,0))</f>
        <v/>
      </c>
      <c r="G277" t="str">
        <f>IF(VLOOKUP($A277,Tournoi!$B$2:$AB$601,6,0)="","",VLOOKUP($A277,Tournoi!$B$2:$AB$601,8,0))</f>
        <v/>
      </c>
      <c r="H277" t="str">
        <f>IF(VLOOKUP($A277,Tournoi!$B$2:$AB$601,6,0)="","",VLOOKUP($A277,Tournoi!$B$2:$AB$601,12,0))</f>
        <v/>
      </c>
      <c r="I277" t="str">
        <f>IF(VLOOKUP($A277,Tournoi!$B$2:$AB$601,6,0)="","",VLOOKUP($A277,Tournoi!$B$2:$AB$601,13,0))</f>
        <v/>
      </c>
      <c r="J277" t="str">
        <f>IF(VLOOKUP($A277,Tournoi!$B$2:$AB$601,6,0)="","",VLOOKUP($A277,Tournoi!$B$2:$AB$601,17,0))</f>
        <v/>
      </c>
      <c r="K277" t="str">
        <f>IF(VLOOKUP($A277,Tournoi!$B$2:$AB$601,6,0)="","",VLOOKUP($A277,Tournoi!$B$2:$AB$601,18,0))</f>
        <v/>
      </c>
      <c r="L277" t="str">
        <f>IF(VLOOKUP($A277,Tournoi!$B$2:$AB$601,6,0)="","",VLOOKUP($A277,Tournoi!$B$2:$AB$601,22,0))</f>
        <v/>
      </c>
    </row>
    <row r="278" spans="1:12" ht="14.1" customHeight="1" x14ac:dyDescent="0.2">
      <c r="A278" s="30">
        <v>277</v>
      </c>
      <c r="B278" s="224">
        <f>IF(VLOOKUP($A278,Ludo_na!$A$2:$AB$602,3,0)="","",VLOOKUP($A278,Ludo_na!$A$2:$AB$602,2,0))</f>
        <v>383</v>
      </c>
      <c r="C278" s="225" t="str">
        <f>IF(VLOOKUP($A278,Tournoi!$B$2:$AB$601,3,0)="","",VLOOKUP($A278,Tournoi!$B$2:$AB$601,3,0))</f>
        <v>De Mul</v>
      </c>
      <c r="D278" s="225" t="str">
        <f>IF(VLOOKUP($A278,Tournoi!$B$2:$AB$601,4,0)="","",VLOOKUP($A278,Tournoi!$B$2:$AB$601,4,0))</f>
        <v>Patrick</v>
      </c>
      <c r="E278" t="str">
        <f>IF(VLOOKUP($A278,Tournoi!$B$2:$AB$601,5,0)="","",VLOOKUP($A278,Tournoi!$B$2:$AB$601,5,0))</f>
        <v/>
      </c>
      <c r="F278" t="str">
        <f>IF(VLOOKUP($A278,Tournoi!$B$2:$AB$601,6,0)="","",VLOOKUP($A278,Tournoi!$B$2:$AB$601,6,0))</f>
        <v/>
      </c>
      <c r="G278" t="str">
        <f>IF(VLOOKUP($A278,Tournoi!$B$2:$AB$601,6,0)="","",VLOOKUP($A278,Tournoi!$B$2:$AB$601,8,0))</f>
        <v/>
      </c>
      <c r="H278" t="str">
        <f>IF(VLOOKUP($A278,Tournoi!$B$2:$AB$601,6,0)="","",VLOOKUP($A278,Tournoi!$B$2:$AB$601,12,0))</f>
        <v/>
      </c>
      <c r="I278" t="str">
        <f>IF(VLOOKUP($A278,Tournoi!$B$2:$AB$601,6,0)="","",VLOOKUP($A278,Tournoi!$B$2:$AB$601,13,0))</f>
        <v/>
      </c>
      <c r="J278" t="str">
        <f>IF(VLOOKUP($A278,Tournoi!$B$2:$AB$601,6,0)="","",VLOOKUP($A278,Tournoi!$B$2:$AB$601,17,0))</f>
        <v/>
      </c>
      <c r="K278" t="str">
        <f>IF(VLOOKUP($A278,Tournoi!$B$2:$AB$601,6,0)="","",VLOOKUP($A278,Tournoi!$B$2:$AB$601,18,0))</f>
        <v/>
      </c>
      <c r="L278" t="str">
        <f>IF(VLOOKUP($A278,Tournoi!$B$2:$AB$601,6,0)="","",VLOOKUP($A278,Tournoi!$B$2:$AB$601,22,0))</f>
        <v/>
      </c>
    </row>
    <row r="279" spans="1:12" ht="14.1" customHeight="1" x14ac:dyDescent="0.2">
      <c r="A279" s="30">
        <v>278</v>
      </c>
      <c r="B279" s="224">
        <f>IF(VLOOKUP($A279,Ludo_na!$A$2:$AB$602,3,0)="","",VLOOKUP($A279,Ludo_na!$A$2:$AB$602,2,0))</f>
        <v>130</v>
      </c>
      <c r="C279" s="225" t="str">
        <f>IF(VLOOKUP($A279,Tournoi!$B$2:$AB$601,3,0)="","",VLOOKUP($A279,Tournoi!$B$2:$AB$601,3,0))</f>
        <v>Brabant</v>
      </c>
      <c r="D279" s="225" t="str">
        <f>IF(VLOOKUP($A279,Tournoi!$B$2:$AB$601,4,0)="","",VLOOKUP($A279,Tournoi!$B$2:$AB$601,4,0))</f>
        <v>Pieter</v>
      </c>
      <c r="E279" s="197" t="str">
        <f>IF(VLOOKUP($A279,Tournoi!$B$2:$AB$601,5,0)="","",VLOOKUP($A279,Tournoi!$B$2:$AB$601,5,0))</f>
        <v>Spelen op Zolder</v>
      </c>
      <c r="F279" t="str">
        <f>IF(VLOOKUP($A279,Tournoi!$B$2:$AB$601,6,0)="","",VLOOKUP($A279,Tournoi!$B$2:$AB$601,6,0))</f>
        <v/>
      </c>
      <c r="G279" t="str">
        <f>IF(VLOOKUP($A279,Tournoi!$B$2:$AB$601,6,0)="","",VLOOKUP($A279,Tournoi!$B$2:$AB$601,8,0))</f>
        <v/>
      </c>
      <c r="H279" t="str">
        <f>IF(VLOOKUP($A279,Tournoi!$B$2:$AB$601,6,0)="","",VLOOKUP($A279,Tournoi!$B$2:$AB$601,12,0))</f>
        <v/>
      </c>
      <c r="I279" t="str">
        <f>IF(VLOOKUP($A279,Tournoi!$B$2:$AB$601,6,0)="","",VLOOKUP($A279,Tournoi!$B$2:$AB$601,13,0))</f>
        <v/>
      </c>
      <c r="J279" t="str">
        <f>IF(VLOOKUP($A279,Tournoi!$B$2:$AB$601,6,0)="","",VLOOKUP($A279,Tournoi!$B$2:$AB$601,17,0))</f>
        <v/>
      </c>
      <c r="K279" t="str">
        <f>IF(VLOOKUP($A279,Tournoi!$B$2:$AB$601,6,0)="","",VLOOKUP($A279,Tournoi!$B$2:$AB$601,18,0))</f>
        <v/>
      </c>
      <c r="L279" t="str">
        <f>IF(VLOOKUP($A279,Tournoi!$B$2:$AB$601,6,0)="","",VLOOKUP($A279,Tournoi!$B$2:$AB$601,22,0))</f>
        <v/>
      </c>
    </row>
    <row r="280" spans="1:12" ht="14.1" customHeight="1" x14ac:dyDescent="0.2">
      <c r="A280" s="30">
        <v>279</v>
      </c>
      <c r="B280" s="224">
        <f>IF(VLOOKUP($A280,Ludo_na!$A$2:$AB$602,3,0)="","",VLOOKUP($A280,Ludo_na!$A$2:$AB$602,2,0))</f>
        <v>190</v>
      </c>
      <c r="C280" s="225" t="str">
        <f>IF(VLOOKUP($A280,Tournoi!$B$2:$AB$601,3,0)="","",VLOOKUP($A280,Tournoi!$B$2:$AB$601,3,0))</f>
        <v>De Bruyne</v>
      </c>
      <c r="D280" s="225" t="str">
        <f>IF(VLOOKUP($A280,Tournoi!$B$2:$AB$601,4,0)="","",VLOOKUP($A280,Tournoi!$B$2:$AB$601,4,0))</f>
        <v>Nico</v>
      </c>
      <c r="E280" t="str">
        <f>IF(VLOOKUP($A280,Tournoi!$B$2:$AB$601,5,0)="","",VLOOKUP($A280,Tournoi!$B$2:$AB$601,5,0))</f>
        <v>De Slimme Zet</v>
      </c>
      <c r="F280" t="str">
        <f>IF(VLOOKUP($A280,Tournoi!$B$2:$AB$601,6,0)="","",VLOOKUP($A280,Tournoi!$B$2:$AB$601,6,0))</f>
        <v>Aanwezig</v>
      </c>
      <c r="G280" t="str">
        <f>IF(VLOOKUP($A280,Tournoi!$B$2:$AB$601,6,0)="","",VLOOKUP($A280,Tournoi!$B$2:$AB$601,8,0))</f>
        <v>Berenpark</v>
      </c>
      <c r="H280">
        <f>IF(VLOOKUP($A280,Tournoi!$B$2:$AB$601,6,0)="","",VLOOKUP($A280,Tournoi!$B$2:$AB$601,12,0))</f>
        <v>0.21311475409836064</v>
      </c>
      <c r="I280" t="str">
        <f>IF(VLOOKUP($A280,Tournoi!$B$2:$AB$601,6,0)="","",VLOOKUP($A280,Tournoi!$B$2:$AB$601,13,0))</f>
        <v>Dynasties: Verdeel en heers</v>
      </c>
      <c r="J280">
        <f>IF(VLOOKUP($A280,Tournoi!$B$2:$AB$601,6,0)="","",VLOOKUP($A280,Tournoi!$B$2:$AB$601,17,0))</f>
        <v>75.201171875</v>
      </c>
      <c r="K280" t="str">
        <f>IF(VLOOKUP($A280,Tournoi!$B$2:$AB$601,6,0)="","",VLOOKUP($A280,Tournoi!$B$2:$AB$601,18,0))</f>
        <v>Fold-it</v>
      </c>
      <c r="L280">
        <f>IF(VLOOKUP($A280,Tournoi!$B$2:$AB$601,6,0)="","",VLOOKUP($A280,Tournoi!$B$2:$AB$601,22,0))</f>
        <v>66.966666666666654</v>
      </c>
    </row>
    <row r="281" spans="1:12" ht="14.1" customHeight="1" x14ac:dyDescent="0.2">
      <c r="A281" s="30">
        <v>280</v>
      </c>
      <c r="B281" s="224">
        <f>IF(VLOOKUP($A281,Ludo_na!$A$2:$AB$602,3,0)="","",VLOOKUP($A281,Ludo_na!$A$2:$AB$602,2,0))</f>
        <v>398</v>
      </c>
      <c r="C281" s="225" t="str">
        <f>IF(VLOOKUP($A281,Tournoi!$B$2:$AB$601,3,0)="","",VLOOKUP($A281,Tournoi!$B$2:$AB$601,3,0))</f>
        <v>Vermeiren</v>
      </c>
      <c r="D281" s="225" t="str">
        <f>IF(VLOOKUP($A281,Tournoi!$B$2:$AB$601,4,0)="","",VLOOKUP($A281,Tournoi!$B$2:$AB$601,4,0))</f>
        <v>Jürgen</v>
      </c>
      <c r="E281" t="str">
        <f>IF(VLOOKUP($A281,Tournoi!$B$2:$AB$601,5,0)="","",VLOOKUP($A281,Tournoi!$B$2:$AB$601,5,0))</f>
        <v/>
      </c>
      <c r="F281" t="str">
        <f>IF(VLOOKUP($A281,Tournoi!$B$2:$AB$601,6,0)="","",VLOOKUP($A281,Tournoi!$B$2:$AB$601,6,0))</f>
        <v/>
      </c>
      <c r="G281" t="str">
        <f>IF(VLOOKUP($A281,Tournoi!$B$2:$AB$601,6,0)="","",VLOOKUP($A281,Tournoi!$B$2:$AB$601,8,0))</f>
        <v/>
      </c>
      <c r="H281" t="str">
        <f>IF(VLOOKUP($A281,Tournoi!$B$2:$AB$601,6,0)="","",VLOOKUP($A281,Tournoi!$B$2:$AB$601,12,0))</f>
        <v/>
      </c>
      <c r="I281" t="str">
        <f>IF(VLOOKUP($A281,Tournoi!$B$2:$AB$601,6,0)="","",VLOOKUP($A281,Tournoi!$B$2:$AB$601,13,0))</f>
        <v/>
      </c>
      <c r="J281" t="str">
        <f>IF(VLOOKUP($A281,Tournoi!$B$2:$AB$601,6,0)="","",VLOOKUP($A281,Tournoi!$B$2:$AB$601,17,0))</f>
        <v/>
      </c>
      <c r="K281" t="str">
        <f>IF(VLOOKUP($A281,Tournoi!$B$2:$AB$601,6,0)="","",VLOOKUP($A281,Tournoi!$B$2:$AB$601,18,0))</f>
        <v/>
      </c>
      <c r="L281" t="str">
        <f>IF(VLOOKUP($A281,Tournoi!$B$2:$AB$601,6,0)="","",VLOOKUP($A281,Tournoi!$B$2:$AB$601,22,0))</f>
        <v/>
      </c>
    </row>
    <row r="282" spans="1:12" ht="14.1" customHeight="1" x14ac:dyDescent="0.2">
      <c r="A282" s="30">
        <v>281</v>
      </c>
      <c r="B282" s="224">
        <f>IF(VLOOKUP($A282,Ludo_na!$A$2:$AB$602,3,0)="","",VLOOKUP($A282,Ludo_na!$A$2:$AB$602,2,0))</f>
        <v>418</v>
      </c>
      <c r="C282" s="225" t="str">
        <f>IF(VLOOKUP($A282,Tournoi!$B$2:$AB$601,3,0)="","",VLOOKUP($A282,Tournoi!$B$2:$AB$601,3,0))</f>
        <v>Boudaer</v>
      </c>
      <c r="D282" s="225" t="str">
        <f>IF(VLOOKUP($A282,Tournoi!$B$2:$AB$601,4,0)="","",VLOOKUP($A282,Tournoi!$B$2:$AB$601,4,0))</f>
        <v>Glenn</v>
      </c>
      <c r="E282" t="str">
        <f>IF(VLOOKUP($A282,Tournoi!$B$2:$AB$601,5,0)="","",VLOOKUP($A282,Tournoi!$B$2:$AB$601,5,0))</f>
        <v/>
      </c>
      <c r="F282" t="str">
        <f>IF(VLOOKUP($A282,Tournoi!$B$2:$AB$601,6,0)="","",VLOOKUP($A282,Tournoi!$B$2:$AB$601,6,0))</f>
        <v/>
      </c>
      <c r="G282" t="str">
        <f>IF(VLOOKUP($A282,Tournoi!$B$2:$AB$601,6,0)="","",VLOOKUP($A282,Tournoi!$B$2:$AB$601,8,0))</f>
        <v/>
      </c>
      <c r="H282" t="str">
        <f>IF(VLOOKUP($A282,Tournoi!$B$2:$AB$601,6,0)="","",VLOOKUP($A282,Tournoi!$B$2:$AB$601,12,0))</f>
        <v/>
      </c>
      <c r="I282" t="str">
        <f>IF(VLOOKUP($A282,Tournoi!$B$2:$AB$601,6,0)="","",VLOOKUP($A282,Tournoi!$B$2:$AB$601,13,0))</f>
        <v/>
      </c>
      <c r="J282" t="str">
        <f>IF(VLOOKUP($A282,Tournoi!$B$2:$AB$601,6,0)="","",VLOOKUP($A282,Tournoi!$B$2:$AB$601,17,0))</f>
        <v/>
      </c>
      <c r="K282" t="str">
        <f>IF(VLOOKUP($A282,Tournoi!$B$2:$AB$601,6,0)="","",VLOOKUP($A282,Tournoi!$B$2:$AB$601,18,0))</f>
        <v/>
      </c>
      <c r="L282" t="str">
        <f>IF(VLOOKUP($A282,Tournoi!$B$2:$AB$601,6,0)="","",VLOOKUP($A282,Tournoi!$B$2:$AB$601,22,0))</f>
        <v/>
      </c>
    </row>
    <row r="283" spans="1:12" ht="14.1" customHeight="1" x14ac:dyDescent="0.2">
      <c r="A283" s="30">
        <v>282</v>
      </c>
      <c r="B283" s="224">
        <f>IF(VLOOKUP($A283,Ludo_na!$A$2:$AB$602,3,0)="","",VLOOKUP($A283,Ludo_na!$A$2:$AB$602,2,0))</f>
        <v>444</v>
      </c>
      <c r="C283" s="225" t="str">
        <f>IF(VLOOKUP($A283,Tournoi!$B$2:$AB$601,3,0)="","",VLOOKUP($A283,Tournoi!$B$2:$AB$601,3,0))</f>
        <v>Vossaert</v>
      </c>
      <c r="D283" s="225" t="str">
        <f>IF(VLOOKUP($A283,Tournoi!$B$2:$AB$601,4,0)="","",VLOOKUP($A283,Tournoi!$B$2:$AB$601,4,0))</f>
        <v>Steven</v>
      </c>
      <c r="E283" t="str">
        <f>IF(VLOOKUP($A283,Tournoi!$B$2:$AB$601,5,0)="","",VLOOKUP($A283,Tournoi!$B$2:$AB$601,5,0))</f>
        <v/>
      </c>
      <c r="F283" t="str">
        <f>IF(VLOOKUP($A283,Tournoi!$B$2:$AB$601,6,0)="","",VLOOKUP($A283,Tournoi!$B$2:$AB$601,6,0))</f>
        <v/>
      </c>
      <c r="G283" t="str">
        <f>IF(VLOOKUP($A283,Tournoi!$B$2:$AB$601,6,0)="","",VLOOKUP($A283,Tournoi!$B$2:$AB$601,8,0))</f>
        <v/>
      </c>
      <c r="H283" t="str">
        <f>IF(VLOOKUP($A283,Tournoi!$B$2:$AB$601,6,0)="","",VLOOKUP($A283,Tournoi!$B$2:$AB$601,12,0))</f>
        <v/>
      </c>
      <c r="I283" t="str">
        <f>IF(VLOOKUP($A283,Tournoi!$B$2:$AB$601,6,0)="","",VLOOKUP($A283,Tournoi!$B$2:$AB$601,13,0))</f>
        <v/>
      </c>
      <c r="J283" t="str">
        <f>IF(VLOOKUP($A283,Tournoi!$B$2:$AB$601,6,0)="","",VLOOKUP($A283,Tournoi!$B$2:$AB$601,17,0))</f>
        <v/>
      </c>
      <c r="K283" t="str">
        <f>IF(VLOOKUP($A283,Tournoi!$B$2:$AB$601,6,0)="","",VLOOKUP($A283,Tournoi!$B$2:$AB$601,18,0))</f>
        <v/>
      </c>
      <c r="L283" t="str">
        <f>IF(VLOOKUP($A283,Tournoi!$B$2:$AB$601,6,0)="","",VLOOKUP($A283,Tournoi!$B$2:$AB$601,22,0))</f>
        <v/>
      </c>
    </row>
    <row r="284" spans="1:12" ht="14.1" customHeight="1" x14ac:dyDescent="0.2">
      <c r="A284" s="30">
        <v>283</v>
      </c>
      <c r="B284" s="224">
        <f>IF(VLOOKUP($A284,Ludo_na!$A$2:$AB$602,3,0)="","",VLOOKUP($A284,Ludo_na!$A$2:$AB$602,2,0))</f>
        <v>42</v>
      </c>
      <c r="C284" s="225" t="str">
        <f>IF(VLOOKUP($A284,Tournoi!$B$2:$AB$601,3,0)="","",VLOOKUP($A284,Tournoi!$B$2:$AB$601,3,0))</f>
        <v>Verleye</v>
      </c>
      <c r="D284" s="225" t="str">
        <f>IF(VLOOKUP($A284,Tournoi!$B$2:$AB$601,4,0)="","",VLOOKUP($A284,Tournoi!$B$2:$AB$601,4,0))</f>
        <v>Henk</v>
      </c>
      <c r="E284" s="197" t="str">
        <f>IF(VLOOKUP($A284,Tournoi!$B$2:$AB$601,5,0)="","",VLOOKUP($A284,Tournoi!$B$2:$AB$601,5,0))</f>
        <v>Spelen op Zolder</v>
      </c>
      <c r="F284" t="str">
        <f>IF(VLOOKUP($A284,Tournoi!$B$2:$AB$601,6,0)="","",VLOOKUP($A284,Tournoi!$B$2:$AB$601,6,0))</f>
        <v>Aanwezig</v>
      </c>
      <c r="G284" t="str">
        <f>IF(VLOOKUP($A284,Tournoi!$B$2:$AB$601,6,0)="","",VLOOKUP($A284,Tournoi!$B$2:$AB$601,8,0))</f>
        <v>Berenpark</v>
      </c>
      <c r="H284">
        <f>IF(VLOOKUP($A284,Tournoi!$B$2:$AB$601,6,0)="","",VLOOKUP($A284,Tournoi!$B$2:$AB$601,12,0))</f>
        <v>104.30054644808743</v>
      </c>
      <c r="I284" t="str">
        <f>IF(VLOOKUP($A284,Tournoi!$B$2:$AB$601,6,0)="","",VLOOKUP($A284,Tournoi!$B$2:$AB$601,13,0))</f>
        <v>Dynasties: Verdeel en heers</v>
      </c>
      <c r="J284">
        <f>IF(VLOOKUP($A284,Tournoi!$B$2:$AB$601,6,0)="","",VLOOKUP($A284,Tournoi!$B$2:$AB$601,17,0))</f>
        <v>50.193965517241381</v>
      </c>
      <c r="K284" t="str">
        <f>IF(VLOOKUP($A284,Tournoi!$B$2:$AB$601,6,0)="","",VLOOKUP($A284,Tournoi!$B$2:$AB$601,18,0))</f>
        <v>Dominion</v>
      </c>
      <c r="L284">
        <f>IF(VLOOKUP($A284,Tournoi!$B$2:$AB$601,6,0)="","",VLOOKUP($A284,Tournoi!$B$2:$AB$601,22,0))</f>
        <v>33.573002754820934</v>
      </c>
    </row>
    <row r="285" spans="1:12" ht="14.1" customHeight="1" x14ac:dyDescent="0.2">
      <c r="A285" s="30">
        <v>284</v>
      </c>
      <c r="B285" s="224">
        <f>IF(VLOOKUP($A285,Ludo_na!$A$2:$AB$602,3,0)="","",VLOOKUP($A285,Ludo_na!$A$2:$AB$602,2,0))</f>
        <v>186</v>
      </c>
      <c r="C285" s="225" t="str">
        <f>IF(VLOOKUP($A285,Tournoi!$B$2:$AB$601,3,0)="","",VLOOKUP($A285,Tournoi!$B$2:$AB$601,3,0))</f>
        <v>Dejonghe</v>
      </c>
      <c r="D285" s="225" t="str">
        <f>IF(VLOOKUP($A285,Tournoi!$B$2:$AB$601,4,0)="","",VLOOKUP($A285,Tournoi!$B$2:$AB$601,4,0))</f>
        <v>Ben</v>
      </c>
      <c r="E285" s="197" t="str">
        <f>IF(VLOOKUP($A285,Tournoi!$B$2:$AB$601,5,0)="","",VLOOKUP($A285,Tournoi!$B$2:$AB$601,5,0))</f>
        <v>Spelen op Zolder</v>
      </c>
      <c r="F285" t="str">
        <f>IF(VLOOKUP($A285,Tournoi!$B$2:$AB$601,6,0)="","",VLOOKUP($A285,Tournoi!$B$2:$AB$601,6,0))</f>
        <v/>
      </c>
      <c r="G285" t="str">
        <f>IF(VLOOKUP($A285,Tournoi!$B$2:$AB$601,6,0)="","",VLOOKUP($A285,Tournoi!$B$2:$AB$601,8,0))</f>
        <v/>
      </c>
      <c r="H285" t="str">
        <f>IF(VLOOKUP($A285,Tournoi!$B$2:$AB$601,6,0)="","",VLOOKUP($A285,Tournoi!$B$2:$AB$601,12,0))</f>
        <v/>
      </c>
      <c r="I285" t="str">
        <f>IF(VLOOKUP($A285,Tournoi!$B$2:$AB$601,6,0)="","",VLOOKUP($A285,Tournoi!$B$2:$AB$601,13,0))</f>
        <v/>
      </c>
      <c r="J285" t="str">
        <f>IF(VLOOKUP($A285,Tournoi!$B$2:$AB$601,6,0)="","",VLOOKUP($A285,Tournoi!$B$2:$AB$601,17,0))</f>
        <v/>
      </c>
      <c r="K285" t="str">
        <f>IF(VLOOKUP($A285,Tournoi!$B$2:$AB$601,6,0)="","",VLOOKUP($A285,Tournoi!$B$2:$AB$601,18,0))</f>
        <v/>
      </c>
      <c r="L285" t="str">
        <f>IF(VLOOKUP($A285,Tournoi!$B$2:$AB$601,6,0)="","",VLOOKUP($A285,Tournoi!$B$2:$AB$601,22,0))</f>
        <v/>
      </c>
    </row>
    <row r="286" spans="1:12" ht="14.1" customHeight="1" x14ac:dyDescent="0.2">
      <c r="A286" s="30">
        <v>285</v>
      </c>
      <c r="B286" s="224">
        <f>IF(VLOOKUP($A286,Ludo_na!$A$2:$AB$602,3,0)="","",VLOOKUP($A286,Ludo_na!$A$2:$AB$602,2,0))</f>
        <v>525</v>
      </c>
      <c r="C286" s="225" t="str">
        <f>IF(VLOOKUP($A286,Tournoi!$B$2:$AB$601,3,0)="","",VLOOKUP($A286,Tournoi!$B$2:$AB$601,3,0))</f>
        <v>Gavart</v>
      </c>
      <c r="D286" s="225" t="str">
        <f>IF(VLOOKUP($A286,Tournoi!$B$2:$AB$601,4,0)="","",VLOOKUP($A286,Tournoi!$B$2:$AB$601,4,0))</f>
        <v>Gaike</v>
      </c>
      <c r="E286" t="str">
        <f>IF(VLOOKUP($A286,Tournoi!$B$2:$AB$601,5,0)="","",VLOOKUP($A286,Tournoi!$B$2:$AB$601,5,0))</f>
        <v/>
      </c>
      <c r="F286" t="str">
        <f>IF(VLOOKUP($A286,Tournoi!$B$2:$AB$601,6,0)="","",VLOOKUP($A286,Tournoi!$B$2:$AB$601,6,0))</f>
        <v/>
      </c>
      <c r="G286" t="str">
        <f>IF(VLOOKUP($A286,Tournoi!$B$2:$AB$601,6,0)="","",VLOOKUP($A286,Tournoi!$B$2:$AB$601,8,0))</f>
        <v/>
      </c>
      <c r="H286" t="str">
        <f>IF(VLOOKUP($A286,Tournoi!$B$2:$AB$601,6,0)="","",VLOOKUP($A286,Tournoi!$B$2:$AB$601,12,0))</f>
        <v/>
      </c>
      <c r="I286" t="str">
        <f>IF(VLOOKUP($A286,Tournoi!$B$2:$AB$601,6,0)="","",VLOOKUP($A286,Tournoi!$B$2:$AB$601,13,0))</f>
        <v/>
      </c>
      <c r="J286" t="str">
        <f>IF(VLOOKUP($A286,Tournoi!$B$2:$AB$601,6,0)="","",VLOOKUP($A286,Tournoi!$B$2:$AB$601,17,0))</f>
        <v/>
      </c>
      <c r="K286" t="str">
        <f>IF(VLOOKUP($A286,Tournoi!$B$2:$AB$601,6,0)="","",VLOOKUP($A286,Tournoi!$B$2:$AB$601,18,0))</f>
        <v/>
      </c>
      <c r="L286" t="str">
        <f>IF(VLOOKUP($A286,Tournoi!$B$2:$AB$601,6,0)="","",VLOOKUP($A286,Tournoi!$B$2:$AB$601,22,0))</f>
        <v/>
      </c>
    </row>
    <row r="287" spans="1:12" ht="14.1" customHeight="1" x14ac:dyDescent="0.2">
      <c r="A287" s="30">
        <v>286</v>
      </c>
      <c r="B287" s="224">
        <f>IF(VLOOKUP($A287,Ludo_na!$A$2:$AB$602,3,0)="","",VLOOKUP($A287,Ludo_na!$A$2:$AB$602,2,0))</f>
        <v>232</v>
      </c>
      <c r="C287" s="225" t="str">
        <f>IF(VLOOKUP($A287,Tournoi!$B$2:$AB$601,3,0)="","",VLOOKUP($A287,Tournoi!$B$2:$AB$601,3,0))</f>
        <v>Verhaeghe</v>
      </c>
      <c r="D287" s="225" t="str">
        <f>IF(VLOOKUP($A287,Tournoi!$B$2:$AB$601,4,0)="","",VLOOKUP($A287,Tournoi!$B$2:$AB$601,4,0))</f>
        <v>Jeroen</v>
      </c>
      <c r="E287" s="197" t="str">
        <f>IF(VLOOKUP($A287,Tournoi!$B$2:$AB$601,5,0)="","",VLOOKUP($A287,Tournoi!$B$2:$AB$601,5,0))</f>
        <v>Los Loopinos</v>
      </c>
      <c r="F287" t="str">
        <f>IF(VLOOKUP($A287,Tournoi!$B$2:$AB$601,6,0)="","",VLOOKUP($A287,Tournoi!$B$2:$AB$601,6,0))</f>
        <v>Aanwezig</v>
      </c>
      <c r="G287" t="str">
        <f>IF(VLOOKUP($A287,Tournoi!$B$2:$AB$601,6,0)="","",VLOOKUP($A287,Tournoi!$B$2:$AB$601,8,0))</f>
        <v>Wettlauf nach El Dorado</v>
      </c>
      <c r="H287">
        <f>IF(VLOOKUP($A287,Tournoi!$B$2:$AB$601,6,0)="","",VLOOKUP($A287,Tournoi!$B$2:$AB$601,12,0))</f>
        <v>0.1</v>
      </c>
      <c r="I287" t="str">
        <f>IF(VLOOKUP($A287,Tournoi!$B$2:$AB$601,6,0)="","",VLOOKUP($A287,Tournoi!$B$2:$AB$601,13,0))</f>
        <v>Taverna</v>
      </c>
      <c r="J287">
        <f>IF(VLOOKUP($A287,Tournoi!$B$2:$AB$601,6,0)="","",VLOOKUP($A287,Tournoi!$B$2:$AB$601,17,0))</f>
        <v>33.55038759689922</v>
      </c>
      <c r="K287" t="str">
        <f>IF(VLOOKUP($A287,Tournoi!$B$2:$AB$601,6,0)="","",VLOOKUP($A287,Tournoi!$B$2:$AB$601,18,0))</f>
        <v>Chickwood Forest</v>
      </c>
      <c r="L287">
        <f>IF(VLOOKUP($A287,Tournoi!$B$2:$AB$601,6,0)="","",VLOOKUP($A287,Tournoi!$B$2:$AB$601,22,0))</f>
        <v>25.161654135338345</v>
      </c>
    </row>
    <row r="288" spans="1:12" ht="14.1" customHeight="1" x14ac:dyDescent="0.2">
      <c r="A288" s="30">
        <v>287</v>
      </c>
      <c r="B288" s="224">
        <f>IF(VLOOKUP($A288,Ludo_na!$A$2:$AB$602,3,0)="","",VLOOKUP($A288,Ludo_na!$A$2:$AB$602,2,0))</f>
        <v>24</v>
      </c>
      <c r="C288" s="225" t="str">
        <f>IF(VLOOKUP($A288,Tournoi!$B$2:$AB$601,3,0)="","",VLOOKUP($A288,Tournoi!$B$2:$AB$601,3,0))</f>
        <v>Verheyden</v>
      </c>
      <c r="D288" s="225" t="str">
        <f>IF(VLOOKUP($A288,Tournoi!$B$2:$AB$601,4,0)="","",VLOOKUP($A288,Tournoi!$B$2:$AB$601,4,0))</f>
        <v>Hanne</v>
      </c>
      <c r="E288" s="197" t="str">
        <f>IF(VLOOKUP($A288,Tournoi!$B$2:$AB$601,5,0)="","",VLOOKUP($A288,Tournoi!$B$2:$AB$601,5,0))</f>
        <v>Speelduivel</v>
      </c>
      <c r="F288" t="str">
        <f>IF(VLOOKUP($A288,Tournoi!$B$2:$AB$601,6,0)="","",VLOOKUP($A288,Tournoi!$B$2:$AB$601,6,0))</f>
        <v>Aanwezig</v>
      </c>
      <c r="G288" t="str">
        <f>IF(VLOOKUP($A288,Tournoi!$B$2:$AB$601,6,0)="","",VLOOKUP($A288,Tournoi!$B$2:$AB$601,8,0))</f>
        <v>Rummikub</v>
      </c>
      <c r="H288">
        <f>IF(VLOOKUP($A288,Tournoi!$B$2:$AB$601,6,0)="","",VLOOKUP($A288,Tournoi!$B$2:$AB$601,12,0))</f>
        <v>104.51785714285714</v>
      </c>
      <c r="I288" t="str">
        <f>IF(VLOOKUP($A288,Tournoi!$B$2:$AB$601,6,0)="","",VLOOKUP($A288,Tournoi!$B$2:$AB$601,13,0))</f>
        <v>Cover me</v>
      </c>
      <c r="J288">
        <f>IF(VLOOKUP($A288,Tournoi!$B$2:$AB$601,6,0)="","",VLOOKUP($A288,Tournoi!$B$2:$AB$601,17,0))</f>
        <v>66.924479166666657</v>
      </c>
      <c r="K288" t="str">
        <f>IF(VLOOKUP($A288,Tournoi!$B$2:$AB$601,6,0)="","",VLOOKUP($A288,Tournoi!$B$2:$AB$601,18,0))</f>
        <v>Dominion</v>
      </c>
      <c r="L288">
        <f>IF(VLOOKUP($A288,Tournoi!$B$2:$AB$601,6,0)="","",VLOOKUP($A288,Tournoi!$B$2:$AB$601,22,0))</f>
        <v>66.914600550964181</v>
      </c>
    </row>
    <row r="289" spans="1:12" ht="14.1" customHeight="1" x14ac:dyDescent="0.2">
      <c r="A289" s="30">
        <v>288</v>
      </c>
      <c r="B289" s="224">
        <f>IF(VLOOKUP($A289,Ludo_na!$A$2:$AB$602,3,0)="","",VLOOKUP($A289,Ludo_na!$A$2:$AB$602,2,0))</f>
        <v>4</v>
      </c>
      <c r="C289" s="225" t="str">
        <f>IF(VLOOKUP($A289,Tournoi!$B$2:$AB$601,3,0)="","",VLOOKUP($A289,Tournoi!$B$2:$AB$601,3,0))</f>
        <v>Verheyden</v>
      </c>
      <c r="D289" s="225" t="str">
        <f>IF(VLOOKUP($A289,Tournoi!$B$2:$AB$601,4,0)="","",VLOOKUP($A289,Tournoi!$B$2:$AB$601,4,0))</f>
        <v>Karl</v>
      </c>
      <c r="E289" s="197" t="str">
        <f>IF(VLOOKUP($A289,Tournoi!$B$2:$AB$601,5,0)="","",VLOOKUP($A289,Tournoi!$B$2:$AB$601,5,0))</f>
        <v>Speelduivel</v>
      </c>
      <c r="F289" t="str">
        <f>IF(VLOOKUP($A289,Tournoi!$B$2:$AB$601,6,0)="","",VLOOKUP($A289,Tournoi!$B$2:$AB$601,6,0))</f>
        <v>Aanwezig</v>
      </c>
      <c r="G289" t="str">
        <f>IF(VLOOKUP($A289,Tournoi!$B$2:$AB$601,6,0)="","",VLOOKUP($A289,Tournoi!$B$2:$AB$601,8,0))</f>
        <v>De Kolonisten van Catan</v>
      </c>
      <c r="H289">
        <f>IF(VLOOKUP($A289,Tournoi!$B$2:$AB$601,6,0)="","",VLOOKUP($A289,Tournoi!$B$2:$AB$601,12,0))</f>
        <v>66.958333333333329</v>
      </c>
      <c r="I289" t="str">
        <f>IF(VLOOKUP($A289,Tournoi!$B$2:$AB$601,6,0)="","",VLOOKUP($A289,Tournoi!$B$2:$AB$601,13,0))</f>
        <v>Agricola</v>
      </c>
      <c r="J289">
        <f>IF(VLOOKUP($A289,Tournoi!$B$2:$AB$601,6,0)="","",VLOOKUP($A289,Tournoi!$B$2:$AB$601,17,0))</f>
        <v>104.35151515151514</v>
      </c>
      <c r="K289" t="str">
        <f>IF(VLOOKUP($A289,Tournoi!$B$2:$AB$601,6,0)="","",VLOOKUP($A289,Tournoi!$B$2:$AB$601,18,0))</f>
        <v>7 Wonders</v>
      </c>
      <c r="L289">
        <f>IF(VLOOKUP($A289,Tournoi!$B$2:$AB$601,6,0)="","",VLOOKUP($A289,Tournoi!$B$2:$AB$601,22,0))</f>
        <v>106.19927536231884</v>
      </c>
    </row>
    <row r="290" spans="1:12" ht="14.1" customHeight="1" x14ac:dyDescent="0.2">
      <c r="A290" s="30">
        <v>289</v>
      </c>
      <c r="B290" s="224">
        <f>IF(VLOOKUP($A290,Ludo_na!$A$2:$AB$602,3,0)="","",VLOOKUP($A290,Ludo_na!$A$2:$AB$602,2,0))</f>
        <v>538</v>
      </c>
      <c r="C290" s="225" t="str">
        <f>IF(VLOOKUP($A290,Tournoi!$B$2:$AB$601,3,0)="","",VLOOKUP($A290,Tournoi!$B$2:$AB$601,3,0))</f>
        <v>Verbeke</v>
      </c>
      <c r="D290" s="225" t="str">
        <f>IF(VLOOKUP($A290,Tournoi!$B$2:$AB$601,4,0)="","",VLOOKUP($A290,Tournoi!$B$2:$AB$601,4,0))</f>
        <v>David</v>
      </c>
      <c r="E290" t="str">
        <f>IF(VLOOKUP($A290,Tournoi!$B$2:$AB$601,5,0)="","",VLOOKUP($A290,Tournoi!$B$2:$AB$601,5,0))</f>
        <v/>
      </c>
      <c r="F290" t="str">
        <f>IF(VLOOKUP($A290,Tournoi!$B$2:$AB$601,6,0)="","",VLOOKUP($A290,Tournoi!$B$2:$AB$601,6,0))</f>
        <v/>
      </c>
      <c r="G290" t="str">
        <f>IF(VLOOKUP($A290,Tournoi!$B$2:$AB$601,6,0)="","",VLOOKUP($A290,Tournoi!$B$2:$AB$601,8,0))</f>
        <v/>
      </c>
      <c r="H290" t="str">
        <f>IF(VLOOKUP($A290,Tournoi!$B$2:$AB$601,6,0)="","",VLOOKUP($A290,Tournoi!$B$2:$AB$601,12,0))</f>
        <v/>
      </c>
      <c r="I290" t="str">
        <f>IF(VLOOKUP($A290,Tournoi!$B$2:$AB$601,6,0)="","",VLOOKUP($A290,Tournoi!$B$2:$AB$601,13,0))</f>
        <v/>
      </c>
      <c r="J290" t="str">
        <f>IF(VLOOKUP($A290,Tournoi!$B$2:$AB$601,6,0)="","",VLOOKUP($A290,Tournoi!$B$2:$AB$601,17,0))</f>
        <v/>
      </c>
      <c r="K290" t="str">
        <f>IF(VLOOKUP($A290,Tournoi!$B$2:$AB$601,6,0)="","",VLOOKUP($A290,Tournoi!$B$2:$AB$601,18,0))</f>
        <v/>
      </c>
      <c r="L290" t="str">
        <f>IF(VLOOKUP($A290,Tournoi!$B$2:$AB$601,6,0)="","",VLOOKUP($A290,Tournoi!$B$2:$AB$601,22,0))</f>
        <v/>
      </c>
    </row>
    <row r="291" spans="1:12" ht="14.1" customHeight="1" x14ac:dyDescent="0.2">
      <c r="A291" s="30">
        <v>290</v>
      </c>
      <c r="B291" s="224">
        <f>IF(VLOOKUP($A291,Ludo_na!$A$2:$AB$602,3,0)="","",VLOOKUP($A291,Ludo_na!$A$2:$AB$602,2,0))</f>
        <v>375</v>
      </c>
      <c r="C291" s="225" t="str">
        <f>IF(VLOOKUP($A291,Tournoi!$B$2:$AB$601,3,0)="","",VLOOKUP($A291,Tournoi!$B$2:$AB$601,3,0))</f>
        <v>Windels</v>
      </c>
      <c r="D291" s="225" t="str">
        <f>IF(VLOOKUP($A291,Tournoi!$B$2:$AB$601,4,0)="","",VLOOKUP($A291,Tournoi!$B$2:$AB$601,4,0))</f>
        <v>Katrien</v>
      </c>
      <c r="E291" t="str">
        <f>IF(VLOOKUP($A291,Tournoi!$B$2:$AB$601,5,0)="","",VLOOKUP($A291,Tournoi!$B$2:$AB$601,5,0))</f>
        <v/>
      </c>
      <c r="F291" t="str">
        <f>IF(VLOOKUP($A291,Tournoi!$B$2:$AB$601,6,0)="","",VLOOKUP($A291,Tournoi!$B$2:$AB$601,6,0))</f>
        <v/>
      </c>
      <c r="G291" t="str">
        <f>IF(VLOOKUP($A291,Tournoi!$B$2:$AB$601,6,0)="","",VLOOKUP($A291,Tournoi!$B$2:$AB$601,8,0))</f>
        <v/>
      </c>
      <c r="H291" t="str">
        <f>IF(VLOOKUP($A291,Tournoi!$B$2:$AB$601,6,0)="","",VLOOKUP($A291,Tournoi!$B$2:$AB$601,12,0))</f>
        <v/>
      </c>
      <c r="I291" t="str">
        <f>IF(VLOOKUP($A291,Tournoi!$B$2:$AB$601,6,0)="","",VLOOKUP($A291,Tournoi!$B$2:$AB$601,13,0))</f>
        <v/>
      </c>
      <c r="J291" t="str">
        <f>IF(VLOOKUP($A291,Tournoi!$B$2:$AB$601,6,0)="","",VLOOKUP($A291,Tournoi!$B$2:$AB$601,17,0))</f>
        <v/>
      </c>
      <c r="K291" t="str">
        <f>IF(VLOOKUP($A291,Tournoi!$B$2:$AB$601,6,0)="","",VLOOKUP($A291,Tournoi!$B$2:$AB$601,18,0))</f>
        <v/>
      </c>
      <c r="L291" t="str">
        <f>IF(VLOOKUP($A291,Tournoi!$B$2:$AB$601,6,0)="","",VLOOKUP($A291,Tournoi!$B$2:$AB$601,22,0))</f>
        <v/>
      </c>
    </row>
    <row r="292" spans="1:12" ht="14.1" customHeight="1" x14ac:dyDescent="0.2">
      <c r="A292" s="30">
        <v>291</v>
      </c>
      <c r="B292" s="224">
        <f>IF(VLOOKUP($A292,Ludo_na!$A$2:$AB$602,3,0)="","",VLOOKUP($A292,Ludo_na!$A$2:$AB$602,2,0))</f>
        <v>233</v>
      </c>
      <c r="C292" s="225" t="str">
        <f>IF(VLOOKUP($A292,Tournoi!$B$2:$AB$601,3,0)="","",VLOOKUP($A292,Tournoi!$B$2:$AB$601,3,0))</f>
        <v>Kerkhove</v>
      </c>
      <c r="D292" s="225" t="str">
        <f>IF(VLOOKUP($A292,Tournoi!$B$2:$AB$601,4,0)="","",VLOOKUP($A292,Tournoi!$B$2:$AB$601,4,0))</f>
        <v>Wouter</v>
      </c>
      <c r="E292" t="str">
        <f>IF(VLOOKUP($A292,Tournoi!$B$2:$AB$601,5,0)="","",VLOOKUP($A292,Tournoi!$B$2:$AB$601,5,0))</f>
        <v/>
      </c>
      <c r="F292" t="str">
        <f>IF(VLOOKUP($A292,Tournoi!$B$2:$AB$601,6,0)="","",VLOOKUP($A292,Tournoi!$B$2:$AB$601,6,0))</f>
        <v/>
      </c>
      <c r="G292" t="str">
        <f>IF(VLOOKUP($A292,Tournoi!$B$2:$AB$601,6,0)="","",VLOOKUP($A292,Tournoi!$B$2:$AB$601,8,0))</f>
        <v/>
      </c>
      <c r="H292" t="str">
        <f>IF(VLOOKUP($A292,Tournoi!$B$2:$AB$601,6,0)="","",VLOOKUP($A292,Tournoi!$B$2:$AB$601,12,0))</f>
        <v/>
      </c>
      <c r="I292" t="str">
        <f>IF(VLOOKUP($A292,Tournoi!$B$2:$AB$601,6,0)="","",VLOOKUP($A292,Tournoi!$B$2:$AB$601,13,0))</f>
        <v/>
      </c>
      <c r="J292" t="str">
        <f>IF(VLOOKUP($A292,Tournoi!$B$2:$AB$601,6,0)="","",VLOOKUP($A292,Tournoi!$B$2:$AB$601,17,0))</f>
        <v/>
      </c>
      <c r="K292" t="str">
        <f>IF(VLOOKUP($A292,Tournoi!$B$2:$AB$601,6,0)="","",VLOOKUP($A292,Tournoi!$B$2:$AB$601,18,0))</f>
        <v/>
      </c>
      <c r="L292" t="str">
        <f>IF(VLOOKUP($A292,Tournoi!$B$2:$AB$601,6,0)="","",VLOOKUP($A292,Tournoi!$B$2:$AB$601,22,0))</f>
        <v/>
      </c>
    </row>
    <row r="293" spans="1:12" ht="14.1" customHeight="1" x14ac:dyDescent="0.2">
      <c r="A293" s="30">
        <v>292</v>
      </c>
      <c r="B293" s="224">
        <f>IF(VLOOKUP($A293,Ludo_na!$A$2:$AB$602,3,0)="","",VLOOKUP($A293,Ludo_na!$A$2:$AB$602,2,0))</f>
        <v>471</v>
      </c>
      <c r="C293" s="225" t="str">
        <f>IF(VLOOKUP($A293,Tournoi!$B$2:$AB$601,3,0)="","",VLOOKUP($A293,Tournoi!$B$2:$AB$601,3,0))</f>
        <v>Debosschere</v>
      </c>
      <c r="D293" s="225" t="str">
        <f>IF(VLOOKUP($A293,Tournoi!$B$2:$AB$601,4,0)="","",VLOOKUP($A293,Tournoi!$B$2:$AB$601,4,0))</f>
        <v>Peter</v>
      </c>
      <c r="E293" s="197" t="str">
        <f>IF(VLOOKUP($A293,Tournoi!$B$2:$AB$601,5,0)="","",VLOOKUP($A293,Tournoi!$B$2:$AB$601,5,0))</f>
        <v>Incognito</v>
      </c>
      <c r="F293" t="str">
        <f>IF(VLOOKUP($A293,Tournoi!$B$2:$AB$601,6,0)="","",VLOOKUP($A293,Tournoi!$B$2:$AB$601,6,0))</f>
        <v/>
      </c>
      <c r="G293" t="str">
        <f>IF(VLOOKUP($A293,Tournoi!$B$2:$AB$601,6,0)="","",VLOOKUP($A293,Tournoi!$B$2:$AB$601,8,0))</f>
        <v/>
      </c>
      <c r="H293" t="str">
        <f>IF(VLOOKUP($A293,Tournoi!$B$2:$AB$601,6,0)="","",VLOOKUP($A293,Tournoi!$B$2:$AB$601,12,0))</f>
        <v/>
      </c>
      <c r="I293" t="str">
        <f>IF(VLOOKUP($A293,Tournoi!$B$2:$AB$601,6,0)="","",VLOOKUP($A293,Tournoi!$B$2:$AB$601,13,0))</f>
        <v/>
      </c>
      <c r="J293" t="str">
        <f>IF(VLOOKUP($A293,Tournoi!$B$2:$AB$601,6,0)="","",VLOOKUP($A293,Tournoi!$B$2:$AB$601,17,0))</f>
        <v/>
      </c>
      <c r="K293" t="str">
        <f>IF(VLOOKUP($A293,Tournoi!$B$2:$AB$601,6,0)="","",VLOOKUP($A293,Tournoi!$B$2:$AB$601,18,0))</f>
        <v/>
      </c>
      <c r="L293" t="str">
        <f>IF(VLOOKUP($A293,Tournoi!$B$2:$AB$601,6,0)="","",VLOOKUP($A293,Tournoi!$B$2:$AB$601,22,0))</f>
        <v/>
      </c>
    </row>
    <row r="294" spans="1:12" ht="14.1" customHeight="1" x14ac:dyDescent="0.2">
      <c r="A294" s="30">
        <v>293</v>
      </c>
      <c r="B294" s="224">
        <f>IF(VLOOKUP($A294,Ludo_na!$A$2:$AB$602,3,0)="","",VLOOKUP($A294,Ludo_na!$A$2:$AB$602,2,0))</f>
        <v>483</v>
      </c>
      <c r="C294" s="225" t="str">
        <f>IF(VLOOKUP($A294,Tournoi!$B$2:$AB$601,3,0)="","",VLOOKUP($A294,Tournoi!$B$2:$AB$601,3,0))</f>
        <v>Maes</v>
      </c>
      <c r="D294" s="225" t="str">
        <f>IF(VLOOKUP($A294,Tournoi!$B$2:$AB$601,4,0)="","",VLOOKUP($A294,Tournoi!$B$2:$AB$601,4,0))</f>
        <v>Joris</v>
      </c>
      <c r="E294" t="str">
        <f>IF(VLOOKUP($A294,Tournoi!$B$2:$AB$601,5,0)="","",VLOOKUP($A294,Tournoi!$B$2:$AB$601,5,0))</f>
        <v/>
      </c>
      <c r="F294" t="str">
        <f>IF(VLOOKUP($A294,Tournoi!$B$2:$AB$601,6,0)="","",VLOOKUP($A294,Tournoi!$B$2:$AB$601,6,0))</f>
        <v/>
      </c>
      <c r="G294" t="str">
        <f>IF(VLOOKUP($A294,Tournoi!$B$2:$AB$601,6,0)="","",VLOOKUP($A294,Tournoi!$B$2:$AB$601,8,0))</f>
        <v/>
      </c>
      <c r="H294" t="str">
        <f>IF(VLOOKUP($A294,Tournoi!$B$2:$AB$601,6,0)="","",VLOOKUP($A294,Tournoi!$B$2:$AB$601,12,0))</f>
        <v/>
      </c>
      <c r="I294" t="str">
        <f>IF(VLOOKUP($A294,Tournoi!$B$2:$AB$601,6,0)="","",VLOOKUP($A294,Tournoi!$B$2:$AB$601,13,0))</f>
        <v/>
      </c>
      <c r="J294" t="str">
        <f>IF(VLOOKUP($A294,Tournoi!$B$2:$AB$601,6,0)="","",VLOOKUP($A294,Tournoi!$B$2:$AB$601,17,0))</f>
        <v/>
      </c>
      <c r="K294" t="str">
        <f>IF(VLOOKUP($A294,Tournoi!$B$2:$AB$601,6,0)="","",VLOOKUP($A294,Tournoi!$B$2:$AB$601,18,0))</f>
        <v/>
      </c>
      <c r="L294" t="str">
        <f>IF(VLOOKUP($A294,Tournoi!$B$2:$AB$601,6,0)="","",VLOOKUP($A294,Tournoi!$B$2:$AB$601,22,0))</f>
        <v/>
      </c>
    </row>
    <row r="295" spans="1:12" ht="14.1" customHeight="1" x14ac:dyDescent="0.2">
      <c r="A295" s="30">
        <v>294</v>
      </c>
      <c r="B295" s="224">
        <f>IF(VLOOKUP($A295,Ludo_na!$A$2:$AB$602,3,0)="","",VLOOKUP($A295,Ludo_na!$A$2:$AB$602,2,0))</f>
        <v>39</v>
      </c>
      <c r="C295" s="225" t="str">
        <f>IF(VLOOKUP($A295,Tournoi!$B$2:$AB$601,3,0)="","",VLOOKUP($A295,Tournoi!$B$2:$AB$601,3,0))</f>
        <v>Puylaert</v>
      </c>
      <c r="D295" s="225" t="str">
        <f>IF(VLOOKUP($A295,Tournoi!$B$2:$AB$601,4,0)="","",VLOOKUP($A295,Tournoi!$B$2:$AB$601,4,0))</f>
        <v>Benny</v>
      </c>
      <c r="E295" s="197" t="str">
        <f>IF(VLOOKUP($A295,Tournoi!$B$2:$AB$601,5,0)="","",VLOOKUP($A295,Tournoi!$B$2:$AB$601,5,0))</f>
        <v>Winning Movez</v>
      </c>
      <c r="F295" t="str">
        <f>IF(VLOOKUP($A295,Tournoi!$B$2:$AB$601,6,0)="","",VLOOKUP($A295,Tournoi!$B$2:$AB$601,6,0))</f>
        <v>Aanwezig</v>
      </c>
      <c r="G295" t="str">
        <f>IF(VLOOKUP($A295,Tournoi!$B$2:$AB$601,6,0)="","",VLOOKUP($A295,Tournoi!$B$2:$AB$601,8,0))</f>
        <v>Wettlauf nach El Dorado</v>
      </c>
      <c r="H295">
        <f>IF(VLOOKUP($A295,Tournoi!$B$2:$AB$601,6,0)="","",VLOOKUP($A295,Tournoi!$B$2:$AB$601,12,0))</f>
        <v>104.4</v>
      </c>
      <c r="I295" t="str">
        <f>IF(VLOOKUP($A295,Tournoi!$B$2:$AB$601,6,0)="","",VLOOKUP($A295,Tournoi!$B$2:$AB$601,13,0))</f>
        <v>Village</v>
      </c>
      <c r="J295">
        <f>IF(VLOOKUP($A295,Tournoi!$B$2:$AB$601,6,0)="","",VLOOKUP($A295,Tournoi!$B$2:$AB$601,17,0))</f>
        <v>104.31601731601732</v>
      </c>
      <c r="K295" t="str">
        <f>IF(VLOOKUP($A295,Tournoi!$B$2:$AB$601,6,0)="","",VLOOKUP($A295,Tournoi!$B$2:$AB$601,18,0))</f>
        <v>7 Wonders</v>
      </c>
      <c r="L295">
        <f>IF(VLOOKUP($A295,Tournoi!$B$2:$AB$601,6,0)="","",VLOOKUP($A295,Tournoi!$B$2:$AB$601,22,0))</f>
        <v>60.170138888888886</v>
      </c>
    </row>
    <row r="296" spans="1:12" ht="14.1" customHeight="1" x14ac:dyDescent="0.2">
      <c r="A296" s="30">
        <v>295</v>
      </c>
      <c r="B296" s="224">
        <f>IF(VLOOKUP($A296,Ludo_na!$A$2:$AB$602,3,0)="","",VLOOKUP($A296,Ludo_na!$A$2:$AB$602,2,0))</f>
        <v>373</v>
      </c>
      <c r="C296" s="225" t="str">
        <f>IF(VLOOKUP($A296,Tournoi!$B$2:$AB$601,3,0)="","",VLOOKUP($A296,Tournoi!$B$2:$AB$601,3,0))</f>
        <v>Maes</v>
      </c>
      <c r="D296" s="225" t="str">
        <f>IF(VLOOKUP($A296,Tournoi!$B$2:$AB$601,4,0)="","",VLOOKUP($A296,Tournoi!$B$2:$AB$601,4,0))</f>
        <v>Katrien</v>
      </c>
      <c r="E296" s="197" t="str">
        <f>IF(VLOOKUP($A296,Tournoi!$B$2:$AB$601,5,0)="","",VLOOKUP($A296,Tournoi!$B$2:$AB$601,5,0))</f>
        <v>Incognito</v>
      </c>
      <c r="F296" t="str">
        <f>IF(VLOOKUP($A296,Tournoi!$B$2:$AB$601,6,0)="","",VLOOKUP($A296,Tournoi!$B$2:$AB$601,6,0))</f>
        <v/>
      </c>
      <c r="G296" t="str">
        <f>IF(VLOOKUP($A296,Tournoi!$B$2:$AB$601,6,0)="","",VLOOKUP($A296,Tournoi!$B$2:$AB$601,8,0))</f>
        <v/>
      </c>
      <c r="H296" t="str">
        <f>IF(VLOOKUP($A296,Tournoi!$B$2:$AB$601,6,0)="","",VLOOKUP($A296,Tournoi!$B$2:$AB$601,12,0))</f>
        <v/>
      </c>
      <c r="I296" t="str">
        <f>IF(VLOOKUP($A296,Tournoi!$B$2:$AB$601,6,0)="","",VLOOKUP($A296,Tournoi!$B$2:$AB$601,13,0))</f>
        <v/>
      </c>
      <c r="J296" t="str">
        <f>IF(VLOOKUP($A296,Tournoi!$B$2:$AB$601,6,0)="","",VLOOKUP($A296,Tournoi!$B$2:$AB$601,17,0))</f>
        <v/>
      </c>
      <c r="K296" t="str">
        <f>IF(VLOOKUP($A296,Tournoi!$B$2:$AB$601,6,0)="","",VLOOKUP($A296,Tournoi!$B$2:$AB$601,18,0))</f>
        <v/>
      </c>
      <c r="L296" t="str">
        <f>IF(VLOOKUP($A296,Tournoi!$B$2:$AB$601,6,0)="","",VLOOKUP($A296,Tournoi!$B$2:$AB$601,22,0))</f>
        <v/>
      </c>
    </row>
    <row r="297" spans="1:12" ht="14.1" customHeight="1" x14ac:dyDescent="0.2">
      <c r="A297" s="30">
        <v>296</v>
      </c>
      <c r="B297" s="224">
        <f>IF(VLOOKUP($A297,Ludo_na!$A$2:$AB$602,3,0)="","",VLOOKUP($A297,Ludo_na!$A$2:$AB$602,2,0))</f>
        <v>62</v>
      </c>
      <c r="C297" s="225" t="str">
        <f>IF(VLOOKUP($A297,Tournoi!$B$2:$AB$601,3,0)="","",VLOOKUP($A297,Tournoi!$B$2:$AB$601,3,0))</f>
        <v>Pelgrims</v>
      </c>
      <c r="D297" s="225" t="str">
        <f>IF(VLOOKUP($A297,Tournoi!$B$2:$AB$601,4,0)="","",VLOOKUP($A297,Tournoi!$B$2:$AB$601,4,0))</f>
        <v>Jonathan</v>
      </c>
      <c r="E297" s="197" t="str">
        <f>IF(VLOOKUP($A297,Tournoi!$B$2:$AB$601,5,0)="","",VLOOKUP($A297,Tournoi!$B$2:$AB$601,5,0))</f>
        <v>t Gezelschap</v>
      </c>
      <c r="F297" t="str">
        <f>IF(VLOOKUP($A297,Tournoi!$B$2:$AB$601,6,0)="","",VLOOKUP($A297,Tournoi!$B$2:$AB$601,6,0))</f>
        <v/>
      </c>
      <c r="G297" t="str">
        <f>IF(VLOOKUP($A297,Tournoi!$B$2:$AB$601,6,0)="","",VLOOKUP($A297,Tournoi!$B$2:$AB$601,8,0))</f>
        <v/>
      </c>
      <c r="H297" t="str">
        <f>IF(VLOOKUP($A297,Tournoi!$B$2:$AB$601,6,0)="","",VLOOKUP($A297,Tournoi!$B$2:$AB$601,12,0))</f>
        <v/>
      </c>
      <c r="I297" t="str">
        <f>IF(VLOOKUP($A297,Tournoi!$B$2:$AB$601,6,0)="","",VLOOKUP($A297,Tournoi!$B$2:$AB$601,13,0))</f>
        <v/>
      </c>
      <c r="J297" t="str">
        <f>IF(VLOOKUP($A297,Tournoi!$B$2:$AB$601,6,0)="","",VLOOKUP($A297,Tournoi!$B$2:$AB$601,17,0))</f>
        <v/>
      </c>
      <c r="K297" t="str">
        <f>IF(VLOOKUP($A297,Tournoi!$B$2:$AB$601,6,0)="","",VLOOKUP($A297,Tournoi!$B$2:$AB$601,18,0))</f>
        <v/>
      </c>
      <c r="L297" t="str">
        <f>IF(VLOOKUP($A297,Tournoi!$B$2:$AB$601,6,0)="","",VLOOKUP($A297,Tournoi!$B$2:$AB$601,22,0))</f>
        <v/>
      </c>
    </row>
    <row r="298" spans="1:12" ht="14.1" customHeight="1" x14ac:dyDescent="0.2">
      <c r="A298" s="30">
        <v>297</v>
      </c>
      <c r="B298" s="224">
        <f>IF(VLOOKUP($A298,Ludo_na!$A$2:$AB$602,3,0)="","",VLOOKUP($A298,Ludo_na!$A$2:$AB$602,2,0))</f>
        <v>111</v>
      </c>
      <c r="C298" s="225" t="str">
        <f>IF(VLOOKUP($A298,Tournoi!$B$2:$AB$601,3,0)="","",VLOOKUP($A298,Tournoi!$B$2:$AB$601,3,0))</f>
        <v>Vanparys</v>
      </c>
      <c r="D298" s="225" t="str">
        <f>IF(VLOOKUP($A298,Tournoi!$B$2:$AB$601,4,0)="","",VLOOKUP($A298,Tournoi!$B$2:$AB$601,4,0))</f>
        <v>Petra</v>
      </c>
      <c r="E298" s="197" t="str">
        <f>IF(VLOOKUP($A298,Tournoi!$B$2:$AB$601,5,0)="","",VLOOKUP($A298,Tournoi!$B$2:$AB$601,5,0))</f>
        <v>Speelduivel</v>
      </c>
      <c r="F298" t="str">
        <f>IF(VLOOKUP($A298,Tournoi!$B$2:$AB$601,6,0)="","",VLOOKUP($A298,Tournoi!$B$2:$AB$601,6,0))</f>
        <v/>
      </c>
      <c r="G298" t="str">
        <f>IF(VLOOKUP($A298,Tournoi!$B$2:$AB$601,6,0)="","",VLOOKUP($A298,Tournoi!$B$2:$AB$601,8,0))</f>
        <v/>
      </c>
      <c r="H298" t="str">
        <f>IF(VLOOKUP($A298,Tournoi!$B$2:$AB$601,6,0)="","",VLOOKUP($A298,Tournoi!$B$2:$AB$601,12,0))</f>
        <v/>
      </c>
      <c r="I298" t="str">
        <f>IF(VLOOKUP($A298,Tournoi!$B$2:$AB$601,6,0)="","",VLOOKUP($A298,Tournoi!$B$2:$AB$601,13,0))</f>
        <v/>
      </c>
      <c r="J298" t="str">
        <f>IF(VLOOKUP($A298,Tournoi!$B$2:$AB$601,6,0)="","",VLOOKUP($A298,Tournoi!$B$2:$AB$601,17,0))</f>
        <v/>
      </c>
      <c r="K298" t="str">
        <f>IF(VLOOKUP($A298,Tournoi!$B$2:$AB$601,6,0)="","",VLOOKUP($A298,Tournoi!$B$2:$AB$601,18,0))</f>
        <v/>
      </c>
      <c r="L298" t="str">
        <f>IF(VLOOKUP($A298,Tournoi!$B$2:$AB$601,6,0)="","",VLOOKUP($A298,Tournoi!$B$2:$AB$601,22,0))</f>
        <v/>
      </c>
    </row>
    <row r="299" spans="1:12" ht="14.1" customHeight="1" x14ac:dyDescent="0.2">
      <c r="A299" s="30">
        <v>298</v>
      </c>
      <c r="B299" s="224">
        <f>IF(VLOOKUP($A299,Ludo_na!$A$2:$AB$602,3,0)="","",VLOOKUP($A299,Ludo_na!$A$2:$AB$602,2,0))</f>
        <v>441</v>
      </c>
      <c r="C299" s="225" t="str">
        <f>IF(VLOOKUP($A299,Tournoi!$B$2:$AB$601,3,0)="","",VLOOKUP($A299,Tournoi!$B$2:$AB$601,3,0))</f>
        <v>Labeeuw</v>
      </c>
      <c r="D299" s="225" t="str">
        <f>IF(VLOOKUP($A299,Tournoi!$B$2:$AB$601,4,0)="","",VLOOKUP($A299,Tournoi!$B$2:$AB$601,4,0))</f>
        <v>Joachim</v>
      </c>
      <c r="E299" t="str">
        <f>IF(VLOOKUP($A299,Tournoi!$B$2:$AB$601,5,0)="","",VLOOKUP($A299,Tournoi!$B$2:$AB$601,5,0))</f>
        <v/>
      </c>
      <c r="F299" t="str">
        <f>IF(VLOOKUP($A299,Tournoi!$B$2:$AB$601,6,0)="","",VLOOKUP($A299,Tournoi!$B$2:$AB$601,6,0))</f>
        <v/>
      </c>
      <c r="G299" t="str">
        <f>IF(VLOOKUP($A299,Tournoi!$B$2:$AB$601,6,0)="","",VLOOKUP($A299,Tournoi!$B$2:$AB$601,8,0))</f>
        <v/>
      </c>
      <c r="H299" t="str">
        <f>IF(VLOOKUP($A299,Tournoi!$B$2:$AB$601,6,0)="","",VLOOKUP($A299,Tournoi!$B$2:$AB$601,12,0))</f>
        <v/>
      </c>
      <c r="I299" t="str">
        <f>IF(VLOOKUP($A299,Tournoi!$B$2:$AB$601,6,0)="","",VLOOKUP($A299,Tournoi!$B$2:$AB$601,13,0))</f>
        <v/>
      </c>
      <c r="J299" t="str">
        <f>IF(VLOOKUP($A299,Tournoi!$B$2:$AB$601,6,0)="","",VLOOKUP($A299,Tournoi!$B$2:$AB$601,17,0))</f>
        <v/>
      </c>
      <c r="K299" t="str">
        <f>IF(VLOOKUP($A299,Tournoi!$B$2:$AB$601,6,0)="","",VLOOKUP($A299,Tournoi!$B$2:$AB$601,18,0))</f>
        <v/>
      </c>
      <c r="L299" t="str">
        <f>IF(VLOOKUP($A299,Tournoi!$B$2:$AB$601,6,0)="","",VLOOKUP($A299,Tournoi!$B$2:$AB$601,22,0))</f>
        <v/>
      </c>
    </row>
    <row r="300" spans="1:12" ht="14.1" customHeight="1" x14ac:dyDescent="0.2">
      <c r="A300" s="30">
        <v>299</v>
      </c>
      <c r="B300" s="224">
        <f>IF(VLOOKUP($A300,Ludo_na!$A$2:$AB$602,3,0)="","",VLOOKUP($A300,Ludo_na!$A$2:$AB$602,2,0))</f>
        <v>17</v>
      </c>
      <c r="C300" s="225" t="str">
        <f>IF(VLOOKUP($A300,Tournoi!$B$2:$AB$601,3,0)="","",VLOOKUP($A300,Tournoi!$B$2:$AB$601,3,0))</f>
        <v>Lehman</v>
      </c>
      <c r="D300" s="225" t="str">
        <f>IF(VLOOKUP($A300,Tournoi!$B$2:$AB$601,4,0)="","",VLOOKUP($A300,Tournoi!$B$2:$AB$601,4,0))</f>
        <v>Serge</v>
      </c>
      <c r="E300" s="197" t="str">
        <f>IF(VLOOKUP($A300,Tournoi!$B$2:$AB$601,5,0)="","",VLOOKUP($A300,Tournoi!$B$2:$AB$601,5,0))</f>
        <v>Alpa-Ludismes</v>
      </c>
      <c r="F300" s="226" t="str">
        <f>IF(VLOOKUP($A300,Tournoi!$B$2:$AB$601,6,0)="","",VLOOKUP($A300,Tournoi!$B$2:$AB$601,6,0))</f>
        <v>Aanwezig</v>
      </c>
      <c r="G300" s="226" t="str">
        <f>IF(VLOOKUP($A300,Tournoi!$B$2:$AB$601,6,0)="","",VLOOKUP($A300,Tournoi!$B$2:$AB$601,8,0))</f>
        <v>Stenen tijdperk</v>
      </c>
      <c r="H300" s="227">
        <f>IF(VLOOKUP($A300,Tournoi!$B$2:$AB$601,6,0)="","",VLOOKUP($A300,Tournoi!$B$2:$AB$601,12,0))</f>
        <v>66.932059447983008</v>
      </c>
      <c r="I300" s="226" t="str">
        <f>IF(VLOOKUP($A300,Tournoi!$B$2:$AB$601,6,0)="","",VLOOKUP($A300,Tournoi!$B$2:$AB$601,13,0))</f>
        <v>First Class</v>
      </c>
      <c r="J300" s="227">
        <f>IF(VLOOKUP($A300,Tournoi!$B$2:$AB$601,6,0)="","",VLOOKUP($A300,Tournoi!$B$2:$AB$601,17,0))</f>
        <v>66.947368421052616</v>
      </c>
      <c r="K300" s="226" t="str">
        <f>IF(VLOOKUP($A300,Tournoi!$B$2:$AB$601,6,0)="","",VLOOKUP($A300,Tournoi!$B$2:$AB$601,18,0))</f>
        <v>Die Burgen von Burgund: Das Würfelspiel</v>
      </c>
      <c r="L300" s="227">
        <f>IF(VLOOKUP($A300,Tournoi!$B$2:$AB$601,6,0)="","",VLOOKUP($A300,Tournoi!$B$2:$AB$601,22,0))</f>
        <v>105.25221238938053</v>
      </c>
    </row>
    <row r="301" spans="1:12" ht="14.1" customHeight="1" x14ac:dyDescent="0.2">
      <c r="A301" s="30">
        <v>300</v>
      </c>
      <c r="B301" s="224">
        <f>IF(VLOOKUP($A301,Ludo_na!$A$2:$AB$602,3,0)="","",VLOOKUP($A301,Ludo_na!$A$2:$AB$602,2,0))</f>
        <v>51</v>
      </c>
      <c r="C301" s="225" t="str">
        <f>IF(VLOOKUP($A301,Tournoi!$B$2:$AB$601,3,0)="","",VLOOKUP($A301,Tournoi!$B$2:$AB$601,3,0))</f>
        <v>Hellebuyck</v>
      </c>
      <c r="D301" s="225" t="str">
        <f>IF(VLOOKUP($A301,Tournoi!$B$2:$AB$601,4,0)="","",VLOOKUP($A301,Tournoi!$B$2:$AB$601,4,0))</f>
        <v>Beren</v>
      </c>
      <c r="E301" t="str">
        <f>IF(VLOOKUP($A301,Tournoi!$B$2:$AB$601,5,0)="","",VLOOKUP($A301,Tournoi!$B$2:$AB$601,5,0))</f>
        <v/>
      </c>
      <c r="F301" s="226" t="str">
        <f>IF(VLOOKUP($A301,Tournoi!$B$2:$AB$601,6,0)="","",VLOOKUP($A301,Tournoi!$B$2:$AB$601,6,0))</f>
        <v>Aanwezig</v>
      </c>
      <c r="G301" s="226" t="str">
        <f>IF(VLOOKUP($A301,Tournoi!$B$2:$AB$601,6,0)="","",VLOOKUP($A301,Tournoi!$B$2:$AB$601,8,0))</f>
        <v>Notre Dame</v>
      </c>
      <c r="H301" s="227">
        <f>IF(VLOOKUP($A301,Tournoi!$B$2:$AB$601,6,0)="","",VLOOKUP($A301,Tournoi!$B$2:$AB$601,12,0))</f>
        <v>0.23333333333333334</v>
      </c>
      <c r="I301" s="226" t="str">
        <f>IF(VLOOKUP($A301,Tournoi!$B$2:$AB$601,6,0)="","",VLOOKUP($A301,Tournoi!$B$2:$AB$601,13,0))</f>
        <v>In the Year of the Dragon</v>
      </c>
      <c r="J301" s="227">
        <f>IF(VLOOKUP($A301,Tournoi!$B$2:$AB$601,6,0)="","",VLOOKUP($A301,Tournoi!$B$2:$AB$601,17,0))</f>
        <v>0.18441558441558442</v>
      </c>
      <c r="K301" s="226" t="str">
        <f>IF(VLOOKUP($A301,Tournoi!$B$2:$AB$601,6,0)="","",VLOOKUP($A301,Tournoi!$B$2:$AB$601,18,0))</f>
        <v>7 Wonders</v>
      </c>
      <c r="L301" s="227">
        <f>IF(VLOOKUP($A301,Tournoi!$B$2:$AB$601,6,0)="","",VLOOKUP($A301,Tournoi!$B$2:$AB$601,22,0))</f>
        <v>60.174796747967477</v>
      </c>
    </row>
    <row r="302" spans="1:12" ht="14.1" customHeight="1" x14ac:dyDescent="0.2">
      <c r="A302" s="30">
        <v>301</v>
      </c>
      <c r="B302" s="224">
        <f>IF(VLOOKUP($A302,Ludo_na!$A$2:$AB$602,3,0)="","",VLOOKUP($A302,Ludo_na!$A$2:$AB$602,2,0))</f>
        <v>519</v>
      </c>
      <c r="C302" s="225" t="str">
        <f>IF(VLOOKUP($A302,Tournoi!$B$2:$AB$601,3,0)="","",VLOOKUP($A302,Tournoi!$B$2:$AB$601,3,0))</f>
        <v>Peters</v>
      </c>
      <c r="D302" s="225" t="str">
        <f>IF(VLOOKUP($A302,Tournoi!$B$2:$AB$601,4,0)="","",VLOOKUP($A302,Tournoi!$B$2:$AB$601,4,0))</f>
        <v>Bert</v>
      </c>
      <c r="E302" t="str">
        <f>IF(VLOOKUP($A302,Tournoi!$B$2:$AB$601,5,0)="","",VLOOKUP($A302,Tournoi!$B$2:$AB$601,5,0))</f>
        <v/>
      </c>
      <c r="F302" t="str">
        <f>IF(VLOOKUP($A302,Tournoi!$B$2:$AB$601,6,0)="","",VLOOKUP($A302,Tournoi!$B$2:$AB$601,6,0))</f>
        <v/>
      </c>
      <c r="G302" t="str">
        <f>IF(VLOOKUP($A302,Tournoi!$B$2:$AB$601,6,0)="","",VLOOKUP($A302,Tournoi!$B$2:$AB$601,8,0))</f>
        <v/>
      </c>
      <c r="H302" t="str">
        <f>IF(VLOOKUP($A302,Tournoi!$B$2:$AB$601,6,0)="","",VLOOKUP($A302,Tournoi!$B$2:$AB$601,12,0))</f>
        <v/>
      </c>
      <c r="I302" t="str">
        <f>IF(VLOOKUP($A302,Tournoi!$B$2:$AB$601,6,0)="","",VLOOKUP($A302,Tournoi!$B$2:$AB$601,13,0))</f>
        <v/>
      </c>
      <c r="J302" t="str">
        <f>IF(VLOOKUP($A302,Tournoi!$B$2:$AB$601,6,0)="","",VLOOKUP($A302,Tournoi!$B$2:$AB$601,17,0))</f>
        <v/>
      </c>
      <c r="K302" t="str">
        <f>IF(VLOOKUP($A302,Tournoi!$B$2:$AB$601,6,0)="","",VLOOKUP($A302,Tournoi!$B$2:$AB$601,18,0))</f>
        <v/>
      </c>
      <c r="L302" t="str">
        <f>IF(VLOOKUP($A302,Tournoi!$B$2:$AB$601,6,0)="","",VLOOKUP($A302,Tournoi!$B$2:$AB$601,22,0))</f>
        <v/>
      </c>
    </row>
    <row r="303" spans="1:12" ht="14.1" customHeight="1" x14ac:dyDescent="0.2">
      <c r="A303" s="30">
        <v>302</v>
      </c>
      <c r="B303" s="224">
        <f>IF(VLOOKUP($A303,Ludo_na!$A$2:$AB$602,3,0)="","",VLOOKUP($A303,Ludo_na!$A$2:$AB$602,2,0))</f>
        <v>430</v>
      </c>
      <c r="C303" s="225" t="str">
        <f>IF(VLOOKUP($A303,Tournoi!$B$2:$AB$601,3,0)="","",VLOOKUP($A303,Tournoi!$B$2:$AB$601,3,0))</f>
        <v>Verbanck</v>
      </c>
      <c r="D303" s="225" t="str">
        <f>IF(VLOOKUP($A303,Tournoi!$B$2:$AB$601,4,0)="","",VLOOKUP($A303,Tournoi!$B$2:$AB$601,4,0))</f>
        <v>Pieter</v>
      </c>
      <c r="E303" t="str">
        <f>IF(VLOOKUP($A303,Tournoi!$B$2:$AB$601,5,0)="","",VLOOKUP($A303,Tournoi!$B$2:$AB$601,5,0))</f>
        <v/>
      </c>
      <c r="F303" t="str">
        <f>IF(VLOOKUP($A303,Tournoi!$B$2:$AB$601,6,0)="","",VLOOKUP($A303,Tournoi!$B$2:$AB$601,6,0))</f>
        <v/>
      </c>
      <c r="G303" t="str">
        <f>IF(VLOOKUP($A303,Tournoi!$B$2:$AB$601,6,0)="","",VLOOKUP($A303,Tournoi!$B$2:$AB$601,8,0))</f>
        <v/>
      </c>
      <c r="H303" t="str">
        <f>IF(VLOOKUP($A303,Tournoi!$B$2:$AB$601,6,0)="","",VLOOKUP($A303,Tournoi!$B$2:$AB$601,12,0))</f>
        <v/>
      </c>
      <c r="I303" t="str">
        <f>IF(VLOOKUP($A303,Tournoi!$B$2:$AB$601,6,0)="","",VLOOKUP($A303,Tournoi!$B$2:$AB$601,13,0))</f>
        <v/>
      </c>
      <c r="J303" t="str">
        <f>IF(VLOOKUP($A303,Tournoi!$B$2:$AB$601,6,0)="","",VLOOKUP($A303,Tournoi!$B$2:$AB$601,17,0))</f>
        <v/>
      </c>
      <c r="K303" t="str">
        <f>IF(VLOOKUP($A303,Tournoi!$B$2:$AB$601,6,0)="","",VLOOKUP($A303,Tournoi!$B$2:$AB$601,18,0))</f>
        <v/>
      </c>
      <c r="L303" t="str">
        <f>IF(VLOOKUP($A303,Tournoi!$B$2:$AB$601,6,0)="","",VLOOKUP($A303,Tournoi!$B$2:$AB$601,22,0))</f>
        <v/>
      </c>
    </row>
    <row r="304" spans="1:12" ht="14.1" customHeight="1" x14ac:dyDescent="0.2">
      <c r="A304" s="30">
        <v>303</v>
      </c>
      <c r="B304" s="224">
        <f>IF(VLOOKUP($A304,Ludo_na!$A$2:$AB$602,3,0)="","",VLOOKUP($A304,Ludo_na!$A$2:$AB$602,2,0))</f>
        <v>437</v>
      </c>
      <c r="C304" s="225" t="str">
        <f>IF(VLOOKUP($A304,Tournoi!$B$2:$AB$601,3,0)="","",VLOOKUP($A304,Tournoi!$B$2:$AB$601,3,0))</f>
        <v>Dhont</v>
      </c>
      <c r="D304" s="225" t="str">
        <f>IF(VLOOKUP($A304,Tournoi!$B$2:$AB$601,4,0)="","",VLOOKUP($A304,Tournoi!$B$2:$AB$601,4,0))</f>
        <v>Steven</v>
      </c>
      <c r="E304" t="str">
        <f>IF(VLOOKUP($A304,Tournoi!$B$2:$AB$601,5,0)="","",VLOOKUP($A304,Tournoi!$B$2:$AB$601,5,0))</f>
        <v/>
      </c>
      <c r="F304" t="str">
        <f>IF(VLOOKUP($A304,Tournoi!$B$2:$AB$601,6,0)="","",VLOOKUP($A304,Tournoi!$B$2:$AB$601,6,0))</f>
        <v/>
      </c>
      <c r="G304" t="str">
        <f>IF(VLOOKUP($A304,Tournoi!$B$2:$AB$601,6,0)="","",VLOOKUP($A304,Tournoi!$B$2:$AB$601,8,0))</f>
        <v/>
      </c>
      <c r="H304" t="str">
        <f>IF(VLOOKUP($A304,Tournoi!$B$2:$AB$601,6,0)="","",VLOOKUP($A304,Tournoi!$B$2:$AB$601,12,0))</f>
        <v/>
      </c>
      <c r="I304" t="str">
        <f>IF(VLOOKUP($A304,Tournoi!$B$2:$AB$601,6,0)="","",VLOOKUP($A304,Tournoi!$B$2:$AB$601,13,0))</f>
        <v/>
      </c>
      <c r="J304" t="str">
        <f>IF(VLOOKUP($A304,Tournoi!$B$2:$AB$601,6,0)="","",VLOOKUP($A304,Tournoi!$B$2:$AB$601,17,0))</f>
        <v/>
      </c>
      <c r="K304" t="str">
        <f>IF(VLOOKUP($A304,Tournoi!$B$2:$AB$601,6,0)="","",VLOOKUP($A304,Tournoi!$B$2:$AB$601,18,0))</f>
        <v/>
      </c>
      <c r="L304" t="str">
        <f>IF(VLOOKUP($A304,Tournoi!$B$2:$AB$601,6,0)="","",VLOOKUP($A304,Tournoi!$B$2:$AB$601,22,0))</f>
        <v/>
      </c>
    </row>
    <row r="305" spans="1:12" ht="14.1" customHeight="1" x14ac:dyDescent="0.2">
      <c r="A305" s="30">
        <v>304</v>
      </c>
      <c r="B305" s="224">
        <f>IF(VLOOKUP($A305,Ludo_na!$A$2:$AB$602,3,0)="","",VLOOKUP($A305,Ludo_na!$A$2:$AB$602,2,0))</f>
        <v>158</v>
      </c>
      <c r="C305" s="225" t="str">
        <f>IF(VLOOKUP($A305,Tournoi!$B$2:$AB$601,3,0)="","",VLOOKUP($A305,Tournoi!$B$2:$AB$601,3,0))</f>
        <v>De Buck</v>
      </c>
      <c r="D305" s="225" t="str">
        <f>IF(VLOOKUP($A305,Tournoi!$B$2:$AB$601,4,0)="","",VLOOKUP($A305,Tournoi!$B$2:$AB$601,4,0))</f>
        <v>Nadja</v>
      </c>
      <c r="E305" t="str">
        <f>IF(VLOOKUP($A305,Tournoi!$B$2:$AB$601,5,0)="","",VLOOKUP($A305,Tournoi!$B$2:$AB$601,5,0))</f>
        <v/>
      </c>
      <c r="F305" t="str">
        <f>IF(VLOOKUP($A305,Tournoi!$B$2:$AB$601,6,0)="","",VLOOKUP($A305,Tournoi!$B$2:$AB$601,6,0))</f>
        <v>Aanwezig</v>
      </c>
      <c r="G305" t="str">
        <f>IF(VLOOKUP($A305,Tournoi!$B$2:$AB$601,6,0)="","",VLOOKUP($A305,Tournoi!$B$2:$AB$601,8,0))</f>
        <v>Berenpark</v>
      </c>
      <c r="H305">
        <f>IF(VLOOKUP($A305,Tournoi!$B$2:$AB$601,6,0)="","",VLOOKUP($A305,Tournoi!$B$2:$AB$601,12,0))</f>
        <v>0.19884726224783861</v>
      </c>
      <c r="I305">
        <f>IF(VLOOKUP($A305,Tournoi!$B$2:$AB$601,6,0)="","",VLOOKUP($A305,Tournoi!$B$2:$AB$601,13,0))</f>
        <v>0</v>
      </c>
      <c r="J305">
        <f>IF(VLOOKUP($A305,Tournoi!$B$2:$AB$601,6,0)="","",VLOOKUP($A305,Tournoi!$B$2:$AB$601,17,0))</f>
        <v>0</v>
      </c>
      <c r="K305" t="str">
        <f>IF(VLOOKUP($A305,Tournoi!$B$2:$AB$601,6,0)="","",VLOOKUP($A305,Tournoi!$B$2:$AB$601,18,0))</f>
        <v>Cities of Splendor</v>
      </c>
      <c r="L305">
        <f>IF(VLOOKUP($A305,Tournoi!$B$2:$AB$601,6,0)="","",VLOOKUP($A305,Tournoi!$B$2:$AB$601,22,0))</f>
        <v>66.955555555555549</v>
      </c>
    </row>
    <row r="306" spans="1:12" ht="14.1" customHeight="1" x14ac:dyDescent="0.2">
      <c r="A306" s="30">
        <v>305</v>
      </c>
      <c r="B306" s="224">
        <f>IF(VLOOKUP($A306,Ludo_na!$A$2:$AB$602,3,0)="","",VLOOKUP($A306,Ludo_na!$A$2:$AB$602,2,0))</f>
        <v>87</v>
      </c>
      <c r="C306" s="225" t="str">
        <f>IF(VLOOKUP($A306,Tournoi!$B$2:$AB$601,3,0)="","",VLOOKUP($A306,Tournoi!$B$2:$AB$601,3,0))</f>
        <v>Van Osselaer</v>
      </c>
      <c r="D306" s="225" t="str">
        <f>IF(VLOOKUP($A306,Tournoi!$B$2:$AB$601,4,0)="","",VLOOKUP($A306,Tournoi!$B$2:$AB$601,4,0))</f>
        <v>Christof</v>
      </c>
      <c r="E306" t="str">
        <f>IF(VLOOKUP($A306,Tournoi!$B$2:$AB$601,5,0)="","",VLOOKUP($A306,Tournoi!$B$2:$AB$601,5,0))</f>
        <v/>
      </c>
      <c r="F306" t="str">
        <f>IF(VLOOKUP($A306,Tournoi!$B$2:$AB$601,6,0)="","",VLOOKUP($A306,Tournoi!$B$2:$AB$601,6,0))</f>
        <v>Aanwezig</v>
      </c>
      <c r="G306" t="str">
        <f>IF(VLOOKUP($A306,Tournoi!$B$2:$AB$601,6,0)="","",VLOOKUP($A306,Tournoi!$B$2:$AB$601,8,0))</f>
        <v>Berenpark</v>
      </c>
      <c r="H306">
        <f>IF(VLOOKUP($A306,Tournoi!$B$2:$AB$601,6,0)="","",VLOOKUP($A306,Tournoi!$B$2:$AB$601,12,0))</f>
        <v>66.93789954337899</v>
      </c>
      <c r="I306" t="str">
        <f>IF(VLOOKUP($A306,Tournoi!$B$2:$AB$601,6,0)="","",VLOOKUP($A306,Tournoi!$B$2:$AB$601,13,0))</f>
        <v>Die Burgen von Burgund</v>
      </c>
      <c r="J306">
        <f>IF(VLOOKUP($A306,Tournoi!$B$2:$AB$601,6,0)="","",VLOOKUP($A306,Tournoi!$B$2:$AB$601,17,0))</f>
        <v>104.30929095354523</v>
      </c>
      <c r="K306" t="str">
        <f>IF(VLOOKUP($A306,Tournoi!$B$2:$AB$601,6,0)="","",VLOOKUP($A306,Tournoi!$B$2:$AB$601,18,0))</f>
        <v>Die Burgen von Burgund: Das Würfelspiel</v>
      </c>
      <c r="L306">
        <f>IF(VLOOKUP($A306,Tournoi!$B$2:$AB$601,6,0)="","",VLOOKUP($A306,Tournoi!$B$2:$AB$601,22,0))</f>
        <v>50.203539823008846</v>
      </c>
    </row>
    <row r="307" spans="1:12" ht="14.1" customHeight="1" x14ac:dyDescent="0.2">
      <c r="A307" s="30">
        <v>306</v>
      </c>
      <c r="B307" s="224">
        <f>IF(VLOOKUP($A307,Ludo_na!$A$2:$AB$602,3,0)="","",VLOOKUP($A307,Ludo_na!$A$2:$AB$602,2,0))</f>
        <v>94</v>
      </c>
      <c r="C307" s="225" t="str">
        <f>IF(VLOOKUP($A307,Tournoi!$B$2:$AB$601,3,0)="","",VLOOKUP($A307,Tournoi!$B$2:$AB$601,3,0))</f>
        <v>Proost</v>
      </c>
      <c r="D307" s="225" t="str">
        <f>IF(VLOOKUP($A307,Tournoi!$B$2:$AB$601,4,0)="","",VLOOKUP($A307,Tournoi!$B$2:$AB$601,4,0))</f>
        <v>An</v>
      </c>
      <c r="E307" s="197" t="str">
        <f>IF(VLOOKUP($A307,Tournoi!$B$2:$AB$601,5,0)="","",VLOOKUP($A307,Tournoi!$B$2:$AB$601,5,0))</f>
        <v>t Gezelschap</v>
      </c>
      <c r="F307" t="str">
        <f>IF(VLOOKUP($A307,Tournoi!$B$2:$AB$601,6,0)="","",VLOOKUP($A307,Tournoi!$B$2:$AB$601,6,0))</f>
        <v/>
      </c>
      <c r="G307" t="str">
        <f>IF(VLOOKUP($A307,Tournoi!$B$2:$AB$601,6,0)="","",VLOOKUP($A307,Tournoi!$B$2:$AB$601,8,0))</f>
        <v/>
      </c>
      <c r="H307" t="str">
        <f>IF(VLOOKUP($A307,Tournoi!$B$2:$AB$601,6,0)="","",VLOOKUP($A307,Tournoi!$B$2:$AB$601,12,0))</f>
        <v/>
      </c>
      <c r="I307" t="str">
        <f>IF(VLOOKUP($A307,Tournoi!$B$2:$AB$601,6,0)="","",VLOOKUP($A307,Tournoi!$B$2:$AB$601,13,0))</f>
        <v/>
      </c>
      <c r="J307" t="str">
        <f>IF(VLOOKUP($A307,Tournoi!$B$2:$AB$601,6,0)="","",VLOOKUP($A307,Tournoi!$B$2:$AB$601,17,0))</f>
        <v/>
      </c>
      <c r="K307" t="str">
        <f>IF(VLOOKUP($A307,Tournoi!$B$2:$AB$601,6,0)="","",VLOOKUP($A307,Tournoi!$B$2:$AB$601,18,0))</f>
        <v/>
      </c>
      <c r="L307" t="str">
        <f>IF(VLOOKUP($A307,Tournoi!$B$2:$AB$601,6,0)="","",VLOOKUP($A307,Tournoi!$B$2:$AB$601,22,0))</f>
        <v/>
      </c>
    </row>
    <row r="308" spans="1:12" ht="14.1" customHeight="1" x14ac:dyDescent="0.2">
      <c r="A308" s="30">
        <v>307</v>
      </c>
      <c r="B308" s="224">
        <f>IF(VLOOKUP($A308,Ludo_na!$A$2:$AB$602,3,0)="","",VLOOKUP($A308,Ludo_na!$A$2:$AB$602,2,0))</f>
        <v>65</v>
      </c>
      <c r="C308" s="225" t="str">
        <f>IF(VLOOKUP($A308,Tournoi!$B$2:$AB$601,3,0)="","",VLOOKUP($A308,Tournoi!$B$2:$AB$601,3,0))</f>
        <v>Van Roy</v>
      </c>
      <c r="D308" s="225" t="str">
        <f>IF(VLOOKUP($A308,Tournoi!$B$2:$AB$601,4,0)="","",VLOOKUP($A308,Tournoi!$B$2:$AB$601,4,0))</f>
        <v>Stany</v>
      </c>
      <c r="E308" s="197" t="str">
        <f>IF(VLOOKUP($A308,Tournoi!$B$2:$AB$601,5,0)="","",VLOOKUP($A308,Tournoi!$B$2:$AB$601,5,0))</f>
        <v>Winning Movez</v>
      </c>
      <c r="F308" t="str">
        <f>IF(VLOOKUP($A308,Tournoi!$B$2:$AB$601,6,0)="","",VLOOKUP($A308,Tournoi!$B$2:$AB$601,6,0))</f>
        <v/>
      </c>
      <c r="G308" t="str">
        <f>IF(VLOOKUP($A308,Tournoi!$B$2:$AB$601,6,0)="","",VLOOKUP($A308,Tournoi!$B$2:$AB$601,8,0))</f>
        <v/>
      </c>
      <c r="H308" t="str">
        <f>IF(VLOOKUP($A308,Tournoi!$B$2:$AB$601,6,0)="","",VLOOKUP($A308,Tournoi!$B$2:$AB$601,12,0))</f>
        <v/>
      </c>
      <c r="I308" t="str">
        <f>IF(VLOOKUP($A308,Tournoi!$B$2:$AB$601,6,0)="","",VLOOKUP($A308,Tournoi!$B$2:$AB$601,13,0))</f>
        <v/>
      </c>
      <c r="J308" t="str">
        <f>IF(VLOOKUP($A308,Tournoi!$B$2:$AB$601,6,0)="","",VLOOKUP($A308,Tournoi!$B$2:$AB$601,17,0))</f>
        <v/>
      </c>
      <c r="K308" t="str">
        <f>IF(VLOOKUP($A308,Tournoi!$B$2:$AB$601,6,0)="","",VLOOKUP($A308,Tournoi!$B$2:$AB$601,18,0))</f>
        <v/>
      </c>
      <c r="L308" t="str">
        <f>IF(VLOOKUP($A308,Tournoi!$B$2:$AB$601,6,0)="","",VLOOKUP($A308,Tournoi!$B$2:$AB$601,22,0))</f>
        <v/>
      </c>
    </row>
    <row r="309" spans="1:12" ht="14.1" customHeight="1" x14ac:dyDescent="0.2">
      <c r="A309" s="30">
        <v>308</v>
      </c>
      <c r="B309" s="224">
        <f>IF(VLOOKUP($A309,Ludo_na!$A$2:$AB$602,3,0)="","",VLOOKUP($A309,Ludo_na!$A$2:$AB$602,2,0))</f>
        <v>247</v>
      </c>
      <c r="C309" s="225" t="str">
        <f>IF(VLOOKUP($A309,Tournoi!$B$2:$AB$601,3,0)="","",VLOOKUP($A309,Tournoi!$B$2:$AB$601,3,0))</f>
        <v>Gvardeitsev</v>
      </c>
      <c r="D309" s="225" t="str">
        <f>IF(VLOOKUP($A309,Tournoi!$B$2:$AB$601,4,0)="","",VLOOKUP($A309,Tournoi!$B$2:$AB$601,4,0))</f>
        <v>Daniil</v>
      </c>
      <c r="E309" s="197" t="str">
        <f>IF(VLOOKUP($A309,Tournoi!$B$2:$AB$601,5,0)="","",VLOOKUP($A309,Tournoi!$B$2:$AB$601,5,0))</f>
        <v>Alpa-Ludismes</v>
      </c>
      <c r="F309" s="226" t="str">
        <f>IF(VLOOKUP($A309,Tournoi!$B$2:$AB$601,6,0)="","",VLOOKUP($A309,Tournoi!$B$2:$AB$601,6,0))</f>
        <v/>
      </c>
      <c r="G309" s="226" t="str">
        <f>IF(VLOOKUP($A309,Tournoi!$B$2:$AB$601,6,0)="","",VLOOKUP($A309,Tournoi!$B$2:$AB$601,8,0))</f>
        <v/>
      </c>
      <c r="H309" s="227" t="str">
        <f>IF(VLOOKUP($A309,Tournoi!$B$2:$AB$601,6,0)="","",VLOOKUP($A309,Tournoi!$B$2:$AB$601,12,0))</f>
        <v/>
      </c>
      <c r="I309" s="226" t="str">
        <f>IF(VLOOKUP($A309,Tournoi!$B$2:$AB$601,6,0)="","",VLOOKUP($A309,Tournoi!$B$2:$AB$601,13,0))</f>
        <v/>
      </c>
      <c r="J309" s="227" t="str">
        <f>IF(VLOOKUP($A309,Tournoi!$B$2:$AB$601,6,0)="","",VLOOKUP($A309,Tournoi!$B$2:$AB$601,17,0))</f>
        <v/>
      </c>
      <c r="K309" s="226" t="str">
        <f>IF(VLOOKUP($A309,Tournoi!$B$2:$AB$601,6,0)="","",VLOOKUP($A309,Tournoi!$B$2:$AB$601,18,0))</f>
        <v/>
      </c>
      <c r="L309" s="227" t="str">
        <f>IF(VLOOKUP($A309,Tournoi!$B$2:$AB$601,6,0)="","",VLOOKUP($A309,Tournoi!$B$2:$AB$601,22,0))</f>
        <v/>
      </c>
    </row>
    <row r="310" spans="1:12" ht="14.1" customHeight="1" x14ac:dyDescent="0.2">
      <c r="A310" s="30">
        <v>309</v>
      </c>
      <c r="B310" s="224">
        <f>IF(VLOOKUP($A310,Ludo_na!$A$2:$AB$602,3,0)="","",VLOOKUP($A310,Ludo_na!$A$2:$AB$602,2,0))</f>
        <v>323</v>
      </c>
      <c r="C310" s="225" t="str">
        <f>IF(VLOOKUP($A310,Tournoi!$B$2:$AB$601,3,0)="","",VLOOKUP($A310,Tournoi!$B$2:$AB$601,3,0))</f>
        <v>Van Langendonckt</v>
      </c>
      <c r="D310" s="225" t="str">
        <f>IF(VLOOKUP($A310,Tournoi!$B$2:$AB$601,4,0)="","",VLOOKUP($A310,Tournoi!$B$2:$AB$601,4,0))</f>
        <v>Michel</v>
      </c>
      <c r="E310" t="str">
        <f>IF(VLOOKUP($A310,Tournoi!$B$2:$AB$601,5,0)="","",VLOOKUP($A310,Tournoi!$B$2:$AB$601,5,0))</f>
        <v/>
      </c>
      <c r="F310" t="str">
        <f>IF(VLOOKUP($A310,Tournoi!$B$2:$AB$601,6,0)="","",VLOOKUP($A310,Tournoi!$B$2:$AB$601,6,0))</f>
        <v/>
      </c>
      <c r="G310" t="str">
        <f>IF(VLOOKUP($A310,Tournoi!$B$2:$AB$601,6,0)="","",VLOOKUP($A310,Tournoi!$B$2:$AB$601,8,0))</f>
        <v/>
      </c>
      <c r="H310" t="str">
        <f>IF(VLOOKUP($A310,Tournoi!$B$2:$AB$601,6,0)="","",VLOOKUP($A310,Tournoi!$B$2:$AB$601,12,0))</f>
        <v/>
      </c>
      <c r="I310" t="str">
        <f>IF(VLOOKUP($A310,Tournoi!$B$2:$AB$601,6,0)="","",VLOOKUP($A310,Tournoi!$B$2:$AB$601,13,0))</f>
        <v/>
      </c>
      <c r="J310" t="str">
        <f>IF(VLOOKUP($A310,Tournoi!$B$2:$AB$601,6,0)="","",VLOOKUP($A310,Tournoi!$B$2:$AB$601,17,0))</f>
        <v/>
      </c>
      <c r="K310" t="str">
        <f>IF(VLOOKUP($A310,Tournoi!$B$2:$AB$601,6,0)="","",VLOOKUP($A310,Tournoi!$B$2:$AB$601,18,0))</f>
        <v/>
      </c>
      <c r="L310" t="str">
        <f>IF(VLOOKUP($A310,Tournoi!$B$2:$AB$601,6,0)="","",VLOOKUP($A310,Tournoi!$B$2:$AB$601,22,0))</f>
        <v/>
      </c>
    </row>
    <row r="311" spans="1:12" ht="14.1" customHeight="1" x14ac:dyDescent="0.2">
      <c r="A311" s="30">
        <v>310</v>
      </c>
      <c r="B311" s="224">
        <f>IF(VLOOKUP($A311,Ludo_na!$A$2:$AB$602,3,0)="","",VLOOKUP($A311,Ludo_na!$A$2:$AB$602,2,0))</f>
        <v>541</v>
      </c>
      <c r="C311" s="225" t="str">
        <f>IF(VLOOKUP($A311,Tournoi!$B$2:$AB$601,3,0)="","",VLOOKUP($A311,Tournoi!$B$2:$AB$601,3,0))</f>
        <v>Dhont</v>
      </c>
      <c r="D311" s="225" t="str">
        <f>IF(VLOOKUP($A311,Tournoi!$B$2:$AB$601,4,0)="","",VLOOKUP($A311,Tournoi!$B$2:$AB$601,4,0))</f>
        <v>Arthur</v>
      </c>
      <c r="E311" t="str">
        <f>IF(VLOOKUP($A311,Tournoi!$B$2:$AB$601,5,0)="","",VLOOKUP($A311,Tournoi!$B$2:$AB$601,5,0))</f>
        <v/>
      </c>
      <c r="F311" t="str">
        <f>IF(VLOOKUP($A311,Tournoi!$B$2:$AB$601,6,0)="","",VLOOKUP($A311,Tournoi!$B$2:$AB$601,6,0))</f>
        <v/>
      </c>
      <c r="G311" t="str">
        <f>IF(VLOOKUP($A311,Tournoi!$B$2:$AB$601,6,0)="","",VLOOKUP($A311,Tournoi!$B$2:$AB$601,8,0))</f>
        <v/>
      </c>
      <c r="H311" t="str">
        <f>IF(VLOOKUP($A311,Tournoi!$B$2:$AB$601,6,0)="","",VLOOKUP($A311,Tournoi!$B$2:$AB$601,12,0))</f>
        <v/>
      </c>
      <c r="I311" t="str">
        <f>IF(VLOOKUP($A311,Tournoi!$B$2:$AB$601,6,0)="","",VLOOKUP($A311,Tournoi!$B$2:$AB$601,13,0))</f>
        <v/>
      </c>
      <c r="J311" t="str">
        <f>IF(VLOOKUP($A311,Tournoi!$B$2:$AB$601,6,0)="","",VLOOKUP($A311,Tournoi!$B$2:$AB$601,17,0))</f>
        <v/>
      </c>
      <c r="K311" t="str">
        <f>IF(VLOOKUP($A311,Tournoi!$B$2:$AB$601,6,0)="","",VLOOKUP($A311,Tournoi!$B$2:$AB$601,18,0))</f>
        <v/>
      </c>
      <c r="L311" t="str">
        <f>IF(VLOOKUP($A311,Tournoi!$B$2:$AB$601,6,0)="","",VLOOKUP($A311,Tournoi!$B$2:$AB$601,22,0))</f>
        <v/>
      </c>
    </row>
    <row r="312" spans="1:12" ht="14.1" customHeight="1" x14ac:dyDescent="0.2">
      <c r="A312" s="30">
        <v>311</v>
      </c>
      <c r="B312" s="224">
        <f>IF(VLOOKUP($A312,Ludo_na!$A$2:$AB$602,3,0)="","",VLOOKUP($A312,Ludo_na!$A$2:$AB$602,2,0))</f>
        <v>314</v>
      </c>
      <c r="C312" s="225" t="str">
        <f>IF(VLOOKUP($A312,Tournoi!$B$2:$AB$601,3,0)="","",VLOOKUP($A312,Tournoi!$B$2:$AB$601,3,0))</f>
        <v>de Blochouse</v>
      </c>
      <c r="D312" s="225" t="str">
        <f>IF(VLOOKUP($A312,Tournoi!$B$2:$AB$601,4,0)="","",VLOOKUP($A312,Tournoi!$B$2:$AB$601,4,0))</f>
        <v>Benny</v>
      </c>
      <c r="E312" t="str">
        <f>IF(VLOOKUP($A312,Tournoi!$B$2:$AB$601,5,0)="","",VLOOKUP($A312,Tournoi!$B$2:$AB$601,5,0))</f>
        <v/>
      </c>
      <c r="F312" t="str">
        <f>IF(VLOOKUP($A312,Tournoi!$B$2:$AB$601,6,0)="","",VLOOKUP($A312,Tournoi!$B$2:$AB$601,6,0))</f>
        <v/>
      </c>
      <c r="G312" t="str">
        <f>IF(VLOOKUP($A312,Tournoi!$B$2:$AB$601,6,0)="","",VLOOKUP($A312,Tournoi!$B$2:$AB$601,8,0))</f>
        <v/>
      </c>
      <c r="H312" t="str">
        <f>IF(VLOOKUP($A312,Tournoi!$B$2:$AB$601,6,0)="","",VLOOKUP($A312,Tournoi!$B$2:$AB$601,12,0))</f>
        <v/>
      </c>
      <c r="I312" t="str">
        <f>IF(VLOOKUP($A312,Tournoi!$B$2:$AB$601,6,0)="","",VLOOKUP($A312,Tournoi!$B$2:$AB$601,13,0))</f>
        <v/>
      </c>
      <c r="J312" t="str">
        <f>IF(VLOOKUP($A312,Tournoi!$B$2:$AB$601,6,0)="","",VLOOKUP($A312,Tournoi!$B$2:$AB$601,17,0))</f>
        <v/>
      </c>
      <c r="K312" t="str">
        <f>IF(VLOOKUP($A312,Tournoi!$B$2:$AB$601,6,0)="","",VLOOKUP($A312,Tournoi!$B$2:$AB$601,18,0))</f>
        <v/>
      </c>
      <c r="L312" t="str">
        <f>IF(VLOOKUP($A312,Tournoi!$B$2:$AB$601,6,0)="","",VLOOKUP($A312,Tournoi!$B$2:$AB$601,22,0))</f>
        <v/>
      </c>
    </row>
    <row r="313" spans="1:12" ht="14.1" customHeight="1" x14ac:dyDescent="0.2">
      <c r="A313" s="30">
        <v>312</v>
      </c>
      <c r="B313" s="224">
        <f>IF(VLOOKUP($A313,Ludo_na!$A$2:$AB$602,3,0)="","",VLOOKUP($A313,Ludo_na!$A$2:$AB$602,2,0))</f>
        <v>476</v>
      </c>
      <c r="C313" s="225" t="str">
        <f>IF(VLOOKUP($A313,Tournoi!$B$2:$AB$601,3,0)="","",VLOOKUP($A313,Tournoi!$B$2:$AB$601,3,0))</f>
        <v>Deleu</v>
      </c>
      <c r="D313" s="225" t="str">
        <f>IF(VLOOKUP($A313,Tournoi!$B$2:$AB$601,4,0)="","",VLOOKUP($A313,Tournoi!$B$2:$AB$601,4,0))</f>
        <v>Lien</v>
      </c>
      <c r="E313" t="str">
        <f>IF(VLOOKUP($A313,Tournoi!$B$2:$AB$601,5,0)="","",VLOOKUP($A313,Tournoi!$B$2:$AB$601,5,0))</f>
        <v/>
      </c>
      <c r="F313" t="str">
        <f>IF(VLOOKUP($A313,Tournoi!$B$2:$AB$601,6,0)="","",VLOOKUP($A313,Tournoi!$B$2:$AB$601,6,0))</f>
        <v/>
      </c>
      <c r="G313" t="str">
        <f>IF(VLOOKUP($A313,Tournoi!$B$2:$AB$601,6,0)="","",VLOOKUP($A313,Tournoi!$B$2:$AB$601,8,0))</f>
        <v/>
      </c>
      <c r="H313" t="str">
        <f>IF(VLOOKUP($A313,Tournoi!$B$2:$AB$601,6,0)="","",VLOOKUP($A313,Tournoi!$B$2:$AB$601,12,0))</f>
        <v/>
      </c>
      <c r="I313" t="str">
        <f>IF(VLOOKUP($A313,Tournoi!$B$2:$AB$601,6,0)="","",VLOOKUP($A313,Tournoi!$B$2:$AB$601,13,0))</f>
        <v/>
      </c>
      <c r="J313" t="str">
        <f>IF(VLOOKUP($A313,Tournoi!$B$2:$AB$601,6,0)="","",VLOOKUP($A313,Tournoi!$B$2:$AB$601,17,0))</f>
        <v/>
      </c>
      <c r="K313" t="str">
        <f>IF(VLOOKUP($A313,Tournoi!$B$2:$AB$601,6,0)="","",VLOOKUP($A313,Tournoi!$B$2:$AB$601,18,0))</f>
        <v/>
      </c>
      <c r="L313" t="str">
        <f>IF(VLOOKUP($A313,Tournoi!$B$2:$AB$601,6,0)="","",VLOOKUP($A313,Tournoi!$B$2:$AB$601,22,0))</f>
        <v/>
      </c>
    </row>
    <row r="314" spans="1:12" ht="14.1" customHeight="1" x14ac:dyDescent="0.2">
      <c r="A314" s="30">
        <v>313</v>
      </c>
      <c r="B314" s="224">
        <f>IF(VLOOKUP($A314,Ludo_na!$A$2:$AB$602,3,0)="","",VLOOKUP($A314,Ludo_na!$A$2:$AB$602,2,0))</f>
        <v>234</v>
      </c>
      <c r="C314" s="225" t="str">
        <f>IF(VLOOKUP($A314,Tournoi!$B$2:$AB$601,3,0)="","",VLOOKUP($A314,Tournoi!$B$2:$AB$601,3,0))</f>
        <v>Daniels</v>
      </c>
      <c r="D314" s="225" t="str">
        <f>IF(VLOOKUP($A314,Tournoi!$B$2:$AB$601,4,0)="","",VLOOKUP($A314,Tournoi!$B$2:$AB$601,4,0))</f>
        <v>Balthazar</v>
      </c>
      <c r="E314" s="197" t="str">
        <f>IF(VLOOKUP($A314,Tournoi!$B$2:$AB$601,5,0)="","",VLOOKUP($A314,Tournoi!$B$2:$AB$601,5,0))</f>
        <v>De Speeldoos</v>
      </c>
      <c r="F314" t="str">
        <f>IF(VLOOKUP($A314,Tournoi!$B$2:$AB$601,6,0)="","",VLOOKUP($A314,Tournoi!$B$2:$AB$601,6,0))</f>
        <v/>
      </c>
      <c r="G314" t="str">
        <f>IF(VLOOKUP($A314,Tournoi!$B$2:$AB$601,6,0)="","",VLOOKUP($A314,Tournoi!$B$2:$AB$601,8,0))</f>
        <v/>
      </c>
      <c r="H314" t="str">
        <f>IF(VLOOKUP($A314,Tournoi!$B$2:$AB$601,6,0)="","",VLOOKUP($A314,Tournoi!$B$2:$AB$601,12,0))</f>
        <v/>
      </c>
      <c r="I314" t="str">
        <f>IF(VLOOKUP($A314,Tournoi!$B$2:$AB$601,6,0)="","",VLOOKUP($A314,Tournoi!$B$2:$AB$601,13,0))</f>
        <v/>
      </c>
      <c r="J314" t="str">
        <f>IF(VLOOKUP($A314,Tournoi!$B$2:$AB$601,6,0)="","",VLOOKUP($A314,Tournoi!$B$2:$AB$601,17,0))</f>
        <v/>
      </c>
      <c r="K314" t="str">
        <f>IF(VLOOKUP($A314,Tournoi!$B$2:$AB$601,6,0)="","",VLOOKUP($A314,Tournoi!$B$2:$AB$601,18,0))</f>
        <v/>
      </c>
      <c r="L314" t="str">
        <f>IF(VLOOKUP($A314,Tournoi!$B$2:$AB$601,6,0)="","",VLOOKUP($A314,Tournoi!$B$2:$AB$601,22,0))</f>
        <v/>
      </c>
    </row>
    <row r="315" spans="1:12" ht="14.1" customHeight="1" x14ac:dyDescent="0.2">
      <c r="A315" s="30">
        <v>314</v>
      </c>
      <c r="B315" s="224">
        <f>IF(VLOOKUP($A315,Ludo_na!$A$2:$AB$602,3,0)="","",VLOOKUP($A315,Ludo_na!$A$2:$AB$602,2,0))</f>
        <v>104</v>
      </c>
      <c r="C315" s="225" t="str">
        <f>IF(VLOOKUP($A315,Tournoi!$B$2:$AB$601,3,0)="","",VLOOKUP($A315,Tournoi!$B$2:$AB$601,3,0))</f>
        <v>Vanderhaeghen</v>
      </c>
      <c r="D315" s="225" t="str">
        <f>IF(VLOOKUP($A315,Tournoi!$B$2:$AB$601,4,0)="","",VLOOKUP($A315,Tournoi!$B$2:$AB$601,4,0))</f>
        <v>Veronique</v>
      </c>
      <c r="E315" s="197" t="str">
        <f>IF(VLOOKUP($A315,Tournoi!$B$2:$AB$601,5,0)="","",VLOOKUP($A315,Tournoi!$B$2:$AB$601,5,0))</f>
        <v>De Speeldoos</v>
      </c>
      <c r="F315" t="str">
        <f>IF(VLOOKUP($A315,Tournoi!$B$2:$AB$601,6,0)="","",VLOOKUP($A315,Tournoi!$B$2:$AB$601,6,0))</f>
        <v/>
      </c>
      <c r="G315" t="str">
        <f>IF(VLOOKUP($A315,Tournoi!$B$2:$AB$601,6,0)="","",VLOOKUP($A315,Tournoi!$B$2:$AB$601,8,0))</f>
        <v/>
      </c>
      <c r="H315" t="str">
        <f>IF(VLOOKUP($A315,Tournoi!$B$2:$AB$601,6,0)="","",VLOOKUP($A315,Tournoi!$B$2:$AB$601,12,0))</f>
        <v/>
      </c>
      <c r="I315" t="str">
        <f>IF(VLOOKUP($A315,Tournoi!$B$2:$AB$601,6,0)="","",VLOOKUP($A315,Tournoi!$B$2:$AB$601,13,0))</f>
        <v/>
      </c>
      <c r="J315" t="str">
        <f>IF(VLOOKUP($A315,Tournoi!$B$2:$AB$601,6,0)="","",VLOOKUP($A315,Tournoi!$B$2:$AB$601,17,0))</f>
        <v/>
      </c>
      <c r="K315" t="str">
        <f>IF(VLOOKUP($A315,Tournoi!$B$2:$AB$601,6,0)="","",VLOOKUP($A315,Tournoi!$B$2:$AB$601,18,0))</f>
        <v/>
      </c>
      <c r="L315" t="str">
        <f>IF(VLOOKUP($A315,Tournoi!$B$2:$AB$601,6,0)="","",VLOOKUP($A315,Tournoi!$B$2:$AB$601,22,0))</f>
        <v/>
      </c>
    </row>
    <row r="316" spans="1:12" ht="14.1" customHeight="1" x14ac:dyDescent="0.2">
      <c r="A316" s="30">
        <v>315</v>
      </c>
      <c r="B316" s="224">
        <f>IF(VLOOKUP($A316,Ludo_na!$A$2:$AB$602,3,0)="","",VLOOKUP($A316,Ludo_na!$A$2:$AB$602,2,0))</f>
        <v>256</v>
      </c>
      <c r="C316" s="225" t="str">
        <f>IF(VLOOKUP($A316,Tournoi!$B$2:$AB$601,3,0)="","",VLOOKUP($A316,Tournoi!$B$2:$AB$601,3,0))</f>
        <v>Calingaert</v>
      </c>
      <c r="D316" s="225" t="str">
        <f>IF(VLOOKUP($A316,Tournoi!$B$2:$AB$601,4,0)="","",VLOOKUP($A316,Tournoi!$B$2:$AB$601,4,0))</f>
        <v>Axel</v>
      </c>
      <c r="E316" t="str">
        <f>IF(VLOOKUP($A316,Tournoi!$B$2:$AB$601,5,0)="","",VLOOKUP($A316,Tournoi!$B$2:$AB$601,5,0))</f>
        <v/>
      </c>
      <c r="F316" t="str">
        <f>IF(VLOOKUP($A316,Tournoi!$B$2:$AB$601,6,0)="","",VLOOKUP($A316,Tournoi!$B$2:$AB$601,6,0))</f>
        <v/>
      </c>
      <c r="G316" t="str">
        <f>IF(VLOOKUP($A316,Tournoi!$B$2:$AB$601,6,0)="","",VLOOKUP($A316,Tournoi!$B$2:$AB$601,8,0))</f>
        <v/>
      </c>
      <c r="H316" t="str">
        <f>IF(VLOOKUP($A316,Tournoi!$B$2:$AB$601,6,0)="","",VLOOKUP($A316,Tournoi!$B$2:$AB$601,12,0))</f>
        <v/>
      </c>
      <c r="I316" t="str">
        <f>IF(VLOOKUP($A316,Tournoi!$B$2:$AB$601,6,0)="","",VLOOKUP($A316,Tournoi!$B$2:$AB$601,13,0))</f>
        <v/>
      </c>
      <c r="J316" t="str">
        <f>IF(VLOOKUP($A316,Tournoi!$B$2:$AB$601,6,0)="","",VLOOKUP($A316,Tournoi!$B$2:$AB$601,17,0))</f>
        <v/>
      </c>
      <c r="K316" t="str">
        <f>IF(VLOOKUP($A316,Tournoi!$B$2:$AB$601,6,0)="","",VLOOKUP($A316,Tournoi!$B$2:$AB$601,18,0))</f>
        <v/>
      </c>
      <c r="L316" t="str">
        <f>IF(VLOOKUP($A316,Tournoi!$B$2:$AB$601,6,0)="","",VLOOKUP($A316,Tournoi!$B$2:$AB$601,22,0))</f>
        <v/>
      </c>
    </row>
    <row r="317" spans="1:12" ht="14.1" customHeight="1" x14ac:dyDescent="0.2">
      <c r="A317" s="30">
        <v>316</v>
      </c>
      <c r="B317" s="224">
        <f>IF(VLOOKUP($A317,Ludo_na!$A$2:$AB$602,3,0)="","",VLOOKUP($A317,Ludo_na!$A$2:$AB$602,2,0))</f>
        <v>211</v>
      </c>
      <c r="C317" s="225" t="str">
        <f>IF(VLOOKUP($A317,Tournoi!$B$2:$AB$601,3,0)="","",VLOOKUP($A317,Tournoi!$B$2:$AB$601,3,0))</f>
        <v>Meekers</v>
      </c>
      <c r="D317" s="225" t="str">
        <f>IF(VLOOKUP($A317,Tournoi!$B$2:$AB$601,4,0)="","",VLOOKUP($A317,Tournoi!$B$2:$AB$601,4,0))</f>
        <v>Julien</v>
      </c>
      <c r="E317" t="str">
        <f>IF(VLOOKUP($A317,Tournoi!$B$2:$AB$601,5,0)="","",VLOOKUP($A317,Tournoi!$B$2:$AB$601,5,0))</f>
        <v/>
      </c>
      <c r="F317" t="str">
        <f>IF(VLOOKUP($A317,Tournoi!$B$2:$AB$601,6,0)="","",VLOOKUP($A317,Tournoi!$B$2:$AB$601,6,0))</f>
        <v/>
      </c>
      <c r="G317" t="str">
        <f>IF(VLOOKUP($A317,Tournoi!$B$2:$AB$601,6,0)="","",VLOOKUP($A317,Tournoi!$B$2:$AB$601,8,0))</f>
        <v/>
      </c>
      <c r="H317" t="str">
        <f>IF(VLOOKUP($A317,Tournoi!$B$2:$AB$601,6,0)="","",VLOOKUP($A317,Tournoi!$B$2:$AB$601,12,0))</f>
        <v/>
      </c>
      <c r="I317" t="str">
        <f>IF(VLOOKUP($A317,Tournoi!$B$2:$AB$601,6,0)="","",VLOOKUP($A317,Tournoi!$B$2:$AB$601,13,0))</f>
        <v/>
      </c>
      <c r="J317" t="str">
        <f>IF(VLOOKUP($A317,Tournoi!$B$2:$AB$601,6,0)="","",VLOOKUP($A317,Tournoi!$B$2:$AB$601,17,0))</f>
        <v/>
      </c>
      <c r="K317" t="str">
        <f>IF(VLOOKUP($A317,Tournoi!$B$2:$AB$601,6,0)="","",VLOOKUP($A317,Tournoi!$B$2:$AB$601,18,0))</f>
        <v/>
      </c>
      <c r="L317" t="str">
        <f>IF(VLOOKUP($A317,Tournoi!$B$2:$AB$601,6,0)="","",VLOOKUP($A317,Tournoi!$B$2:$AB$601,22,0))</f>
        <v/>
      </c>
    </row>
    <row r="318" spans="1:12" ht="14.1" customHeight="1" x14ac:dyDescent="0.2">
      <c r="A318" s="30">
        <v>317</v>
      </c>
      <c r="B318" s="224">
        <f>IF(VLOOKUP($A318,Ludo_na!$A$2:$AB$602,3,0)="","",VLOOKUP($A318,Ludo_na!$A$2:$AB$602,2,0))</f>
        <v>253</v>
      </c>
      <c r="C318" s="225" t="str">
        <f>IF(VLOOKUP($A318,Tournoi!$B$2:$AB$601,3,0)="","",VLOOKUP($A318,Tournoi!$B$2:$AB$601,3,0))</f>
        <v>Chartier</v>
      </c>
      <c r="D318" s="225" t="str">
        <f>IF(VLOOKUP($A318,Tournoi!$B$2:$AB$601,4,0)="","",VLOOKUP($A318,Tournoi!$B$2:$AB$601,4,0))</f>
        <v>Dominique</v>
      </c>
      <c r="E318" t="str">
        <f>IF(VLOOKUP($A318,Tournoi!$B$2:$AB$601,5,0)="","",VLOOKUP($A318,Tournoi!$B$2:$AB$601,5,0))</f>
        <v/>
      </c>
      <c r="F318" t="str">
        <f>IF(VLOOKUP($A318,Tournoi!$B$2:$AB$601,6,0)="","",VLOOKUP($A318,Tournoi!$B$2:$AB$601,6,0))</f>
        <v/>
      </c>
      <c r="G318" t="str">
        <f>IF(VLOOKUP($A318,Tournoi!$B$2:$AB$601,6,0)="","",VLOOKUP($A318,Tournoi!$B$2:$AB$601,8,0))</f>
        <v/>
      </c>
      <c r="H318" t="str">
        <f>IF(VLOOKUP($A318,Tournoi!$B$2:$AB$601,6,0)="","",VLOOKUP($A318,Tournoi!$B$2:$AB$601,12,0))</f>
        <v/>
      </c>
      <c r="I318" t="str">
        <f>IF(VLOOKUP($A318,Tournoi!$B$2:$AB$601,6,0)="","",VLOOKUP($A318,Tournoi!$B$2:$AB$601,13,0))</f>
        <v/>
      </c>
      <c r="J318" t="str">
        <f>IF(VLOOKUP($A318,Tournoi!$B$2:$AB$601,6,0)="","",VLOOKUP($A318,Tournoi!$B$2:$AB$601,17,0))</f>
        <v/>
      </c>
      <c r="K318" t="str">
        <f>IF(VLOOKUP($A318,Tournoi!$B$2:$AB$601,6,0)="","",VLOOKUP($A318,Tournoi!$B$2:$AB$601,18,0))</f>
        <v/>
      </c>
      <c r="L318" t="str">
        <f>IF(VLOOKUP($A318,Tournoi!$B$2:$AB$601,6,0)="","",VLOOKUP($A318,Tournoi!$B$2:$AB$601,22,0))</f>
        <v/>
      </c>
    </row>
    <row r="319" spans="1:12" ht="14.1" customHeight="1" x14ac:dyDescent="0.2">
      <c r="A319" s="30">
        <v>318</v>
      </c>
      <c r="B319" s="224">
        <f>IF(VLOOKUP($A319,Ludo_na!$A$2:$AB$602,3,0)="","",VLOOKUP($A319,Ludo_na!$A$2:$AB$602,2,0))</f>
        <v>222</v>
      </c>
      <c r="C319" s="225" t="str">
        <f>IF(VLOOKUP($A319,Tournoi!$B$2:$AB$601,3,0)="","",VLOOKUP($A319,Tournoi!$B$2:$AB$601,3,0))</f>
        <v>Van Peteghem</v>
      </c>
      <c r="D319" s="225" t="str">
        <f>IF(VLOOKUP($A319,Tournoi!$B$2:$AB$601,4,0)="","",VLOOKUP($A319,Tournoi!$B$2:$AB$601,4,0))</f>
        <v>Lucien</v>
      </c>
      <c r="E319" s="197" t="str">
        <f>IF(VLOOKUP($A319,Tournoi!$B$2:$AB$601,5,0)="","",VLOOKUP($A319,Tournoi!$B$2:$AB$601,5,0))</f>
        <v>Spelgevaar</v>
      </c>
      <c r="F319" t="str">
        <f>IF(VLOOKUP($A319,Tournoi!$B$2:$AB$601,6,0)="","",VLOOKUP($A319,Tournoi!$B$2:$AB$601,6,0))</f>
        <v>Aanwezig</v>
      </c>
      <c r="G319" t="str">
        <f>IF(VLOOKUP($A319,Tournoi!$B$2:$AB$601,6,0)="","",VLOOKUP($A319,Tournoi!$B$2:$AB$601,8,0))</f>
        <v>Wettlauf nach El Dorado</v>
      </c>
      <c r="H319">
        <f>IF(VLOOKUP($A319,Tournoi!$B$2:$AB$601,6,0)="","",VLOOKUP($A319,Tournoi!$B$2:$AB$601,12,0))</f>
        <v>0.1</v>
      </c>
      <c r="I319" t="str">
        <f>IF(VLOOKUP($A319,Tournoi!$B$2:$AB$601,6,0)="","",VLOOKUP($A319,Tournoi!$B$2:$AB$601,13,0))</f>
        <v>First Class</v>
      </c>
      <c r="J319">
        <f>IF(VLOOKUP($A319,Tournoi!$B$2:$AB$601,6,0)="","",VLOOKUP($A319,Tournoi!$B$2:$AB$601,17,0))</f>
        <v>0.15835777126099707</v>
      </c>
      <c r="K319" t="str">
        <f>IF(VLOOKUP($A319,Tournoi!$B$2:$AB$601,6,0)="","",VLOOKUP($A319,Tournoi!$B$2:$AB$601,18,0))</f>
        <v>Majesty</v>
      </c>
      <c r="L319">
        <f>IF(VLOOKUP($A319,Tournoi!$B$2:$AB$601,6,0)="","",VLOOKUP($A319,Tournoi!$B$2:$AB$601,22,0))</f>
        <v>0.23109243697478993</v>
      </c>
    </row>
    <row r="320" spans="1:12" ht="14.1" customHeight="1" x14ac:dyDescent="0.2">
      <c r="A320" s="30">
        <v>319</v>
      </c>
      <c r="B320" s="224">
        <f>IF(VLOOKUP($A320,Ludo_na!$A$2:$AB$602,3,0)="","",VLOOKUP($A320,Ludo_na!$A$2:$AB$602,2,0))</f>
        <v>460</v>
      </c>
      <c r="C320" s="225" t="str">
        <f>IF(VLOOKUP($A320,Tournoi!$B$2:$AB$601,3,0)="","",VLOOKUP($A320,Tournoi!$B$2:$AB$601,3,0))</f>
        <v>Bragard</v>
      </c>
      <c r="D320" s="225" t="str">
        <f>IF(VLOOKUP($A320,Tournoi!$B$2:$AB$601,4,0)="","",VLOOKUP($A320,Tournoi!$B$2:$AB$601,4,0))</f>
        <v>Louis</v>
      </c>
      <c r="E320" t="str">
        <f>IF(VLOOKUP($A320,Tournoi!$B$2:$AB$601,5,0)="","",VLOOKUP($A320,Tournoi!$B$2:$AB$601,5,0))</f>
        <v/>
      </c>
      <c r="F320" t="str">
        <f>IF(VLOOKUP($A320,Tournoi!$B$2:$AB$601,6,0)="","",VLOOKUP($A320,Tournoi!$B$2:$AB$601,6,0))</f>
        <v/>
      </c>
      <c r="G320" t="str">
        <f>IF(VLOOKUP($A320,Tournoi!$B$2:$AB$601,6,0)="","",VLOOKUP($A320,Tournoi!$B$2:$AB$601,8,0))</f>
        <v/>
      </c>
      <c r="H320" t="str">
        <f>IF(VLOOKUP($A320,Tournoi!$B$2:$AB$601,6,0)="","",VLOOKUP($A320,Tournoi!$B$2:$AB$601,12,0))</f>
        <v/>
      </c>
      <c r="I320" t="str">
        <f>IF(VLOOKUP($A320,Tournoi!$B$2:$AB$601,6,0)="","",VLOOKUP($A320,Tournoi!$B$2:$AB$601,13,0))</f>
        <v/>
      </c>
      <c r="J320" t="str">
        <f>IF(VLOOKUP($A320,Tournoi!$B$2:$AB$601,6,0)="","",VLOOKUP($A320,Tournoi!$B$2:$AB$601,17,0))</f>
        <v/>
      </c>
      <c r="K320" t="str">
        <f>IF(VLOOKUP($A320,Tournoi!$B$2:$AB$601,6,0)="","",VLOOKUP($A320,Tournoi!$B$2:$AB$601,18,0))</f>
        <v/>
      </c>
      <c r="L320" t="str">
        <f>IF(VLOOKUP($A320,Tournoi!$B$2:$AB$601,6,0)="","",VLOOKUP($A320,Tournoi!$B$2:$AB$601,22,0))</f>
        <v/>
      </c>
    </row>
    <row r="321" spans="1:12" ht="14.1" customHeight="1" x14ac:dyDescent="0.2">
      <c r="A321" s="30">
        <v>320</v>
      </c>
      <c r="B321" s="224">
        <f>IF(VLOOKUP($A321,Ludo_na!$A$2:$AB$602,3,0)="","",VLOOKUP($A321,Ludo_na!$A$2:$AB$602,2,0))</f>
        <v>231</v>
      </c>
      <c r="C321" s="225" t="str">
        <f>IF(VLOOKUP($A321,Tournoi!$B$2:$AB$601,3,0)="","",VLOOKUP($A321,Tournoi!$B$2:$AB$601,3,0))</f>
        <v>Filippi</v>
      </c>
      <c r="D321" s="225" t="str">
        <f>IF(VLOOKUP($A321,Tournoi!$B$2:$AB$601,4,0)="","",VLOOKUP($A321,Tournoi!$B$2:$AB$601,4,0))</f>
        <v>Luca</v>
      </c>
      <c r="E321" t="str">
        <f>IF(VLOOKUP($A321,Tournoi!$B$2:$AB$601,5,0)="","",VLOOKUP($A321,Tournoi!$B$2:$AB$601,5,0))</f>
        <v/>
      </c>
      <c r="F321" t="str">
        <f>IF(VLOOKUP($A321,Tournoi!$B$2:$AB$601,6,0)="","",VLOOKUP($A321,Tournoi!$B$2:$AB$601,6,0))</f>
        <v/>
      </c>
      <c r="G321" t="str">
        <f>IF(VLOOKUP($A321,Tournoi!$B$2:$AB$601,6,0)="","",VLOOKUP($A321,Tournoi!$B$2:$AB$601,8,0))</f>
        <v/>
      </c>
      <c r="H321" t="str">
        <f>IF(VLOOKUP($A321,Tournoi!$B$2:$AB$601,6,0)="","",VLOOKUP($A321,Tournoi!$B$2:$AB$601,12,0))</f>
        <v/>
      </c>
      <c r="I321" t="str">
        <f>IF(VLOOKUP($A321,Tournoi!$B$2:$AB$601,6,0)="","",VLOOKUP($A321,Tournoi!$B$2:$AB$601,13,0))</f>
        <v/>
      </c>
      <c r="J321" t="str">
        <f>IF(VLOOKUP($A321,Tournoi!$B$2:$AB$601,6,0)="","",VLOOKUP($A321,Tournoi!$B$2:$AB$601,17,0))</f>
        <v/>
      </c>
      <c r="K321" t="str">
        <f>IF(VLOOKUP($A321,Tournoi!$B$2:$AB$601,6,0)="","",VLOOKUP($A321,Tournoi!$B$2:$AB$601,18,0))</f>
        <v/>
      </c>
      <c r="L321" t="str">
        <f>IF(VLOOKUP($A321,Tournoi!$B$2:$AB$601,6,0)="","",VLOOKUP($A321,Tournoi!$B$2:$AB$601,22,0))</f>
        <v/>
      </c>
    </row>
    <row r="322" spans="1:12" ht="14.1" customHeight="1" x14ac:dyDescent="0.2">
      <c r="A322" s="30">
        <v>321</v>
      </c>
      <c r="B322" s="224">
        <f>IF(VLOOKUP($A322,Ludo_na!$A$2:$AB$602,3,0)="","",VLOOKUP($A322,Ludo_na!$A$2:$AB$602,2,0))</f>
        <v>331</v>
      </c>
      <c r="C322" s="225" t="str">
        <f>IF(VLOOKUP($A322,Tournoi!$B$2:$AB$601,3,0)="","",VLOOKUP($A322,Tournoi!$B$2:$AB$601,3,0))</f>
        <v>Huylebroeck</v>
      </c>
      <c r="D322" s="225" t="str">
        <f>IF(VLOOKUP($A322,Tournoi!$B$2:$AB$601,4,0)="","",VLOOKUP($A322,Tournoi!$B$2:$AB$601,4,0))</f>
        <v>Jeroen</v>
      </c>
      <c r="E322" t="str">
        <f>IF(VLOOKUP($A322,Tournoi!$B$2:$AB$601,5,0)="","",VLOOKUP($A322,Tournoi!$B$2:$AB$601,5,0))</f>
        <v/>
      </c>
      <c r="F322" t="str">
        <f>IF(VLOOKUP($A322,Tournoi!$B$2:$AB$601,6,0)="","",VLOOKUP($A322,Tournoi!$B$2:$AB$601,6,0))</f>
        <v/>
      </c>
      <c r="G322" t="str">
        <f>IF(VLOOKUP($A322,Tournoi!$B$2:$AB$601,6,0)="","",VLOOKUP($A322,Tournoi!$B$2:$AB$601,8,0))</f>
        <v/>
      </c>
      <c r="H322" t="str">
        <f>IF(VLOOKUP($A322,Tournoi!$B$2:$AB$601,6,0)="","",VLOOKUP($A322,Tournoi!$B$2:$AB$601,12,0))</f>
        <v/>
      </c>
      <c r="I322" t="str">
        <f>IF(VLOOKUP($A322,Tournoi!$B$2:$AB$601,6,0)="","",VLOOKUP($A322,Tournoi!$B$2:$AB$601,13,0))</f>
        <v/>
      </c>
      <c r="J322" t="str">
        <f>IF(VLOOKUP($A322,Tournoi!$B$2:$AB$601,6,0)="","",VLOOKUP($A322,Tournoi!$B$2:$AB$601,17,0))</f>
        <v/>
      </c>
      <c r="K322" t="str">
        <f>IF(VLOOKUP($A322,Tournoi!$B$2:$AB$601,6,0)="","",VLOOKUP($A322,Tournoi!$B$2:$AB$601,18,0))</f>
        <v/>
      </c>
      <c r="L322" t="str">
        <f>IF(VLOOKUP($A322,Tournoi!$B$2:$AB$601,6,0)="","",VLOOKUP($A322,Tournoi!$B$2:$AB$601,22,0))</f>
        <v/>
      </c>
    </row>
    <row r="323" spans="1:12" ht="14.1" customHeight="1" x14ac:dyDescent="0.2">
      <c r="A323" s="30">
        <v>322</v>
      </c>
      <c r="B323" s="224">
        <f>IF(VLOOKUP($A323,Ludo_na!$A$2:$AB$602,3,0)="","",VLOOKUP($A323,Ludo_na!$A$2:$AB$602,2,0))</f>
        <v>113</v>
      </c>
      <c r="C323" s="225" t="str">
        <f>IF(VLOOKUP($A323,Tournoi!$B$2:$AB$601,3,0)="","",VLOOKUP($A323,Tournoi!$B$2:$AB$601,3,0))</f>
        <v>Hautekeete</v>
      </c>
      <c r="D323" s="225" t="str">
        <f>IF(VLOOKUP($A323,Tournoi!$B$2:$AB$601,4,0)="","",VLOOKUP($A323,Tournoi!$B$2:$AB$601,4,0))</f>
        <v>Dimitri</v>
      </c>
      <c r="E323" s="197" t="str">
        <f>IF(VLOOKUP($A323,Tournoi!$B$2:$AB$601,5,0)="","",VLOOKUP($A323,Tournoi!$B$2:$AB$601,5,0))</f>
        <v>Twenty-Four</v>
      </c>
      <c r="F323" t="str">
        <f>IF(VLOOKUP($A323,Tournoi!$B$2:$AB$601,6,0)="","",VLOOKUP($A323,Tournoi!$B$2:$AB$601,6,0))</f>
        <v/>
      </c>
      <c r="G323" t="str">
        <f>IF(VLOOKUP($A323,Tournoi!$B$2:$AB$601,6,0)="","",VLOOKUP($A323,Tournoi!$B$2:$AB$601,8,0))</f>
        <v/>
      </c>
      <c r="H323" t="str">
        <f>IF(VLOOKUP($A323,Tournoi!$B$2:$AB$601,6,0)="","",VLOOKUP($A323,Tournoi!$B$2:$AB$601,12,0))</f>
        <v/>
      </c>
      <c r="I323" t="str">
        <f>IF(VLOOKUP($A323,Tournoi!$B$2:$AB$601,6,0)="","",VLOOKUP($A323,Tournoi!$B$2:$AB$601,13,0))</f>
        <v/>
      </c>
      <c r="J323" t="str">
        <f>IF(VLOOKUP($A323,Tournoi!$B$2:$AB$601,6,0)="","",VLOOKUP($A323,Tournoi!$B$2:$AB$601,17,0))</f>
        <v/>
      </c>
      <c r="K323" t="str">
        <f>IF(VLOOKUP($A323,Tournoi!$B$2:$AB$601,6,0)="","",VLOOKUP($A323,Tournoi!$B$2:$AB$601,18,0))</f>
        <v/>
      </c>
      <c r="L323" t="str">
        <f>IF(VLOOKUP($A323,Tournoi!$B$2:$AB$601,6,0)="","",VLOOKUP($A323,Tournoi!$B$2:$AB$601,22,0))</f>
        <v/>
      </c>
    </row>
    <row r="324" spans="1:12" ht="14.1" customHeight="1" x14ac:dyDescent="0.2">
      <c r="A324" s="30">
        <v>323</v>
      </c>
      <c r="B324" s="224">
        <f>IF(VLOOKUP($A324,Ludo_na!$A$2:$AB$602,3,0)="","",VLOOKUP($A324,Ludo_na!$A$2:$AB$602,2,0))</f>
        <v>468</v>
      </c>
      <c r="C324" s="225" t="str">
        <f>IF(VLOOKUP($A324,Tournoi!$B$2:$AB$601,3,0)="","",VLOOKUP($A324,Tournoi!$B$2:$AB$601,3,0))</f>
        <v>Demanet</v>
      </c>
      <c r="D324" s="225" t="str">
        <f>IF(VLOOKUP($A324,Tournoi!$B$2:$AB$601,4,0)="","",VLOOKUP($A324,Tournoi!$B$2:$AB$601,4,0))</f>
        <v>Fabienne</v>
      </c>
      <c r="E324" t="str">
        <f>IF(VLOOKUP($A324,Tournoi!$B$2:$AB$601,5,0)="","",VLOOKUP($A324,Tournoi!$B$2:$AB$601,5,0))</f>
        <v/>
      </c>
      <c r="F324" t="str">
        <f>IF(VLOOKUP($A324,Tournoi!$B$2:$AB$601,6,0)="","",VLOOKUP($A324,Tournoi!$B$2:$AB$601,6,0))</f>
        <v/>
      </c>
      <c r="G324" t="str">
        <f>IF(VLOOKUP($A324,Tournoi!$B$2:$AB$601,6,0)="","",VLOOKUP($A324,Tournoi!$B$2:$AB$601,8,0))</f>
        <v/>
      </c>
      <c r="H324" t="str">
        <f>IF(VLOOKUP($A324,Tournoi!$B$2:$AB$601,6,0)="","",VLOOKUP($A324,Tournoi!$B$2:$AB$601,12,0))</f>
        <v/>
      </c>
      <c r="I324" t="str">
        <f>IF(VLOOKUP($A324,Tournoi!$B$2:$AB$601,6,0)="","",VLOOKUP($A324,Tournoi!$B$2:$AB$601,13,0))</f>
        <v/>
      </c>
      <c r="J324" t="str">
        <f>IF(VLOOKUP($A324,Tournoi!$B$2:$AB$601,6,0)="","",VLOOKUP($A324,Tournoi!$B$2:$AB$601,17,0))</f>
        <v/>
      </c>
      <c r="K324" t="str">
        <f>IF(VLOOKUP($A324,Tournoi!$B$2:$AB$601,6,0)="","",VLOOKUP($A324,Tournoi!$B$2:$AB$601,18,0))</f>
        <v/>
      </c>
      <c r="L324" t="str">
        <f>IF(VLOOKUP($A324,Tournoi!$B$2:$AB$601,6,0)="","",VLOOKUP($A324,Tournoi!$B$2:$AB$601,22,0))</f>
        <v/>
      </c>
    </row>
    <row r="325" spans="1:12" ht="14.1" customHeight="1" x14ac:dyDescent="0.2">
      <c r="A325" s="30">
        <v>324</v>
      </c>
      <c r="B325" s="224">
        <f>IF(VLOOKUP($A325,Ludo_na!$A$2:$AB$602,3,0)="","",VLOOKUP($A325,Ludo_na!$A$2:$AB$602,2,0))</f>
        <v>388</v>
      </c>
      <c r="C325" s="225" t="str">
        <f>IF(VLOOKUP($A325,Tournoi!$B$2:$AB$601,3,0)="","",VLOOKUP($A325,Tournoi!$B$2:$AB$601,3,0))</f>
        <v>Wilmart</v>
      </c>
      <c r="D325" s="225" t="str">
        <f>IF(VLOOKUP($A325,Tournoi!$B$2:$AB$601,4,0)="","",VLOOKUP($A325,Tournoi!$B$2:$AB$601,4,0))</f>
        <v>Justine</v>
      </c>
      <c r="E325" t="str">
        <f>IF(VLOOKUP($A325,Tournoi!$B$2:$AB$601,5,0)="","",VLOOKUP($A325,Tournoi!$B$2:$AB$601,5,0))</f>
        <v/>
      </c>
      <c r="F325" t="str">
        <f>IF(VLOOKUP($A325,Tournoi!$B$2:$AB$601,6,0)="","",VLOOKUP($A325,Tournoi!$B$2:$AB$601,6,0))</f>
        <v/>
      </c>
      <c r="G325" t="str">
        <f>IF(VLOOKUP($A325,Tournoi!$B$2:$AB$601,6,0)="","",VLOOKUP($A325,Tournoi!$B$2:$AB$601,8,0))</f>
        <v/>
      </c>
      <c r="H325" t="str">
        <f>IF(VLOOKUP($A325,Tournoi!$B$2:$AB$601,6,0)="","",VLOOKUP($A325,Tournoi!$B$2:$AB$601,12,0))</f>
        <v/>
      </c>
      <c r="I325" t="str">
        <f>IF(VLOOKUP($A325,Tournoi!$B$2:$AB$601,6,0)="","",VLOOKUP($A325,Tournoi!$B$2:$AB$601,13,0))</f>
        <v/>
      </c>
      <c r="J325" t="str">
        <f>IF(VLOOKUP($A325,Tournoi!$B$2:$AB$601,6,0)="","",VLOOKUP($A325,Tournoi!$B$2:$AB$601,17,0))</f>
        <v/>
      </c>
      <c r="K325" t="str">
        <f>IF(VLOOKUP($A325,Tournoi!$B$2:$AB$601,6,0)="","",VLOOKUP($A325,Tournoi!$B$2:$AB$601,18,0))</f>
        <v/>
      </c>
      <c r="L325" t="str">
        <f>IF(VLOOKUP($A325,Tournoi!$B$2:$AB$601,6,0)="","",VLOOKUP($A325,Tournoi!$B$2:$AB$601,22,0))</f>
        <v/>
      </c>
    </row>
    <row r="326" spans="1:12" ht="14.1" customHeight="1" x14ac:dyDescent="0.2">
      <c r="A326" s="30">
        <v>325</v>
      </c>
      <c r="B326" s="224">
        <f>IF(VLOOKUP($A326,Ludo_na!$A$2:$AB$602,3,0)="","",VLOOKUP($A326,Ludo_na!$A$2:$AB$602,2,0))</f>
        <v>494</v>
      </c>
      <c r="C326" s="225" t="str">
        <f>IF(VLOOKUP($A326,Tournoi!$B$2:$AB$601,3,0)="","",VLOOKUP($A326,Tournoi!$B$2:$AB$601,3,0))</f>
        <v>Van Audenaerde</v>
      </c>
      <c r="D326" s="225" t="str">
        <f>IF(VLOOKUP($A326,Tournoi!$B$2:$AB$601,4,0)="","",VLOOKUP($A326,Tournoi!$B$2:$AB$601,4,0))</f>
        <v>Jasper</v>
      </c>
      <c r="E326" t="str">
        <f>IF(VLOOKUP($A326,Tournoi!$B$2:$AB$601,5,0)="","",VLOOKUP($A326,Tournoi!$B$2:$AB$601,5,0))</f>
        <v/>
      </c>
      <c r="F326" t="str">
        <f>IF(VLOOKUP($A326,Tournoi!$B$2:$AB$601,6,0)="","",VLOOKUP($A326,Tournoi!$B$2:$AB$601,6,0))</f>
        <v/>
      </c>
      <c r="G326" t="str">
        <f>IF(VLOOKUP($A326,Tournoi!$B$2:$AB$601,6,0)="","",VLOOKUP($A326,Tournoi!$B$2:$AB$601,8,0))</f>
        <v/>
      </c>
      <c r="H326" t="str">
        <f>IF(VLOOKUP($A326,Tournoi!$B$2:$AB$601,6,0)="","",VLOOKUP($A326,Tournoi!$B$2:$AB$601,12,0))</f>
        <v/>
      </c>
      <c r="I326" t="str">
        <f>IF(VLOOKUP($A326,Tournoi!$B$2:$AB$601,6,0)="","",VLOOKUP($A326,Tournoi!$B$2:$AB$601,13,0))</f>
        <v/>
      </c>
      <c r="J326" t="str">
        <f>IF(VLOOKUP($A326,Tournoi!$B$2:$AB$601,6,0)="","",VLOOKUP($A326,Tournoi!$B$2:$AB$601,17,0))</f>
        <v/>
      </c>
      <c r="K326" t="str">
        <f>IF(VLOOKUP($A326,Tournoi!$B$2:$AB$601,6,0)="","",VLOOKUP($A326,Tournoi!$B$2:$AB$601,18,0))</f>
        <v/>
      </c>
      <c r="L326" t="str">
        <f>IF(VLOOKUP($A326,Tournoi!$B$2:$AB$601,6,0)="","",VLOOKUP($A326,Tournoi!$B$2:$AB$601,22,0))</f>
        <v/>
      </c>
    </row>
    <row r="327" spans="1:12" ht="14.1" customHeight="1" x14ac:dyDescent="0.2">
      <c r="A327" s="30">
        <v>326</v>
      </c>
      <c r="B327" s="224">
        <f>IF(VLOOKUP($A327,Ludo_na!$A$2:$AB$602,3,0)="","",VLOOKUP($A327,Ludo_na!$A$2:$AB$602,2,0))</f>
        <v>61</v>
      </c>
      <c r="C327" s="225" t="str">
        <f>IF(VLOOKUP($A327,Tournoi!$B$2:$AB$601,3,0)="","",VLOOKUP($A327,Tournoi!$B$2:$AB$601,3,0))</f>
        <v>Bertin</v>
      </c>
      <c r="D327" s="225" t="str">
        <f>IF(VLOOKUP($A327,Tournoi!$B$2:$AB$601,4,0)="","",VLOOKUP($A327,Tournoi!$B$2:$AB$601,4,0))</f>
        <v>Jean-Philippe</v>
      </c>
      <c r="E327" t="str">
        <f>IF(VLOOKUP($A327,Tournoi!$B$2:$AB$601,5,0)="","",VLOOKUP($A327,Tournoi!$B$2:$AB$601,5,0))</f>
        <v/>
      </c>
      <c r="F327" s="226" t="str">
        <f>IF(VLOOKUP($A327,Tournoi!$B$2:$AB$601,6,0)="","",VLOOKUP($A327,Tournoi!$B$2:$AB$601,6,0))</f>
        <v>Aanwezig</v>
      </c>
      <c r="G327" s="226" t="str">
        <f>IF(VLOOKUP($A327,Tournoi!$B$2:$AB$601,6,0)="","",VLOOKUP($A327,Tournoi!$B$2:$AB$601,8,0))</f>
        <v>Notre Dame</v>
      </c>
      <c r="H327" s="227">
        <f>IF(VLOOKUP($A327,Tournoi!$B$2:$AB$601,6,0)="","",VLOOKUP($A327,Tournoi!$B$2:$AB$601,12,0))</f>
        <v>104.33333333333333</v>
      </c>
      <c r="I327" s="226" t="str">
        <f>IF(VLOOKUP($A327,Tournoi!$B$2:$AB$601,6,0)="","",VLOOKUP($A327,Tournoi!$B$2:$AB$601,13,0))</f>
        <v>Great Western Trail</v>
      </c>
      <c r="J327" s="227">
        <f>IF(VLOOKUP($A327,Tournoi!$B$2:$AB$601,6,0)="","",VLOOKUP($A327,Tournoi!$B$2:$AB$601,17,0))</f>
        <v>104.30545454545455</v>
      </c>
      <c r="K327" s="226" t="str">
        <f>IF(VLOOKUP($A327,Tournoi!$B$2:$AB$601,6,0)="","",VLOOKUP($A327,Tournoi!$B$2:$AB$601,18,0))</f>
        <v>Dominion</v>
      </c>
      <c r="L327" s="227">
        <f>IF(VLOOKUP($A327,Tournoi!$B$2:$AB$601,6,0)="","",VLOOKUP($A327,Tournoi!$B$2:$AB$601,22,0))</f>
        <v>0.15</v>
      </c>
    </row>
    <row r="328" spans="1:12" ht="14.1" customHeight="1" x14ac:dyDescent="0.2">
      <c r="A328" s="30">
        <v>327</v>
      </c>
      <c r="B328" s="224">
        <f>IF(VLOOKUP($A328,Ludo_na!$A$2:$AB$602,3,0)="","",VLOOKUP($A328,Ludo_na!$A$2:$AB$602,2,0))</f>
        <v>143</v>
      </c>
      <c r="C328" s="225" t="str">
        <f>IF(VLOOKUP($A328,Tournoi!$B$2:$AB$601,3,0)="","",VLOOKUP($A328,Tournoi!$B$2:$AB$601,3,0))</f>
        <v>Van Gassen</v>
      </c>
      <c r="D328" s="225" t="str">
        <f>IF(VLOOKUP($A328,Tournoi!$B$2:$AB$601,4,0)="","",VLOOKUP($A328,Tournoi!$B$2:$AB$601,4,0))</f>
        <v>Dorien</v>
      </c>
      <c r="E328" t="str">
        <f>IF(VLOOKUP($A328,Tournoi!$B$2:$AB$601,5,0)="","",VLOOKUP($A328,Tournoi!$B$2:$AB$601,5,0))</f>
        <v/>
      </c>
      <c r="F328" s="226" t="str">
        <f>IF(VLOOKUP($A328,Tournoi!$B$2:$AB$601,6,0)="","",VLOOKUP($A328,Tournoi!$B$2:$AB$601,6,0))</f>
        <v/>
      </c>
      <c r="G328" s="226" t="str">
        <f>IF(VLOOKUP($A328,Tournoi!$B$2:$AB$601,6,0)="","",VLOOKUP($A328,Tournoi!$B$2:$AB$601,8,0))</f>
        <v/>
      </c>
      <c r="H328" s="227" t="str">
        <f>IF(VLOOKUP($A328,Tournoi!$B$2:$AB$601,6,0)="","",VLOOKUP($A328,Tournoi!$B$2:$AB$601,12,0))</f>
        <v/>
      </c>
      <c r="I328" s="226" t="str">
        <f>IF(VLOOKUP($A328,Tournoi!$B$2:$AB$601,6,0)="","",VLOOKUP($A328,Tournoi!$B$2:$AB$601,13,0))</f>
        <v/>
      </c>
      <c r="J328" s="227" t="str">
        <f>IF(VLOOKUP($A328,Tournoi!$B$2:$AB$601,6,0)="","",VLOOKUP($A328,Tournoi!$B$2:$AB$601,17,0))</f>
        <v/>
      </c>
      <c r="K328" s="226" t="str">
        <f>IF(VLOOKUP($A328,Tournoi!$B$2:$AB$601,6,0)="","",VLOOKUP($A328,Tournoi!$B$2:$AB$601,18,0))</f>
        <v/>
      </c>
      <c r="L328" s="227" t="str">
        <f>IF(VLOOKUP($A328,Tournoi!$B$2:$AB$601,6,0)="","",VLOOKUP($A328,Tournoi!$B$2:$AB$601,22,0))</f>
        <v/>
      </c>
    </row>
    <row r="329" spans="1:12" ht="14.1" customHeight="1" x14ac:dyDescent="0.2">
      <c r="A329" s="30">
        <v>328</v>
      </c>
      <c r="B329" s="224">
        <f>IF(VLOOKUP($A329,Ludo_na!$A$2:$AB$602,3,0)="","",VLOOKUP($A329,Ludo_na!$A$2:$AB$602,2,0))</f>
        <v>14</v>
      </c>
      <c r="C329" s="225" t="str">
        <f>IF(VLOOKUP($A329,Tournoi!$B$2:$AB$601,3,0)="","",VLOOKUP($A329,Tournoi!$B$2:$AB$601,3,0))</f>
        <v>Nuyts</v>
      </c>
      <c r="D329" s="225" t="str">
        <f>IF(VLOOKUP($A329,Tournoi!$B$2:$AB$601,4,0)="","",VLOOKUP($A329,Tournoi!$B$2:$AB$601,4,0))</f>
        <v>Johan</v>
      </c>
      <c r="E329" s="197" t="str">
        <f>IF(VLOOKUP($A329,Tournoi!$B$2:$AB$601,5,0)="","",VLOOKUP($A329,Tournoi!$B$2:$AB$601,5,0))</f>
        <v>Spellenclub Mechelen</v>
      </c>
      <c r="F329" s="226" t="str">
        <f>IF(VLOOKUP($A329,Tournoi!$B$2:$AB$601,6,0)="","",VLOOKUP($A329,Tournoi!$B$2:$AB$601,6,0))</f>
        <v>Aanwezig</v>
      </c>
      <c r="G329" s="226" t="str">
        <f>IF(VLOOKUP($A329,Tournoi!$B$2:$AB$601,6,0)="","",VLOOKUP($A329,Tournoi!$B$2:$AB$601,8,0))</f>
        <v>De Kolonisten van Catan</v>
      </c>
      <c r="H329" s="227">
        <f>IF(VLOOKUP($A329,Tournoi!$B$2:$AB$601,6,0)="","",VLOOKUP($A329,Tournoi!$B$2:$AB$601,12,0))</f>
        <v>104.34482758620689</v>
      </c>
      <c r="I329" s="226" t="str">
        <f>IF(VLOOKUP($A329,Tournoi!$B$2:$AB$601,6,0)="","",VLOOKUP($A329,Tournoi!$B$2:$AB$601,13,0))</f>
        <v>Die Burgen von Burgund</v>
      </c>
      <c r="J329" s="227">
        <f>IF(VLOOKUP($A329,Tournoi!$B$2:$AB$601,6,0)="","",VLOOKUP($A329,Tournoi!$B$2:$AB$601,17,0))</f>
        <v>33.581839904420548</v>
      </c>
      <c r="K329" s="226" t="str">
        <f>IF(VLOOKUP($A329,Tournoi!$B$2:$AB$601,6,0)="","",VLOOKUP($A329,Tournoi!$B$2:$AB$601,18,0))</f>
        <v>7 Wonders</v>
      </c>
      <c r="L329" s="227">
        <f>IF(VLOOKUP($A329,Tournoi!$B$2:$AB$601,6,0)="","",VLOOKUP($A329,Tournoi!$B$2:$AB$601,22,0))</f>
        <v>106.22641509433963</v>
      </c>
    </row>
    <row r="330" spans="1:12" ht="14.1" customHeight="1" x14ac:dyDescent="0.2">
      <c r="A330" s="30">
        <v>329</v>
      </c>
      <c r="B330" s="224">
        <f>IF(VLOOKUP($A330,Ludo_na!$A$2:$AB$602,3,0)="","",VLOOKUP($A330,Ludo_na!$A$2:$AB$602,2,0))</f>
        <v>417</v>
      </c>
      <c r="C330" s="225" t="str">
        <f>IF(VLOOKUP($A330,Tournoi!$B$2:$AB$601,3,0)="","",VLOOKUP($A330,Tournoi!$B$2:$AB$601,3,0))</f>
        <v>Florizoone</v>
      </c>
      <c r="D330" s="225" t="str">
        <f>IF(VLOOKUP($A330,Tournoi!$B$2:$AB$601,4,0)="","",VLOOKUP($A330,Tournoi!$B$2:$AB$601,4,0))</f>
        <v>Arto</v>
      </c>
      <c r="E330" s="197" t="str">
        <f>IF(VLOOKUP($A330,Tournoi!$B$2:$AB$601,5,0)="","",VLOOKUP($A330,Tournoi!$B$2:$AB$601,5,0))</f>
        <v>Spelen op Zolder</v>
      </c>
      <c r="F330" t="str">
        <f>IF(VLOOKUP($A330,Tournoi!$B$2:$AB$601,6,0)="","",VLOOKUP($A330,Tournoi!$B$2:$AB$601,6,0))</f>
        <v/>
      </c>
      <c r="G330" t="str">
        <f>IF(VLOOKUP($A330,Tournoi!$B$2:$AB$601,6,0)="","",VLOOKUP($A330,Tournoi!$B$2:$AB$601,8,0))</f>
        <v/>
      </c>
      <c r="H330" t="str">
        <f>IF(VLOOKUP($A330,Tournoi!$B$2:$AB$601,6,0)="","",VLOOKUP($A330,Tournoi!$B$2:$AB$601,12,0))</f>
        <v/>
      </c>
      <c r="I330" t="str">
        <f>IF(VLOOKUP($A330,Tournoi!$B$2:$AB$601,6,0)="","",VLOOKUP($A330,Tournoi!$B$2:$AB$601,13,0))</f>
        <v/>
      </c>
      <c r="J330" t="str">
        <f>IF(VLOOKUP($A330,Tournoi!$B$2:$AB$601,6,0)="","",VLOOKUP($A330,Tournoi!$B$2:$AB$601,17,0))</f>
        <v/>
      </c>
      <c r="K330" t="str">
        <f>IF(VLOOKUP($A330,Tournoi!$B$2:$AB$601,6,0)="","",VLOOKUP($A330,Tournoi!$B$2:$AB$601,18,0))</f>
        <v/>
      </c>
      <c r="L330" t="str">
        <f>IF(VLOOKUP($A330,Tournoi!$B$2:$AB$601,6,0)="","",VLOOKUP($A330,Tournoi!$B$2:$AB$601,22,0))</f>
        <v/>
      </c>
    </row>
    <row r="331" spans="1:12" ht="14.1" customHeight="1" x14ac:dyDescent="0.2">
      <c r="A331" s="30">
        <v>330</v>
      </c>
      <c r="B331" s="224">
        <f>IF(VLOOKUP($A331,Ludo_na!$A$2:$AB$602,3,0)="","",VLOOKUP($A331,Ludo_na!$A$2:$AB$602,2,0))</f>
        <v>287</v>
      </c>
      <c r="C331" s="225" t="str">
        <f>IF(VLOOKUP($A331,Tournoi!$B$2:$AB$601,3,0)="","",VLOOKUP($A331,Tournoi!$B$2:$AB$601,3,0))</f>
        <v>De Vogelaere</v>
      </c>
      <c r="D331" s="225" t="str">
        <f>IF(VLOOKUP($A331,Tournoi!$B$2:$AB$601,4,0)="","",VLOOKUP($A331,Tournoi!$B$2:$AB$601,4,0))</f>
        <v>Robin</v>
      </c>
      <c r="E331" s="197" t="str">
        <f>IF(VLOOKUP($A331,Tournoi!$B$2:$AB$601,5,0)="","",VLOOKUP($A331,Tournoi!$B$2:$AB$601,5,0))</f>
        <v>Spellenclub Mechelen</v>
      </c>
      <c r="F331" t="str">
        <f>IF(VLOOKUP($A331,Tournoi!$B$2:$AB$601,6,0)="","",VLOOKUP($A331,Tournoi!$B$2:$AB$601,6,0))</f>
        <v/>
      </c>
      <c r="G331" t="str">
        <f>IF(VLOOKUP($A331,Tournoi!$B$2:$AB$601,6,0)="","",VLOOKUP($A331,Tournoi!$B$2:$AB$601,8,0))</f>
        <v/>
      </c>
      <c r="H331" t="str">
        <f>IF(VLOOKUP($A331,Tournoi!$B$2:$AB$601,6,0)="","",VLOOKUP($A331,Tournoi!$B$2:$AB$601,12,0))</f>
        <v/>
      </c>
      <c r="I331" t="str">
        <f>IF(VLOOKUP($A331,Tournoi!$B$2:$AB$601,6,0)="","",VLOOKUP($A331,Tournoi!$B$2:$AB$601,13,0))</f>
        <v/>
      </c>
      <c r="J331" t="str">
        <f>IF(VLOOKUP($A331,Tournoi!$B$2:$AB$601,6,0)="","",VLOOKUP($A331,Tournoi!$B$2:$AB$601,17,0))</f>
        <v/>
      </c>
      <c r="K331" t="str">
        <f>IF(VLOOKUP($A331,Tournoi!$B$2:$AB$601,6,0)="","",VLOOKUP($A331,Tournoi!$B$2:$AB$601,18,0))</f>
        <v/>
      </c>
      <c r="L331" t="str">
        <f>IF(VLOOKUP($A331,Tournoi!$B$2:$AB$601,6,0)="","",VLOOKUP($A331,Tournoi!$B$2:$AB$601,22,0))</f>
        <v/>
      </c>
    </row>
    <row r="332" spans="1:12" ht="14.1" customHeight="1" x14ac:dyDescent="0.2">
      <c r="A332" s="30">
        <v>331</v>
      </c>
      <c r="B332" s="224">
        <f>IF(VLOOKUP($A332,Ludo_na!$A$2:$AB$602,3,0)="","",VLOOKUP($A332,Ludo_na!$A$2:$AB$602,2,0))</f>
        <v>96</v>
      </c>
      <c r="C332" s="225" t="str">
        <f>IF(VLOOKUP($A332,Tournoi!$B$2:$AB$601,3,0)="","",VLOOKUP($A332,Tournoi!$B$2:$AB$601,3,0))</f>
        <v>Hellemans</v>
      </c>
      <c r="D332" s="225" t="str">
        <f>IF(VLOOKUP($A332,Tournoi!$B$2:$AB$601,4,0)="","",VLOOKUP($A332,Tournoi!$B$2:$AB$601,4,0))</f>
        <v>Balte</v>
      </c>
      <c r="E332" s="197" t="str">
        <f>IF(VLOOKUP($A332,Tournoi!$B$2:$AB$601,5,0)="","",VLOOKUP($A332,Tournoi!$B$2:$AB$601,5,0))</f>
        <v>Spellenclub Mechelen</v>
      </c>
      <c r="F332" s="226" t="str">
        <f>IF(VLOOKUP($A332,Tournoi!$B$2:$AB$601,6,0)="","",VLOOKUP($A332,Tournoi!$B$2:$AB$601,6,0))</f>
        <v>Aanwezig</v>
      </c>
      <c r="G332" s="226" t="str">
        <f>IF(VLOOKUP($A332,Tournoi!$B$2:$AB$601,6,0)="","",VLOOKUP($A332,Tournoi!$B$2:$AB$601,8,0))</f>
        <v>De Kolonisten van Catan</v>
      </c>
      <c r="H332" s="227">
        <f>IF(VLOOKUP($A332,Tournoi!$B$2:$AB$601,6,0)="","",VLOOKUP($A332,Tournoi!$B$2:$AB$601,12,0))</f>
        <v>104.38461538461539</v>
      </c>
      <c r="I332" s="226" t="str">
        <f>IF(VLOOKUP($A332,Tournoi!$B$2:$AB$601,6,0)="","",VLOOKUP($A332,Tournoi!$B$2:$AB$601,13,0))</f>
        <v>Village</v>
      </c>
      <c r="J332" s="227">
        <f>IF(VLOOKUP($A332,Tournoi!$B$2:$AB$601,6,0)="","",VLOOKUP($A332,Tournoi!$B$2:$AB$601,17,0))</f>
        <v>66.937106918238982</v>
      </c>
      <c r="K332" s="226" t="str">
        <f>IF(VLOOKUP($A332,Tournoi!$B$2:$AB$601,6,0)="","",VLOOKUP($A332,Tournoi!$B$2:$AB$601,18,0))</f>
        <v>Majesty</v>
      </c>
      <c r="L332" s="227">
        <f>IF(VLOOKUP($A332,Tournoi!$B$2:$AB$601,6,0)="","",VLOOKUP($A332,Tournoi!$B$2:$AB$601,22,0))</f>
        <v>33.563042368555379</v>
      </c>
    </row>
    <row r="333" spans="1:12" ht="14.1" customHeight="1" x14ac:dyDescent="0.2">
      <c r="A333" s="30">
        <v>332</v>
      </c>
      <c r="B333" s="224">
        <f>IF(VLOOKUP($A333,Ludo_na!$A$2:$AB$602,3,0)="","",VLOOKUP($A333,Ludo_na!$A$2:$AB$602,2,0))</f>
        <v>155</v>
      </c>
      <c r="C333" s="225" t="str">
        <f>IF(VLOOKUP($A333,Tournoi!$B$2:$AB$601,3,0)="","",VLOOKUP($A333,Tournoi!$B$2:$AB$601,3,0))</f>
        <v>Suetens</v>
      </c>
      <c r="D333" s="225" t="str">
        <f>IF(VLOOKUP($A333,Tournoi!$B$2:$AB$601,4,0)="","",VLOOKUP($A333,Tournoi!$B$2:$AB$601,4,0))</f>
        <v>Thomas</v>
      </c>
      <c r="E333" t="str">
        <f>IF(VLOOKUP($A333,Tournoi!$B$2:$AB$601,5,0)="","",VLOOKUP($A333,Tournoi!$B$2:$AB$601,5,0))</f>
        <v/>
      </c>
      <c r="F333" t="str">
        <f>IF(VLOOKUP($A333,Tournoi!$B$2:$AB$601,6,0)="","",VLOOKUP($A333,Tournoi!$B$2:$AB$601,6,0))</f>
        <v/>
      </c>
      <c r="G333" t="str">
        <f>IF(VLOOKUP($A333,Tournoi!$B$2:$AB$601,6,0)="","",VLOOKUP($A333,Tournoi!$B$2:$AB$601,8,0))</f>
        <v/>
      </c>
      <c r="H333" t="str">
        <f>IF(VLOOKUP($A333,Tournoi!$B$2:$AB$601,6,0)="","",VLOOKUP($A333,Tournoi!$B$2:$AB$601,12,0))</f>
        <v/>
      </c>
      <c r="I333" t="str">
        <f>IF(VLOOKUP($A333,Tournoi!$B$2:$AB$601,6,0)="","",VLOOKUP($A333,Tournoi!$B$2:$AB$601,13,0))</f>
        <v/>
      </c>
      <c r="J333" t="str">
        <f>IF(VLOOKUP($A333,Tournoi!$B$2:$AB$601,6,0)="","",VLOOKUP($A333,Tournoi!$B$2:$AB$601,17,0))</f>
        <v/>
      </c>
      <c r="K333" t="str">
        <f>IF(VLOOKUP($A333,Tournoi!$B$2:$AB$601,6,0)="","",VLOOKUP($A333,Tournoi!$B$2:$AB$601,18,0))</f>
        <v/>
      </c>
      <c r="L333" t="str">
        <f>IF(VLOOKUP($A333,Tournoi!$B$2:$AB$601,6,0)="","",VLOOKUP($A333,Tournoi!$B$2:$AB$601,22,0))</f>
        <v/>
      </c>
    </row>
    <row r="334" spans="1:12" ht="14.1" customHeight="1" x14ac:dyDescent="0.2">
      <c r="A334" s="30">
        <v>333</v>
      </c>
      <c r="B334" s="224">
        <f>IF(VLOOKUP($A334,Ludo_na!$A$2:$AB$602,3,0)="","",VLOOKUP($A334,Ludo_na!$A$2:$AB$602,2,0))</f>
        <v>114</v>
      </c>
      <c r="C334" s="225" t="str">
        <f>IF(VLOOKUP($A334,Tournoi!$B$2:$AB$601,3,0)="","",VLOOKUP($A334,Tournoi!$B$2:$AB$601,3,0))</f>
        <v>Verstraete</v>
      </c>
      <c r="D334" s="225" t="str">
        <f>IF(VLOOKUP($A334,Tournoi!$B$2:$AB$601,4,0)="","",VLOOKUP($A334,Tournoi!$B$2:$AB$601,4,0))</f>
        <v>Koen</v>
      </c>
      <c r="E334" s="197" t="str">
        <f>IF(VLOOKUP($A334,Tournoi!$B$2:$AB$601,5,0)="","",VLOOKUP($A334,Tournoi!$B$2:$AB$601,5,0))</f>
        <v>Spelen op Zolder</v>
      </c>
      <c r="F334" t="str">
        <f>IF(VLOOKUP($A334,Tournoi!$B$2:$AB$601,6,0)="","",VLOOKUP($A334,Tournoi!$B$2:$AB$601,6,0))</f>
        <v/>
      </c>
      <c r="G334" t="str">
        <f>IF(VLOOKUP($A334,Tournoi!$B$2:$AB$601,6,0)="","",VLOOKUP($A334,Tournoi!$B$2:$AB$601,8,0))</f>
        <v/>
      </c>
      <c r="H334" t="str">
        <f>IF(VLOOKUP($A334,Tournoi!$B$2:$AB$601,6,0)="","",VLOOKUP($A334,Tournoi!$B$2:$AB$601,12,0))</f>
        <v/>
      </c>
      <c r="I334" t="str">
        <f>IF(VLOOKUP($A334,Tournoi!$B$2:$AB$601,6,0)="","",VLOOKUP($A334,Tournoi!$B$2:$AB$601,13,0))</f>
        <v/>
      </c>
      <c r="J334" t="str">
        <f>IF(VLOOKUP($A334,Tournoi!$B$2:$AB$601,6,0)="","",VLOOKUP($A334,Tournoi!$B$2:$AB$601,17,0))</f>
        <v/>
      </c>
      <c r="K334" t="str">
        <f>IF(VLOOKUP($A334,Tournoi!$B$2:$AB$601,6,0)="","",VLOOKUP($A334,Tournoi!$B$2:$AB$601,18,0))</f>
        <v/>
      </c>
      <c r="L334" t="str">
        <f>IF(VLOOKUP($A334,Tournoi!$B$2:$AB$601,6,0)="","",VLOOKUP($A334,Tournoi!$B$2:$AB$601,22,0))</f>
        <v/>
      </c>
    </row>
    <row r="335" spans="1:12" ht="14.1" customHeight="1" x14ac:dyDescent="0.2">
      <c r="A335" s="30">
        <v>334</v>
      </c>
      <c r="B335" s="224">
        <f>IF(VLOOKUP($A335,Ludo_na!$A$2:$AB$602,3,0)="","",VLOOKUP($A335,Ludo_na!$A$2:$AB$602,2,0))</f>
        <v>129</v>
      </c>
      <c r="C335" s="225" t="str">
        <f>IF(VLOOKUP($A335,Tournoi!$B$2:$AB$601,3,0)="","",VLOOKUP($A335,Tournoi!$B$2:$AB$601,3,0))</f>
        <v>Asselman</v>
      </c>
      <c r="D335" s="225" t="str">
        <f>IF(VLOOKUP($A335,Tournoi!$B$2:$AB$601,4,0)="","",VLOOKUP($A335,Tournoi!$B$2:$AB$601,4,0))</f>
        <v>Andreas</v>
      </c>
      <c r="E335" s="197" t="str">
        <f>IF(VLOOKUP($A335,Tournoi!$B$2:$AB$601,5,0)="","",VLOOKUP($A335,Tournoi!$B$2:$AB$601,5,0))</f>
        <v>Kierewiet</v>
      </c>
      <c r="F335" t="str">
        <f>IF(VLOOKUP($A335,Tournoi!$B$2:$AB$601,6,0)="","",VLOOKUP($A335,Tournoi!$B$2:$AB$601,6,0))</f>
        <v/>
      </c>
      <c r="G335" t="str">
        <f>IF(VLOOKUP($A335,Tournoi!$B$2:$AB$601,6,0)="","",VLOOKUP($A335,Tournoi!$B$2:$AB$601,8,0))</f>
        <v/>
      </c>
      <c r="H335" t="str">
        <f>IF(VLOOKUP($A335,Tournoi!$B$2:$AB$601,6,0)="","",VLOOKUP($A335,Tournoi!$B$2:$AB$601,12,0))</f>
        <v/>
      </c>
      <c r="I335" t="str">
        <f>IF(VLOOKUP($A335,Tournoi!$B$2:$AB$601,6,0)="","",VLOOKUP($A335,Tournoi!$B$2:$AB$601,13,0))</f>
        <v/>
      </c>
      <c r="J335" t="str">
        <f>IF(VLOOKUP($A335,Tournoi!$B$2:$AB$601,6,0)="","",VLOOKUP($A335,Tournoi!$B$2:$AB$601,17,0))</f>
        <v/>
      </c>
      <c r="K335" t="str">
        <f>IF(VLOOKUP($A335,Tournoi!$B$2:$AB$601,6,0)="","",VLOOKUP($A335,Tournoi!$B$2:$AB$601,18,0))</f>
        <v/>
      </c>
      <c r="L335" t="str">
        <f>IF(VLOOKUP($A335,Tournoi!$B$2:$AB$601,6,0)="","",VLOOKUP($A335,Tournoi!$B$2:$AB$601,22,0))</f>
        <v/>
      </c>
    </row>
    <row r="336" spans="1:12" ht="14.1" customHeight="1" x14ac:dyDescent="0.2">
      <c r="A336" s="30">
        <v>335</v>
      </c>
      <c r="B336" s="224">
        <f>IF(VLOOKUP($A336,Ludo_na!$A$2:$AB$602,3,0)="","",VLOOKUP($A336,Ludo_na!$A$2:$AB$602,2,0))</f>
        <v>208</v>
      </c>
      <c r="C336" s="225" t="str">
        <f>IF(VLOOKUP($A336,Tournoi!$B$2:$AB$601,3,0)="","",VLOOKUP($A336,Tournoi!$B$2:$AB$601,3,0))</f>
        <v>Goethals</v>
      </c>
      <c r="D336" s="225" t="str">
        <f>IF(VLOOKUP($A336,Tournoi!$B$2:$AB$601,4,0)="","",VLOOKUP($A336,Tournoi!$B$2:$AB$601,4,0))</f>
        <v>Dirk</v>
      </c>
      <c r="E336" s="197" t="str">
        <f>IF(VLOOKUP($A336,Tournoi!$B$2:$AB$601,5,0)="","",VLOOKUP($A336,Tournoi!$B$2:$AB$601,5,0))</f>
        <v>Spelen op Zolder</v>
      </c>
      <c r="F336" t="str">
        <f>IF(VLOOKUP($A336,Tournoi!$B$2:$AB$601,6,0)="","",VLOOKUP($A336,Tournoi!$B$2:$AB$601,6,0))</f>
        <v/>
      </c>
      <c r="G336" t="str">
        <f>IF(VLOOKUP($A336,Tournoi!$B$2:$AB$601,6,0)="","",VLOOKUP($A336,Tournoi!$B$2:$AB$601,8,0))</f>
        <v/>
      </c>
      <c r="H336" t="str">
        <f>IF(VLOOKUP($A336,Tournoi!$B$2:$AB$601,6,0)="","",VLOOKUP($A336,Tournoi!$B$2:$AB$601,12,0))</f>
        <v/>
      </c>
      <c r="I336" t="str">
        <f>IF(VLOOKUP($A336,Tournoi!$B$2:$AB$601,6,0)="","",VLOOKUP($A336,Tournoi!$B$2:$AB$601,13,0))</f>
        <v/>
      </c>
      <c r="J336" t="str">
        <f>IF(VLOOKUP($A336,Tournoi!$B$2:$AB$601,6,0)="","",VLOOKUP($A336,Tournoi!$B$2:$AB$601,17,0))</f>
        <v/>
      </c>
      <c r="K336" t="str">
        <f>IF(VLOOKUP($A336,Tournoi!$B$2:$AB$601,6,0)="","",VLOOKUP($A336,Tournoi!$B$2:$AB$601,18,0))</f>
        <v/>
      </c>
      <c r="L336" t="str">
        <f>IF(VLOOKUP($A336,Tournoi!$B$2:$AB$601,6,0)="","",VLOOKUP($A336,Tournoi!$B$2:$AB$601,22,0))</f>
        <v/>
      </c>
    </row>
    <row r="337" spans="1:12" ht="14.1" customHeight="1" x14ac:dyDescent="0.2">
      <c r="A337" s="30">
        <v>336</v>
      </c>
      <c r="B337" s="224">
        <f>IF(VLOOKUP($A337,Ludo_na!$A$2:$AB$602,3,0)="","",VLOOKUP($A337,Ludo_na!$A$2:$AB$602,2,0))</f>
        <v>541</v>
      </c>
      <c r="C337" s="225" t="str">
        <f>IF(VLOOKUP($A337,Tournoi!$B$2:$AB$601,3,0)="","",VLOOKUP($A337,Tournoi!$B$2:$AB$601,3,0))</f>
        <v>Van Tichelen</v>
      </c>
      <c r="D337" s="225" t="str">
        <f>IF(VLOOKUP($A337,Tournoi!$B$2:$AB$601,4,0)="","",VLOOKUP($A337,Tournoi!$B$2:$AB$601,4,0))</f>
        <v>Vincent</v>
      </c>
      <c r="E337" t="str">
        <f>IF(VLOOKUP($A337,Tournoi!$B$2:$AB$601,5,0)="","",VLOOKUP($A337,Tournoi!$B$2:$AB$601,5,0))</f>
        <v/>
      </c>
      <c r="F337" t="str">
        <f>IF(VLOOKUP($A337,Tournoi!$B$2:$AB$601,6,0)="","",VLOOKUP($A337,Tournoi!$B$2:$AB$601,6,0))</f>
        <v/>
      </c>
      <c r="G337" t="str">
        <f>IF(VLOOKUP($A337,Tournoi!$B$2:$AB$601,6,0)="","",VLOOKUP($A337,Tournoi!$B$2:$AB$601,8,0))</f>
        <v/>
      </c>
      <c r="H337" t="str">
        <f>IF(VLOOKUP($A337,Tournoi!$B$2:$AB$601,6,0)="","",VLOOKUP($A337,Tournoi!$B$2:$AB$601,12,0))</f>
        <v/>
      </c>
      <c r="I337" t="str">
        <f>IF(VLOOKUP($A337,Tournoi!$B$2:$AB$601,6,0)="","",VLOOKUP($A337,Tournoi!$B$2:$AB$601,13,0))</f>
        <v/>
      </c>
      <c r="J337" t="str">
        <f>IF(VLOOKUP($A337,Tournoi!$B$2:$AB$601,6,0)="","",VLOOKUP($A337,Tournoi!$B$2:$AB$601,17,0))</f>
        <v/>
      </c>
      <c r="K337" t="str">
        <f>IF(VLOOKUP($A337,Tournoi!$B$2:$AB$601,6,0)="","",VLOOKUP($A337,Tournoi!$B$2:$AB$601,18,0))</f>
        <v/>
      </c>
      <c r="L337" t="str">
        <f>IF(VLOOKUP($A337,Tournoi!$B$2:$AB$601,6,0)="","",VLOOKUP($A337,Tournoi!$B$2:$AB$601,22,0))</f>
        <v/>
      </c>
    </row>
    <row r="338" spans="1:12" ht="14.1" customHeight="1" x14ac:dyDescent="0.2">
      <c r="A338" s="30">
        <v>337</v>
      </c>
      <c r="B338" s="224">
        <f>IF(VLOOKUP($A338,Ludo_na!$A$2:$AB$602,3,0)="","",VLOOKUP($A338,Ludo_na!$A$2:$AB$602,2,0))</f>
        <v>137</v>
      </c>
      <c r="C338" s="225" t="str">
        <f>IF(VLOOKUP($A338,Tournoi!$B$2:$AB$601,3,0)="","",VLOOKUP($A338,Tournoi!$B$2:$AB$601,3,0))</f>
        <v>Nuyts</v>
      </c>
      <c r="D338" s="225" t="str">
        <f>IF(VLOOKUP($A338,Tournoi!$B$2:$AB$601,4,0)="","",VLOOKUP($A338,Tournoi!$B$2:$AB$601,4,0))</f>
        <v>Wolf</v>
      </c>
      <c r="E338" t="str">
        <f>IF(VLOOKUP($A338,Tournoi!$B$2:$AB$601,5,0)="","",VLOOKUP($A338,Tournoi!$B$2:$AB$601,5,0))</f>
        <v/>
      </c>
      <c r="F338" t="str">
        <f>IF(VLOOKUP($A338,Tournoi!$B$2:$AB$601,6,0)="","",VLOOKUP($A338,Tournoi!$B$2:$AB$601,6,0))</f>
        <v/>
      </c>
      <c r="G338" t="str">
        <f>IF(VLOOKUP($A338,Tournoi!$B$2:$AB$601,6,0)="","",VLOOKUP($A338,Tournoi!$B$2:$AB$601,8,0))</f>
        <v/>
      </c>
      <c r="H338" t="str">
        <f>IF(VLOOKUP($A338,Tournoi!$B$2:$AB$601,6,0)="","",VLOOKUP($A338,Tournoi!$B$2:$AB$601,12,0))</f>
        <v/>
      </c>
      <c r="I338" t="str">
        <f>IF(VLOOKUP($A338,Tournoi!$B$2:$AB$601,6,0)="","",VLOOKUP($A338,Tournoi!$B$2:$AB$601,13,0))</f>
        <v/>
      </c>
      <c r="J338" t="str">
        <f>IF(VLOOKUP($A338,Tournoi!$B$2:$AB$601,6,0)="","",VLOOKUP($A338,Tournoi!$B$2:$AB$601,17,0))</f>
        <v/>
      </c>
      <c r="K338" t="str">
        <f>IF(VLOOKUP($A338,Tournoi!$B$2:$AB$601,6,0)="","",VLOOKUP($A338,Tournoi!$B$2:$AB$601,18,0))</f>
        <v/>
      </c>
      <c r="L338" t="str">
        <f>IF(VLOOKUP($A338,Tournoi!$B$2:$AB$601,6,0)="","",VLOOKUP($A338,Tournoi!$B$2:$AB$601,22,0))</f>
        <v/>
      </c>
    </row>
    <row r="339" spans="1:12" ht="14.1" customHeight="1" x14ac:dyDescent="0.2">
      <c r="A339" s="30">
        <v>338</v>
      </c>
      <c r="B339" s="224">
        <f>IF(VLOOKUP($A339,Ludo_na!$A$2:$AB$602,3,0)="","",VLOOKUP($A339,Ludo_na!$A$2:$AB$602,2,0))</f>
        <v>378</v>
      </c>
      <c r="C339" s="225" t="str">
        <f>IF(VLOOKUP($A339,Tournoi!$B$2:$AB$601,3,0)="","",VLOOKUP($A339,Tournoi!$B$2:$AB$601,3,0))</f>
        <v>Callebaut</v>
      </c>
      <c r="D339" s="225" t="str">
        <f>IF(VLOOKUP($A339,Tournoi!$B$2:$AB$601,4,0)="","",VLOOKUP($A339,Tournoi!$B$2:$AB$601,4,0))</f>
        <v>Florence</v>
      </c>
      <c r="E339" t="str">
        <f>IF(VLOOKUP($A339,Tournoi!$B$2:$AB$601,5,0)="","",VLOOKUP($A339,Tournoi!$B$2:$AB$601,5,0))</f>
        <v/>
      </c>
      <c r="F339" t="str">
        <f>IF(VLOOKUP($A339,Tournoi!$B$2:$AB$601,6,0)="","",VLOOKUP($A339,Tournoi!$B$2:$AB$601,6,0))</f>
        <v/>
      </c>
      <c r="G339" t="str">
        <f>IF(VLOOKUP($A339,Tournoi!$B$2:$AB$601,6,0)="","",VLOOKUP($A339,Tournoi!$B$2:$AB$601,8,0))</f>
        <v/>
      </c>
      <c r="H339" t="str">
        <f>IF(VLOOKUP($A339,Tournoi!$B$2:$AB$601,6,0)="","",VLOOKUP($A339,Tournoi!$B$2:$AB$601,12,0))</f>
        <v/>
      </c>
      <c r="I339" t="str">
        <f>IF(VLOOKUP($A339,Tournoi!$B$2:$AB$601,6,0)="","",VLOOKUP($A339,Tournoi!$B$2:$AB$601,13,0))</f>
        <v/>
      </c>
      <c r="J339" t="str">
        <f>IF(VLOOKUP($A339,Tournoi!$B$2:$AB$601,6,0)="","",VLOOKUP($A339,Tournoi!$B$2:$AB$601,17,0))</f>
        <v/>
      </c>
      <c r="K339" t="str">
        <f>IF(VLOOKUP($A339,Tournoi!$B$2:$AB$601,6,0)="","",VLOOKUP($A339,Tournoi!$B$2:$AB$601,18,0))</f>
        <v/>
      </c>
      <c r="L339" t="str">
        <f>IF(VLOOKUP($A339,Tournoi!$B$2:$AB$601,6,0)="","",VLOOKUP($A339,Tournoi!$B$2:$AB$601,22,0))</f>
        <v/>
      </c>
    </row>
    <row r="340" spans="1:12" ht="14.1" customHeight="1" x14ac:dyDescent="0.2">
      <c r="A340" s="30">
        <v>339</v>
      </c>
      <c r="B340" s="224">
        <f>IF(VLOOKUP($A340,Ludo_na!$A$2:$AB$602,3,0)="","",VLOOKUP($A340,Ludo_na!$A$2:$AB$602,2,0))</f>
        <v>384</v>
      </c>
      <c r="C340" s="225" t="str">
        <f>IF(VLOOKUP($A340,Tournoi!$B$2:$AB$601,3,0)="","",VLOOKUP($A340,Tournoi!$B$2:$AB$601,3,0))</f>
        <v>Schuer</v>
      </c>
      <c r="D340" s="225" t="str">
        <f>IF(VLOOKUP($A340,Tournoi!$B$2:$AB$601,4,0)="","",VLOOKUP($A340,Tournoi!$B$2:$AB$601,4,0))</f>
        <v>Alan</v>
      </c>
      <c r="E340" t="str">
        <f>IF(VLOOKUP($A340,Tournoi!$B$2:$AB$601,5,0)="","",VLOOKUP($A340,Tournoi!$B$2:$AB$601,5,0))</f>
        <v/>
      </c>
      <c r="F340" t="str">
        <f>IF(VLOOKUP($A340,Tournoi!$B$2:$AB$601,6,0)="","",VLOOKUP($A340,Tournoi!$B$2:$AB$601,6,0))</f>
        <v/>
      </c>
      <c r="G340" t="str">
        <f>IF(VLOOKUP($A340,Tournoi!$B$2:$AB$601,6,0)="","",VLOOKUP($A340,Tournoi!$B$2:$AB$601,8,0))</f>
        <v/>
      </c>
      <c r="H340" t="str">
        <f>IF(VLOOKUP($A340,Tournoi!$B$2:$AB$601,6,0)="","",VLOOKUP($A340,Tournoi!$B$2:$AB$601,12,0))</f>
        <v/>
      </c>
      <c r="I340" t="str">
        <f>IF(VLOOKUP($A340,Tournoi!$B$2:$AB$601,6,0)="","",VLOOKUP($A340,Tournoi!$B$2:$AB$601,13,0))</f>
        <v/>
      </c>
      <c r="J340" t="str">
        <f>IF(VLOOKUP($A340,Tournoi!$B$2:$AB$601,6,0)="","",VLOOKUP($A340,Tournoi!$B$2:$AB$601,17,0))</f>
        <v/>
      </c>
      <c r="K340" t="str">
        <f>IF(VLOOKUP($A340,Tournoi!$B$2:$AB$601,6,0)="","",VLOOKUP($A340,Tournoi!$B$2:$AB$601,18,0))</f>
        <v/>
      </c>
      <c r="L340" t="str">
        <f>IF(VLOOKUP($A340,Tournoi!$B$2:$AB$601,6,0)="","",VLOOKUP($A340,Tournoi!$B$2:$AB$601,22,0))</f>
        <v/>
      </c>
    </row>
    <row r="341" spans="1:12" ht="14.1" customHeight="1" x14ac:dyDescent="0.2">
      <c r="A341" s="30">
        <v>340</v>
      </c>
      <c r="B341" s="224">
        <f>IF(VLOOKUP($A341,Ludo_na!$A$2:$AB$602,3,0)="","",VLOOKUP($A341,Ludo_na!$A$2:$AB$602,2,0))</f>
        <v>509</v>
      </c>
      <c r="C341" s="225" t="str">
        <f>IF(VLOOKUP($A341,Tournoi!$B$2:$AB$601,3,0)="","",VLOOKUP($A341,Tournoi!$B$2:$AB$601,3,0))</f>
        <v>Fraiteur</v>
      </c>
      <c r="D341" s="225" t="str">
        <f>IF(VLOOKUP($A341,Tournoi!$B$2:$AB$601,4,0)="","",VLOOKUP($A341,Tournoi!$B$2:$AB$601,4,0))</f>
        <v>Stéphanie</v>
      </c>
      <c r="E341" t="str">
        <f>IF(VLOOKUP($A341,Tournoi!$B$2:$AB$601,5,0)="","",VLOOKUP($A341,Tournoi!$B$2:$AB$601,5,0))</f>
        <v/>
      </c>
      <c r="F341" t="str">
        <f>IF(VLOOKUP($A341,Tournoi!$B$2:$AB$601,6,0)="","",VLOOKUP($A341,Tournoi!$B$2:$AB$601,6,0))</f>
        <v/>
      </c>
      <c r="G341" t="str">
        <f>IF(VLOOKUP($A341,Tournoi!$B$2:$AB$601,6,0)="","",VLOOKUP($A341,Tournoi!$B$2:$AB$601,8,0))</f>
        <v/>
      </c>
      <c r="H341" t="str">
        <f>IF(VLOOKUP($A341,Tournoi!$B$2:$AB$601,6,0)="","",VLOOKUP($A341,Tournoi!$B$2:$AB$601,12,0))</f>
        <v/>
      </c>
      <c r="I341" t="str">
        <f>IF(VLOOKUP($A341,Tournoi!$B$2:$AB$601,6,0)="","",VLOOKUP($A341,Tournoi!$B$2:$AB$601,13,0))</f>
        <v/>
      </c>
      <c r="J341" t="str">
        <f>IF(VLOOKUP($A341,Tournoi!$B$2:$AB$601,6,0)="","",VLOOKUP($A341,Tournoi!$B$2:$AB$601,17,0))</f>
        <v/>
      </c>
      <c r="K341" t="str">
        <f>IF(VLOOKUP($A341,Tournoi!$B$2:$AB$601,6,0)="","",VLOOKUP($A341,Tournoi!$B$2:$AB$601,18,0))</f>
        <v/>
      </c>
      <c r="L341" t="str">
        <f>IF(VLOOKUP($A341,Tournoi!$B$2:$AB$601,6,0)="","",VLOOKUP($A341,Tournoi!$B$2:$AB$601,22,0))</f>
        <v/>
      </c>
    </row>
    <row r="342" spans="1:12" ht="14.1" customHeight="1" x14ac:dyDescent="0.2">
      <c r="A342" s="30">
        <v>341</v>
      </c>
      <c r="B342" s="224">
        <f>IF(VLOOKUP($A342,Ludo_na!$A$2:$AB$602,3,0)="","",VLOOKUP($A342,Ludo_na!$A$2:$AB$602,2,0))</f>
        <v>374</v>
      </c>
      <c r="C342" s="225" t="str">
        <f>IF(VLOOKUP($A342,Tournoi!$B$2:$AB$601,3,0)="","",VLOOKUP($A342,Tournoi!$B$2:$AB$601,3,0))</f>
        <v>Hermans</v>
      </c>
      <c r="D342" s="225" t="str">
        <f>IF(VLOOKUP($A342,Tournoi!$B$2:$AB$601,4,0)="","",VLOOKUP($A342,Tournoi!$B$2:$AB$601,4,0))</f>
        <v>Guillaume</v>
      </c>
      <c r="E342" t="str">
        <f>IF(VLOOKUP($A342,Tournoi!$B$2:$AB$601,5,0)="","",VLOOKUP($A342,Tournoi!$B$2:$AB$601,5,0))</f>
        <v/>
      </c>
      <c r="F342" t="str">
        <f>IF(VLOOKUP($A342,Tournoi!$B$2:$AB$601,6,0)="","",VLOOKUP($A342,Tournoi!$B$2:$AB$601,6,0))</f>
        <v/>
      </c>
      <c r="G342" t="str">
        <f>IF(VLOOKUP($A342,Tournoi!$B$2:$AB$601,6,0)="","",VLOOKUP($A342,Tournoi!$B$2:$AB$601,8,0))</f>
        <v/>
      </c>
      <c r="H342" t="str">
        <f>IF(VLOOKUP($A342,Tournoi!$B$2:$AB$601,6,0)="","",VLOOKUP($A342,Tournoi!$B$2:$AB$601,12,0))</f>
        <v/>
      </c>
      <c r="I342" t="str">
        <f>IF(VLOOKUP($A342,Tournoi!$B$2:$AB$601,6,0)="","",VLOOKUP($A342,Tournoi!$B$2:$AB$601,13,0))</f>
        <v/>
      </c>
      <c r="J342" t="str">
        <f>IF(VLOOKUP($A342,Tournoi!$B$2:$AB$601,6,0)="","",VLOOKUP($A342,Tournoi!$B$2:$AB$601,17,0))</f>
        <v/>
      </c>
      <c r="K342" t="str">
        <f>IF(VLOOKUP($A342,Tournoi!$B$2:$AB$601,6,0)="","",VLOOKUP($A342,Tournoi!$B$2:$AB$601,18,0))</f>
        <v/>
      </c>
      <c r="L342" t="str">
        <f>IF(VLOOKUP($A342,Tournoi!$B$2:$AB$601,6,0)="","",VLOOKUP($A342,Tournoi!$B$2:$AB$601,22,0))</f>
        <v/>
      </c>
    </row>
    <row r="343" spans="1:12" ht="14.1" customHeight="1" x14ac:dyDescent="0.2">
      <c r="A343" s="30">
        <v>342</v>
      </c>
      <c r="B343" s="224">
        <f>IF(VLOOKUP($A343,Ludo_na!$A$2:$AB$602,3,0)="","",VLOOKUP($A343,Ludo_na!$A$2:$AB$602,2,0))</f>
        <v>395</v>
      </c>
      <c r="C343" s="225" t="str">
        <f>IF(VLOOKUP($A343,Tournoi!$B$2:$AB$601,3,0)="","",VLOOKUP($A343,Tournoi!$B$2:$AB$601,3,0))</f>
        <v>Mabrouk</v>
      </c>
      <c r="D343" s="225" t="str">
        <f>IF(VLOOKUP($A343,Tournoi!$B$2:$AB$601,4,0)="","",VLOOKUP($A343,Tournoi!$B$2:$AB$601,4,0))</f>
        <v>Skander</v>
      </c>
      <c r="E343" t="str">
        <f>IF(VLOOKUP($A343,Tournoi!$B$2:$AB$601,5,0)="","",VLOOKUP($A343,Tournoi!$B$2:$AB$601,5,0))</f>
        <v/>
      </c>
      <c r="F343" s="226" t="str">
        <f>IF(VLOOKUP($A343,Tournoi!$B$2:$AB$601,6,0)="","",VLOOKUP($A343,Tournoi!$B$2:$AB$601,6,0))</f>
        <v/>
      </c>
      <c r="G343" s="226" t="str">
        <f>IF(VLOOKUP($A343,Tournoi!$B$2:$AB$601,6,0)="","",VLOOKUP($A343,Tournoi!$B$2:$AB$601,8,0))</f>
        <v/>
      </c>
      <c r="H343" s="227" t="str">
        <f>IF(VLOOKUP($A343,Tournoi!$B$2:$AB$601,6,0)="","",VLOOKUP($A343,Tournoi!$B$2:$AB$601,12,0))</f>
        <v/>
      </c>
      <c r="I343" s="226" t="str">
        <f>IF(VLOOKUP($A343,Tournoi!$B$2:$AB$601,6,0)="","",VLOOKUP($A343,Tournoi!$B$2:$AB$601,13,0))</f>
        <v/>
      </c>
      <c r="J343" s="227" t="str">
        <f>IF(VLOOKUP($A343,Tournoi!$B$2:$AB$601,6,0)="","",VLOOKUP($A343,Tournoi!$B$2:$AB$601,17,0))</f>
        <v/>
      </c>
      <c r="K343" s="226" t="str">
        <f>IF(VLOOKUP($A343,Tournoi!$B$2:$AB$601,6,0)="","",VLOOKUP($A343,Tournoi!$B$2:$AB$601,18,0))</f>
        <v/>
      </c>
      <c r="L343" s="227" t="str">
        <f>IF(VLOOKUP($A343,Tournoi!$B$2:$AB$601,6,0)="","",VLOOKUP($A343,Tournoi!$B$2:$AB$601,22,0))</f>
        <v/>
      </c>
    </row>
    <row r="344" spans="1:12" ht="14.1" customHeight="1" x14ac:dyDescent="0.2">
      <c r="A344" s="30">
        <v>343</v>
      </c>
      <c r="B344" s="224">
        <f>IF(VLOOKUP($A344,Ludo_na!$A$2:$AB$602,3,0)="","",VLOOKUP($A344,Ludo_na!$A$2:$AB$602,2,0))</f>
        <v>445</v>
      </c>
      <c r="C344" s="225" t="str">
        <f>IF(VLOOKUP($A344,Tournoi!$B$2:$AB$601,3,0)="","",VLOOKUP($A344,Tournoi!$B$2:$AB$601,3,0))</f>
        <v>Willems</v>
      </c>
      <c r="D344" s="225" t="str">
        <f>IF(VLOOKUP($A344,Tournoi!$B$2:$AB$601,4,0)="","",VLOOKUP($A344,Tournoi!$B$2:$AB$601,4,0))</f>
        <v>Ian</v>
      </c>
      <c r="E344" t="str">
        <f>IF(VLOOKUP($A344,Tournoi!$B$2:$AB$601,5,0)="","",VLOOKUP($A344,Tournoi!$B$2:$AB$601,5,0))</f>
        <v/>
      </c>
      <c r="F344" t="str">
        <f>IF(VLOOKUP($A344,Tournoi!$B$2:$AB$601,6,0)="","",VLOOKUP($A344,Tournoi!$B$2:$AB$601,6,0))</f>
        <v/>
      </c>
      <c r="G344" t="str">
        <f>IF(VLOOKUP($A344,Tournoi!$B$2:$AB$601,6,0)="","",VLOOKUP($A344,Tournoi!$B$2:$AB$601,8,0))</f>
        <v/>
      </c>
      <c r="H344" t="str">
        <f>IF(VLOOKUP($A344,Tournoi!$B$2:$AB$601,6,0)="","",VLOOKUP($A344,Tournoi!$B$2:$AB$601,12,0))</f>
        <v/>
      </c>
      <c r="I344" t="str">
        <f>IF(VLOOKUP($A344,Tournoi!$B$2:$AB$601,6,0)="","",VLOOKUP($A344,Tournoi!$B$2:$AB$601,13,0))</f>
        <v/>
      </c>
      <c r="J344" t="str">
        <f>IF(VLOOKUP($A344,Tournoi!$B$2:$AB$601,6,0)="","",VLOOKUP($A344,Tournoi!$B$2:$AB$601,17,0))</f>
        <v/>
      </c>
      <c r="K344" t="str">
        <f>IF(VLOOKUP($A344,Tournoi!$B$2:$AB$601,6,0)="","",VLOOKUP($A344,Tournoi!$B$2:$AB$601,18,0))</f>
        <v/>
      </c>
      <c r="L344" t="str">
        <f>IF(VLOOKUP($A344,Tournoi!$B$2:$AB$601,6,0)="","",VLOOKUP($A344,Tournoi!$B$2:$AB$601,22,0))</f>
        <v/>
      </c>
    </row>
    <row r="345" spans="1:12" ht="14.1" customHeight="1" x14ac:dyDescent="0.2">
      <c r="A345" s="30">
        <v>344</v>
      </c>
      <c r="B345" s="224">
        <f>IF(VLOOKUP($A345,Ludo_na!$A$2:$AB$602,3,0)="","",VLOOKUP($A345,Ludo_na!$A$2:$AB$602,2,0))</f>
        <v>295</v>
      </c>
      <c r="C345" s="225" t="str">
        <f>IF(VLOOKUP($A345,Tournoi!$B$2:$AB$601,3,0)="","",VLOOKUP($A345,Tournoi!$B$2:$AB$601,3,0))</f>
        <v>Helderweirdt</v>
      </c>
      <c r="D345" s="225" t="str">
        <f>IF(VLOOKUP($A345,Tournoi!$B$2:$AB$601,4,0)="","",VLOOKUP($A345,Tournoi!$B$2:$AB$601,4,0))</f>
        <v>Bart</v>
      </c>
      <c r="E345" s="197" t="str">
        <f>IF(VLOOKUP($A345,Tournoi!$B$2:$AB$601,5,0)="","",VLOOKUP($A345,Tournoi!$B$2:$AB$601,5,0))</f>
        <v>Winning Movez</v>
      </c>
      <c r="F345" t="str">
        <f>IF(VLOOKUP($A345,Tournoi!$B$2:$AB$601,6,0)="","",VLOOKUP($A345,Tournoi!$B$2:$AB$601,6,0))</f>
        <v/>
      </c>
      <c r="G345" t="str">
        <f>IF(VLOOKUP($A345,Tournoi!$B$2:$AB$601,6,0)="","",VLOOKUP($A345,Tournoi!$B$2:$AB$601,8,0))</f>
        <v/>
      </c>
      <c r="H345" t="str">
        <f>IF(VLOOKUP($A345,Tournoi!$B$2:$AB$601,6,0)="","",VLOOKUP($A345,Tournoi!$B$2:$AB$601,12,0))</f>
        <v/>
      </c>
      <c r="I345" t="str">
        <f>IF(VLOOKUP($A345,Tournoi!$B$2:$AB$601,6,0)="","",VLOOKUP($A345,Tournoi!$B$2:$AB$601,13,0))</f>
        <v/>
      </c>
      <c r="J345" t="str">
        <f>IF(VLOOKUP($A345,Tournoi!$B$2:$AB$601,6,0)="","",VLOOKUP($A345,Tournoi!$B$2:$AB$601,17,0))</f>
        <v/>
      </c>
      <c r="K345" t="str">
        <f>IF(VLOOKUP($A345,Tournoi!$B$2:$AB$601,6,0)="","",VLOOKUP($A345,Tournoi!$B$2:$AB$601,18,0))</f>
        <v/>
      </c>
      <c r="L345" t="str">
        <f>IF(VLOOKUP($A345,Tournoi!$B$2:$AB$601,6,0)="","",VLOOKUP($A345,Tournoi!$B$2:$AB$601,22,0))</f>
        <v/>
      </c>
    </row>
    <row r="346" spans="1:12" ht="14.1" customHeight="1" x14ac:dyDescent="0.2">
      <c r="A346" s="30">
        <v>345</v>
      </c>
      <c r="B346" s="224">
        <f>IF(VLOOKUP($A346,Ludo_na!$A$2:$AB$602,3,0)="","",VLOOKUP($A346,Ludo_na!$A$2:$AB$602,2,0))</f>
        <v>273</v>
      </c>
      <c r="C346" s="225" t="str">
        <f>IF(VLOOKUP($A346,Tournoi!$B$2:$AB$601,3,0)="","",VLOOKUP($A346,Tournoi!$B$2:$AB$601,3,0))</f>
        <v>Mertens</v>
      </c>
      <c r="D346" s="225" t="str">
        <f>IF(VLOOKUP($A346,Tournoi!$B$2:$AB$601,4,0)="","",VLOOKUP($A346,Tournoi!$B$2:$AB$601,4,0))</f>
        <v>Marc</v>
      </c>
      <c r="E346" t="str">
        <f>IF(VLOOKUP($A346,Tournoi!$B$2:$AB$601,5,0)="","",VLOOKUP($A346,Tournoi!$B$2:$AB$601,5,0))</f>
        <v/>
      </c>
      <c r="F346" t="str">
        <f>IF(VLOOKUP($A346,Tournoi!$B$2:$AB$601,6,0)="","",VLOOKUP($A346,Tournoi!$B$2:$AB$601,6,0))</f>
        <v/>
      </c>
      <c r="G346" t="str">
        <f>IF(VLOOKUP($A346,Tournoi!$B$2:$AB$601,6,0)="","",VLOOKUP($A346,Tournoi!$B$2:$AB$601,8,0))</f>
        <v/>
      </c>
      <c r="H346" t="str">
        <f>IF(VLOOKUP($A346,Tournoi!$B$2:$AB$601,6,0)="","",VLOOKUP($A346,Tournoi!$B$2:$AB$601,12,0))</f>
        <v/>
      </c>
      <c r="I346" t="str">
        <f>IF(VLOOKUP($A346,Tournoi!$B$2:$AB$601,6,0)="","",VLOOKUP($A346,Tournoi!$B$2:$AB$601,13,0))</f>
        <v/>
      </c>
      <c r="J346" t="str">
        <f>IF(VLOOKUP($A346,Tournoi!$B$2:$AB$601,6,0)="","",VLOOKUP($A346,Tournoi!$B$2:$AB$601,17,0))</f>
        <v/>
      </c>
      <c r="K346" t="str">
        <f>IF(VLOOKUP($A346,Tournoi!$B$2:$AB$601,6,0)="","",VLOOKUP($A346,Tournoi!$B$2:$AB$601,18,0))</f>
        <v/>
      </c>
      <c r="L346" t="str">
        <f>IF(VLOOKUP($A346,Tournoi!$B$2:$AB$601,6,0)="","",VLOOKUP($A346,Tournoi!$B$2:$AB$601,22,0))</f>
        <v/>
      </c>
    </row>
    <row r="347" spans="1:12" ht="14.1" customHeight="1" x14ac:dyDescent="0.2">
      <c r="A347" s="30">
        <v>346</v>
      </c>
      <c r="B347" s="224">
        <f>IF(VLOOKUP($A347,Ludo_na!$A$2:$AB$602,3,0)="","",VLOOKUP($A347,Ludo_na!$A$2:$AB$602,2,0))</f>
        <v>58</v>
      </c>
      <c r="C347" s="225" t="str">
        <f>IF(VLOOKUP($A347,Tournoi!$B$2:$AB$601,3,0)="","",VLOOKUP($A347,Tournoi!$B$2:$AB$601,3,0))</f>
        <v>Barbier</v>
      </c>
      <c r="D347" s="225" t="str">
        <f>IF(VLOOKUP($A347,Tournoi!$B$2:$AB$601,4,0)="","",VLOOKUP($A347,Tournoi!$B$2:$AB$601,4,0))</f>
        <v>Wiebke</v>
      </c>
      <c r="E347" s="197" t="str">
        <f>IF(VLOOKUP($A347,Tournoi!$B$2:$AB$601,5,0)="","",VLOOKUP($A347,Tournoi!$B$2:$AB$601,5,0))</f>
        <v>Spellenclub Mechelen</v>
      </c>
      <c r="F347" s="226" t="str">
        <f>IF(VLOOKUP($A347,Tournoi!$B$2:$AB$601,6,0)="","",VLOOKUP($A347,Tournoi!$B$2:$AB$601,6,0))</f>
        <v/>
      </c>
      <c r="G347" s="226" t="str">
        <f>IF(VLOOKUP($A347,Tournoi!$B$2:$AB$601,6,0)="","",VLOOKUP($A347,Tournoi!$B$2:$AB$601,8,0))</f>
        <v/>
      </c>
      <c r="H347" s="227" t="str">
        <f>IF(VLOOKUP($A347,Tournoi!$B$2:$AB$601,6,0)="","",VLOOKUP($A347,Tournoi!$B$2:$AB$601,12,0))</f>
        <v/>
      </c>
      <c r="I347" s="226" t="str">
        <f>IF(VLOOKUP($A347,Tournoi!$B$2:$AB$601,6,0)="","",VLOOKUP($A347,Tournoi!$B$2:$AB$601,13,0))</f>
        <v/>
      </c>
      <c r="J347" s="227" t="str">
        <f>IF(VLOOKUP($A347,Tournoi!$B$2:$AB$601,6,0)="","",VLOOKUP($A347,Tournoi!$B$2:$AB$601,17,0))</f>
        <v/>
      </c>
      <c r="K347" s="226" t="str">
        <f>IF(VLOOKUP($A347,Tournoi!$B$2:$AB$601,6,0)="","",VLOOKUP($A347,Tournoi!$B$2:$AB$601,18,0))</f>
        <v/>
      </c>
      <c r="L347" s="227" t="str">
        <f>IF(VLOOKUP($A347,Tournoi!$B$2:$AB$601,6,0)="","",VLOOKUP($A347,Tournoi!$B$2:$AB$601,22,0))</f>
        <v/>
      </c>
    </row>
    <row r="348" spans="1:12" ht="14.1" customHeight="1" x14ac:dyDescent="0.2">
      <c r="A348" s="30">
        <v>347</v>
      </c>
      <c r="B348" s="224">
        <f>IF(VLOOKUP($A348,Ludo_na!$A$2:$AB$602,3,0)="","",VLOOKUP($A348,Ludo_na!$A$2:$AB$602,2,0))</f>
        <v>128</v>
      </c>
      <c r="C348" s="225" t="str">
        <f>IF(VLOOKUP($A348,Tournoi!$B$2:$AB$601,3,0)="","",VLOOKUP($A348,Tournoi!$B$2:$AB$601,3,0))</f>
        <v>Witters</v>
      </c>
      <c r="D348" s="225" t="str">
        <f>IF(VLOOKUP($A348,Tournoi!$B$2:$AB$601,4,0)="","",VLOOKUP($A348,Tournoi!$B$2:$AB$601,4,0))</f>
        <v>Johan</v>
      </c>
      <c r="E348" s="197" t="str">
        <f>IF(VLOOKUP($A348,Tournoi!$B$2:$AB$601,5,0)="","",VLOOKUP($A348,Tournoi!$B$2:$AB$601,5,0))</f>
        <v>De Speltafel</v>
      </c>
      <c r="F348" t="str">
        <f>IF(VLOOKUP($A348,Tournoi!$B$2:$AB$601,6,0)="","",VLOOKUP($A348,Tournoi!$B$2:$AB$601,6,0))</f>
        <v/>
      </c>
      <c r="G348" t="str">
        <f>IF(VLOOKUP($A348,Tournoi!$B$2:$AB$601,6,0)="","",VLOOKUP($A348,Tournoi!$B$2:$AB$601,8,0))</f>
        <v/>
      </c>
      <c r="H348" t="str">
        <f>IF(VLOOKUP($A348,Tournoi!$B$2:$AB$601,6,0)="","",VLOOKUP($A348,Tournoi!$B$2:$AB$601,12,0))</f>
        <v/>
      </c>
      <c r="I348" t="str">
        <f>IF(VLOOKUP($A348,Tournoi!$B$2:$AB$601,6,0)="","",VLOOKUP($A348,Tournoi!$B$2:$AB$601,13,0))</f>
        <v/>
      </c>
      <c r="J348" t="str">
        <f>IF(VLOOKUP($A348,Tournoi!$B$2:$AB$601,6,0)="","",VLOOKUP($A348,Tournoi!$B$2:$AB$601,17,0))</f>
        <v/>
      </c>
      <c r="K348" t="str">
        <f>IF(VLOOKUP($A348,Tournoi!$B$2:$AB$601,6,0)="","",VLOOKUP($A348,Tournoi!$B$2:$AB$601,18,0))</f>
        <v/>
      </c>
      <c r="L348" t="str">
        <f>IF(VLOOKUP($A348,Tournoi!$B$2:$AB$601,6,0)="","",VLOOKUP($A348,Tournoi!$B$2:$AB$601,22,0))</f>
        <v/>
      </c>
    </row>
    <row r="349" spans="1:12" ht="14.1" customHeight="1" x14ac:dyDescent="0.2">
      <c r="A349" s="30">
        <v>348</v>
      </c>
      <c r="B349" s="224">
        <f>IF(VLOOKUP($A349,Ludo_na!$A$2:$AB$602,3,0)="","",VLOOKUP($A349,Ludo_na!$A$2:$AB$602,2,0))</f>
        <v>243</v>
      </c>
      <c r="C349" s="225" t="str">
        <f>IF(VLOOKUP($A349,Tournoi!$B$2:$AB$601,3,0)="","",VLOOKUP($A349,Tournoi!$B$2:$AB$601,3,0))</f>
        <v>Devos</v>
      </c>
      <c r="D349" s="225" t="str">
        <f>IF(VLOOKUP($A349,Tournoi!$B$2:$AB$601,4,0)="","",VLOOKUP($A349,Tournoi!$B$2:$AB$601,4,0))</f>
        <v>Diego</v>
      </c>
      <c r="E349" s="197" t="str">
        <f>IF(VLOOKUP($A349,Tournoi!$B$2:$AB$601,5,0)="","",VLOOKUP($A349,Tournoi!$B$2:$AB$601,5,0))</f>
        <v>Imagimonde</v>
      </c>
      <c r="F349" s="226" t="str">
        <f>IF(VLOOKUP($A349,Tournoi!$B$2:$AB$601,6,0)="","",VLOOKUP($A349,Tournoi!$B$2:$AB$601,6,0))</f>
        <v/>
      </c>
      <c r="G349" s="226" t="str">
        <f>IF(VLOOKUP($A349,Tournoi!$B$2:$AB$601,6,0)="","",VLOOKUP($A349,Tournoi!$B$2:$AB$601,8,0))</f>
        <v/>
      </c>
      <c r="H349" s="227" t="str">
        <f>IF(VLOOKUP($A349,Tournoi!$B$2:$AB$601,6,0)="","",VLOOKUP($A349,Tournoi!$B$2:$AB$601,12,0))</f>
        <v/>
      </c>
      <c r="I349" s="226" t="str">
        <f>IF(VLOOKUP($A349,Tournoi!$B$2:$AB$601,6,0)="","",VLOOKUP($A349,Tournoi!$B$2:$AB$601,13,0))</f>
        <v/>
      </c>
      <c r="J349" s="227" t="str">
        <f>IF(VLOOKUP($A349,Tournoi!$B$2:$AB$601,6,0)="","",VLOOKUP($A349,Tournoi!$B$2:$AB$601,17,0))</f>
        <v/>
      </c>
      <c r="K349" s="226" t="str">
        <f>IF(VLOOKUP($A349,Tournoi!$B$2:$AB$601,6,0)="","",VLOOKUP($A349,Tournoi!$B$2:$AB$601,18,0))</f>
        <v/>
      </c>
      <c r="L349" s="227" t="str">
        <f>IF(VLOOKUP($A349,Tournoi!$B$2:$AB$601,6,0)="","",VLOOKUP($A349,Tournoi!$B$2:$AB$601,22,0))</f>
        <v/>
      </c>
    </row>
    <row r="350" spans="1:12" ht="14.1" customHeight="1" x14ac:dyDescent="0.2">
      <c r="A350" s="30">
        <v>349</v>
      </c>
      <c r="B350" s="224">
        <f>IF(VLOOKUP($A350,Ludo_na!$A$2:$AB$602,3,0)="","",VLOOKUP($A350,Ludo_na!$A$2:$AB$602,2,0))</f>
        <v>274</v>
      </c>
      <c r="C350" s="225" t="str">
        <f>IF(VLOOKUP($A350,Tournoi!$B$2:$AB$601,3,0)="","",VLOOKUP($A350,Tournoi!$B$2:$AB$601,3,0))</f>
        <v>Pollet</v>
      </c>
      <c r="D350" s="225" t="str">
        <f>IF(VLOOKUP($A350,Tournoi!$B$2:$AB$601,4,0)="","",VLOOKUP($A350,Tournoi!$B$2:$AB$601,4,0))</f>
        <v>Olivier</v>
      </c>
      <c r="E350" s="197" t="str">
        <f>IF(VLOOKUP($A350,Tournoi!$B$2:$AB$601,5,0)="","",VLOOKUP($A350,Tournoi!$B$2:$AB$601,5,0))</f>
        <v>Alpa-Ludismes</v>
      </c>
      <c r="F350" s="226" t="str">
        <f>IF(VLOOKUP($A350,Tournoi!$B$2:$AB$601,6,0)="","",VLOOKUP($A350,Tournoi!$B$2:$AB$601,6,0))</f>
        <v/>
      </c>
      <c r="G350" s="226" t="str">
        <f>IF(VLOOKUP($A350,Tournoi!$B$2:$AB$601,6,0)="","",VLOOKUP($A350,Tournoi!$B$2:$AB$601,8,0))</f>
        <v/>
      </c>
      <c r="H350" s="227" t="str">
        <f>IF(VLOOKUP($A350,Tournoi!$B$2:$AB$601,6,0)="","",VLOOKUP($A350,Tournoi!$B$2:$AB$601,12,0))</f>
        <v/>
      </c>
      <c r="I350" s="226" t="str">
        <f>IF(VLOOKUP($A350,Tournoi!$B$2:$AB$601,6,0)="","",VLOOKUP($A350,Tournoi!$B$2:$AB$601,13,0))</f>
        <v/>
      </c>
      <c r="J350" s="227" t="str">
        <f>IF(VLOOKUP($A350,Tournoi!$B$2:$AB$601,6,0)="","",VLOOKUP($A350,Tournoi!$B$2:$AB$601,17,0))</f>
        <v/>
      </c>
      <c r="K350" s="226" t="str">
        <f>IF(VLOOKUP($A350,Tournoi!$B$2:$AB$601,6,0)="","",VLOOKUP($A350,Tournoi!$B$2:$AB$601,18,0))</f>
        <v/>
      </c>
      <c r="L350" s="227" t="str">
        <f>IF(VLOOKUP($A350,Tournoi!$B$2:$AB$601,6,0)="","",VLOOKUP($A350,Tournoi!$B$2:$AB$601,22,0))</f>
        <v/>
      </c>
    </row>
    <row r="351" spans="1:12" ht="14.1" customHeight="1" x14ac:dyDescent="0.2">
      <c r="A351" s="30">
        <v>350</v>
      </c>
      <c r="B351" s="224">
        <f>IF(VLOOKUP($A351,Ludo_na!$A$2:$AB$602,3,0)="","",VLOOKUP($A351,Ludo_na!$A$2:$AB$602,2,0))</f>
        <v>440</v>
      </c>
      <c r="C351" s="225" t="str">
        <f>IF(VLOOKUP($A351,Tournoi!$B$2:$AB$601,3,0)="","",VLOOKUP($A351,Tournoi!$B$2:$AB$601,3,0))</f>
        <v>Hermans</v>
      </c>
      <c r="D351" s="225" t="str">
        <f>IF(VLOOKUP($A351,Tournoi!$B$2:$AB$601,4,0)="","",VLOOKUP($A351,Tournoi!$B$2:$AB$601,4,0))</f>
        <v>Arthur</v>
      </c>
      <c r="E351" t="str">
        <f>IF(VLOOKUP($A351,Tournoi!$B$2:$AB$601,5,0)="","",VLOOKUP($A351,Tournoi!$B$2:$AB$601,5,0))</f>
        <v/>
      </c>
      <c r="F351" t="str">
        <f>IF(VLOOKUP($A351,Tournoi!$B$2:$AB$601,6,0)="","",VLOOKUP($A351,Tournoi!$B$2:$AB$601,6,0))</f>
        <v/>
      </c>
      <c r="G351" t="str">
        <f>IF(VLOOKUP($A351,Tournoi!$B$2:$AB$601,6,0)="","",VLOOKUP($A351,Tournoi!$B$2:$AB$601,8,0))</f>
        <v/>
      </c>
      <c r="H351" t="str">
        <f>IF(VLOOKUP($A351,Tournoi!$B$2:$AB$601,6,0)="","",VLOOKUP($A351,Tournoi!$B$2:$AB$601,12,0))</f>
        <v/>
      </c>
      <c r="I351" t="str">
        <f>IF(VLOOKUP($A351,Tournoi!$B$2:$AB$601,6,0)="","",VLOOKUP($A351,Tournoi!$B$2:$AB$601,13,0))</f>
        <v/>
      </c>
      <c r="J351" t="str">
        <f>IF(VLOOKUP($A351,Tournoi!$B$2:$AB$601,6,0)="","",VLOOKUP($A351,Tournoi!$B$2:$AB$601,17,0))</f>
        <v/>
      </c>
      <c r="K351" t="str">
        <f>IF(VLOOKUP($A351,Tournoi!$B$2:$AB$601,6,0)="","",VLOOKUP($A351,Tournoi!$B$2:$AB$601,18,0))</f>
        <v/>
      </c>
      <c r="L351" t="str">
        <f>IF(VLOOKUP($A351,Tournoi!$B$2:$AB$601,6,0)="","",VLOOKUP($A351,Tournoi!$B$2:$AB$601,22,0))</f>
        <v/>
      </c>
    </row>
    <row r="352" spans="1:12" ht="14.1" customHeight="1" x14ac:dyDescent="0.2">
      <c r="A352" s="30">
        <v>351</v>
      </c>
      <c r="B352" s="224">
        <f>IF(VLOOKUP($A352,Ludo_na!$A$2:$AB$602,3,0)="","",VLOOKUP($A352,Ludo_na!$A$2:$AB$602,2,0))</f>
        <v>541</v>
      </c>
      <c r="C352" s="225" t="str">
        <f>IF(VLOOKUP($A352,Tournoi!$B$2:$AB$601,3,0)="","",VLOOKUP($A352,Tournoi!$B$2:$AB$601,3,0))</f>
        <v>Petit Bare</v>
      </c>
      <c r="D352" s="225" t="str">
        <f>IF(VLOOKUP($A352,Tournoi!$B$2:$AB$601,4,0)="","",VLOOKUP($A352,Tournoi!$B$2:$AB$601,4,0))</f>
        <v>Berenger</v>
      </c>
      <c r="E352" s="197" t="str">
        <f>IF(VLOOKUP($A352,Tournoi!$B$2:$AB$601,5,0)="","",VLOOKUP($A352,Tournoi!$B$2:$AB$601,5,0))</f>
        <v>Alpa-Ludismes</v>
      </c>
      <c r="F352" s="226" t="str">
        <f>IF(VLOOKUP($A352,Tournoi!$B$2:$AB$601,6,0)="","",VLOOKUP($A352,Tournoi!$B$2:$AB$601,6,0))</f>
        <v/>
      </c>
      <c r="G352" s="226" t="str">
        <f>IF(VLOOKUP($A352,Tournoi!$B$2:$AB$601,6,0)="","",VLOOKUP($A352,Tournoi!$B$2:$AB$601,8,0))</f>
        <v/>
      </c>
      <c r="H352" s="227" t="str">
        <f>IF(VLOOKUP($A352,Tournoi!$B$2:$AB$601,6,0)="","",VLOOKUP($A352,Tournoi!$B$2:$AB$601,12,0))</f>
        <v/>
      </c>
      <c r="I352" s="226" t="str">
        <f>IF(VLOOKUP($A352,Tournoi!$B$2:$AB$601,6,0)="","",VLOOKUP($A352,Tournoi!$B$2:$AB$601,13,0))</f>
        <v/>
      </c>
      <c r="J352" s="227" t="str">
        <f>IF(VLOOKUP($A352,Tournoi!$B$2:$AB$601,6,0)="","",VLOOKUP($A352,Tournoi!$B$2:$AB$601,17,0))</f>
        <v/>
      </c>
      <c r="K352" s="226" t="str">
        <f>IF(VLOOKUP($A352,Tournoi!$B$2:$AB$601,6,0)="","",VLOOKUP($A352,Tournoi!$B$2:$AB$601,18,0))</f>
        <v/>
      </c>
      <c r="L352" s="227" t="str">
        <f>IF(VLOOKUP($A352,Tournoi!$B$2:$AB$601,6,0)="","",VLOOKUP($A352,Tournoi!$B$2:$AB$601,22,0))</f>
        <v/>
      </c>
    </row>
    <row r="353" spans="1:12" ht="14.1" customHeight="1" x14ac:dyDescent="0.2">
      <c r="A353" s="30">
        <v>352</v>
      </c>
      <c r="B353" s="224">
        <f>IF(VLOOKUP($A353,Ludo_na!$A$2:$AB$602,3,0)="","",VLOOKUP($A353,Ludo_na!$A$2:$AB$602,2,0))</f>
        <v>279</v>
      </c>
      <c r="C353" s="225" t="str">
        <f>IF(VLOOKUP($A353,Tournoi!$B$2:$AB$601,3,0)="","",VLOOKUP($A353,Tournoi!$B$2:$AB$601,3,0))</f>
        <v>Deliège</v>
      </c>
      <c r="D353" s="225" t="str">
        <f>IF(VLOOKUP($A353,Tournoi!$B$2:$AB$601,4,0)="","",VLOOKUP($A353,Tournoi!$B$2:$AB$601,4,0))</f>
        <v>Lenora</v>
      </c>
      <c r="E353" t="str">
        <f>IF(VLOOKUP($A353,Tournoi!$B$2:$AB$601,5,0)="","",VLOOKUP($A353,Tournoi!$B$2:$AB$601,5,0))</f>
        <v>Imagimonde</v>
      </c>
      <c r="F353" t="str">
        <f>IF(VLOOKUP($A353,Tournoi!$B$2:$AB$601,6,0)="","",VLOOKUP($A353,Tournoi!$B$2:$AB$601,6,0))</f>
        <v/>
      </c>
      <c r="G353" t="str">
        <f>IF(VLOOKUP($A353,Tournoi!$B$2:$AB$601,6,0)="","",VLOOKUP($A353,Tournoi!$B$2:$AB$601,8,0))</f>
        <v/>
      </c>
      <c r="H353" t="str">
        <f>IF(VLOOKUP($A353,Tournoi!$B$2:$AB$601,6,0)="","",VLOOKUP($A353,Tournoi!$B$2:$AB$601,12,0))</f>
        <v/>
      </c>
      <c r="I353" t="str">
        <f>IF(VLOOKUP($A353,Tournoi!$B$2:$AB$601,6,0)="","",VLOOKUP($A353,Tournoi!$B$2:$AB$601,13,0))</f>
        <v/>
      </c>
      <c r="J353" t="str">
        <f>IF(VLOOKUP($A353,Tournoi!$B$2:$AB$601,6,0)="","",VLOOKUP($A353,Tournoi!$B$2:$AB$601,17,0))</f>
        <v/>
      </c>
      <c r="K353" t="str">
        <f>IF(VLOOKUP($A353,Tournoi!$B$2:$AB$601,6,0)="","",VLOOKUP($A353,Tournoi!$B$2:$AB$601,18,0))</f>
        <v/>
      </c>
      <c r="L353" t="str">
        <f>IF(VLOOKUP($A353,Tournoi!$B$2:$AB$601,6,0)="","",VLOOKUP($A353,Tournoi!$B$2:$AB$601,22,0))</f>
        <v/>
      </c>
    </row>
    <row r="354" spans="1:12" ht="14.1" customHeight="1" x14ac:dyDescent="0.2">
      <c r="A354" s="30">
        <v>353</v>
      </c>
      <c r="B354" s="224">
        <f>IF(VLOOKUP($A354,Ludo_na!$A$2:$AB$602,3,0)="","",VLOOKUP($A354,Ludo_na!$A$2:$AB$602,2,0))</f>
        <v>489</v>
      </c>
      <c r="C354" s="225" t="str">
        <f>IF(VLOOKUP($A354,Tournoi!$B$2:$AB$601,3,0)="","",VLOOKUP($A354,Tournoi!$B$2:$AB$601,3,0))</f>
        <v>Di Bennardo</v>
      </c>
      <c r="D354" s="225" t="str">
        <f>IF(VLOOKUP($A354,Tournoi!$B$2:$AB$601,4,0)="","",VLOOKUP($A354,Tournoi!$B$2:$AB$601,4,0))</f>
        <v>Thomas</v>
      </c>
      <c r="E354" t="str">
        <f>IF(VLOOKUP($A354,Tournoi!$B$2:$AB$601,5,0)="","",VLOOKUP($A354,Tournoi!$B$2:$AB$601,5,0))</f>
        <v/>
      </c>
      <c r="F354" t="str">
        <f>IF(VLOOKUP($A354,Tournoi!$B$2:$AB$601,6,0)="","",VLOOKUP($A354,Tournoi!$B$2:$AB$601,6,0))</f>
        <v/>
      </c>
      <c r="G354" t="str">
        <f>IF(VLOOKUP($A354,Tournoi!$B$2:$AB$601,6,0)="","",VLOOKUP($A354,Tournoi!$B$2:$AB$601,8,0))</f>
        <v/>
      </c>
      <c r="H354" t="str">
        <f>IF(VLOOKUP($A354,Tournoi!$B$2:$AB$601,6,0)="","",VLOOKUP($A354,Tournoi!$B$2:$AB$601,12,0))</f>
        <v/>
      </c>
      <c r="I354" t="str">
        <f>IF(VLOOKUP($A354,Tournoi!$B$2:$AB$601,6,0)="","",VLOOKUP($A354,Tournoi!$B$2:$AB$601,13,0))</f>
        <v/>
      </c>
      <c r="J354" t="str">
        <f>IF(VLOOKUP($A354,Tournoi!$B$2:$AB$601,6,0)="","",VLOOKUP($A354,Tournoi!$B$2:$AB$601,17,0))</f>
        <v/>
      </c>
      <c r="K354" t="str">
        <f>IF(VLOOKUP($A354,Tournoi!$B$2:$AB$601,6,0)="","",VLOOKUP($A354,Tournoi!$B$2:$AB$601,18,0))</f>
        <v/>
      </c>
      <c r="L354" t="str">
        <f>IF(VLOOKUP($A354,Tournoi!$B$2:$AB$601,6,0)="","",VLOOKUP($A354,Tournoi!$B$2:$AB$601,22,0))</f>
        <v/>
      </c>
    </row>
    <row r="355" spans="1:12" ht="14.1" customHeight="1" x14ac:dyDescent="0.2">
      <c r="A355" s="30">
        <v>354</v>
      </c>
      <c r="B355" s="224">
        <f>IF(VLOOKUP($A355,Ludo_na!$A$2:$AB$602,3,0)="","",VLOOKUP($A355,Ludo_na!$A$2:$AB$602,2,0))</f>
        <v>541</v>
      </c>
      <c r="C355" s="225" t="str">
        <f>IF(VLOOKUP($A355,Tournoi!$B$2:$AB$601,3,0)="","",VLOOKUP($A355,Tournoi!$B$2:$AB$601,3,0))</f>
        <v>Harter</v>
      </c>
      <c r="D355" s="225" t="str">
        <f>IF(VLOOKUP($A355,Tournoi!$B$2:$AB$601,4,0)="","",VLOOKUP($A355,Tournoi!$B$2:$AB$601,4,0))</f>
        <v>Clément</v>
      </c>
      <c r="E355" s="197" t="str">
        <f>IF(VLOOKUP($A355,Tournoi!$B$2:$AB$601,5,0)="","",VLOOKUP($A355,Tournoi!$B$2:$AB$601,5,0))</f>
        <v>Alpa-Ludismes</v>
      </c>
      <c r="F355" s="226" t="str">
        <f>IF(VLOOKUP($A355,Tournoi!$B$2:$AB$601,6,0)="","",VLOOKUP($A355,Tournoi!$B$2:$AB$601,6,0))</f>
        <v/>
      </c>
      <c r="G355" s="226" t="str">
        <f>IF(VLOOKUP($A355,Tournoi!$B$2:$AB$601,6,0)="","",VLOOKUP($A355,Tournoi!$B$2:$AB$601,8,0))</f>
        <v/>
      </c>
      <c r="H355" s="227" t="str">
        <f>IF(VLOOKUP($A355,Tournoi!$B$2:$AB$601,6,0)="","",VLOOKUP($A355,Tournoi!$B$2:$AB$601,12,0))</f>
        <v/>
      </c>
      <c r="I355" s="226" t="str">
        <f>IF(VLOOKUP($A355,Tournoi!$B$2:$AB$601,6,0)="","",VLOOKUP($A355,Tournoi!$B$2:$AB$601,13,0))</f>
        <v/>
      </c>
      <c r="J355" s="227" t="str">
        <f>IF(VLOOKUP($A355,Tournoi!$B$2:$AB$601,6,0)="","",VLOOKUP($A355,Tournoi!$B$2:$AB$601,17,0))</f>
        <v/>
      </c>
      <c r="K355" s="226" t="str">
        <f>IF(VLOOKUP($A355,Tournoi!$B$2:$AB$601,6,0)="","",VLOOKUP($A355,Tournoi!$B$2:$AB$601,18,0))</f>
        <v/>
      </c>
      <c r="L355" s="227" t="str">
        <f>IF(VLOOKUP($A355,Tournoi!$B$2:$AB$601,6,0)="","",VLOOKUP($A355,Tournoi!$B$2:$AB$601,22,0))</f>
        <v/>
      </c>
    </row>
    <row r="356" spans="1:12" ht="14.1" customHeight="1" x14ac:dyDescent="0.2">
      <c r="A356" s="30">
        <v>355</v>
      </c>
      <c r="B356" s="224">
        <f>IF(VLOOKUP($A356,Ludo_na!$A$2:$AB$602,3,0)="","",VLOOKUP($A356,Ludo_na!$A$2:$AB$602,2,0))</f>
        <v>419</v>
      </c>
      <c r="C356" s="225" t="str">
        <f>IF(VLOOKUP($A356,Tournoi!$B$2:$AB$601,3,0)="","",VLOOKUP($A356,Tournoi!$B$2:$AB$601,3,0))</f>
        <v>Thonon</v>
      </c>
      <c r="D356" s="225" t="str">
        <f>IF(VLOOKUP($A356,Tournoi!$B$2:$AB$601,4,0)="","",VLOOKUP($A356,Tournoi!$B$2:$AB$601,4,0))</f>
        <v>Evelyne</v>
      </c>
      <c r="E356" t="str">
        <f>IF(VLOOKUP($A356,Tournoi!$B$2:$AB$601,5,0)="","",VLOOKUP($A356,Tournoi!$B$2:$AB$601,5,0))</f>
        <v>In Ludo Veritas</v>
      </c>
      <c r="F356" t="str">
        <f>IF(VLOOKUP($A356,Tournoi!$B$2:$AB$601,6,0)="","",VLOOKUP($A356,Tournoi!$B$2:$AB$601,6,0))</f>
        <v/>
      </c>
      <c r="G356" t="str">
        <f>IF(VLOOKUP($A356,Tournoi!$B$2:$AB$601,6,0)="","",VLOOKUP($A356,Tournoi!$B$2:$AB$601,8,0))</f>
        <v/>
      </c>
      <c r="H356" t="str">
        <f>IF(VLOOKUP($A356,Tournoi!$B$2:$AB$601,6,0)="","",VLOOKUP($A356,Tournoi!$B$2:$AB$601,12,0))</f>
        <v/>
      </c>
      <c r="I356" t="str">
        <f>IF(VLOOKUP($A356,Tournoi!$B$2:$AB$601,6,0)="","",VLOOKUP($A356,Tournoi!$B$2:$AB$601,13,0))</f>
        <v/>
      </c>
      <c r="J356" t="str">
        <f>IF(VLOOKUP($A356,Tournoi!$B$2:$AB$601,6,0)="","",VLOOKUP($A356,Tournoi!$B$2:$AB$601,17,0))</f>
        <v/>
      </c>
      <c r="K356" t="str">
        <f>IF(VLOOKUP($A356,Tournoi!$B$2:$AB$601,6,0)="","",VLOOKUP($A356,Tournoi!$B$2:$AB$601,18,0))</f>
        <v/>
      </c>
      <c r="L356" t="str">
        <f>IF(VLOOKUP($A356,Tournoi!$B$2:$AB$601,6,0)="","",VLOOKUP($A356,Tournoi!$B$2:$AB$601,22,0))</f>
        <v/>
      </c>
    </row>
    <row r="357" spans="1:12" ht="14.1" customHeight="1" x14ac:dyDescent="0.2">
      <c r="A357" s="30">
        <v>356</v>
      </c>
      <c r="B357">
        <f>IF(VLOOKUP($A357,Ludo_na!$A$2:$AB$602,3,0)="","",VLOOKUP($A357,Ludo_na!$A$2:$AB$602,2,0))</f>
        <v>541</v>
      </c>
      <c r="C357" t="str">
        <f>IF(VLOOKUP($A357,Tournoi!$B$2:$AB$601,3,0)="","",VLOOKUP($A357,Tournoi!$B$2:$AB$601,3,0))</f>
        <v>Hellebuyck</v>
      </c>
      <c r="D357" t="str">
        <f>IF(VLOOKUP($A357,Tournoi!$B$2:$AB$601,4,0)="","",VLOOKUP($A357,Tournoi!$B$2:$AB$601,4,0))</f>
        <v>Lukas</v>
      </c>
      <c r="E357" t="str">
        <f>IF(VLOOKUP($A357,Tournoi!$B$2:$AB$601,5,0)="","",VLOOKUP($A357,Tournoi!$B$2:$AB$601,5,0))</f>
        <v/>
      </c>
      <c r="F357" t="str">
        <f>IF(VLOOKUP($A357,Tournoi!$B$2:$AB$601,6,0)="","",VLOOKUP($A357,Tournoi!$B$2:$AB$601,6,0))</f>
        <v/>
      </c>
      <c r="G357" t="str">
        <f>IF(VLOOKUP($A357,Tournoi!$B$2:$AB$601,6,0)="","",VLOOKUP($A357,Tournoi!$B$2:$AB$601,8,0))</f>
        <v/>
      </c>
      <c r="H357" t="str">
        <f>IF(VLOOKUP($A357,Tournoi!$B$2:$AB$601,6,0)="","",VLOOKUP($A357,Tournoi!$B$2:$AB$601,12,0))</f>
        <v/>
      </c>
      <c r="I357" t="str">
        <f>IF(VLOOKUP($A357,Tournoi!$B$2:$AB$601,6,0)="","",VLOOKUP($A357,Tournoi!$B$2:$AB$601,13,0))</f>
        <v/>
      </c>
      <c r="J357" t="str">
        <f>IF(VLOOKUP($A357,Tournoi!$B$2:$AB$601,6,0)="","",VLOOKUP($A357,Tournoi!$B$2:$AB$601,17,0))</f>
        <v/>
      </c>
      <c r="K357" t="str">
        <f>IF(VLOOKUP($A357,Tournoi!$B$2:$AB$601,6,0)="","",VLOOKUP($A357,Tournoi!$B$2:$AB$601,18,0))</f>
        <v/>
      </c>
      <c r="L357" t="str">
        <f>IF(VLOOKUP($A357,Tournoi!$B$2:$AB$601,6,0)="","",VLOOKUP($A357,Tournoi!$B$2:$AB$601,22,0))</f>
        <v/>
      </c>
    </row>
    <row r="358" spans="1:12" ht="14.1" customHeight="1" x14ac:dyDescent="0.2">
      <c r="A358" s="30">
        <v>357</v>
      </c>
      <c r="B358" s="224">
        <f>IF(VLOOKUP($A358,Ludo_na!$A$2:$AB$602,3,0)="","",VLOOKUP($A358,Ludo_na!$A$2:$AB$602,2,0))</f>
        <v>251</v>
      </c>
      <c r="C358" s="225" t="str">
        <f>IF(VLOOKUP($A358,Tournoi!$B$2:$AB$601,3,0)="","",VLOOKUP($A358,Tournoi!$B$2:$AB$601,3,0))</f>
        <v>Evras</v>
      </c>
      <c r="D358" s="225" t="str">
        <f>IF(VLOOKUP($A358,Tournoi!$B$2:$AB$601,4,0)="","",VLOOKUP($A358,Tournoi!$B$2:$AB$601,4,0))</f>
        <v>Julie</v>
      </c>
      <c r="E358" t="str">
        <f>IF(VLOOKUP($A358,Tournoi!$B$2:$AB$601,5,0)="","",VLOOKUP($A358,Tournoi!$B$2:$AB$601,5,0))</f>
        <v/>
      </c>
      <c r="F358" t="str">
        <f>IF(VLOOKUP($A358,Tournoi!$B$2:$AB$601,6,0)="","",VLOOKUP($A358,Tournoi!$B$2:$AB$601,6,0))</f>
        <v/>
      </c>
      <c r="G358" t="str">
        <f>IF(VLOOKUP($A358,Tournoi!$B$2:$AB$601,6,0)="","",VLOOKUP($A358,Tournoi!$B$2:$AB$601,8,0))</f>
        <v/>
      </c>
      <c r="H358" t="str">
        <f>IF(VLOOKUP($A358,Tournoi!$B$2:$AB$601,6,0)="","",VLOOKUP($A358,Tournoi!$B$2:$AB$601,12,0))</f>
        <v/>
      </c>
      <c r="I358" t="str">
        <f>IF(VLOOKUP($A358,Tournoi!$B$2:$AB$601,6,0)="","",VLOOKUP($A358,Tournoi!$B$2:$AB$601,13,0))</f>
        <v/>
      </c>
      <c r="J358" t="str">
        <f>IF(VLOOKUP($A358,Tournoi!$B$2:$AB$601,6,0)="","",VLOOKUP($A358,Tournoi!$B$2:$AB$601,17,0))</f>
        <v/>
      </c>
      <c r="K358" t="str">
        <f>IF(VLOOKUP($A358,Tournoi!$B$2:$AB$601,6,0)="","",VLOOKUP($A358,Tournoi!$B$2:$AB$601,18,0))</f>
        <v/>
      </c>
      <c r="L358" t="str">
        <f>IF(VLOOKUP($A358,Tournoi!$B$2:$AB$601,6,0)="","",VLOOKUP($A358,Tournoi!$B$2:$AB$601,22,0))</f>
        <v/>
      </c>
    </row>
    <row r="359" spans="1:12" ht="14.1" customHeight="1" x14ac:dyDescent="0.2">
      <c r="A359" s="30">
        <v>358</v>
      </c>
      <c r="B359">
        <f>IF(VLOOKUP($A359,Ludo_na!$A$2:$AB$602,3,0)="","",VLOOKUP($A359,Ludo_na!$A$2:$AB$602,2,0))</f>
        <v>160</v>
      </c>
      <c r="C359" t="str">
        <f>IF(VLOOKUP($A359,Tournoi!$B$2:$AB$601,3,0)="","",VLOOKUP($A359,Tournoi!$B$2:$AB$601,3,0))</f>
        <v>Aga</v>
      </c>
      <c r="D359" t="str">
        <f>IF(VLOOKUP($A359,Tournoi!$B$2:$AB$601,4,0)="","",VLOOKUP($A359,Tournoi!$B$2:$AB$601,4,0))</f>
        <v>Jeroen</v>
      </c>
      <c r="E359" t="str">
        <f>IF(VLOOKUP($A359,Tournoi!$B$2:$AB$601,5,0)="","",VLOOKUP($A359,Tournoi!$B$2:$AB$601,5,0))</f>
        <v/>
      </c>
      <c r="F359" t="str">
        <f>IF(VLOOKUP($A359,Tournoi!$B$2:$AB$601,6,0)="","",VLOOKUP($A359,Tournoi!$B$2:$AB$601,6,0))</f>
        <v>Aanwezig</v>
      </c>
      <c r="G359" t="str">
        <f>IF(VLOOKUP($A359,Tournoi!$B$2:$AB$601,6,0)="","",VLOOKUP($A359,Tournoi!$B$2:$AB$601,8,0))</f>
        <v>Wettlauf nach El Dorado</v>
      </c>
      <c r="H359">
        <f>IF(VLOOKUP($A359,Tournoi!$B$2:$AB$601,6,0)="","",VLOOKUP($A359,Tournoi!$B$2:$AB$601,12,0))</f>
        <v>104.4</v>
      </c>
      <c r="I359" t="str">
        <f>IF(VLOOKUP($A359,Tournoi!$B$2:$AB$601,6,0)="","",VLOOKUP($A359,Tournoi!$B$2:$AB$601,13,0))</f>
        <v>Dynasties: Verdeel en heers</v>
      </c>
      <c r="J359">
        <f>IF(VLOOKUP($A359,Tournoi!$B$2:$AB$601,6,0)="","",VLOOKUP($A359,Tournoi!$B$2:$AB$601,17,0))</f>
        <v>50.189453125</v>
      </c>
      <c r="K359" t="str">
        <f>IF(VLOOKUP($A359,Tournoi!$B$2:$AB$601,6,0)="","",VLOOKUP($A359,Tournoi!$B$2:$AB$601,18,0))</f>
        <v>Dominion</v>
      </c>
      <c r="L359">
        <f>IF(VLOOKUP($A359,Tournoi!$B$2:$AB$601,6,0)="","",VLOOKUP($A359,Tournoi!$B$2:$AB$601,22,0))</f>
        <v>104.31404958677686</v>
      </c>
    </row>
    <row r="360" spans="1:12" ht="14.1" customHeight="1" x14ac:dyDescent="0.2">
      <c r="A360" s="30">
        <v>359</v>
      </c>
      <c r="B360" s="224">
        <f>IF(VLOOKUP($A360,Ludo_na!$A$2:$AB$602,3,0)="","",VLOOKUP($A360,Ludo_na!$A$2:$AB$602,2,0))</f>
        <v>90</v>
      </c>
      <c r="C360" s="225" t="str">
        <f>IF(VLOOKUP($A360,Tournoi!$B$2:$AB$601,3,0)="","",VLOOKUP($A360,Tournoi!$B$2:$AB$601,3,0))</f>
        <v>Verbiest</v>
      </c>
      <c r="D360" s="225" t="str">
        <f>IF(VLOOKUP($A360,Tournoi!$B$2:$AB$601,4,0)="","",VLOOKUP($A360,Tournoi!$B$2:$AB$601,4,0))</f>
        <v>Bram</v>
      </c>
      <c r="E360" t="str">
        <f>IF(VLOOKUP($A360,Tournoi!$B$2:$AB$601,5,0)="","",VLOOKUP($A360,Tournoi!$B$2:$AB$601,5,0))</f>
        <v/>
      </c>
      <c r="F360" t="str">
        <f>IF(VLOOKUP($A360,Tournoi!$B$2:$AB$601,6,0)="","",VLOOKUP($A360,Tournoi!$B$2:$AB$601,6,0))</f>
        <v/>
      </c>
      <c r="G360" t="str">
        <f>IF(VLOOKUP($A360,Tournoi!$B$2:$AB$601,6,0)="","",VLOOKUP($A360,Tournoi!$B$2:$AB$601,8,0))</f>
        <v/>
      </c>
      <c r="H360" t="str">
        <f>IF(VLOOKUP($A360,Tournoi!$B$2:$AB$601,6,0)="","",VLOOKUP($A360,Tournoi!$B$2:$AB$601,12,0))</f>
        <v/>
      </c>
      <c r="I360" t="str">
        <f>IF(VLOOKUP($A360,Tournoi!$B$2:$AB$601,6,0)="","",VLOOKUP($A360,Tournoi!$B$2:$AB$601,13,0))</f>
        <v/>
      </c>
      <c r="J360" t="str">
        <f>IF(VLOOKUP($A360,Tournoi!$B$2:$AB$601,6,0)="","",VLOOKUP($A360,Tournoi!$B$2:$AB$601,17,0))</f>
        <v/>
      </c>
      <c r="K360" t="str">
        <f>IF(VLOOKUP($A360,Tournoi!$B$2:$AB$601,6,0)="","",VLOOKUP($A360,Tournoi!$B$2:$AB$601,18,0))</f>
        <v/>
      </c>
      <c r="L360" t="str">
        <f>IF(VLOOKUP($A360,Tournoi!$B$2:$AB$601,6,0)="","",VLOOKUP($A360,Tournoi!$B$2:$AB$601,22,0))</f>
        <v/>
      </c>
    </row>
    <row r="361" spans="1:12" ht="14.1" customHeight="1" x14ac:dyDescent="0.2">
      <c r="A361" s="30">
        <v>360</v>
      </c>
      <c r="B361">
        <f>IF(VLOOKUP($A361,Ludo_na!$A$2:$AB$602,3,0)="","",VLOOKUP($A361,Ludo_na!$A$2:$AB$602,2,0))</f>
        <v>541</v>
      </c>
      <c r="C361" t="str">
        <f>IF(VLOOKUP($A361,Tournoi!$B$2:$AB$601,3,0)="","",VLOOKUP($A361,Tournoi!$B$2:$AB$601,3,0))</f>
        <v>Baert</v>
      </c>
      <c r="D361" t="str">
        <f>IF(VLOOKUP($A361,Tournoi!$B$2:$AB$601,4,0)="","",VLOOKUP($A361,Tournoi!$B$2:$AB$601,4,0))</f>
        <v>Kyra</v>
      </c>
      <c r="E361" t="str">
        <f>IF(VLOOKUP($A361,Tournoi!$B$2:$AB$601,5,0)="","",VLOOKUP($A361,Tournoi!$B$2:$AB$601,5,0))</f>
        <v/>
      </c>
      <c r="F361" t="str">
        <f>IF(VLOOKUP($A361,Tournoi!$B$2:$AB$601,6,0)="","",VLOOKUP($A361,Tournoi!$B$2:$AB$601,6,0))</f>
        <v>Ingeschreven</v>
      </c>
      <c r="G361">
        <f>IF(VLOOKUP($A361,Tournoi!$B$2:$AB$601,6,0)="","",VLOOKUP($A361,Tournoi!$B$2:$AB$601,8,0))</f>
        <v>0</v>
      </c>
      <c r="H361">
        <f>IF(VLOOKUP($A361,Tournoi!$B$2:$AB$601,6,0)="","",VLOOKUP($A361,Tournoi!$B$2:$AB$601,12,0))</f>
        <v>0</v>
      </c>
      <c r="I361">
        <f>IF(VLOOKUP($A361,Tournoi!$B$2:$AB$601,6,0)="","",VLOOKUP($A361,Tournoi!$B$2:$AB$601,13,0))</f>
        <v>0</v>
      </c>
      <c r="J361">
        <f>IF(VLOOKUP($A361,Tournoi!$B$2:$AB$601,6,0)="","",VLOOKUP($A361,Tournoi!$B$2:$AB$601,17,0))</f>
        <v>0</v>
      </c>
      <c r="K361">
        <f>IF(VLOOKUP($A361,Tournoi!$B$2:$AB$601,6,0)="","",VLOOKUP($A361,Tournoi!$B$2:$AB$601,18,0))</f>
        <v>0</v>
      </c>
      <c r="L361">
        <f>IF(VLOOKUP($A361,Tournoi!$B$2:$AB$601,6,0)="","",VLOOKUP($A361,Tournoi!$B$2:$AB$601,22,0))</f>
        <v>0</v>
      </c>
    </row>
    <row r="362" spans="1:12" ht="14.1" customHeight="1" x14ac:dyDescent="0.2">
      <c r="A362" s="30">
        <v>361</v>
      </c>
      <c r="B362">
        <f>IF(VLOOKUP($A362,Ludo_na!$A$2:$AB$602,3,0)="","",VLOOKUP($A362,Ludo_na!$A$2:$AB$602,2,0))</f>
        <v>302</v>
      </c>
      <c r="C362" t="str">
        <f>IF(VLOOKUP($A362,Tournoi!$B$2:$AB$601,3,0)="","",VLOOKUP($A362,Tournoi!$B$2:$AB$601,3,0))</f>
        <v>Bauwens</v>
      </c>
      <c r="D362" t="str">
        <f>IF(VLOOKUP($A362,Tournoi!$B$2:$AB$601,4,0)="","",VLOOKUP($A362,Tournoi!$B$2:$AB$601,4,0))</f>
        <v>Jonas</v>
      </c>
      <c r="E362" t="str">
        <f>IF(VLOOKUP($A362,Tournoi!$B$2:$AB$601,5,0)="","",VLOOKUP($A362,Tournoi!$B$2:$AB$601,5,0))</f>
        <v>Spelgevaar</v>
      </c>
      <c r="F362" t="str">
        <f>IF(VLOOKUP($A362,Tournoi!$B$2:$AB$601,6,0)="","",VLOOKUP($A362,Tournoi!$B$2:$AB$601,6,0))</f>
        <v>Aanwezig</v>
      </c>
      <c r="G362" t="str">
        <f>IF(VLOOKUP($A362,Tournoi!$B$2:$AB$601,6,0)="","",VLOOKUP($A362,Tournoi!$B$2:$AB$601,8,0))</f>
        <v>Stenen tijdperk</v>
      </c>
      <c r="H362">
        <f>IF(VLOOKUP($A362,Tournoi!$B$2:$AB$601,6,0)="","",VLOOKUP($A362,Tournoi!$B$2:$AB$601,12,0))</f>
        <v>33.578655578655571</v>
      </c>
      <c r="I362" t="str">
        <f>IF(VLOOKUP($A362,Tournoi!$B$2:$AB$601,6,0)="","",VLOOKUP($A362,Tournoi!$B$2:$AB$601,13,0))</f>
        <v>Meduris</v>
      </c>
      <c r="J362">
        <f>IF(VLOOKUP($A362,Tournoi!$B$2:$AB$601,6,0)="","",VLOOKUP($A362,Tournoi!$B$2:$AB$601,17,0))</f>
        <v>66.947194719471938</v>
      </c>
      <c r="K362" t="str">
        <f>IF(VLOOKUP($A362,Tournoi!$B$2:$AB$601,6,0)="","",VLOOKUP($A362,Tournoi!$B$2:$AB$601,18,0))</f>
        <v>Istanbul: Das Würfelspiel</v>
      </c>
      <c r="L362">
        <f>IF(VLOOKUP($A362,Tournoi!$B$2:$AB$601,6,0)="","",VLOOKUP($A362,Tournoi!$B$2:$AB$601,22,0))</f>
        <v>33.583333333333329</v>
      </c>
    </row>
    <row r="363" spans="1:12" ht="14.1" customHeight="1" x14ac:dyDescent="0.2">
      <c r="A363" s="30">
        <v>362</v>
      </c>
      <c r="B363" s="224">
        <f>IF(VLOOKUP($A363,Ludo_na!$A$2:$AB$602,3,0)="","",VLOOKUP($A363,Ludo_na!$A$2:$AB$602,2,0))</f>
        <v>389</v>
      </c>
      <c r="C363" s="225" t="str">
        <f>IF(VLOOKUP($A363,Tournoi!$B$2:$AB$601,3,0)="","",VLOOKUP($A363,Tournoi!$B$2:$AB$601,3,0))</f>
        <v>Michalski</v>
      </c>
      <c r="D363" s="225" t="str">
        <f>IF(VLOOKUP($A363,Tournoi!$B$2:$AB$601,4,0)="","",VLOOKUP($A363,Tournoi!$B$2:$AB$601,4,0))</f>
        <v>Merlin</v>
      </c>
      <c r="E363" t="str">
        <f>IF(VLOOKUP($A363,Tournoi!$B$2:$AB$601,5,0)="","",VLOOKUP($A363,Tournoi!$B$2:$AB$601,5,0))</f>
        <v/>
      </c>
      <c r="F363" t="str">
        <f>IF(VLOOKUP($A363,Tournoi!$B$2:$AB$601,6,0)="","",VLOOKUP($A363,Tournoi!$B$2:$AB$601,6,0))</f>
        <v/>
      </c>
      <c r="G363" t="str">
        <f>IF(VLOOKUP($A363,Tournoi!$B$2:$AB$601,6,0)="","",VLOOKUP($A363,Tournoi!$B$2:$AB$601,8,0))</f>
        <v/>
      </c>
      <c r="H363" t="str">
        <f>IF(VLOOKUP($A363,Tournoi!$B$2:$AB$601,6,0)="","",VLOOKUP($A363,Tournoi!$B$2:$AB$601,12,0))</f>
        <v/>
      </c>
      <c r="I363" t="str">
        <f>IF(VLOOKUP($A363,Tournoi!$B$2:$AB$601,6,0)="","",VLOOKUP($A363,Tournoi!$B$2:$AB$601,13,0))</f>
        <v/>
      </c>
      <c r="J363" t="str">
        <f>IF(VLOOKUP($A363,Tournoi!$B$2:$AB$601,6,0)="","",VLOOKUP($A363,Tournoi!$B$2:$AB$601,17,0))</f>
        <v/>
      </c>
      <c r="K363" t="str">
        <f>IF(VLOOKUP($A363,Tournoi!$B$2:$AB$601,6,0)="","",VLOOKUP($A363,Tournoi!$B$2:$AB$601,18,0))</f>
        <v/>
      </c>
      <c r="L363" t="str">
        <f>IF(VLOOKUP($A363,Tournoi!$B$2:$AB$601,6,0)="","",VLOOKUP($A363,Tournoi!$B$2:$AB$601,22,0))</f>
        <v/>
      </c>
    </row>
    <row r="364" spans="1:12" ht="14.1" customHeight="1" x14ac:dyDescent="0.2">
      <c r="A364" s="30">
        <v>363</v>
      </c>
      <c r="B364" s="224">
        <f>IF(VLOOKUP($A364,Ludo_na!$A$2:$AB$602,3,0)="","",VLOOKUP($A364,Ludo_na!$A$2:$AB$602,2,0))</f>
        <v>424</v>
      </c>
      <c r="C364" s="225" t="str">
        <f>IF(VLOOKUP($A364,Tournoi!$B$2:$AB$601,3,0)="","",VLOOKUP($A364,Tournoi!$B$2:$AB$601,3,0))</f>
        <v>Prins</v>
      </c>
      <c r="D364" s="225" t="str">
        <f>IF(VLOOKUP($A364,Tournoi!$B$2:$AB$601,4,0)="","",VLOOKUP($A364,Tournoi!$B$2:$AB$601,4,0))</f>
        <v>Jessica</v>
      </c>
      <c r="E364" t="str">
        <f>IF(VLOOKUP($A364,Tournoi!$B$2:$AB$601,5,0)="","",VLOOKUP($A364,Tournoi!$B$2:$AB$601,5,0))</f>
        <v/>
      </c>
      <c r="F364" t="str">
        <f>IF(VLOOKUP($A364,Tournoi!$B$2:$AB$601,6,0)="","",VLOOKUP($A364,Tournoi!$B$2:$AB$601,6,0))</f>
        <v/>
      </c>
      <c r="G364" t="str">
        <f>IF(VLOOKUP($A364,Tournoi!$B$2:$AB$601,6,0)="","",VLOOKUP($A364,Tournoi!$B$2:$AB$601,8,0))</f>
        <v/>
      </c>
      <c r="H364" t="str">
        <f>IF(VLOOKUP($A364,Tournoi!$B$2:$AB$601,6,0)="","",VLOOKUP($A364,Tournoi!$B$2:$AB$601,12,0))</f>
        <v/>
      </c>
      <c r="I364" t="str">
        <f>IF(VLOOKUP($A364,Tournoi!$B$2:$AB$601,6,0)="","",VLOOKUP($A364,Tournoi!$B$2:$AB$601,13,0))</f>
        <v/>
      </c>
      <c r="J364" t="str">
        <f>IF(VLOOKUP($A364,Tournoi!$B$2:$AB$601,6,0)="","",VLOOKUP($A364,Tournoi!$B$2:$AB$601,17,0))</f>
        <v/>
      </c>
      <c r="K364" t="str">
        <f>IF(VLOOKUP($A364,Tournoi!$B$2:$AB$601,6,0)="","",VLOOKUP($A364,Tournoi!$B$2:$AB$601,18,0))</f>
        <v/>
      </c>
      <c r="L364" t="str">
        <f>IF(VLOOKUP($A364,Tournoi!$B$2:$AB$601,6,0)="","",VLOOKUP($A364,Tournoi!$B$2:$AB$601,22,0))</f>
        <v/>
      </c>
    </row>
    <row r="365" spans="1:12" ht="14.1" customHeight="1" x14ac:dyDescent="0.2">
      <c r="A365" s="30">
        <v>364</v>
      </c>
      <c r="B365" s="224">
        <f>IF(VLOOKUP($A365,Ludo_na!$A$2:$AB$602,3,0)="","",VLOOKUP($A365,Ludo_na!$A$2:$AB$602,2,0))</f>
        <v>431</v>
      </c>
      <c r="C365" s="225" t="str">
        <f>IF(VLOOKUP($A365,Tournoi!$B$2:$AB$601,3,0)="","",VLOOKUP($A365,Tournoi!$B$2:$AB$601,3,0))</f>
        <v>Florin</v>
      </c>
      <c r="D365" s="225" t="str">
        <f>IF(VLOOKUP($A365,Tournoi!$B$2:$AB$601,4,0)="","",VLOOKUP($A365,Tournoi!$B$2:$AB$601,4,0))</f>
        <v>Natacha</v>
      </c>
      <c r="E365" t="str">
        <f>IF(VLOOKUP($A365,Tournoi!$B$2:$AB$601,5,0)="","",VLOOKUP($A365,Tournoi!$B$2:$AB$601,5,0))</f>
        <v/>
      </c>
      <c r="F365" t="str">
        <f>IF(VLOOKUP($A365,Tournoi!$B$2:$AB$601,6,0)="","",VLOOKUP($A365,Tournoi!$B$2:$AB$601,6,0))</f>
        <v/>
      </c>
      <c r="G365" t="str">
        <f>IF(VLOOKUP($A365,Tournoi!$B$2:$AB$601,6,0)="","",VLOOKUP($A365,Tournoi!$B$2:$AB$601,8,0))</f>
        <v/>
      </c>
      <c r="H365" t="str">
        <f>IF(VLOOKUP($A365,Tournoi!$B$2:$AB$601,6,0)="","",VLOOKUP($A365,Tournoi!$B$2:$AB$601,12,0))</f>
        <v/>
      </c>
      <c r="I365" t="str">
        <f>IF(VLOOKUP($A365,Tournoi!$B$2:$AB$601,6,0)="","",VLOOKUP($A365,Tournoi!$B$2:$AB$601,13,0))</f>
        <v/>
      </c>
      <c r="J365" t="str">
        <f>IF(VLOOKUP($A365,Tournoi!$B$2:$AB$601,6,0)="","",VLOOKUP($A365,Tournoi!$B$2:$AB$601,17,0))</f>
        <v/>
      </c>
      <c r="K365" t="str">
        <f>IF(VLOOKUP($A365,Tournoi!$B$2:$AB$601,6,0)="","",VLOOKUP($A365,Tournoi!$B$2:$AB$601,18,0))</f>
        <v/>
      </c>
      <c r="L365" t="str">
        <f>IF(VLOOKUP($A365,Tournoi!$B$2:$AB$601,6,0)="","",VLOOKUP($A365,Tournoi!$B$2:$AB$601,22,0))</f>
        <v/>
      </c>
    </row>
    <row r="366" spans="1:12" ht="14.1" customHeight="1" x14ac:dyDescent="0.2">
      <c r="A366" s="30">
        <v>365</v>
      </c>
      <c r="B366" s="224">
        <f>IF(VLOOKUP($A366,Ludo_na!$A$2:$AB$602,3,0)="","",VLOOKUP($A366,Ludo_na!$A$2:$AB$602,2,0))</f>
        <v>438</v>
      </c>
      <c r="C366" s="225" t="str">
        <f>IF(VLOOKUP($A366,Tournoi!$B$2:$AB$601,3,0)="","",VLOOKUP($A366,Tournoi!$B$2:$AB$601,3,0))</f>
        <v>Maréchal</v>
      </c>
      <c r="D366" s="225" t="str">
        <f>IF(VLOOKUP($A366,Tournoi!$B$2:$AB$601,4,0)="","",VLOOKUP($A366,Tournoi!$B$2:$AB$601,4,0))</f>
        <v>Jonathan</v>
      </c>
      <c r="E366" t="str">
        <f>IF(VLOOKUP($A366,Tournoi!$B$2:$AB$601,5,0)="","",VLOOKUP($A366,Tournoi!$B$2:$AB$601,5,0))</f>
        <v/>
      </c>
      <c r="F366" t="str">
        <f>IF(VLOOKUP($A366,Tournoi!$B$2:$AB$601,6,0)="","",VLOOKUP($A366,Tournoi!$B$2:$AB$601,6,0))</f>
        <v/>
      </c>
      <c r="G366" t="str">
        <f>IF(VLOOKUP($A366,Tournoi!$B$2:$AB$601,6,0)="","",VLOOKUP($A366,Tournoi!$B$2:$AB$601,8,0))</f>
        <v/>
      </c>
      <c r="H366" t="str">
        <f>IF(VLOOKUP($A366,Tournoi!$B$2:$AB$601,6,0)="","",VLOOKUP($A366,Tournoi!$B$2:$AB$601,12,0))</f>
        <v/>
      </c>
      <c r="I366" t="str">
        <f>IF(VLOOKUP($A366,Tournoi!$B$2:$AB$601,6,0)="","",VLOOKUP($A366,Tournoi!$B$2:$AB$601,13,0))</f>
        <v/>
      </c>
      <c r="J366" t="str">
        <f>IF(VLOOKUP($A366,Tournoi!$B$2:$AB$601,6,0)="","",VLOOKUP($A366,Tournoi!$B$2:$AB$601,17,0))</f>
        <v/>
      </c>
      <c r="K366" t="str">
        <f>IF(VLOOKUP($A366,Tournoi!$B$2:$AB$601,6,0)="","",VLOOKUP($A366,Tournoi!$B$2:$AB$601,18,0))</f>
        <v/>
      </c>
      <c r="L366" t="str">
        <f>IF(VLOOKUP($A366,Tournoi!$B$2:$AB$601,6,0)="","",VLOOKUP($A366,Tournoi!$B$2:$AB$601,22,0))</f>
        <v/>
      </c>
    </row>
    <row r="367" spans="1:12" ht="14.1" customHeight="1" x14ac:dyDescent="0.2">
      <c r="A367" s="30">
        <v>366</v>
      </c>
      <c r="B367" s="224">
        <f>IF(VLOOKUP($A367,Ludo_na!$A$2:$AB$602,3,0)="","",VLOOKUP($A367,Ludo_na!$A$2:$AB$602,2,0))</f>
        <v>513</v>
      </c>
      <c r="C367" s="225" t="str">
        <f>IF(VLOOKUP($A367,Tournoi!$B$2:$AB$601,3,0)="","",VLOOKUP($A367,Tournoi!$B$2:$AB$601,3,0))</f>
        <v>De Coen</v>
      </c>
      <c r="D367" s="225" t="str">
        <f>IF(VLOOKUP($A367,Tournoi!$B$2:$AB$601,4,0)="","",VLOOKUP($A367,Tournoi!$B$2:$AB$601,4,0))</f>
        <v>Ruben</v>
      </c>
      <c r="E367" t="str">
        <f>IF(VLOOKUP($A367,Tournoi!$B$2:$AB$601,5,0)="","",VLOOKUP($A367,Tournoi!$B$2:$AB$601,5,0))</f>
        <v/>
      </c>
      <c r="F367" t="str">
        <f>IF(VLOOKUP($A367,Tournoi!$B$2:$AB$601,6,0)="","",VLOOKUP($A367,Tournoi!$B$2:$AB$601,6,0))</f>
        <v/>
      </c>
      <c r="G367" t="str">
        <f>IF(VLOOKUP($A367,Tournoi!$B$2:$AB$601,6,0)="","",VLOOKUP($A367,Tournoi!$B$2:$AB$601,8,0))</f>
        <v/>
      </c>
      <c r="H367" t="str">
        <f>IF(VLOOKUP($A367,Tournoi!$B$2:$AB$601,6,0)="","",VLOOKUP($A367,Tournoi!$B$2:$AB$601,12,0))</f>
        <v/>
      </c>
      <c r="I367" t="str">
        <f>IF(VLOOKUP($A367,Tournoi!$B$2:$AB$601,6,0)="","",VLOOKUP($A367,Tournoi!$B$2:$AB$601,13,0))</f>
        <v/>
      </c>
      <c r="J367" t="str">
        <f>IF(VLOOKUP($A367,Tournoi!$B$2:$AB$601,6,0)="","",VLOOKUP($A367,Tournoi!$B$2:$AB$601,17,0))</f>
        <v/>
      </c>
      <c r="K367" t="str">
        <f>IF(VLOOKUP($A367,Tournoi!$B$2:$AB$601,6,0)="","",VLOOKUP($A367,Tournoi!$B$2:$AB$601,18,0))</f>
        <v/>
      </c>
      <c r="L367" t="str">
        <f>IF(VLOOKUP($A367,Tournoi!$B$2:$AB$601,6,0)="","",VLOOKUP($A367,Tournoi!$B$2:$AB$601,22,0))</f>
        <v/>
      </c>
    </row>
    <row r="368" spans="1:12" ht="14.1" customHeight="1" x14ac:dyDescent="0.2">
      <c r="A368" s="30">
        <v>367</v>
      </c>
      <c r="B368">
        <f>IF(VLOOKUP($A368,Ludo_na!$A$2:$AB$602,3,0)="","",VLOOKUP($A368,Ludo_na!$A$2:$AB$602,2,0))</f>
        <v>333</v>
      </c>
      <c r="C368" t="str">
        <f>IF(VLOOKUP($A368,Tournoi!$B$2:$AB$601,3,0)="","",VLOOKUP($A368,Tournoi!$B$2:$AB$601,3,0))</f>
        <v>Bracke</v>
      </c>
      <c r="D368" t="str">
        <f>IF(VLOOKUP($A368,Tournoi!$B$2:$AB$601,4,0)="","",VLOOKUP($A368,Tournoi!$B$2:$AB$601,4,0))</f>
        <v>Charlot</v>
      </c>
      <c r="E368" t="str">
        <f>IF(VLOOKUP($A368,Tournoi!$B$2:$AB$601,5,0)="","",VLOOKUP($A368,Tournoi!$B$2:$AB$601,5,0))</f>
        <v>Marmoeten</v>
      </c>
      <c r="F368" t="str">
        <f>IF(VLOOKUP($A368,Tournoi!$B$2:$AB$601,6,0)="","",VLOOKUP($A368,Tournoi!$B$2:$AB$601,6,0))</f>
        <v>Aanwezig</v>
      </c>
      <c r="G368" t="str">
        <f>IF(VLOOKUP($A368,Tournoi!$B$2:$AB$601,6,0)="","",VLOOKUP($A368,Tournoi!$B$2:$AB$601,8,0))</f>
        <v>Indian Summer</v>
      </c>
      <c r="H368">
        <f>IF(VLOOKUP($A368,Tournoi!$B$2:$AB$601,6,0)="","",VLOOKUP($A368,Tournoi!$B$2:$AB$601,12,0))</f>
        <v>0.2292358803986711</v>
      </c>
      <c r="I368" t="str">
        <f>IF(VLOOKUP($A368,Tournoi!$B$2:$AB$601,6,0)="","",VLOOKUP($A368,Tournoi!$B$2:$AB$601,13,0))</f>
        <v>Village</v>
      </c>
      <c r="J368">
        <f>IF(VLOOKUP($A368,Tournoi!$B$2:$AB$601,6,0)="","",VLOOKUP($A368,Tournoi!$B$2:$AB$601,17,0))</f>
        <v>33.562499999999993</v>
      </c>
      <c r="K368" t="str">
        <f>IF(VLOOKUP($A368,Tournoi!$B$2:$AB$601,6,0)="","",VLOOKUP($A368,Tournoi!$B$2:$AB$601,18,0))</f>
        <v>Chickwood Forest</v>
      </c>
      <c r="L368">
        <f>IF(VLOOKUP($A368,Tournoi!$B$2:$AB$601,6,0)="","",VLOOKUP($A368,Tournoi!$B$2:$AB$601,22,0))</f>
        <v>75.208480565371019</v>
      </c>
    </row>
    <row r="369" spans="1:12" ht="14.1" customHeight="1" x14ac:dyDescent="0.2">
      <c r="A369" s="30">
        <v>368</v>
      </c>
      <c r="B369" s="224">
        <f>IF(VLOOKUP($A369,Ludo_na!$A$2:$AB$602,3,0)="","",VLOOKUP($A369,Ludo_na!$A$2:$AB$602,2,0))</f>
        <v>197</v>
      </c>
      <c r="C369" s="225" t="str">
        <f>IF(VLOOKUP($A369,Tournoi!$B$2:$AB$601,3,0)="","",VLOOKUP($A369,Tournoi!$B$2:$AB$601,3,0))</f>
        <v>Gevaert</v>
      </c>
      <c r="D369" s="225" t="str">
        <f>IF(VLOOKUP($A369,Tournoi!$B$2:$AB$601,4,0)="","",VLOOKUP($A369,Tournoi!$B$2:$AB$601,4,0))</f>
        <v>Anaïs</v>
      </c>
      <c r="E369" s="197" t="str">
        <f>IF(VLOOKUP($A369,Tournoi!$B$2:$AB$601,5,0)="","",VLOOKUP($A369,Tournoi!$B$2:$AB$601,5,0))</f>
        <v>Winning Movez</v>
      </c>
      <c r="F369" t="str">
        <f>IF(VLOOKUP($A369,Tournoi!$B$2:$AB$601,6,0)="","",VLOOKUP($A369,Tournoi!$B$2:$AB$601,6,0))</f>
        <v>Aanwezig</v>
      </c>
      <c r="G369">
        <f>IF(VLOOKUP($A369,Tournoi!$B$2:$AB$601,6,0)="","",VLOOKUP($A369,Tournoi!$B$2:$AB$601,8,0))</f>
        <v>0</v>
      </c>
      <c r="H369">
        <f>IF(VLOOKUP($A369,Tournoi!$B$2:$AB$601,6,0)="","",VLOOKUP($A369,Tournoi!$B$2:$AB$601,12,0))</f>
        <v>0</v>
      </c>
      <c r="I369">
        <f>IF(VLOOKUP($A369,Tournoi!$B$2:$AB$601,6,0)="","",VLOOKUP($A369,Tournoi!$B$2:$AB$601,13,0))</f>
        <v>1</v>
      </c>
      <c r="J369">
        <f>IF(VLOOKUP($A369,Tournoi!$B$2:$AB$601,6,0)="","",VLOOKUP($A369,Tournoi!$B$2:$AB$601,17,0))</f>
        <v>0</v>
      </c>
      <c r="K369" t="str">
        <f>IF(VLOOKUP($A369,Tournoi!$B$2:$AB$601,6,0)="","",VLOOKUP($A369,Tournoi!$B$2:$AB$601,18,0))</f>
        <v>Istanbul: Das Würfelspiel</v>
      </c>
      <c r="L369">
        <f>IF(VLOOKUP($A369,Tournoi!$B$2:$AB$601,6,0)="","",VLOOKUP($A369,Tournoi!$B$2:$AB$601,22,0))</f>
        <v>33.583333333333329</v>
      </c>
    </row>
    <row r="370" spans="1:12" ht="14.1" customHeight="1" x14ac:dyDescent="0.2">
      <c r="A370" s="30">
        <v>369</v>
      </c>
      <c r="B370" s="224">
        <f>IF(VLOOKUP($A370,Ludo_na!$A$2:$AB$602,3,0)="","",VLOOKUP($A370,Ludo_na!$A$2:$AB$602,2,0))</f>
        <v>188</v>
      </c>
      <c r="C370" s="225" t="str">
        <f>IF(VLOOKUP($A370,Tournoi!$B$2:$AB$601,3,0)="","",VLOOKUP($A370,Tournoi!$B$2:$AB$601,3,0))</f>
        <v>Pals</v>
      </c>
      <c r="D370" s="225" t="str">
        <f>IF(VLOOKUP($A370,Tournoi!$B$2:$AB$601,4,0)="","",VLOOKUP($A370,Tournoi!$B$2:$AB$601,4,0))</f>
        <v>Geert</v>
      </c>
      <c r="E370" t="str">
        <f>IF(VLOOKUP($A370,Tournoi!$B$2:$AB$601,5,0)="","",VLOOKUP($A370,Tournoi!$B$2:$AB$601,5,0))</f>
        <v/>
      </c>
      <c r="F370" t="str">
        <f>IF(VLOOKUP($A370,Tournoi!$B$2:$AB$601,6,0)="","",VLOOKUP($A370,Tournoi!$B$2:$AB$601,6,0))</f>
        <v/>
      </c>
      <c r="G370" t="str">
        <f>IF(VLOOKUP($A370,Tournoi!$B$2:$AB$601,6,0)="","",VLOOKUP($A370,Tournoi!$B$2:$AB$601,8,0))</f>
        <v/>
      </c>
      <c r="H370" t="str">
        <f>IF(VLOOKUP($A370,Tournoi!$B$2:$AB$601,6,0)="","",VLOOKUP($A370,Tournoi!$B$2:$AB$601,12,0))</f>
        <v/>
      </c>
      <c r="I370" t="str">
        <f>IF(VLOOKUP($A370,Tournoi!$B$2:$AB$601,6,0)="","",VLOOKUP($A370,Tournoi!$B$2:$AB$601,13,0))</f>
        <v/>
      </c>
      <c r="J370" t="str">
        <f>IF(VLOOKUP($A370,Tournoi!$B$2:$AB$601,6,0)="","",VLOOKUP($A370,Tournoi!$B$2:$AB$601,17,0))</f>
        <v/>
      </c>
      <c r="K370" t="str">
        <f>IF(VLOOKUP($A370,Tournoi!$B$2:$AB$601,6,0)="","",VLOOKUP($A370,Tournoi!$B$2:$AB$601,18,0))</f>
        <v/>
      </c>
      <c r="L370" t="str">
        <f>IF(VLOOKUP($A370,Tournoi!$B$2:$AB$601,6,0)="","",VLOOKUP($A370,Tournoi!$B$2:$AB$601,22,0))</f>
        <v/>
      </c>
    </row>
    <row r="371" spans="1:12" ht="14.1" customHeight="1" x14ac:dyDescent="0.2">
      <c r="A371" s="30">
        <v>370</v>
      </c>
      <c r="B371" s="224">
        <f>IF(VLOOKUP($A371,Ludo_na!$A$2:$AB$602,3,0)="","",VLOOKUP($A371,Ludo_na!$A$2:$AB$602,2,0))</f>
        <v>173</v>
      </c>
      <c r="C371" s="225" t="str">
        <f>IF(VLOOKUP($A371,Tournoi!$B$2:$AB$601,3,0)="","",VLOOKUP($A371,Tournoi!$B$2:$AB$601,3,0))</f>
        <v>Noppen</v>
      </c>
      <c r="D371" s="225" t="str">
        <f>IF(VLOOKUP($A371,Tournoi!$B$2:$AB$601,4,0)="","",VLOOKUP($A371,Tournoi!$B$2:$AB$601,4,0))</f>
        <v>Niki</v>
      </c>
      <c r="E371" s="197" t="str">
        <f>IF(VLOOKUP($A371,Tournoi!$B$2:$AB$601,5,0)="","",VLOOKUP($A371,Tournoi!$B$2:$AB$601,5,0))</f>
        <v>Winning Movez</v>
      </c>
      <c r="F371" t="str">
        <f>IF(VLOOKUP($A371,Tournoi!$B$2:$AB$601,6,0)="","",VLOOKUP($A371,Tournoi!$B$2:$AB$601,6,0))</f>
        <v/>
      </c>
      <c r="G371" t="str">
        <f>IF(VLOOKUP($A371,Tournoi!$B$2:$AB$601,6,0)="","",VLOOKUP($A371,Tournoi!$B$2:$AB$601,8,0))</f>
        <v/>
      </c>
      <c r="H371" t="str">
        <f>IF(VLOOKUP($A371,Tournoi!$B$2:$AB$601,6,0)="","",VLOOKUP($A371,Tournoi!$B$2:$AB$601,12,0))</f>
        <v/>
      </c>
      <c r="I371" t="str">
        <f>IF(VLOOKUP($A371,Tournoi!$B$2:$AB$601,6,0)="","",VLOOKUP($A371,Tournoi!$B$2:$AB$601,13,0))</f>
        <v/>
      </c>
      <c r="J371" t="str">
        <f>IF(VLOOKUP($A371,Tournoi!$B$2:$AB$601,6,0)="","",VLOOKUP($A371,Tournoi!$B$2:$AB$601,17,0))</f>
        <v/>
      </c>
      <c r="K371" t="str">
        <f>IF(VLOOKUP($A371,Tournoi!$B$2:$AB$601,6,0)="","",VLOOKUP($A371,Tournoi!$B$2:$AB$601,18,0))</f>
        <v/>
      </c>
      <c r="L371" t="str">
        <f>IF(VLOOKUP($A371,Tournoi!$B$2:$AB$601,6,0)="","",VLOOKUP($A371,Tournoi!$B$2:$AB$601,22,0))</f>
        <v/>
      </c>
    </row>
    <row r="372" spans="1:12" ht="14.1" customHeight="1" x14ac:dyDescent="0.2">
      <c r="A372" s="30">
        <v>371</v>
      </c>
      <c r="B372" s="224">
        <f>IF(VLOOKUP($A372,Ludo_na!$A$2:$AB$602,3,0)="","",VLOOKUP($A372,Ludo_na!$A$2:$AB$602,2,0))</f>
        <v>541</v>
      </c>
      <c r="C372" s="225" t="str">
        <f>IF(VLOOKUP($A372,Tournoi!$B$2:$AB$601,3,0)="","",VLOOKUP($A372,Tournoi!$B$2:$AB$601,3,0))</f>
        <v>Mailleux</v>
      </c>
      <c r="D372" s="225" t="str">
        <f>IF(VLOOKUP($A372,Tournoi!$B$2:$AB$601,4,0)="","",VLOOKUP($A372,Tournoi!$B$2:$AB$601,4,0))</f>
        <v>Olivier</v>
      </c>
      <c r="E372" t="str">
        <f>IF(VLOOKUP($A372,Tournoi!$B$2:$AB$601,5,0)="","",VLOOKUP($A372,Tournoi!$B$2:$AB$601,5,0))</f>
        <v/>
      </c>
      <c r="F372" t="str">
        <f>IF(VLOOKUP($A372,Tournoi!$B$2:$AB$601,6,0)="","",VLOOKUP($A372,Tournoi!$B$2:$AB$601,6,0))</f>
        <v/>
      </c>
      <c r="G372" t="str">
        <f>IF(VLOOKUP($A372,Tournoi!$B$2:$AB$601,6,0)="","",VLOOKUP($A372,Tournoi!$B$2:$AB$601,8,0))</f>
        <v/>
      </c>
      <c r="H372" t="str">
        <f>IF(VLOOKUP($A372,Tournoi!$B$2:$AB$601,6,0)="","",VLOOKUP($A372,Tournoi!$B$2:$AB$601,12,0))</f>
        <v/>
      </c>
      <c r="I372" t="str">
        <f>IF(VLOOKUP($A372,Tournoi!$B$2:$AB$601,6,0)="","",VLOOKUP($A372,Tournoi!$B$2:$AB$601,13,0))</f>
        <v/>
      </c>
      <c r="J372" t="str">
        <f>IF(VLOOKUP($A372,Tournoi!$B$2:$AB$601,6,0)="","",VLOOKUP($A372,Tournoi!$B$2:$AB$601,17,0))</f>
        <v/>
      </c>
      <c r="K372" t="str">
        <f>IF(VLOOKUP($A372,Tournoi!$B$2:$AB$601,6,0)="","",VLOOKUP($A372,Tournoi!$B$2:$AB$601,18,0))</f>
        <v/>
      </c>
      <c r="L372" t="str">
        <f>IF(VLOOKUP($A372,Tournoi!$B$2:$AB$601,6,0)="","",VLOOKUP($A372,Tournoi!$B$2:$AB$601,22,0))</f>
        <v/>
      </c>
    </row>
    <row r="373" spans="1:12" ht="14.1" customHeight="1" x14ac:dyDescent="0.2">
      <c r="A373" s="30">
        <v>372</v>
      </c>
      <c r="B373">
        <f>IF(VLOOKUP($A373,Ludo_na!$A$2:$AB$602,3,0)="","",VLOOKUP($A373,Ludo_na!$A$2:$AB$602,2,0))</f>
        <v>406</v>
      </c>
      <c r="C373" t="str">
        <f>IF(VLOOKUP($A373,Tournoi!$B$2:$AB$601,3,0)="","",VLOOKUP($A373,Tournoi!$B$2:$AB$601,3,0))</f>
        <v>Charlier</v>
      </c>
      <c r="D373" t="str">
        <f>IF(VLOOKUP($A373,Tournoi!$B$2:$AB$601,4,0)="","",VLOOKUP($A373,Tournoi!$B$2:$AB$601,4,0))</f>
        <v>Sven</v>
      </c>
      <c r="E373" t="str">
        <f>IF(VLOOKUP($A373,Tournoi!$B$2:$AB$601,5,0)="","",VLOOKUP($A373,Tournoi!$B$2:$AB$601,5,0))</f>
        <v>Spelgevaar</v>
      </c>
      <c r="F373" t="str">
        <f>IF(VLOOKUP($A373,Tournoi!$B$2:$AB$601,6,0)="","",VLOOKUP($A373,Tournoi!$B$2:$AB$601,6,0))</f>
        <v>Aanwezig</v>
      </c>
      <c r="G373" t="str">
        <f>IF(VLOOKUP($A373,Tournoi!$B$2:$AB$601,6,0)="","",VLOOKUP($A373,Tournoi!$B$2:$AB$601,8,0))</f>
        <v>Berenpark</v>
      </c>
      <c r="H373">
        <f>IF(VLOOKUP($A373,Tournoi!$B$2:$AB$601,6,0)="","",VLOOKUP($A373,Tournoi!$B$2:$AB$601,12,0))</f>
        <v>66.926032660902962</v>
      </c>
      <c r="I373" t="str">
        <f>IF(VLOOKUP($A373,Tournoi!$B$2:$AB$601,6,0)="","",VLOOKUP($A373,Tournoi!$B$2:$AB$601,13,0))</f>
        <v>Torres</v>
      </c>
      <c r="J373">
        <f>IF(VLOOKUP($A373,Tournoi!$B$2:$AB$601,6,0)="","",VLOOKUP($A373,Tournoi!$B$2:$AB$601,17,0))</f>
        <v>0.23336457357075913</v>
      </c>
      <c r="K373" t="str">
        <f>IF(VLOOKUP($A373,Tournoi!$B$2:$AB$601,6,0)="","",VLOOKUP($A373,Tournoi!$B$2:$AB$601,18,0))</f>
        <v>Cartagena</v>
      </c>
      <c r="L373">
        <f>IF(VLOOKUP($A373,Tournoi!$B$2:$AB$601,6,0)="","",VLOOKUP($A373,Tournoi!$B$2:$AB$601,22,0))</f>
        <v>6.6666666666666666E-2</v>
      </c>
    </row>
    <row r="374" spans="1:12" ht="14.1" customHeight="1" x14ac:dyDescent="0.2">
      <c r="A374" s="30">
        <v>373</v>
      </c>
      <c r="B374" s="224">
        <f>IF(VLOOKUP($A374,Ludo_na!$A$2:$AB$602,3,0)="","",VLOOKUP($A374,Ludo_na!$A$2:$AB$602,2,0))</f>
        <v>240</v>
      </c>
      <c r="C374" s="225" t="str">
        <f>IF(VLOOKUP($A374,Tournoi!$B$2:$AB$601,3,0)="","",VLOOKUP($A374,Tournoi!$B$2:$AB$601,3,0))</f>
        <v>Vandamme</v>
      </c>
      <c r="D374" s="225" t="str">
        <f>IF(VLOOKUP($A374,Tournoi!$B$2:$AB$601,4,0)="","",VLOOKUP($A374,Tournoi!$B$2:$AB$601,4,0))</f>
        <v>Koen</v>
      </c>
      <c r="E374" s="197" t="str">
        <f>IF(VLOOKUP($A374,Tournoi!$B$2:$AB$601,5,0)="","",VLOOKUP($A374,Tournoi!$B$2:$AB$601,5,0))</f>
        <v>Spelen op Zolder</v>
      </c>
      <c r="F374" t="str">
        <f>IF(VLOOKUP($A374,Tournoi!$B$2:$AB$601,6,0)="","",VLOOKUP($A374,Tournoi!$B$2:$AB$601,6,0))</f>
        <v/>
      </c>
      <c r="G374" t="str">
        <f>IF(VLOOKUP($A374,Tournoi!$B$2:$AB$601,6,0)="","",VLOOKUP($A374,Tournoi!$B$2:$AB$601,8,0))</f>
        <v/>
      </c>
      <c r="H374" t="str">
        <f>IF(VLOOKUP($A374,Tournoi!$B$2:$AB$601,6,0)="","",VLOOKUP($A374,Tournoi!$B$2:$AB$601,12,0))</f>
        <v/>
      </c>
      <c r="I374" t="str">
        <f>IF(VLOOKUP($A374,Tournoi!$B$2:$AB$601,6,0)="","",VLOOKUP($A374,Tournoi!$B$2:$AB$601,13,0))</f>
        <v/>
      </c>
      <c r="J374" t="str">
        <f>IF(VLOOKUP($A374,Tournoi!$B$2:$AB$601,6,0)="","",VLOOKUP($A374,Tournoi!$B$2:$AB$601,17,0))</f>
        <v/>
      </c>
      <c r="K374" t="str">
        <f>IF(VLOOKUP($A374,Tournoi!$B$2:$AB$601,6,0)="","",VLOOKUP($A374,Tournoi!$B$2:$AB$601,18,0))</f>
        <v/>
      </c>
      <c r="L374" t="str">
        <f>IF(VLOOKUP($A374,Tournoi!$B$2:$AB$601,6,0)="","",VLOOKUP($A374,Tournoi!$B$2:$AB$601,22,0))</f>
        <v/>
      </c>
    </row>
    <row r="375" spans="1:12" ht="14.1" customHeight="1" x14ac:dyDescent="0.2">
      <c r="A375" s="30">
        <v>374</v>
      </c>
      <c r="B375">
        <f>IF(VLOOKUP($A375,Ludo_na!$A$2:$AB$602,3,0)="","",VLOOKUP($A375,Ludo_na!$A$2:$AB$602,2,0))</f>
        <v>407</v>
      </c>
      <c r="C375" t="str">
        <f>IF(VLOOKUP($A375,Tournoi!$B$2:$AB$601,3,0)="","",VLOOKUP($A375,Tournoi!$B$2:$AB$601,3,0))</f>
        <v>De Cauwer</v>
      </c>
      <c r="D375" t="str">
        <f>IF(VLOOKUP($A375,Tournoi!$B$2:$AB$601,4,0)="","",VLOOKUP($A375,Tournoi!$B$2:$AB$601,4,0))</f>
        <v>Ilian</v>
      </c>
      <c r="E375" t="str">
        <f>IF(VLOOKUP($A375,Tournoi!$B$2:$AB$601,5,0)="","",VLOOKUP($A375,Tournoi!$B$2:$AB$601,5,0))</f>
        <v>HQ Gaming Club</v>
      </c>
      <c r="F375" t="str">
        <f>IF(VLOOKUP($A375,Tournoi!$B$2:$AB$601,6,0)="","",VLOOKUP($A375,Tournoi!$B$2:$AB$601,6,0))</f>
        <v>Aanwezig</v>
      </c>
      <c r="G375" t="str">
        <f>IF(VLOOKUP($A375,Tournoi!$B$2:$AB$601,6,0)="","",VLOOKUP($A375,Tournoi!$B$2:$AB$601,8,0))</f>
        <v>Notre Dame</v>
      </c>
      <c r="H375">
        <f>IF(VLOOKUP($A375,Tournoi!$B$2:$AB$601,6,0)="","",VLOOKUP($A375,Tournoi!$B$2:$AB$601,12,0))</f>
        <v>33.568888888888885</v>
      </c>
      <c r="I375" t="str">
        <f>IF(VLOOKUP($A375,Tournoi!$B$2:$AB$601,6,0)="","",VLOOKUP($A375,Tournoi!$B$2:$AB$601,13,0))</f>
        <v>Village</v>
      </c>
      <c r="J375">
        <f>IF(VLOOKUP($A375,Tournoi!$B$2:$AB$601,6,0)="","",VLOOKUP($A375,Tournoi!$B$2:$AB$601,17,0))</f>
        <v>33.567099567099561</v>
      </c>
      <c r="K375" t="str">
        <f>IF(VLOOKUP($A375,Tournoi!$B$2:$AB$601,6,0)="","",VLOOKUP($A375,Tournoi!$B$2:$AB$601,18,0))</f>
        <v>Cities of Splendor</v>
      </c>
      <c r="L375">
        <f>IF(VLOOKUP($A375,Tournoi!$B$2:$AB$601,6,0)="","",VLOOKUP($A375,Tournoi!$B$2:$AB$601,22,0))</f>
        <v>8.8888888888888892E-2</v>
      </c>
    </row>
    <row r="376" spans="1:12" ht="14.1" customHeight="1" x14ac:dyDescent="0.2">
      <c r="A376" s="30">
        <v>375</v>
      </c>
      <c r="B376" s="224">
        <f>IF(VLOOKUP($A376,Ludo_na!$A$2:$AB$602,3,0)="","",VLOOKUP($A376,Ludo_na!$A$2:$AB$602,2,0))</f>
        <v>517</v>
      </c>
      <c r="C376" s="225" t="str">
        <f>IF(VLOOKUP($A376,Tournoi!$B$2:$AB$601,3,0)="","",VLOOKUP($A376,Tournoi!$B$2:$AB$601,3,0))</f>
        <v>Garcia</v>
      </c>
      <c r="D376" s="225" t="str">
        <f>IF(VLOOKUP($A376,Tournoi!$B$2:$AB$601,4,0)="","",VLOOKUP($A376,Tournoi!$B$2:$AB$601,4,0))</f>
        <v>Eric</v>
      </c>
      <c r="E376" t="str">
        <f>IF(VLOOKUP($A376,Tournoi!$B$2:$AB$601,5,0)="","",VLOOKUP($A376,Tournoi!$B$2:$AB$601,5,0))</f>
        <v/>
      </c>
      <c r="F376" t="str">
        <f>IF(VLOOKUP($A376,Tournoi!$B$2:$AB$601,6,0)="","",VLOOKUP($A376,Tournoi!$B$2:$AB$601,6,0))</f>
        <v/>
      </c>
      <c r="G376" t="str">
        <f>IF(VLOOKUP($A376,Tournoi!$B$2:$AB$601,6,0)="","",VLOOKUP($A376,Tournoi!$B$2:$AB$601,8,0))</f>
        <v/>
      </c>
      <c r="H376" t="str">
        <f>IF(VLOOKUP($A376,Tournoi!$B$2:$AB$601,6,0)="","",VLOOKUP($A376,Tournoi!$B$2:$AB$601,12,0))</f>
        <v/>
      </c>
      <c r="I376" t="str">
        <f>IF(VLOOKUP($A376,Tournoi!$B$2:$AB$601,6,0)="","",VLOOKUP($A376,Tournoi!$B$2:$AB$601,13,0))</f>
        <v/>
      </c>
      <c r="J376" t="str">
        <f>IF(VLOOKUP($A376,Tournoi!$B$2:$AB$601,6,0)="","",VLOOKUP($A376,Tournoi!$B$2:$AB$601,17,0))</f>
        <v/>
      </c>
      <c r="K376" t="str">
        <f>IF(VLOOKUP($A376,Tournoi!$B$2:$AB$601,6,0)="","",VLOOKUP($A376,Tournoi!$B$2:$AB$601,18,0))</f>
        <v/>
      </c>
      <c r="L376" t="str">
        <f>IF(VLOOKUP($A376,Tournoi!$B$2:$AB$601,6,0)="","",VLOOKUP($A376,Tournoi!$B$2:$AB$601,22,0))</f>
        <v/>
      </c>
    </row>
    <row r="377" spans="1:12" ht="14.1" customHeight="1" x14ac:dyDescent="0.2">
      <c r="A377" s="30">
        <v>376</v>
      </c>
      <c r="B377" s="224">
        <f>IF(VLOOKUP($A377,Ludo_na!$A$2:$AB$602,3,0)="","",VLOOKUP($A377,Ludo_na!$A$2:$AB$602,2,0))</f>
        <v>74</v>
      </c>
      <c r="C377" s="225" t="str">
        <f>IF(VLOOKUP($A377,Tournoi!$B$2:$AB$601,3,0)="","",VLOOKUP($A377,Tournoi!$B$2:$AB$601,3,0))</f>
        <v>Verrept</v>
      </c>
      <c r="D377" s="225" t="str">
        <f>IF(VLOOKUP($A377,Tournoi!$B$2:$AB$601,4,0)="","",VLOOKUP($A377,Tournoi!$B$2:$AB$601,4,0))</f>
        <v>Marc</v>
      </c>
      <c r="E377" s="197" t="str">
        <f>IF(VLOOKUP($A377,Tournoi!$B$2:$AB$601,5,0)="","",VLOOKUP($A377,Tournoi!$B$2:$AB$601,5,0))</f>
        <v>Winning Movez</v>
      </c>
      <c r="F377" t="str">
        <f>IF(VLOOKUP($A377,Tournoi!$B$2:$AB$601,6,0)="","",VLOOKUP($A377,Tournoi!$B$2:$AB$601,6,0))</f>
        <v>Aanwezig</v>
      </c>
      <c r="G377" t="str">
        <f>IF(VLOOKUP($A377,Tournoi!$B$2:$AB$601,6,0)="","",VLOOKUP($A377,Tournoi!$B$2:$AB$601,8,0))</f>
        <v>Stenen tijdperk</v>
      </c>
      <c r="H377">
        <f>IF(VLOOKUP($A377,Tournoi!$B$2:$AB$601,6,0)="","",VLOOKUP($A377,Tournoi!$B$2:$AB$601,12,0))</f>
        <v>104.28730158730158</v>
      </c>
      <c r="I377" t="str">
        <f>IF(VLOOKUP($A377,Tournoi!$B$2:$AB$601,6,0)="","",VLOOKUP($A377,Tournoi!$B$2:$AB$601,13,0))</f>
        <v>Die Burgen von Burgund</v>
      </c>
      <c r="J377">
        <f>IF(VLOOKUP($A377,Tournoi!$B$2:$AB$601,6,0)="","",VLOOKUP($A377,Tournoi!$B$2:$AB$601,17,0))</f>
        <v>66.938060309698443</v>
      </c>
      <c r="K377" t="str">
        <f>IF(VLOOKUP($A377,Tournoi!$B$2:$AB$601,6,0)="","",VLOOKUP($A377,Tournoi!$B$2:$AB$601,18,0))</f>
        <v>Cities of Splendor</v>
      </c>
      <c r="L377">
        <f>IF(VLOOKUP($A377,Tournoi!$B$2:$AB$601,6,0)="","",VLOOKUP($A377,Tournoi!$B$2:$AB$601,22,0))</f>
        <v>104.46666666666667</v>
      </c>
    </row>
    <row r="378" spans="1:12" ht="14.1" customHeight="1" x14ac:dyDescent="0.2">
      <c r="A378" s="30">
        <v>377</v>
      </c>
      <c r="B378" s="224">
        <f>IF(VLOOKUP($A378,Ludo_na!$A$2:$AB$602,3,0)="","",VLOOKUP($A378,Ludo_na!$A$2:$AB$602,2,0))</f>
        <v>493</v>
      </c>
      <c r="C378" s="225" t="str">
        <f>IF(VLOOKUP($A378,Tournoi!$B$2:$AB$601,3,0)="","",VLOOKUP($A378,Tournoi!$B$2:$AB$601,3,0))</f>
        <v>Korsten</v>
      </c>
      <c r="D378" s="225" t="str">
        <f>IF(VLOOKUP($A378,Tournoi!$B$2:$AB$601,4,0)="","",VLOOKUP($A378,Tournoi!$B$2:$AB$601,4,0))</f>
        <v>David</v>
      </c>
      <c r="E378" t="str">
        <f>IF(VLOOKUP($A378,Tournoi!$B$2:$AB$601,5,0)="","",VLOOKUP($A378,Tournoi!$B$2:$AB$601,5,0))</f>
        <v/>
      </c>
      <c r="F378" t="str">
        <f>IF(VLOOKUP($A378,Tournoi!$B$2:$AB$601,6,0)="","",VLOOKUP($A378,Tournoi!$B$2:$AB$601,6,0))</f>
        <v/>
      </c>
      <c r="G378" t="str">
        <f>IF(VLOOKUP($A378,Tournoi!$B$2:$AB$601,6,0)="","",VLOOKUP($A378,Tournoi!$B$2:$AB$601,8,0))</f>
        <v/>
      </c>
      <c r="H378" t="str">
        <f>IF(VLOOKUP($A378,Tournoi!$B$2:$AB$601,6,0)="","",VLOOKUP($A378,Tournoi!$B$2:$AB$601,12,0))</f>
        <v/>
      </c>
      <c r="I378" t="str">
        <f>IF(VLOOKUP($A378,Tournoi!$B$2:$AB$601,6,0)="","",VLOOKUP($A378,Tournoi!$B$2:$AB$601,13,0))</f>
        <v/>
      </c>
      <c r="J378" t="str">
        <f>IF(VLOOKUP($A378,Tournoi!$B$2:$AB$601,6,0)="","",VLOOKUP($A378,Tournoi!$B$2:$AB$601,17,0))</f>
        <v/>
      </c>
      <c r="K378" t="str">
        <f>IF(VLOOKUP($A378,Tournoi!$B$2:$AB$601,6,0)="","",VLOOKUP($A378,Tournoi!$B$2:$AB$601,18,0))</f>
        <v/>
      </c>
      <c r="L378" t="str">
        <f>IF(VLOOKUP($A378,Tournoi!$B$2:$AB$601,6,0)="","",VLOOKUP($A378,Tournoi!$B$2:$AB$601,22,0))</f>
        <v/>
      </c>
    </row>
    <row r="379" spans="1:12" ht="14.1" customHeight="1" x14ac:dyDescent="0.2">
      <c r="A379" s="30">
        <v>378</v>
      </c>
      <c r="B379" s="224">
        <f>IF(VLOOKUP($A379,Ludo_na!$A$2:$AB$602,3,0)="","",VLOOKUP($A379,Ludo_na!$A$2:$AB$602,2,0))</f>
        <v>361</v>
      </c>
      <c r="C379" s="225" t="str">
        <f>IF(VLOOKUP($A379,Tournoi!$B$2:$AB$601,3,0)="","",VLOOKUP($A379,Tournoi!$B$2:$AB$601,3,0))</f>
        <v>Logeot</v>
      </c>
      <c r="D379" s="225" t="str">
        <f>IF(VLOOKUP($A379,Tournoi!$B$2:$AB$601,4,0)="","",VLOOKUP($A379,Tournoi!$B$2:$AB$601,4,0))</f>
        <v>Maxence</v>
      </c>
      <c r="E379" t="str">
        <f>IF(VLOOKUP($A379,Tournoi!$B$2:$AB$601,5,0)="","",VLOOKUP($A379,Tournoi!$B$2:$AB$601,5,0))</f>
        <v/>
      </c>
      <c r="F379" t="str">
        <f>IF(VLOOKUP($A379,Tournoi!$B$2:$AB$601,6,0)="","",VLOOKUP($A379,Tournoi!$B$2:$AB$601,6,0))</f>
        <v/>
      </c>
      <c r="G379" t="str">
        <f>IF(VLOOKUP($A379,Tournoi!$B$2:$AB$601,6,0)="","",VLOOKUP($A379,Tournoi!$B$2:$AB$601,8,0))</f>
        <v/>
      </c>
      <c r="H379" t="str">
        <f>IF(VLOOKUP($A379,Tournoi!$B$2:$AB$601,6,0)="","",VLOOKUP($A379,Tournoi!$B$2:$AB$601,12,0))</f>
        <v/>
      </c>
      <c r="I379" t="str">
        <f>IF(VLOOKUP($A379,Tournoi!$B$2:$AB$601,6,0)="","",VLOOKUP($A379,Tournoi!$B$2:$AB$601,13,0))</f>
        <v/>
      </c>
      <c r="J379" t="str">
        <f>IF(VLOOKUP($A379,Tournoi!$B$2:$AB$601,6,0)="","",VLOOKUP($A379,Tournoi!$B$2:$AB$601,17,0))</f>
        <v/>
      </c>
      <c r="K379" t="str">
        <f>IF(VLOOKUP($A379,Tournoi!$B$2:$AB$601,6,0)="","",VLOOKUP($A379,Tournoi!$B$2:$AB$601,18,0))</f>
        <v/>
      </c>
      <c r="L379" t="str">
        <f>IF(VLOOKUP($A379,Tournoi!$B$2:$AB$601,6,0)="","",VLOOKUP($A379,Tournoi!$B$2:$AB$601,22,0))</f>
        <v/>
      </c>
    </row>
    <row r="380" spans="1:12" ht="14.1" customHeight="1" x14ac:dyDescent="0.2">
      <c r="A380" s="30">
        <v>379</v>
      </c>
      <c r="B380" s="224">
        <f>IF(VLOOKUP($A380,Ludo_na!$A$2:$AB$602,3,0)="","",VLOOKUP($A380,Ludo_na!$A$2:$AB$602,2,0))</f>
        <v>510</v>
      </c>
      <c r="C380" s="225" t="str">
        <f>IF(VLOOKUP($A380,Tournoi!$B$2:$AB$601,3,0)="","",VLOOKUP($A380,Tournoi!$B$2:$AB$601,3,0))</f>
        <v>Van den Berge</v>
      </c>
      <c r="D380" s="225" t="str">
        <f>IF(VLOOKUP($A380,Tournoi!$B$2:$AB$601,4,0)="","",VLOOKUP($A380,Tournoi!$B$2:$AB$601,4,0))</f>
        <v>Kim</v>
      </c>
      <c r="E380" t="str">
        <f>IF(VLOOKUP($A380,Tournoi!$B$2:$AB$601,5,0)="","",VLOOKUP($A380,Tournoi!$B$2:$AB$601,5,0))</f>
        <v/>
      </c>
      <c r="F380" t="str">
        <f>IF(VLOOKUP($A380,Tournoi!$B$2:$AB$601,6,0)="","",VLOOKUP($A380,Tournoi!$B$2:$AB$601,6,0))</f>
        <v/>
      </c>
      <c r="G380" t="str">
        <f>IF(VLOOKUP($A380,Tournoi!$B$2:$AB$601,6,0)="","",VLOOKUP($A380,Tournoi!$B$2:$AB$601,8,0))</f>
        <v/>
      </c>
      <c r="H380" t="str">
        <f>IF(VLOOKUP($A380,Tournoi!$B$2:$AB$601,6,0)="","",VLOOKUP($A380,Tournoi!$B$2:$AB$601,12,0))</f>
        <v/>
      </c>
      <c r="I380" t="str">
        <f>IF(VLOOKUP($A380,Tournoi!$B$2:$AB$601,6,0)="","",VLOOKUP($A380,Tournoi!$B$2:$AB$601,13,0))</f>
        <v/>
      </c>
      <c r="J380" t="str">
        <f>IF(VLOOKUP($A380,Tournoi!$B$2:$AB$601,6,0)="","",VLOOKUP($A380,Tournoi!$B$2:$AB$601,17,0))</f>
        <v/>
      </c>
      <c r="K380" t="str">
        <f>IF(VLOOKUP($A380,Tournoi!$B$2:$AB$601,6,0)="","",VLOOKUP($A380,Tournoi!$B$2:$AB$601,18,0))</f>
        <v/>
      </c>
      <c r="L380" t="str">
        <f>IF(VLOOKUP($A380,Tournoi!$B$2:$AB$601,6,0)="","",VLOOKUP($A380,Tournoi!$B$2:$AB$601,22,0))</f>
        <v/>
      </c>
    </row>
    <row r="381" spans="1:12" ht="14.1" customHeight="1" x14ac:dyDescent="0.2">
      <c r="A381" s="30">
        <v>380</v>
      </c>
      <c r="B381" s="224">
        <f>IF(VLOOKUP($A381,Ludo_na!$A$2:$AB$602,3,0)="","",VLOOKUP($A381,Ludo_na!$A$2:$AB$602,2,0))</f>
        <v>46</v>
      </c>
      <c r="C381" s="225" t="str">
        <f>IF(VLOOKUP($A381,Tournoi!$B$2:$AB$601,3,0)="","",VLOOKUP($A381,Tournoi!$B$2:$AB$601,3,0))</f>
        <v>Peters</v>
      </c>
      <c r="D381" s="225" t="str">
        <f>IF(VLOOKUP($A381,Tournoi!$B$2:$AB$601,4,0)="","",VLOOKUP($A381,Tournoi!$B$2:$AB$601,4,0))</f>
        <v>Danny</v>
      </c>
      <c r="E381" s="197" t="str">
        <f>IF(VLOOKUP($A381,Tournoi!$B$2:$AB$601,5,0)="","",VLOOKUP($A381,Tournoi!$B$2:$AB$601,5,0))</f>
        <v>3 Promille</v>
      </c>
      <c r="F381" t="str">
        <f>IF(VLOOKUP($A381,Tournoi!$B$2:$AB$601,6,0)="","",VLOOKUP($A381,Tournoi!$B$2:$AB$601,6,0))</f>
        <v/>
      </c>
      <c r="G381" t="str">
        <f>IF(VLOOKUP($A381,Tournoi!$B$2:$AB$601,6,0)="","",VLOOKUP($A381,Tournoi!$B$2:$AB$601,8,0))</f>
        <v/>
      </c>
      <c r="H381" t="str">
        <f>IF(VLOOKUP($A381,Tournoi!$B$2:$AB$601,6,0)="","",VLOOKUP($A381,Tournoi!$B$2:$AB$601,12,0))</f>
        <v/>
      </c>
      <c r="I381" t="str">
        <f>IF(VLOOKUP($A381,Tournoi!$B$2:$AB$601,6,0)="","",VLOOKUP($A381,Tournoi!$B$2:$AB$601,13,0))</f>
        <v/>
      </c>
      <c r="J381" t="str">
        <f>IF(VLOOKUP($A381,Tournoi!$B$2:$AB$601,6,0)="","",VLOOKUP($A381,Tournoi!$B$2:$AB$601,17,0))</f>
        <v/>
      </c>
      <c r="K381" t="str">
        <f>IF(VLOOKUP($A381,Tournoi!$B$2:$AB$601,6,0)="","",VLOOKUP($A381,Tournoi!$B$2:$AB$601,18,0))</f>
        <v/>
      </c>
      <c r="L381" t="str">
        <f>IF(VLOOKUP($A381,Tournoi!$B$2:$AB$601,6,0)="","",VLOOKUP($A381,Tournoi!$B$2:$AB$601,22,0))</f>
        <v/>
      </c>
    </row>
    <row r="382" spans="1:12" ht="14.1" customHeight="1" x14ac:dyDescent="0.2">
      <c r="A382" s="30">
        <v>381</v>
      </c>
      <c r="B382" s="224">
        <f>IF(VLOOKUP($A382,Ludo_na!$A$2:$AB$602,3,0)="","",VLOOKUP($A382,Ludo_na!$A$2:$AB$602,2,0))</f>
        <v>37</v>
      </c>
      <c r="C382" s="225" t="str">
        <f>IF(VLOOKUP($A382,Tournoi!$B$2:$AB$601,3,0)="","",VLOOKUP($A382,Tournoi!$B$2:$AB$601,3,0))</f>
        <v>Candaele</v>
      </c>
      <c r="D382" s="225" t="str">
        <f>IF(VLOOKUP($A382,Tournoi!$B$2:$AB$601,4,0)="","",VLOOKUP($A382,Tournoi!$B$2:$AB$601,4,0))</f>
        <v>Tom</v>
      </c>
      <c r="E382" s="197" t="str">
        <f>IF(VLOOKUP($A382,Tournoi!$B$2:$AB$601,5,0)="","",VLOOKUP($A382,Tournoi!$B$2:$AB$601,5,0))</f>
        <v>De Speltafel</v>
      </c>
      <c r="F382" s="226" t="str">
        <f>IF(VLOOKUP($A382,Tournoi!$B$2:$AB$601,6,0)="","",VLOOKUP($A382,Tournoi!$B$2:$AB$601,6,0))</f>
        <v>Aanwezig</v>
      </c>
      <c r="G382" s="226">
        <f>IF(VLOOKUP($A382,Tournoi!$B$2:$AB$601,6,0)="","",VLOOKUP($A382,Tournoi!$B$2:$AB$601,8,0))</f>
        <v>0</v>
      </c>
      <c r="H382" s="227">
        <f>IF(VLOOKUP($A382,Tournoi!$B$2:$AB$601,6,0)="","",VLOOKUP($A382,Tournoi!$B$2:$AB$601,12,0))</f>
        <v>0</v>
      </c>
      <c r="I382" s="226" t="str">
        <f>IF(VLOOKUP($A382,Tournoi!$B$2:$AB$601,6,0)="","",VLOOKUP($A382,Tournoi!$B$2:$AB$601,13,0))</f>
        <v>First Class</v>
      </c>
      <c r="J382" s="227">
        <f>IF(VLOOKUP($A382,Tournoi!$B$2:$AB$601,6,0)="","",VLOOKUP($A382,Tournoi!$B$2:$AB$601,17,0))</f>
        <v>0.21172638436482086</v>
      </c>
      <c r="K382" s="226" t="str">
        <f>IF(VLOOKUP($A382,Tournoi!$B$2:$AB$601,6,0)="","",VLOOKUP($A382,Tournoi!$B$2:$AB$601,18,0))</f>
        <v>Die Burgen von Burgund: Das Würfelspiel</v>
      </c>
      <c r="L382" s="227">
        <f>IF(VLOOKUP($A382,Tournoi!$B$2:$AB$601,6,0)="","",VLOOKUP($A382,Tournoi!$B$2:$AB$601,22,0))</f>
        <v>25.172566371681416</v>
      </c>
    </row>
    <row r="383" spans="1:12" ht="14.1" customHeight="1" x14ac:dyDescent="0.2">
      <c r="A383" s="30">
        <v>382</v>
      </c>
      <c r="B383">
        <f>IF(VLOOKUP($A383,Ludo_na!$A$2:$AB$602,3,0)="","",VLOOKUP($A383,Ludo_na!$A$2:$AB$602,2,0))</f>
        <v>469</v>
      </c>
      <c r="C383" t="str">
        <f>IF(VLOOKUP($A383,Tournoi!$B$2:$AB$601,3,0)="","",VLOOKUP($A383,Tournoi!$B$2:$AB$601,3,0))</f>
        <v>De Cauwer</v>
      </c>
      <c r="D383" t="str">
        <f>IF(VLOOKUP($A383,Tournoi!$B$2:$AB$601,4,0)="","",VLOOKUP($A383,Tournoi!$B$2:$AB$601,4,0))</f>
        <v>Levi</v>
      </c>
      <c r="E383" t="str">
        <f>IF(VLOOKUP($A383,Tournoi!$B$2:$AB$601,5,0)="","",VLOOKUP($A383,Tournoi!$B$2:$AB$601,5,0))</f>
        <v>HQ Gaming Club</v>
      </c>
      <c r="F383" t="str">
        <f>IF(VLOOKUP($A383,Tournoi!$B$2:$AB$601,6,0)="","",VLOOKUP($A383,Tournoi!$B$2:$AB$601,6,0))</f>
        <v>Aanwezig</v>
      </c>
      <c r="G383" t="str">
        <f>IF(VLOOKUP($A383,Tournoi!$B$2:$AB$601,6,0)="","",VLOOKUP($A383,Tournoi!$B$2:$AB$601,8,0))</f>
        <v>Notre Dame</v>
      </c>
      <c r="H383">
        <f>IF(VLOOKUP($A383,Tournoi!$B$2:$AB$601,6,0)="","",VLOOKUP($A383,Tournoi!$B$2:$AB$601,12,0))</f>
        <v>0.18518518518518517</v>
      </c>
      <c r="I383" t="str">
        <f>IF(VLOOKUP($A383,Tournoi!$B$2:$AB$601,6,0)="","",VLOOKUP($A383,Tournoi!$B$2:$AB$601,13,0))</f>
        <v>Village</v>
      </c>
      <c r="J383">
        <f>IF(VLOOKUP($A383,Tournoi!$B$2:$AB$601,6,0)="","",VLOOKUP($A383,Tournoi!$B$2:$AB$601,17,0))</f>
        <v>0.16062176165803108</v>
      </c>
      <c r="K383" t="str">
        <f>IF(VLOOKUP($A383,Tournoi!$B$2:$AB$601,6,0)="","",VLOOKUP($A383,Tournoi!$B$2:$AB$601,18,0))</f>
        <v>Cities of Splendor</v>
      </c>
      <c r="L383">
        <f>IF(VLOOKUP($A383,Tournoi!$B$2:$AB$601,6,0)="","",VLOOKUP($A383,Tournoi!$B$2:$AB$601,22,0))</f>
        <v>33.55555555555555</v>
      </c>
    </row>
    <row r="384" spans="1:12" ht="14.1" customHeight="1" x14ac:dyDescent="0.2">
      <c r="A384" s="30">
        <v>383</v>
      </c>
      <c r="B384">
        <f>IF(VLOOKUP($A384,Ludo_na!$A$2:$AB$602,3,0)="","",VLOOKUP($A384,Ludo_na!$A$2:$AB$602,2,0))</f>
        <v>337</v>
      </c>
      <c r="C384" t="str">
        <f>IF(VLOOKUP($A384,Tournoi!$B$2:$AB$601,3,0)="","",VLOOKUP($A384,Tournoi!$B$2:$AB$601,3,0))</f>
        <v>Delsie</v>
      </c>
      <c r="D384" t="str">
        <f>IF(VLOOKUP($A384,Tournoi!$B$2:$AB$601,4,0)="","",VLOOKUP($A384,Tournoi!$B$2:$AB$601,4,0))</f>
        <v>Joris</v>
      </c>
      <c r="E384" t="str">
        <f>IF(VLOOKUP($A384,Tournoi!$B$2:$AB$601,5,0)="","",VLOOKUP($A384,Tournoi!$B$2:$AB$601,5,0))</f>
        <v>Spelgevaar</v>
      </c>
      <c r="F384" t="str">
        <f>IF(VLOOKUP($A384,Tournoi!$B$2:$AB$601,6,0)="","",VLOOKUP($A384,Tournoi!$B$2:$AB$601,6,0))</f>
        <v>Aanwezig</v>
      </c>
      <c r="G384" t="str">
        <f>IF(VLOOKUP($A384,Tournoi!$B$2:$AB$601,6,0)="","",VLOOKUP($A384,Tournoi!$B$2:$AB$601,8,0))</f>
        <v>Wettlauf nach El Dorado</v>
      </c>
      <c r="H384">
        <f>IF(VLOOKUP($A384,Tournoi!$B$2:$AB$601,6,0)="","",VLOOKUP($A384,Tournoi!$B$2:$AB$601,12,0))</f>
        <v>0.1</v>
      </c>
      <c r="I384" t="str">
        <f>IF(VLOOKUP($A384,Tournoi!$B$2:$AB$601,6,0)="","",VLOOKUP($A384,Tournoi!$B$2:$AB$601,13,0))</f>
        <v>Hotel</v>
      </c>
      <c r="J384">
        <f>IF(VLOOKUP($A384,Tournoi!$B$2:$AB$601,6,0)="","",VLOOKUP($A384,Tournoi!$B$2:$AB$601,17,0))</f>
        <v>66.966666666666654</v>
      </c>
      <c r="K384" t="str">
        <f>IF(VLOOKUP($A384,Tournoi!$B$2:$AB$601,6,0)="","",VLOOKUP($A384,Tournoi!$B$2:$AB$601,18,0))</f>
        <v>7 Wonders</v>
      </c>
      <c r="L384">
        <f>IF(VLOOKUP($A384,Tournoi!$B$2:$AB$601,6,0)="","",VLOOKUP($A384,Tournoi!$B$2:$AB$601,22,0))</f>
        <v>40.162601626016261</v>
      </c>
    </row>
    <row r="385" spans="1:12" ht="14.1" customHeight="1" x14ac:dyDescent="0.2">
      <c r="A385" s="30">
        <v>384</v>
      </c>
      <c r="B385" s="224">
        <f>IF(VLOOKUP($A385,Ludo_na!$A$2:$AB$602,3,0)="","",VLOOKUP($A385,Ludo_na!$A$2:$AB$602,2,0))</f>
        <v>57</v>
      </c>
      <c r="C385" s="225" t="str">
        <f>IF(VLOOKUP($A385,Tournoi!$B$2:$AB$601,3,0)="","",VLOOKUP($A385,Tournoi!$B$2:$AB$601,3,0))</f>
        <v>Verhulst</v>
      </c>
      <c r="D385" s="225" t="str">
        <f>IF(VLOOKUP($A385,Tournoi!$B$2:$AB$601,4,0)="","",VLOOKUP($A385,Tournoi!$B$2:$AB$601,4,0))</f>
        <v>Kristof</v>
      </c>
      <c r="E385" s="197" t="str">
        <f>IF(VLOOKUP($A385,Tournoi!$B$2:$AB$601,5,0)="","",VLOOKUP($A385,Tournoi!$B$2:$AB$601,5,0))</f>
        <v>HQ Gaming Club</v>
      </c>
      <c r="F385" t="str">
        <f>IF(VLOOKUP($A385,Tournoi!$B$2:$AB$601,6,0)="","",VLOOKUP($A385,Tournoi!$B$2:$AB$601,6,0))</f>
        <v>Aanwezig</v>
      </c>
      <c r="G385" t="str">
        <f>IF(VLOOKUP($A385,Tournoi!$B$2:$AB$601,6,0)="","",VLOOKUP($A385,Tournoi!$B$2:$AB$601,8,0))</f>
        <v>Notre Dame</v>
      </c>
      <c r="H385">
        <f>IF(VLOOKUP($A385,Tournoi!$B$2:$AB$601,6,0)="","",VLOOKUP($A385,Tournoi!$B$2:$AB$601,12,0))</f>
        <v>104.28095238095239</v>
      </c>
      <c r="I385" t="str">
        <f>IF(VLOOKUP($A385,Tournoi!$B$2:$AB$601,6,0)="","",VLOOKUP($A385,Tournoi!$B$2:$AB$601,13,0))</f>
        <v>In the Year of the Dragon</v>
      </c>
      <c r="J385">
        <f>IF(VLOOKUP($A385,Tournoi!$B$2:$AB$601,6,0)="","",VLOOKUP($A385,Tournoi!$B$2:$AB$601,17,0))</f>
        <v>33.572294372294365</v>
      </c>
      <c r="K385" t="str">
        <f>IF(VLOOKUP($A385,Tournoi!$B$2:$AB$601,6,0)="","",VLOOKUP($A385,Tournoi!$B$2:$AB$601,18,0))</f>
        <v>Cities of Splendor</v>
      </c>
      <c r="L385">
        <f>IF(VLOOKUP($A385,Tournoi!$B$2:$AB$601,6,0)="","",VLOOKUP($A385,Tournoi!$B$2:$AB$601,22,0))</f>
        <v>33.58757062146892</v>
      </c>
    </row>
    <row r="386" spans="1:12" ht="14.1" customHeight="1" x14ac:dyDescent="0.2">
      <c r="A386" s="30">
        <v>385</v>
      </c>
      <c r="B386" s="224">
        <f>IF(VLOOKUP($A386,Ludo_na!$A$2:$AB$602,3,0)="","",VLOOKUP($A386,Ludo_na!$A$2:$AB$602,2,0))</f>
        <v>142</v>
      </c>
      <c r="C386" s="225" t="str">
        <f>IF(VLOOKUP($A386,Tournoi!$B$2:$AB$601,3,0)="","",VLOOKUP($A386,Tournoi!$B$2:$AB$601,3,0))</f>
        <v>Lucas</v>
      </c>
      <c r="D386" s="225" t="str">
        <f>IF(VLOOKUP($A386,Tournoi!$B$2:$AB$601,4,0)="","",VLOOKUP($A386,Tournoi!$B$2:$AB$601,4,0))</f>
        <v>Tine</v>
      </c>
      <c r="E386" t="str">
        <f>IF(VLOOKUP($A386,Tournoi!$B$2:$AB$601,5,0)="","",VLOOKUP($A386,Tournoi!$B$2:$AB$601,5,0))</f>
        <v/>
      </c>
      <c r="F386" t="str">
        <f>IF(VLOOKUP($A386,Tournoi!$B$2:$AB$601,6,0)="","",VLOOKUP($A386,Tournoi!$B$2:$AB$601,6,0))</f>
        <v>Aanwezig</v>
      </c>
      <c r="G386" t="str">
        <f>IF(VLOOKUP($A386,Tournoi!$B$2:$AB$601,6,0)="","",VLOOKUP($A386,Tournoi!$B$2:$AB$601,8,0))</f>
        <v>De Kolonisten van Catan</v>
      </c>
      <c r="H386">
        <f>IF(VLOOKUP($A386,Tournoi!$B$2:$AB$601,6,0)="","",VLOOKUP($A386,Tournoi!$B$2:$AB$601,12,0))</f>
        <v>66.897435897435884</v>
      </c>
      <c r="I386" t="str">
        <f>IF(VLOOKUP($A386,Tournoi!$B$2:$AB$601,6,0)="","",VLOOKUP($A386,Tournoi!$B$2:$AB$601,13,0))</f>
        <v>First Class</v>
      </c>
      <c r="J386">
        <f>IF(VLOOKUP($A386,Tournoi!$B$2:$AB$601,6,0)="","",VLOOKUP($A386,Tournoi!$B$2:$AB$601,17,0))</f>
        <v>0.1871345029239766</v>
      </c>
      <c r="K386" t="str">
        <f>IF(VLOOKUP($A386,Tournoi!$B$2:$AB$601,6,0)="","",VLOOKUP($A386,Tournoi!$B$2:$AB$601,18,0))</f>
        <v>7 Wonders</v>
      </c>
      <c r="L386">
        <f>IF(VLOOKUP($A386,Tournoi!$B$2:$AB$601,6,0)="","",VLOOKUP($A386,Tournoi!$B$2:$AB$601,22,0))</f>
        <v>0.10884353741496598</v>
      </c>
    </row>
    <row r="387" spans="1:12" ht="14.1" customHeight="1" x14ac:dyDescent="0.2">
      <c r="A387" s="30">
        <v>386</v>
      </c>
      <c r="B387" s="224">
        <f>IF(VLOOKUP($A387,Ludo_na!$A$2:$AB$602,3,0)="","",VLOOKUP($A387,Ludo_na!$A$2:$AB$602,2,0))</f>
        <v>369</v>
      </c>
      <c r="C387" s="225" t="str">
        <f>IF(VLOOKUP($A387,Tournoi!$B$2:$AB$601,3,0)="","",VLOOKUP($A387,Tournoi!$B$2:$AB$601,3,0))</f>
        <v>Heymans</v>
      </c>
      <c r="D387" s="225" t="str">
        <f>IF(VLOOKUP($A387,Tournoi!$B$2:$AB$601,4,0)="","",VLOOKUP($A387,Tournoi!$B$2:$AB$601,4,0))</f>
        <v>Gwennaelle</v>
      </c>
      <c r="E387" t="str">
        <f>IF(VLOOKUP($A387,Tournoi!$B$2:$AB$601,5,0)="","",VLOOKUP($A387,Tournoi!$B$2:$AB$601,5,0))</f>
        <v/>
      </c>
      <c r="F387" t="str">
        <f>IF(VLOOKUP($A387,Tournoi!$B$2:$AB$601,6,0)="","",VLOOKUP($A387,Tournoi!$B$2:$AB$601,6,0))</f>
        <v/>
      </c>
      <c r="G387" t="str">
        <f>IF(VLOOKUP($A387,Tournoi!$B$2:$AB$601,6,0)="","",VLOOKUP($A387,Tournoi!$B$2:$AB$601,8,0))</f>
        <v/>
      </c>
      <c r="H387" t="str">
        <f>IF(VLOOKUP($A387,Tournoi!$B$2:$AB$601,6,0)="","",VLOOKUP($A387,Tournoi!$B$2:$AB$601,12,0))</f>
        <v/>
      </c>
      <c r="I387" t="str">
        <f>IF(VLOOKUP($A387,Tournoi!$B$2:$AB$601,6,0)="","",VLOOKUP($A387,Tournoi!$B$2:$AB$601,13,0))</f>
        <v/>
      </c>
      <c r="J387" t="str">
        <f>IF(VLOOKUP($A387,Tournoi!$B$2:$AB$601,6,0)="","",VLOOKUP($A387,Tournoi!$B$2:$AB$601,17,0))</f>
        <v/>
      </c>
      <c r="K387" t="str">
        <f>IF(VLOOKUP($A387,Tournoi!$B$2:$AB$601,6,0)="","",VLOOKUP($A387,Tournoi!$B$2:$AB$601,18,0))</f>
        <v/>
      </c>
      <c r="L387" t="str">
        <f>IF(VLOOKUP($A387,Tournoi!$B$2:$AB$601,6,0)="","",VLOOKUP($A387,Tournoi!$B$2:$AB$601,22,0))</f>
        <v/>
      </c>
    </row>
    <row r="388" spans="1:12" ht="14.1" customHeight="1" x14ac:dyDescent="0.2">
      <c r="A388" s="30">
        <v>387</v>
      </c>
      <c r="B388">
        <f>IF(VLOOKUP($A388,Ludo_na!$A$2:$AB$602,3,0)="","",VLOOKUP($A388,Ludo_na!$A$2:$AB$602,2,0))</f>
        <v>164</v>
      </c>
      <c r="C388" t="str">
        <f>IF(VLOOKUP($A388,Tournoi!$B$2:$AB$601,3,0)="","",VLOOKUP($A388,Tournoi!$B$2:$AB$601,3,0))</f>
        <v>Delsie</v>
      </c>
      <c r="D388" t="str">
        <f>IF(VLOOKUP($A388,Tournoi!$B$2:$AB$601,4,0)="","",VLOOKUP($A388,Tournoi!$B$2:$AB$601,4,0))</f>
        <v>Dag</v>
      </c>
      <c r="E388" t="str">
        <f>IF(VLOOKUP($A388,Tournoi!$B$2:$AB$601,5,0)="","",VLOOKUP($A388,Tournoi!$B$2:$AB$601,5,0))</f>
        <v>Spelgevaar</v>
      </c>
      <c r="F388" t="str">
        <f>IF(VLOOKUP($A388,Tournoi!$B$2:$AB$601,6,0)="","",VLOOKUP($A388,Tournoi!$B$2:$AB$601,6,0))</f>
        <v>Aanwezig</v>
      </c>
      <c r="G388" t="str">
        <f>IF(VLOOKUP($A388,Tournoi!$B$2:$AB$601,6,0)="","",VLOOKUP($A388,Tournoi!$B$2:$AB$601,8,0))</f>
        <v>Wettlauf nach El Dorado</v>
      </c>
      <c r="H388">
        <f>IF(VLOOKUP($A388,Tournoi!$B$2:$AB$601,6,0)="","",VLOOKUP($A388,Tournoi!$B$2:$AB$601,12,0))</f>
        <v>66.966666666666654</v>
      </c>
      <c r="I388" t="str">
        <f>IF(VLOOKUP($A388,Tournoi!$B$2:$AB$601,6,0)="","",VLOOKUP($A388,Tournoi!$B$2:$AB$601,13,0))</f>
        <v>Hotel</v>
      </c>
      <c r="J388">
        <f>IF(VLOOKUP($A388,Tournoi!$B$2:$AB$601,6,0)="","",VLOOKUP($A388,Tournoi!$B$2:$AB$601,17,0))</f>
        <v>104.4</v>
      </c>
      <c r="K388" t="str">
        <f>IF(VLOOKUP($A388,Tournoi!$B$2:$AB$601,6,0)="","",VLOOKUP($A388,Tournoi!$B$2:$AB$601,18,0))</f>
        <v>7 Wonders</v>
      </c>
      <c r="L388">
        <f>IF(VLOOKUP($A388,Tournoi!$B$2:$AB$601,6,0)="","",VLOOKUP($A388,Tournoi!$B$2:$AB$601,22,0))</f>
        <v>80.180555555555557</v>
      </c>
    </row>
    <row r="389" spans="1:12" ht="14.1" customHeight="1" x14ac:dyDescent="0.2">
      <c r="A389" s="30">
        <v>388</v>
      </c>
      <c r="B389" s="224">
        <f>IF(VLOOKUP($A389,Ludo_na!$A$2:$AB$602,3,0)="","",VLOOKUP($A389,Ludo_na!$A$2:$AB$602,2,0))</f>
        <v>199</v>
      </c>
      <c r="C389" s="225" t="str">
        <f>IF(VLOOKUP($A389,Tournoi!$B$2:$AB$601,3,0)="","",VLOOKUP($A389,Tournoi!$B$2:$AB$601,3,0))</f>
        <v>Verrept</v>
      </c>
      <c r="D389" s="225" t="str">
        <f>IF(VLOOKUP($A389,Tournoi!$B$2:$AB$601,4,0)="","",VLOOKUP($A389,Tournoi!$B$2:$AB$601,4,0))</f>
        <v>Rhuwe</v>
      </c>
      <c r="E389" t="str">
        <f>IF(VLOOKUP($A389,Tournoi!$B$2:$AB$601,5,0)="","",VLOOKUP($A389,Tournoi!$B$2:$AB$601,5,0))</f>
        <v/>
      </c>
      <c r="F389" t="str">
        <f>IF(VLOOKUP($A389,Tournoi!$B$2:$AB$601,6,0)="","",VLOOKUP($A389,Tournoi!$B$2:$AB$601,6,0))</f>
        <v/>
      </c>
      <c r="G389" t="str">
        <f>IF(VLOOKUP($A389,Tournoi!$B$2:$AB$601,6,0)="","",VLOOKUP($A389,Tournoi!$B$2:$AB$601,8,0))</f>
        <v/>
      </c>
      <c r="H389" t="str">
        <f>IF(VLOOKUP($A389,Tournoi!$B$2:$AB$601,6,0)="","",VLOOKUP($A389,Tournoi!$B$2:$AB$601,12,0))</f>
        <v/>
      </c>
      <c r="I389" t="str">
        <f>IF(VLOOKUP($A389,Tournoi!$B$2:$AB$601,6,0)="","",VLOOKUP($A389,Tournoi!$B$2:$AB$601,13,0))</f>
        <v/>
      </c>
      <c r="J389" t="str">
        <f>IF(VLOOKUP($A389,Tournoi!$B$2:$AB$601,6,0)="","",VLOOKUP($A389,Tournoi!$B$2:$AB$601,17,0))</f>
        <v/>
      </c>
      <c r="K389" t="str">
        <f>IF(VLOOKUP($A389,Tournoi!$B$2:$AB$601,6,0)="","",VLOOKUP($A389,Tournoi!$B$2:$AB$601,18,0))</f>
        <v/>
      </c>
      <c r="L389" t="str">
        <f>IF(VLOOKUP($A389,Tournoi!$B$2:$AB$601,6,0)="","",VLOOKUP($A389,Tournoi!$B$2:$AB$601,22,0))</f>
        <v/>
      </c>
    </row>
    <row r="390" spans="1:12" ht="14.1" customHeight="1" x14ac:dyDescent="0.2">
      <c r="A390" s="30">
        <v>389</v>
      </c>
      <c r="B390" s="224">
        <f>IF(VLOOKUP($A390,Ludo_na!$A$2:$AB$602,3,0)="","",VLOOKUP($A390,Ludo_na!$A$2:$AB$602,2,0))</f>
        <v>16</v>
      </c>
      <c r="C390" s="225" t="str">
        <f>IF(VLOOKUP($A390,Tournoi!$B$2:$AB$601,3,0)="","",VLOOKUP($A390,Tournoi!$B$2:$AB$601,3,0))</f>
        <v>Poliakoff</v>
      </c>
      <c r="D390" s="225" t="str">
        <f>IF(VLOOKUP($A390,Tournoi!$B$2:$AB$601,4,0)="","",VLOOKUP($A390,Tournoi!$B$2:$AB$601,4,0))</f>
        <v>Pierre</v>
      </c>
      <c r="E390" s="197" t="str">
        <f>IF(VLOOKUP($A390,Tournoi!$B$2:$AB$601,5,0)="","",VLOOKUP($A390,Tournoi!$B$2:$AB$601,5,0))</f>
        <v>Alpa-Ludismes</v>
      </c>
      <c r="F390" s="226" t="str">
        <f>IF(VLOOKUP($A390,Tournoi!$B$2:$AB$601,6,0)="","",VLOOKUP($A390,Tournoi!$B$2:$AB$601,6,0))</f>
        <v>Aanwezig</v>
      </c>
      <c r="G390" s="226" t="str">
        <f>IF(VLOOKUP($A390,Tournoi!$B$2:$AB$601,6,0)="","",VLOOKUP($A390,Tournoi!$B$2:$AB$601,8,0))</f>
        <v>Notre Dame</v>
      </c>
      <c r="H390" s="227">
        <f>IF(VLOOKUP($A390,Tournoi!$B$2:$AB$601,6,0)="","",VLOOKUP($A390,Tournoi!$B$2:$AB$601,12,0))</f>
        <v>33.550264550264544</v>
      </c>
      <c r="I390" s="226" t="str">
        <f>IF(VLOOKUP($A390,Tournoi!$B$2:$AB$601,6,0)="","",VLOOKUP($A390,Tournoi!$B$2:$AB$601,13,0))</f>
        <v>Village</v>
      </c>
      <c r="J390" s="227">
        <f>IF(VLOOKUP($A390,Tournoi!$B$2:$AB$601,6,0)="","",VLOOKUP($A390,Tournoi!$B$2:$AB$601,17,0))</f>
        <v>104.296875</v>
      </c>
      <c r="K390" s="226" t="str">
        <f>IF(VLOOKUP($A390,Tournoi!$B$2:$AB$601,6,0)="","",VLOOKUP($A390,Tournoi!$B$2:$AB$601,18,0))</f>
        <v>Dominion</v>
      </c>
      <c r="L390" s="227">
        <f>IF(VLOOKUP($A390,Tournoi!$B$2:$AB$601,6,0)="","",VLOOKUP($A390,Tournoi!$B$2:$AB$601,22,0))</f>
        <v>66.916666666666657</v>
      </c>
    </row>
    <row r="391" spans="1:12" ht="14.1" customHeight="1" x14ac:dyDescent="0.2">
      <c r="A391" s="30">
        <v>390</v>
      </c>
      <c r="B391">
        <f>IF(VLOOKUP($A391,Ludo_na!$A$2:$AB$602,3,0)="","",VLOOKUP($A391,Ludo_na!$A$2:$AB$602,2,0))</f>
        <v>278</v>
      </c>
      <c r="C391" t="str">
        <f>IF(VLOOKUP($A391,Tournoi!$B$2:$AB$601,3,0)="","",VLOOKUP($A391,Tournoi!$B$2:$AB$601,3,0))</f>
        <v>Delsie</v>
      </c>
      <c r="D391" t="str">
        <f>IF(VLOOKUP($A391,Tournoi!$B$2:$AB$601,4,0)="","",VLOOKUP($A391,Tournoi!$B$2:$AB$601,4,0))</f>
        <v>Vaast</v>
      </c>
      <c r="E391" t="str">
        <f>IF(VLOOKUP($A391,Tournoi!$B$2:$AB$601,5,0)="","",VLOOKUP($A391,Tournoi!$B$2:$AB$601,5,0))</f>
        <v>Spelgevaar</v>
      </c>
      <c r="F391" t="str">
        <f>IF(VLOOKUP($A391,Tournoi!$B$2:$AB$601,6,0)="","",VLOOKUP($A391,Tournoi!$B$2:$AB$601,6,0))</f>
        <v>Aanwezig</v>
      </c>
      <c r="G391" t="str">
        <f>IF(VLOOKUP($A391,Tournoi!$B$2:$AB$601,6,0)="","",VLOOKUP($A391,Tournoi!$B$2:$AB$601,8,0))</f>
        <v>Wettlauf nach El Dorado</v>
      </c>
      <c r="H391">
        <f>IF(VLOOKUP($A391,Tournoi!$B$2:$AB$601,6,0)="","",VLOOKUP($A391,Tournoi!$B$2:$AB$601,12,0))</f>
        <v>0.1</v>
      </c>
      <c r="I391" t="str">
        <f>IF(VLOOKUP($A391,Tournoi!$B$2:$AB$601,6,0)="","",VLOOKUP($A391,Tournoi!$B$2:$AB$601,13,0))</f>
        <v>Hotel</v>
      </c>
      <c r="J391">
        <f>IF(VLOOKUP($A391,Tournoi!$B$2:$AB$601,6,0)="","",VLOOKUP($A391,Tournoi!$B$2:$AB$601,17,0))</f>
        <v>66.966666666666654</v>
      </c>
      <c r="K391" t="str">
        <f>IF(VLOOKUP($A391,Tournoi!$B$2:$AB$601,6,0)="","",VLOOKUP($A391,Tournoi!$B$2:$AB$601,18,0))</f>
        <v>7 Wonders</v>
      </c>
      <c r="L391">
        <f>IF(VLOOKUP($A391,Tournoi!$B$2:$AB$601,6,0)="","",VLOOKUP($A391,Tournoi!$B$2:$AB$601,22,0))</f>
        <v>80.170289855072468</v>
      </c>
    </row>
    <row r="392" spans="1:12" ht="14.1" customHeight="1" x14ac:dyDescent="0.2">
      <c r="A392" s="30">
        <v>391</v>
      </c>
      <c r="B392" s="224">
        <f>IF(VLOOKUP($A392,Ludo_na!$A$2:$AB$602,3,0)="","",VLOOKUP($A392,Ludo_na!$A$2:$AB$602,2,0))</f>
        <v>184</v>
      </c>
      <c r="C392" s="225" t="str">
        <f>IF(VLOOKUP($A392,Tournoi!$B$2:$AB$601,3,0)="","",VLOOKUP($A392,Tournoi!$B$2:$AB$601,3,0))</f>
        <v>Nisole</v>
      </c>
      <c r="D392" s="225" t="str">
        <f>IF(VLOOKUP($A392,Tournoi!$B$2:$AB$601,4,0)="","",VLOOKUP($A392,Tournoi!$B$2:$AB$601,4,0))</f>
        <v>Olivier</v>
      </c>
      <c r="E392" t="str">
        <f>IF(VLOOKUP($A392,Tournoi!$B$2:$AB$601,5,0)="","",VLOOKUP($A392,Tournoi!$B$2:$AB$601,5,0))</f>
        <v/>
      </c>
      <c r="F392" t="str">
        <f>IF(VLOOKUP($A392,Tournoi!$B$2:$AB$601,6,0)="","",VLOOKUP($A392,Tournoi!$B$2:$AB$601,6,0))</f>
        <v/>
      </c>
      <c r="G392" t="str">
        <f>IF(VLOOKUP($A392,Tournoi!$B$2:$AB$601,6,0)="","",VLOOKUP($A392,Tournoi!$B$2:$AB$601,8,0))</f>
        <v/>
      </c>
      <c r="H392" t="str">
        <f>IF(VLOOKUP($A392,Tournoi!$B$2:$AB$601,6,0)="","",VLOOKUP($A392,Tournoi!$B$2:$AB$601,12,0))</f>
        <v/>
      </c>
      <c r="I392" t="str">
        <f>IF(VLOOKUP($A392,Tournoi!$B$2:$AB$601,6,0)="","",VLOOKUP($A392,Tournoi!$B$2:$AB$601,13,0))</f>
        <v/>
      </c>
      <c r="J392" t="str">
        <f>IF(VLOOKUP($A392,Tournoi!$B$2:$AB$601,6,0)="","",VLOOKUP($A392,Tournoi!$B$2:$AB$601,17,0))</f>
        <v/>
      </c>
      <c r="K392" t="str">
        <f>IF(VLOOKUP($A392,Tournoi!$B$2:$AB$601,6,0)="","",VLOOKUP($A392,Tournoi!$B$2:$AB$601,18,0))</f>
        <v/>
      </c>
      <c r="L392" t="str">
        <f>IF(VLOOKUP($A392,Tournoi!$B$2:$AB$601,6,0)="","",VLOOKUP($A392,Tournoi!$B$2:$AB$601,22,0))</f>
        <v/>
      </c>
    </row>
    <row r="393" spans="1:12" ht="14.1" customHeight="1" x14ac:dyDescent="0.2">
      <c r="A393" s="30">
        <v>392</v>
      </c>
      <c r="B393" s="224">
        <f>IF(VLOOKUP($A393,Ludo_na!$A$2:$AB$602,3,0)="","",VLOOKUP($A393,Ludo_na!$A$2:$AB$602,2,0))</f>
        <v>504</v>
      </c>
      <c r="C393" s="225" t="str">
        <f>IF(VLOOKUP($A393,Tournoi!$B$2:$AB$601,3,0)="","",VLOOKUP($A393,Tournoi!$B$2:$AB$601,3,0))</f>
        <v>Dumortier</v>
      </c>
      <c r="D393" s="225" t="str">
        <f>IF(VLOOKUP($A393,Tournoi!$B$2:$AB$601,4,0)="","",VLOOKUP($A393,Tournoi!$B$2:$AB$601,4,0))</f>
        <v>Michel</v>
      </c>
      <c r="E393" t="str">
        <f>IF(VLOOKUP($A393,Tournoi!$B$2:$AB$601,5,0)="","",VLOOKUP($A393,Tournoi!$B$2:$AB$601,5,0))</f>
        <v/>
      </c>
      <c r="F393" t="str">
        <f>IF(VLOOKUP($A393,Tournoi!$B$2:$AB$601,6,0)="","",VLOOKUP($A393,Tournoi!$B$2:$AB$601,6,0))</f>
        <v/>
      </c>
      <c r="G393" t="str">
        <f>IF(VLOOKUP($A393,Tournoi!$B$2:$AB$601,6,0)="","",VLOOKUP($A393,Tournoi!$B$2:$AB$601,8,0))</f>
        <v/>
      </c>
      <c r="H393" t="str">
        <f>IF(VLOOKUP($A393,Tournoi!$B$2:$AB$601,6,0)="","",VLOOKUP($A393,Tournoi!$B$2:$AB$601,12,0))</f>
        <v/>
      </c>
      <c r="I393" t="str">
        <f>IF(VLOOKUP($A393,Tournoi!$B$2:$AB$601,6,0)="","",VLOOKUP($A393,Tournoi!$B$2:$AB$601,13,0))</f>
        <v/>
      </c>
      <c r="J393" t="str">
        <f>IF(VLOOKUP($A393,Tournoi!$B$2:$AB$601,6,0)="","",VLOOKUP($A393,Tournoi!$B$2:$AB$601,17,0))</f>
        <v/>
      </c>
      <c r="K393" t="str">
        <f>IF(VLOOKUP($A393,Tournoi!$B$2:$AB$601,6,0)="","",VLOOKUP($A393,Tournoi!$B$2:$AB$601,18,0))</f>
        <v/>
      </c>
      <c r="L393" t="str">
        <f>IF(VLOOKUP($A393,Tournoi!$B$2:$AB$601,6,0)="","",VLOOKUP($A393,Tournoi!$B$2:$AB$601,22,0))</f>
        <v/>
      </c>
    </row>
    <row r="394" spans="1:12" ht="14.1" customHeight="1" x14ac:dyDescent="0.2">
      <c r="A394" s="30">
        <v>393</v>
      </c>
      <c r="B394" s="224">
        <f>IF(VLOOKUP($A394,Ludo_na!$A$2:$AB$602,3,0)="","",VLOOKUP($A394,Ludo_na!$A$2:$AB$602,2,0))</f>
        <v>33</v>
      </c>
      <c r="C394" s="225" t="str">
        <f>IF(VLOOKUP($A394,Tournoi!$B$2:$AB$601,3,0)="","",VLOOKUP($A394,Tournoi!$B$2:$AB$601,3,0))</f>
        <v>Houart</v>
      </c>
      <c r="D394" s="225" t="str">
        <f>IF(VLOOKUP($A394,Tournoi!$B$2:$AB$601,4,0)="","",VLOOKUP($A394,Tournoi!$B$2:$AB$601,4,0))</f>
        <v>Dany</v>
      </c>
      <c r="E394" t="str">
        <f>IF(VLOOKUP($A394,Tournoi!$B$2:$AB$601,5,0)="","",VLOOKUP($A394,Tournoi!$B$2:$AB$601,5,0))</f>
        <v/>
      </c>
      <c r="F394" t="str">
        <f>IF(VLOOKUP($A394,Tournoi!$B$2:$AB$601,6,0)="","",VLOOKUP($A394,Tournoi!$B$2:$AB$601,6,0))</f>
        <v/>
      </c>
      <c r="G394" t="str">
        <f>IF(VLOOKUP($A394,Tournoi!$B$2:$AB$601,6,0)="","",VLOOKUP($A394,Tournoi!$B$2:$AB$601,8,0))</f>
        <v/>
      </c>
      <c r="H394" t="str">
        <f>IF(VLOOKUP($A394,Tournoi!$B$2:$AB$601,6,0)="","",VLOOKUP($A394,Tournoi!$B$2:$AB$601,12,0))</f>
        <v/>
      </c>
      <c r="I394" t="str">
        <f>IF(VLOOKUP($A394,Tournoi!$B$2:$AB$601,6,0)="","",VLOOKUP($A394,Tournoi!$B$2:$AB$601,13,0))</f>
        <v/>
      </c>
      <c r="J394" t="str">
        <f>IF(VLOOKUP($A394,Tournoi!$B$2:$AB$601,6,0)="","",VLOOKUP($A394,Tournoi!$B$2:$AB$601,17,0))</f>
        <v/>
      </c>
      <c r="K394" t="str">
        <f>IF(VLOOKUP($A394,Tournoi!$B$2:$AB$601,6,0)="","",VLOOKUP($A394,Tournoi!$B$2:$AB$601,18,0))</f>
        <v/>
      </c>
      <c r="L394" t="str">
        <f>IF(VLOOKUP($A394,Tournoi!$B$2:$AB$601,6,0)="","",VLOOKUP($A394,Tournoi!$B$2:$AB$601,22,0))</f>
        <v/>
      </c>
    </row>
    <row r="395" spans="1:12" ht="14.1" customHeight="1" x14ac:dyDescent="0.2">
      <c r="A395" s="30">
        <v>394</v>
      </c>
      <c r="B395" s="224">
        <f>IF(VLOOKUP($A395,Ludo_na!$A$2:$AB$602,3,0)="","",VLOOKUP($A395,Ludo_na!$A$2:$AB$602,2,0))</f>
        <v>144</v>
      </c>
      <c r="C395" s="225" t="str">
        <f>IF(VLOOKUP($A395,Tournoi!$B$2:$AB$601,3,0)="","",VLOOKUP($A395,Tournoi!$B$2:$AB$601,3,0))</f>
        <v>Verhelst</v>
      </c>
      <c r="D395" s="225" t="str">
        <f>IF(VLOOKUP($A395,Tournoi!$B$2:$AB$601,4,0)="","",VLOOKUP($A395,Tournoi!$B$2:$AB$601,4,0))</f>
        <v>Fabio</v>
      </c>
      <c r="E395" t="str">
        <f>IF(VLOOKUP($A395,Tournoi!$B$2:$AB$601,5,0)="","",VLOOKUP($A395,Tournoi!$B$2:$AB$601,5,0))</f>
        <v/>
      </c>
      <c r="F395" t="str">
        <f>IF(VLOOKUP($A395,Tournoi!$B$2:$AB$601,6,0)="","",VLOOKUP($A395,Tournoi!$B$2:$AB$601,6,0))</f>
        <v>Aanwezig</v>
      </c>
      <c r="G395" t="str">
        <f>IF(VLOOKUP($A395,Tournoi!$B$2:$AB$601,6,0)="","",VLOOKUP($A395,Tournoi!$B$2:$AB$601,8,0))</f>
        <v>De Kolonisten van Catan</v>
      </c>
      <c r="H395">
        <f>IF(VLOOKUP($A395,Tournoi!$B$2:$AB$601,6,0)="","",VLOOKUP($A395,Tournoi!$B$2:$AB$601,12,0))</f>
        <v>66.94252873563218</v>
      </c>
      <c r="I395" t="str">
        <f>IF(VLOOKUP($A395,Tournoi!$B$2:$AB$601,6,0)="","",VLOOKUP($A395,Tournoi!$B$2:$AB$601,13,0))</f>
        <v>First Class</v>
      </c>
      <c r="J395">
        <f>IF(VLOOKUP($A395,Tournoi!$B$2:$AB$601,6,0)="","",VLOOKUP($A395,Tournoi!$B$2:$AB$601,17,0))</f>
        <v>66.928881650380006</v>
      </c>
      <c r="K395" t="str">
        <f>IF(VLOOKUP($A395,Tournoi!$B$2:$AB$601,6,0)="","",VLOOKUP($A395,Tournoi!$B$2:$AB$601,18,0))</f>
        <v>Dominion</v>
      </c>
      <c r="L395">
        <f>IF(VLOOKUP($A395,Tournoi!$B$2:$AB$601,6,0)="","",VLOOKUP($A395,Tournoi!$B$2:$AB$601,22,0))</f>
        <v>0.2231404958677686</v>
      </c>
    </row>
    <row r="396" spans="1:12" ht="14.1" customHeight="1" x14ac:dyDescent="0.2">
      <c r="A396" s="30">
        <v>395</v>
      </c>
      <c r="B396" s="224">
        <f>IF(VLOOKUP($A396,Ludo_na!$A$2:$AB$602,3,0)="","",VLOOKUP($A396,Ludo_na!$A$2:$AB$602,2,0))</f>
        <v>386</v>
      </c>
      <c r="C396" s="225" t="str">
        <f>IF(VLOOKUP($A396,Tournoi!$B$2:$AB$601,3,0)="","",VLOOKUP($A396,Tournoi!$B$2:$AB$601,3,0))</f>
        <v>Servotte</v>
      </c>
      <c r="D396" s="225" t="str">
        <f>IF(VLOOKUP($A396,Tournoi!$B$2:$AB$601,4,0)="","",VLOOKUP($A396,Tournoi!$B$2:$AB$601,4,0))</f>
        <v>Damien</v>
      </c>
      <c r="E396" t="str">
        <f>IF(VLOOKUP($A396,Tournoi!$B$2:$AB$601,5,0)="","",VLOOKUP($A396,Tournoi!$B$2:$AB$601,5,0))</f>
        <v/>
      </c>
      <c r="F396" t="str">
        <f>IF(VLOOKUP($A396,Tournoi!$B$2:$AB$601,6,0)="","",VLOOKUP($A396,Tournoi!$B$2:$AB$601,6,0))</f>
        <v/>
      </c>
      <c r="G396" t="str">
        <f>IF(VLOOKUP($A396,Tournoi!$B$2:$AB$601,6,0)="","",VLOOKUP($A396,Tournoi!$B$2:$AB$601,8,0))</f>
        <v/>
      </c>
      <c r="H396" t="str">
        <f>IF(VLOOKUP($A396,Tournoi!$B$2:$AB$601,6,0)="","",VLOOKUP($A396,Tournoi!$B$2:$AB$601,12,0))</f>
        <v/>
      </c>
      <c r="I396" t="str">
        <f>IF(VLOOKUP($A396,Tournoi!$B$2:$AB$601,6,0)="","",VLOOKUP($A396,Tournoi!$B$2:$AB$601,13,0))</f>
        <v/>
      </c>
      <c r="J396" t="str">
        <f>IF(VLOOKUP($A396,Tournoi!$B$2:$AB$601,6,0)="","",VLOOKUP($A396,Tournoi!$B$2:$AB$601,17,0))</f>
        <v/>
      </c>
      <c r="K396" t="str">
        <f>IF(VLOOKUP($A396,Tournoi!$B$2:$AB$601,6,0)="","",VLOOKUP($A396,Tournoi!$B$2:$AB$601,18,0))</f>
        <v/>
      </c>
      <c r="L396" t="str">
        <f>IF(VLOOKUP($A396,Tournoi!$B$2:$AB$601,6,0)="","",VLOOKUP($A396,Tournoi!$B$2:$AB$601,22,0))</f>
        <v/>
      </c>
    </row>
    <row r="397" spans="1:12" ht="14.1" customHeight="1" x14ac:dyDescent="0.2">
      <c r="A397" s="30">
        <v>396</v>
      </c>
      <c r="B397">
        <f>IF(VLOOKUP($A397,Ludo_na!$A$2:$AB$602,3,0)="","",VLOOKUP($A397,Ludo_na!$A$2:$AB$602,2,0))</f>
        <v>205</v>
      </c>
      <c r="C397" t="str">
        <f>IF(VLOOKUP($A397,Tournoi!$B$2:$AB$601,3,0)="","",VLOOKUP($A397,Tournoi!$B$2:$AB$601,3,0))</f>
        <v>Expeels</v>
      </c>
      <c r="D397" t="str">
        <f>IF(VLOOKUP($A397,Tournoi!$B$2:$AB$601,4,0)="","",VLOOKUP($A397,Tournoi!$B$2:$AB$601,4,0))</f>
        <v>An</v>
      </c>
      <c r="E397" t="str">
        <f>IF(VLOOKUP($A397,Tournoi!$B$2:$AB$601,5,0)="","",VLOOKUP($A397,Tournoi!$B$2:$AB$601,5,0))</f>
        <v>Spelen op Zolder</v>
      </c>
      <c r="F397" t="str">
        <f>IF(VLOOKUP($A397,Tournoi!$B$2:$AB$601,6,0)="","",VLOOKUP($A397,Tournoi!$B$2:$AB$601,6,0))</f>
        <v>Aanwezig</v>
      </c>
      <c r="G397" t="str">
        <f>IF(VLOOKUP($A397,Tournoi!$B$2:$AB$601,6,0)="","",VLOOKUP($A397,Tournoi!$B$2:$AB$601,8,0))</f>
        <v>Indian Summer</v>
      </c>
      <c r="H397">
        <f>IF(VLOOKUP($A397,Tournoi!$B$2:$AB$601,6,0)="","",VLOOKUP($A397,Tournoi!$B$2:$AB$601,12,0))</f>
        <v>66.924398625429546</v>
      </c>
      <c r="I397" t="str">
        <f>IF(VLOOKUP($A397,Tournoi!$B$2:$AB$601,6,0)="","",VLOOKUP($A397,Tournoi!$B$2:$AB$601,13,0))</f>
        <v>Die Burgen von Burgund</v>
      </c>
      <c r="J397">
        <f>IF(VLOOKUP($A397,Tournoi!$B$2:$AB$601,6,0)="","",VLOOKUP($A397,Tournoi!$B$2:$AB$601,17,0))</f>
        <v>33.57020484171322</v>
      </c>
      <c r="K397" t="str">
        <f>IF(VLOOKUP($A397,Tournoi!$B$2:$AB$601,6,0)="","",VLOOKUP($A397,Tournoi!$B$2:$AB$601,18,0))</f>
        <v>Majesty</v>
      </c>
      <c r="L397">
        <f>IF(VLOOKUP($A397,Tournoi!$B$2:$AB$601,6,0)="","",VLOOKUP($A397,Tournoi!$B$2:$AB$601,22,0))</f>
        <v>104.27871362940276</v>
      </c>
    </row>
    <row r="398" spans="1:12" ht="14.1" customHeight="1" x14ac:dyDescent="0.2">
      <c r="A398" s="30">
        <v>397</v>
      </c>
      <c r="B398" s="224">
        <f>IF(VLOOKUP($A398,Ludo_na!$A$2:$AB$602,3,0)="","",VLOOKUP($A398,Ludo_na!$A$2:$AB$602,2,0))</f>
        <v>191</v>
      </c>
      <c r="C398" s="225" t="str">
        <f>IF(VLOOKUP($A398,Tournoi!$B$2:$AB$601,3,0)="","",VLOOKUP($A398,Tournoi!$B$2:$AB$601,3,0))</f>
        <v>Claus</v>
      </c>
      <c r="D398" s="225" t="str">
        <f>IF(VLOOKUP($A398,Tournoi!$B$2:$AB$601,4,0)="","",VLOOKUP($A398,Tournoi!$B$2:$AB$601,4,0))</f>
        <v>Peter</v>
      </c>
      <c r="E398" s="197" t="str">
        <f>IF(VLOOKUP($A398,Tournoi!$B$2:$AB$601,5,0)="","",VLOOKUP($A398,Tournoi!$B$2:$AB$601,5,0))</f>
        <v>Spelen op Zolder</v>
      </c>
      <c r="F398" t="str">
        <f>IF(VLOOKUP($A398,Tournoi!$B$2:$AB$601,6,0)="","",VLOOKUP($A398,Tournoi!$B$2:$AB$601,6,0))</f>
        <v/>
      </c>
      <c r="G398" t="str">
        <f>IF(VLOOKUP($A398,Tournoi!$B$2:$AB$601,6,0)="","",VLOOKUP($A398,Tournoi!$B$2:$AB$601,8,0))</f>
        <v/>
      </c>
      <c r="H398" t="str">
        <f>IF(VLOOKUP($A398,Tournoi!$B$2:$AB$601,6,0)="","",VLOOKUP($A398,Tournoi!$B$2:$AB$601,12,0))</f>
        <v/>
      </c>
      <c r="I398" t="str">
        <f>IF(VLOOKUP($A398,Tournoi!$B$2:$AB$601,6,0)="","",VLOOKUP($A398,Tournoi!$B$2:$AB$601,13,0))</f>
        <v/>
      </c>
      <c r="J398" t="str">
        <f>IF(VLOOKUP($A398,Tournoi!$B$2:$AB$601,6,0)="","",VLOOKUP($A398,Tournoi!$B$2:$AB$601,17,0))</f>
        <v/>
      </c>
      <c r="K398" t="str">
        <f>IF(VLOOKUP($A398,Tournoi!$B$2:$AB$601,6,0)="","",VLOOKUP($A398,Tournoi!$B$2:$AB$601,18,0))</f>
        <v/>
      </c>
      <c r="L398" t="str">
        <f>IF(VLOOKUP($A398,Tournoi!$B$2:$AB$601,6,0)="","",VLOOKUP($A398,Tournoi!$B$2:$AB$601,22,0))</f>
        <v/>
      </c>
    </row>
    <row r="399" spans="1:12" ht="14.1" customHeight="1" x14ac:dyDescent="0.2">
      <c r="A399" s="30">
        <v>398</v>
      </c>
      <c r="B399" s="224">
        <f>IF(VLOOKUP($A399,Ludo_na!$A$2:$AB$602,3,0)="","",VLOOKUP($A399,Ludo_na!$A$2:$AB$602,2,0))</f>
        <v>83</v>
      </c>
      <c r="C399" s="225" t="str">
        <f>IF(VLOOKUP($A399,Tournoi!$B$2:$AB$601,3,0)="","",VLOOKUP($A399,Tournoi!$B$2:$AB$601,3,0))</f>
        <v>Boey</v>
      </c>
      <c r="D399" s="225" t="str">
        <f>IF(VLOOKUP($A399,Tournoi!$B$2:$AB$601,4,0)="","",VLOOKUP($A399,Tournoi!$B$2:$AB$601,4,0))</f>
        <v>Charlotte</v>
      </c>
      <c r="E399" t="str">
        <f>IF(VLOOKUP($A399,Tournoi!$B$2:$AB$601,5,0)="","",VLOOKUP($A399,Tournoi!$B$2:$AB$601,5,0))</f>
        <v/>
      </c>
      <c r="F399" t="str">
        <f>IF(VLOOKUP($A399,Tournoi!$B$2:$AB$601,6,0)="","",VLOOKUP($A399,Tournoi!$B$2:$AB$601,6,0))</f>
        <v>Aanwezig</v>
      </c>
      <c r="G399" t="str">
        <f>IF(VLOOKUP($A399,Tournoi!$B$2:$AB$601,6,0)="","",VLOOKUP($A399,Tournoi!$B$2:$AB$601,8,0))</f>
        <v>De Kolonisten van Catan</v>
      </c>
      <c r="H399">
        <f>IF(VLOOKUP($A399,Tournoi!$B$2:$AB$601,6,0)="","",VLOOKUP($A399,Tournoi!$B$2:$AB$601,12,0))</f>
        <v>104.3125</v>
      </c>
      <c r="I399" t="str">
        <f>IF(VLOOKUP($A399,Tournoi!$B$2:$AB$601,6,0)="","",VLOOKUP($A399,Tournoi!$B$2:$AB$601,13,0))</f>
        <v>First Class</v>
      </c>
      <c r="J399">
        <f>IF(VLOOKUP($A399,Tournoi!$B$2:$AB$601,6,0)="","",VLOOKUP($A399,Tournoi!$B$2:$AB$601,17,0))</f>
        <v>33.559717698154174</v>
      </c>
      <c r="K399" t="str">
        <f>IF(VLOOKUP($A399,Tournoi!$B$2:$AB$601,6,0)="","",VLOOKUP($A399,Tournoi!$B$2:$AB$601,18,0))</f>
        <v>Dominion</v>
      </c>
      <c r="L399">
        <f>IF(VLOOKUP($A399,Tournoi!$B$2:$AB$601,6,0)="","",VLOOKUP($A399,Tournoi!$B$2:$AB$601,22,0))</f>
        <v>104.28099173553719</v>
      </c>
    </row>
    <row r="400" spans="1:12" ht="14.1" customHeight="1" x14ac:dyDescent="0.2">
      <c r="A400" s="30">
        <v>399</v>
      </c>
      <c r="B400" s="224">
        <f>IF(VLOOKUP($A400,Ludo_na!$A$2:$AB$602,3,0)="","",VLOOKUP($A400,Ludo_na!$A$2:$AB$602,2,0))</f>
        <v>316</v>
      </c>
      <c r="C400" s="225" t="str">
        <f>IF(VLOOKUP($A400,Tournoi!$B$2:$AB$601,3,0)="","",VLOOKUP($A400,Tournoi!$B$2:$AB$601,3,0))</f>
        <v>Budke</v>
      </c>
      <c r="D400" s="225" t="str">
        <f>IF(VLOOKUP($A400,Tournoi!$B$2:$AB$601,4,0)="","",VLOOKUP($A400,Tournoi!$B$2:$AB$601,4,0))</f>
        <v>Sébastien</v>
      </c>
      <c r="E400" t="str">
        <f>IF(VLOOKUP($A400,Tournoi!$B$2:$AB$601,5,0)="","",VLOOKUP($A400,Tournoi!$B$2:$AB$601,5,0))</f>
        <v/>
      </c>
      <c r="F400" t="str">
        <f>IF(VLOOKUP($A400,Tournoi!$B$2:$AB$601,6,0)="","",VLOOKUP($A400,Tournoi!$B$2:$AB$601,6,0))</f>
        <v/>
      </c>
      <c r="G400" t="str">
        <f>IF(VLOOKUP($A400,Tournoi!$B$2:$AB$601,6,0)="","",VLOOKUP($A400,Tournoi!$B$2:$AB$601,8,0))</f>
        <v/>
      </c>
      <c r="H400" t="str">
        <f>IF(VLOOKUP($A400,Tournoi!$B$2:$AB$601,6,0)="","",VLOOKUP($A400,Tournoi!$B$2:$AB$601,12,0))</f>
        <v/>
      </c>
      <c r="I400" t="str">
        <f>IF(VLOOKUP($A400,Tournoi!$B$2:$AB$601,6,0)="","",VLOOKUP($A400,Tournoi!$B$2:$AB$601,13,0))</f>
        <v/>
      </c>
      <c r="J400" t="str">
        <f>IF(VLOOKUP($A400,Tournoi!$B$2:$AB$601,6,0)="","",VLOOKUP($A400,Tournoi!$B$2:$AB$601,17,0))</f>
        <v/>
      </c>
      <c r="K400" t="str">
        <f>IF(VLOOKUP($A400,Tournoi!$B$2:$AB$601,6,0)="","",VLOOKUP($A400,Tournoi!$B$2:$AB$601,18,0))</f>
        <v/>
      </c>
      <c r="L400" t="str">
        <f>IF(VLOOKUP($A400,Tournoi!$B$2:$AB$601,6,0)="","",VLOOKUP($A400,Tournoi!$B$2:$AB$601,22,0))</f>
        <v/>
      </c>
    </row>
    <row r="401" spans="1:12" ht="14.1" customHeight="1" x14ac:dyDescent="0.2">
      <c r="A401" s="30">
        <v>400</v>
      </c>
      <c r="B401" s="224">
        <f>IF(VLOOKUP($A401,Ludo_na!$A$2:$AB$602,3,0)="","",VLOOKUP($A401,Ludo_na!$A$2:$AB$602,2,0))</f>
        <v>23</v>
      </c>
      <c r="C401" s="225" t="str">
        <f>IF(VLOOKUP($A401,Tournoi!$B$2:$AB$601,3,0)="","",VLOOKUP($A401,Tournoi!$B$2:$AB$601,3,0))</f>
        <v>Kenens</v>
      </c>
      <c r="D401" s="225" t="str">
        <f>IF(VLOOKUP($A401,Tournoi!$B$2:$AB$601,4,0)="","",VLOOKUP($A401,Tournoi!$B$2:$AB$601,4,0))</f>
        <v>Philippe</v>
      </c>
      <c r="E401" s="197" t="str">
        <f>IF(VLOOKUP($A401,Tournoi!$B$2:$AB$601,5,0)="","",VLOOKUP($A401,Tournoi!$B$2:$AB$601,5,0))</f>
        <v>Spellenclub Mechelen</v>
      </c>
      <c r="F401" s="226" t="str">
        <f>IF(VLOOKUP($A401,Tournoi!$B$2:$AB$601,6,0)="","",VLOOKUP($A401,Tournoi!$B$2:$AB$601,6,0))</f>
        <v>Aanwezig</v>
      </c>
      <c r="G401" s="226" t="str">
        <f>IF(VLOOKUP($A401,Tournoi!$B$2:$AB$601,6,0)="","",VLOOKUP($A401,Tournoi!$B$2:$AB$601,8,0))</f>
        <v>Notre Dame</v>
      </c>
      <c r="H401" s="227">
        <f>IF(VLOOKUP($A401,Tournoi!$B$2:$AB$601,6,0)="","",VLOOKUP($A401,Tournoi!$B$2:$AB$601,12,0))</f>
        <v>0.22222222222222221</v>
      </c>
      <c r="I401" s="226" t="str">
        <f>IF(VLOOKUP($A401,Tournoi!$B$2:$AB$601,6,0)="","",VLOOKUP($A401,Tournoi!$B$2:$AB$601,13,0))</f>
        <v>First Class</v>
      </c>
      <c r="J401" s="227">
        <f>IF(VLOOKUP($A401,Tournoi!$B$2:$AB$601,6,0)="","",VLOOKUP($A401,Tournoi!$B$2:$AB$601,17,0))</f>
        <v>104.29967426710098</v>
      </c>
      <c r="K401" s="226" t="str">
        <f>IF(VLOOKUP($A401,Tournoi!$B$2:$AB$601,6,0)="","",VLOOKUP($A401,Tournoi!$B$2:$AB$601,18,0))</f>
        <v>Istanbul: Das Würfelspiel</v>
      </c>
      <c r="L401" s="227">
        <f>IF(VLOOKUP($A401,Tournoi!$B$2:$AB$601,6,0)="","",VLOOKUP($A401,Tournoi!$B$2:$AB$601,22,0))</f>
        <v>33.611111111111107</v>
      </c>
    </row>
    <row r="402" spans="1:12" ht="14.1" customHeight="1" x14ac:dyDescent="0.2">
      <c r="A402" s="30">
        <v>401</v>
      </c>
      <c r="B402" s="224">
        <f>IF(VLOOKUP($A402,Ludo_na!$A$2:$AB$602,3,0)="","",VLOOKUP($A402,Ludo_na!$A$2:$AB$602,2,0))</f>
        <v>3</v>
      </c>
      <c r="C402" s="225" t="str">
        <f>IF(VLOOKUP($A402,Tournoi!$B$2:$AB$601,3,0)="","",VLOOKUP($A402,Tournoi!$B$2:$AB$601,3,0))</f>
        <v>Rébérez</v>
      </c>
      <c r="D402" s="225" t="str">
        <f>IF(VLOOKUP($A402,Tournoi!$B$2:$AB$601,4,0)="","",VLOOKUP($A402,Tournoi!$B$2:$AB$601,4,0))</f>
        <v>Dominic</v>
      </c>
      <c r="E402" s="197" t="str">
        <f>IF(VLOOKUP($A402,Tournoi!$B$2:$AB$601,5,0)="","",VLOOKUP($A402,Tournoi!$B$2:$AB$601,5,0))</f>
        <v>De Speeldoos</v>
      </c>
      <c r="F402" s="226" t="str">
        <f>IF(VLOOKUP($A402,Tournoi!$B$2:$AB$601,6,0)="","",VLOOKUP($A402,Tournoi!$B$2:$AB$601,6,0))</f>
        <v>Aanwezig</v>
      </c>
      <c r="G402" s="226" t="str">
        <f>IF(VLOOKUP($A402,Tournoi!$B$2:$AB$601,6,0)="","",VLOOKUP($A402,Tournoi!$B$2:$AB$601,8,0))</f>
        <v>Stenen tijdperk</v>
      </c>
      <c r="H402" s="227">
        <f>IF(VLOOKUP($A402,Tournoi!$B$2:$AB$601,6,0)="","",VLOOKUP($A402,Tournoi!$B$2:$AB$601,12,0))</f>
        <v>104.29591836734694</v>
      </c>
      <c r="I402" s="226" t="str">
        <f>IF(VLOOKUP($A402,Tournoi!$B$2:$AB$601,6,0)="","",VLOOKUP($A402,Tournoi!$B$2:$AB$601,13,0))</f>
        <v>In the Year of the Dragon</v>
      </c>
      <c r="J402" s="227">
        <f>IF(VLOOKUP($A402,Tournoi!$B$2:$AB$601,6,0)="","",VLOOKUP($A402,Tournoi!$B$2:$AB$601,17,0))</f>
        <v>104.2961038961039</v>
      </c>
      <c r="K402" s="226" t="str">
        <f>IF(VLOOKUP($A402,Tournoi!$B$2:$AB$601,6,0)="","",VLOOKUP($A402,Tournoi!$B$2:$AB$601,18,0))</f>
        <v>Majesty</v>
      </c>
      <c r="L402" s="227">
        <f>IF(VLOOKUP($A402,Tournoi!$B$2:$AB$601,6,0)="","",VLOOKUP($A402,Tournoi!$B$2:$AB$601,22,0))</f>
        <v>66.91967871485943</v>
      </c>
    </row>
    <row r="403" spans="1:12" ht="14.1" customHeight="1" x14ac:dyDescent="0.2">
      <c r="A403" s="30">
        <v>402</v>
      </c>
      <c r="B403" s="224">
        <f>IF(VLOOKUP($A403,Ludo_na!$A$2:$AB$602,3,0)="","",VLOOKUP($A403,Ludo_na!$A$2:$AB$602,2,0))</f>
        <v>391</v>
      </c>
      <c r="C403" s="225" t="str">
        <f>IF(VLOOKUP($A403,Tournoi!$B$2:$AB$601,3,0)="","",VLOOKUP($A403,Tournoi!$B$2:$AB$601,3,0))</f>
        <v>Van Acker</v>
      </c>
      <c r="D403" s="225" t="str">
        <f>IF(VLOOKUP($A403,Tournoi!$B$2:$AB$601,4,0)="","",VLOOKUP($A403,Tournoi!$B$2:$AB$601,4,0))</f>
        <v>Davy</v>
      </c>
      <c r="E403" t="str">
        <f>IF(VLOOKUP($A403,Tournoi!$B$2:$AB$601,5,0)="","",VLOOKUP($A403,Tournoi!$B$2:$AB$601,5,0))</f>
        <v/>
      </c>
      <c r="F403" t="str">
        <f>IF(VLOOKUP($A403,Tournoi!$B$2:$AB$601,6,0)="","",VLOOKUP($A403,Tournoi!$B$2:$AB$601,6,0))</f>
        <v/>
      </c>
      <c r="G403" t="str">
        <f>IF(VLOOKUP($A403,Tournoi!$B$2:$AB$601,6,0)="","",VLOOKUP($A403,Tournoi!$B$2:$AB$601,8,0))</f>
        <v/>
      </c>
      <c r="H403" t="str">
        <f>IF(VLOOKUP($A403,Tournoi!$B$2:$AB$601,6,0)="","",VLOOKUP($A403,Tournoi!$B$2:$AB$601,12,0))</f>
        <v/>
      </c>
      <c r="I403" t="str">
        <f>IF(VLOOKUP($A403,Tournoi!$B$2:$AB$601,6,0)="","",VLOOKUP($A403,Tournoi!$B$2:$AB$601,13,0))</f>
        <v/>
      </c>
      <c r="J403" t="str">
        <f>IF(VLOOKUP($A403,Tournoi!$B$2:$AB$601,6,0)="","",VLOOKUP($A403,Tournoi!$B$2:$AB$601,17,0))</f>
        <v/>
      </c>
      <c r="K403" t="str">
        <f>IF(VLOOKUP($A403,Tournoi!$B$2:$AB$601,6,0)="","",VLOOKUP($A403,Tournoi!$B$2:$AB$601,18,0))</f>
        <v/>
      </c>
      <c r="L403" t="str">
        <f>IF(VLOOKUP($A403,Tournoi!$B$2:$AB$601,6,0)="","",VLOOKUP($A403,Tournoi!$B$2:$AB$601,22,0))</f>
        <v/>
      </c>
    </row>
    <row r="404" spans="1:12" ht="14.1" customHeight="1" x14ac:dyDescent="0.2">
      <c r="A404" s="30">
        <v>403</v>
      </c>
      <c r="B404">
        <f>IF(VLOOKUP($A404,Ludo_na!$A$2:$AB$602,3,0)="","",VLOOKUP($A404,Ludo_na!$A$2:$AB$602,2,0))</f>
        <v>238</v>
      </c>
      <c r="C404" t="str">
        <f>IF(VLOOKUP($A404,Tournoi!$B$2:$AB$601,3,0)="","",VLOOKUP($A404,Tournoi!$B$2:$AB$601,3,0))</f>
        <v>Vandermeulen</v>
      </c>
      <c r="D404" t="str">
        <f>IF(VLOOKUP($A404,Tournoi!$B$2:$AB$601,4,0)="","",VLOOKUP($A404,Tournoi!$B$2:$AB$601,4,0))</f>
        <v>Geerrui</v>
      </c>
      <c r="E404" t="str">
        <f>IF(VLOOKUP($A404,Tournoi!$B$2:$AB$601,5,0)="","",VLOOKUP($A404,Tournoi!$B$2:$AB$601,5,0))</f>
        <v>Spellenclub Mechelen</v>
      </c>
      <c r="F404" t="str">
        <f>IF(VLOOKUP($A404,Tournoi!$B$2:$AB$601,6,0)="","",VLOOKUP($A404,Tournoi!$B$2:$AB$601,6,0))</f>
        <v>Aanwezig</v>
      </c>
      <c r="G404" t="str">
        <f>IF(VLOOKUP($A404,Tournoi!$B$2:$AB$601,6,0)="","",VLOOKUP($A404,Tournoi!$B$2:$AB$601,8,0))</f>
        <v>Wettlauf nach El Dorado</v>
      </c>
      <c r="H404">
        <f>IF(VLOOKUP($A404,Tournoi!$B$2:$AB$601,6,0)="","",VLOOKUP($A404,Tournoi!$B$2:$AB$601,12,0))</f>
        <v>66.966666666666654</v>
      </c>
      <c r="I404" t="str">
        <f>IF(VLOOKUP($A404,Tournoi!$B$2:$AB$601,6,0)="","",VLOOKUP($A404,Tournoi!$B$2:$AB$601,13,0))</f>
        <v>Cover me</v>
      </c>
      <c r="J404">
        <f>IF(VLOOKUP($A404,Tournoi!$B$2:$AB$601,6,0)="","",VLOOKUP($A404,Tournoi!$B$2:$AB$601,17,0))</f>
        <v>0.1640625</v>
      </c>
      <c r="K404" t="str">
        <f>IF(VLOOKUP($A404,Tournoi!$B$2:$AB$601,6,0)="","",VLOOKUP($A404,Tournoi!$B$2:$AB$601,18,0))</f>
        <v>Chickwood Forest</v>
      </c>
      <c r="L404">
        <f>IF(VLOOKUP($A404,Tournoi!$B$2:$AB$601,6,0)="","",VLOOKUP($A404,Tournoi!$B$2:$AB$601,22,0))</f>
        <v>105.22968197879858</v>
      </c>
    </row>
    <row r="405" spans="1:12" ht="14.1" customHeight="1" x14ac:dyDescent="0.2">
      <c r="A405" s="30">
        <v>404</v>
      </c>
      <c r="B405">
        <f>IF(VLOOKUP($A405,Ludo_na!$A$2:$AB$602,3,0)="","",VLOOKUP($A405,Ludo_na!$A$2:$AB$602,2,0))</f>
        <v>169</v>
      </c>
      <c r="C405" t="str">
        <f>IF(VLOOKUP($A405,Tournoi!$B$2:$AB$601,3,0)="","",VLOOKUP($A405,Tournoi!$B$2:$AB$601,3,0))</f>
        <v>Jiroflé</v>
      </c>
      <c r="D405" t="str">
        <f>IF(VLOOKUP($A405,Tournoi!$B$2:$AB$601,4,0)="","",VLOOKUP($A405,Tournoi!$B$2:$AB$601,4,0))</f>
        <v>Bjorn</v>
      </c>
      <c r="E405" t="str">
        <f>IF(VLOOKUP($A405,Tournoi!$B$2:$AB$601,5,0)="","",VLOOKUP($A405,Tournoi!$B$2:$AB$601,5,0))</f>
        <v/>
      </c>
      <c r="F405" t="str">
        <f>IF(VLOOKUP($A405,Tournoi!$B$2:$AB$601,6,0)="","",VLOOKUP($A405,Tournoi!$B$2:$AB$601,6,0))</f>
        <v>Aanwezig</v>
      </c>
      <c r="G405" t="str">
        <f>IF(VLOOKUP($A405,Tournoi!$B$2:$AB$601,6,0)="","",VLOOKUP($A405,Tournoi!$B$2:$AB$601,8,0))</f>
        <v>Berenpark</v>
      </c>
      <c r="H405">
        <f>IF(VLOOKUP($A405,Tournoi!$B$2:$AB$601,6,0)="","",VLOOKUP($A405,Tournoi!$B$2:$AB$601,12,0))</f>
        <v>33.581220657276994</v>
      </c>
      <c r="I405" t="str">
        <f>IF(VLOOKUP($A405,Tournoi!$B$2:$AB$601,6,0)="","",VLOOKUP($A405,Tournoi!$B$2:$AB$601,13,0))</f>
        <v>Great Western Trail</v>
      </c>
      <c r="J405">
        <f>IF(VLOOKUP($A405,Tournoi!$B$2:$AB$601,6,0)="","",VLOOKUP($A405,Tournoi!$B$2:$AB$601,17,0))</f>
        <v>104.31656804733728</v>
      </c>
      <c r="K405" t="str">
        <f>IF(VLOOKUP($A405,Tournoi!$B$2:$AB$601,6,0)="","",VLOOKUP($A405,Tournoi!$B$2:$AB$601,18,0))</f>
        <v>Dominion</v>
      </c>
      <c r="L405">
        <f>IF(VLOOKUP($A405,Tournoi!$B$2:$AB$601,6,0)="","",VLOOKUP($A405,Tournoi!$B$2:$AB$601,22,0))</f>
        <v>104.38333333333334</v>
      </c>
    </row>
    <row r="406" spans="1:12" ht="14.1" customHeight="1" x14ac:dyDescent="0.2">
      <c r="A406" s="30">
        <v>405</v>
      </c>
      <c r="B406" s="224">
        <f>IF(VLOOKUP($A406,Ludo_na!$A$2:$AB$602,3,0)="","",VLOOKUP($A406,Ludo_na!$A$2:$AB$602,2,0))</f>
        <v>339</v>
      </c>
      <c r="C406" s="225" t="str">
        <f>IF(VLOOKUP($A406,Tournoi!$B$2:$AB$601,3,0)="","",VLOOKUP($A406,Tournoi!$B$2:$AB$601,3,0))</f>
        <v>Callewaert</v>
      </c>
      <c r="D406" s="225" t="str">
        <f>IF(VLOOKUP($A406,Tournoi!$B$2:$AB$601,4,0)="","",VLOOKUP($A406,Tournoi!$B$2:$AB$601,4,0))</f>
        <v>Pia</v>
      </c>
      <c r="E406" t="str">
        <f>IF(VLOOKUP($A406,Tournoi!$B$2:$AB$601,5,0)="","",VLOOKUP($A406,Tournoi!$B$2:$AB$601,5,0))</f>
        <v/>
      </c>
      <c r="F406" t="str">
        <f>IF(VLOOKUP($A406,Tournoi!$B$2:$AB$601,6,0)="","",VLOOKUP($A406,Tournoi!$B$2:$AB$601,6,0))</f>
        <v/>
      </c>
      <c r="G406" t="str">
        <f>IF(VLOOKUP($A406,Tournoi!$B$2:$AB$601,6,0)="","",VLOOKUP($A406,Tournoi!$B$2:$AB$601,8,0))</f>
        <v/>
      </c>
      <c r="H406" t="str">
        <f>IF(VLOOKUP($A406,Tournoi!$B$2:$AB$601,6,0)="","",VLOOKUP($A406,Tournoi!$B$2:$AB$601,12,0))</f>
        <v/>
      </c>
      <c r="I406" t="str">
        <f>IF(VLOOKUP($A406,Tournoi!$B$2:$AB$601,6,0)="","",VLOOKUP($A406,Tournoi!$B$2:$AB$601,13,0))</f>
        <v/>
      </c>
      <c r="J406" t="str">
        <f>IF(VLOOKUP($A406,Tournoi!$B$2:$AB$601,6,0)="","",VLOOKUP($A406,Tournoi!$B$2:$AB$601,17,0))</f>
        <v/>
      </c>
      <c r="K406" t="str">
        <f>IF(VLOOKUP($A406,Tournoi!$B$2:$AB$601,6,0)="","",VLOOKUP($A406,Tournoi!$B$2:$AB$601,18,0))</f>
        <v/>
      </c>
      <c r="L406" t="str">
        <f>IF(VLOOKUP($A406,Tournoi!$B$2:$AB$601,6,0)="","",VLOOKUP($A406,Tournoi!$B$2:$AB$601,22,0))</f>
        <v/>
      </c>
    </row>
    <row r="407" spans="1:12" ht="14.1" customHeight="1" x14ac:dyDescent="0.2">
      <c r="A407" s="30">
        <v>406</v>
      </c>
      <c r="B407" s="224">
        <f>IF(VLOOKUP($A407,Ludo_na!$A$2:$AB$602,3,0)="","",VLOOKUP($A407,Ludo_na!$A$2:$AB$602,2,0))</f>
        <v>229</v>
      </c>
      <c r="C407" s="225" t="str">
        <f>IF(VLOOKUP($A407,Tournoi!$B$2:$AB$601,3,0)="","",VLOOKUP($A407,Tournoi!$B$2:$AB$601,3,0))</f>
        <v>Gabrielli</v>
      </c>
      <c r="D407" s="225" t="str">
        <f>IF(VLOOKUP($A407,Tournoi!$B$2:$AB$601,4,0)="","",VLOOKUP($A407,Tournoi!$B$2:$AB$601,4,0))</f>
        <v>Pierre</v>
      </c>
      <c r="E407" t="str">
        <f>IF(VLOOKUP($A407,Tournoi!$B$2:$AB$601,5,0)="","",VLOOKUP($A407,Tournoi!$B$2:$AB$601,5,0))</f>
        <v/>
      </c>
      <c r="F407" t="str">
        <f>IF(VLOOKUP($A407,Tournoi!$B$2:$AB$601,6,0)="","",VLOOKUP($A407,Tournoi!$B$2:$AB$601,6,0))</f>
        <v/>
      </c>
      <c r="G407" t="str">
        <f>IF(VLOOKUP($A407,Tournoi!$B$2:$AB$601,6,0)="","",VLOOKUP($A407,Tournoi!$B$2:$AB$601,8,0))</f>
        <v/>
      </c>
      <c r="H407" t="str">
        <f>IF(VLOOKUP($A407,Tournoi!$B$2:$AB$601,6,0)="","",VLOOKUP($A407,Tournoi!$B$2:$AB$601,12,0))</f>
        <v/>
      </c>
      <c r="I407" t="str">
        <f>IF(VLOOKUP($A407,Tournoi!$B$2:$AB$601,6,0)="","",VLOOKUP($A407,Tournoi!$B$2:$AB$601,13,0))</f>
        <v/>
      </c>
      <c r="J407" t="str">
        <f>IF(VLOOKUP($A407,Tournoi!$B$2:$AB$601,6,0)="","",VLOOKUP($A407,Tournoi!$B$2:$AB$601,17,0))</f>
        <v/>
      </c>
      <c r="K407" t="str">
        <f>IF(VLOOKUP($A407,Tournoi!$B$2:$AB$601,6,0)="","",VLOOKUP($A407,Tournoi!$B$2:$AB$601,18,0))</f>
        <v/>
      </c>
      <c r="L407" t="str">
        <f>IF(VLOOKUP($A407,Tournoi!$B$2:$AB$601,6,0)="","",VLOOKUP($A407,Tournoi!$B$2:$AB$601,22,0))</f>
        <v/>
      </c>
    </row>
    <row r="408" spans="1:12" ht="14.1" customHeight="1" x14ac:dyDescent="0.2">
      <c r="A408" s="30">
        <v>407</v>
      </c>
      <c r="B408" s="224">
        <f>IF(VLOOKUP($A408,Ludo_na!$A$2:$AB$602,3,0)="","",VLOOKUP($A408,Ludo_na!$A$2:$AB$602,2,0))</f>
        <v>70</v>
      </c>
      <c r="C408" s="225" t="str">
        <f>IF(VLOOKUP($A408,Tournoi!$B$2:$AB$601,3,0)="","",VLOOKUP($A408,Tournoi!$B$2:$AB$601,3,0))</f>
        <v>De Waey</v>
      </c>
      <c r="D408" s="225" t="str">
        <f>IF(VLOOKUP($A408,Tournoi!$B$2:$AB$601,4,0)="","",VLOOKUP($A408,Tournoi!$B$2:$AB$601,4,0))</f>
        <v>Joeri</v>
      </c>
      <c r="E408" s="197" t="str">
        <f>IF(VLOOKUP($A408,Tournoi!$B$2:$AB$601,5,0)="","",VLOOKUP($A408,Tournoi!$B$2:$AB$601,5,0))</f>
        <v>De Pionne</v>
      </c>
      <c r="F408" t="str">
        <f>IF(VLOOKUP($A408,Tournoi!$B$2:$AB$601,6,0)="","",VLOOKUP($A408,Tournoi!$B$2:$AB$601,6,0))</f>
        <v>Aanwezig</v>
      </c>
      <c r="G408" t="str">
        <f>IF(VLOOKUP($A408,Tournoi!$B$2:$AB$601,6,0)="","",VLOOKUP($A408,Tournoi!$B$2:$AB$601,8,0))</f>
        <v>Wettlauf nach El Dorado</v>
      </c>
      <c r="H408">
        <f>IF(VLOOKUP($A408,Tournoi!$B$2:$AB$601,6,0)="","",VLOOKUP($A408,Tournoi!$B$2:$AB$601,12,0))</f>
        <v>66.966666666666654</v>
      </c>
      <c r="I408" t="str">
        <f>IF(VLOOKUP($A408,Tournoi!$B$2:$AB$601,6,0)="","",VLOOKUP($A408,Tournoi!$B$2:$AB$601,13,0))</f>
        <v>Great Western Trail</v>
      </c>
      <c r="J408">
        <f>IF(VLOOKUP($A408,Tournoi!$B$2:$AB$601,6,0)="","",VLOOKUP($A408,Tournoi!$B$2:$AB$601,17,0))</f>
        <v>66.924050632911388</v>
      </c>
      <c r="K408" t="str">
        <f>IF(VLOOKUP($A408,Tournoi!$B$2:$AB$601,6,0)="","",VLOOKUP($A408,Tournoi!$B$2:$AB$601,18,0))</f>
        <v>Fold-it</v>
      </c>
      <c r="L408">
        <f>IF(VLOOKUP($A408,Tournoi!$B$2:$AB$601,6,0)="","",VLOOKUP($A408,Tournoi!$B$2:$AB$601,22,0))</f>
        <v>0.1</v>
      </c>
    </row>
    <row r="409" spans="1:12" ht="14.1" customHeight="1" x14ac:dyDescent="0.2">
      <c r="A409" s="30">
        <v>408</v>
      </c>
      <c r="B409" s="224">
        <f>IF(VLOOKUP($A409,Ludo_na!$A$2:$AB$602,3,0)="","",VLOOKUP($A409,Ludo_na!$A$2:$AB$602,2,0))</f>
        <v>60</v>
      </c>
      <c r="C409" s="225" t="str">
        <f>IF(VLOOKUP($A409,Tournoi!$B$2:$AB$601,3,0)="","",VLOOKUP($A409,Tournoi!$B$2:$AB$601,3,0))</f>
        <v>De Permentier</v>
      </c>
      <c r="D409" s="225" t="str">
        <f>IF(VLOOKUP($A409,Tournoi!$B$2:$AB$601,4,0)="","",VLOOKUP($A409,Tournoi!$B$2:$AB$601,4,0))</f>
        <v>Cindy</v>
      </c>
      <c r="E409" s="197" t="str">
        <f>IF(VLOOKUP($A409,Tournoi!$B$2:$AB$601,5,0)="","",VLOOKUP($A409,Tournoi!$B$2:$AB$601,5,0))</f>
        <v>De Bokkensprong</v>
      </c>
      <c r="F409" t="str">
        <f>IF(VLOOKUP($A409,Tournoi!$B$2:$AB$601,6,0)="","",VLOOKUP($A409,Tournoi!$B$2:$AB$601,6,0))</f>
        <v>Aanwezig</v>
      </c>
      <c r="G409" t="str">
        <f>IF(VLOOKUP($A409,Tournoi!$B$2:$AB$601,6,0)="","",VLOOKUP($A409,Tournoi!$B$2:$AB$601,8,0))</f>
        <v>Indian Summer</v>
      </c>
      <c r="H409">
        <f>IF(VLOOKUP($A409,Tournoi!$B$2:$AB$601,6,0)="","",VLOOKUP($A409,Tournoi!$B$2:$AB$601,12,0))</f>
        <v>104.27147766323024</v>
      </c>
      <c r="I409" t="str">
        <f>IF(VLOOKUP($A409,Tournoi!$B$2:$AB$601,6,0)="","",VLOOKUP($A409,Tournoi!$B$2:$AB$601,13,0))</f>
        <v>Village</v>
      </c>
      <c r="J409">
        <f>IF(VLOOKUP($A409,Tournoi!$B$2:$AB$601,6,0)="","",VLOOKUP($A409,Tournoi!$B$2:$AB$601,17,0))</f>
        <v>33.55094991364421</v>
      </c>
      <c r="K409" t="str">
        <f>IF(VLOOKUP($A409,Tournoi!$B$2:$AB$601,6,0)="","",VLOOKUP($A409,Tournoi!$B$2:$AB$601,18,0))</f>
        <v>Camel Up</v>
      </c>
      <c r="L409">
        <f>IF(VLOOKUP($A409,Tournoi!$B$2:$AB$601,6,0)="","",VLOOKUP($A409,Tournoi!$B$2:$AB$601,22,0))</f>
        <v>50.175257731958766</v>
      </c>
    </row>
    <row r="410" spans="1:12" ht="14.1" customHeight="1" x14ac:dyDescent="0.2">
      <c r="A410" s="30">
        <v>409</v>
      </c>
      <c r="B410" s="224">
        <f>IF(VLOOKUP($A410,Ludo_na!$A$2:$AB$602,3,0)="","",VLOOKUP($A410,Ludo_na!$A$2:$AB$602,2,0))</f>
        <v>235</v>
      </c>
      <c r="C410" s="225" t="str">
        <f>IF(VLOOKUP($A410,Tournoi!$B$2:$AB$601,3,0)="","",VLOOKUP($A410,Tournoi!$B$2:$AB$601,3,0))</f>
        <v>Lefevre</v>
      </c>
      <c r="D410" s="225" t="str">
        <f>IF(VLOOKUP($A410,Tournoi!$B$2:$AB$601,4,0)="","",VLOOKUP($A410,Tournoi!$B$2:$AB$601,4,0))</f>
        <v>Magda</v>
      </c>
      <c r="E410" s="197" t="str">
        <f>IF(VLOOKUP($A410,Tournoi!$B$2:$AB$601,5,0)="","",VLOOKUP($A410,Tournoi!$B$2:$AB$601,5,0))</f>
        <v>Spelen op Zolder</v>
      </c>
      <c r="F410" t="str">
        <f>IF(VLOOKUP($A410,Tournoi!$B$2:$AB$601,6,0)="","",VLOOKUP($A410,Tournoi!$B$2:$AB$601,6,0))</f>
        <v/>
      </c>
      <c r="G410" t="str">
        <f>IF(VLOOKUP($A410,Tournoi!$B$2:$AB$601,6,0)="","",VLOOKUP($A410,Tournoi!$B$2:$AB$601,8,0))</f>
        <v/>
      </c>
      <c r="H410" t="str">
        <f>IF(VLOOKUP($A410,Tournoi!$B$2:$AB$601,6,0)="","",VLOOKUP($A410,Tournoi!$B$2:$AB$601,12,0))</f>
        <v/>
      </c>
      <c r="I410" t="str">
        <f>IF(VLOOKUP($A410,Tournoi!$B$2:$AB$601,6,0)="","",VLOOKUP($A410,Tournoi!$B$2:$AB$601,13,0))</f>
        <v/>
      </c>
      <c r="J410" t="str">
        <f>IF(VLOOKUP($A410,Tournoi!$B$2:$AB$601,6,0)="","",VLOOKUP($A410,Tournoi!$B$2:$AB$601,17,0))</f>
        <v/>
      </c>
      <c r="K410" t="str">
        <f>IF(VLOOKUP($A410,Tournoi!$B$2:$AB$601,6,0)="","",VLOOKUP($A410,Tournoi!$B$2:$AB$601,18,0))</f>
        <v/>
      </c>
      <c r="L410" t="str">
        <f>IF(VLOOKUP($A410,Tournoi!$B$2:$AB$601,6,0)="","",VLOOKUP($A410,Tournoi!$B$2:$AB$601,22,0))</f>
        <v/>
      </c>
    </row>
    <row r="411" spans="1:12" ht="14.1" customHeight="1" x14ac:dyDescent="0.2">
      <c r="A411" s="30">
        <v>410</v>
      </c>
      <c r="B411" s="224">
        <f>IF(VLOOKUP($A411,Ludo_na!$A$2:$AB$602,3,0)="","",VLOOKUP($A411,Ludo_na!$A$2:$AB$602,2,0))</f>
        <v>85</v>
      </c>
      <c r="C411" s="225" t="str">
        <f>IF(VLOOKUP($A411,Tournoi!$B$2:$AB$601,3,0)="","",VLOOKUP($A411,Tournoi!$B$2:$AB$601,3,0))</f>
        <v>Rébérez</v>
      </c>
      <c r="D411" s="225" t="str">
        <f>IF(VLOOKUP($A411,Tournoi!$B$2:$AB$601,4,0)="","",VLOOKUP($A411,Tournoi!$B$2:$AB$601,4,0))</f>
        <v>Lasse</v>
      </c>
      <c r="E411" s="197" t="str">
        <f>IF(VLOOKUP($A411,Tournoi!$B$2:$AB$601,5,0)="","",VLOOKUP($A411,Tournoi!$B$2:$AB$601,5,0))</f>
        <v>De Speeldoos</v>
      </c>
      <c r="F411" s="226" t="str">
        <f>IF(VLOOKUP($A411,Tournoi!$B$2:$AB$601,6,0)="","",VLOOKUP($A411,Tournoi!$B$2:$AB$601,6,0))</f>
        <v>Aanwezig</v>
      </c>
      <c r="G411" s="226" t="str">
        <f>IF(VLOOKUP($A411,Tournoi!$B$2:$AB$601,6,0)="","",VLOOKUP($A411,Tournoi!$B$2:$AB$601,8,0))</f>
        <v>La Isla</v>
      </c>
      <c r="H411" s="227">
        <f>IF(VLOOKUP($A411,Tournoi!$B$2:$AB$601,6,0)="","",VLOOKUP($A411,Tournoi!$B$2:$AB$601,12,0))</f>
        <v>0.22222222222222221</v>
      </c>
      <c r="I411" s="226" t="str">
        <f>IF(VLOOKUP($A411,Tournoi!$B$2:$AB$601,6,0)="","",VLOOKUP($A411,Tournoi!$B$2:$AB$601,13,0))</f>
        <v>Hotel</v>
      </c>
      <c r="J411" s="227">
        <f>IF(VLOOKUP($A411,Tournoi!$B$2:$AB$601,6,0)="","",VLOOKUP($A411,Tournoi!$B$2:$AB$601,17,0))</f>
        <v>33.533333333333331</v>
      </c>
      <c r="K411" s="226" t="str">
        <f>IF(VLOOKUP($A411,Tournoi!$B$2:$AB$601,6,0)="","",VLOOKUP($A411,Tournoi!$B$2:$AB$601,18,0))</f>
        <v>Camel Up</v>
      </c>
      <c r="L411" s="227">
        <f>IF(VLOOKUP($A411,Tournoi!$B$2:$AB$601,6,0)="","",VLOOKUP($A411,Tournoi!$B$2:$AB$601,22,0))</f>
        <v>0.17164179104477612</v>
      </c>
    </row>
    <row r="412" spans="1:12" ht="14.1" customHeight="1" x14ac:dyDescent="0.2">
      <c r="A412" s="30">
        <v>411</v>
      </c>
      <c r="B412">
        <f>IF(VLOOKUP($A412,Ludo_na!$A$2:$AB$602,3,0)="","",VLOOKUP($A412,Ludo_na!$A$2:$AB$602,2,0))</f>
        <v>336</v>
      </c>
      <c r="C412" t="str">
        <f>IF(VLOOKUP($A412,Tournoi!$B$2:$AB$601,3,0)="","",VLOOKUP($A412,Tournoi!$B$2:$AB$601,3,0))</f>
        <v>Laguna</v>
      </c>
      <c r="D412" t="str">
        <f>IF(VLOOKUP($A412,Tournoi!$B$2:$AB$601,4,0)="","",VLOOKUP($A412,Tournoi!$B$2:$AB$601,4,0))</f>
        <v>Pascual</v>
      </c>
      <c r="E412" t="str">
        <f>IF(VLOOKUP($A412,Tournoi!$B$2:$AB$601,5,0)="","",VLOOKUP($A412,Tournoi!$B$2:$AB$601,5,0))</f>
        <v/>
      </c>
      <c r="F412" t="str">
        <f>IF(VLOOKUP($A412,Tournoi!$B$2:$AB$601,6,0)="","",VLOOKUP($A412,Tournoi!$B$2:$AB$601,6,0))</f>
        <v>Aanwezig</v>
      </c>
      <c r="G412" t="str">
        <f>IF(VLOOKUP($A412,Tournoi!$B$2:$AB$601,6,0)="","",VLOOKUP($A412,Tournoi!$B$2:$AB$601,8,0))</f>
        <v>Wettlauf nach El Dorado</v>
      </c>
      <c r="H412">
        <f>IF(VLOOKUP($A412,Tournoi!$B$2:$AB$601,6,0)="","",VLOOKUP($A412,Tournoi!$B$2:$AB$601,12,0))</f>
        <v>33.533333333333331</v>
      </c>
      <c r="I412" t="str">
        <f>IF(VLOOKUP($A412,Tournoi!$B$2:$AB$601,6,0)="","",VLOOKUP($A412,Tournoi!$B$2:$AB$601,13,0))</f>
        <v>First Class</v>
      </c>
      <c r="J412">
        <f>IF(VLOOKUP($A412,Tournoi!$B$2:$AB$601,6,0)="","",VLOOKUP($A412,Tournoi!$B$2:$AB$601,17,0))</f>
        <v>33.588465298142715</v>
      </c>
      <c r="K412" t="str">
        <f>IF(VLOOKUP($A412,Tournoi!$B$2:$AB$601,6,0)="","",VLOOKUP($A412,Tournoi!$B$2:$AB$601,18,0))</f>
        <v>7 Wonders</v>
      </c>
      <c r="L412">
        <f>IF(VLOOKUP($A412,Tournoi!$B$2:$AB$601,6,0)="","",VLOOKUP($A412,Tournoi!$B$2:$AB$601,22,0))</f>
        <v>40.159420289855071</v>
      </c>
    </row>
    <row r="413" spans="1:12" ht="14.1" customHeight="1" x14ac:dyDescent="0.2">
      <c r="A413" s="30">
        <v>412</v>
      </c>
      <c r="B413" s="224">
        <f>IF(VLOOKUP($A413,Ludo_na!$A$2:$AB$602,3,0)="","",VLOOKUP($A413,Ludo_na!$A$2:$AB$602,2,0))</f>
        <v>447</v>
      </c>
      <c r="C413" s="225" t="str">
        <f>IF(VLOOKUP($A413,Tournoi!$B$2:$AB$601,3,0)="","",VLOOKUP($A413,Tournoi!$B$2:$AB$601,3,0))</f>
        <v>Lempereur</v>
      </c>
      <c r="D413" s="225" t="str">
        <f>IF(VLOOKUP($A413,Tournoi!$B$2:$AB$601,4,0)="","",VLOOKUP($A413,Tournoi!$B$2:$AB$601,4,0))</f>
        <v>Nicolas</v>
      </c>
      <c r="E413" t="str">
        <f>IF(VLOOKUP($A413,Tournoi!$B$2:$AB$601,5,0)="","",VLOOKUP($A413,Tournoi!$B$2:$AB$601,5,0))</f>
        <v/>
      </c>
      <c r="F413" t="str">
        <f>IF(VLOOKUP($A413,Tournoi!$B$2:$AB$601,6,0)="","",VLOOKUP($A413,Tournoi!$B$2:$AB$601,6,0))</f>
        <v/>
      </c>
      <c r="G413" t="str">
        <f>IF(VLOOKUP($A413,Tournoi!$B$2:$AB$601,6,0)="","",VLOOKUP($A413,Tournoi!$B$2:$AB$601,8,0))</f>
        <v/>
      </c>
      <c r="H413" t="str">
        <f>IF(VLOOKUP($A413,Tournoi!$B$2:$AB$601,6,0)="","",VLOOKUP($A413,Tournoi!$B$2:$AB$601,12,0))</f>
        <v/>
      </c>
      <c r="I413" t="str">
        <f>IF(VLOOKUP($A413,Tournoi!$B$2:$AB$601,6,0)="","",VLOOKUP($A413,Tournoi!$B$2:$AB$601,13,0))</f>
        <v/>
      </c>
      <c r="J413" t="str">
        <f>IF(VLOOKUP($A413,Tournoi!$B$2:$AB$601,6,0)="","",VLOOKUP($A413,Tournoi!$B$2:$AB$601,17,0))</f>
        <v/>
      </c>
      <c r="K413" t="str">
        <f>IF(VLOOKUP($A413,Tournoi!$B$2:$AB$601,6,0)="","",VLOOKUP($A413,Tournoi!$B$2:$AB$601,18,0))</f>
        <v/>
      </c>
      <c r="L413" t="str">
        <f>IF(VLOOKUP($A413,Tournoi!$B$2:$AB$601,6,0)="","",VLOOKUP($A413,Tournoi!$B$2:$AB$601,22,0))</f>
        <v/>
      </c>
    </row>
    <row r="414" spans="1:12" ht="14.1" customHeight="1" x14ac:dyDescent="0.2">
      <c r="A414" s="30">
        <v>413</v>
      </c>
      <c r="B414" s="224">
        <f>IF(VLOOKUP($A414,Ludo_na!$A$2:$AB$602,3,0)="","",VLOOKUP($A414,Ludo_na!$A$2:$AB$602,2,0))</f>
        <v>259</v>
      </c>
      <c r="C414" s="225" t="str">
        <f>IF(VLOOKUP($A414,Tournoi!$B$2:$AB$601,3,0)="","",VLOOKUP($A414,Tournoi!$B$2:$AB$601,3,0))</f>
        <v>Martens</v>
      </c>
      <c r="D414" s="225" t="str">
        <f>IF(VLOOKUP($A414,Tournoi!$B$2:$AB$601,4,0)="","",VLOOKUP($A414,Tournoi!$B$2:$AB$601,4,0))</f>
        <v>Anthony</v>
      </c>
      <c r="E414" t="str">
        <f>IF(VLOOKUP($A414,Tournoi!$B$2:$AB$601,5,0)="","",VLOOKUP($A414,Tournoi!$B$2:$AB$601,5,0))</f>
        <v/>
      </c>
      <c r="F414" t="str">
        <f>IF(VLOOKUP($A414,Tournoi!$B$2:$AB$601,6,0)="","",VLOOKUP($A414,Tournoi!$B$2:$AB$601,6,0))</f>
        <v>Aanwezig</v>
      </c>
      <c r="G414" t="str">
        <f>IF(VLOOKUP($A414,Tournoi!$B$2:$AB$601,6,0)="","",VLOOKUP($A414,Tournoi!$B$2:$AB$601,8,0))</f>
        <v>Stenen tijdperk</v>
      </c>
      <c r="H414">
        <f>IF(VLOOKUP($A414,Tournoi!$B$2:$AB$601,6,0)="","",VLOOKUP($A414,Tournoi!$B$2:$AB$601,12,0))</f>
        <v>0.21269841269841269</v>
      </c>
      <c r="I414" t="str">
        <f>IF(VLOOKUP($A414,Tournoi!$B$2:$AB$601,6,0)="","",VLOOKUP($A414,Tournoi!$B$2:$AB$601,13,0))</f>
        <v>Village</v>
      </c>
      <c r="J414">
        <f>IF(VLOOKUP($A414,Tournoi!$B$2:$AB$601,6,0)="","",VLOOKUP($A414,Tournoi!$B$2:$AB$601,17,0))</f>
        <v>0.21383647798742139</v>
      </c>
      <c r="K414" t="str">
        <f>IF(VLOOKUP($A414,Tournoi!$B$2:$AB$601,6,0)="","",VLOOKUP($A414,Tournoi!$B$2:$AB$601,18,0))</f>
        <v>Cities of Splendor</v>
      </c>
      <c r="L414">
        <f>IF(VLOOKUP($A414,Tournoi!$B$2:$AB$601,6,0)="","",VLOOKUP($A414,Tournoi!$B$2:$AB$601,22,0))</f>
        <v>104.32653061224489</v>
      </c>
    </row>
    <row r="415" spans="1:12" ht="14.1" customHeight="1" x14ac:dyDescent="0.2">
      <c r="A415" s="30">
        <v>414</v>
      </c>
      <c r="B415" s="224">
        <f>IF(VLOOKUP($A415,Ludo_na!$A$2:$AB$602,3,0)="","",VLOOKUP($A415,Ludo_na!$A$2:$AB$602,2,0))</f>
        <v>449</v>
      </c>
      <c r="C415" s="225" t="str">
        <f>IF(VLOOKUP($A415,Tournoi!$B$2:$AB$601,3,0)="","",VLOOKUP($A415,Tournoi!$B$2:$AB$601,3,0))</f>
        <v>Van Poucke</v>
      </c>
      <c r="D415" s="225" t="str">
        <f>IF(VLOOKUP($A415,Tournoi!$B$2:$AB$601,4,0)="","",VLOOKUP($A415,Tournoi!$B$2:$AB$601,4,0))</f>
        <v>Reinhart</v>
      </c>
      <c r="E415" t="str">
        <f>IF(VLOOKUP($A415,Tournoi!$B$2:$AB$601,5,0)="","",VLOOKUP($A415,Tournoi!$B$2:$AB$601,5,0))</f>
        <v/>
      </c>
      <c r="F415" t="str">
        <f>IF(VLOOKUP($A415,Tournoi!$B$2:$AB$601,6,0)="","",VLOOKUP($A415,Tournoi!$B$2:$AB$601,6,0))</f>
        <v/>
      </c>
      <c r="G415" t="str">
        <f>IF(VLOOKUP($A415,Tournoi!$B$2:$AB$601,6,0)="","",VLOOKUP($A415,Tournoi!$B$2:$AB$601,8,0))</f>
        <v/>
      </c>
      <c r="H415" t="str">
        <f>IF(VLOOKUP($A415,Tournoi!$B$2:$AB$601,6,0)="","",VLOOKUP($A415,Tournoi!$B$2:$AB$601,12,0))</f>
        <v/>
      </c>
      <c r="I415" t="str">
        <f>IF(VLOOKUP($A415,Tournoi!$B$2:$AB$601,6,0)="","",VLOOKUP($A415,Tournoi!$B$2:$AB$601,13,0))</f>
        <v/>
      </c>
      <c r="J415" t="str">
        <f>IF(VLOOKUP($A415,Tournoi!$B$2:$AB$601,6,0)="","",VLOOKUP($A415,Tournoi!$B$2:$AB$601,17,0))</f>
        <v/>
      </c>
      <c r="K415" t="str">
        <f>IF(VLOOKUP($A415,Tournoi!$B$2:$AB$601,6,0)="","",VLOOKUP($A415,Tournoi!$B$2:$AB$601,18,0))</f>
        <v/>
      </c>
      <c r="L415" t="str">
        <f>IF(VLOOKUP($A415,Tournoi!$B$2:$AB$601,6,0)="","",VLOOKUP($A415,Tournoi!$B$2:$AB$601,22,0))</f>
        <v/>
      </c>
    </row>
    <row r="416" spans="1:12" ht="14.1" customHeight="1" x14ac:dyDescent="0.2">
      <c r="A416" s="30">
        <v>415</v>
      </c>
      <c r="B416">
        <f>IF(VLOOKUP($A416,Ludo_na!$A$2:$AB$602,3,0)="","",VLOOKUP($A416,Ludo_na!$A$2:$AB$602,2,0))</f>
        <v>393</v>
      </c>
      <c r="C416" t="str">
        <f>IF(VLOOKUP($A416,Tournoi!$B$2:$AB$601,3,0)="","",VLOOKUP($A416,Tournoi!$B$2:$AB$601,3,0))</f>
        <v>Messely</v>
      </c>
      <c r="D416" t="str">
        <f>IF(VLOOKUP($A416,Tournoi!$B$2:$AB$601,4,0)="","",VLOOKUP($A416,Tournoi!$B$2:$AB$601,4,0))</f>
        <v>Maxime</v>
      </c>
      <c r="E416" t="str">
        <f>IF(VLOOKUP($A416,Tournoi!$B$2:$AB$601,5,0)="","",VLOOKUP($A416,Tournoi!$B$2:$AB$601,5,0))</f>
        <v/>
      </c>
      <c r="F416" t="str">
        <f>IF(VLOOKUP($A416,Tournoi!$B$2:$AB$601,6,0)="","",VLOOKUP($A416,Tournoi!$B$2:$AB$601,6,0))</f>
        <v>Aanwezig</v>
      </c>
      <c r="G416" t="str">
        <f>IF(VLOOKUP($A416,Tournoi!$B$2:$AB$601,6,0)="","",VLOOKUP($A416,Tournoi!$B$2:$AB$601,8,0))</f>
        <v>Stenen tijdperk</v>
      </c>
      <c r="H416">
        <f>IF(VLOOKUP($A416,Tournoi!$B$2:$AB$601,6,0)="","",VLOOKUP($A416,Tournoi!$B$2:$AB$601,12,0))</f>
        <v>33.530386740331487</v>
      </c>
      <c r="I416" t="str">
        <f>IF(VLOOKUP($A416,Tournoi!$B$2:$AB$601,6,0)="","",VLOOKUP($A416,Tournoi!$B$2:$AB$601,13,0))</f>
        <v>Great Western Trail</v>
      </c>
      <c r="J416">
        <f>IF(VLOOKUP($A416,Tournoi!$B$2:$AB$601,6,0)="","",VLOOKUP($A416,Tournoi!$B$2:$AB$601,17,0))</f>
        <v>0.12363636363636364</v>
      </c>
      <c r="K416" t="str">
        <f>IF(VLOOKUP($A416,Tournoi!$B$2:$AB$601,6,0)="","",VLOOKUP($A416,Tournoi!$B$2:$AB$601,18,0))</f>
        <v>7 Wonders</v>
      </c>
      <c r="L416">
        <f>IF(VLOOKUP($A416,Tournoi!$B$2:$AB$601,6,0)="","",VLOOKUP($A416,Tournoi!$B$2:$AB$601,22,0))</f>
        <v>40.158490566037734</v>
      </c>
    </row>
    <row r="417" spans="1:12" ht="14.1" customHeight="1" x14ac:dyDescent="0.2">
      <c r="A417" s="30">
        <v>416</v>
      </c>
      <c r="B417" s="224">
        <f>IF(VLOOKUP($A417,Ludo_na!$A$2:$AB$602,3,0)="","",VLOOKUP($A417,Ludo_na!$A$2:$AB$602,2,0))</f>
        <v>207</v>
      </c>
      <c r="C417" s="225" t="str">
        <f>IF(VLOOKUP($A417,Tournoi!$B$2:$AB$601,3,0)="","",VLOOKUP($A417,Tournoi!$B$2:$AB$601,3,0))</f>
        <v>Löfberg</v>
      </c>
      <c r="D417" s="225" t="str">
        <f>IF(VLOOKUP($A417,Tournoi!$B$2:$AB$601,4,0)="","",VLOOKUP($A417,Tournoi!$B$2:$AB$601,4,0))</f>
        <v>Valentin</v>
      </c>
      <c r="E417" t="str">
        <f>IF(VLOOKUP($A417,Tournoi!$B$2:$AB$601,5,0)="","",VLOOKUP($A417,Tournoi!$B$2:$AB$601,5,0))</f>
        <v/>
      </c>
      <c r="F417" t="str">
        <f>IF(VLOOKUP($A417,Tournoi!$B$2:$AB$601,6,0)="","",VLOOKUP($A417,Tournoi!$B$2:$AB$601,6,0))</f>
        <v/>
      </c>
      <c r="G417" t="str">
        <f>IF(VLOOKUP($A417,Tournoi!$B$2:$AB$601,6,0)="","",VLOOKUP($A417,Tournoi!$B$2:$AB$601,8,0))</f>
        <v/>
      </c>
      <c r="H417" t="str">
        <f>IF(VLOOKUP($A417,Tournoi!$B$2:$AB$601,6,0)="","",VLOOKUP($A417,Tournoi!$B$2:$AB$601,12,0))</f>
        <v/>
      </c>
      <c r="I417" t="str">
        <f>IF(VLOOKUP($A417,Tournoi!$B$2:$AB$601,6,0)="","",VLOOKUP($A417,Tournoi!$B$2:$AB$601,13,0))</f>
        <v/>
      </c>
      <c r="J417" t="str">
        <f>IF(VLOOKUP($A417,Tournoi!$B$2:$AB$601,6,0)="","",VLOOKUP($A417,Tournoi!$B$2:$AB$601,17,0))</f>
        <v/>
      </c>
      <c r="K417" t="str">
        <f>IF(VLOOKUP($A417,Tournoi!$B$2:$AB$601,6,0)="","",VLOOKUP($A417,Tournoi!$B$2:$AB$601,18,0))</f>
        <v/>
      </c>
      <c r="L417" t="str">
        <f>IF(VLOOKUP($A417,Tournoi!$B$2:$AB$601,6,0)="","",VLOOKUP($A417,Tournoi!$B$2:$AB$601,22,0))</f>
        <v/>
      </c>
    </row>
    <row r="418" spans="1:12" ht="14.1" customHeight="1" x14ac:dyDescent="0.2">
      <c r="A418" s="30">
        <v>417</v>
      </c>
      <c r="B418">
        <f>IF(VLOOKUP($A418,Ludo_na!$A$2:$AB$602,3,0)="","",VLOOKUP($A418,Ludo_na!$A$2:$AB$602,2,0))</f>
        <v>353</v>
      </c>
      <c r="C418" t="str">
        <f>IF(VLOOKUP($A418,Tournoi!$B$2:$AB$601,3,0)="","",VLOOKUP($A418,Tournoi!$B$2:$AB$601,3,0))</f>
        <v>Naeyaert</v>
      </c>
      <c r="D418" t="str">
        <f>IF(VLOOKUP($A418,Tournoi!$B$2:$AB$601,4,0)="","",VLOOKUP($A418,Tournoi!$B$2:$AB$601,4,0))</f>
        <v>Joachim</v>
      </c>
      <c r="E418" t="str">
        <f>IF(VLOOKUP($A418,Tournoi!$B$2:$AB$601,5,0)="","",VLOOKUP($A418,Tournoi!$B$2:$AB$601,5,0))</f>
        <v/>
      </c>
      <c r="F418" t="str">
        <f>IF(VLOOKUP($A418,Tournoi!$B$2:$AB$601,6,0)="","",VLOOKUP($A418,Tournoi!$B$2:$AB$601,6,0))</f>
        <v>Aanwezig</v>
      </c>
      <c r="G418">
        <f>IF(VLOOKUP($A418,Tournoi!$B$2:$AB$601,6,0)="","",VLOOKUP($A418,Tournoi!$B$2:$AB$601,8,0))</f>
        <v>0</v>
      </c>
      <c r="H418">
        <f>IF(VLOOKUP($A418,Tournoi!$B$2:$AB$601,6,0)="","",VLOOKUP($A418,Tournoi!$B$2:$AB$601,12,0))</f>
        <v>0</v>
      </c>
      <c r="I418" t="str">
        <f>IF(VLOOKUP($A418,Tournoi!$B$2:$AB$601,6,0)="","",VLOOKUP($A418,Tournoi!$B$2:$AB$601,13,0))</f>
        <v>Great Western Trail</v>
      </c>
      <c r="J418">
        <f>IF(VLOOKUP($A418,Tournoi!$B$2:$AB$601,6,0)="","",VLOOKUP($A418,Tournoi!$B$2:$AB$601,17,0))</f>
        <v>33.582295988934987</v>
      </c>
      <c r="K418" t="str">
        <f>IF(VLOOKUP($A418,Tournoi!$B$2:$AB$601,6,0)="","",VLOOKUP($A418,Tournoi!$B$2:$AB$601,18,0))</f>
        <v>Cities of Splendor</v>
      </c>
      <c r="L418">
        <f>IF(VLOOKUP($A418,Tournoi!$B$2:$AB$601,6,0)="","",VLOOKUP($A418,Tournoi!$B$2:$AB$601,22,0))</f>
        <v>66.952380952380949</v>
      </c>
    </row>
    <row r="419" spans="1:12" ht="14.1" customHeight="1" x14ac:dyDescent="0.2">
      <c r="A419" s="30">
        <v>418</v>
      </c>
      <c r="B419" s="224">
        <f>IF(VLOOKUP($A419,Ludo_na!$A$2:$AB$602,3,0)="","",VLOOKUP($A419,Ludo_na!$A$2:$AB$602,2,0))</f>
        <v>203</v>
      </c>
      <c r="C419" s="225" t="str">
        <f>IF(VLOOKUP($A419,Tournoi!$B$2:$AB$601,3,0)="","",VLOOKUP($A419,Tournoi!$B$2:$AB$601,3,0))</f>
        <v>Bremeesch</v>
      </c>
      <c r="D419" s="225" t="str">
        <f>IF(VLOOKUP($A419,Tournoi!$B$2:$AB$601,4,0)="","",VLOOKUP($A419,Tournoi!$B$2:$AB$601,4,0))</f>
        <v>Ymke</v>
      </c>
      <c r="E419" t="str">
        <f>IF(VLOOKUP($A419,Tournoi!$B$2:$AB$601,5,0)="","",VLOOKUP($A419,Tournoi!$B$2:$AB$601,5,0))</f>
        <v/>
      </c>
      <c r="F419" t="str">
        <f>IF(VLOOKUP($A419,Tournoi!$B$2:$AB$601,6,0)="","",VLOOKUP($A419,Tournoi!$B$2:$AB$601,6,0))</f>
        <v/>
      </c>
      <c r="G419" t="str">
        <f>IF(VLOOKUP($A419,Tournoi!$B$2:$AB$601,6,0)="","",VLOOKUP($A419,Tournoi!$B$2:$AB$601,8,0))</f>
        <v/>
      </c>
      <c r="H419" t="str">
        <f>IF(VLOOKUP($A419,Tournoi!$B$2:$AB$601,6,0)="","",VLOOKUP($A419,Tournoi!$B$2:$AB$601,12,0))</f>
        <v/>
      </c>
      <c r="I419" t="str">
        <f>IF(VLOOKUP($A419,Tournoi!$B$2:$AB$601,6,0)="","",VLOOKUP($A419,Tournoi!$B$2:$AB$601,13,0))</f>
        <v/>
      </c>
      <c r="J419" t="str">
        <f>IF(VLOOKUP($A419,Tournoi!$B$2:$AB$601,6,0)="","",VLOOKUP($A419,Tournoi!$B$2:$AB$601,17,0))</f>
        <v/>
      </c>
      <c r="K419" t="str">
        <f>IF(VLOOKUP($A419,Tournoi!$B$2:$AB$601,6,0)="","",VLOOKUP($A419,Tournoi!$B$2:$AB$601,18,0))</f>
        <v/>
      </c>
      <c r="L419" t="str">
        <f>IF(VLOOKUP($A419,Tournoi!$B$2:$AB$601,6,0)="","",VLOOKUP($A419,Tournoi!$B$2:$AB$601,22,0))</f>
        <v/>
      </c>
    </row>
    <row r="420" spans="1:12" ht="14.1" customHeight="1" x14ac:dyDescent="0.2">
      <c r="A420" s="30">
        <v>419</v>
      </c>
      <c r="B420" s="224">
        <f>IF(VLOOKUP($A420,Ludo_na!$A$2:$AB$602,3,0)="","",VLOOKUP($A420,Ludo_na!$A$2:$AB$602,2,0))</f>
        <v>297</v>
      </c>
      <c r="C420" s="225" t="str">
        <f>IF(VLOOKUP($A420,Tournoi!$B$2:$AB$601,3,0)="","",VLOOKUP($A420,Tournoi!$B$2:$AB$601,3,0))</f>
        <v>Matthieu</v>
      </c>
      <c r="D420" s="225" t="str">
        <f>IF(VLOOKUP($A420,Tournoi!$B$2:$AB$601,4,0)="","",VLOOKUP($A420,Tournoi!$B$2:$AB$601,4,0))</f>
        <v>Christophe</v>
      </c>
      <c r="E420" t="str">
        <f>IF(VLOOKUP($A420,Tournoi!$B$2:$AB$601,5,0)="","",VLOOKUP($A420,Tournoi!$B$2:$AB$601,5,0))</f>
        <v/>
      </c>
      <c r="F420" t="str">
        <f>IF(VLOOKUP($A420,Tournoi!$B$2:$AB$601,6,0)="","",VLOOKUP($A420,Tournoi!$B$2:$AB$601,6,0))</f>
        <v/>
      </c>
      <c r="G420" t="str">
        <f>IF(VLOOKUP($A420,Tournoi!$B$2:$AB$601,6,0)="","",VLOOKUP($A420,Tournoi!$B$2:$AB$601,8,0))</f>
        <v/>
      </c>
      <c r="H420" t="str">
        <f>IF(VLOOKUP($A420,Tournoi!$B$2:$AB$601,6,0)="","",VLOOKUP($A420,Tournoi!$B$2:$AB$601,12,0))</f>
        <v/>
      </c>
      <c r="I420" t="str">
        <f>IF(VLOOKUP($A420,Tournoi!$B$2:$AB$601,6,0)="","",VLOOKUP($A420,Tournoi!$B$2:$AB$601,13,0))</f>
        <v/>
      </c>
      <c r="J420" t="str">
        <f>IF(VLOOKUP($A420,Tournoi!$B$2:$AB$601,6,0)="","",VLOOKUP($A420,Tournoi!$B$2:$AB$601,17,0))</f>
        <v/>
      </c>
      <c r="K420" t="str">
        <f>IF(VLOOKUP($A420,Tournoi!$B$2:$AB$601,6,0)="","",VLOOKUP($A420,Tournoi!$B$2:$AB$601,18,0))</f>
        <v/>
      </c>
      <c r="L420" t="str">
        <f>IF(VLOOKUP($A420,Tournoi!$B$2:$AB$601,6,0)="","",VLOOKUP($A420,Tournoi!$B$2:$AB$601,22,0))</f>
        <v/>
      </c>
    </row>
    <row r="421" spans="1:12" ht="14.1" customHeight="1" x14ac:dyDescent="0.2">
      <c r="A421" s="30">
        <v>420</v>
      </c>
      <c r="B421" s="224">
        <f>IF(VLOOKUP($A421,Ludo_na!$A$2:$AB$602,3,0)="","",VLOOKUP($A421,Ludo_na!$A$2:$AB$602,2,0))</f>
        <v>195</v>
      </c>
      <c r="C421" s="225" t="str">
        <f>IF(VLOOKUP($A421,Tournoi!$B$2:$AB$601,3,0)="","",VLOOKUP($A421,Tournoi!$B$2:$AB$601,3,0))</f>
        <v>De Tender</v>
      </c>
      <c r="D421" s="225" t="str">
        <f>IF(VLOOKUP($A421,Tournoi!$B$2:$AB$601,4,0)="","",VLOOKUP($A421,Tournoi!$B$2:$AB$601,4,0))</f>
        <v>Tina</v>
      </c>
      <c r="E421" s="197" t="str">
        <f>IF(VLOOKUP($A421,Tournoi!$B$2:$AB$601,5,0)="","",VLOOKUP($A421,Tournoi!$B$2:$AB$601,5,0))</f>
        <v>Winning Movez</v>
      </c>
      <c r="F421" t="str">
        <f>IF(VLOOKUP($A421,Tournoi!$B$2:$AB$601,6,0)="","",VLOOKUP($A421,Tournoi!$B$2:$AB$601,6,0))</f>
        <v>Aanwezig</v>
      </c>
      <c r="G421">
        <f>IF(VLOOKUP($A421,Tournoi!$B$2:$AB$601,6,0)="","",VLOOKUP($A421,Tournoi!$B$2:$AB$601,8,0))</f>
        <v>0</v>
      </c>
      <c r="H421">
        <f>IF(VLOOKUP($A421,Tournoi!$B$2:$AB$601,6,0)="","",VLOOKUP($A421,Tournoi!$B$2:$AB$601,12,0))</f>
        <v>0</v>
      </c>
      <c r="I421">
        <f>IF(VLOOKUP($A421,Tournoi!$B$2:$AB$601,6,0)="","",VLOOKUP($A421,Tournoi!$B$2:$AB$601,13,0))</f>
        <v>1</v>
      </c>
      <c r="J421">
        <f>IF(VLOOKUP($A421,Tournoi!$B$2:$AB$601,6,0)="","",VLOOKUP($A421,Tournoi!$B$2:$AB$601,17,0))</f>
        <v>0</v>
      </c>
      <c r="K421" t="str">
        <f>IF(VLOOKUP($A421,Tournoi!$B$2:$AB$601,6,0)="","",VLOOKUP($A421,Tournoi!$B$2:$AB$601,18,0))</f>
        <v>Istanbul: Das Würfelspiel</v>
      </c>
      <c r="L421">
        <f>IF(VLOOKUP($A421,Tournoi!$B$2:$AB$601,6,0)="","",VLOOKUP($A421,Tournoi!$B$2:$AB$601,22,0))</f>
        <v>104.29411764705883</v>
      </c>
    </row>
    <row r="422" spans="1:12" ht="14.1" customHeight="1" x14ac:dyDescent="0.2">
      <c r="A422" s="30">
        <v>421</v>
      </c>
      <c r="B422" s="224">
        <f>IF(VLOOKUP($A422,Ludo_na!$A$2:$AB$602,3,0)="","",VLOOKUP($A422,Ludo_na!$A$2:$AB$602,2,0))</f>
        <v>49</v>
      </c>
      <c r="C422" s="225" t="str">
        <f>IF(VLOOKUP($A422,Tournoi!$B$2:$AB$601,3,0)="","",VLOOKUP($A422,Tournoi!$B$2:$AB$601,3,0))</f>
        <v>Lecossois</v>
      </c>
      <c r="D422" s="225" t="str">
        <f>IF(VLOOKUP($A422,Tournoi!$B$2:$AB$601,4,0)="","",VLOOKUP($A422,Tournoi!$B$2:$AB$601,4,0))</f>
        <v>Bart</v>
      </c>
      <c r="E422" t="str">
        <f>IF(VLOOKUP($A422,Tournoi!$B$2:$AB$601,5,0)="","",VLOOKUP($A422,Tournoi!$B$2:$AB$601,5,0))</f>
        <v/>
      </c>
      <c r="F422" t="str">
        <f>IF(VLOOKUP($A422,Tournoi!$B$2:$AB$601,6,0)="","",VLOOKUP($A422,Tournoi!$B$2:$AB$601,6,0))</f>
        <v>Aanwezig</v>
      </c>
      <c r="G422" t="str">
        <f>IF(VLOOKUP($A422,Tournoi!$B$2:$AB$601,6,0)="","",VLOOKUP($A422,Tournoi!$B$2:$AB$601,8,0))</f>
        <v>Neuroshima Hex!</v>
      </c>
      <c r="H422">
        <f>IF(VLOOKUP($A422,Tournoi!$B$2:$AB$601,6,0)="","",VLOOKUP($A422,Tournoi!$B$2:$AB$601,12,0))</f>
        <v>50.3</v>
      </c>
      <c r="I422" t="str">
        <f>IF(VLOOKUP($A422,Tournoi!$B$2:$AB$601,6,0)="","",VLOOKUP($A422,Tournoi!$B$2:$AB$601,13,0))</f>
        <v>Torres</v>
      </c>
      <c r="J422">
        <f>IF(VLOOKUP($A422,Tournoi!$B$2:$AB$601,6,0)="","",VLOOKUP($A422,Tournoi!$B$2:$AB$601,17,0))</f>
        <v>104.28772258669166</v>
      </c>
      <c r="K422" t="str">
        <f>IF(VLOOKUP($A422,Tournoi!$B$2:$AB$601,6,0)="","",VLOOKUP($A422,Tournoi!$B$2:$AB$601,18,0))</f>
        <v>Camel Up</v>
      </c>
      <c r="L422">
        <f>IF(VLOOKUP($A422,Tournoi!$B$2:$AB$601,6,0)="","",VLOOKUP($A422,Tournoi!$B$2:$AB$601,22,0))</f>
        <v>92.819587628865975</v>
      </c>
    </row>
    <row r="423" spans="1:12" ht="14.1" customHeight="1" x14ac:dyDescent="0.2">
      <c r="A423" s="30">
        <v>422</v>
      </c>
      <c r="B423" s="224">
        <f>IF(VLOOKUP($A423,Ludo_na!$A$2:$AB$602,3,0)="","",VLOOKUP($A423,Ludo_na!$A$2:$AB$602,2,0))</f>
        <v>171</v>
      </c>
      <c r="C423" s="225" t="str">
        <f>IF(VLOOKUP($A423,Tournoi!$B$2:$AB$601,3,0)="","",VLOOKUP($A423,Tournoi!$B$2:$AB$601,3,0))</f>
        <v>Belis</v>
      </c>
      <c r="D423" s="225" t="str">
        <f>IF(VLOOKUP($A423,Tournoi!$B$2:$AB$601,4,0)="","",VLOOKUP($A423,Tournoi!$B$2:$AB$601,4,0))</f>
        <v>Glenn</v>
      </c>
      <c r="E423" t="str">
        <f>IF(VLOOKUP($A423,Tournoi!$B$2:$AB$601,5,0)="","",VLOOKUP($A423,Tournoi!$B$2:$AB$601,5,0))</f>
        <v>Formum Deurne</v>
      </c>
      <c r="F423" t="str">
        <f>IF(VLOOKUP($A423,Tournoi!$B$2:$AB$601,6,0)="","",VLOOKUP($A423,Tournoi!$B$2:$AB$601,6,0))</f>
        <v>Aanwezig</v>
      </c>
      <c r="G423" t="str">
        <f>IF(VLOOKUP($A423,Tournoi!$B$2:$AB$601,6,0)="","",VLOOKUP($A423,Tournoi!$B$2:$AB$601,8,0))</f>
        <v>Zooloretto</v>
      </c>
      <c r="H423">
        <f>IF(VLOOKUP($A423,Tournoi!$B$2:$AB$601,6,0)="","",VLOOKUP($A423,Tournoi!$B$2:$AB$601,12,0))</f>
        <v>105.32467532467533</v>
      </c>
      <c r="I423" t="str">
        <f>IF(VLOOKUP($A423,Tournoi!$B$2:$AB$601,6,0)="","",VLOOKUP($A423,Tournoi!$B$2:$AB$601,13,0))</f>
        <v>First Class</v>
      </c>
      <c r="J423">
        <f>IF(VLOOKUP($A423,Tournoi!$B$2:$AB$601,6,0)="","",VLOOKUP($A423,Tournoi!$B$2:$AB$601,17,0))</f>
        <v>33.55555555555555</v>
      </c>
      <c r="K423" t="str">
        <f>IF(VLOOKUP($A423,Tournoi!$B$2:$AB$601,6,0)="","",VLOOKUP($A423,Tournoi!$B$2:$AB$601,18,0))</f>
        <v>Dominion</v>
      </c>
      <c r="L423">
        <f>IF(VLOOKUP($A423,Tournoi!$B$2:$AB$601,6,0)="","",VLOOKUP($A423,Tournoi!$B$2:$AB$601,22,0))</f>
        <v>33.522988505747122</v>
      </c>
    </row>
    <row r="424" spans="1:12" ht="14.1" customHeight="1" x14ac:dyDescent="0.2">
      <c r="A424" s="30">
        <v>423</v>
      </c>
      <c r="B424" s="224">
        <f>IF(VLOOKUP($A424,Ludo_na!$A$2:$AB$602,3,0)="","",VLOOKUP($A424,Ludo_na!$A$2:$AB$602,2,0))</f>
        <v>11</v>
      </c>
      <c r="C424" s="225" t="str">
        <f>IF(VLOOKUP($A424,Tournoi!$B$2:$AB$601,3,0)="","",VLOOKUP($A424,Tournoi!$B$2:$AB$601,3,0))</f>
        <v>De Breucker</v>
      </c>
      <c r="D424" s="225" t="str">
        <f>IF(VLOOKUP($A424,Tournoi!$B$2:$AB$601,4,0)="","",VLOOKUP($A424,Tournoi!$B$2:$AB$601,4,0))</f>
        <v>Wim</v>
      </c>
      <c r="E424" s="197" t="str">
        <f>IF(VLOOKUP($A424,Tournoi!$B$2:$AB$601,5,0)="","",VLOOKUP($A424,Tournoi!$B$2:$AB$601,5,0))</f>
        <v>De Speeldoos</v>
      </c>
      <c r="F424" s="226" t="str">
        <f>IF(VLOOKUP($A424,Tournoi!$B$2:$AB$601,6,0)="","",VLOOKUP($A424,Tournoi!$B$2:$AB$601,6,0))</f>
        <v>Aanwezig</v>
      </c>
      <c r="G424" s="226" t="str">
        <f>IF(VLOOKUP($A424,Tournoi!$B$2:$AB$601,6,0)="","",VLOOKUP($A424,Tournoi!$B$2:$AB$601,8,0))</f>
        <v>Stenen tijdperk</v>
      </c>
      <c r="H424" s="227">
        <f>IF(VLOOKUP($A424,Tournoi!$B$2:$AB$601,6,0)="","",VLOOKUP($A424,Tournoi!$B$2:$AB$601,12,0))</f>
        <v>104.34254143646409</v>
      </c>
      <c r="I424" s="226" t="str">
        <f>IF(VLOOKUP($A424,Tournoi!$B$2:$AB$601,6,0)="","",VLOOKUP($A424,Tournoi!$B$2:$AB$601,13,0))</f>
        <v>Village</v>
      </c>
      <c r="J424" s="227">
        <f>IF(VLOOKUP($A424,Tournoi!$B$2:$AB$601,6,0)="","",VLOOKUP($A424,Tournoi!$B$2:$AB$601,17,0))</f>
        <v>66.928571428571416</v>
      </c>
      <c r="K424" s="226" t="str">
        <f>IF(VLOOKUP($A424,Tournoi!$B$2:$AB$601,6,0)="","",VLOOKUP($A424,Tournoi!$B$2:$AB$601,18,0))</f>
        <v>7 Wonders</v>
      </c>
      <c r="L424" s="227">
        <f>IF(VLOOKUP($A424,Tournoi!$B$2:$AB$601,6,0)="","",VLOOKUP($A424,Tournoi!$B$2:$AB$601,22,0))</f>
        <v>80.19047619047619</v>
      </c>
    </row>
    <row r="425" spans="1:12" ht="14.1" customHeight="1" x14ac:dyDescent="0.2">
      <c r="A425" s="30">
        <v>424</v>
      </c>
      <c r="B425" s="224">
        <f>IF(VLOOKUP($A425,Ludo_na!$A$2:$AB$602,3,0)="","",VLOOKUP($A425,Ludo_na!$A$2:$AB$602,2,0))</f>
        <v>82</v>
      </c>
      <c r="C425" s="225" t="str">
        <f>IF(VLOOKUP($A425,Tournoi!$B$2:$AB$601,3,0)="","",VLOOKUP($A425,Tournoi!$B$2:$AB$601,3,0))</f>
        <v>Gysels</v>
      </c>
      <c r="D425" s="225" t="str">
        <f>IF(VLOOKUP($A425,Tournoi!$B$2:$AB$601,4,0)="","",VLOOKUP($A425,Tournoi!$B$2:$AB$601,4,0))</f>
        <v>Sven</v>
      </c>
      <c r="E425" t="str">
        <f>IF(VLOOKUP($A425,Tournoi!$B$2:$AB$601,5,0)="","",VLOOKUP($A425,Tournoi!$B$2:$AB$601,5,0))</f>
        <v/>
      </c>
      <c r="F425" t="str">
        <f>IF(VLOOKUP($A425,Tournoi!$B$2:$AB$601,6,0)="","",VLOOKUP($A425,Tournoi!$B$2:$AB$601,6,0))</f>
        <v/>
      </c>
      <c r="G425" t="str">
        <f>IF(VLOOKUP($A425,Tournoi!$B$2:$AB$601,6,0)="","",VLOOKUP($A425,Tournoi!$B$2:$AB$601,8,0))</f>
        <v/>
      </c>
      <c r="H425" t="str">
        <f>IF(VLOOKUP($A425,Tournoi!$B$2:$AB$601,6,0)="","",VLOOKUP($A425,Tournoi!$B$2:$AB$601,12,0))</f>
        <v/>
      </c>
      <c r="I425" t="str">
        <f>IF(VLOOKUP($A425,Tournoi!$B$2:$AB$601,6,0)="","",VLOOKUP($A425,Tournoi!$B$2:$AB$601,13,0))</f>
        <v/>
      </c>
      <c r="J425" t="str">
        <f>IF(VLOOKUP($A425,Tournoi!$B$2:$AB$601,6,0)="","",VLOOKUP($A425,Tournoi!$B$2:$AB$601,17,0))</f>
        <v/>
      </c>
      <c r="K425" t="str">
        <f>IF(VLOOKUP($A425,Tournoi!$B$2:$AB$601,6,0)="","",VLOOKUP($A425,Tournoi!$B$2:$AB$601,18,0))</f>
        <v/>
      </c>
      <c r="L425" t="str">
        <f>IF(VLOOKUP($A425,Tournoi!$B$2:$AB$601,6,0)="","",VLOOKUP($A425,Tournoi!$B$2:$AB$601,22,0))</f>
        <v/>
      </c>
    </row>
    <row r="426" spans="1:12" ht="14.1" customHeight="1" x14ac:dyDescent="0.2">
      <c r="A426" s="30">
        <v>425</v>
      </c>
      <c r="B426" s="224">
        <f>IF(VLOOKUP($A426,Ludo_na!$A$2:$AB$602,3,0)="","",VLOOKUP($A426,Ludo_na!$A$2:$AB$602,2,0))</f>
        <v>526</v>
      </c>
      <c r="C426" s="225" t="str">
        <f>IF(VLOOKUP($A426,Tournoi!$B$2:$AB$601,3,0)="","",VLOOKUP($A426,Tournoi!$B$2:$AB$601,3,0))</f>
        <v>Debisschop</v>
      </c>
      <c r="D426" s="225" t="str">
        <f>IF(VLOOKUP($A426,Tournoi!$B$2:$AB$601,4,0)="","",VLOOKUP($A426,Tournoi!$B$2:$AB$601,4,0))</f>
        <v>Tibe</v>
      </c>
      <c r="E426" t="str">
        <f>IF(VLOOKUP($A426,Tournoi!$B$2:$AB$601,5,0)="","",VLOOKUP($A426,Tournoi!$B$2:$AB$601,5,0))</f>
        <v/>
      </c>
      <c r="F426" t="str">
        <f>IF(VLOOKUP($A426,Tournoi!$B$2:$AB$601,6,0)="","",VLOOKUP($A426,Tournoi!$B$2:$AB$601,6,0))</f>
        <v/>
      </c>
      <c r="G426" t="str">
        <f>IF(VLOOKUP($A426,Tournoi!$B$2:$AB$601,6,0)="","",VLOOKUP($A426,Tournoi!$B$2:$AB$601,8,0))</f>
        <v/>
      </c>
      <c r="H426" t="str">
        <f>IF(VLOOKUP($A426,Tournoi!$B$2:$AB$601,6,0)="","",VLOOKUP($A426,Tournoi!$B$2:$AB$601,12,0))</f>
        <v/>
      </c>
      <c r="I426" t="str">
        <f>IF(VLOOKUP($A426,Tournoi!$B$2:$AB$601,6,0)="","",VLOOKUP($A426,Tournoi!$B$2:$AB$601,13,0))</f>
        <v/>
      </c>
      <c r="J426" t="str">
        <f>IF(VLOOKUP($A426,Tournoi!$B$2:$AB$601,6,0)="","",VLOOKUP($A426,Tournoi!$B$2:$AB$601,17,0))</f>
        <v/>
      </c>
      <c r="K426" t="str">
        <f>IF(VLOOKUP($A426,Tournoi!$B$2:$AB$601,6,0)="","",VLOOKUP($A426,Tournoi!$B$2:$AB$601,18,0))</f>
        <v/>
      </c>
      <c r="L426" t="str">
        <f>IF(VLOOKUP($A426,Tournoi!$B$2:$AB$601,6,0)="","",VLOOKUP($A426,Tournoi!$B$2:$AB$601,22,0))</f>
        <v/>
      </c>
    </row>
    <row r="427" spans="1:12" ht="14.1" customHeight="1" x14ac:dyDescent="0.2">
      <c r="A427" s="30">
        <v>426</v>
      </c>
      <c r="B427" s="224">
        <f>IF(VLOOKUP($A427,Ludo_na!$A$2:$AB$602,3,0)="","",VLOOKUP($A427,Ludo_na!$A$2:$AB$602,2,0))</f>
        <v>426</v>
      </c>
      <c r="C427" s="225" t="str">
        <f>IF(VLOOKUP($A427,Tournoi!$B$2:$AB$601,3,0)="","",VLOOKUP($A427,Tournoi!$B$2:$AB$601,3,0))</f>
        <v>Hoogstyn</v>
      </c>
      <c r="D427" s="225" t="str">
        <f>IF(VLOOKUP($A427,Tournoi!$B$2:$AB$601,4,0)="","",VLOOKUP($A427,Tournoi!$B$2:$AB$601,4,0))</f>
        <v>Günter</v>
      </c>
      <c r="E427" t="str">
        <f>IF(VLOOKUP($A427,Tournoi!$B$2:$AB$601,5,0)="","",VLOOKUP($A427,Tournoi!$B$2:$AB$601,5,0))</f>
        <v/>
      </c>
      <c r="F427" t="str">
        <f>IF(VLOOKUP($A427,Tournoi!$B$2:$AB$601,6,0)="","",VLOOKUP($A427,Tournoi!$B$2:$AB$601,6,0))</f>
        <v/>
      </c>
      <c r="G427" t="str">
        <f>IF(VLOOKUP($A427,Tournoi!$B$2:$AB$601,6,0)="","",VLOOKUP($A427,Tournoi!$B$2:$AB$601,8,0))</f>
        <v/>
      </c>
      <c r="H427" t="str">
        <f>IF(VLOOKUP($A427,Tournoi!$B$2:$AB$601,6,0)="","",VLOOKUP($A427,Tournoi!$B$2:$AB$601,12,0))</f>
        <v/>
      </c>
      <c r="I427" t="str">
        <f>IF(VLOOKUP($A427,Tournoi!$B$2:$AB$601,6,0)="","",VLOOKUP($A427,Tournoi!$B$2:$AB$601,13,0))</f>
        <v/>
      </c>
      <c r="J427" t="str">
        <f>IF(VLOOKUP($A427,Tournoi!$B$2:$AB$601,6,0)="","",VLOOKUP($A427,Tournoi!$B$2:$AB$601,17,0))</f>
        <v/>
      </c>
      <c r="K427" t="str">
        <f>IF(VLOOKUP($A427,Tournoi!$B$2:$AB$601,6,0)="","",VLOOKUP($A427,Tournoi!$B$2:$AB$601,18,0))</f>
        <v/>
      </c>
      <c r="L427" t="str">
        <f>IF(VLOOKUP($A427,Tournoi!$B$2:$AB$601,6,0)="","",VLOOKUP($A427,Tournoi!$B$2:$AB$601,22,0))</f>
        <v/>
      </c>
    </row>
    <row r="428" spans="1:12" ht="14.1" customHeight="1" x14ac:dyDescent="0.2">
      <c r="A428" s="30">
        <v>427</v>
      </c>
      <c r="B428" s="224">
        <f>IF(VLOOKUP($A428,Ludo_na!$A$2:$AB$602,3,0)="","",VLOOKUP($A428,Ludo_na!$A$2:$AB$602,2,0))</f>
        <v>492</v>
      </c>
      <c r="C428" s="225" t="str">
        <f>IF(VLOOKUP($A428,Tournoi!$B$2:$AB$601,3,0)="","",VLOOKUP($A428,Tournoi!$B$2:$AB$601,3,0))</f>
        <v>Vanhauwaert</v>
      </c>
      <c r="D428" s="225" t="str">
        <f>IF(VLOOKUP($A428,Tournoi!$B$2:$AB$601,4,0)="","",VLOOKUP($A428,Tournoi!$B$2:$AB$601,4,0))</f>
        <v>Erik</v>
      </c>
      <c r="E428" t="str">
        <f>IF(VLOOKUP($A428,Tournoi!$B$2:$AB$601,5,0)="","",VLOOKUP($A428,Tournoi!$B$2:$AB$601,5,0))</f>
        <v/>
      </c>
      <c r="F428" t="str">
        <f>IF(VLOOKUP($A428,Tournoi!$B$2:$AB$601,6,0)="","",VLOOKUP($A428,Tournoi!$B$2:$AB$601,6,0))</f>
        <v/>
      </c>
      <c r="G428" t="str">
        <f>IF(VLOOKUP($A428,Tournoi!$B$2:$AB$601,6,0)="","",VLOOKUP($A428,Tournoi!$B$2:$AB$601,8,0))</f>
        <v/>
      </c>
      <c r="H428" t="str">
        <f>IF(VLOOKUP($A428,Tournoi!$B$2:$AB$601,6,0)="","",VLOOKUP($A428,Tournoi!$B$2:$AB$601,12,0))</f>
        <v/>
      </c>
      <c r="I428" t="str">
        <f>IF(VLOOKUP($A428,Tournoi!$B$2:$AB$601,6,0)="","",VLOOKUP($A428,Tournoi!$B$2:$AB$601,13,0))</f>
        <v/>
      </c>
      <c r="J428" t="str">
        <f>IF(VLOOKUP($A428,Tournoi!$B$2:$AB$601,6,0)="","",VLOOKUP($A428,Tournoi!$B$2:$AB$601,17,0))</f>
        <v/>
      </c>
      <c r="K428" t="str">
        <f>IF(VLOOKUP($A428,Tournoi!$B$2:$AB$601,6,0)="","",VLOOKUP($A428,Tournoi!$B$2:$AB$601,18,0))</f>
        <v/>
      </c>
      <c r="L428" t="str">
        <f>IF(VLOOKUP($A428,Tournoi!$B$2:$AB$601,6,0)="","",VLOOKUP($A428,Tournoi!$B$2:$AB$601,22,0))</f>
        <v/>
      </c>
    </row>
    <row r="429" spans="1:12" ht="14.1" customHeight="1" x14ac:dyDescent="0.2">
      <c r="A429" s="30">
        <v>428</v>
      </c>
      <c r="B429" s="224">
        <f>IF(VLOOKUP($A429,Ludo_na!$A$2:$AB$602,3,0)="","",VLOOKUP($A429,Ludo_na!$A$2:$AB$602,2,0))</f>
        <v>162</v>
      </c>
      <c r="C429" s="225" t="str">
        <f>IF(VLOOKUP($A429,Tournoi!$B$2:$AB$601,3,0)="","",VLOOKUP($A429,Tournoi!$B$2:$AB$601,3,0))</f>
        <v>Deniz</v>
      </c>
      <c r="D429" s="225" t="str">
        <f>IF(VLOOKUP($A429,Tournoi!$B$2:$AB$601,4,0)="","",VLOOKUP($A429,Tournoi!$B$2:$AB$601,4,0))</f>
        <v>Patrick</v>
      </c>
      <c r="E429" t="str">
        <f>IF(VLOOKUP($A429,Tournoi!$B$2:$AB$601,5,0)="","",VLOOKUP($A429,Tournoi!$B$2:$AB$601,5,0))</f>
        <v>Speelduivel</v>
      </c>
      <c r="F429" t="str">
        <f>IF(VLOOKUP($A429,Tournoi!$B$2:$AB$601,6,0)="","",VLOOKUP($A429,Tournoi!$B$2:$AB$601,6,0))</f>
        <v>Aanwezig</v>
      </c>
      <c r="G429" t="str">
        <f>IF(VLOOKUP($A429,Tournoi!$B$2:$AB$601,6,0)="","",VLOOKUP($A429,Tournoi!$B$2:$AB$601,8,0))</f>
        <v>Stenen tijdperk</v>
      </c>
      <c r="H429">
        <f>IF(VLOOKUP($A429,Tournoi!$B$2:$AB$601,6,0)="","",VLOOKUP($A429,Tournoi!$B$2:$AB$601,12,0))</f>
        <v>66.927891156462579</v>
      </c>
      <c r="I429" t="str">
        <f>IF(VLOOKUP($A429,Tournoi!$B$2:$AB$601,6,0)="","",VLOOKUP($A429,Tournoi!$B$2:$AB$601,13,0))</f>
        <v>Agricola</v>
      </c>
      <c r="J429">
        <f>IF(VLOOKUP($A429,Tournoi!$B$2:$AB$601,6,0)="","",VLOOKUP($A429,Tournoi!$B$2:$AB$601,17,0))</f>
        <v>0.20606060606060606</v>
      </c>
      <c r="K429" t="str">
        <f>IF(VLOOKUP($A429,Tournoi!$B$2:$AB$601,6,0)="","",VLOOKUP($A429,Tournoi!$B$2:$AB$601,18,0))</f>
        <v>Istanbul: Das Würfelspiel</v>
      </c>
      <c r="L429">
        <f>IF(VLOOKUP($A429,Tournoi!$B$2:$AB$601,6,0)="","",VLOOKUP($A429,Tournoi!$B$2:$AB$601,22,0))</f>
        <v>104.3125</v>
      </c>
    </row>
    <row r="430" spans="1:12" ht="14.1" customHeight="1" x14ac:dyDescent="0.2">
      <c r="A430" s="30">
        <v>429</v>
      </c>
      <c r="B430">
        <f>IF(VLOOKUP($A430,Ludo_na!$A$2:$AB$602,3,0)="","",VLOOKUP($A430,Ludo_na!$A$2:$AB$602,2,0))</f>
        <v>472</v>
      </c>
      <c r="C430" t="str">
        <f>IF(VLOOKUP($A430,Tournoi!$B$2:$AB$601,3,0)="","",VLOOKUP($A430,Tournoi!$B$2:$AB$601,3,0))</f>
        <v>Rébérez</v>
      </c>
      <c r="D430" t="str">
        <f>IF(VLOOKUP($A430,Tournoi!$B$2:$AB$601,4,0)="","",VLOOKUP($A430,Tournoi!$B$2:$AB$601,4,0))</f>
        <v>Siene</v>
      </c>
      <c r="E430" t="str">
        <f>IF(VLOOKUP($A430,Tournoi!$B$2:$AB$601,5,0)="","",VLOOKUP($A430,Tournoi!$B$2:$AB$601,5,0))</f>
        <v/>
      </c>
      <c r="F430" t="str">
        <f>IF(VLOOKUP($A430,Tournoi!$B$2:$AB$601,6,0)="","",VLOOKUP($A430,Tournoi!$B$2:$AB$601,6,0))</f>
        <v>Aanwezig</v>
      </c>
      <c r="G430" t="str">
        <f>IF(VLOOKUP($A430,Tournoi!$B$2:$AB$601,6,0)="","",VLOOKUP($A430,Tournoi!$B$2:$AB$601,8,0))</f>
        <v>La Isla</v>
      </c>
      <c r="H430">
        <f>IF(VLOOKUP($A430,Tournoi!$B$2:$AB$601,6,0)="","",VLOOKUP($A430,Tournoi!$B$2:$AB$601,12,0))</f>
        <v>0.16935483870967741</v>
      </c>
      <c r="I430" t="str">
        <f>IF(VLOOKUP($A430,Tournoi!$B$2:$AB$601,6,0)="","",VLOOKUP($A430,Tournoi!$B$2:$AB$601,13,0))</f>
        <v>Hotel</v>
      </c>
      <c r="J430">
        <f>IF(VLOOKUP($A430,Tournoi!$B$2:$AB$601,6,0)="","",VLOOKUP($A430,Tournoi!$B$2:$AB$601,17,0))</f>
        <v>33.533333333333331</v>
      </c>
      <c r="K430" t="str">
        <f>IF(VLOOKUP($A430,Tournoi!$B$2:$AB$601,6,0)="","",VLOOKUP($A430,Tournoi!$B$2:$AB$601,18,0))</f>
        <v>Trans Europa</v>
      </c>
      <c r="L430">
        <f>IF(VLOOKUP($A430,Tournoi!$B$2:$AB$601,6,0)="","",VLOOKUP($A430,Tournoi!$B$2:$AB$601,22,0))</f>
        <v>0</v>
      </c>
    </row>
    <row r="431" spans="1:12" ht="14.1" customHeight="1" x14ac:dyDescent="0.2">
      <c r="A431" s="30">
        <v>430</v>
      </c>
      <c r="B431">
        <f>IF(VLOOKUP($A431,Ludo_na!$A$2:$AB$602,3,0)="","",VLOOKUP($A431,Ludo_na!$A$2:$AB$602,2,0))</f>
        <v>241</v>
      </c>
      <c r="C431" t="str">
        <f>IF(VLOOKUP($A431,Tournoi!$B$2:$AB$601,3,0)="","",VLOOKUP($A431,Tournoi!$B$2:$AB$601,3,0))</f>
        <v>Van Biesbrouck</v>
      </c>
      <c r="D431" t="str">
        <f>IF(VLOOKUP($A431,Tournoi!$B$2:$AB$601,4,0)="","",VLOOKUP($A431,Tournoi!$B$2:$AB$601,4,0))</f>
        <v>Franky</v>
      </c>
      <c r="E431" t="str">
        <f>IF(VLOOKUP($A431,Tournoi!$B$2:$AB$601,5,0)="","",VLOOKUP($A431,Tournoi!$B$2:$AB$601,5,0))</f>
        <v/>
      </c>
      <c r="F431" t="str">
        <f>IF(VLOOKUP($A431,Tournoi!$B$2:$AB$601,6,0)="","",VLOOKUP($A431,Tournoi!$B$2:$AB$601,6,0))</f>
        <v>Aanwezig</v>
      </c>
      <c r="G431" t="str">
        <f>IF(VLOOKUP($A431,Tournoi!$B$2:$AB$601,6,0)="","",VLOOKUP($A431,Tournoi!$B$2:$AB$601,8,0))</f>
        <v>Wettlauf nach El Dorado</v>
      </c>
      <c r="H431">
        <f>IF(VLOOKUP($A431,Tournoi!$B$2:$AB$601,6,0)="","",VLOOKUP($A431,Tournoi!$B$2:$AB$601,12,0))</f>
        <v>33.533333333333331</v>
      </c>
      <c r="I431" t="str">
        <f>IF(VLOOKUP($A431,Tournoi!$B$2:$AB$601,6,0)="","",VLOOKUP($A431,Tournoi!$B$2:$AB$601,13,0))</f>
        <v>Torres</v>
      </c>
      <c r="J431">
        <f>IF(VLOOKUP($A431,Tournoi!$B$2:$AB$601,6,0)="","",VLOOKUP($A431,Tournoi!$B$2:$AB$601,17,0))</f>
        <v>33.568572321149638</v>
      </c>
      <c r="K431" t="str">
        <f>IF(VLOOKUP($A431,Tournoi!$B$2:$AB$601,6,0)="","",VLOOKUP($A431,Tournoi!$B$2:$AB$601,18,0))</f>
        <v>Istanbul: Das Würfelspiel</v>
      </c>
      <c r="L431">
        <f>IF(VLOOKUP($A431,Tournoi!$B$2:$AB$601,6,0)="","",VLOOKUP($A431,Tournoi!$B$2:$AB$601,22,0))</f>
        <v>104.3</v>
      </c>
    </row>
    <row r="432" spans="1:12" ht="14.1" customHeight="1" x14ac:dyDescent="0.2">
      <c r="A432" s="30">
        <v>431</v>
      </c>
      <c r="B432">
        <f>IF(VLOOKUP($A432,Ludo_na!$A$2:$AB$602,3,0)="","",VLOOKUP($A432,Ludo_na!$A$2:$AB$602,2,0))</f>
        <v>294</v>
      </c>
      <c r="C432" t="str">
        <f>IF(VLOOKUP($A432,Tournoi!$B$2:$AB$601,3,0)="","",VLOOKUP($A432,Tournoi!$B$2:$AB$601,3,0))</f>
        <v>Van Humbeek</v>
      </c>
      <c r="D432" t="str">
        <f>IF(VLOOKUP($A432,Tournoi!$B$2:$AB$601,4,0)="","",VLOOKUP($A432,Tournoi!$B$2:$AB$601,4,0))</f>
        <v>David</v>
      </c>
      <c r="E432" t="str">
        <f>IF(VLOOKUP($A432,Tournoi!$B$2:$AB$601,5,0)="","",VLOOKUP($A432,Tournoi!$B$2:$AB$601,5,0))</f>
        <v/>
      </c>
      <c r="F432" t="str">
        <f>IF(VLOOKUP($A432,Tournoi!$B$2:$AB$601,6,0)="","",VLOOKUP($A432,Tournoi!$B$2:$AB$601,6,0))</f>
        <v>Aanwezig</v>
      </c>
      <c r="G432" t="str">
        <f>IF(VLOOKUP($A432,Tournoi!$B$2:$AB$601,6,0)="","",VLOOKUP($A432,Tournoi!$B$2:$AB$601,8,0))</f>
        <v>Stenen tijdperk</v>
      </c>
      <c r="H432">
        <f>IF(VLOOKUP($A432,Tournoi!$B$2:$AB$601,6,0)="","",VLOOKUP($A432,Tournoi!$B$2:$AB$601,12,0))</f>
        <v>104.35456475583864</v>
      </c>
      <c r="I432" t="str">
        <f>IF(VLOOKUP($A432,Tournoi!$B$2:$AB$601,6,0)="","",VLOOKUP($A432,Tournoi!$B$2:$AB$601,13,0))</f>
        <v>Great Western Trail</v>
      </c>
      <c r="J432">
        <f>IF(VLOOKUP($A432,Tournoi!$B$2:$AB$601,6,0)="","",VLOOKUP($A432,Tournoi!$B$2:$AB$601,17,0))</f>
        <v>33.606060606060602</v>
      </c>
      <c r="K432" t="str">
        <f>IF(VLOOKUP($A432,Tournoi!$B$2:$AB$601,6,0)="","",VLOOKUP($A432,Tournoi!$B$2:$AB$601,18,0))</f>
        <v>7 Wonders</v>
      </c>
      <c r="L432">
        <f>IF(VLOOKUP($A432,Tournoi!$B$2:$AB$601,6,0)="","",VLOOKUP($A432,Tournoi!$B$2:$AB$601,22,0))</f>
        <v>0.1423611111111111</v>
      </c>
    </row>
    <row r="433" spans="1:12" ht="14.1" customHeight="1" x14ac:dyDescent="0.2">
      <c r="A433" s="30">
        <v>432</v>
      </c>
      <c r="B433">
        <f>IF(VLOOKUP($A433,Ludo_na!$A$2:$AB$602,3,0)="","",VLOOKUP($A433,Ludo_na!$A$2:$AB$602,2,0))</f>
        <v>351</v>
      </c>
      <c r="C433" t="str">
        <f>IF(VLOOKUP($A433,Tournoi!$B$2:$AB$601,3,0)="","",VLOOKUP($A433,Tournoi!$B$2:$AB$601,3,0))</f>
        <v>Van Reusel</v>
      </c>
      <c r="D433" t="str">
        <f>IF(VLOOKUP($A433,Tournoi!$B$2:$AB$601,4,0)="","",VLOOKUP($A433,Tournoi!$B$2:$AB$601,4,0))</f>
        <v>Willy</v>
      </c>
      <c r="E433" t="str">
        <f>IF(VLOOKUP($A433,Tournoi!$B$2:$AB$601,5,0)="","",VLOOKUP($A433,Tournoi!$B$2:$AB$601,5,0))</f>
        <v/>
      </c>
      <c r="F433" t="str">
        <f>IF(VLOOKUP($A433,Tournoi!$B$2:$AB$601,6,0)="","",VLOOKUP($A433,Tournoi!$B$2:$AB$601,6,0))</f>
        <v>Aanwezig</v>
      </c>
      <c r="G433" t="str">
        <f>IF(VLOOKUP($A433,Tournoi!$B$2:$AB$601,6,0)="","",VLOOKUP($A433,Tournoi!$B$2:$AB$601,8,0))</f>
        <v>Zooloretto</v>
      </c>
      <c r="H433">
        <f>IF(VLOOKUP($A433,Tournoi!$B$2:$AB$601,6,0)="","",VLOOKUP($A433,Tournoi!$B$2:$AB$601,12,0))</f>
        <v>75.272727272727266</v>
      </c>
      <c r="I433" t="str">
        <f>IF(VLOOKUP($A433,Tournoi!$B$2:$AB$601,6,0)="","",VLOOKUP($A433,Tournoi!$B$2:$AB$601,13,0))</f>
        <v>Torres</v>
      </c>
      <c r="J433">
        <f>IF(VLOOKUP($A433,Tournoi!$B$2:$AB$601,6,0)="","",VLOOKUP($A433,Tournoi!$B$2:$AB$601,17,0))</f>
        <v>0.2212051868802441</v>
      </c>
      <c r="K433" t="str">
        <f>IF(VLOOKUP($A433,Tournoi!$B$2:$AB$601,6,0)="","",VLOOKUP($A433,Tournoi!$B$2:$AB$601,18,0))</f>
        <v>Camel Up</v>
      </c>
      <c r="L433">
        <f>IF(VLOOKUP($A433,Tournoi!$B$2:$AB$601,6,0)="","",VLOOKUP($A433,Tournoi!$B$2:$AB$601,22,0))</f>
        <v>25.154639175257731</v>
      </c>
    </row>
    <row r="434" spans="1:12" ht="14.1" customHeight="1" x14ac:dyDescent="0.2">
      <c r="A434" s="30">
        <v>433</v>
      </c>
      <c r="B434">
        <f>IF(VLOOKUP($A434,Ludo_na!$A$2:$AB$602,3,0)="","",VLOOKUP($A434,Ludo_na!$A$2:$AB$602,2,0))</f>
        <v>201</v>
      </c>
      <c r="C434" t="str">
        <f>IF(VLOOKUP($A434,Tournoi!$B$2:$AB$601,3,0)="","",VLOOKUP($A434,Tournoi!$B$2:$AB$601,3,0))</f>
        <v>Van Roy</v>
      </c>
      <c r="D434" t="str">
        <f>IF(VLOOKUP($A434,Tournoi!$B$2:$AB$601,4,0)="","",VLOOKUP($A434,Tournoi!$B$2:$AB$601,4,0))</f>
        <v>Dylan</v>
      </c>
      <c r="E434" t="str">
        <f>IF(VLOOKUP($A434,Tournoi!$B$2:$AB$601,5,0)="","",VLOOKUP($A434,Tournoi!$B$2:$AB$601,5,0))</f>
        <v/>
      </c>
      <c r="F434" t="str">
        <f>IF(VLOOKUP($A434,Tournoi!$B$2:$AB$601,6,0)="","",VLOOKUP($A434,Tournoi!$B$2:$AB$601,6,0))</f>
        <v>Aanwezig</v>
      </c>
      <c r="G434" t="str">
        <f>IF(VLOOKUP($A434,Tournoi!$B$2:$AB$601,6,0)="","",VLOOKUP($A434,Tournoi!$B$2:$AB$601,8,0))</f>
        <v>Wettlauf nach El Dorado</v>
      </c>
      <c r="H434">
        <f>IF(VLOOKUP($A434,Tournoi!$B$2:$AB$601,6,0)="","",VLOOKUP($A434,Tournoi!$B$2:$AB$601,12,0))</f>
        <v>33.533333333333331</v>
      </c>
      <c r="I434" t="str">
        <f>IF(VLOOKUP($A434,Tournoi!$B$2:$AB$601,6,0)="","",VLOOKUP($A434,Tournoi!$B$2:$AB$601,13,0))</f>
        <v>First Class</v>
      </c>
      <c r="J434">
        <f>IF(VLOOKUP($A434,Tournoi!$B$2:$AB$601,6,0)="","",VLOOKUP($A434,Tournoi!$B$2:$AB$601,17,0))</f>
        <v>66.936461388074278</v>
      </c>
      <c r="K434" t="str">
        <f>IF(VLOOKUP($A434,Tournoi!$B$2:$AB$601,6,0)="","",VLOOKUP($A434,Tournoi!$B$2:$AB$601,18,0))</f>
        <v>7 Wonders</v>
      </c>
      <c r="L434">
        <f>IF(VLOOKUP($A434,Tournoi!$B$2:$AB$601,6,0)="","",VLOOKUP($A434,Tournoi!$B$2:$AB$601,22,0))</f>
        <v>106.1869918699187</v>
      </c>
    </row>
    <row r="435" spans="1:12" ht="14.1" customHeight="1" x14ac:dyDescent="0.2">
      <c r="A435" s="30">
        <v>434</v>
      </c>
      <c r="B435" s="224">
        <f>IF(VLOOKUP($A435,Ludo_na!$A$2:$AB$602,3,0)="","",VLOOKUP($A435,Ludo_na!$A$2:$AB$602,2,0))</f>
        <v>12</v>
      </c>
      <c r="C435" s="225" t="str">
        <f>IF(VLOOKUP($A435,Tournoi!$B$2:$AB$601,3,0)="","",VLOOKUP($A435,Tournoi!$B$2:$AB$601,3,0))</f>
        <v>Lodewijckx</v>
      </c>
      <c r="D435" s="225" t="str">
        <f>IF(VLOOKUP($A435,Tournoi!$B$2:$AB$601,4,0)="","",VLOOKUP($A435,Tournoi!$B$2:$AB$601,4,0))</f>
        <v>Peter</v>
      </c>
      <c r="E435" s="197" t="str">
        <f>IF(VLOOKUP($A435,Tournoi!$B$2:$AB$601,5,0)="","",VLOOKUP($A435,Tournoi!$B$2:$AB$601,5,0))</f>
        <v>t Gezelschap</v>
      </c>
      <c r="F435" s="226" t="str">
        <f>IF(VLOOKUP($A435,Tournoi!$B$2:$AB$601,6,0)="","",VLOOKUP($A435,Tournoi!$B$2:$AB$601,6,0))</f>
        <v>Aanwezig</v>
      </c>
      <c r="G435" s="226" t="str">
        <f>IF(VLOOKUP($A435,Tournoi!$B$2:$AB$601,6,0)="","",VLOOKUP($A435,Tournoi!$B$2:$AB$601,8,0))</f>
        <v>Wettlauf nach El Dorado</v>
      </c>
      <c r="H435" s="227">
        <f>IF(VLOOKUP($A435,Tournoi!$B$2:$AB$601,6,0)="","",VLOOKUP($A435,Tournoi!$B$2:$AB$601,12,0))</f>
        <v>66.966666666666654</v>
      </c>
      <c r="I435" s="226" t="str">
        <f>IF(VLOOKUP($A435,Tournoi!$B$2:$AB$601,6,0)="","",VLOOKUP($A435,Tournoi!$B$2:$AB$601,13,0))</f>
        <v>Rhodes: the Colossus</v>
      </c>
      <c r="J435" s="227">
        <f>IF(VLOOKUP($A435,Tournoi!$B$2:$AB$601,6,0)="","",VLOOKUP($A435,Tournoi!$B$2:$AB$601,17,0))</f>
        <v>105.27485380116958</v>
      </c>
      <c r="K435" s="226" t="str">
        <f>IF(VLOOKUP($A435,Tournoi!$B$2:$AB$601,6,0)="","",VLOOKUP($A435,Tournoi!$B$2:$AB$601,18,0))</f>
        <v>Majesty</v>
      </c>
      <c r="L435" s="227">
        <f>IF(VLOOKUP($A435,Tournoi!$B$2:$AB$601,6,0)="","",VLOOKUP($A435,Tournoi!$B$2:$AB$601,22,0))</f>
        <v>66.921568627450966</v>
      </c>
    </row>
    <row r="436" spans="1:12" ht="14.1" customHeight="1" x14ac:dyDescent="0.2">
      <c r="A436" s="30">
        <v>435</v>
      </c>
      <c r="B436" s="224">
        <f>IF(VLOOKUP($A436,Ludo_na!$A$2:$AB$602,3,0)="","",VLOOKUP($A436,Ludo_na!$A$2:$AB$602,2,0))</f>
        <v>34</v>
      </c>
      <c r="C436" s="225" t="str">
        <f>IF(VLOOKUP($A436,Tournoi!$B$2:$AB$601,3,0)="","",VLOOKUP($A436,Tournoi!$B$2:$AB$601,3,0))</f>
        <v>Slingeneyer</v>
      </c>
      <c r="D436" s="225" t="str">
        <f>IF(VLOOKUP($A436,Tournoi!$B$2:$AB$601,4,0)="","",VLOOKUP($A436,Tournoi!$B$2:$AB$601,4,0))</f>
        <v>Emmanuel</v>
      </c>
      <c r="E436" s="197" t="str">
        <f>IF(VLOOKUP($A436,Tournoi!$B$2:$AB$601,5,0)="","",VLOOKUP($A436,Tournoi!$B$2:$AB$601,5,0))</f>
        <v>Spelen op Zolder</v>
      </c>
      <c r="F436" t="str">
        <f>IF(VLOOKUP($A436,Tournoi!$B$2:$AB$601,6,0)="","",VLOOKUP($A436,Tournoi!$B$2:$AB$601,6,0))</f>
        <v>Aanwezig</v>
      </c>
      <c r="G436" t="str">
        <f>IF(VLOOKUP($A436,Tournoi!$B$2:$AB$601,6,0)="","",VLOOKUP($A436,Tournoi!$B$2:$AB$601,8,0))</f>
        <v>Indian Summer</v>
      </c>
      <c r="H436">
        <f>IF(VLOOKUP($A436,Tournoi!$B$2:$AB$601,6,0)="","",VLOOKUP($A436,Tournoi!$B$2:$AB$601,12,0))</f>
        <v>66.922480620155028</v>
      </c>
      <c r="I436" t="str">
        <f>IF(VLOOKUP($A436,Tournoi!$B$2:$AB$601,6,0)="","",VLOOKUP($A436,Tournoi!$B$2:$AB$601,13,0))</f>
        <v>Meduris</v>
      </c>
      <c r="J436">
        <f>IF(VLOOKUP($A436,Tournoi!$B$2:$AB$601,6,0)="","",VLOOKUP($A436,Tournoi!$B$2:$AB$601,17,0))</f>
        <v>104.28052805280528</v>
      </c>
      <c r="K436" t="str">
        <f>IF(VLOOKUP($A436,Tournoi!$B$2:$AB$601,6,0)="","",VLOOKUP($A436,Tournoi!$B$2:$AB$601,18,0))</f>
        <v>Chickwood Forest</v>
      </c>
      <c r="L436">
        <f>IF(VLOOKUP($A436,Tournoi!$B$2:$AB$601,6,0)="","",VLOOKUP($A436,Tournoi!$B$2:$AB$601,22,0))</f>
        <v>37.690812720848058</v>
      </c>
    </row>
    <row r="437" spans="1:12" ht="14.1" customHeight="1" x14ac:dyDescent="0.2">
      <c r="A437" s="30">
        <v>436</v>
      </c>
      <c r="B437" s="224">
        <f>IF(VLOOKUP($A437,Ludo_na!$A$2:$AB$602,3,0)="","",VLOOKUP($A437,Ludo_na!$A$2:$AB$602,2,0))</f>
        <v>387</v>
      </c>
      <c r="C437" s="225" t="str">
        <f>IF(VLOOKUP($A437,Tournoi!$B$2:$AB$601,3,0)="","",VLOOKUP($A437,Tournoi!$B$2:$AB$601,3,0))</f>
        <v>Van Buynder</v>
      </c>
      <c r="D437" s="225" t="str">
        <f>IF(VLOOKUP($A437,Tournoi!$B$2:$AB$601,4,0)="","",VLOOKUP($A437,Tournoi!$B$2:$AB$601,4,0))</f>
        <v>Koen</v>
      </c>
      <c r="E437" t="str">
        <f>IF(VLOOKUP($A437,Tournoi!$B$2:$AB$601,5,0)="","",VLOOKUP($A437,Tournoi!$B$2:$AB$601,5,0))</f>
        <v/>
      </c>
      <c r="F437" t="str">
        <f>IF(VLOOKUP($A437,Tournoi!$B$2:$AB$601,6,0)="","",VLOOKUP($A437,Tournoi!$B$2:$AB$601,6,0))</f>
        <v/>
      </c>
      <c r="G437" t="str">
        <f>IF(VLOOKUP($A437,Tournoi!$B$2:$AB$601,6,0)="","",VLOOKUP($A437,Tournoi!$B$2:$AB$601,8,0))</f>
        <v/>
      </c>
      <c r="H437" t="str">
        <f>IF(VLOOKUP($A437,Tournoi!$B$2:$AB$601,6,0)="","",VLOOKUP($A437,Tournoi!$B$2:$AB$601,12,0))</f>
        <v/>
      </c>
      <c r="I437" t="str">
        <f>IF(VLOOKUP($A437,Tournoi!$B$2:$AB$601,6,0)="","",VLOOKUP($A437,Tournoi!$B$2:$AB$601,13,0))</f>
        <v/>
      </c>
      <c r="J437" t="str">
        <f>IF(VLOOKUP($A437,Tournoi!$B$2:$AB$601,6,0)="","",VLOOKUP($A437,Tournoi!$B$2:$AB$601,17,0))</f>
        <v/>
      </c>
      <c r="K437" t="str">
        <f>IF(VLOOKUP($A437,Tournoi!$B$2:$AB$601,6,0)="","",VLOOKUP($A437,Tournoi!$B$2:$AB$601,18,0))</f>
        <v/>
      </c>
      <c r="L437" t="str">
        <f>IF(VLOOKUP($A437,Tournoi!$B$2:$AB$601,6,0)="","",VLOOKUP($A437,Tournoi!$B$2:$AB$601,22,0))</f>
        <v/>
      </c>
    </row>
    <row r="438" spans="1:12" ht="14.1" customHeight="1" x14ac:dyDescent="0.2">
      <c r="A438" s="30">
        <v>437</v>
      </c>
      <c r="B438">
        <f>IF(VLOOKUP($A438,Ludo_na!$A$2:$AB$602,3,0)="","",VLOOKUP($A438,Ludo_na!$A$2:$AB$602,2,0))</f>
        <v>320</v>
      </c>
      <c r="C438" t="str">
        <f>IF(VLOOKUP($A438,Tournoi!$B$2:$AB$601,3,0)="","",VLOOKUP($A438,Tournoi!$B$2:$AB$601,3,0))</f>
        <v>Veranneman</v>
      </c>
      <c r="D438" t="str">
        <f>IF(VLOOKUP($A438,Tournoi!$B$2:$AB$601,4,0)="","",VLOOKUP($A438,Tournoi!$B$2:$AB$601,4,0))</f>
        <v>Wout</v>
      </c>
      <c r="E438" t="str">
        <f>IF(VLOOKUP($A438,Tournoi!$B$2:$AB$601,5,0)="","",VLOOKUP($A438,Tournoi!$B$2:$AB$601,5,0))</f>
        <v/>
      </c>
      <c r="F438" t="str">
        <f>IF(VLOOKUP($A438,Tournoi!$B$2:$AB$601,6,0)="","",VLOOKUP($A438,Tournoi!$B$2:$AB$601,6,0))</f>
        <v>Aanwezig</v>
      </c>
      <c r="G438" t="str">
        <f>IF(VLOOKUP($A438,Tournoi!$B$2:$AB$601,6,0)="","",VLOOKUP($A438,Tournoi!$B$2:$AB$601,8,0))</f>
        <v>Neuroshima Hex!</v>
      </c>
      <c r="H438">
        <f>IF(VLOOKUP($A438,Tournoi!$B$2:$AB$601,6,0)="","",VLOOKUP($A438,Tournoi!$B$2:$AB$601,12,0))</f>
        <v>50.3</v>
      </c>
      <c r="I438" t="str">
        <f>IF(VLOOKUP($A438,Tournoi!$B$2:$AB$601,6,0)="","",VLOOKUP($A438,Tournoi!$B$2:$AB$601,13,0))</f>
        <v>Taverna</v>
      </c>
      <c r="J438">
        <f>IF(VLOOKUP($A438,Tournoi!$B$2:$AB$601,6,0)="","",VLOOKUP($A438,Tournoi!$B$2:$AB$601,17,0))</f>
        <v>66.945736434108511</v>
      </c>
      <c r="K438" t="str">
        <f>IF(VLOOKUP($A438,Tournoi!$B$2:$AB$601,6,0)="","",VLOOKUP($A438,Tournoi!$B$2:$AB$601,18,0))</f>
        <v>Dominion</v>
      </c>
      <c r="L438">
        <f>IF(VLOOKUP($A438,Tournoi!$B$2:$AB$601,6,0)="","",VLOOKUP($A438,Tournoi!$B$2:$AB$601,22,0))</f>
        <v>0.18181818181818182</v>
      </c>
    </row>
    <row r="439" spans="1:12" ht="14.1" customHeight="1" x14ac:dyDescent="0.2">
      <c r="A439" s="30">
        <v>438</v>
      </c>
      <c r="B439" s="224">
        <f>IF(VLOOKUP($A439,Ludo_na!$A$2:$AB$602,3,0)="","",VLOOKUP($A439,Ludo_na!$A$2:$AB$602,2,0))</f>
        <v>328</v>
      </c>
      <c r="C439" s="225" t="str">
        <f>IF(VLOOKUP($A439,Tournoi!$B$2:$AB$601,3,0)="","",VLOOKUP($A439,Tournoi!$B$2:$AB$601,3,0))</f>
        <v>D'Hondt</v>
      </c>
      <c r="D439" s="225" t="str">
        <f>IF(VLOOKUP($A439,Tournoi!$B$2:$AB$601,4,0)="","",VLOOKUP($A439,Tournoi!$B$2:$AB$601,4,0))</f>
        <v>Ellen</v>
      </c>
      <c r="E439" t="str">
        <f>IF(VLOOKUP($A439,Tournoi!$B$2:$AB$601,5,0)="","",VLOOKUP($A439,Tournoi!$B$2:$AB$601,5,0))</f>
        <v/>
      </c>
      <c r="F439" t="str">
        <f>IF(VLOOKUP($A439,Tournoi!$B$2:$AB$601,6,0)="","",VLOOKUP($A439,Tournoi!$B$2:$AB$601,6,0))</f>
        <v/>
      </c>
      <c r="G439" t="str">
        <f>IF(VLOOKUP($A439,Tournoi!$B$2:$AB$601,6,0)="","",VLOOKUP($A439,Tournoi!$B$2:$AB$601,8,0))</f>
        <v/>
      </c>
      <c r="H439" t="str">
        <f>IF(VLOOKUP($A439,Tournoi!$B$2:$AB$601,6,0)="","",VLOOKUP($A439,Tournoi!$B$2:$AB$601,12,0))</f>
        <v/>
      </c>
      <c r="I439" t="str">
        <f>IF(VLOOKUP($A439,Tournoi!$B$2:$AB$601,6,0)="","",VLOOKUP($A439,Tournoi!$B$2:$AB$601,13,0))</f>
        <v/>
      </c>
      <c r="J439" t="str">
        <f>IF(VLOOKUP($A439,Tournoi!$B$2:$AB$601,6,0)="","",VLOOKUP($A439,Tournoi!$B$2:$AB$601,17,0))</f>
        <v/>
      </c>
      <c r="K439" t="str">
        <f>IF(VLOOKUP($A439,Tournoi!$B$2:$AB$601,6,0)="","",VLOOKUP($A439,Tournoi!$B$2:$AB$601,18,0))</f>
        <v/>
      </c>
      <c r="L439" t="str">
        <f>IF(VLOOKUP($A439,Tournoi!$B$2:$AB$601,6,0)="","",VLOOKUP($A439,Tournoi!$B$2:$AB$601,22,0))</f>
        <v/>
      </c>
    </row>
    <row r="440" spans="1:12" ht="14.1" customHeight="1" x14ac:dyDescent="0.2">
      <c r="A440" s="30">
        <v>439</v>
      </c>
      <c r="B440" s="224">
        <f>IF(VLOOKUP($A440,Ludo_na!$A$2:$AB$602,3,0)="","",VLOOKUP($A440,Ludo_na!$A$2:$AB$602,2,0))</f>
        <v>410</v>
      </c>
      <c r="C440" s="225" t="str">
        <f>IF(VLOOKUP($A440,Tournoi!$B$2:$AB$601,3,0)="","",VLOOKUP($A440,Tournoi!$B$2:$AB$601,3,0))</f>
        <v>Van Buynder</v>
      </c>
      <c r="D440" s="225" t="str">
        <f>IF(VLOOKUP($A440,Tournoi!$B$2:$AB$601,4,0)="","",VLOOKUP($A440,Tournoi!$B$2:$AB$601,4,0))</f>
        <v>Wim</v>
      </c>
      <c r="E440" t="str">
        <f>IF(VLOOKUP($A440,Tournoi!$B$2:$AB$601,5,0)="","",VLOOKUP($A440,Tournoi!$B$2:$AB$601,5,0))</f>
        <v/>
      </c>
      <c r="F440" t="str">
        <f>IF(VLOOKUP($A440,Tournoi!$B$2:$AB$601,6,0)="","",VLOOKUP($A440,Tournoi!$B$2:$AB$601,6,0))</f>
        <v/>
      </c>
      <c r="G440" t="str">
        <f>IF(VLOOKUP($A440,Tournoi!$B$2:$AB$601,6,0)="","",VLOOKUP($A440,Tournoi!$B$2:$AB$601,8,0))</f>
        <v/>
      </c>
      <c r="H440" t="str">
        <f>IF(VLOOKUP($A440,Tournoi!$B$2:$AB$601,6,0)="","",VLOOKUP($A440,Tournoi!$B$2:$AB$601,12,0))</f>
        <v/>
      </c>
      <c r="I440" t="str">
        <f>IF(VLOOKUP($A440,Tournoi!$B$2:$AB$601,6,0)="","",VLOOKUP($A440,Tournoi!$B$2:$AB$601,13,0))</f>
        <v/>
      </c>
      <c r="J440" t="str">
        <f>IF(VLOOKUP($A440,Tournoi!$B$2:$AB$601,6,0)="","",VLOOKUP($A440,Tournoi!$B$2:$AB$601,17,0))</f>
        <v/>
      </c>
      <c r="K440" t="str">
        <f>IF(VLOOKUP($A440,Tournoi!$B$2:$AB$601,6,0)="","",VLOOKUP($A440,Tournoi!$B$2:$AB$601,18,0))</f>
        <v/>
      </c>
      <c r="L440" t="str">
        <f>IF(VLOOKUP($A440,Tournoi!$B$2:$AB$601,6,0)="","",VLOOKUP($A440,Tournoi!$B$2:$AB$601,22,0))</f>
        <v/>
      </c>
    </row>
    <row r="441" spans="1:12" ht="14.1" customHeight="1" x14ac:dyDescent="0.2">
      <c r="A441" s="30">
        <v>440</v>
      </c>
      <c r="B441" s="224">
        <f>IF(VLOOKUP($A441,Ludo_na!$A$2:$AB$602,3,0)="","",VLOOKUP($A441,Ludo_na!$A$2:$AB$602,2,0))</f>
        <v>120</v>
      </c>
      <c r="C441" s="225" t="str">
        <f>IF(VLOOKUP($A441,Tournoi!$B$2:$AB$601,3,0)="","",VLOOKUP($A441,Tournoi!$B$2:$AB$601,3,0))</f>
        <v>Van Orshaegen</v>
      </c>
      <c r="D441" s="225" t="str">
        <f>IF(VLOOKUP($A441,Tournoi!$B$2:$AB$601,4,0)="","",VLOOKUP($A441,Tournoi!$B$2:$AB$601,4,0))</f>
        <v>Lore</v>
      </c>
      <c r="E441" t="str">
        <f>IF(VLOOKUP($A441,Tournoi!$B$2:$AB$601,5,0)="","",VLOOKUP($A441,Tournoi!$B$2:$AB$601,5,0))</f>
        <v/>
      </c>
      <c r="F441" t="str">
        <f>IF(VLOOKUP($A441,Tournoi!$B$2:$AB$601,6,0)="","",VLOOKUP($A441,Tournoi!$B$2:$AB$601,6,0))</f>
        <v/>
      </c>
      <c r="G441" t="str">
        <f>IF(VLOOKUP($A441,Tournoi!$B$2:$AB$601,6,0)="","",VLOOKUP($A441,Tournoi!$B$2:$AB$601,8,0))</f>
        <v/>
      </c>
      <c r="H441" t="str">
        <f>IF(VLOOKUP($A441,Tournoi!$B$2:$AB$601,6,0)="","",VLOOKUP($A441,Tournoi!$B$2:$AB$601,12,0))</f>
        <v/>
      </c>
      <c r="I441" t="str">
        <f>IF(VLOOKUP($A441,Tournoi!$B$2:$AB$601,6,0)="","",VLOOKUP($A441,Tournoi!$B$2:$AB$601,13,0))</f>
        <v/>
      </c>
      <c r="J441" t="str">
        <f>IF(VLOOKUP($A441,Tournoi!$B$2:$AB$601,6,0)="","",VLOOKUP($A441,Tournoi!$B$2:$AB$601,17,0))</f>
        <v/>
      </c>
      <c r="K441" t="str">
        <f>IF(VLOOKUP($A441,Tournoi!$B$2:$AB$601,6,0)="","",VLOOKUP($A441,Tournoi!$B$2:$AB$601,18,0))</f>
        <v/>
      </c>
      <c r="L441" t="str">
        <f>IF(VLOOKUP($A441,Tournoi!$B$2:$AB$601,6,0)="","",VLOOKUP($A441,Tournoi!$B$2:$AB$601,22,0))</f>
        <v/>
      </c>
    </row>
    <row r="442" spans="1:12" ht="14.1" customHeight="1" x14ac:dyDescent="0.2">
      <c r="A442" s="30">
        <v>441</v>
      </c>
      <c r="B442" s="224">
        <f>IF(VLOOKUP($A442,Ludo_na!$A$2:$AB$602,3,0)="","",VLOOKUP($A442,Ludo_na!$A$2:$AB$602,2,0))</f>
        <v>415</v>
      </c>
      <c r="C442" s="225" t="str">
        <f>IF(VLOOKUP($A442,Tournoi!$B$2:$AB$601,3,0)="","",VLOOKUP($A442,Tournoi!$B$2:$AB$601,3,0))</f>
        <v>Brys</v>
      </c>
      <c r="D442" s="225" t="str">
        <f>IF(VLOOKUP($A442,Tournoi!$B$2:$AB$601,4,0)="","",VLOOKUP($A442,Tournoi!$B$2:$AB$601,4,0))</f>
        <v>Bart</v>
      </c>
      <c r="E442" t="str">
        <f>IF(VLOOKUP($A442,Tournoi!$B$2:$AB$601,5,0)="","",VLOOKUP($A442,Tournoi!$B$2:$AB$601,5,0))</f>
        <v/>
      </c>
      <c r="F442" t="str">
        <f>IF(VLOOKUP($A442,Tournoi!$B$2:$AB$601,6,0)="","",VLOOKUP($A442,Tournoi!$B$2:$AB$601,6,0))</f>
        <v/>
      </c>
      <c r="G442" t="str">
        <f>IF(VLOOKUP($A442,Tournoi!$B$2:$AB$601,6,0)="","",VLOOKUP($A442,Tournoi!$B$2:$AB$601,8,0))</f>
        <v/>
      </c>
      <c r="H442" t="str">
        <f>IF(VLOOKUP($A442,Tournoi!$B$2:$AB$601,6,0)="","",VLOOKUP($A442,Tournoi!$B$2:$AB$601,12,0))</f>
        <v/>
      </c>
      <c r="I442" t="str">
        <f>IF(VLOOKUP($A442,Tournoi!$B$2:$AB$601,6,0)="","",VLOOKUP($A442,Tournoi!$B$2:$AB$601,13,0))</f>
        <v/>
      </c>
      <c r="J442" t="str">
        <f>IF(VLOOKUP($A442,Tournoi!$B$2:$AB$601,6,0)="","",VLOOKUP($A442,Tournoi!$B$2:$AB$601,17,0))</f>
        <v/>
      </c>
      <c r="K442" t="str">
        <f>IF(VLOOKUP($A442,Tournoi!$B$2:$AB$601,6,0)="","",VLOOKUP($A442,Tournoi!$B$2:$AB$601,18,0))</f>
        <v/>
      </c>
      <c r="L442" t="str">
        <f>IF(VLOOKUP($A442,Tournoi!$B$2:$AB$601,6,0)="","",VLOOKUP($A442,Tournoi!$B$2:$AB$601,22,0))</f>
        <v/>
      </c>
    </row>
    <row r="443" spans="1:12" ht="14.1" customHeight="1" x14ac:dyDescent="0.2">
      <c r="A443" s="30">
        <v>442</v>
      </c>
      <c r="B443" s="224">
        <f>IF(VLOOKUP($A443,Ludo_na!$A$2:$AB$602,3,0)="","",VLOOKUP($A443,Ludo_na!$A$2:$AB$602,2,0))</f>
        <v>147</v>
      </c>
      <c r="C443" s="225" t="str">
        <f>IF(VLOOKUP($A443,Tournoi!$B$2:$AB$601,3,0)="","",VLOOKUP($A443,Tournoi!$B$2:$AB$601,3,0))</f>
        <v>Deniz</v>
      </c>
      <c r="D443" s="225" t="str">
        <f>IF(VLOOKUP($A443,Tournoi!$B$2:$AB$601,4,0)="","",VLOOKUP($A443,Tournoi!$B$2:$AB$601,4,0))</f>
        <v>Gael</v>
      </c>
      <c r="E443" t="str">
        <f>IF(VLOOKUP($A443,Tournoi!$B$2:$AB$601,5,0)="","",VLOOKUP($A443,Tournoi!$B$2:$AB$601,5,0))</f>
        <v/>
      </c>
      <c r="F443" t="str">
        <f>IF(VLOOKUP($A443,Tournoi!$B$2:$AB$601,6,0)="","",VLOOKUP($A443,Tournoi!$B$2:$AB$601,6,0))</f>
        <v>Aanwezig</v>
      </c>
      <c r="G443" t="str">
        <f>IF(VLOOKUP($A443,Tournoi!$B$2:$AB$601,6,0)="","",VLOOKUP($A443,Tournoi!$B$2:$AB$601,8,0))</f>
        <v>Notre Dame</v>
      </c>
      <c r="H443">
        <f>IF(VLOOKUP($A443,Tournoi!$B$2:$AB$601,6,0)="","",VLOOKUP($A443,Tournoi!$B$2:$AB$601,12,0))</f>
        <v>66.914285714285711</v>
      </c>
      <c r="I443" t="str">
        <f>IF(VLOOKUP($A443,Tournoi!$B$2:$AB$601,6,0)="","",VLOOKUP($A443,Tournoi!$B$2:$AB$601,13,0))</f>
        <v>Village</v>
      </c>
      <c r="J443">
        <f>IF(VLOOKUP($A443,Tournoi!$B$2:$AB$601,6,0)="","",VLOOKUP($A443,Tournoi!$B$2:$AB$601,17,0))</f>
        <v>104.30569948186529</v>
      </c>
      <c r="K443" t="str">
        <f>IF(VLOOKUP($A443,Tournoi!$B$2:$AB$601,6,0)="","",VLOOKUP($A443,Tournoi!$B$2:$AB$601,18,0))</f>
        <v>Die Burgen von Burgund: Das Würfelspiel</v>
      </c>
      <c r="L443">
        <f>IF(VLOOKUP($A443,Tournoi!$B$2:$AB$601,6,0)="","",VLOOKUP($A443,Tournoi!$B$2:$AB$601,22,0))</f>
        <v>75.216814159292042</v>
      </c>
    </row>
    <row r="444" spans="1:12" ht="14.1" customHeight="1" x14ac:dyDescent="0.2">
      <c r="A444" s="30">
        <v>443</v>
      </c>
      <c r="B444" s="224">
        <f>IF(VLOOKUP($A444,Ludo_na!$A$2:$AB$602,3,0)="","",VLOOKUP($A444,Ludo_na!$A$2:$AB$602,2,0))</f>
        <v>218</v>
      </c>
      <c r="C444" s="225" t="str">
        <f>IF(VLOOKUP($A444,Tournoi!$B$2:$AB$601,3,0)="","",VLOOKUP($A444,Tournoi!$B$2:$AB$601,3,0))</f>
        <v>Everaert</v>
      </c>
      <c r="D444" s="225" t="str">
        <f>IF(VLOOKUP($A444,Tournoi!$B$2:$AB$601,4,0)="","",VLOOKUP($A444,Tournoi!$B$2:$AB$601,4,0))</f>
        <v>Sebastiaan</v>
      </c>
      <c r="E444" t="str">
        <f>IF(VLOOKUP($A444,Tournoi!$B$2:$AB$601,5,0)="","",VLOOKUP($A444,Tournoi!$B$2:$AB$601,5,0))</f>
        <v/>
      </c>
      <c r="F444" t="str">
        <f>IF(VLOOKUP($A444,Tournoi!$B$2:$AB$601,6,0)="","",VLOOKUP($A444,Tournoi!$B$2:$AB$601,6,0))</f>
        <v/>
      </c>
      <c r="G444" t="str">
        <f>IF(VLOOKUP($A444,Tournoi!$B$2:$AB$601,6,0)="","",VLOOKUP($A444,Tournoi!$B$2:$AB$601,8,0))</f>
        <v/>
      </c>
      <c r="H444" t="str">
        <f>IF(VLOOKUP($A444,Tournoi!$B$2:$AB$601,6,0)="","",VLOOKUP($A444,Tournoi!$B$2:$AB$601,12,0))</f>
        <v/>
      </c>
      <c r="I444" t="str">
        <f>IF(VLOOKUP($A444,Tournoi!$B$2:$AB$601,6,0)="","",VLOOKUP($A444,Tournoi!$B$2:$AB$601,13,0))</f>
        <v/>
      </c>
      <c r="J444" t="str">
        <f>IF(VLOOKUP($A444,Tournoi!$B$2:$AB$601,6,0)="","",VLOOKUP($A444,Tournoi!$B$2:$AB$601,17,0))</f>
        <v/>
      </c>
      <c r="K444" t="str">
        <f>IF(VLOOKUP($A444,Tournoi!$B$2:$AB$601,6,0)="","",VLOOKUP($A444,Tournoi!$B$2:$AB$601,18,0))</f>
        <v/>
      </c>
      <c r="L444" t="str">
        <f>IF(VLOOKUP($A444,Tournoi!$B$2:$AB$601,6,0)="","",VLOOKUP($A444,Tournoi!$B$2:$AB$601,22,0))</f>
        <v/>
      </c>
    </row>
    <row r="445" spans="1:12" ht="14.1" customHeight="1" x14ac:dyDescent="0.2">
      <c r="A445" s="30">
        <v>444</v>
      </c>
      <c r="B445" s="224">
        <f>IF(VLOOKUP($A445,Ludo_na!$A$2:$AB$602,3,0)="","",VLOOKUP($A445,Ludo_na!$A$2:$AB$602,2,0))</f>
        <v>518</v>
      </c>
      <c r="C445" s="225" t="str">
        <f>IF(VLOOKUP($A445,Tournoi!$B$2:$AB$601,3,0)="","",VLOOKUP($A445,Tournoi!$B$2:$AB$601,3,0))</f>
        <v>Schmids</v>
      </c>
      <c r="D445" s="225" t="str">
        <f>IF(VLOOKUP($A445,Tournoi!$B$2:$AB$601,4,0)="","",VLOOKUP($A445,Tournoi!$B$2:$AB$601,4,0))</f>
        <v>Sophie</v>
      </c>
      <c r="E445" t="str">
        <f>IF(VLOOKUP($A445,Tournoi!$B$2:$AB$601,5,0)="","",VLOOKUP($A445,Tournoi!$B$2:$AB$601,5,0))</f>
        <v/>
      </c>
      <c r="F445" t="str">
        <f>IF(VLOOKUP($A445,Tournoi!$B$2:$AB$601,6,0)="","",VLOOKUP($A445,Tournoi!$B$2:$AB$601,6,0))</f>
        <v/>
      </c>
      <c r="G445" t="str">
        <f>IF(VLOOKUP($A445,Tournoi!$B$2:$AB$601,6,0)="","",VLOOKUP($A445,Tournoi!$B$2:$AB$601,8,0))</f>
        <v/>
      </c>
      <c r="H445" t="str">
        <f>IF(VLOOKUP($A445,Tournoi!$B$2:$AB$601,6,0)="","",VLOOKUP($A445,Tournoi!$B$2:$AB$601,12,0))</f>
        <v/>
      </c>
      <c r="I445" t="str">
        <f>IF(VLOOKUP($A445,Tournoi!$B$2:$AB$601,6,0)="","",VLOOKUP($A445,Tournoi!$B$2:$AB$601,13,0))</f>
        <v/>
      </c>
      <c r="J445" t="str">
        <f>IF(VLOOKUP($A445,Tournoi!$B$2:$AB$601,6,0)="","",VLOOKUP($A445,Tournoi!$B$2:$AB$601,17,0))</f>
        <v/>
      </c>
      <c r="K445" t="str">
        <f>IF(VLOOKUP($A445,Tournoi!$B$2:$AB$601,6,0)="","",VLOOKUP($A445,Tournoi!$B$2:$AB$601,18,0))</f>
        <v/>
      </c>
      <c r="L445" t="str">
        <f>IF(VLOOKUP($A445,Tournoi!$B$2:$AB$601,6,0)="","",VLOOKUP($A445,Tournoi!$B$2:$AB$601,22,0))</f>
        <v/>
      </c>
    </row>
    <row r="446" spans="1:12" ht="14.1" customHeight="1" x14ac:dyDescent="0.2">
      <c r="A446" s="30">
        <v>445</v>
      </c>
      <c r="B446" s="224">
        <f>IF(VLOOKUP($A446,Ludo_na!$A$2:$AB$602,3,0)="","",VLOOKUP($A446,Ludo_na!$A$2:$AB$602,2,0))</f>
        <v>185</v>
      </c>
      <c r="C446" s="225" t="str">
        <f>IF(VLOOKUP($A446,Tournoi!$B$2:$AB$601,3,0)="","",VLOOKUP($A446,Tournoi!$B$2:$AB$601,3,0))</f>
        <v>Dom</v>
      </c>
      <c r="D446" s="225" t="str">
        <f>IF(VLOOKUP($A446,Tournoi!$B$2:$AB$601,4,0)="","",VLOOKUP($A446,Tournoi!$B$2:$AB$601,4,0))</f>
        <v>Stein</v>
      </c>
      <c r="E446" t="str">
        <f>IF(VLOOKUP($A446,Tournoi!$B$2:$AB$601,5,0)="","",VLOOKUP($A446,Tournoi!$B$2:$AB$601,5,0))</f>
        <v/>
      </c>
      <c r="F446" t="str">
        <f>IF(VLOOKUP($A446,Tournoi!$B$2:$AB$601,6,0)="","",VLOOKUP($A446,Tournoi!$B$2:$AB$601,6,0))</f>
        <v/>
      </c>
      <c r="G446" t="str">
        <f>IF(VLOOKUP($A446,Tournoi!$B$2:$AB$601,6,0)="","",VLOOKUP($A446,Tournoi!$B$2:$AB$601,8,0))</f>
        <v/>
      </c>
      <c r="H446" t="str">
        <f>IF(VLOOKUP($A446,Tournoi!$B$2:$AB$601,6,0)="","",VLOOKUP($A446,Tournoi!$B$2:$AB$601,12,0))</f>
        <v/>
      </c>
      <c r="I446" t="str">
        <f>IF(VLOOKUP($A446,Tournoi!$B$2:$AB$601,6,0)="","",VLOOKUP($A446,Tournoi!$B$2:$AB$601,13,0))</f>
        <v/>
      </c>
      <c r="J446" t="str">
        <f>IF(VLOOKUP($A446,Tournoi!$B$2:$AB$601,6,0)="","",VLOOKUP($A446,Tournoi!$B$2:$AB$601,17,0))</f>
        <v/>
      </c>
      <c r="K446" t="str">
        <f>IF(VLOOKUP($A446,Tournoi!$B$2:$AB$601,6,0)="","",VLOOKUP($A446,Tournoi!$B$2:$AB$601,18,0))</f>
        <v/>
      </c>
      <c r="L446" t="str">
        <f>IF(VLOOKUP($A446,Tournoi!$B$2:$AB$601,6,0)="","",VLOOKUP($A446,Tournoi!$B$2:$AB$601,22,0))</f>
        <v/>
      </c>
    </row>
    <row r="447" spans="1:12" ht="14.1" customHeight="1" x14ac:dyDescent="0.2">
      <c r="A447" s="30">
        <v>446</v>
      </c>
      <c r="B447" s="224">
        <f>IF(VLOOKUP($A447,Ludo_na!$A$2:$AB$602,3,0)="","",VLOOKUP($A447,Ludo_na!$A$2:$AB$602,2,0))</f>
        <v>78</v>
      </c>
      <c r="C447" s="225" t="str">
        <f>IF(VLOOKUP($A447,Tournoi!$B$2:$AB$601,3,0)="","",VLOOKUP($A447,Tournoi!$B$2:$AB$601,3,0))</f>
        <v>De Wilde</v>
      </c>
      <c r="D447" s="225" t="str">
        <f>IF(VLOOKUP($A447,Tournoi!$B$2:$AB$601,4,0)="","",VLOOKUP($A447,Tournoi!$B$2:$AB$601,4,0))</f>
        <v>Steven</v>
      </c>
      <c r="E447" s="197" t="str">
        <f>IF(VLOOKUP($A447,Tournoi!$B$2:$AB$601,5,0)="","",VLOOKUP($A447,Tournoi!$B$2:$AB$601,5,0))</f>
        <v>Winning Movez</v>
      </c>
      <c r="F447" t="str">
        <f>IF(VLOOKUP($A447,Tournoi!$B$2:$AB$601,6,0)="","",VLOOKUP($A447,Tournoi!$B$2:$AB$601,6,0))</f>
        <v>Aanwezig</v>
      </c>
      <c r="G447" t="str">
        <f>IF(VLOOKUP($A447,Tournoi!$B$2:$AB$601,6,0)="","",VLOOKUP($A447,Tournoi!$B$2:$AB$601,8,0))</f>
        <v>Die Burgen von Burgund</v>
      </c>
      <c r="H447">
        <f>IF(VLOOKUP($A447,Tournoi!$B$2:$AB$601,6,0)="","",VLOOKUP($A447,Tournoi!$B$2:$AB$601,12,0))</f>
        <v>104.27272727272727</v>
      </c>
      <c r="I447" t="str">
        <f>IF(VLOOKUP($A447,Tournoi!$B$2:$AB$601,6,0)="","",VLOOKUP($A447,Tournoi!$B$2:$AB$601,13,0))</f>
        <v>Taverna</v>
      </c>
      <c r="J447">
        <f>IF(VLOOKUP($A447,Tournoi!$B$2:$AB$601,6,0)="","",VLOOKUP($A447,Tournoi!$B$2:$AB$601,17,0))</f>
        <v>66.930232558139522</v>
      </c>
      <c r="K447" t="str">
        <f>IF(VLOOKUP($A447,Tournoi!$B$2:$AB$601,6,0)="","",VLOOKUP($A447,Tournoi!$B$2:$AB$601,18,0))</f>
        <v>Istanbul: Das Würfelspiel</v>
      </c>
      <c r="L447">
        <f>IF(VLOOKUP($A447,Tournoi!$B$2:$AB$601,6,0)="","",VLOOKUP($A447,Tournoi!$B$2:$AB$601,22,0))</f>
        <v>104.27777777777777</v>
      </c>
    </row>
    <row r="448" spans="1:12" ht="14.1" customHeight="1" x14ac:dyDescent="0.2">
      <c r="A448" s="30">
        <v>447</v>
      </c>
      <c r="B448">
        <f>IF(VLOOKUP($A448,Ludo_na!$A$2:$AB$602,3,0)="","",VLOOKUP($A448,Ludo_na!$A$2:$AB$602,2,0))</f>
        <v>435</v>
      </c>
      <c r="C448" t="str">
        <f>IF(VLOOKUP($A448,Tournoi!$B$2:$AB$601,3,0)="","",VLOOKUP($A448,Tournoi!$B$2:$AB$601,3,0))</f>
        <v>Verhenne</v>
      </c>
      <c r="D448" t="str">
        <f>IF(VLOOKUP($A448,Tournoi!$B$2:$AB$601,4,0)="","",VLOOKUP($A448,Tournoi!$B$2:$AB$601,4,0))</f>
        <v>Daan</v>
      </c>
      <c r="E448" t="str">
        <f>IF(VLOOKUP($A448,Tournoi!$B$2:$AB$601,5,0)="","",VLOOKUP($A448,Tournoi!$B$2:$AB$601,5,0))</f>
        <v/>
      </c>
      <c r="F448" t="str">
        <f>IF(VLOOKUP($A448,Tournoi!$B$2:$AB$601,6,0)="","",VLOOKUP($A448,Tournoi!$B$2:$AB$601,6,0))</f>
        <v>Aanwezig</v>
      </c>
      <c r="G448" t="str">
        <f>IF(VLOOKUP($A448,Tournoi!$B$2:$AB$601,6,0)="","",VLOOKUP($A448,Tournoi!$B$2:$AB$601,8,0))</f>
        <v>Zooloretto</v>
      </c>
      <c r="H448">
        <f>IF(VLOOKUP($A448,Tournoi!$B$2:$AB$601,6,0)="","",VLOOKUP($A448,Tournoi!$B$2:$AB$601,12,0))</f>
        <v>50.20779220779221</v>
      </c>
      <c r="I448" t="str">
        <f>IF(VLOOKUP($A448,Tournoi!$B$2:$AB$601,6,0)="","",VLOOKUP($A448,Tournoi!$B$2:$AB$601,13,0))</f>
        <v>Hotel</v>
      </c>
      <c r="J448">
        <f>IF(VLOOKUP($A448,Tournoi!$B$2:$AB$601,6,0)="","",VLOOKUP($A448,Tournoi!$B$2:$AB$601,17,0))</f>
        <v>0.1</v>
      </c>
      <c r="K448" t="str">
        <f>IF(VLOOKUP($A448,Tournoi!$B$2:$AB$601,6,0)="","",VLOOKUP($A448,Tournoi!$B$2:$AB$601,18,0))</f>
        <v>Camel Up</v>
      </c>
      <c r="L448">
        <f>IF(VLOOKUP($A448,Tournoi!$B$2:$AB$601,6,0)="","",VLOOKUP($A448,Tournoi!$B$2:$AB$601,22,0))</f>
        <v>3.0927835051546393E-2</v>
      </c>
    </row>
    <row r="449" spans="1:12" ht="14.1" customHeight="1" x14ac:dyDescent="0.2">
      <c r="A449" s="30">
        <v>448</v>
      </c>
      <c r="B449">
        <f>IF(VLOOKUP($A449,Ludo_na!$A$2:$AB$602,3,0)="","",VLOOKUP($A449,Ludo_na!$A$2:$AB$602,2,0))</f>
        <v>350</v>
      </c>
      <c r="C449" t="str">
        <f>IF(VLOOKUP($A449,Tournoi!$B$2:$AB$601,3,0)="","",VLOOKUP($A449,Tournoi!$B$2:$AB$601,3,0))</f>
        <v>Vermeulen</v>
      </c>
      <c r="D449" t="str">
        <f>IF(VLOOKUP($A449,Tournoi!$B$2:$AB$601,4,0)="","",VLOOKUP($A449,Tournoi!$B$2:$AB$601,4,0))</f>
        <v>an</v>
      </c>
      <c r="E449" t="str">
        <f>IF(VLOOKUP($A449,Tournoi!$B$2:$AB$601,5,0)="","",VLOOKUP($A449,Tournoi!$B$2:$AB$601,5,0))</f>
        <v/>
      </c>
      <c r="F449" t="str">
        <f>IF(VLOOKUP($A449,Tournoi!$B$2:$AB$601,6,0)="","",VLOOKUP($A449,Tournoi!$B$2:$AB$601,6,0))</f>
        <v>Aanwezig</v>
      </c>
      <c r="G449" t="str">
        <f>IF(VLOOKUP($A449,Tournoi!$B$2:$AB$601,6,0)="","",VLOOKUP($A449,Tournoi!$B$2:$AB$601,8,0))</f>
        <v>La Isla</v>
      </c>
      <c r="H449">
        <f>IF(VLOOKUP($A449,Tournoi!$B$2:$AB$601,6,0)="","",VLOOKUP($A449,Tournoi!$B$2:$AB$601,12,0))</f>
        <v>33.59543010752688</v>
      </c>
      <c r="I449" t="str">
        <f>IF(VLOOKUP($A449,Tournoi!$B$2:$AB$601,6,0)="","",VLOOKUP($A449,Tournoi!$B$2:$AB$601,13,0))</f>
        <v>Die Burgen von Burgund</v>
      </c>
      <c r="J449">
        <f>IF(VLOOKUP($A449,Tournoi!$B$2:$AB$601,6,0)="","",VLOOKUP($A449,Tournoi!$B$2:$AB$601,17,0))</f>
        <v>66.924528301886781</v>
      </c>
      <c r="K449" t="str">
        <f>IF(VLOOKUP($A449,Tournoi!$B$2:$AB$601,6,0)="","",VLOOKUP($A449,Tournoi!$B$2:$AB$601,18,0))</f>
        <v>Istanbul: Das Würfelspiel</v>
      </c>
      <c r="L449">
        <f>IF(VLOOKUP($A449,Tournoi!$B$2:$AB$601,6,0)="","",VLOOKUP($A449,Tournoi!$B$2:$AB$601,22,0))</f>
        <v>0.16666666666666666</v>
      </c>
    </row>
    <row r="450" spans="1:12" ht="14.1" customHeight="1" x14ac:dyDescent="0.2">
      <c r="A450" s="30">
        <v>449</v>
      </c>
      <c r="B450" s="224">
        <f>IF(VLOOKUP($A450,Ludo_na!$A$2:$AB$602,3,0)="","",VLOOKUP($A450,Ludo_na!$A$2:$AB$602,2,0))</f>
        <v>309</v>
      </c>
      <c r="C450" s="225" t="str">
        <f>IF(VLOOKUP($A450,Tournoi!$B$2:$AB$601,3,0)="","",VLOOKUP($A450,Tournoi!$B$2:$AB$601,3,0))</f>
        <v>Vanherle</v>
      </c>
      <c r="D450" s="225" t="str">
        <f>IF(VLOOKUP($A450,Tournoi!$B$2:$AB$601,4,0)="","",VLOOKUP($A450,Tournoi!$B$2:$AB$601,4,0))</f>
        <v>Wim</v>
      </c>
      <c r="E450" t="str">
        <f>IF(VLOOKUP($A450,Tournoi!$B$2:$AB$601,5,0)="","",VLOOKUP($A450,Tournoi!$B$2:$AB$601,5,0))</f>
        <v/>
      </c>
      <c r="F450" t="str">
        <f>IF(VLOOKUP($A450,Tournoi!$B$2:$AB$601,6,0)="","",VLOOKUP($A450,Tournoi!$B$2:$AB$601,6,0))</f>
        <v/>
      </c>
      <c r="G450" t="str">
        <f>IF(VLOOKUP($A450,Tournoi!$B$2:$AB$601,6,0)="","",VLOOKUP($A450,Tournoi!$B$2:$AB$601,8,0))</f>
        <v/>
      </c>
      <c r="H450" t="str">
        <f>IF(VLOOKUP($A450,Tournoi!$B$2:$AB$601,6,0)="","",VLOOKUP($A450,Tournoi!$B$2:$AB$601,12,0))</f>
        <v/>
      </c>
      <c r="I450" t="str">
        <f>IF(VLOOKUP($A450,Tournoi!$B$2:$AB$601,6,0)="","",VLOOKUP($A450,Tournoi!$B$2:$AB$601,13,0))</f>
        <v/>
      </c>
      <c r="J450" t="str">
        <f>IF(VLOOKUP($A450,Tournoi!$B$2:$AB$601,6,0)="","",VLOOKUP($A450,Tournoi!$B$2:$AB$601,17,0))</f>
        <v/>
      </c>
      <c r="K450" t="str">
        <f>IF(VLOOKUP($A450,Tournoi!$B$2:$AB$601,6,0)="","",VLOOKUP($A450,Tournoi!$B$2:$AB$601,18,0))</f>
        <v/>
      </c>
      <c r="L450" t="str">
        <f>IF(VLOOKUP($A450,Tournoi!$B$2:$AB$601,6,0)="","",VLOOKUP($A450,Tournoi!$B$2:$AB$601,22,0))</f>
        <v/>
      </c>
    </row>
    <row r="451" spans="1:12" ht="14.1" customHeight="1" x14ac:dyDescent="0.2">
      <c r="A451" s="30">
        <v>450</v>
      </c>
      <c r="B451" s="224">
        <f>IF(VLOOKUP($A451,Ludo_na!$A$2:$AB$602,3,0)="","",VLOOKUP($A451,Ludo_na!$A$2:$AB$602,2,0))</f>
        <v>452</v>
      </c>
      <c r="C451" s="225" t="str">
        <f>IF(VLOOKUP($A451,Tournoi!$B$2:$AB$601,3,0)="","",VLOOKUP($A451,Tournoi!$B$2:$AB$601,3,0))</f>
        <v>Verryt</v>
      </c>
      <c r="D451" s="225" t="str">
        <f>IF(VLOOKUP($A451,Tournoi!$B$2:$AB$601,4,0)="","",VLOOKUP($A451,Tournoi!$B$2:$AB$601,4,0))</f>
        <v>Bjorn</v>
      </c>
      <c r="E451" t="str">
        <f>IF(VLOOKUP($A451,Tournoi!$B$2:$AB$601,5,0)="","",VLOOKUP($A451,Tournoi!$B$2:$AB$601,5,0))</f>
        <v/>
      </c>
      <c r="F451" t="str">
        <f>IF(VLOOKUP($A451,Tournoi!$B$2:$AB$601,6,0)="","",VLOOKUP($A451,Tournoi!$B$2:$AB$601,6,0))</f>
        <v/>
      </c>
      <c r="G451" t="str">
        <f>IF(VLOOKUP($A451,Tournoi!$B$2:$AB$601,6,0)="","",VLOOKUP($A451,Tournoi!$B$2:$AB$601,8,0))</f>
        <v/>
      </c>
      <c r="H451" t="str">
        <f>IF(VLOOKUP($A451,Tournoi!$B$2:$AB$601,6,0)="","",VLOOKUP($A451,Tournoi!$B$2:$AB$601,12,0))</f>
        <v/>
      </c>
      <c r="I451" t="str">
        <f>IF(VLOOKUP($A451,Tournoi!$B$2:$AB$601,6,0)="","",VLOOKUP($A451,Tournoi!$B$2:$AB$601,13,0))</f>
        <v/>
      </c>
      <c r="J451" t="str">
        <f>IF(VLOOKUP($A451,Tournoi!$B$2:$AB$601,6,0)="","",VLOOKUP($A451,Tournoi!$B$2:$AB$601,17,0))</f>
        <v/>
      </c>
      <c r="K451" t="str">
        <f>IF(VLOOKUP($A451,Tournoi!$B$2:$AB$601,6,0)="","",VLOOKUP($A451,Tournoi!$B$2:$AB$601,18,0))</f>
        <v/>
      </c>
      <c r="L451" t="str">
        <f>IF(VLOOKUP($A451,Tournoi!$B$2:$AB$601,6,0)="","",VLOOKUP($A451,Tournoi!$B$2:$AB$601,22,0))</f>
        <v/>
      </c>
    </row>
    <row r="452" spans="1:12" ht="14.1" customHeight="1" x14ac:dyDescent="0.2">
      <c r="A452" s="30">
        <v>451</v>
      </c>
      <c r="B452" s="224">
        <f>IF(VLOOKUP($A452,Ludo_na!$A$2:$AB$602,3,0)="","",VLOOKUP($A452,Ludo_na!$A$2:$AB$602,2,0))</f>
        <v>514</v>
      </c>
      <c r="C452" s="225" t="str">
        <f>IF(VLOOKUP($A452,Tournoi!$B$2:$AB$601,3,0)="","",VLOOKUP($A452,Tournoi!$B$2:$AB$601,3,0))</f>
        <v>Stremus</v>
      </c>
      <c r="D452" s="225" t="str">
        <f>IF(VLOOKUP($A452,Tournoi!$B$2:$AB$601,4,0)="","",VLOOKUP($A452,Tournoi!$B$2:$AB$601,4,0))</f>
        <v>Lise</v>
      </c>
      <c r="E452" t="str">
        <f>IF(VLOOKUP($A452,Tournoi!$B$2:$AB$601,5,0)="","",VLOOKUP($A452,Tournoi!$B$2:$AB$601,5,0))</f>
        <v/>
      </c>
      <c r="F452" t="str">
        <f>IF(VLOOKUP($A452,Tournoi!$B$2:$AB$601,6,0)="","",VLOOKUP($A452,Tournoi!$B$2:$AB$601,6,0))</f>
        <v/>
      </c>
      <c r="G452" t="str">
        <f>IF(VLOOKUP($A452,Tournoi!$B$2:$AB$601,6,0)="","",VLOOKUP($A452,Tournoi!$B$2:$AB$601,8,0))</f>
        <v/>
      </c>
      <c r="H452" t="str">
        <f>IF(VLOOKUP($A452,Tournoi!$B$2:$AB$601,6,0)="","",VLOOKUP($A452,Tournoi!$B$2:$AB$601,12,0))</f>
        <v/>
      </c>
      <c r="I452" t="str">
        <f>IF(VLOOKUP($A452,Tournoi!$B$2:$AB$601,6,0)="","",VLOOKUP($A452,Tournoi!$B$2:$AB$601,13,0))</f>
        <v/>
      </c>
      <c r="J452" t="str">
        <f>IF(VLOOKUP($A452,Tournoi!$B$2:$AB$601,6,0)="","",VLOOKUP($A452,Tournoi!$B$2:$AB$601,17,0))</f>
        <v/>
      </c>
      <c r="K452" t="str">
        <f>IF(VLOOKUP($A452,Tournoi!$B$2:$AB$601,6,0)="","",VLOOKUP($A452,Tournoi!$B$2:$AB$601,18,0))</f>
        <v/>
      </c>
      <c r="L452" t="str">
        <f>IF(VLOOKUP($A452,Tournoi!$B$2:$AB$601,6,0)="","",VLOOKUP($A452,Tournoi!$B$2:$AB$601,22,0))</f>
        <v/>
      </c>
    </row>
    <row r="453" spans="1:12" ht="14.1" customHeight="1" x14ac:dyDescent="0.2">
      <c r="A453" s="30">
        <v>452</v>
      </c>
      <c r="B453" s="224">
        <f>IF(VLOOKUP($A453,Ludo_na!$A$2:$AB$602,3,0)="","",VLOOKUP($A453,Ludo_na!$A$2:$AB$602,2,0))</f>
        <v>401</v>
      </c>
      <c r="C453" s="225" t="str">
        <f>IF(VLOOKUP($A453,Tournoi!$B$2:$AB$601,3,0)="","",VLOOKUP($A453,Tournoi!$B$2:$AB$601,3,0))</f>
        <v>Billiet</v>
      </c>
      <c r="D453" s="225" t="str">
        <f>IF(VLOOKUP($A453,Tournoi!$B$2:$AB$601,4,0)="","",VLOOKUP($A453,Tournoi!$B$2:$AB$601,4,0))</f>
        <v>Joost</v>
      </c>
      <c r="E453" t="str">
        <f>IF(VLOOKUP($A453,Tournoi!$B$2:$AB$601,5,0)="","",VLOOKUP($A453,Tournoi!$B$2:$AB$601,5,0))</f>
        <v/>
      </c>
      <c r="F453" t="str">
        <f>IF(VLOOKUP($A453,Tournoi!$B$2:$AB$601,6,0)="","",VLOOKUP($A453,Tournoi!$B$2:$AB$601,6,0))</f>
        <v/>
      </c>
      <c r="G453" t="str">
        <f>IF(VLOOKUP($A453,Tournoi!$B$2:$AB$601,6,0)="","",VLOOKUP($A453,Tournoi!$B$2:$AB$601,8,0))</f>
        <v/>
      </c>
      <c r="H453" t="str">
        <f>IF(VLOOKUP($A453,Tournoi!$B$2:$AB$601,6,0)="","",VLOOKUP($A453,Tournoi!$B$2:$AB$601,12,0))</f>
        <v/>
      </c>
      <c r="I453" t="str">
        <f>IF(VLOOKUP($A453,Tournoi!$B$2:$AB$601,6,0)="","",VLOOKUP($A453,Tournoi!$B$2:$AB$601,13,0))</f>
        <v/>
      </c>
      <c r="J453" t="str">
        <f>IF(VLOOKUP($A453,Tournoi!$B$2:$AB$601,6,0)="","",VLOOKUP($A453,Tournoi!$B$2:$AB$601,17,0))</f>
        <v/>
      </c>
      <c r="K453" t="str">
        <f>IF(VLOOKUP($A453,Tournoi!$B$2:$AB$601,6,0)="","",VLOOKUP($A453,Tournoi!$B$2:$AB$601,18,0))</f>
        <v/>
      </c>
      <c r="L453" t="str">
        <f>IF(VLOOKUP($A453,Tournoi!$B$2:$AB$601,6,0)="","",VLOOKUP($A453,Tournoi!$B$2:$AB$601,22,0))</f>
        <v/>
      </c>
    </row>
    <row r="454" spans="1:12" ht="14.1" customHeight="1" x14ac:dyDescent="0.2">
      <c r="A454" s="30">
        <v>453</v>
      </c>
      <c r="B454" s="224">
        <f>IF(VLOOKUP($A454,Ludo_na!$A$2:$AB$602,3,0)="","",VLOOKUP($A454,Ludo_na!$A$2:$AB$602,2,0))</f>
        <v>486</v>
      </c>
      <c r="C454" s="225" t="str">
        <f>IF(VLOOKUP($A454,Tournoi!$B$2:$AB$601,3,0)="","",VLOOKUP($A454,Tournoi!$B$2:$AB$601,3,0))</f>
        <v>Vangheluwe</v>
      </c>
      <c r="D454" s="225" t="str">
        <f>IF(VLOOKUP($A454,Tournoi!$B$2:$AB$601,4,0)="","",VLOOKUP($A454,Tournoi!$B$2:$AB$601,4,0))</f>
        <v>Fien</v>
      </c>
      <c r="E454" t="str">
        <f>IF(VLOOKUP($A454,Tournoi!$B$2:$AB$601,5,0)="","",VLOOKUP($A454,Tournoi!$B$2:$AB$601,5,0))</f>
        <v/>
      </c>
      <c r="F454" t="str">
        <f>IF(VLOOKUP($A454,Tournoi!$B$2:$AB$601,6,0)="","",VLOOKUP($A454,Tournoi!$B$2:$AB$601,6,0))</f>
        <v/>
      </c>
      <c r="G454" t="str">
        <f>IF(VLOOKUP($A454,Tournoi!$B$2:$AB$601,6,0)="","",VLOOKUP($A454,Tournoi!$B$2:$AB$601,8,0))</f>
        <v/>
      </c>
      <c r="H454" t="str">
        <f>IF(VLOOKUP($A454,Tournoi!$B$2:$AB$601,6,0)="","",VLOOKUP($A454,Tournoi!$B$2:$AB$601,12,0))</f>
        <v/>
      </c>
      <c r="I454" t="str">
        <f>IF(VLOOKUP($A454,Tournoi!$B$2:$AB$601,6,0)="","",VLOOKUP($A454,Tournoi!$B$2:$AB$601,13,0))</f>
        <v/>
      </c>
      <c r="J454" t="str">
        <f>IF(VLOOKUP($A454,Tournoi!$B$2:$AB$601,6,0)="","",VLOOKUP($A454,Tournoi!$B$2:$AB$601,17,0))</f>
        <v/>
      </c>
      <c r="K454" t="str">
        <f>IF(VLOOKUP($A454,Tournoi!$B$2:$AB$601,6,0)="","",VLOOKUP($A454,Tournoi!$B$2:$AB$601,18,0))</f>
        <v/>
      </c>
      <c r="L454" t="str">
        <f>IF(VLOOKUP($A454,Tournoi!$B$2:$AB$601,6,0)="","",VLOOKUP($A454,Tournoi!$B$2:$AB$601,22,0))</f>
        <v/>
      </c>
    </row>
    <row r="455" spans="1:12" ht="14.1" customHeight="1" x14ac:dyDescent="0.2">
      <c r="A455" s="30">
        <v>454</v>
      </c>
      <c r="B455" s="224">
        <f>IF(VLOOKUP($A455,Ludo_na!$A$2:$AB$602,3,0)="","",VLOOKUP($A455,Ludo_na!$A$2:$AB$602,2,0))</f>
        <v>151</v>
      </c>
      <c r="C455" s="225" t="str">
        <f>IF(VLOOKUP($A455,Tournoi!$B$2:$AB$601,3,0)="","",VLOOKUP($A455,Tournoi!$B$2:$AB$601,3,0))</f>
        <v>Devos</v>
      </c>
      <c r="D455" s="225" t="str">
        <f>IF(VLOOKUP($A455,Tournoi!$B$2:$AB$601,4,0)="","",VLOOKUP($A455,Tournoi!$B$2:$AB$601,4,0))</f>
        <v>Jonas</v>
      </c>
      <c r="E455" t="str">
        <f>IF(VLOOKUP($A455,Tournoi!$B$2:$AB$601,5,0)="","",VLOOKUP($A455,Tournoi!$B$2:$AB$601,5,0))</f>
        <v>Imagimonde</v>
      </c>
      <c r="F455" t="str">
        <f>IF(VLOOKUP($A455,Tournoi!$B$2:$AB$601,6,0)="","",VLOOKUP($A455,Tournoi!$B$2:$AB$601,6,0))</f>
        <v>Aanwezig</v>
      </c>
      <c r="G455" t="str">
        <f>IF(VLOOKUP($A455,Tournoi!$B$2:$AB$601,6,0)="","",VLOOKUP($A455,Tournoi!$B$2:$AB$601,8,0))</f>
        <v>Berenpark</v>
      </c>
      <c r="H455">
        <f>IF(VLOOKUP($A455,Tournoi!$B$2:$AB$601,6,0)="","",VLOOKUP($A455,Tournoi!$B$2:$AB$601,12,0))</f>
        <v>104.29859154929578</v>
      </c>
      <c r="I455" t="str">
        <f>IF(VLOOKUP($A455,Tournoi!$B$2:$AB$601,6,0)="","",VLOOKUP($A455,Tournoi!$B$2:$AB$601,13,0))</f>
        <v>Die Burgen von Burgund</v>
      </c>
      <c r="J455">
        <f>IF(VLOOKUP($A455,Tournoi!$B$2:$AB$601,6,0)="","",VLOOKUP($A455,Tournoi!$B$2:$AB$601,17,0))</f>
        <v>0.21609702315325249</v>
      </c>
      <c r="K455" t="str">
        <f>IF(VLOOKUP($A455,Tournoi!$B$2:$AB$601,6,0)="","",VLOOKUP($A455,Tournoi!$B$2:$AB$601,18,0))</f>
        <v>Majesty</v>
      </c>
      <c r="L455">
        <f>IF(VLOOKUP($A455,Tournoi!$B$2:$AB$601,6,0)="","",VLOOKUP($A455,Tournoi!$B$2:$AB$601,22,0))</f>
        <v>33.574229691876745</v>
      </c>
    </row>
    <row r="456" spans="1:12" ht="14.1" customHeight="1" x14ac:dyDescent="0.2">
      <c r="A456" s="30">
        <v>455</v>
      </c>
      <c r="B456" s="224">
        <f>IF(VLOOKUP($A456,Ludo_na!$A$2:$AB$602,3,0)="","",VLOOKUP($A456,Ludo_na!$A$2:$AB$602,2,0))</f>
        <v>394</v>
      </c>
      <c r="C456" s="225" t="str">
        <f>IF(VLOOKUP($A456,Tournoi!$B$2:$AB$601,3,0)="","",VLOOKUP($A456,Tournoi!$B$2:$AB$601,3,0))</f>
        <v>Vervecke</v>
      </c>
      <c r="D456" s="225" t="str">
        <f>IF(VLOOKUP($A456,Tournoi!$B$2:$AB$601,4,0)="","",VLOOKUP($A456,Tournoi!$B$2:$AB$601,4,0))</f>
        <v>Frederick</v>
      </c>
      <c r="E456" t="str">
        <f>IF(VLOOKUP($A456,Tournoi!$B$2:$AB$601,5,0)="","",VLOOKUP($A456,Tournoi!$B$2:$AB$601,5,0))</f>
        <v/>
      </c>
      <c r="F456" t="str">
        <f>IF(VLOOKUP($A456,Tournoi!$B$2:$AB$601,6,0)="","",VLOOKUP($A456,Tournoi!$B$2:$AB$601,6,0))</f>
        <v/>
      </c>
      <c r="G456" t="str">
        <f>IF(VLOOKUP($A456,Tournoi!$B$2:$AB$601,6,0)="","",VLOOKUP($A456,Tournoi!$B$2:$AB$601,8,0))</f>
        <v/>
      </c>
      <c r="H456" t="str">
        <f>IF(VLOOKUP($A456,Tournoi!$B$2:$AB$601,6,0)="","",VLOOKUP($A456,Tournoi!$B$2:$AB$601,12,0))</f>
        <v/>
      </c>
      <c r="I456" t="str">
        <f>IF(VLOOKUP($A456,Tournoi!$B$2:$AB$601,6,0)="","",VLOOKUP($A456,Tournoi!$B$2:$AB$601,13,0))</f>
        <v/>
      </c>
      <c r="J456" t="str">
        <f>IF(VLOOKUP($A456,Tournoi!$B$2:$AB$601,6,0)="","",VLOOKUP($A456,Tournoi!$B$2:$AB$601,17,0))</f>
        <v/>
      </c>
      <c r="K456" t="str">
        <f>IF(VLOOKUP($A456,Tournoi!$B$2:$AB$601,6,0)="","",VLOOKUP($A456,Tournoi!$B$2:$AB$601,18,0))</f>
        <v/>
      </c>
      <c r="L456" t="str">
        <f>IF(VLOOKUP($A456,Tournoi!$B$2:$AB$601,6,0)="","",VLOOKUP($A456,Tournoi!$B$2:$AB$601,22,0))</f>
        <v/>
      </c>
    </row>
    <row r="457" spans="1:12" ht="14.1" customHeight="1" x14ac:dyDescent="0.2">
      <c r="A457" s="30">
        <v>456</v>
      </c>
      <c r="B457" s="224">
        <f>IF(VLOOKUP($A457,Ludo_na!$A$2:$AB$602,3,0)="","",VLOOKUP($A457,Ludo_na!$A$2:$AB$602,2,0))</f>
        <v>265</v>
      </c>
      <c r="C457" s="225" t="str">
        <f>IF(VLOOKUP($A457,Tournoi!$B$2:$AB$601,3,0)="","",VLOOKUP($A457,Tournoi!$B$2:$AB$601,3,0))</f>
        <v>Mertens</v>
      </c>
      <c r="D457" s="225" t="str">
        <f>IF(VLOOKUP($A457,Tournoi!$B$2:$AB$601,4,0)="","",VLOOKUP($A457,Tournoi!$B$2:$AB$601,4,0))</f>
        <v>Elly</v>
      </c>
      <c r="E457" t="str">
        <f>IF(VLOOKUP($A457,Tournoi!$B$2:$AB$601,5,0)="","",VLOOKUP($A457,Tournoi!$B$2:$AB$601,5,0))</f>
        <v/>
      </c>
      <c r="F457" t="str">
        <f>IF(VLOOKUP($A457,Tournoi!$B$2:$AB$601,6,0)="","",VLOOKUP($A457,Tournoi!$B$2:$AB$601,6,0))</f>
        <v/>
      </c>
      <c r="G457" t="str">
        <f>IF(VLOOKUP($A457,Tournoi!$B$2:$AB$601,6,0)="","",VLOOKUP($A457,Tournoi!$B$2:$AB$601,8,0))</f>
        <v/>
      </c>
      <c r="H457" t="str">
        <f>IF(VLOOKUP($A457,Tournoi!$B$2:$AB$601,6,0)="","",VLOOKUP($A457,Tournoi!$B$2:$AB$601,12,0))</f>
        <v/>
      </c>
      <c r="I457" t="str">
        <f>IF(VLOOKUP($A457,Tournoi!$B$2:$AB$601,6,0)="","",VLOOKUP($A457,Tournoi!$B$2:$AB$601,13,0))</f>
        <v/>
      </c>
      <c r="J457" t="str">
        <f>IF(VLOOKUP($A457,Tournoi!$B$2:$AB$601,6,0)="","",VLOOKUP($A457,Tournoi!$B$2:$AB$601,17,0))</f>
        <v/>
      </c>
      <c r="K457" t="str">
        <f>IF(VLOOKUP($A457,Tournoi!$B$2:$AB$601,6,0)="","",VLOOKUP($A457,Tournoi!$B$2:$AB$601,18,0))</f>
        <v/>
      </c>
      <c r="L457" t="str">
        <f>IF(VLOOKUP($A457,Tournoi!$B$2:$AB$601,6,0)="","",VLOOKUP($A457,Tournoi!$B$2:$AB$601,22,0))</f>
        <v/>
      </c>
    </row>
    <row r="458" spans="1:12" ht="14.1" customHeight="1" x14ac:dyDescent="0.2">
      <c r="A458" s="30">
        <v>457</v>
      </c>
      <c r="B458" s="224">
        <f>IF(VLOOKUP($A458,Ludo_na!$A$2:$AB$602,3,0)="","",VLOOKUP($A458,Ludo_na!$A$2:$AB$602,2,0))</f>
        <v>358</v>
      </c>
      <c r="C458" s="225" t="str">
        <f>IF(VLOOKUP($A458,Tournoi!$B$2:$AB$601,3,0)="","",VLOOKUP($A458,Tournoi!$B$2:$AB$601,3,0))</f>
        <v>Van Herck</v>
      </c>
      <c r="D458" s="225" t="str">
        <f>IF(VLOOKUP($A458,Tournoi!$B$2:$AB$601,4,0)="","",VLOOKUP($A458,Tournoi!$B$2:$AB$601,4,0))</f>
        <v>Michiel</v>
      </c>
      <c r="E458" t="str">
        <f>IF(VLOOKUP($A458,Tournoi!$B$2:$AB$601,5,0)="","",VLOOKUP($A458,Tournoi!$B$2:$AB$601,5,0))</f>
        <v/>
      </c>
      <c r="F458" t="str">
        <f>IF(VLOOKUP($A458,Tournoi!$B$2:$AB$601,6,0)="","",VLOOKUP($A458,Tournoi!$B$2:$AB$601,6,0))</f>
        <v/>
      </c>
      <c r="G458" t="str">
        <f>IF(VLOOKUP($A458,Tournoi!$B$2:$AB$601,6,0)="","",VLOOKUP($A458,Tournoi!$B$2:$AB$601,8,0))</f>
        <v/>
      </c>
      <c r="H458" t="str">
        <f>IF(VLOOKUP($A458,Tournoi!$B$2:$AB$601,6,0)="","",VLOOKUP($A458,Tournoi!$B$2:$AB$601,12,0))</f>
        <v/>
      </c>
      <c r="I458" t="str">
        <f>IF(VLOOKUP($A458,Tournoi!$B$2:$AB$601,6,0)="","",VLOOKUP($A458,Tournoi!$B$2:$AB$601,13,0))</f>
        <v/>
      </c>
      <c r="J458" t="str">
        <f>IF(VLOOKUP($A458,Tournoi!$B$2:$AB$601,6,0)="","",VLOOKUP($A458,Tournoi!$B$2:$AB$601,17,0))</f>
        <v/>
      </c>
      <c r="K458" t="str">
        <f>IF(VLOOKUP($A458,Tournoi!$B$2:$AB$601,6,0)="","",VLOOKUP($A458,Tournoi!$B$2:$AB$601,18,0))</f>
        <v/>
      </c>
      <c r="L458" t="str">
        <f>IF(VLOOKUP($A458,Tournoi!$B$2:$AB$601,6,0)="","",VLOOKUP($A458,Tournoi!$B$2:$AB$601,22,0))</f>
        <v/>
      </c>
    </row>
    <row r="459" spans="1:12" ht="14.1" customHeight="1" x14ac:dyDescent="0.2">
      <c r="A459" s="30">
        <v>458</v>
      </c>
      <c r="B459" s="224">
        <f>IF(VLOOKUP($A459,Ludo_na!$A$2:$AB$602,3,0)="","",VLOOKUP($A459,Ludo_na!$A$2:$AB$602,2,0))</f>
        <v>363</v>
      </c>
      <c r="C459" s="225" t="str">
        <f>IF(VLOOKUP($A459,Tournoi!$B$2:$AB$601,3,0)="","",VLOOKUP($A459,Tournoi!$B$2:$AB$601,3,0))</f>
        <v>Hendrickx</v>
      </c>
      <c r="D459" s="225" t="str">
        <f>IF(VLOOKUP($A459,Tournoi!$B$2:$AB$601,4,0)="","",VLOOKUP($A459,Tournoi!$B$2:$AB$601,4,0))</f>
        <v>Jethro</v>
      </c>
      <c r="E459" t="str">
        <f>IF(VLOOKUP($A459,Tournoi!$B$2:$AB$601,5,0)="","",VLOOKUP($A459,Tournoi!$B$2:$AB$601,5,0))</f>
        <v/>
      </c>
      <c r="F459" t="str">
        <f>IF(VLOOKUP($A459,Tournoi!$B$2:$AB$601,6,0)="","",VLOOKUP($A459,Tournoi!$B$2:$AB$601,6,0))</f>
        <v/>
      </c>
      <c r="G459" t="str">
        <f>IF(VLOOKUP($A459,Tournoi!$B$2:$AB$601,6,0)="","",VLOOKUP($A459,Tournoi!$B$2:$AB$601,8,0))</f>
        <v/>
      </c>
      <c r="H459" t="str">
        <f>IF(VLOOKUP($A459,Tournoi!$B$2:$AB$601,6,0)="","",VLOOKUP($A459,Tournoi!$B$2:$AB$601,12,0))</f>
        <v/>
      </c>
      <c r="I459" t="str">
        <f>IF(VLOOKUP($A459,Tournoi!$B$2:$AB$601,6,0)="","",VLOOKUP($A459,Tournoi!$B$2:$AB$601,13,0))</f>
        <v/>
      </c>
      <c r="J459" t="str">
        <f>IF(VLOOKUP($A459,Tournoi!$B$2:$AB$601,6,0)="","",VLOOKUP($A459,Tournoi!$B$2:$AB$601,17,0))</f>
        <v/>
      </c>
      <c r="K459" t="str">
        <f>IF(VLOOKUP($A459,Tournoi!$B$2:$AB$601,6,0)="","",VLOOKUP($A459,Tournoi!$B$2:$AB$601,18,0))</f>
        <v/>
      </c>
      <c r="L459" t="str">
        <f>IF(VLOOKUP($A459,Tournoi!$B$2:$AB$601,6,0)="","",VLOOKUP($A459,Tournoi!$B$2:$AB$601,22,0))</f>
        <v/>
      </c>
    </row>
    <row r="460" spans="1:12" ht="14.1" customHeight="1" x14ac:dyDescent="0.2">
      <c r="A460" s="30">
        <v>459</v>
      </c>
      <c r="B460" s="224">
        <f>IF(VLOOKUP($A460,Ludo_na!$A$2:$AB$602,3,0)="","",VLOOKUP($A460,Ludo_na!$A$2:$AB$602,2,0))</f>
        <v>427</v>
      </c>
      <c r="C460" s="225" t="str">
        <f>IF(VLOOKUP($A460,Tournoi!$B$2:$AB$601,3,0)="","",VLOOKUP($A460,Tournoi!$B$2:$AB$601,3,0))</f>
        <v>Renard</v>
      </c>
      <c r="D460" s="225" t="str">
        <f>IF(VLOOKUP($A460,Tournoi!$B$2:$AB$601,4,0)="","",VLOOKUP($A460,Tournoi!$B$2:$AB$601,4,0))</f>
        <v>Carine</v>
      </c>
      <c r="E460" t="str">
        <f>IF(VLOOKUP($A460,Tournoi!$B$2:$AB$601,5,0)="","",VLOOKUP($A460,Tournoi!$B$2:$AB$601,5,0))</f>
        <v/>
      </c>
      <c r="F460" t="str">
        <f>IF(VLOOKUP($A460,Tournoi!$B$2:$AB$601,6,0)="","",VLOOKUP($A460,Tournoi!$B$2:$AB$601,6,0))</f>
        <v/>
      </c>
      <c r="G460" t="str">
        <f>IF(VLOOKUP($A460,Tournoi!$B$2:$AB$601,6,0)="","",VLOOKUP($A460,Tournoi!$B$2:$AB$601,8,0))</f>
        <v/>
      </c>
      <c r="H460" t="str">
        <f>IF(VLOOKUP($A460,Tournoi!$B$2:$AB$601,6,0)="","",VLOOKUP($A460,Tournoi!$B$2:$AB$601,12,0))</f>
        <v/>
      </c>
      <c r="I460" t="str">
        <f>IF(VLOOKUP($A460,Tournoi!$B$2:$AB$601,6,0)="","",VLOOKUP($A460,Tournoi!$B$2:$AB$601,13,0))</f>
        <v/>
      </c>
      <c r="J460" t="str">
        <f>IF(VLOOKUP($A460,Tournoi!$B$2:$AB$601,6,0)="","",VLOOKUP($A460,Tournoi!$B$2:$AB$601,17,0))</f>
        <v/>
      </c>
      <c r="K460" t="str">
        <f>IF(VLOOKUP($A460,Tournoi!$B$2:$AB$601,6,0)="","",VLOOKUP($A460,Tournoi!$B$2:$AB$601,18,0))</f>
        <v/>
      </c>
      <c r="L460" t="str">
        <f>IF(VLOOKUP($A460,Tournoi!$B$2:$AB$601,6,0)="","",VLOOKUP($A460,Tournoi!$B$2:$AB$601,22,0))</f>
        <v/>
      </c>
    </row>
    <row r="461" spans="1:12" ht="14.1" customHeight="1" x14ac:dyDescent="0.2">
      <c r="A461" s="30">
        <v>460</v>
      </c>
      <c r="B461" s="224">
        <f>IF(VLOOKUP($A461,Ludo_na!$A$2:$AB$602,3,0)="","",VLOOKUP($A461,Ludo_na!$A$2:$AB$602,2,0))</f>
        <v>26</v>
      </c>
      <c r="C461" s="225" t="str">
        <f>IF(VLOOKUP($A461,Tournoi!$B$2:$AB$601,3,0)="","",VLOOKUP($A461,Tournoi!$B$2:$AB$601,3,0))</f>
        <v>Kenens</v>
      </c>
      <c r="D461" s="225" t="str">
        <f>IF(VLOOKUP($A461,Tournoi!$B$2:$AB$601,4,0)="","",VLOOKUP($A461,Tournoi!$B$2:$AB$601,4,0))</f>
        <v>Patrick</v>
      </c>
      <c r="E461" s="197" t="str">
        <f>IF(VLOOKUP($A461,Tournoi!$B$2:$AB$601,5,0)="","",VLOOKUP($A461,Tournoi!$B$2:$AB$601,5,0))</f>
        <v>Spellenclub Mechelen</v>
      </c>
      <c r="F461" s="226" t="str">
        <f>IF(VLOOKUP($A461,Tournoi!$B$2:$AB$601,6,0)="","",VLOOKUP($A461,Tournoi!$B$2:$AB$601,6,0))</f>
        <v>Aanwezig</v>
      </c>
      <c r="G461" s="226" t="str">
        <f>IF(VLOOKUP($A461,Tournoi!$B$2:$AB$601,6,0)="","",VLOOKUP($A461,Tournoi!$B$2:$AB$601,8,0))</f>
        <v>De Kolonisten van Catan</v>
      </c>
      <c r="H461" s="227">
        <f>IF(VLOOKUP($A461,Tournoi!$B$2:$AB$601,6,0)="","",VLOOKUP($A461,Tournoi!$B$2:$AB$601,12,0))</f>
        <v>16.858974358974358</v>
      </c>
      <c r="I461" s="226" t="str">
        <f>IF(VLOOKUP($A461,Tournoi!$B$2:$AB$601,6,0)="","",VLOOKUP($A461,Tournoi!$B$2:$AB$601,13,0))</f>
        <v>Great Western Trail</v>
      </c>
      <c r="J461" s="227">
        <f>IF(VLOOKUP($A461,Tournoi!$B$2:$AB$601,6,0)="","",VLOOKUP($A461,Tournoi!$B$2:$AB$601,17,0))</f>
        <v>66.919778699861681</v>
      </c>
      <c r="K461" s="226" t="str">
        <f>IF(VLOOKUP($A461,Tournoi!$B$2:$AB$601,6,0)="","",VLOOKUP($A461,Tournoi!$B$2:$AB$601,18,0))</f>
        <v>Istanbul: Das Würfelspiel</v>
      </c>
      <c r="L461" s="227">
        <f>IF(VLOOKUP($A461,Tournoi!$B$2:$AB$601,6,0)="","",VLOOKUP($A461,Tournoi!$B$2:$AB$601,22,0))</f>
        <v>0.2</v>
      </c>
    </row>
    <row r="462" spans="1:12" ht="14.1" customHeight="1" x14ac:dyDescent="0.2">
      <c r="A462" s="30">
        <v>461</v>
      </c>
      <c r="B462" s="224">
        <f>IF(VLOOKUP($A462,Ludo_na!$A$2:$AB$602,3,0)="","",VLOOKUP($A462,Ludo_na!$A$2:$AB$602,2,0))</f>
        <v>245</v>
      </c>
      <c r="C462" s="225" t="str">
        <f>IF(VLOOKUP($A462,Tournoi!$B$2:$AB$601,3,0)="","",VLOOKUP($A462,Tournoi!$B$2:$AB$601,3,0))</f>
        <v>Van de Maele</v>
      </c>
      <c r="D462" s="225" t="str">
        <f>IF(VLOOKUP($A462,Tournoi!$B$2:$AB$601,4,0)="","",VLOOKUP($A462,Tournoi!$B$2:$AB$601,4,0))</f>
        <v>Dave</v>
      </c>
      <c r="E462" t="str">
        <f>IF(VLOOKUP($A462,Tournoi!$B$2:$AB$601,5,0)="","",VLOOKUP($A462,Tournoi!$B$2:$AB$601,5,0))</f>
        <v/>
      </c>
      <c r="F462" t="str">
        <f>IF(VLOOKUP($A462,Tournoi!$B$2:$AB$601,6,0)="","",VLOOKUP($A462,Tournoi!$B$2:$AB$601,6,0))</f>
        <v/>
      </c>
      <c r="G462" t="str">
        <f>IF(VLOOKUP($A462,Tournoi!$B$2:$AB$601,6,0)="","",VLOOKUP($A462,Tournoi!$B$2:$AB$601,8,0))</f>
        <v/>
      </c>
      <c r="H462" t="str">
        <f>IF(VLOOKUP($A462,Tournoi!$B$2:$AB$601,6,0)="","",VLOOKUP($A462,Tournoi!$B$2:$AB$601,12,0))</f>
        <v/>
      </c>
      <c r="I462" t="str">
        <f>IF(VLOOKUP($A462,Tournoi!$B$2:$AB$601,6,0)="","",VLOOKUP($A462,Tournoi!$B$2:$AB$601,13,0))</f>
        <v/>
      </c>
      <c r="J462" t="str">
        <f>IF(VLOOKUP($A462,Tournoi!$B$2:$AB$601,6,0)="","",VLOOKUP($A462,Tournoi!$B$2:$AB$601,17,0))</f>
        <v/>
      </c>
      <c r="K462" t="str">
        <f>IF(VLOOKUP($A462,Tournoi!$B$2:$AB$601,6,0)="","",VLOOKUP($A462,Tournoi!$B$2:$AB$601,18,0))</f>
        <v/>
      </c>
      <c r="L462" t="str">
        <f>IF(VLOOKUP($A462,Tournoi!$B$2:$AB$601,6,0)="","",VLOOKUP($A462,Tournoi!$B$2:$AB$601,22,0))</f>
        <v/>
      </c>
    </row>
    <row r="463" spans="1:12" ht="14.1" customHeight="1" x14ac:dyDescent="0.2">
      <c r="A463" s="30">
        <v>462</v>
      </c>
      <c r="B463" s="224">
        <f>IF(VLOOKUP($A463,Ludo_na!$A$2:$AB$602,3,0)="","",VLOOKUP($A463,Ludo_na!$A$2:$AB$602,2,0))</f>
        <v>299</v>
      </c>
      <c r="C463" s="225" t="str">
        <f>IF(VLOOKUP($A463,Tournoi!$B$2:$AB$601,3,0)="","",VLOOKUP($A463,Tournoi!$B$2:$AB$601,3,0))</f>
        <v>Victor</v>
      </c>
      <c r="D463" s="225" t="str">
        <f>IF(VLOOKUP($A463,Tournoi!$B$2:$AB$601,4,0)="","",VLOOKUP($A463,Tournoi!$B$2:$AB$601,4,0))</f>
        <v>Nicolas</v>
      </c>
      <c r="E463" t="str">
        <f>IF(VLOOKUP($A463,Tournoi!$B$2:$AB$601,5,0)="","",VLOOKUP($A463,Tournoi!$B$2:$AB$601,5,0))</f>
        <v/>
      </c>
      <c r="F463" t="str">
        <f>IF(VLOOKUP($A463,Tournoi!$B$2:$AB$601,6,0)="","",VLOOKUP($A463,Tournoi!$B$2:$AB$601,6,0))</f>
        <v/>
      </c>
      <c r="G463" t="str">
        <f>IF(VLOOKUP($A463,Tournoi!$B$2:$AB$601,6,0)="","",VLOOKUP($A463,Tournoi!$B$2:$AB$601,8,0))</f>
        <v/>
      </c>
      <c r="H463" t="str">
        <f>IF(VLOOKUP($A463,Tournoi!$B$2:$AB$601,6,0)="","",VLOOKUP($A463,Tournoi!$B$2:$AB$601,12,0))</f>
        <v/>
      </c>
      <c r="I463" t="str">
        <f>IF(VLOOKUP($A463,Tournoi!$B$2:$AB$601,6,0)="","",VLOOKUP($A463,Tournoi!$B$2:$AB$601,13,0))</f>
        <v/>
      </c>
      <c r="J463" t="str">
        <f>IF(VLOOKUP($A463,Tournoi!$B$2:$AB$601,6,0)="","",VLOOKUP($A463,Tournoi!$B$2:$AB$601,17,0))</f>
        <v/>
      </c>
      <c r="K463" t="str">
        <f>IF(VLOOKUP($A463,Tournoi!$B$2:$AB$601,6,0)="","",VLOOKUP($A463,Tournoi!$B$2:$AB$601,18,0))</f>
        <v/>
      </c>
      <c r="L463" t="str">
        <f>IF(VLOOKUP($A463,Tournoi!$B$2:$AB$601,6,0)="","",VLOOKUP($A463,Tournoi!$B$2:$AB$601,22,0))</f>
        <v/>
      </c>
    </row>
    <row r="464" spans="1:12" ht="14.1" customHeight="1" x14ac:dyDescent="0.2">
      <c r="A464" s="30">
        <v>463</v>
      </c>
      <c r="B464" s="224">
        <f>IF(VLOOKUP($A464,Ludo_na!$A$2:$AB$602,3,0)="","",VLOOKUP($A464,Ludo_na!$A$2:$AB$602,2,0))</f>
        <v>450</v>
      </c>
      <c r="C464" s="225" t="str">
        <f>IF(VLOOKUP($A464,Tournoi!$B$2:$AB$601,3,0)="","",VLOOKUP($A464,Tournoi!$B$2:$AB$601,3,0))</f>
        <v>De Witte</v>
      </c>
      <c r="D464" s="225" t="str">
        <f>IF(VLOOKUP($A464,Tournoi!$B$2:$AB$601,4,0)="","",VLOOKUP($A464,Tournoi!$B$2:$AB$601,4,0))</f>
        <v>Niek</v>
      </c>
      <c r="E464" t="str">
        <f>IF(VLOOKUP($A464,Tournoi!$B$2:$AB$601,5,0)="","",VLOOKUP($A464,Tournoi!$B$2:$AB$601,5,0))</f>
        <v/>
      </c>
      <c r="F464" t="str">
        <f>IF(VLOOKUP($A464,Tournoi!$B$2:$AB$601,6,0)="","",VLOOKUP($A464,Tournoi!$B$2:$AB$601,6,0))</f>
        <v/>
      </c>
      <c r="G464" t="str">
        <f>IF(VLOOKUP($A464,Tournoi!$B$2:$AB$601,6,0)="","",VLOOKUP($A464,Tournoi!$B$2:$AB$601,8,0))</f>
        <v/>
      </c>
      <c r="H464" t="str">
        <f>IF(VLOOKUP($A464,Tournoi!$B$2:$AB$601,6,0)="","",VLOOKUP($A464,Tournoi!$B$2:$AB$601,12,0))</f>
        <v/>
      </c>
      <c r="I464" t="str">
        <f>IF(VLOOKUP($A464,Tournoi!$B$2:$AB$601,6,0)="","",VLOOKUP($A464,Tournoi!$B$2:$AB$601,13,0))</f>
        <v/>
      </c>
      <c r="J464" t="str">
        <f>IF(VLOOKUP($A464,Tournoi!$B$2:$AB$601,6,0)="","",VLOOKUP($A464,Tournoi!$B$2:$AB$601,17,0))</f>
        <v/>
      </c>
      <c r="K464" t="str">
        <f>IF(VLOOKUP($A464,Tournoi!$B$2:$AB$601,6,0)="","",VLOOKUP($A464,Tournoi!$B$2:$AB$601,18,0))</f>
        <v/>
      </c>
      <c r="L464" t="str">
        <f>IF(VLOOKUP($A464,Tournoi!$B$2:$AB$601,6,0)="","",VLOOKUP($A464,Tournoi!$B$2:$AB$601,22,0))</f>
        <v/>
      </c>
    </row>
    <row r="465" spans="1:12" ht="14.1" customHeight="1" x14ac:dyDescent="0.2">
      <c r="A465" s="30">
        <v>464</v>
      </c>
      <c r="B465">
        <f>IF(VLOOKUP($A465,Ludo_na!$A$2:$AB$602,3,0)="","",VLOOKUP($A465,Ludo_na!$A$2:$AB$602,2,0))</f>
        <v>433</v>
      </c>
      <c r="C465" t="str">
        <f>IF(VLOOKUP($A465,Tournoi!$B$2:$AB$601,3,0)="","",VLOOKUP($A465,Tournoi!$B$2:$AB$601,3,0))</f>
        <v>Vuylsteke</v>
      </c>
      <c r="D465" t="str">
        <f>IF(VLOOKUP($A465,Tournoi!$B$2:$AB$601,4,0)="","",VLOOKUP($A465,Tournoi!$B$2:$AB$601,4,0))</f>
        <v>Inigo</v>
      </c>
      <c r="E465" t="str">
        <f>IF(VLOOKUP($A465,Tournoi!$B$2:$AB$601,5,0)="","",VLOOKUP($A465,Tournoi!$B$2:$AB$601,5,0))</f>
        <v/>
      </c>
      <c r="F465" t="str">
        <f>IF(VLOOKUP($A465,Tournoi!$B$2:$AB$601,6,0)="","",VLOOKUP($A465,Tournoi!$B$2:$AB$601,6,0))</f>
        <v>Aanwezig</v>
      </c>
      <c r="G465" t="str">
        <f>IF(VLOOKUP($A465,Tournoi!$B$2:$AB$601,6,0)="","",VLOOKUP($A465,Tournoi!$B$2:$AB$601,8,0))</f>
        <v>Indian Summer</v>
      </c>
      <c r="H465">
        <f>IF(VLOOKUP($A465,Tournoi!$B$2:$AB$601,6,0)="","",VLOOKUP($A465,Tournoi!$B$2:$AB$601,12,0))</f>
        <v>0.23024054982817868</v>
      </c>
      <c r="I465" t="str">
        <f>IF(VLOOKUP($A465,Tournoi!$B$2:$AB$601,6,0)="","",VLOOKUP($A465,Tournoi!$B$2:$AB$601,13,0))</f>
        <v>Meduris</v>
      </c>
      <c r="J465">
        <f>IF(VLOOKUP($A465,Tournoi!$B$2:$AB$601,6,0)="","",VLOOKUP($A465,Tournoi!$B$2:$AB$601,17,0))</f>
        <v>0.21452145214521451</v>
      </c>
      <c r="K465" t="str">
        <f>IF(VLOOKUP($A465,Tournoi!$B$2:$AB$601,6,0)="","",VLOOKUP($A465,Tournoi!$B$2:$AB$601,18,0))</f>
        <v>Chickwood Forest</v>
      </c>
      <c r="L465">
        <f>IF(VLOOKUP($A465,Tournoi!$B$2:$AB$601,6,0)="","",VLOOKUP($A465,Tournoi!$B$2:$AB$601,22,0))</f>
        <v>50.221804511278194</v>
      </c>
    </row>
    <row r="466" spans="1:12" ht="14.1" customHeight="1" x14ac:dyDescent="0.2">
      <c r="A466" s="30">
        <v>465</v>
      </c>
      <c r="B466">
        <f>IF(VLOOKUP($A466,Ludo_na!$A$2:$AB$602,3,0)="","",VLOOKUP($A466,Ludo_na!$A$2:$AB$602,2,0))</f>
        <v>296</v>
      </c>
      <c r="C466" t="str">
        <f>IF(VLOOKUP($A466,Tournoi!$B$2:$AB$601,3,0)="","",VLOOKUP($A466,Tournoi!$B$2:$AB$601,3,0))</f>
        <v>De Bouwer</v>
      </c>
      <c r="D466" t="str">
        <f>IF(VLOOKUP($A466,Tournoi!$B$2:$AB$601,4,0)="","",VLOOKUP($A466,Tournoi!$B$2:$AB$601,4,0))</f>
        <v>Tessa</v>
      </c>
      <c r="E466" t="str">
        <f>IF(VLOOKUP($A466,Tournoi!$B$2:$AB$601,5,0)="","",VLOOKUP($A466,Tournoi!$B$2:$AB$601,5,0))</f>
        <v/>
      </c>
      <c r="F466" t="str">
        <f>IF(VLOOKUP($A466,Tournoi!$B$2:$AB$601,6,0)="","",VLOOKUP($A466,Tournoi!$B$2:$AB$601,6,0))</f>
        <v>Aanwezig</v>
      </c>
      <c r="G466" t="str">
        <f>IF(VLOOKUP($A466,Tournoi!$B$2:$AB$601,6,0)="","",VLOOKUP($A466,Tournoi!$B$2:$AB$601,8,0))</f>
        <v>Berenpark</v>
      </c>
      <c r="H466">
        <f>IF(VLOOKUP($A466,Tournoi!$B$2:$AB$601,6,0)="","",VLOOKUP($A466,Tournoi!$B$2:$AB$601,12,0))</f>
        <v>104.2816091954023</v>
      </c>
      <c r="I466" t="str">
        <f>IF(VLOOKUP($A466,Tournoi!$B$2:$AB$601,6,0)="","",VLOOKUP($A466,Tournoi!$B$2:$AB$601,13,0))</f>
        <v>Great Western Trail</v>
      </c>
      <c r="J466">
        <f>IF(VLOOKUP($A466,Tournoi!$B$2:$AB$601,6,0)="","",VLOOKUP($A466,Tournoi!$B$2:$AB$601,17,0))</f>
        <v>0.10970464135021098</v>
      </c>
      <c r="K466" t="str">
        <f>IF(VLOOKUP($A466,Tournoi!$B$2:$AB$601,6,0)="","",VLOOKUP($A466,Tournoi!$B$2:$AB$601,18,0))</f>
        <v>Cities of Splendor</v>
      </c>
      <c r="L466">
        <f>IF(VLOOKUP($A466,Tournoi!$B$2:$AB$601,6,0)="","",VLOOKUP($A466,Tournoi!$B$2:$AB$601,22,0))</f>
        <v>33.466666666666661</v>
      </c>
    </row>
    <row r="467" spans="1:12" ht="14.1" customHeight="1" x14ac:dyDescent="0.2">
      <c r="A467" s="30">
        <v>466</v>
      </c>
      <c r="B467" s="224">
        <f>IF(VLOOKUP($A467,Ludo_na!$A$2:$AB$602,3,0)="","",VLOOKUP($A467,Ludo_na!$A$2:$AB$602,2,0))</f>
        <v>268</v>
      </c>
      <c r="C467" s="225" t="str">
        <f>IF(VLOOKUP($A467,Tournoi!$B$2:$AB$601,3,0)="","",VLOOKUP($A467,Tournoi!$B$2:$AB$601,3,0))</f>
        <v>De Prycker</v>
      </c>
      <c r="D467" s="225" t="str">
        <f>IF(VLOOKUP($A467,Tournoi!$B$2:$AB$601,4,0)="","",VLOOKUP($A467,Tournoi!$B$2:$AB$601,4,0))</f>
        <v>Wannes</v>
      </c>
      <c r="E467" t="str">
        <f>IF(VLOOKUP($A467,Tournoi!$B$2:$AB$601,5,0)="","",VLOOKUP($A467,Tournoi!$B$2:$AB$601,5,0))</f>
        <v/>
      </c>
      <c r="F467" t="str">
        <f>IF(VLOOKUP($A467,Tournoi!$B$2:$AB$601,6,0)="","",VLOOKUP($A467,Tournoi!$B$2:$AB$601,6,0))</f>
        <v>Aanwezig</v>
      </c>
      <c r="G467" t="str">
        <f>IF(VLOOKUP($A467,Tournoi!$B$2:$AB$601,6,0)="","",VLOOKUP($A467,Tournoi!$B$2:$AB$601,8,0))</f>
        <v>Stenen tijdperk</v>
      </c>
      <c r="H467">
        <f>IF(VLOOKUP($A467,Tournoi!$B$2:$AB$601,6,0)="","",VLOOKUP($A467,Tournoi!$B$2:$AB$601,12,0))</f>
        <v>66.936936936936931</v>
      </c>
      <c r="I467" t="str">
        <f>IF(VLOOKUP($A467,Tournoi!$B$2:$AB$601,6,0)="","",VLOOKUP($A467,Tournoi!$B$2:$AB$601,13,0))</f>
        <v>Village</v>
      </c>
      <c r="J467">
        <f>IF(VLOOKUP($A467,Tournoi!$B$2:$AB$601,6,0)="","",VLOOKUP($A467,Tournoi!$B$2:$AB$601,17,0))</f>
        <v>33.566037735849051</v>
      </c>
      <c r="K467" t="str">
        <f>IF(VLOOKUP($A467,Tournoi!$B$2:$AB$601,6,0)="","",VLOOKUP($A467,Tournoi!$B$2:$AB$601,18,0))</f>
        <v>7 Wonders</v>
      </c>
      <c r="L467">
        <f>IF(VLOOKUP($A467,Tournoi!$B$2:$AB$601,6,0)="","",VLOOKUP($A467,Tournoi!$B$2:$AB$601,22,0))</f>
        <v>0.14492753623188406</v>
      </c>
    </row>
    <row r="468" spans="1:12" ht="14.1" customHeight="1" x14ac:dyDescent="0.2">
      <c r="A468" s="30">
        <v>467</v>
      </c>
      <c r="B468" s="224">
        <f>IF(VLOOKUP($A468,Ludo_na!$A$2:$AB$602,3,0)="","",VLOOKUP($A468,Ludo_na!$A$2:$AB$602,2,0))</f>
        <v>124</v>
      </c>
      <c r="C468" s="225" t="str">
        <f>IF(VLOOKUP($A468,Tournoi!$B$2:$AB$601,3,0)="","",VLOOKUP($A468,Tournoi!$B$2:$AB$601,3,0))</f>
        <v>Room</v>
      </c>
      <c r="D468" s="225" t="str">
        <f>IF(VLOOKUP($A468,Tournoi!$B$2:$AB$601,4,0)="","",VLOOKUP($A468,Tournoi!$B$2:$AB$601,4,0))</f>
        <v>Pieter</v>
      </c>
      <c r="E468" s="197" t="str">
        <f>IF(VLOOKUP($A468,Tournoi!$B$2:$AB$601,5,0)="","",VLOOKUP($A468,Tournoi!$B$2:$AB$601,5,0))</f>
        <v>De Bokkensprong</v>
      </c>
      <c r="F468" t="str">
        <f>IF(VLOOKUP($A468,Tournoi!$B$2:$AB$601,6,0)="","",VLOOKUP($A468,Tournoi!$B$2:$AB$601,6,0))</f>
        <v>Aanwezig</v>
      </c>
      <c r="G468" t="str">
        <f>IF(VLOOKUP($A468,Tournoi!$B$2:$AB$601,6,0)="","",VLOOKUP($A468,Tournoi!$B$2:$AB$601,8,0))</f>
        <v>Berenpark</v>
      </c>
      <c r="H468">
        <f>IF(VLOOKUP($A468,Tournoi!$B$2:$AB$601,6,0)="","",VLOOKUP($A468,Tournoi!$B$2:$AB$601,12,0))</f>
        <v>33.604566210045654</v>
      </c>
      <c r="I468" t="str">
        <f>IF(VLOOKUP($A468,Tournoi!$B$2:$AB$601,6,0)="","",VLOOKUP($A468,Tournoi!$B$2:$AB$601,13,0))</f>
        <v>Village</v>
      </c>
      <c r="J468">
        <f>IF(VLOOKUP($A468,Tournoi!$B$2:$AB$601,6,0)="","",VLOOKUP($A468,Tournoi!$B$2:$AB$601,17,0))</f>
        <v>104.28301886792453</v>
      </c>
      <c r="K468" t="str">
        <f>IF(VLOOKUP($A468,Tournoi!$B$2:$AB$601,6,0)="","",VLOOKUP($A468,Tournoi!$B$2:$AB$601,18,0))</f>
        <v>Camel Up</v>
      </c>
      <c r="L468">
        <f>IF(VLOOKUP($A468,Tournoi!$B$2:$AB$601,6,0)="","",VLOOKUP($A468,Tournoi!$B$2:$AB$601,22,0))</f>
        <v>92.819587628865975</v>
      </c>
    </row>
    <row r="469" spans="1:12" ht="14.1" customHeight="1" x14ac:dyDescent="0.2">
      <c r="A469" s="30">
        <v>468</v>
      </c>
      <c r="B469">
        <f>IF(VLOOKUP($A469,Ludo_na!$A$2:$AB$602,3,0)="","",VLOOKUP($A469,Ludo_na!$A$2:$AB$602,2,0))</f>
        <v>293</v>
      </c>
      <c r="C469" t="str">
        <f>IF(VLOOKUP($A469,Tournoi!$B$2:$AB$601,3,0)="","",VLOOKUP($A469,Tournoi!$B$2:$AB$601,3,0))</f>
        <v>Bickx</v>
      </c>
      <c r="D469" t="str">
        <f>IF(VLOOKUP($A469,Tournoi!$B$2:$AB$601,4,0)="","",VLOOKUP($A469,Tournoi!$B$2:$AB$601,4,0))</f>
        <v>Vanessa</v>
      </c>
      <c r="E469" t="str">
        <f>IF(VLOOKUP($A469,Tournoi!$B$2:$AB$601,5,0)="","",VLOOKUP($A469,Tournoi!$B$2:$AB$601,5,0))</f>
        <v>HQ Gaming Club</v>
      </c>
      <c r="F469" t="str">
        <f>IF(VLOOKUP($A469,Tournoi!$B$2:$AB$601,6,0)="","",VLOOKUP($A469,Tournoi!$B$2:$AB$601,6,0))</f>
        <v>Aanwezig</v>
      </c>
      <c r="G469" t="str">
        <f>IF(VLOOKUP($A469,Tournoi!$B$2:$AB$601,6,0)="","",VLOOKUP($A469,Tournoi!$B$2:$AB$601,8,0))</f>
        <v>Berenpark</v>
      </c>
      <c r="H469">
        <f>IF(VLOOKUP($A469,Tournoi!$B$2:$AB$601,6,0)="","",VLOOKUP($A469,Tournoi!$B$2:$AB$601,12,0))</f>
        <v>0.22413793103448276</v>
      </c>
      <c r="I469" t="str">
        <f>IF(VLOOKUP($A469,Tournoi!$B$2:$AB$601,6,0)="","",VLOOKUP($A469,Tournoi!$B$2:$AB$601,13,0))</f>
        <v>Meduris</v>
      </c>
      <c r="J469">
        <f>IF(VLOOKUP($A469,Tournoi!$B$2:$AB$601,6,0)="","",VLOOKUP($A469,Tournoi!$B$2:$AB$601,17,0))</f>
        <v>104.30627306273063</v>
      </c>
      <c r="K469" t="str">
        <f>IF(VLOOKUP($A469,Tournoi!$B$2:$AB$601,6,0)="","",VLOOKUP($A469,Tournoi!$B$2:$AB$601,18,0))</f>
        <v>Majesty</v>
      </c>
      <c r="L469">
        <f>IF(VLOOKUP($A469,Tournoi!$B$2:$AB$601,6,0)="","",VLOOKUP($A469,Tournoi!$B$2:$AB$601,22,0))</f>
        <v>33.590289143480625</v>
      </c>
    </row>
    <row r="470" spans="1:12" ht="14.1" customHeight="1" x14ac:dyDescent="0.2">
      <c r="A470" s="30">
        <v>469</v>
      </c>
      <c r="B470" s="224">
        <f>IF(VLOOKUP($A470,Ludo_na!$A$2:$AB$602,3,0)="","",VLOOKUP($A470,Ludo_na!$A$2:$AB$602,2,0))</f>
        <v>366</v>
      </c>
      <c r="C470" s="225" t="str">
        <f>IF(VLOOKUP($A470,Tournoi!$B$2:$AB$601,3,0)="","",VLOOKUP($A470,Tournoi!$B$2:$AB$601,3,0))</f>
        <v>Keppens</v>
      </c>
      <c r="D470" s="225" t="str">
        <f>IF(VLOOKUP($A470,Tournoi!$B$2:$AB$601,4,0)="","",VLOOKUP($A470,Tournoi!$B$2:$AB$601,4,0))</f>
        <v>Geert</v>
      </c>
      <c r="E470" t="str">
        <f>IF(VLOOKUP($A470,Tournoi!$B$2:$AB$601,5,0)="","",VLOOKUP($A470,Tournoi!$B$2:$AB$601,5,0))</f>
        <v/>
      </c>
      <c r="F470" t="str">
        <f>IF(VLOOKUP($A470,Tournoi!$B$2:$AB$601,6,0)="","",VLOOKUP($A470,Tournoi!$B$2:$AB$601,6,0))</f>
        <v/>
      </c>
      <c r="G470" t="str">
        <f>IF(VLOOKUP($A470,Tournoi!$B$2:$AB$601,6,0)="","",VLOOKUP($A470,Tournoi!$B$2:$AB$601,8,0))</f>
        <v/>
      </c>
      <c r="H470" t="str">
        <f>IF(VLOOKUP($A470,Tournoi!$B$2:$AB$601,6,0)="","",VLOOKUP($A470,Tournoi!$B$2:$AB$601,12,0))</f>
        <v/>
      </c>
      <c r="I470" t="str">
        <f>IF(VLOOKUP($A470,Tournoi!$B$2:$AB$601,6,0)="","",VLOOKUP($A470,Tournoi!$B$2:$AB$601,13,0))</f>
        <v/>
      </c>
      <c r="J470" t="str">
        <f>IF(VLOOKUP($A470,Tournoi!$B$2:$AB$601,6,0)="","",VLOOKUP($A470,Tournoi!$B$2:$AB$601,17,0))</f>
        <v/>
      </c>
      <c r="K470" t="str">
        <f>IF(VLOOKUP($A470,Tournoi!$B$2:$AB$601,6,0)="","",VLOOKUP($A470,Tournoi!$B$2:$AB$601,18,0))</f>
        <v/>
      </c>
      <c r="L470" t="str">
        <f>IF(VLOOKUP($A470,Tournoi!$B$2:$AB$601,6,0)="","",VLOOKUP($A470,Tournoi!$B$2:$AB$601,22,0))</f>
        <v/>
      </c>
    </row>
    <row r="471" spans="1:12" ht="14.1" customHeight="1" x14ac:dyDescent="0.2">
      <c r="A471" s="30">
        <v>470</v>
      </c>
      <c r="B471" s="224">
        <f>IF(VLOOKUP($A471,Ludo_na!$A$2:$AB$602,3,0)="","",VLOOKUP($A471,Ludo_na!$A$2:$AB$602,2,0))</f>
        <v>277</v>
      </c>
      <c r="C471" s="225" t="str">
        <f>IF(VLOOKUP($A471,Tournoi!$B$2:$AB$601,3,0)="","",VLOOKUP($A471,Tournoi!$B$2:$AB$601,3,0))</f>
        <v>Le fevre</v>
      </c>
      <c r="D471" s="225" t="str">
        <f>IF(VLOOKUP($A471,Tournoi!$B$2:$AB$601,4,0)="","",VLOOKUP($A471,Tournoi!$B$2:$AB$601,4,0))</f>
        <v>Joffrey</v>
      </c>
      <c r="E471" t="str">
        <f>IF(VLOOKUP($A471,Tournoi!$B$2:$AB$601,5,0)="","",VLOOKUP($A471,Tournoi!$B$2:$AB$601,5,0))</f>
        <v/>
      </c>
      <c r="F471" t="str">
        <f>IF(VLOOKUP($A471,Tournoi!$B$2:$AB$601,6,0)="","",VLOOKUP($A471,Tournoi!$B$2:$AB$601,6,0))</f>
        <v/>
      </c>
      <c r="G471" t="str">
        <f>IF(VLOOKUP($A471,Tournoi!$B$2:$AB$601,6,0)="","",VLOOKUP($A471,Tournoi!$B$2:$AB$601,8,0))</f>
        <v/>
      </c>
      <c r="H471" t="str">
        <f>IF(VLOOKUP($A471,Tournoi!$B$2:$AB$601,6,0)="","",VLOOKUP($A471,Tournoi!$B$2:$AB$601,12,0))</f>
        <v/>
      </c>
      <c r="I471" t="str">
        <f>IF(VLOOKUP($A471,Tournoi!$B$2:$AB$601,6,0)="","",VLOOKUP($A471,Tournoi!$B$2:$AB$601,13,0))</f>
        <v/>
      </c>
      <c r="J471" t="str">
        <f>IF(VLOOKUP($A471,Tournoi!$B$2:$AB$601,6,0)="","",VLOOKUP($A471,Tournoi!$B$2:$AB$601,17,0))</f>
        <v/>
      </c>
      <c r="K471" t="str">
        <f>IF(VLOOKUP($A471,Tournoi!$B$2:$AB$601,6,0)="","",VLOOKUP($A471,Tournoi!$B$2:$AB$601,18,0))</f>
        <v/>
      </c>
      <c r="L471" t="str">
        <f>IF(VLOOKUP($A471,Tournoi!$B$2:$AB$601,6,0)="","",VLOOKUP($A471,Tournoi!$B$2:$AB$601,22,0))</f>
        <v/>
      </c>
    </row>
    <row r="472" spans="1:12" ht="14.1" customHeight="1" x14ac:dyDescent="0.2">
      <c r="A472" s="30">
        <v>471</v>
      </c>
      <c r="B472" s="224">
        <f>IF(VLOOKUP($A472,Ludo_na!$A$2:$AB$602,3,0)="","",VLOOKUP($A472,Ludo_na!$A$2:$AB$602,2,0))</f>
        <v>215</v>
      </c>
      <c r="C472" s="225" t="str">
        <f>IF(VLOOKUP($A472,Tournoi!$B$2:$AB$601,3,0)="","",VLOOKUP($A472,Tournoi!$B$2:$AB$601,3,0))</f>
        <v>Vackier</v>
      </c>
      <c r="D472" s="225" t="str">
        <f>IF(VLOOKUP($A472,Tournoi!$B$2:$AB$601,4,0)="","",VLOOKUP($A472,Tournoi!$B$2:$AB$601,4,0))</f>
        <v>Bruno</v>
      </c>
      <c r="E472" s="197" t="str">
        <f>IF(VLOOKUP($A472,Tournoi!$B$2:$AB$601,5,0)="","",VLOOKUP($A472,Tournoi!$B$2:$AB$601,5,0))</f>
        <v>Spelen op Zolder</v>
      </c>
      <c r="F472" t="str">
        <f>IF(VLOOKUP($A472,Tournoi!$B$2:$AB$601,6,0)="","",VLOOKUP($A472,Tournoi!$B$2:$AB$601,6,0))</f>
        <v>Aanwezig</v>
      </c>
      <c r="G472" t="str">
        <f>IF(VLOOKUP($A472,Tournoi!$B$2:$AB$601,6,0)="","",VLOOKUP($A472,Tournoi!$B$2:$AB$601,8,0))</f>
        <v>Berenpark</v>
      </c>
      <c r="H472">
        <f>IF(VLOOKUP($A472,Tournoi!$B$2:$AB$601,6,0)="","",VLOOKUP($A472,Tournoi!$B$2:$AB$601,12,0))</f>
        <v>0.18591549295774648</v>
      </c>
      <c r="I472" t="str">
        <f>IF(VLOOKUP($A472,Tournoi!$B$2:$AB$601,6,0)="","",VLOOKUP($A472,Tournoi!$B$2:$AB$601,13,0))</f>
        <v>Torres</v>
      </c>
      <c r="J472">
        <f>IF(VLOOKUP($A472,Tournoi!$B$2:$AB$601,6,0)="","",VLOOKUP($A472,Tournoi!$B$2:$AB$601,17,0))</f>
        <v>66.932112890922951</v>
      </c>
      <c r="K472" t="str">
        <f>IF(VLOOKUP($A472,Tournoi!$B$2:$AB$601,6,0)="","",VLOOKUP($A472,Tournoi!$B$2:$AB$601,18,0))</f>
        <v>Dominion</v>
      </c>
      <c r="L472">
        <f>IF(VLOOKUP($A472,Tournoi!$B$2:$AB$601,6,0)="","",VLOOKUP($A472,Tournoi!$B$2:$AB$601,22,0))</f>
        <v>33.549999999999997</v>
      </c>
    </row>
    <row r="473" spans="1:12" ht="14.1" customHeight="1" x14ac:dyDescent="0.2">
      <c r="A473" s="30">
        <v>472</v>
      </c>
      <c r="B473" s="224">
        <f>IF(VLOOKUP($A473,Ludo_na!$A$2:$AB$602,3,0)="","",VLOOKUP($A473,Ludo_na!$A$2:$AB$602,2,0))</f>
        <v>448</v>
      </c>
      <c r="C473" s="225" t="str">
        <f>IF(VLOOKUP($A473,Tournoi!$B$2:$AB$601,3,0)="","",VLOOKUP($A473,Tournoi!$B$2:$AB$601,3,0))</f>
        <v>Polfliet</v>
      </c>
      <c r="D473" s="225" t="str">
        <f>IF(VLOOKUP($A473,Tournoi!$B$2:$AB$601,4,0)="","",VLOOKUP($A473,Tournoi!$B$2:$AB$601,4,0))</f>
        <v>Bart</v>
      </c>
      <c r="E473" t="str">
        <f>IF(VLOOKUP($A473,Tournoi!$B$2:$AB$601,5,0)="","",VLOOKUP($A473,Tournoi!$B$2:$AB$601,5,0))</f>
        <v/>
      </c>
      <c r="F473" t="str">
        <f>IF(VLOOKUP($A473,Tournoi!$B$2:$AB$601,6,0)="","",VLOOKUP($A473,Tournoi!$B$2:$AB$601,6,0))</f>
        <v/>
      </c>
      <c r="G473" t="str">
        <f>IF(VLOOKUP($A473,Tournoi!$B$2:$AB$601,6,0)="","",VLOOKUP($A473,Tournoi!$B$2:$AB$601,8,0))</f>
        <v/>
      </c>
      <c r="H473" t="str">
        <f>IF(VLOOKUP($A473,Tournoi!$B$2:$AB$601,6,0)="","",VLOOKUP($A473,Tournoi!$B$2:$AB$601,12,0))</f>
        <v/>
      </c>
      <c r="I473" t="str">
        <f>IF(VLOOKUP($A473,Tournoi!$B$2:$AB$601,6,0)="","",VLOOKUP($A473,Tournoi!$B$2:$AB$601,13,0))</f>
        <v/>
      </c>
      <c r="J473" t="str">
        <f>IF(VLOOKUP($A473,Tournoi!$B$2:$AB$601,6,0)="","",VLOOKUP($A473,Tournoi!$B$2:$AB$601,17,0))</f>
        <v/>
      </c>
      <c r="K473" t="str">
        <f>IF(VLOOKUP($A473,Tournoi!$B$2:$AB$601,6,0)="","",VLOOKUP($A473,Tournoi!$B$2:$AB$601,18,0))</f>
        <v/>
      </c>
      <c r="L473" t="str">
        <f>IF(VLOOKUP($A473,Tournoi!$B$2:$AB$601,6,0)="","",VLOOKUP($A473,Tournoi!$B$2:$AB$601,22,0))</f>
        <v/>
      </c>
    </row>
    <row r="474" spans="1:12" ht="14.1" customHeight="1" x14ac:dyDescent="0.2">
      <c r="A474" s="30">
        <v>473</v>
      </c>
      <c r="B474" s="224">
        <f>IF(VLOOKUP($A474,Ludo_na!$A$2:$AB$602,3,0)="","",VLOOKUP($A474,Ludo_na!$A$2:$AB$602,2,0))</f>
        <v>479</v>
      </c>
      <c r="C474" s="225" t="str">
        <f>IF(VLOOKUP($A474,Tournoi!$B$2:$AB$601,3,0)="","",VLOOKUP($A474,Tournoi!$B$2:$AB$601,3,0))</f>
        <v>Feyen</v>
      </c>
      <c r="D474" s="225" t="str">
        <f>IF(VLOOKUP($A474,Tournoi!$B$2:$AB$601,4,0)="","",VLOOKUP($A474,Tournoi!$B$2:$AB$601,4,0))</f>
        <v>Kjell</v>
      </c>
      <c r="E474" t="str">
        <f>IF(VLOOKUP($A474,Tournoi!$B$2:$AB$601,5,0)="","",VLOOKUP($A474,Tournoi!$B$2:$AB$601,5,0))</f>
        <v/>
      </c>
      <c r="F474" t="str">
        <f>IF(VLOOKUP($A474,Tournoi!$B$2:$AB$601,6,0)="","",VLOOKUP($A474,Tournoi!$B$2:$AB$601,6,0))</f>
        <v/>
      </c>
      <c r="G474" t="str">
        <f>IF(VLOOKUP($A474,Tournoi!$B$2:$AB$601,6,0)="","",VLOOKUP($A474,Tournoi!$B$2:$AB$601,8,0))</f>
        <v/>
      </c>
      <c r="H474" t="str">
        <f>IF(VLOOKUP($A474,Tournoi!$B$2:$AB$601,6,0)="","",VLOOKUP($A474,Tournoi!$B$2:$AB$601,12,0))</f>
        <v/>
      </c>
      <c r="I474" t="str">
        <f>IF(VLOOKUP($A474,Tournoi!$B$2:$AB$601,6,0)="","",VLOOKUP($A474,Tournoi!$B$2:$AB$601,13,0))</f>
        <v/>
      </c>
      <c r="J474" t="str">
        <f>IF(VLOOKUP($A474,Tournoi!$B$2:$AB$601,6,0)="","",VLOOKUP($A474,Tournoi!$B$2:$AB$601,17,0))</f>
        <v/>
      </c>
      <c r="K474" t="str">
        <f>IF(VLOOKUP($A474,Tournoi!$B$2:$AB$601,6,0)="","",VLOOKUP($A474,Tournoi!$B$2:$AB$601,18,0))</f>
        <v/>
      </c>
      <c r="L474" t="str">
        <f>IF(VLOOKUP($A474,Tournoi!$B$2:$AB$601,6,0)="","",VLOOKUP($A474,Tournoi!$B$2:$AB$601,22,0))</f>
        <v/>
      </c>
    </row>
    <row r="475" spans="1:12" ht="14.1" customHeight="1" x14ac:dyDescent="0.2">
      <c r="A475" s="30">
        <v>474</v>
      </c>
      <c r="B475" s="224">
        <f>IF(VLOOKUP($A475,Ludo_na!$A$2:$AB$602,3,0)="","",VLOOKUP($A475,Ludo_na!$A$2:$AB$602,2,0))</f>
        <v>453</v>
      </c>
      <c r="C475" s="225" t="str">
        <f>IF(VLOOKUP($A475,Tournoi!$B$2:$AB$601,3,0)="","",VLOOKUP($A475,Tournoi!$B$2:$AB$601,3,0))</f>
        <v>Van Campenhoudt</v>
      </c>
      <c r="D475" s="225" t="str">
        <f>IF(VLOOKUP($A475,Tournoi!$B$2:$AB$601,4,0)="","",VLOOKUP($A475,Tournoi!$B$2:$AB$601,4,0))</f>
        <v>Niels</v>
      </c>
      <c r="E475" t="str">
        <f>IF(VLOOKUP($A475,Tournoi!$B$2:$AB$601,5,0)="","",VLOOKUP($A475,Tournoi!$B$2:$AB$601,5,0))</f>
        <v/>
      </c>
      <c r="F475" t="str">
        <f>IF(VLOOKUP($A475,Tournoi!$B$2:$AB$601,6,0)="","",VLOOKUP($A475,Tournoi!$B$2:$AB$601,6,0))</f>
        <v/>
      </c>
      <c r="G475" t="str">
        <f>IF(VLOOKUP($A475,Tournoi!$B$2:$AB$601,6,0)="","",VLOOKUP($A475,Tournoi!$B$2:$AB$601,8,0))</f>
        <v/>
      </c>
      <c r="H475" t="str">
        <f>IF(VLOOKUP($A475,Tournoi!$B$2:$AB$601,6,0)="","",VLOOKUP($A475,Tournoi!$B$2:$AB$601,12,0))</f>
        <v/>
      </c>
      <c r="I475" t="str">
        <f>IF(VLOOKUP($A475,Tournoi!$B$2:$AB$601,6,0)="","",VLOOKUP($A475,Tournoi!$B$2:$AB$601,13,0))</f>
        <v/>
      </c>
      <c r="J475" t="str">
        <f>IF(VLOOKUP($A475,Tournoi!$B$2:$AB$601,6,0)="","",VLOOKUP($A475,Tournoi!$B$2:$AB$601,17,0))</f>
        <v/>
      </c>
      <c r="K475" t="str">
        <f>IF(VLOOKUP($A475,Tournoi!$B$2:$AB$601,6,0)="","",VLOOKUP($A475,Tournoi!$B$2:$AB$601,18,0))</f>
        <v/>
      </c>
      <c r="L475" t="str">
        <f>IF(VLOOKUP($A475,Tournoi!$B$2:$AB$601,6,0)="","",VLOOKUP($A475,Tournoi!$B$2:$AB$601,22,0))</f>
        <v/>
      </c>
    </row>
    <row r="476" spans="1:12" ht="14.1" customHeight="1" x14ac:dyDescent="0.2">
      <c r="A476" s="30">
        <v>475</v>
      </c>
      <c r="B476" s="224">
        <f>IF(VLOOKUP($A476,Ludo_na!$A$2:$AB$602,3,0)="","",VLOOKUP($A476,Ludo_na!$A$2:$AB$602,2,0))</f>
        <v>1</v>
      </c>
      <c r="C476" s="225" t="str">
        <f>IF(VLOOKUP($A476,Tournoi!$B$2:$AB$601,3,0)="","",VLOOKUP($A476,Tournoi!$B$2:$AB$601,3,0))</f>
        <v>Van Bilzen</v>
      </c>
      <c r="D476" s="225" t="str">
        <f>IF(VLOOKUP($A476,Tournoi!$B$2:$AB$601,4,0)="","",VLOOKUP($A476,Tournoi!$B$2:$AB$601,4,0))</f>
        <v>Bart</v>
      </c>
      <c r="E476" s="197" t="str">
        <f>IF(VLOOKUP($A476,Tournoi!$B$2:$AB$601,5,0)="","",VLOOKUP($A476,Tournoi!$B$2:$AB$601,5,0))</f>
        <v>Speelduivel</v>
      </c>
      <c r="F476" s="226" t="str">
        <f>IF(VLOOKUP($A476,Tournoi!$B$2:$AB$601,6,0)="","",VLOOKUP($A476,Tournoi!$B$2:$AB$601,6,0))</f>
        <v/>
      </c>
      <c r="G476" s="226" t="str">
        <f>IF(VLOOKUP($A476,Tournoi!$B$2:$AB$601,6,0)="","",VLOOKUP($A476,Tournoi!$B$2:$AB$601,8,0))</f>
        <v/>
      </c>
      <c r="H476" s="227" t="str">
        <f>IF(VLOOKUP($A476,Tournoi!$B$2:$AB$601,6,0)="","",VLOOKUP($A476,Tournoi!$B$2:$AB$601,12,0))</f>
        <v/>
      </c>
      <c r="I476" s="226" t="str">
        <f>IF(VLOOKUP($A476,Tournoi!$B$2:$AB$601,6,0)="","",VLOOKUP($A476,Tournoi!$B$2:$AB$601,13,0))</f>
        <v/>
      </c>
      <c r="J476" s="227" t="str">
        <f>IF(VLOOKUP($A476,Tournoi!$B$2:$AB$601,6,0)="","",VLOOKUP($A476,Tournoi!$B$2:$AB$601,17,0))</f>
        <v/>
      </c>
      <c r="K476" s="226" t="str">
        <f>IF(VLOOKUP($A476,Tournoi!$B$2:$AB$601,6,0)="","",VLOOKUP($A476,Tournoi!$B$2:$AB$601,18,0))</f>
        <v/>
      </c>
      <c r="L476" s="227" t="str">
        <f>IF(VLOOKUP($A476,Tournoi!$B$2:$AB$601,6,0)="","",VLOOKUP($A476,Tournoi!$B$2:$AB$601,22,0))</f>
        <v/>
      </c>
    </row>
    <row r="477" spans="1:12" ht="14.1" customHeight="1" x14ac:dyDescent="0.2">
      <c r="A477" s="30">
        <v>476</v>
      </c>
      <c r="B477" s="224">
        <f>IF(VLOOKUP($A477,Ludo_na!$A$2:$AB$602,3,0)="","",VLOOKUP($A477,Ludo_na!$A$2:$AB$602,2,0))</f>
        <v>334</v>
      </c>
      <c r="C477" s="225" t="str">
        <f>IF(VLOOKUP($A477,Tournoi!$B$2:$AB$601,3,0)="","",VLOOKUP($A477,Tournoi!$B$2:$AB$601,3,0))</f>
        <v>Verhenne</v>
      </c>
      <c r="D477" s="225" t="str">
        <f>IF(VLOOKUP($A477,Tournoi!$B$2:$AB$601,4,0)="","",VLOOKUP($A477,Tournoi!$B$2:$AB$601,4,0))</f>
        <v>Tim</v>
      </c>
      <c r="E477" t="str">
        <f>IF(VLOOKUP($A477,Tournoi!$B$2:$AB$601,5,0)="","",VLOOKUP($A477,Tournoi!$B$2:$AB$601,5,0))</f>
        <v/>
      </c>
      <c r="F477" t="str">
        <f>IF(VLOOKUP($A477,Tournoi!$B$2:$AB$601,6,0)="","",VLOOKUP($A477,Tournoi!$B$2:$AB$601,6,0))</f>
        <v>Aanwezig</v>
      </c>
      <c r="G477" t="str">
        <f>IF(VLOOKUP($A477,Tournoi!$B$2:$AB$601,6,0)="","",VLOOKUP($A477,Tournoi!$B$2:$AB$601,8,0))</f>
        <v>Zooloretto</v>
      </c>
      <c r="H477">
        <f>IF(VLOOKUP($A477,Tournoi!$B$2:$AB$601,6,0)="","",VLOOKUP($A477,Tournoi!$B$2:$AB$601,12,0))</f>
        <v>25.168831168831169</v>
      </c>
      <c r="I477" t="str">
        <f>IF(VLOOKUP($A477,Tournoi!$B$2:$AB$601,6,0)="","",VLOOKUP($A477,Tournoi!$B$2:$AB$601,13,0))</f>
        <v>Hotel</v>
      </c>
      <c r="J477">
        <f>IF(VLOOKUP($A477,Tournoi!$B$2:$AB$601,6,0)="","",VLOOKUP($A477,Tournoi!$B$2:$AB$601,17,0))</f>
        <v>0.1</v>
      </c>
      <c r="K477" t="str">
        <f>IF(VLOOKUP($A477,Tournoi!$B$2:$AB$601,6,0)="","",VLOOKUP($A477,Tournoi!$B$2:$AB$601,18,0))</f>
        <v>Trans Europa</v>
      </c>
      <c r="L477">
        <f>IF(VLOOKUP($A477,Tournoi!$B$2:$AB$601,6,0)="","",VLOOKUP($A477,Tournoi!$B$2:$AB$601,22,0))</f>
        <v>66.927536231884048</v>
      </c>
    </row>
    <row r="478" spans="1:12" ht="14.1" customHeight="1" x14ac:dyDescent="0.2">
      <c r="A478" s="30">
        <v>477</v>
      </c>
      <c r="B478" s="224">
        <f>IF(VLOOKUP($A478,Ludo_na!$A$2:$AB$602,3,0)="","",VLOOKUP($A478,Ludo_na!$A$2:$AB$602,2,0))</f>
        <v>463</v>
      </c>
      <c r="C478" s="225" t="str">
        <f>IF(VLOOKUP($A478,Tournoi!$B$2:$AB$601,3,0)="","",VLOOKUP($A478,Tournoi!$B$2:$AB$601,3,0))</f>
        <v>Poupe</v>
      </c>
      <c r="D478" s="225" t="str">
        <f>IF(VLOOKUP($A478,Tournoi!$B$2:$AB$601,4,0)="","",VLOOKUP($A478,Tournoi!$B$2:$AB$601,4,0))</f>
        <v>Raphael</v>
      </c>
      <c r="E478" t="str">
        <f>IF(VLOOKUP($A478,Tournoi!$B$2:$AB$601,5,0)="","",VLOOKUP($A478,Tournoi!$B$2:$AB$601,5,0))</f>
        <v/>
      </c>
      <c r="F478" t="str">
        <f>IF(VLOOKUP($A478,Tournoi!$B$2:$AB$601,6,0)="","",VLOOKUP($A478,Tournoi!$B$2:$AB$601,6,0))</f>
        <v/>
      </c>
      <c r="G478" t="str">
        <f>IF(VLOOKUP($A478,Tournoi!$B$2:$AB$601,6,0)="","",VLOOKUP($A478,Tournoi!$B$2:$AB$601,8,0))</f>
        <v/>
      </c>
      <c r="H478" t="str">
        <f>IF(VLOOKUP($A478,Tournoi!$B$2:$AB$601,6,0)="","",VLOOKUP($A478,Tournoi!$B$2:$AB$601,12,0))</f>
        <v/>
      </c>
      <c r="I478" t="str">
        <f>IF(VLOOKUP($A478,Tournoi!$B$2:$AB$601,6,0)="","",VLOOKUP($A478,Tournoi!$B$2:$AB$601,13,0))</f>
        <v/>
      </c>
      <c r="J478" t="str">
        <f>IF(VLOOKUP($A478,Tournoi!$B$2:$AB$601,6,0)="","",VLOOKUP($A478,Tournoi!$B$2:$AB$601,17,0))</f>
        <v/>
      </c>
      <c r="K478" t="str">
        <f>IF(VLOOKUP($A478,Tournoi!$B$2:$AB$601,6,0)="","",VLOOKUP($A478,Tournoi!$B$2:$AB$601,18,0))</f>
        <v/>
      </c>
      <c r="L478" t="str">
        <f>IF(VLOOKUP($A478,Tournoi!$B$2:$AB$601,6,0)="","",VLOOKUP($A478,Tournoi!$B$2:$AB$601,22,0))</f>
        <v/>
      </c>
    </row>
    <row r="479" spans="1:12" ht="14.1" customHeight="1" x14ac:dyDescent="0.2">
      <c r="A479" s="30">
        <v>478</v>
      </c>
      <c r="B479" s="224">
        <f>IF(VLOOKUP($A479,Ludo_na!$A$2:$AB$602,3,0)="","",VLOOKUP($A479,Ludo_na!$A$2:$AB$602,2,0))</f>
        <v>127</v>
      </c>
      <c r="C479" s="225" t="str">
        <f>IF(VLOOKUP($A479,Tournoi!$B$2:$AB$601,3,0)="","",VLOOKUP($A479,Tournoi!$B$2:$AB$601,3,0))</f>
        <v>Waelput</v>
      </c>
      <c r="D479" s="225" t="str">
        <f>IF(VLOOKUP($A479,Tournoi!$B$2:$AB$601,4,0)="","",VLOOKUP($A479,Tournoi!$B$2:$AB$601,4,0))</f>
        <v>Koen</v>
      </c>
      <c r="E479" s="197" t="str">
        <f>IF(VLOOKUP($A479,Tournoi!$B$2:$AB$601,5,0)="","",VLOOKUP($A479,Tournoi!$B$2:$AB$601,5,0))</f>
        <v>De Bokkensprong</v>
      </c>
      <c r="F479" t="str">
        <f>IF(VLOOKUP($A479,Tournoi!$B$2:$AB$601,6,0)="","",VLOOKUP($A479,Tournoi!$B$2:$AB$601,6,0))</f>
        <v>Aanwezig</v>
      </c>
      <c r="G479" t="str">
        <f>IF(VLOOKUP($A479,Tournoi!$B$2:$AB$601,6,0)="","",VLOOKUP($A479,Tournoi!$B$2:$AB$601,8,0))</f>
        <v>Mangrovia</v>
      </c>
      <c r="H479">
        <f>IF(VLOOKUP($A479,Tournoi!$B$2:$AB$601,6,0)="","",VLOOKUP($A479,Tournoi!$B$2:$AB$601,12,0))</f>
        <v>105.28363636363636</v>
      </c>
      <c r="I479" t="str">
        <f>IF(VLOOKUP($A479,Tournoi!$B$2:$AB$601,6,0)="","",VLOOKUP($A479,Tournoi!$B$2:$AB$601,13,0))</f>
        <v>Die Burgen von Burgund</v>
      </c>
      <c r="J479">
        <f>IF(VLOOKUP($A479,Tournoi!$B$2:$AB$601,6,0)="","",VLOOKUP($A479,Tournoi!$B$2:$AB$601,17,0))</f>
        <v>0.19315403422982885</v>
      </c>
      <c r="K479" t="str">
        <f>IF(VLOOKUP($A479,Tournoi!$B$2:$AB$601,6,0)="","",VLOOKUP($A479,Tournoi!$B$2:$AB$601,18,0))</f>
        <v>7 Wonders</v>
      </c>
      <c r="L479">
        <f>IF(VLOOKUP($A479,Tournoi!$B$2:$AB$601,6,0)="","",VLOOKUP($A479,Tournoi!$B$2:$AB$601,22,0))</f>
        <v>0.14634146341463414</v>
      </c>
    </row>
    <row r="480" spans="1:12" ht="14.1" customHeight="1" x14ac:dyDescent="0.2">
      <c r="A480" s="30">
        <v>479</v>
      </c>
      <c r="B480" s="224">
        <f>IF(VLOOKUP($A480,Ludo_na!$A$2:$AB$602,3,0)="","",VLOOKUP($A480,Ludo_na!$A$2:$AB$602,2,0))</f>
        <v>284</v>
      </c>
      <c r="C480" s="225" t="str">
        <f>IF(VLOOKUP($A480,Tournoi!$B$2:$AB$601,3,0)="","",VLOOKUP($A480,Tournoi!$B$2:$AB$601,3,0))</f>
        <v>Waelput</v>
      </c>
      <c r="D480" s="225" t="str">
        <f>IF(VLOOKUP($A480,Tournoi!$B$2:$AB$601,4,0)="","",VLOOKUP($A480,Tournoi!$B$2:$AB$601,4,0))</f>
        <v>Tijl</v>
      </c>
      <c r="E480" s="197" t="str">
        <f>IF(VLOOKUP($A480,Tournoi!$B$2:$AB$601,5,0)="","",VLOOKUP($A480,Tournoi!$B$2:$AB$601,5,0))</f>
        <v>De Bokkensprong</v>
      </c>
      <c r="F480" t="str">
        <f>IF(VLOOKUP($A480,Tournoi!$B$2:$AB$601,6,0)="","",VLOOKUP($A480,Tournoi!$B$2:$AB$601,6,0))</f>
        <v>Aanwezig</v>
      </c>
      <c r="G480" t="str">
        <f>IF(VLOOKUP($A480,Tournoi!$B$2:$AB$601,6,0)="","",VLOOKUP($A480,Tournoi!$B$2:$AB$601,8,0))</f>
        <v>De Kolonisten van Catan</v>
      </c>
      <c r="H480">
        <f>IF(VLOOKUP($A480,Tournoi!$B$2:$AB$601,6,0)="","",VLOOKUP($A480,Tournoi!$B$2:$AB$601,12,0))</f>
        <v>0.125</v>
      </c>
      <c r="I480" t="str">
        <f>IF(VLOOKUP($A480,Tournoi!$B$2:$AB$601,6,0)="","",VLOOKUP($A480,Tournoi!$B$2:$AB$601,13,0))</f>
        <v>Taverna</v>
      </c>
      <c r="J480">
        <f>IF(VLOOKUP($A480,Tournoi!$B$2:$AB$601,6,0)="","",VLOOKUP($A480,Tournoi!$B$2:$AB$601,17,0))</f>
        <v>33.589147286821699</v>
      </c>
      <c r="K480" t="str">
        <f>IF(VLOOKUP($A480,Tournoi!$B$2:$AB$601,6,0)="","",VLOOKUP($A480,Tournoi!$B$2:$AB$601,18,0))</f>
        <v>Cities of Splendor</v>
      </c>
      <c r="L480">
        <f>IF(VLOOKUP($A480,Tournoi!$B$2:$AB$601,6,0)="","",VLOOKUP($A480,Tournoi!$B$2:$AB$601,22,0))</f>
        <v>0.15384615384615385</v>
      </c>
    </row>
    <row r="481" spans="1:12" ht="14.1" customHeight="1" x14ac:dyDescent="0.2">
      <c r="A481" s="30">
        <v>480</v>
      </c>
      <c r="B481" s="224">
        <f>IF(VLOOKUP($A481,Ludo_na!$A$2:$AB$602,3,0)="","",VLOOKUP($A481,Ludo_na!$A$2:$AB$602,2,0))</f>
        <v>356</v>
      </c>
      <c r="C481" s="225" t="str">
        <f>IF(VLOOKUP($A481,Tournoi!$B$2:$AB$601,3,0)="","",VLOOKUP($A481,Tournoi!$B$2:$AB$601,3,0))</f>
        <v>Severino</v>
      </c>
      <c r="D481" s="225" t="str">
        <f>IF(VLOOKUP($A481,Tournoi!$B$2:$AB$601,4,0)="","",VLOOKUP($A481,Tournoi!$B$2:$AB$601,4,0))</f>
        <v>Laetitia</v>
      </c>
      <c r="E481" t="str">
        <f>IF(VLOOKUP($A481,Tournoi!$B$2:$AB$601,5,0)="","",VLOOKUP($A481,Tournoi!$B$2:$AB$601,5,0))</f>
        <v/>
      </c>
      <c r="F481" t="str">
        <f>IF(VLOOKUP($A481,Tournoi!$B$2:$AB$601,6,0)="","",VLOOKUP($A481,Tournoi!$B$2:$AB$601,6,0))</f>
        <v/>
      </c>
      <c r="G481" t="str">
        <f>IF(VLOOKUP($A481,Tournoi!$B$2:$AB$601,6,0)="","",VLOOKUP($A481,Tournoi!$B$2:$AB$601,8,0))</f>
        <v/>
      </c>
      <c r="H481" t="str">
        <f>IF(VLOOKUP($A481,Tournoi!$B$2:$AB$601,6,0)="","",VLOOKUP($A481,Tournoi!$B$2:$AB$601,12,0))</f>
        <v/>
      </c>
      <c r="I481" t="str">
        <f>IF(VLOOKUP($A481,Tournoi!$B$2:$AB$601,6,0)="","",VLOOKUP($A481,Tournoi!$B$2:$AB$601,13,0))</f>
        <v/>
      </c>
      <c r="J481" t="str">
        <f>IF(VLOOKUP($A481,Tournoi!$B$2:$AB$601,6,0)="","",VLOOKUP($A481,Tournoi!$B$2:$AB$601,17,0))</f>
        <v/>
      </c>
      <c r="K481" t="str">
        <f>IF(VLOOKUP($A481,Tournoi!$B$2:$AB$601,6,0)="","",VLOOKUP($A481,Tournoi!$B$2:$AB$601,18,0))</f>
        <v/>
      </c>
      <c r="L481" t="str">
        <f>IF(VLOOKUP($A481,Tournoi!$B$2:$AB$601,6,0)="","",VLOOKUP($A481,Tournoi!$B$2:$AB$601,22,0))</f>
        <v/>
      </c>
    </row>
    <row r="482" spans="1:12" ht="14.1" customHeight="1" x14ac:dyDescent="0.2">
      <c r="A482" s="30">
        <v>481</v>
      </c>
      <c r="B482" s="224">
        <f>IF(VLOOKUP($A482,Ludo_na!$A$2:$AB$602,3,0)="","",VLOOKUP($A482,Ludo_na!$A$2:$AB$602,2,0))</f>
        <v>455</v>
      </c>
      <c r="C482" s="225" t="str">
        <f>IF(VLOOKUP($A482,Tournoi!$B$2:$AB$601,3,0)="","",VLOOKUP($A482,Tournoi!$B$2:$AB$601,3,0))</f>
        <v>Mels</v>
      </c>
      <c r="D482" s="225" t="str">
        <f>IF(VLOOKUP($A482,Tournoi!$B$2:$AB$601,4,0)="","",VLOOKUP($A482,Tournoi!$B$2:$AB$601,4,0))</f>
        <v>Stefaan</v>
      </c>
      <c r="E482" t="str">
        <f>IF(VLOOKUP($A482,Tournoi!$B$2:$AB$601,5,0)="","",VLOOKUP($A482,Tournoi!$B$2:$AB$601,5,0))</f>
        <v/>
      </c>
      <c r="F482" t="str">
        <f>IF(VLOOKUP($A482,Tournoi!$B$2:$AB$601,6,0)="","",VLOOKUP($A482,Tournoi!$B$2:$AB$601,6,0))</f>
        <v/>
      </c>
      <c r="G482" t="str">
        <f>IF(VLOOKUP($A482,Tournoi!$B$2:$AB$601,6,0)="","",VLOOKUP($A482,Tournoi!$B$2:$AB$601,8,0))</f>
        <v/>
      </c>
      <c r="H482" t="str">
        <f>IF(VLOOKUP($A482,Tournoi!$B$2:$AB$601,6,0)="","",VLOOKUP($A482,Tournoi!$B$2:$AB$601,12,0))</f>
        <v/>
      </c>
      <c r="I482" t="str">
        <f>IF(VLOOKUP($A482,Tournoi!$B$2:$AB$601,6,0)="","",VLOOKUP($A482,Tournoi!$B$2:$AB$601,13,0))</f>
        <v/>
      </c>
      <c r="J482" t="str">
        <f>IF(VLOOKUP($A482,Tournoi!$B$2:$AB$601,6,0)="","",VLOOKUP($A482,Tournoi!$B$2:$AB$601,17,0))</f>
        <v/>
      </c>
      <c r="K482" t="str">
        <f>IF(VLOOKUP($A482,Tournoi!$B$2:$AB$601,6,0)="","",VLOOKUP($A482,Tournoi!$B$2:$AB$601,18,0))</f>
        <v/>
      </c>
      <c r="L482" t="str">
        <f>IF(VLOOKUP($A482,Tournoi!$B$2:$AB$601,6,0)="","",VLOOKUP($A482,Tournoi!$B$2:$AB$601,22,0))</f>
        <v/>
      </c>
    </row>
    <row r="483" spans="1:12" ht="14.1" customHeight="1" x14ac:dyDescent="0.2">
      <c r="A483" s="30">
        <v>482</v>
      </c>
      <c r="B483">
        <f>IF(VLOOKUP($A483,Ludo_na!$A$2:$AB$602,3,0)="","",VLOOKUP($A483,Ludo_na!$A$2:$AB$602,2,0))</f>
        <v>177</v>
      </c>
      <c r="C483" t="str">
        <f>IF(VLOOKUP($A483,Tournoi!$B$2:$AB$601,3,0)="","",VLOOKUP($A483,Tournoi!$B$2:$AB$601,3,0))</f>
        <v>Weyenbergh</v>
      </c>
      <c r="D483" t="str">
        <f>IF(VLOOKUP($A483,Tournoi!$B$2:$AB$601,4,0)="","",VLOOKUP($A483,Tournoi!$B$2:$AB$601,4,0))</f>
        <v>Roy</v>
      </c>
      <c r="E483" t="str">
        <f>IF(VLOOKUP($A483,Tournoi!$B$2:$AB$601,5,0)="","",VLOOKUP($A483,Tournoi!$B$2:$AB$601,5,0))</f>
        <v/>
      </c>
      <c r="F483" t="str">
        <f>IF(VLOOKUP($A483,Tournoi!$B$2:$AB$601,6,0)="","",VLOOKUP($A483,Tournoi!$B$2:$AB$601,6,0))</f>
        <v>Aanwezig</v>
      </c>
      <c r="G483" t="str">
        <f>IF(VLOOKUP($A483,Tournoi!$B$2:$AB$601,6,0)="","",VLOOKUP($A483,Tournoi!$B$2:$AB$601,8,0))</f>
        <v>Stenen tijdperk</v>
      </c>
      <c r="H483">
        <f>IF(VLOOKUP($A483,Tournoi!$B$2:$AB$601,6,0)="","",VLOOKUP($A483,Tournoi!$B$2:$AB$601,12,0))</f>
        <v>66.941269841269829</v>
      </c>
      <c r="I483" t="str">
        <f>IF(VLOOKUP($A483,Tournoi!$B$2:$AB$601,6,0)="","",VLOOKUP($A483,Tournoi!$B$2:$AB$601,13,0))</f>
        <v>Village</v>
      </c>
      <c r="J483">
        <f>IF(VLOOKUP($A483,Tournoi!$B$2:$AB$601,6,0)="","",VLOOKUP($A483,Tournoi!$B$2:$AB$601,17,0))</f>
        <v>66.95164075993091</v>
      </c>
      <c r="K483" t="str">
        <f>IF(VLOOKUP($A483,Tournoi!$B$2:$AB$601,6,0)="","",VLOOKUP($A483,Tournoi!$B$2:$AB$601,18,0))</f>
        <v>Majesty</v>
      </c>
      <c r="L483">
        <f>IF(VLOOKUP($A483,Tournoi!$B$2:$AB$601,6,0)="","",VLOOKUP($A483,Tournoi!$B$2:$AB$601,22,0))</f>
        <v>104.27022375215147</v>
      </c>
    </row>
    <row r="484" spans="1:12" ht="14.1" customHeight="1" x14ac:dyDescent="0.2">
      <c r="A484" s="30">
        <v>483</v>
      </c>
      <c r="B484" s="224">
        <f>IF(VLOOKUP($A484,Ludo_na!$A$2:$AB$602,3,0)="","",VLOOKUP($A484,Ludo_na!$A$2:$AB$602,2,0))</f>
        <v>285</v>
      </c>
      <c r="C484" s="225" t="str">
        <f>IF(VLOOKUP($A484,Tournoi!$B$2:$AB$601,3,0)="","",VLOOKUP($A484,Tournoi!$B$2:$AB$601,3,0))</f>
        <v>Staelens</v>
      </c>
      <c r="D484" s="225" t="str">
        <f>IF(VLOOKUP($A484,Tournoi!$B$2:$AB$601,4,0)="","",VLOOKUP($A484,Tournoi!$B$2:$AB$601,4,0))</f>
        <v>Kasper-Rork</v>
      </c>
      <c r="E484" t="str">
        <f>IF(VLOOKUP($A484,Tournoi!$B$2:$AB$601,5,0)="","",VLOOKUP($A484,Tournoi!$B$2:$AB$601,5,0))</f>
        <v/>
      </c>
      <c r="F484" t="str">
        <f>IF(VLOOKUP($A484,Tournoi!$B$2:$AB$601,6,0)="","",VLOOKUP($A484,Tournoi!$B$2:$AB$601,6,0))</f>
        <v>Aanwezig</v>
      </c>
      <c r="G484" t="str">
        <f>IF(VLOOKUP($A484,Tournoi!$B$2:$AB$601,6,0)="","",VLOOKUP($A484,Tournoi!$B$2:$AB$601,8,0))</f>
        <v>Die Burgen von Burgund</v>
      </c>
      <c r="H484">
        <f>IF(VLOOKUP($A484,Tournoi!$B$2:$AB$601,6,0)="","",VLOOKUP($A484,Tournoi!$B$2:$AB$601,12,0))</f>
        <v>33.578787878787871</v>
      </c>
      <c r="I484" t="str">
        <f>IF(VLOOKUP($A484,Tournoi!$B$2:$AB$601,6,0)="","",VLOOKUP($A484,Tournoi!$B$2:$AB$601,13,0))</f>
        <v>Meduris</v>
      </c>
      <c r="J484">
        <f>IF(VLOOKUP($A484,Tournoi!$B$2:$AB$601,6,0)="","",VLOOKUP($A484,Tournoi!$B$2:$AB$601,17,0))</f>
        <v>66.924969249692481</v>
      </c>
      <c r="K484" t="str">
        <f>IF(VLOOKUP($A484,Tournoi!$B$2:$AB$601,6,0)="","",VLOOKUP($A484,Tournoi!$B$2:$AB$601,18,0))</f>
        <v>7 Wonders</v>
      </c>
      <c r="L484">
        <f>IF(VLOOKUP($A484,Tournoi!$B$2:$AB$601,6,0)="","",VLOOKUP($A484,Tournoi!$B$2:$AB$601,22,0))</f>
        <v>0.13962264150943396</v>
      </c>
    </row>
    <row r="485" spans="1:12" ht="14.1" customHeight="1" x14ac:dyDescent="0.2">
      <c r="A485" s="30">
        <v>484</v>
      </c>
      <c r="B485" s="224">
        <f>IF(VLOOKUP($A485,Ludo_na!$A$2:$AB$602,3,0)="","",VLOOKUP($A485,Ludo_na!$A$2:$AB$602,2,0))</f>
        <v>254</v>
      </c>
      <c r="C485" s="225" t="str">
        <f>IF(VLOOKUP($A485,Tournoi!$B$2:$AB$601,3,0)="","",VLOOKUP($A485,Tournoi!$B$2:$AB$601,3,0))</f>
        <v>Jonckheere</v>
      </c>
      <c r="D485" s="225" t="str">
        <f>IF(VLOOKUP($A485,Tournoi!$B$2:$AB$601,4,0)="","",VLOOKUP($A485,Tournoi!$B$2:$AB$601,4,0))</f>
        <v>Tania</v>
      </c>
      <c r="E485" t="str">
        <f>IF(VLOOKUP($A485,Tournoi!$B$2:$AB$601,5,0)="","",VLOOKUP($A485,Tournoi!$B$2:$AB$601,5,0))</f>
        <v/>
      </c>
      <c r="F485" t="str">
        <f>IF(VLOOKUP($A485,Tournoi!$B$2:$AB$601,6,0)="","",VLOOKUP($A485,Tournoi!$B$2:$AB$601,6,0))</f>
        <v>Aanwezig</v>
      </c>
      <c r="G485" t="str">
        <f>IF(VLOOKUP($A485,Tournoi!$B$2:$AB$601,6,0)="","",VLOOKUP($A485,Tournoi!$B$2:$AB$601,8,0))</f>
        <v>Berenpark</v>
      </c>
      <c r="H485">
        <f>IF(VLOOKUP($A485,Tournoi!$B$2:$AB$601,6,0)="","",VLOOKUP($A485,Tournoi!$B$2:$AB$601,12,0))</f>
        <v>66.934272300469473</v>
      </c>
      <c r="I485" t="str">
        <f>IF(VLOOKUP($A485,Tournoi!$B$2:$AB$601,6,0)="","",VLOOKUP($A485,Tournoi!$B$2:$AB$601,13,0))</f>
        <v>Great Western Trail</v>
      </c>
      <c r="J485">
        <f>IF(VLOOKUP($A485,Tournoi!$B$2:$AB$601,6,0)="","",VLOOKUP($A485,Tournoi!$B$2:$AB$601,17,0))</f>
        <v>0.19526627218934911</v>
      </c>
      <c r="K485" t="str">
        <f>IF(VLOOKUP($A485,Tournoi!$B$2:$AB$601,6,0)="","",VLOOKUP($A485,Tournoi!$B$2:$AB$601,18,0))</f>
        <v>Camel Up</v>
      </c>
      <c r="L485">
        <f>IF(VLOOKUP($A485,Tournoi!$B$2:$AB$601,6,0)="","",VLOOKUP($A485,Tournoi!$B$2:$AB$601,22,0))</f>
        <v>37.686567164179102</v>
      </c>
    </row>
    <row r="486" spans="1:12" ht="14.1" customHeight="1" x14ac:dyDescent="0.2">
      <c r="A486" s="30">
        <v>485</v>
      </c>
      <c r="B486" s="224">
        <f>IF(VLOOKUP($A486,Ludo_na!$A$2:$AB$602,3,0)="","",VLOOKUP($A486,Ludo_na!$A$2:$AB$602,2,0))</f>
        <v>527</v>
      </c>
      <c r="C486" s="225" t="str">
        <f>IF(VLOOKUP($A486,Tournoi!$B$2:$AB$601,3,0)="","",VLOOKUP($A486,Tournoi!$B$2:$AB$601,3,0))</f>
        <v>De Block</v>
      </c>
      <c r="D486" s="225" t="str">
        <f>IF(VLOOKUP($A486,Tournoi!$B$2:$AB$601,4,0)="","",VLOOKUP($A486,Tournoi!$B$2:$AB$601,4,0))</f>
        <v>Maarten</v>
      </c>
      <c r="E486" t="str">
        <f>IF(VLOOKUP($A486,Tournoi!$B$2:$AB$601,5,0)="","",VLOOKUP($A486,Tournoi!$B$2:$AB$601,5,0))</f>
        <v/>
      </c>
      <c r="F486" t="str">
        <f>IF(VLOOKUP($A486,Tournoi!$B$2:$AB$601,6,0)="","",VLOOKUP($A486,Tournoi!$B$2:$AB$601,6,0))</f>
        <v/>
      </c>
      <c r="G486" t="str">
        <f>IF(VLOOKUP($A486,Tournoi!$B$2:$AB$601,6,0)="","",VLOOKUP($A486,Tournoi!$B$2:$AB$601,8,0))</f>
        <v/>
      </c>
      <c r="H486" t="str">
        <f>IF(VLOOKUP($A486,Tournoi!$B$2:$AB$601,6,0)="","",VLOOKUP($A486,Tournoi!$B$2:$AB$601,12,0))</f>
        <v/>
      </c>
      <c r="I486" t="str">
        <f>IF(VLOOKUP($A486,Tournoi!$B$2:$AB$601,6,0)="","",VLOOKUP($A486,Tournoi!$B$2:$AB$601,13,0))</f>
        <v/>
      </c>
      <c r="J486" t="str">
        <f>IF(VLOOKUP($A486,Tournoi!$B$2:$AB$601,6,0)="","",VLOOKUP($A486,Tournoi!$B$2:$AB$601,17,0))</f>
        <v/>
      </c>
      <c r="K486" t="str">
        <f>IF(VLOOKUP($A486,Tournoi!$B$2:$AB$601,6,0)="","",VLOOKUP($A486,Tournoi!$B$2:$AB$601,18,0))</f>
        <v/>
      </c>
      <c r="L486" t="str">
        <f>IF(VLOOKUP($A486,Tournoi!$B$2:$AB$601,6,0)="","",VLOOKUP($A486,Tournoi!$B$2:$AB$601,22,0))</f>
        <v/>
      </c>
    </row>
    <row r="487" spans="1:12" ht="14.1" customHeight="1" x14ac:dyDescent="0.2">
      <c r="A487" s="30">
        <v>486</v>
      </c>
      <c r="B487" s="224">
        <f>IF(VLOOKUP($A487,Ludo_na!$A$2:$AB$602,3,0)="","",VLOOKUP($A487,Ludo_na!$A$2:$AB$602,2,0))</f>
        <v>403</v>
      </c>
      <c r="C487" s="225" t="str">
        <f>IF(VLOOKUP($A487,Tournoi!$B$2:$AB$601,3,0)="","",VLOOKUP($A487,Tournoi!$B$2:$AB$601,3,0))</f>
        <v>Vanhoudt</v>
      </c>
      <c r="D487" s="225" t="str">
        <f>IF(VLOOKUP($A487,Tournoi!$B$2:$AB$601,4,0)="","",VLOOKUP($A487,Tournoi!$B$2:$AB$601,4,0))</f>
        <v>Brammert</v>
      </c>
      <c r="E487" t="str">
        <f>IF(VLOOKUP($A487,Tournoi!$B$2:$AB$601,5,0)="","",VLOOKUP($A487,Tournoi!$B$2:$AB$601,5,0))</f>
        <v/>
      </c>
      <c r="F487" t="str">
        <f>IF(VLOOKUP($A487,Tournoi!$B$2:$AB$601,6,0)="","",VLOOKUP($A487,Tournoi!$B$2:$AB$601,6,0))</f>
        <v/>
      </c>
      <c r="G487" t="str">
        <f>IF(VLOOKUP($A487,Tournoi!$B$2:$AB$601,6,0)="","",VLOOKUP($A487,Tournoi!$B$2:$AB$601,8,0))</f>
        <v/>
      </c>
      <c r="H487" t="str">
        <f>IF(VLOOKUP($A487,Tournoi!$B$2:$AB$601,6,0)="","",VLOOKUP($A487,Tournoi!$B$2:$AB$601,12,0))</f>
        <v/>
      </c>
      <c r="I487" t="str">
        <f>IF(VLOOKUP($A487,Tournoi!$B$2:$AB$601,6,0)="","",VLOOKUP($A487,Tournoi!$B$2:$AB$601,13,0))</f>
        <v/>
      </c>
      <c r="J487" t="str">
        <f>IF(VLOOKUP($A487,Tournoi!$B$2:$AB$601,6,0)="","",VLOOKUP($A487,Tournoi!$B$2:$AB$601,17,0))</f>
        <v/>
      </c>
      <c r="K487" t="str">
        <f>IF(VLOOKUP($A487,Tournoi!$B$2:$AB$601,6,0)="","",VLOOKUP($A487,Tournoi!$B$2:$AB$601,18,0))</f>
        <v/>
      </c>
      <c r="L487" t="str">
        <f>IF(VLOOKUP($A487,Tournoi!$B$2:$AB$601,6,0)="","",VLOOKUP($A487,Tournoi!$B$2:$AB$601,22,0))</f>
        <v/>
      </c>
    </row>
    <row r="488" spans="1:12" ht="14.1" customHeight="1" x14ac:dyDescent="0.2">
      <c r="A488" s="30">
        <v>487</v>
      </c>
      <c r="B488" s="224">
        <f>IF(VLOOKUP($A488,Ludo_na!$A$2:$AB$602,3,0)="","",VLOOKUP($A488,Ludo_na!$A$2:$AB$602,2,0))</f>
        <v>541</v>
      </c>
      <c r="C488" s="225" t="str">
        <f>IF(VLOOKUP($A488,Tournoi!$B$2:$AB$601,3,0)="","",VLOOKUP($A488,Tournoi!$B$2:$AB$601,3,0))</f>
        <v>Verhaegen</v>
      </c>
      <c r="D488" s="225" t="str">
        <f>IF(VLOOKUP($A488,Tournoi!$B$2:$AB$601,4,0)="","",VLOOKUP($A488,Tournoi!$B$2:$AB$601,4,0))</f>
        <v>Stijn</v>
      </c>
      <c r="E488" t="str">
        <f>IF(VLOOKUP($A488,Tournoi!$B$2:$AB$601,5,0)="","",VLOOKUP($A488,Tournoi!$B$2:$AB$601,5,0))</f>
        <v/>
      </c>
      <c r="F488" t="str">
        <f>IF(VLOOKUP($A488,Tournoi!$B$2:$AB$601,6,0)="","",VLOOKUP($A488,Tournoi!$B$2:$AB$601,6,0))</f>
        <v/>
      </c>
      <c r="G488" t="str">
        <f>IF(VLOOKUP($A488,Tournoi!$B$2:$AB$601,6,0)="","",VLOOKUP($A488,Tournoi!$B$2:$AB$601,8,0))</f>
        <v/>
      </c>
      <c r="H488" t="str">
        <f>IF(VLOOKUP($A488,Tournoi!$B$2:$AB$601,6,0)="","",VLOOKUP($A488,Tournoi!$B$2:$AB$601,12,0))</f>
        <v/>
      </c>
      <c r="I488" t="str">
        <f>IF(VLOOKUP($A488,Tournoi!$B$2:$AB$601,6,0)="","",VLOOKUP($A488,Tournoi!$B$2:$AB$601,13,0))</f>
        <v/>
      </c>
      <c r="J488" t="str">
        <f>IF(VLOOKUP($A488,Tournoi!$B$2:$AB$601,6,0)="","",VLOOKUP($A488,Tournoi!$B$2:$AB$601,17,0))</f>
        <v/>
      </c>
      <c r="K488" t="str">
        <f>IF(VLOOKUP($A488,Tournoi!$B$2:$AB$601,6,0)="","",VLOOKUP($A488,Tournoi!$B$2:$AB$601,18,0))</f>
        <v/>
      </c>
      <c r="L488" t="str">
        <f>IF(VLOOKUP($A488,Tournoi!$B$2:$AB$601,6,0)="","",VLOOKUP($A488,Tournoi!$B$2:$AB$601,22,0))</f>
        <v/>
      </c>
    </row>
    <row r="489" spans="1:12" ht="14.1" customHeight="1" x14ac:dyDescent="0.2">
      <c r="A489" s="30">
        <v>488</v>
      </c>
      <c r="B489">
        <f>IF(VLOOKUP($A489,Ludo_na!$A$2:$AB$602,3,0)="","",VLOOKUP($A489,Ludo_na!$A$2:$AB$602,2,0))</f>
        <v>310</v>
      </c>
      <c r="C489" t="str">
        <f>IF(VLOOKUP($A489,Tournoi!$B$2:$AB$601,3,0)="","",VLOOKUP($A489,Tournoi!$B$2:$AB$601,3,0))</f>
        <v>Fiers</v>
      </c>
      <c r="D489" t="str">
        <f>IF(VLOOKUP($A489,Tournoi!$B$2:$AB$601,4,0)="","",VLOOKUP($A489,Tournoi!$B$2:$AB$601,4,0))</f>
        <v>Eline</v>
      </c>
      <c r="E489" t="str">
        <f>IF(VLOOKUP($A489,Tournoi!$B$2:$AB$601,5,0)="","",VLOOKUP($A489,Tournoi!$B$2:$AB$601,5,0))</f>
        <v/>
      </c>
      <c r="F489" t="str">
        <f>IF(VLOOKUP($A489,Tournoi!$B$2:$AB$601,6,0)="","",VLOOKUP($A489,Tournoi!$B$2:$AB$601,6,0))</f>
        <v>Aanwezig</v>
      </c>
      <c r="G489" t="str">
        <f>IF(VLOOKUP($A489,Tournoi!$B$2:$AB$601,6,0)="","",VLOOKUP($A489,Tournoi!$B$2:$AB$601,8,0))</f>
        <v>Mangrovia</v>
      </c>
      <c r="H489">
        <f>IF(VLOOKUP($A489,Tournoi!$B$2:$AB$601,6,0)="","",VLOOKUP($A489,Tournoi!$B$2:$AB$601,12,0))</f>
        <v>50.185454545454547</v>
      </c>
      <c r="I489" t="str">
        <f>IF(VLOOKUP($A489,Tournoi!$B$2:$AB$601,6,0)="","",VLOOKUP($A489,Tournoi!$B$2:$AB$601,13,0))</f>
        <v>Great Western Trail</v>
      </c>
      <c r="J489">
        <f>IF(VLOOKUP($A489,Tournoi!$B$2:$AB$601,6,0)="","",VLOOKUP($A489,Tournoi!$B$2:$AB$601,17,0))</f>
        <v>33.558185404339248</v>
      </c>
      <c r="K489" t="str">
        <f>IF(VLOOKUP($A489,Tournoi!$B$2:$AB$601,6,0)="","",VLOOKUP($A489,Tournoi!$B$2:$AB$601,18,0))</f>
        <v>7 Wonders</v>
      </c>
      <c r="L489">
        <f>IF(VLOOKUP($A489,Tournoi!$B$2:$AB$601,6,0)="","",VLOOKUP($A489,Tournoi!$B$2:$AB$601,22,0))</f>
        <v>40.166666666666664</v>
      </c>
    </row>
    <row r="490" spans="1:12" ht="14.1" customHeight="1" x14ac:dyDescent="0.2">
      <c r="A490" s="30">
        <v>489</v>
      </c>
      <c r="B490" s="224">
        <f>IF(VLOOKUP($A490,Ludo_na!$A$2:$AB$602,3,0)="","",VLOOKUP($A490,Ludo_na!$A$2:$AB$602,2,0))</f>
        <v>516</v>
      </c>
      <c r="C490" s="225" t="str">
        <f>IF(VLOOKUP($A490,Tournoi!$B$2:$AB$601,3,0)="","",VLOOKUP($A490,Tournoi!$B$2:$AB$601,3,0))</f>
        <v>Saey - Van Peteghem</v>
      </c>
      <c r="D490" s="225" t="str">
        <f>IF(VLOOKUP($A490,Tournoi!$B$2:$AB$601,4,0)="","",VLOOKUP($A490,Tournoi!$B$2:$AB$601,4,0))</f>
        <v>Dieter</v>
      </c>
      <c r="E490" t="str">
        <f>IF(VLOOKUP($A490,Tournoi!$B$2:$AB$601,5,0)="","",VLOOKUP($A490,Tournoi!$B$2:$AB$601,5,0))</f>
        <v/>
      </c>
      <c r="F490" t="str">
        <f>IF(VLOOKUP($A490,Tournoi!$B$2:$AB$601,6,0)="","",VLOOKUP($A490,Tournoi!$B$2:$AB$601,6,0))</f>
        <v/>
      </c>
      <c r="G490" t="str">
        <f>IF(VLOOKUP($A490,Tournoi!$B$2:$AB$601,6,0)="","",VLOOKUP($A490,Tournoi!$B$2:$AB$601,8,0))</f>
        <v/>
      </c>
      <c r="H490" t="str">
        <f>IF(VLOOKUP($A490,Tournoi!$B$2:$AB$601,6,0)="","",VLOOKUP($A490,Tournoi!$B$2:$AB$601,12,0))</f>
        <v/>
      </c>
      <c r="I490" t="str">
        <f>IF(VLOOKUP($A490,Tournoi!$B$2:$AB$601,6,0)="","",VLOOKUP($A490,Tournoi!$B$2:$AB$601,13,0))</f>
        <v/>
      </c>
      <c r="J490" t="str">
        <f>IF(VLOOKUP($A490,Tournoi!$B$2:$AB$601,6,0)="","",VLOOKUP($A490,Tournoi!$B$2:$AB$601,17,0))</f>
        <v/>
      </c>
      <c r="K490" t="str">
        <f>IF(VLOOKUP($A490,Tournoi!$B$2:$AB$601,6,0)="","",VLOOKUP($A490,Tournoi!$B$2:$AB$601,18,0))</f>
        <v/>
      </c>
      <c r="L490" t="str">
        <f>IF(VLOOKUP($A490,Tournoi!$B$2:$AB$601,6,0)="","",VLOOKUP($A490,Tournoi!$B$2:$AB$601,22,0))</f>
        <v/>
      </c>
    </row>
    <row r="491" spans="1:12" ht="14.1" customHeight="1" x14ac:dyDescent="0.2">
      <c r="A491" s="30">
        <v>490</v>
      </c>
      <c r="B491" s="224">
        <f>IF(VLOOKUP($A491,Ludo_na!$A$2:$AB$602,3,0)="","",VLOOKUP($A491,Ludo_na!$A$2:$AB$602,2,0))</f>
        <v>258</v>
      </c>
      <c r="C491" s="225" t="str">
        <f>IF(VLOOKUP($A491,Tournoi!$B$2:$AB$601,3,0)="","",VLOOKUP($A491,Tournoi!$B$2:$AB$601,3,0))</f>
        <v>Stroobant</v>
      </c>
      <c r="D491" s="225" t="str">
        <f>IF(VLOOKUP($A491,Tournoi!$B$2:$AB$601,4,0)="","",VLOOKUP($A491,Tournoi!$B$2:$AB$601,4,0))</f>
        <v>Ludwig</v>
      </c>
      <c r="E491" t="str">
        <f>IF(VLOOKUP($A491,Tournoi!$B$2:$AB$601,5,0)="","",VLOOKUP($A491,Tournoi!$B$2:$AB$601,5,0))</f>
        <v/>
      </c>
      <c r="F491" t="str">
        <f>IF(VLOOKUP($A491,Tournoi!$B$2:$AB$601,6,0)="","",VLOOKUP($A491,Tournoi!$B$2:$AB$601,6,0))</f>
        <v/>
      </c>
      <c r="G491" t="str">
        <f>IF(VLOOKUP($A491,Tournoi!$B$2:$AB$601,6,0)="","",VLOOKUP($A491,Tournoi!$B$2:$AB$601,8,0))</f>
        <v/>
      </c>
      <c r="H491" t="str">
        <f>IF(VLOOKUP($A491,Tournoi!$B$2:$AB$601,6,0)="","",VLOOKUP($A491,Tournoi!$B$2:$AB$601,12,0))</f>
        <v/>
      </c>
      <c r="I491" t="str">
        <f>IF(VLOOKUP($A491,Tournoi!$B$2:$AB$601,6,0)="","",VLOOKUP($A491,Tournoi!$B$2:$AB$601,13,0))</f>
        <v/>
      </c>
      <c r="J491" t="str">
        <f>IF(VLOOKUP($A491,Tournoi!$B$2:$AB$601,6,0)="","",VLOOKUP($A491,Tournoi!$B$2:$AB$601,17,0))</f>
        <v/>
      </c>
      <c r="K491" t="str">
        <f>IF(VLOOKUP($A491,Tournoi!$B$2:$AB$601,6,0)="","",VLOOKUP($A491,Tournoi!$B$2:$AB$601,18,0))</f>
        <v/>
      </c>
      <c r="L491" t="str">
        <f>IF(VLOOKUP($A491,Tournoi!$B$2:$AB$601,6,0)="","",VLOOKUP($A491,Tournoi!$B$2:$AB$601,22,0))</f>
        <v/>
      </c>
    </row>
    <row r="492" spans="1:12" ht="14.1" customHeight="1" x14ac:dyDescent="0.2">
      <c r="A492" s="30">
        <v>491</v>
      </c>
      <c r="B492" s="224">
        <f>IF(VLOOKUP($A492,Ludo_na!$A$2:$AB$602,3,0)="","",VLOOKUP($A492,Ludo_na!$A$2:$AB$602,2,0))</f>
        <v>122</v>
      </c>
      <c r="C492" s="225" t="str">
        <f>IF(VLOOKUP($A492,Tournoi!$B$2:$AB$601,3,0)="","",VLOOKUP($A492,Tournoi!$B$2:$AB$601,3,0))</f>
        <v>Rits</v>
      </c>
      <c r="D492" s="225" t="str">
        <f>IF(VLOOKUP($A492,Tournoi!$B$2:$AB$601,4,0)="","",VLOOKUP($A492,Tournoi!$B$2:$AB$601,4,0))</f>
        <v>Beere</v>
      </c>
      <c r="E492" t="str">
        <f>IF(VLOOKUP($A492,Tournoi!$B$2:$AB$601,5,0)="","",VLOOKUP($A492,Tournoi!$B$2:$AB$601,5,0))</f>
        <v/>
      </c>
      <c r="F492" t="str">
        <f>IF(VLOOKUP($A492,Tournoi!$B$2:$AB$601,6,0)="","",VLOOKUP($A492,Tournoi!$B$2:$AB$601,6,0))</f>
        <v>Aanwezig</v>
      </c>
      <c r="G492" t="str">
        <f>IF(VLOOKUP($A492,Tournoi!$B$2:$AB$601,6,0)="","",VLOOKUP($A492,Tournoi!$B$2:$AB$601,8,0))</f>
        <v>Wettlauf nach El Dorado</v>
      </c>
      <c r="H492">
        <f>IF(VLOOKUP($A492,Tournoi!$B$2:$AB$601,6,0)="","",VLOOKUP($A492,Tournoi!$B$2:$AB$601,12,0))</f>
        <v>104.4</v>
      </c>
      <c r="I492" t="str">
        <f>IF(VLOOKUP($A492,Tournoi!$B$2:$AB$601,6,0)="","",VLOOKUP($A492,Tournoi!$B$2:$AB$601,13,0))</f>
        <v>Meduris</v>
      </c>
      <c r="J492">
        <f>IF(VLOOKUP($A492,Tournoi!$B$2:$AB$601,6,0)="","",VLOOKUP($A492,Tournoi!$B$2:$AB$601,17,0))</f>
        <v>104.26640926640927</v>
      </c>
      <c r="K492" t="str">
        <f>IF(VLOOKUP($A492,Tournoi!$B$2:$AB$601,6,0)="","",VLOOKUP($A492,Tournoi!$B$2:$AB$601,18,0))</f>
        <v>Chickwood Forest</v>
      </c>
      <c r="L492">
        <f>IF(VLOOKUP($A492,Tournoi!$B$2:$AB$601,6,0)="","",VLOOKUP($A492,Tournoi!$B$2:$AB$601,22,0))</f>
        <v>37.690812720848058</v>
      </c>
    </row>
    <row r="493" spans="1:12" ht="14.1" customHeight="1" x14ac:dyDescent="0.2">
      <c r="A493" s="30">
        <v>492</v>
      </c>
      <c r="B493" s="224">
        <f>IF(VLOOKUP($A493,Ludo_na!$A$2:$AB$602,3,0)="","",VLOOKUP($A493,Ludo_na!$A$2:$AB$602,2,0))</f>
        <v>344</v>
      </c>
      <c r="C493" s="225" t="str">
        <f>IF(VLOOKUP($A493,Tournoi!$B$2:$AB$601,3,0)="","",VLOOKUP($A493,Tournoi!$B$2:$AB$601,3,0))</f>
        <v>Stroobant</v>
      </c>
      <c r="D493" s="225" t="str">
        <f>IF(VLOOKUP($A493,Tournoi!$B$2:$AB$601,4,0)="","",VLOOKUP($A493,Tournoi!$B$2:$AB$601,4,0))</f>
        <v>Sara</v>
      </c>
      <c r="E493" t="str">
        <f>IF(VLOOKUP($A493,Tournoi!$B$2:$AB$601,5,0)="","",VLOOKUP($A493,Tournoi!$B$2:$AB$601,5,0))</f>
        <v/>
      </c>
      <c r="F493" t="str">
        <f>IF(VLOOKUP($A493,Tournoi!$B$2:$AB$601,6,0)="","",VLOOKUP($A493,Tournoi!$B$2:$AB$601,6,0))</f>
        <v/>
      </c>
      <c r="G493" t="str">
        <f>IF(VLOOKUP($A493,Tournoi!$B$2:$AB$601,6,0)="","",VLOOKUP($A493,Tournoi!$B$2:$AB$601,8,0))</f>
        <v/>
      </c>
      <c r="H493" t="str">
        <f>IF(VLOOKUP($A493,Tournoi!$B$2:$AB$601,6,0)="","",VLOOKUP($A493,Tournoi!$B$2:$AB$601,12,0))</f>
        <v/>
      </c>
      <c r="I493" t="str">
        <f>IF(VLOOKUP($A493,Tournoi!$B$2:$AB$601,6,0)="","",VLOOKUP($A493,Tournoi!$B$2:$AB$601,13,0))</f>
        <v/>
      </c>
      <c r="J493" t="str">
        <f>IF(VLOOKUP($A493,Tournoi!$B$2:$AB$601,6,0)="","",VLOOKUP($A493,Tournoi!$B$2:$AB$601,17,0))</f>
        <v/>
      </c>
      <c r="K493" t="str">
        <f>IF(VLOOKUP($A493,Tournoi!$B$2:$AB$601,6,0)="","",VLOOKUP($A493,Tournoi!$B$2:$AB$601,18,0))</f>
        <v/>
      </c>
      <c r="L493" t="str">
        <f>IF(VLOOKUP($A493,Tournoi!$B$2:$AB$601,6,0)="","",VLOOKUP($A493,Tournoi!$B$2:$AB$601,22,0))</f>
        <v/>
      </c>
    </row>
    <row r="494" spans="1:12" ht="14.1" customHeight="1" x14ac:dyDescent="0.2">
      <c r="A494" s="30">
        <v>493</v>
      </c>
      <c r="B494" s="224">
        <f>IF(VLOOKUP($A494,Ludo_na!$A$2:$AB$602,3,0)="","",VLOOKUP($A494,Ludo_na!$A$2:$AB$602,2,0))</f>
        <v>271</v>
      </c>
      <c r="C494" s="225" t="str">
        <f>IF(VLOOKUP($A494,Tournoi!$B$2:$AB$601,3,0)="","",VLOOKUP($A494,Tournoi!$B$2:$AB$601,3,0))</f>
        <v>Van Bouwel</v>
      </c>
      <c r="D494" s="225" t="str">
        <f>IF(VLOOKUP($A494,Tournoi!$B$2:$AB$601,4,0)="","",VLOOKUP($A494,Tournoi!$B$2:$AB$601,4,0))</f>
        <v>Gert</v>
      </c>
      <c r="E494" t="str">
        <f>IF(VLOOKUP($A494,Tournoi!$B$2:$AB$601,5,0)="","",VLOOKUP($A494,Tournoi!$B$2:$AB$601,5,0))</f>
        <v/>
      </c>
      <c r="F494" t="str">
        <f>IF(VLOOKUP($A494,Tournoi!$B$2:$AB$601,6,0)="","",VLOOKUP($A494,Tournoi!$B$2:$AB$601,6,0))</f>
        <v>Aanwezig</v>
      </c>
      <c r="G494">
        <f>IF(VLOOKUP($A494,Tournoi!$B$2:$AB$601,6,0)="","",VLOOKUP($A494,Tournoi!$B$2:$AB$601,8,0))</f>
        <v>0</v>
      </c>
      <c r="H494">
        <f>IF(VLOOKUP($A494,Tournoi!$B$2:$AB$601,6,0)="","",VLOOKUP($A494,Tournoi!$B$2:$AB$601,12,0))</f>
        <v>0</v>
      </c>
      <c r="I494" t="str">
        <f>IF(VLOOKUP($A494,Tournoi!$B$2:$AB$601,6,0)="","",VLOOKUP($A494,Tournoi!$B$2:$AB$601,13,0))</f>
        <v>Die Burgen von Burgund</v>
      </c>
      <c r="J494">
        <f>IF(VLOOKUP($A494,Tournoi!$B$2:$AB$601,6,0)="","",VLOOKUP($A494,Tournoi!$B$2:$AB$601,17,0))</f>
        <v>0.22681564245810057</v>
      </c>
      <c r="K494" t="str">
        <f>IF(VLOOKUP($A494,Tournoi!$B$2:$AB$601,6,0)="","",VLOOKUP($A494,Tournoi!$B$2:$AB$601,18,0))</f>
        <v>Cities of Splendor</v>
      </c>
      <c r="L494">
        <f>IF(VLOOKUP($A494,Tournoi!$B$2:$AB$601,6,0)="","",VLOOKUP($A494,Tournoi!$B$2:$AB$601,22,0))</f>
        <v>50.230769230769234</v>
      </c>
    </row>
    <row r="495" spans="1:12" ht="14.1" customHeight="1" x14ac:dyDescent="0.2">
      <c r="A495" s="30">
        <v>494</v>
      </c>
      <c r="B495" s="224">
        <f>IF(VLOOKUP($A495,Ludo_na!$A$2:$AB$602,3,0)="","",VLOOKUP($A495,Ludo_na!$A$2:$AB$602,2,0))</f>
        <v>429</v>
      </c>
      <c r="C495" s="225" t="str">
        <f>IF(VLOOKUP($A495,Tournoi!$B$2:$AB$601,3,0)="","",VLOOKUP($A495,Tournoi!$B$2:$AB$601,3,0))</f>
        <v>Van Damme</v>
      </c>
      <c r="D495" s="225" t="str">
        <f>IF(VLOOKUP($A495,Tournoi!$B$2:$AB$601,4,0)="","",VLOOKUP($A495,Tournoi!$B$2:$AB$601,4,0))</f>
        <v>Gunter</v>
      </c>
      <c r="E495" t="str">
        <f>IF(VLOOKUP($A495,Tournoi!$B$2:$AB$601,5,0)="","",VLOOKUP($A495,Tournoi!$B$2:$AB$601,5,0))</f>
        <v/>
      </c>
      <c r="F495" t="str">
        <f>IF(VLOOKUP($A495,Tournoi!$B$2:$AB$601,6,0)="","",VLOOKUP($A495,Tournoi!$B$2:$AB$601,6,0))</f>
        <v/>
      </c>
      <c r="G495" t="str">
        <f>IF(VLOOKUP($A495,Tournoi!$B$2:$AB$601,6,0)="","",VLOOKUP($A495,Tournoi!$B$2:$AB$601,8,0))</f>
        <v/>
      </c>
      <c r="H495" t="str">
        <f>IF(VLOOKUP($A495,Tournoi!$B$2:$AB$601,6,0)="","",VLOOKUP($A495,Tournoi!$B$2:$AB$601,12,0))</f>
        <v/>
      </c>
      <c r="I495" t="str">
        <f>IF(VLOOKUP($A495,Tournoi!$B$2:$AB$601,6,0)="","",VLOOKUP($A495,Tournoi!$B$2:$AB$601,13,0))</f>
        <v/>
      </c>
      <c r="J495" t="str">
        <f>IF(VLOOKUP($A495,Tournoi!$B$2:$AB$601,6,0)="","",VLOOKUP($A495,Tournoi!$B$2:$AB$601,17,0))</f>
        <v/>
      </c>
      <c r="K495" t="str">
        <f>IF(VLOOKUP($A495,Tournoi!$B$2:$AB$601,6,0)="","",VLOOKUP($A495,Tournoi!$B$2:$AB$601,18,0))</f>
        <v/>
      </c>
      <c r="L495" t="str">
        <f>IF(VLOOKUP($A495,Tournoi!$B$2:$AB$601,6,0)="","",VLOOKUP($A495,Tournoi!$B$2:$AB$601,22,0))</f>
        <v/>
      </c>
    </row>
    <row r="496" spans="1:12" ht="14.1" customHeight="1" x14ac:dyDescent="0.2">
      <c r="A496" s="30">
        <v>495</v>
      </c>
      <c r="B496">
        <f>IF(VLOOKUP($A496,Ludo_na!$A$2:$AB$602,3,0)="","",VLOOKUP($A496,Ludo_na!$A$2:$AB$602,2,0))</f>
        <v>275</v>
      </c>
      <c r="C496" t="str">
        <f>IF(VLOOKUP($A496,Tournoi!$B$2:$AB$601,3,0)="","",VLOOKUP($A496,Tournoi!$B$2:$AB$601,3,0))</f>
        <v>Deman</v>
      </c>
      <c r="D496" t="str">
        <f>IF(VLOOKUP($A496,Tournoi!$B$2:$AB$601,4,0)="","",VLOOKUP($A496,Tournoi!$B$2:$AB$601,4,0))</f>
        <v>Bart</v>
      </c>
      <c r="E496" t="str">
        <f>IF(VLOOKUP($A496,Tournoi!$B$2:$AB$601,5,0)="","",VLOOKUP($A496,Tournoi!$B$2:$AB$601,5,0))</f>
        <v/>
      </c>
      <c r="F496" t="str">
        <f>IF(VLOOKUP($A496,Tournoi!$B$2:$AB$601,6,0)="","",VLOOKUP($A496,Tournoi!$B$2:$AB$601,6,0))</f>
        <v>Aanwezig</v>
      </c>
      <c r="G496" t="str">
        <f>IF(VLOOKUP($A496,Tournoi!$B$2:$AB$601,6,0)="","",VLOOKUP($A496,Tournoi!$B$2:$AB$601,8,0))</f>
        <v>Mangrovia</v>
      </c>
      <c r="H496">
        <f>IF(VLOOKUP($A496,Tournoi!$B$2:$AB$601,6,0)="","",VLOOKUP($A496,Tournoi!$B$2:$AB$601,12,0))</f>
        <v>25.181818181818183</v>
      </c>
      <c r="I496" t="str">
        <f>IF(VLOOKUP($A496,Tournoi!$B$2:$AB$601,6,0)="","",VLOOKUP($A496,Tournoi!$B$2:$AB$601,13,0))</f>
        <v>Great Western Trail</v>
      </c>
      <c r="J496">
        <f>IF(VLOOKUP($A496,Tournoi!$B$2:$AB$601,6,0)="","",VLOOKUP($A496,Tournoi!$B$2:$AB$601,17,0))</f>
        <v>104.42616033755274</v>
      </c>
      <c r="K496" t="str">
        <f>IF(VLOOKUP($A496,Tournoi!$B$2:$AB$601,6,0)="","",VLOOKUP($A496,Tournoi!$B$2:$AB$601,18,0))</f>
        <v>7 Wonders</v>
      </c>
      <c r="L496">
        <f>IF(VLOOKUP($A496,Tournoi!$B$2:$AB$601,6,0)="","",VLOOKUP($A496,Tournoi!$B$2:$AB$601,22,0))</f>
        <v>20.154471544715449</v>
      </c>
    </row>
    <row r="497" spans="1:12" ht="14.1" customHeight="1" x14ac:dyDescent="0.2">
      <c r="A497" s="30">
        <v>496</v>
      </c>
      <c r="B497" s="224">
        <f>IF(VLOOKUP($A497,Ludo_na!$A$2:$AB$602,3,0)="","",VLOOKUP($A497,Ludo_na!$A$2:$AB$602,2,0))</f>
        <v>345</v>
      </c>
      <c r="C497" s="225" t="str">
        <f>IF(VLOOKUP($A497,Tournoi!$B$2:$AB$601,3,0)="","",VLOOKUP($A497,Tournoi!$B$2:$AB$601,3,0))</f>
        <v>Van den Abbeele</v>
      </c>
      <c r="D497" s="225" t="str">
        <f>IF(VLOOKUP($A497,Tournoi!$B$2:$AB$601,4,0)="","",VLOOKUP($A497,Tournoi!$B$2:$AB$601,4,0))</f>
        <v>Ken</v>
      </c>
      <c r="E497" t="str">
        <f>IF(VLOOKUP($A497,Tournoi!$B$2:$AB$601,5,0)="","",VLOOKUP($A497,Tournoi!$B$2:$AB$601,5,0))</f>
        <v/>
      </c>
      <c r="F497" t="str">
        <f>IF(VLOOKUP($A497,Tournoi!$B$2:$AB$601,6,0)="","",VLOOKUP($A497,Tournoi!$B$2:$AB$601,6,0))</f>
        <v/>
      </c>
      <c r="G497" t="str">
        <f>IF(VLOOKUP($A497,Tournoi!$B$2:$AB$601,6,0)="","",VLOOKUP($A497,Tournoi!$B$2:$AB$601,8,0))</f>
        <v/>
      </c>
      <c r="H497" t="str">
        <f>IF(VLOOKUP($A497,Tournoi!$B$2:$AB$601,6,0)="","",VLOOKUP($A497,Tournoi!$B$2:$AB$601,12,0))</f>
        <v/>
      </c>
      <c r="I497" t="str">
        <f>IF(VLOOKUP($A497,Tournoi!$B$2:$AB$601,6,0)="","",VLOOKUP($A497,Tournoi!$B$2:$AB$601,13,0))</f>
        <v/>
      </c>
      <c r="J497" t="str">
        <f>IF(VLOOKUP($A497,Tournoi!$B$2:$AB$601,6,0)="","",VLOOKUP($A497,Tournoi!$B$2:$AB$601,17,0))</f>
        <v/>
      </c>
      <c r="K497" t="str">
        <f>IF(VLOOKUP($A497,Tournoi!$B$2:$AB$601,6,0)="","",VLOOKUP($A497,Tournoi!$B$2:$AB$601,18,0))</f>
        <v/>
      </c>
      <c r="L497" t="str">
        <f>IF(VLOOKUP($A497,Tournoi!$B$2:$AB$601,6,0)="","",VLOOKUP($A497,Tournoi!$B$2:$AB$601,22,0))</f>
        <v/>
      </c>
    </row>
    <row r="498" spans="1:12" ht="14.1" customHeight="1" x14ac:dyDescent="0.2">
      <c r="A498" s="30">
        <v>497</v>
      </c>
      <c r="B498" s="224">
        <f>IF(VLOOKUP($A498,Ludo_na!$A$2:$AB$602,3,0)="","",VLOOKUP($A498,Ludo_na!$A$2:$AB$602,2,0))</f>
        <v>432</v>
      </c>
      <c r="C498" s="225" t="str">
        <f>IF(VLOOKUP($A498,Tournoi!$B$2:$AB$601,3,0)="","",VLOOKUP($A498,Tournoi!$B$2:$AB$601,3,0))</f>
        <v>Vandemaele</v>
      </c>
      <c r="D498" s="225" t="str">
        <f>IF(VLOOKUP($A498,Tournoi!$B$2:$AB$601,4,0)="","",VLOOKUP($A498,Tournoi!$B$2:$AB$601,4,0))</f>
        <v>Maxime</v>
      </c>
      <c r="E498" t="str">
        <f>IF(VLOOKUP($A498,Tournoi!$B$2:$AB$601,5,0)="","",VLOOKUP($A498,Tournoi!$B$2:$AB$601,5,0))</f>
        <v/>
      </c>
      <c r="F498" t="str">
        <f>IF(VLOOKUP($A498,Tournoi!$B$2:$AB$601,6,0)="","",VLOOKUP($A498,Tournoi!$B$2:$AB$601,6,0))</f>
        <v/>
      </c>
      <c r="G498" t="str">
        <f>IF(VLOOKUP($A498,Tournoi!$B$2:$AB$601,6,0)="","",VLOOKUP($A498,Tournoi!$B$2:$AB$601,8,0))</f>
        <v/>
      </c>
      <c r="H498" t="str">
        <f>IF(VLOOKUP($A498,Tournoi!$B$2:$AB$601,6,0)="","",VLOOKUP($A498,Tournoi!$B$2:$AB$601,12,0))</f>
        <v/>
      </c>
      <c r="I498" t="str">
        <f>IF(VLOOKUP($A498,Tournoi!$B$2:$AB$601,6,0)="","",VLOOKUP($A498,Tournoi!$B$2:$AB$601,13,0))</f>
        <v/>
      </c>
      <c r="J498" t="str">
        <f>IF(VLOOKUP($A498,Tournoi!$B$2:$AB$601,6,0)="","",VLOOKUP($A498,Tournoi!$B$2:$AB$601,17,0))</f>
        <v/>
      </c>
      <c r="K498" t="str">
        <f>IF(VLOOKUP($A498,Tournoi!$B$2:$AB$601,6,0)="","",VLOOKUP($A498,Tournoi!$B$2:$AB$601,18,0))</f>
        <v/>
      </c>
      <c r="L498" t="str">
        <f>IF(VLOOKUP($A498,Tournoi!$B$2:$AB$601,6,0)="","",VLOOKUP($A498,Tournoi!$B$2:$AB$601,22,0))</f>
        <v/>
      </c>
    </row>
    <row r="499" spans="1:12" ht="14.1" customHeight="1" x14ac:dyDescent="0.2">
      <c r="A499" s="30">
        <v>498</v>
      </c>
      <c r="B499" s="224">
        <f>IF(VLOOKUP($A499,Ludo_na!$A$2:$AB$602,3,0)="","",VLOOKUP($A499,Ludo_na!$A$2:$AB$602,2,0))</f>
        <v>439</v>
      </c>
      <c r="C499" s="225" t="str">
        <f>IF(VLOOKUP($A499,Tournoi!$B$2:$AB$601,3,0)="","",VLOOKUP($A499,Tournoi!$B$2:$AB$601,3,0))</f>
        <v>De Meulder</v>
      </c>
      <c r="D499" s="225" t="str">
        <f>IF(VLOOKUP($A499,Tournoi!$B$2:$AB$601,4,0)="","",VLOOKUP($A499,Tournoi!$B$2:$AB$601,4,0))</f>
        <v>Yannick</v>
      </c>
      <c r="E499" t="str">
        <f>IF(VLOOKUP($A499,Tournoi!$B$2:$AB$601,5,0)="","",VLOOKUP($A499,Tournoi!$B$2:$AB$601,5,0))</f>
        <v/>
      </c>
      <c r="F499" t="str">
        <f>IF(VLOOKUP($A499,Tournoi!$B$2:$AB$601,6,0)="","",VLOOKUP($A499,Tournoi!$B$2:$AB$601,6,0))</f>
        <v/>
      </c>
      <c r="G499" t="str">
        <f>IF(VLOOKUP($A499,Tournoi!$B$2:$AB$601,6,0)="","",VLOOKUP($A499,Tournoi!$B$2:$AB$601,8,0))</f>
        <v/>
      </c>
      <c r="H499" t="str">
        <f>IF(VLOOKUP($A499,Tournoi!$B$2:$AB$601,6,0)="","",VLOOKUP($A499,Tournoi!$B$2:$AB$601,12,0))</f>
        <v/>
      </c>
      <c r="I499" t="str">
        <f>IF(VLOOKUP($A499,Tournoi!$B$2:$AB$601,6,0)="","",VLOOKUP($A499,Tournoi!$B$2:$AB$601,13,0))</f>
        <v/>
      </c>
      <c r="J499" t="str">
        <f>IF(VLOOKUP($A499,Tournoi!$B$2:$AB$601,6,0)="","",VLOOKUP($A499,Tournoi!$B$2:$AB$601,17,0))</f>
        <v/>
      </c>
      <c r="K499" t="str">
        <f>IF(VLOOKUP($A499,Tournoi!$B$2:$AB$601,6,0)="","",VLOOKUP($A499,Tournoi!$B$2:$AB$601,18,0))</f>
        <v/>
      </c>
      <c r="L499" t="str">
        <f>IF(VLOOKUP($A499,Tournoi!$B$2:$AB$601,6,0)="","",VLOOKUP($A499,Tournoi!$B$2:$AB$601,22,0))</f>
        <v/>
      </c>
    </row>
    <row r="500" spans="1:12" ht="14.1" customHeight="1" x14ac:dyDescent="0.2">
      <c r="A500" s="30">
        <v>499</v>
      </c>
      <c r="B500" s="224">
        <f>IF(VLOOKUP($A500,Ludo_na!$A$2:$AB$602,3,0)="","",VLOOKUP($A500,Ludo_na!$A$2:$AB$602,2,0))</f>
        <v>286</v>
      </c>
      <c r="C500" s="225" t="str">
        <f>IF(VLOOKUP($A500,Tournoi!$B$2:$AB$601,3,0)="","",VLOOKUP($A500,Tournoi!$B$2:$AB$601,3,0))</f>
        <v>Vanhoorne</v>
      </c>
      <c r="D500" s="225" t="str">
        <f>IF(VLOOKUP($A500,Tournoi!$B$2:$AB$601,4,0)="","",VLOOKUP($A500,Tournoi!$B$2:$AB$601,4,0))</f>
        <v>Jo</v>
      </c>
      <c r="E500" s="197" t="str">
        <f>IF(VLOOKUP($A500,Tournoi!$B$2:$AB$601,5,0)="","",VLOOKUP($A500,Tournoi!$B$2:$AB$601,5,0))</f>
        <v>Spelen op Zolder</v>
      </c>
      <c r="F500" t="str">
        <f>IF(VLOOKUP($A500,Tournoi!$B$2:$AB$601,6,0)="","",VLOOKUP($A500,Tournoi!$B$2:$AB$601,6,0))</f>
        <v/>
      </c>
      <c r="G500" t="str">
        <f>IF(VLOOKUP($A500,Tournoi!$B$2:$AB$601,6,0)="","",VLOOKUP($A500,Tournoi!$B$2:$AB$601,8,0))</f>
        <v/>
      </c>
      <c r="H500" t="str">
        <f>IF(VLOOKUP($A500,Tournoi!$B$2:$AB$601,6,0)="","",VLOOKUP($A500,Tournoi!$B$2:$AB$601,12,0))</f>
        <v/>
      </c>
      <c r="I500" t="str">
        <f>IF(VLOOKUP($A500,Tournoi!$B$2:$AB$601,6,0)="","",VLOOKUP($A500,Tournoi!$B$2:$AB$601,13,0))</f>
        <v/>
      </c>
      <c r="J500" t="str">
        <f>IF(VLOOKUP($A500,Tournoi!$B$2:$AB$601,6,0)="","",VLOOKUP($A500,Tournoi!$B$2:$AB$601,17,0))</f>
        <v/>
      </c>
      <c r="K500" t="str">
        <f>IF(VLOOKUP($A500,Tournoi!$B$2:$AB$601,6,0)="","",VLOOKUP($A500,Tournoi!$B$2:$AB$601,18,0))</f>
        <v/>
      </c>
      <c r="L500" t="str">
        <f>IF(VLOOKUP($A500,Tournoi!$B$2:$AB$601,6,0)="","",VLOOKUP($A500,Tournoi!$B$2:$AB$601,22,0))</f>
        <v/>
      </c>
    </row>
    <row r="501" spans="1:12" ht="14.1" customHeight="1" x14ac:dyDescent="0.2">
      <c r="A501" s="30">
        <v>500</v>
      </c>
      <c r="B501" s="224">
        <f>IF(VLOOKUP($A501,Ludo_na!$A$2:$AB$602,3,0)="","",VLOOKUP($A501,Ludo_na!$A$2:$AB$602,2,0))</f>
        <v>491</v>
      </c>
      <c r="C501" s="225" t="str">
        <f>IF(VLOOKUP($A501,Tournoi!$B$2:$AB$601,3,0)="","",VLOOKUP($A501,Tournoi!$B$2:$AB$601,3,0))</f>
        <v>De Lepeleire</v>
      </c>
      <c r="D501" s="225" t="str">
        <f>IF(VLOOKUP($A501,Tournoi!$B$2:$AB$601,4,0)="","",VLOOKUP($A501,Tournoi!$B$2:$AB$601,4,0))</f>
        <v>Leen</v>
      </c>
      <c r="E501" t="str">
        <f>IF(VLOOKUP($A501,Tournoi!$B$2:$AB$601,5,0)="","",VLOOKUP($A501,Tournoi!$B$2:$AB$601,5,0))</f>
        <v/>
      </c>
      <c r="F501" t="str">
        <f>IF(VLOOKUP($A501,Tournoi!$B$2:$AB$601,6,0)="","",VLOOKUP($A501,Tournoi!$B$2:$AB$601,6,0))</f>
        <v/>
      </c>
      <c r="G501" t="str">
        <f>IF(VLOOKUP($A501,Tournoi!$B$2:$AB$601,6,0)="","",VLOOKUP($A501,Tournoi!$B$2:$AB$601,8,0))</f>
        <v/>
      </c>
      <c r="H501" t="str">
        <f>IF(VLOOKUP($A501,Tournoi!$B$2:$AB$601,6,0)="","",VLOOKUP($A501,Tournoi!$B$2:$AB$601,12,0))</f>
        <v/>
      </c>
      <c r="I501" t="str">
        <f>IF(VLOOKUP($A501,Tournoi!$B$2:$AB$601,6,0)="","",VLOOKUP($A501,Tournoi!$B$2:$AB$601,13,0))</f>
        <v/>
      </c>
      <c r="J501" t="str">
        <f>IF(VLOOKUP($A501,Tournoi!$B$2:$AB$601,6,0)="","",VLOOKUP($A501,Tournoi!$B$2:$AB$601,17,0))</f>
        <v/>
      </c>
      <c r="K501" t="str">
        <f>IF(VLOOKUP($A501,Tournoi!$B$2:$AB$601,6,0)="","",VLOOKUP($A501,Tournoi!$B$2:$AB$601,18,0))</f>
        <v/>
      </c>
      <c r="L501" t="str">
        <f>IF(VLOOKUP($A501,Tournoi!$B$2:$AB$601,6,0)="","",VLOOKUP($A501,Tournoi!$B$2:$AB$601,22,0))</f>
        <v/>
      </c>
    </row>
    <row r="502" spans="1:12" ht="14.1" customHeight="1" x14ac:dyDescent="0.2">
      <c r="A502" s="30">
        <v>501</v>
      </c>
      <c r="B502" s="224">
        <f>IF(VLOOKUP($A502,Ludo_na!$A$2:$AB$602,3,0)="","",VLOOKUP($A502,Ludo_na!$A$2:$AB$602,2,0))</f>
        <v>2</v>
      </c>
      <c r="C502" s="225" t="str">
        <f>IF(VLOOKUP($A502,Tournoi!$B$2:$AB$601,3,0)="","",VLOOKUP($A502,Tournoi!$B$2:$AB$601,3,0))</f>
        <v>Van Hove</v>
      </c>
      <c r="D502" s="225" t="str">
        <f>IF(VLOOKUP($A502,Tournoi!$B$2:$AB$601,4,0)="","",VLOOKUP($A502,Tournoi!$B$2:$AB$601,4,0))</f>
        <v>Paul</v>
      </c>
      <c r="E502" s="197" t="str">
        <f>IF(VLOOKUP($A502,Tournoi!$B$2:$AB$601,5,0)="","",VLOOKUP($A502,Tournoi!$B$2:$AB$601,5,0))</f>
        <v>Speelduivel</v>
      </c>
      <c r="F502" s="226" t="str">
        <f>IF(VLOOKUP($A502,Tournoi!$B$2:$AB$601,6,0)="","",VLOOKUP($A502,Tournoi!$B$2:$AB$601,6,0))</f>
        <v>Aanwezig</v>
      </c>
      <c r="G502" s="226" t="str">
        <f>IF(VLOOKUP($A502,Tournoi!$B$2:$AB$601,6,0)="","",VLOOKUP($A502,Tournoi!$B$2:$AB$601,8,0))</f>
        <v>La Isla</v>
      </c>
      <c r="H502" s="227">
        <f>IF(VLOOKUP($A502,Tournoi!$B$2:$AB$601,6,0)="","",VLOOKUP($A502,Tournoi!$B$2:$AB$601,12,0))</f>
        <v>104.29251700680273</v>
      </c>
      <c r="I502" s="226" t="str">
        <f>IF(VLOOKUP($A502,Tournoi!$B$2:$AB$601,6,0)="","",VLOOKUP($A502,Tournoi!$B$2:$AB$601,13,0))</f>
        <v>Great Western Trail</v>
      </c>
      <c r="J502" s="227">
        <f>IF(VLOOKUP($A502,Tournoi!$B$2:$AB$601,6,0)="","",VLOOKUP($A502,Tournoi!$B$2:$AB$601,17,0))</f>
        <v>104.29460580912863</v>
      </c>
      <c r="K502" s="226" t="str">
        <f>IF(VLOOKUP($A502,Tournoi!$B$2:$AB$601,6,0)="","",VLOOKUP($A502,Tournoi!$B$2:$AB$601,18,0))</f>
        <v>Cities of Splendor</v>
      </c>
      <c r="L502" s="227">
        <f>IF(VLOOKUP($A502,Tournoi!$B$2:$AB$601,6,0)="","",VLOOKUP($A502,Tournoi!$B$2:$AB$601,22,0))</f>
        <v>104.35555555555555</v>
      </c>
    </row>
    <row r="503" spans="1:12" ht="14.1" customHeight="1" x14ac:dyDescent="0.2">
      <c r="A503" s="30">
        <v>502</v>
      </c>
      <c r="B503" s="224">
        <f>IF(VLOOKUP($A503,Ludo_na!$A$2:$AB$602,3,0)="","",VLOOKUP($A503,Ludo_na!$A$2:$AB$602,2,0))</f>
        <v>180</v>
      </c>
      <c r="C503" s="225" t="str">
        <f>IF(VLOOKUP($A503,Tournoi!$B$2:$AB$601,3,0)="","",VLOOKUP($A503,Tournoi!$B$2:$AB$601,3,0))</f>
        <v>Vanderhelst</v>
      </c>
      <c r="D503" s="225" t="str">
        <f>IF(VLOOKUP($A503,Tournoi!$B$2:$AB$601,4,0)="","",VLOOKUP($A503,Tournoi!$B$2:$AB$601,4,0))</f>
        <v>Anne-Mie</v>
      </c>
      <c r="E503" t="str">
        <f>IF(VLOOKUP($A503,Tournoi!$B$2:$AB$601,5,0)="","",VLOOKUP($A503,Tournoi!$B$2:$AB$601,5,0))</f>
        <v/>
      </c>
      <c r="F503" t="str">
        <f>IF(VLOOKUP($A503,Tournoi!$B$2:$AB$601,6,0)="","",VLOOKUP($A503,Tournoi!$B$2:$AB$601,6,0))</f>
        <v>Aanwezig</v>
      </c>
      <c r="G503" t="str">
        <f>IF(VLOOKUP($A503,Tournoi!$B$2:$AB$601,6,0)="","",VLOOKUP($A503,Tournoi!$B$2:$AB$601,8,0))</f>
        <v>Stenen tijdperk</v>
      </c>
      <c r="H503">
        <f>IF(VLOOKUP($A503,Tournoi!$B$2:$AB$601,6,0)="","",VLOOKUP($A503,Tournoi!$B$2:$AB$601,12,0))</f>
        <v>66.93738489871086</v>
      </c>
      <c r="I503">
        <f>IF(VLOOKUP($A503,Tournoi!$B$2:$AB$601,6,0)="","",VLOOKUP($A503,Tournoi!$B$2:$AB$601,13,0))</f>
        <v>0</v>
      </c>
      <c r="J503">
        <f>IF(VLOOKUP($A503,Tournoi!$B$2:$AB$601,6,0)="","",VLOOKUP($A503,Tournoi!$B$2:$AB$601,17,0))</f>
        <v>0</v>
      </c>
      <c r="K503" t="str">
        <f>IF(VLOOKUP($A503,Tournoi!$B$2:$AB$601,6,0)="","",VLOOKUP($A503,Tournoi!$B$2:$AB$601,18,0))</f>
        <v>Dominion</v>
      </c>
      <c r="L503">
        <f>IF(VLOOKUP($A503,Tournoi!$B$2:$AB$601,6,0)="","",VLOOKUP($A503,Tournoi!$B$2:$AB$601,22,0))</f>
        <v>66.931129476584019</v>
      </c>
    </row>
    <row r="504" spans="1:12" ht="14.1" customHeight="1" x14ac:dyDescent="0.2">
      <c r="A504" s="30">
        <v>503</v>
      </c>
      <c r="B504" s="224">
        <f>IF(VLOOKUP($A504,Ludo_na!$A$2:$AB$602,3,0)="","",VLOOKUP($A504,Ludo_na!$A$2:$AB$602,2,0))</f>
        <v>252</v>
      </c>
      <c r="C504" s="225" t="str">
        <f>IF(VLOOKUP($A504,Tournoi!$B$2:$AB$601,3,0)="","",VLOOKUP($A504,Tournoi!$B$2:$AB$601,3,0))</f>
        <v>Meganck</v>
      </c>
      <c r="D504" s="225" t="str">
        <f>IF(VLOOKUP($A504,Tournoi!$B$2:$AB$601,4,0)="","",VLOOKUP($A504,Tournoi!$B$2:$AB$601,4,0))</f>
        <v>Ellen</v>
      </c>
      <c r="E504" t="str">
        <f>IF(VLOOKUP($A504,Tournoi!$B$2:$AB$601,5,0)="","",VLOOKUP($A504,Tournoi!$B$2:$AB$601,5,0))</f>
        <v/>
      </c>
      <c r="F504" t="str">
        <f>IF(VLOOKUP($A504,Tournoi!$B$2:$AB$601,6,0)="","",VLOOKUP($A504,Tournoi!$B$2:$AB$601,6,0))</f>
        <v/>
      </c>
      <c r="G504" t="str">
        <f>IF(VLOOKUP($A504,Tournoi!$B$2:$AB$601,6,0)="","",VLOOKUP($A504,Tournoi!$B$2:$AB$601,8,0))</f>
        <v/>
      </c>
      <c r="H504" t="str">
        <f>IF(VLOOKUP($A504,Tournoi!$B$2:$AB$601,6,0)="","",VLOOKUP($A504,Tournoi!$B$2:$AB$601,12,0))</f>
        <v/>
      </c>
      <c r="I504" t="str">
        <f>IF(VLOOKUP($A504,Tournoi!$B$2:$AB$601,6,0)="","",VLOOKUP($A504,Tournoi!$B$2:$AB$601,13,0))</f>
        <v/>
      </c>
      <c r="J504" t="str">
        <f>IF(VLOOKUP($A504,Tournoi!$B$2:$AB$601,6,0)="","",VLOOKUP($A504,Tournoi!$B$2:$AB$601,17,0))</f>
        <v/>
      </c>
      <c r="K504" t="str">
        <f>IF(VLOOKUP($A504,Tournoi!$B$2:$AB$601,6,0)="","",VLOOKUP($A504,Tournoi!$B$2:$AB$601,18,0))</f>
        <v/>
      </c>
      <c r="L504" t="str">
        <f>IF(VLOOKUP($A504,Tournoi!$B$2:$AB$601,6,0)="","",VLOOKUP($A504,Tournoi!$B$2:$AB$601,22,0))</f>
        <v/>
      </c>
    </row>
    <row r="505" spans="1:12" ht="14.1" customHeight="1" x14ac:dyDescent="0.2">
      <c r="A505" s="30">
        <v>504</v>
      </c>
      <c r="B505" s="224">
        <f>IF(VLOOKUP($A505,Ludo_na!$A$2:$AB$602,3,0)="","",VLOOKUP($A505,Ludo_na!$A$2:$AB$602,2,0))</f>
        <v>456</v>
      </c>
      <c r="C505" s="225" t="str">
        <f>IF(VLOOKUP($A505,Tournoi!$B$2:$AB$601,3,0)="","",VLOOKUP($A505,Tournoi!$B$2:$AB$601,3,0))</f>
        <v>Verhulst</v>
      </c>
      <c r="D505" s="225" t="str">
        <f>IF(VLOOKUP($A505,Tournoi!$B$2:$AB$601,4,0)="","",VLOOKUP($A505,Tournoi!$B$2:$AB$601,4,0))</f>
        <v>Frank</v>
      </c>
      <c r="E505" t="str">
        <f>IF(VLOOKUP($A505,Tournoi!$B$2:$AB$601,5,0)="","",VLOOKUP($A505,Tournoi!$B$2:$AB$601,5,0))</f>
        <v/>
      </c>
      <c r="F505" t="str">
        <f>IF(VLOOKUP($A505,Tournoi!$B$2:$AB$601,6,0)="","",VLOOKUP($A505,Tournoi!$B$2:$AB$601,6,0))</f>
        <v/>
      </c>
      <c r="G505" t="str">
        <f>IF(VLOOKUP($A505,Tournoi!$B$2:$AB$601,6,0)="","",VLOOKUP($A505,Tournoi!$B$2:$AB$601,8,0))</f>
        <v/>
      </c>
      <c r="H505" t="str">
        <f>IF(VLOOKUP($A505,Tournoi!$B$2:$AB$601,6,0)="","",VLOOKUP($A505,Tournoi!$B$2:$AB$601,12,0))</f>
        <v/>
      </c>
      <c r="I505" t="str">
        <f>IF(VLOOKUP($A505,Tournoi!$B$2:$AB$601,6,0)="","",VLOOKUP($A505,Tournoi!$B$2:$AB$601,13,0))</f>
        <v/>
      </c>
      <c r="J505" t="str">
        <f>IF(VLOOKUP($A505,Tournoi!$B$2:$AB$601,6,0)="","",VLOOKUP($A505,Tournoi!$B$2:$AB$601,17,0))</f>
        <v/>
      </c>
      <c r="K505" t="str">
        <f>IF(VLOOKUP($A505,Tournoi!$B$2:$AB$601,6,0)="","",VLOOKUP($A505,Tournoi!$B$2:$AB$601,18,0))</f>
        <v/>
      </c>
      <c r="L505" t="str">
        <f>IF(VLOOKUP($A505,Tournoi!$B$2:$AB$601,6,0)="","",VLOOKUP($A505,Tournoi!$B$2:$AB$601,22,0))</f>
        <v/>
      </c>
    </row>
    <row r="506" spans="1:12" ht="14.1" customHeight="1" x14ac:dyDescent="0.2">
      <c r="A506" s="30">
        <v>505</v>
      </c>
      <c r="B506">
        <f>IF(VLOOKUP($A506,Ludo_na!$A$2:$AB$602,3,0)="","",VLOOKUP($A506,Ludo_na!$A$2:$AB$602,2,0))</f>
        <v>261</v>
      </c>
      <c r="C506" t="str">
        <f>IF(VLOOKUP($A506,Tournoi!$B$2:$AB$601,3,0)="","",VLOOKUP($A506,Tournoi!$B$2:$AB$601,3,0))</f>
        <v>Cloostermans</v>
      </c>
      <c r="D506" t="str">
        <f>IF(VLOOKUP($A506,Tournoi!$B$2:$AB$601,4,0)="","",VLOOKUP($A506,Tournoi!$B$2:$AB$601,4,0))</f>
        <v>Erwin</v>
      </c>
      <c r="E506" t="str">
        <f>IF(VLOOKUP($A506,Tournoi!$B$2:$AB$601,5,0)="","",VLOOKUP($A506,Tournoi!$B$2:$AB$601,5,0))</f>
        <v/>
      </c>
      <c r="F506" t="str">
        <f>IF(VLOOKUP($A506,Tournoi!$B$2:$AB$601,6,0)="","",VLOOKUP($A506,Tournoi!$B$2:$AB$601,6,0))</f>
        <v>Aanwezig</v>
      </c>
      <c r="G506" t="str">
        <f>IF(VLOOKUP($A506,Tournoi!$B$2:$AB$601,6,0)="","",VLOOKUP($A506,Tournoi!$B$2:$AB$601,8,0))</f>
        <v>Berenpark</v>
      </c>
      <c r="H506">
        <f>IF(VLOOKUP($A506,Tournoi!$B$2:$AB$601,6,0)="","",VLOOKUP($A506,Tournoi!$B$2:$AB$601,12,0))</f>
        <v>104.3314121037464</v>
      </c>
      <c r="I506" t="str">
        <f>IF(VLOOKUP($A506,Tournoi!$B$2:$AB$601,6,0)="","",VLOOKUP($A506,Tournoi!$B$2:$AB$601,13,0))</f>
        <v>Die Burgen von Burgund</v>
      </c>
      <c r="J506">
        <f>IF(VLOOKUP($A506,Tournoi!$B$2:$AB$601,6,0)="","",VLOOKUP($A506,Tournoi!$B$2:$AB$601,17,0))</f>
        <v>0.22641509433962265</v>
      </c>
      <c r="K506" t="str">
        <f>IF(VLOOKUP($A506,Tournoi!$B$2:$AB$601,6,0)="","",VLOOKUP($A506,Tournoi!$B$2:$AB$601,18,0))</f>
        <v>Cities of Splendor</v>
      </c>
      <c r="L506">
        <f>IF(VLOOKUP($A506,Tournoi!$B$2:$AB$601,6,0)="","",VLOOKUP($A506,Tournoi!$B$2:$AB$601,22,0))</f>
        <v>50.230769230769234</v>
      </c>
    </row>
    <row r="507" spans="1:12" ht="14.1" customHeight="1" x14ac:dyDescent="0.2">
      <c r="A507" s="30">
        <v>506</v>
      </c>
      <c r="B507" s="224">
        <f>IF(VLOOKUP($A507,Ludo_na!$A$2:$AB$602,3,0)="","",VLOOKUP($A507,Ludo_na!$A$2:$AB$602,2,0))</f>
        <v>107</v>
      </c>
      <c r="C507" s="225" t="str">
        <f>IF(VLOOKUP($A507,Tournoi!$B$2:$AB$601,3,0)="","",VLOOKUP($A507,Tournoi!$B$2:$AB$601,3,0))</f>
        <v>Van Hecke</v>
      </c>
      <c r="D507" s="225" t="str">
        <f>IF(VLOOKUP($A507,Tournoi!$B$2:$AB$601,4,0)="","",VLOOKUP($A507,Tournoi!$B$2:$AB$601,4,0))</f>
        <v>Ides</v>
      </c>
      <c r="E507" t="str">
        <f>IF(VLOOKUP($A507,Tournoi!$B$2:$AB$601,5,0)="","",VLOOKUP($A507,Tournoi!$B$2:$AB$601,5,0))</f>
        <v/>
      </c>
      <c r="F507" t="str">
        <f>IF(VLOOKUP($A507,Tournoi!$B$2:$AB$601,6,0)="","",VLOOKUP($A507,Tournoi!$B$2:$AB$601,6,0))</f>
        <v>Aanwezig</v>
      </c>
      <c r="G507" t="str">
        <f>IF(VLOOKUP($A507,Tournoi!$B$2:$AB$601,6,0)="","",VLOOKUP($A507,Tournoi!$B$2:$AB$601,8,0))</f>
        <v>Neuroshima Hex!</v>
      </c>
      <c r="H507">
        <f>IF(VLOOKUP($A507,Tournoi!$B$2:$AB$601,6,0)="","",VLOOKUP($A507,Tournoi!$B$2:$AB$601,12,0))</f>
        <v>104.4</v>
      </c>
      <c r="I507" t="str">
        <f>IF(VLOOKUP($A507,Tournoi!$B$2:$AB$601,6,0)="","",VLOOKUP($A507,Tournoi!$B$2:$AB$601,13,0))</f>
        <v>Taverna</v>
      </c>
      <c r="J507">
        <f>IF(VLOOKUP($A507,Tournoi!$B$2:$AB$601,6,0)="","",VLOOKUP($A507,Tournoi!$B$2:$AB$601,17,0))</f>
        <v>104.31782945736434</v>
      </c>
      <c r="K507" t="str">
        <f>IF(VLOOKUP($A507,Tournoi!$B$2:$AB$601,6,0)="","",VLOOKUP($A507,Tournoi!$B$2:$AB$601,18,0))</f>
        <v>Camel Up</v>
      </c>
      <c r="L507">
        <f>IF(VLOOKUP($A507,Tournoi!$B$2:$AB$601,6,0)="","",VLOOKUP($A507,Tournoi!$B$2:$AB$601,22,0))</f>
        <v>75.194029850746276</v>
      </c>
    </row>
    <row r="508" spans="1:12" ht="14.1" customHeight="1" x14ac:dyDescent="0.2">
      <c r="A508" s="30">
        <v>507</v>
      </c>
      <c r="B508" s="224">
        <f>IF(VLOOKUP($A508,Ludo_na!$A$2:$AB$602,3,0)="","",VLOOKUP($A508,Ludo_na!$A$2:$AB$602,2,0))</f>
        <v>212</v>
      </c>
      <c r="C508" s="225" t="str">
        <f>IF(VLOOKUP($A508,Tournoi!$B$2:$AB$601,3,0)="","",VLOOKUP($A508,Tournoi!$B$2:$AB$601,3,0))</f>
        <v>Gheerardijn</v>
      </c>
      <c r="D508" s="225" t="str">
        <f>IF(VLOOKUP($A508,Tournoi!$B$2:$AB$601,4,0)="","",VLOOKUP($A508,Tournoi!$B$2:$AB$601,4,0))</f>
        <v>Andy</v>
      </c>
      <c r="E508" t="str">
        <f>IF(VLOOKUP($A508,Tournoi!$B$2:$AB$601,5,0)="","",VLOOKUP($A508,Tournoi!$B$2:$AB$601,5,0))</f>
        <v/>
      </c>
      <c r="F508" t="str">
        <f>IF(VLOOKUP($A508,Tournoi!$B$2:$AB$601,6,0)="","",VLOOKUP($A508,Tournoi!$B$2:$AB$601,6,0))</f>
        <v/>
      </c>
      <c r="G508" t="str">
        <f>IF(VLOOKUP($A508,Tournoi!$B$2:$AB$601,6,0)="","",VLOOKUP($A508,Tournoi!$B$2:$AB$601,8,0))</f>
        <v/>
      </c>
      <c r="H508" t="str">
        <f>IF(VLOOKUP($A508,Tournoi!$B$2:$AB$601,6,0)="","",VLOOKUP($A508,Tournoi!$B$2:$AB$601,12,0))</f>
        <v/>
      </c>
      <c r="I508" t="str">
        <f>IF(VLOOKUP($A508,Tournoi!$B$2:$AB$601,6,0)="","",VLOOKUP($A508,Tournoi!$B$2:$AB$601,13,0))</f>
        <v/>
      </c>
      <c r="J508" t="str">
        <f>IF(VLOOKUP($A508,Tournoi!$B$2:$AB$601,6,0)="","",VLOOKUP($A508,Tournoi!$B$2:$AB$601,17,0))</f>
        <v/>
      </c>
      <c r="K508" t="str">
        <f>IF(VLOOKUP($A508,Tournoi!$B$2:$AB$601,6,0)="","",VLOOKUP($A508,Tournoi!$B$2:$AB$601,18,0))</f>
        <v/>
      </c>
      <c r="L508" t="str">
        <f>IF(VLOOKUP($A508,Tournoi!$B$2:$AB$601,6,0)="","",VLOOKUP($A508,Tournoi!$B$2:$AB$601,22,0))</f>
        <v/>
      </c>
    </row>
    <row r="509" spans="1:12" ht="14.1" customHeight="1" x14ac:dyDescent="0.2">
      <c r="A509" s="30">
        <v>508</v>
      </c>
      <c r="B509" s="224">
        <f>IF(VLOOKUP($A509,Ludo_na!$A$2:$AB$602,3,0)="","",VLOOKUP($A509,Ludo_na!$A$2:$AB$602,2,0))</f>
        <v>255</v>
      </c>
      <c r="C509" s="225" t="str">
        <f>IF(VLOOKUP($A509,Tournoi!$B$2:$AB$601,3,0)="","",VLOOKUP($A509,Tournoi!$B$2:$AB$601,3,0))</f>
        <v>Willems</v>
      </c>
      <c r="D509" s="225" t="str">
        <f>IF(VLOOKUP($A509,Tournoi!$B$2:$AB$601,4,0)="","",VLOOKUP($A509,Tournoi!$B$2:$AB$601,4,0))</f>
        <v>Britt</v>
      </c>
      <c r="E509" t="str">
        <f>IF(VLOOKUP($A509,Tournoi!$B$2:$AB$601,5,0)="","",VLOOKUP($A509,Tournoi!$B$2:$AB$601,5,0))</f>
        <v/>
      </c>
      <c r="F509" t="str">
        <f>IF(VLOOKUP($A509,Tournoi!$B$2:$AB$601,6,0)="","",VLOOKUP($A509,Tournoi!$B$2:$AB$601,6,0))</f>
        <v/>
      </c>
      <c r="G509" t="str">
        <f>IF(VLOOKUP($A509,Tournoi!$B$2:$AB$601,6,0)="","",VLOOKUP($A509,Tournoi!$B$2:$AB$601,8,0))</f>
        <v/>
      </c>
      <c r="H509" t="str">
        <f>IF(VLOOKUP($A509,Tournoi!$B$2:$AB$601,6,0)="","",VLOOKUP($A509,Tournoi!$B$2:$AB$601,12,0))</f>
        <v/>
      </c>
      <c r="I509" t="str">
        <f>IF(VLOOKUP($A509,Tournoi!$B$2:$AB$601,6,0)="","",VLOOKUP($A509,Tournoi!$B$2:$AB$601,13,0))</f>
        <v/>
      </c>
      <c r="J509" t="str">
        <f>IF(VLOOKUP($A509,Tournoi!$B$2:$AB$601,6,0)="","",VLOOKUP($A509,Tournoi!$B$2:$AB$601,17,0))</f>
        <v/>
      </c>
      <c r="K509" t="str">
        <f>IF(VLOOKUP($A509,Tournoi!$B$2:$AB$601,6,0)="","",VLOOKUP($A509,Tournoi!$B$2:$AB$601,18,0))</f>
        <v/>
      </c>
      <c r="L509" t="str">
        <f>IF(VLOOKUP($A509,Tournoi!$B$2:$AB$601,6,0)="","",VLOOKUP($A509,Tournoi!$B$2:$AB$601,22,0))</f>
        <v/>
      </c>
    </row>
    <row r="510" spans="1:12" ht="14.1" customHeight="1" x14ac:dyDescent="0.2">
      <c r="A510" s="30">
        <v>509</v>
      </c>
      <c r="B510" s="224">
        <f>IF(VLOOKUP($A510,Ludo_na!$A$2:$AB$602,3,0)="","",VLOOKUP($A510,Ludo_na!$A$2:$AB$602,2,0))</f>
        <v>32</v>
      </c>
      <c r="C510" s="225" t="str">
        <f>IF(VLOOKUP($A510,Tournoi!$B$2:$AB$601,3,0)="","",VLOOKUP($A510,Tournoi!$B$2:$AB$601,3,0))</f>
        <v>Verheyden</v>
      </c>
      <c r="D510" s="225" t="str">
        <f>IF(VLOOKUP($A510,Tournoi!$B$2:$AB$601,4,0)="","",VLOOKUP($A510,Tournoi!$B$2:$AB$601,4,0))</f>
        <v>Lieze</v>
      </c>
      <c r="E510" s="197" t="str">
        <f>IF(VLOOKUP($A510,Tournoi!$B$2:$AB$601,5,0)="","",VLOOKUP($A510,Tournoi!$B$2:$AB$601,5,0))</f>
        <v>Speelduivel</v>
      </c>
      <c r="F510" t="str">
        <f>IF(VLOOKUP($A510,Tournoi!$B$2:$AB$601,6,0)="","",VLOOKUP($A510,Tournoi!$B$2:$AB$601,6,0))</f>
        <v>Aanwezig</v>
      </c>
      <c r="G510" t="str">
        <f>IF(VLOOKUP($A510,Tournoi!$B$2:$AB$601,6,0)="","",VLOOKUP($A510,Tournoi!$B$2:$AB$601,8,0))</f>
        <v>Rummikub</v>
      </c>
      <c r="H510">
        <f>IF(VLOOKUP($A510,Tournoi!$B$2:$AB$601,6,0)="","",VLOOKUP($A510,Tournoi!$B$2:$AB$601,12,0))</f>
        <v>33.556547619047613</v>
      </c>
      <c r="I510" t="str">
        <f>IF(VLOOKUP($A510,Tournoi!$B$2:$AB$601,6,0)="","",VLOOKUP($A510,Tournoi!$B$2:$AB$601,13,0))</f>
        <v>Village</v>
      </c>
      <c r="J510">
        <f>IF(VLOOKUP($A510,Tournoi!$B$2:$AB$601,6,0)="","",VLOOKUP($A510,Tournoi!$B$2:$AB$601,17,0))</f>
        <v>0.19047619047619047</v>
      </c>
      <c r="K510" t="str">
        <f>IF(VLOOKUP($A510,Tournoi!$B$2:$AB$601,6,0)="","",VLOOKUP($A510,Tournoi!$B$2:$AB$601,18,0))</f>
        <v>7 Wonders</v>
      </c>
      <c r="L510">
        <f>IF(VLOOKUP($A510,Tournoi!$B$2:$AB$601,6,0)="","",VLOOKUP($A510,Tournoi!$B$2:$AB$601,22,0))</f>
        <v>60.170289855072461</v>
      </c>
    </row>
    <row r="511" spans="1:12" ht="14.1" customHeight="1" x14ac:dyDescent="0.2">
      <c r="A511" s="30">
        <v>510</v>
      </c>
      <c r="B511" s="224">
        <f>IF(VLOOKUP($A511,Ludo_na!$A$2:$AB$602,3,0)="","",VLOOKUP($A511,Ludo_na!$A$2:$AB$602,2,0))</f>
        <v>10</v>
      </c>
      <c r="C511" s="225" t="str">
        <f>IF(VLOOKUP($A511,Tournoi!$B$2:$AB$601,3,0)="","",VLOOKUP($A511,Tournoi!$B$2:$AB$601,3,0))</f>
        <v>Vervoort</v>
      </c>
      <c r="D511" s="225" t="str">
        <f>IF(VLOOKUP($A511,Tournoi!$B$2:$AB$601,4,0)="","",VLOOKUP($A511,Tournoi!$B$2:$AB$601,4,0))</f>
        <v>Dorien</v>
      </c>
      <c r="E511" s="197" t="str">
        <f>IF(VLOOKUP($A511,Tournoi!$B$2:$AB$601,5,0)="","",VLOOKUP($A511,Tournoi!$B$2:$AB$601,5,0))</f>
        <v>t Gezelschap</v>
      </c>
      <c r="F511" t="str">
        <f>IF(VLOOKUP($A511,Tournoi!$B$2:$AB$601,6,0)="","",VLOOKUP($A511,Tournoi!$B$2:$AB$601,6,0))</f>
        <v>Aanwezig</v>
      </c>
      <c r="G511" t="str">
        <f>IF(VLOOKUP($A511,Tournoi!$B$2:$AB$601,6,0)="","",VLOOKUP($A511,Tournoi!$B$2:$AB$601,8,0))</f>
        <v>Berenpark</v>
      </c>
      <c r="H511">
        <f>IF(VLOOKUP($A511,Tournoi!$B$2:$AB$601,6,0)="","",VLOOKUP($A511,Tournoi!$B$2:$AB$601,12,0))</f>
        <v>104.27123287671233</v>
      </c>
      <c r="I511" t="str">
        <f>IF(VLOOKUP($A511,Tournoi!$B$2:$AB$601,6,0)="","",VLOOKUP($A511,Tournoi!$B$2:$AB$601,13,0))</f>
        <v>Torres</v>
      </c>
      <c r="J511">
        <f>IF(VLOOKUP($A511,Tournoi!$B$2:$AB$601,6,0)="","",VLOOKUP($A511,Tournoi!$B$2:$AB$601,17,0))</f>
        <v>104.27917620137299</v>
      </c>
      <c r="K511" t="str">
        <f>IF(VLOOKUP($A511,Tournoi!$B$2:$AB$601,6,0)="","",VLOOKUP($A511,Tournoi!$B$2:$AB$601,18,0))</f>
        <v>Chickwood Forest</v>
      </c>
      <c r="L511">
        <f>IF(VLOOKUP($A511,Tournoi!$B$2:$AB$601,6,0)="","",VLOOKUP($A511,Tournoi!$B$2:$AB$601,22,0))</f>
        <v>75.233082706766922</v>
      </c>
    </row>
    <row r="512" spans="1:12" ht="14.1" customHeight="1" x14ac:dyDescent="0.2">
      <c r="A512" s="30">
        <v>511</v>
      </c>
      <c r="B512" s="224">
        <f>IF(VLOOKUP($A512,Ludo_na!$A$2:$AB$602,3,0)="","",VLOOKUP($A512,Ludo_na!$A$2:$AB$602,2,0))</f>
        <v>73</v>
      </c>
      <c r="C512" s="225" t="str">
        <f>IF(VLOOKUP($A512,Tournoi!$B$2:$AB$601,3,0)="","",VLOOKUP($A512,Tournoi!$B$2:$AB$601,3,0))</f>
        <v>Wopereis</v>
      </c>
      <c r="D512" s="225" t="str">
        <f>IF(VLOOKUP($A512,Tournoi!$B$2:$AB$601,4,0)="","",VLOOKUP($A512,Tournoi!$B$2:$AB$601,4,0))</f>
        <v>Liza</v>
      </c>
      <c r="E512" s="197" t="str">
        <f>IF(VLOOKUP($A512,Tournoi!$B$2:$AB$601,5,0)="","",VLOOKUP($A512,Tournoi!$B$2:$AB$601,5,0))</f>
        <v>Nexus</v>
      </c>
      <c r="F512" t="str">
        <f>IF(VLOOKUP($A512,Tournoi!$B$2:$AB$601,6,0)="","",VLOOKUP($A512,Tournoi!$B$2:$AB$601,6,0))</f>
        <v>Aanwezig</v>
      </c>
      <c r="G512" t="str">
        <f>IF(VLOOKUP($A512,Tournoi!$B$2:$AB$601,6,0)="","",VLOOKUP($A512,Tournoi!$B$2:$AB$601,8,0))</f>
        <v>Die Burgen von Burgund</v>
      </c>
      <c r="H512">
        <f>IF(VLOOKUP($A512,Tournoi!$B$2:$AB$601,6,0)="","",VLOOKUP($A512,Tournoi!$B$2:$AB$601,12,0))</f>
        <v>66.912121212121207</v>
      </c>
      <c r="I512" t="str">
        <f>IF(VLOOKUP($A512,Tournoi!$B$2:$AB$601,6,0)="","",VLOOKUP($A512,Tournoi!$B$2:$AB$601,13,0))</f>
        <v>Die Burgen von Burgund</v>
      </c>
      <c r="J512">
        <f>IF(VLOOKUP($A512,Tournoi!$B$2:$AB$601,6,0)="","",VLOOKUP($A512,Tournoi!$B$2:$AB$601,17,0))</f>
        <v>104.29217199558985</v>
      </c>
      <c r="K512" t="str">
        <f>IF(VLOOKUP($A512,Tournoi!$B$2:$AB$601,6,0)="","",VLOOKUP($A512,Tournoi!$B$2:$AB$601,18,0))</f>
        <v>Istanbul: Das Würfelspiel</v>
      </c>
      <c r="L512">
        <f>IF(VLOOKUP($A512,Tournoi!$B$2:$AB$601,6,0)="","",VLOOKUP($A512,Tournoi!$B$2:$AB$601,22,0))</f>
        <v>66.901960784313715</v>
      </c>
    </row>
    <row r="513" spans="1:12" ht="14.1" customHeight="1" x14ac:dyDescent="0.2">
      <c r="A513" s="30">
        <v>512</v>
      </c>
      <c r="B513" s="224">
        <f>IF(VLOOKUP($A513,Ludo_na!$A$2:$AB$602,3,0)="","",VLOOKUP($A513,Ludo_na!$A$2:$AB$602,2,0))</f>
        <v>209</v>
      </c>
      <c r="C513" s="225" t="str">
        <f>IF(VLOOKUP($A513,Tournoi!$B$2:$AB$601,3,0)="","",VLOOKUP($A513,Tournoi!$B$2:$AB$601,3,0))</f>
        <v>De Bot</v>
      </c>
      <c r="D513" s="225" t="str">
        <f>IF(VLOOKUP($A513,Tournoi!$B$2:$AB$601,4,0)="","",VLOOKUP($A513,Tournoi!$B$2:$AB$601,4,0))</f>
        <v>Elfi</v>
      </c>
      <c r="E513" t="str">
        <f>IF(VLOOKUP($A513,Tournoi!$B$2:$AB$601,5,0)="","",VLOOKUP($A513,Tournoi!$B$2:$AB$601,5,0))</f>
        <v>Winning Movez</v>
      </c>
      <c r="F513" t="str">
        <f>IF(VLOOKUP($A513,Tournoi!$B$2:$AB$601,6,0)="","",VLOOKUP($A513,Tournoi!$B$2:$AB$601,6,0))</f>
        <v>Aanwezig</v>
      </c>
      <c r="G513" t="str">
        <f>IF(VLOOKUP($A513,Tournoi!$B$2:$AB$601,6,0)="","",VLOOKUP($A513,Tournoi!$B$2:$AB$601,8,0))</f>
        <v>Stenen tijdperk</v>
      </c>
      <c r="H513">
        <f>IF(VLOOKUP($A513,Tournoi!$B$2:$AB$601,6,0)="","",VLOOKUP($A513,Tournoi!$B$2:$AB$601,12,0))</f>
        <v>33.528662420382162</v>
      </c>
      <c r="I513" t="str">
        <f>IF(VLOOKUP($A513,Tournoi!$B$2:$AB$601,6,0)="","",VLOOKUP($A513,Tournoi!$B$2:$AB$601,13,0))</f>
        <v>Great Western Trail</v>
      </c>
      <c r="J513">
        <f>IF(VLOOKUP($A513,Tournoi!$B$2:$AB$601,6,0)="","",VLOOKUP($A513,Tournoi!$B$2:$AB$601,17,0))</f>
        <v>66.929980276134117</v>
      </c>
      <c r="K513" t="str">
        <f>IF(VLOOKUP($A513,Tournoi!$B$2:$AB$601,6,0)="","",VLOOKUP($A513,Tournoi!$B$2:$AB$601,18,0))</f>
        <v>7 Wonders</v>
      </c>
      <c r="L513">
        <f>IF(VLOOKUP($A513,Tournoi!$B$2:$AB$601,6,0)="","",VLOOKUP($A513,Tournoi!$B$2:$AB$601,22,0))</f>
        <v>80.166037735849059</v>
      </c>
    </row>
    <row r="514" spans="1:12" ht="14.1" customHeight="1" x14ac:dyDescent="0.2">
      <c r="A514" s="30">
        <v>513</v>
      </c>
      <c r="B514" s="224">
        <f>IF(VLOOKUP($A514,Ludo_na!$A$2:$AB$602,3,0)="","",VLOOKUP($A514,Ludo_na!$A$2:$AB$602,2,0))</f>
        <v>9</v>
      </c>
      <c r="C514" s="225" t="str">
        <f>IF(VLOOKUP($A514,Tournoi!$B$2:$AB$601,3,0)="","",VLOOKUP($A514,Tournoi!$B$2:$AB$601,3,0))</f>
        <v>Van Roosbroeck</v>
      </c>
      <c r="D514" s="225" t="str">
        <f>IF(VLOOKUP($A514,Tournoi!$B$2:$AB$601,4,0)="","",VLOOKUP($A514,Tournoi!$B$2:$AB$601,4,0))</f>
        <v>Jan</v>
      </c>
      <c r="E514" s="197" t="str">
        <f>IF(VLOOKUP($A514,Tournoi!$B$2:$AB$601,5,0)="","",VLOOKUP($A514,Tournoi!$B$2:$AB$601,5,0))</f>
        <v>De Speeldoos</v>
      </c>
      <c r="F514" s="226" t="str">
        <f>IF(VLOOKUP($A514,Tournoi!$B$2:$AB$601,6,0)="","",VLOOKUP($A514,Tournoi!$B$2:$AB$601,6,0))</f>
        <v>Aanwezig</v>
      </c>
      <c r="G514" s="226" t="str">
        <f>IF(VLOOKUP($A514,Tournoi!$B$2:$AB$601,6,0)="","",VLOOKUP($A514,Tournoi!$B$2:$AB$601,8,0))</f>
        <v>La Isla</v>
      </c>
      <c r="H514" s="227">
        <f>IF(VLOOKUP($A514,Tournoi!$B$2:$AB$601,6,0)="","",VLOOKUP($A514,Tournoi!$B$2:$AB$601,12,0))</f>
        <v>104.28629032258064</v>
      </c>
      <c r="I514" s="226" t="str">
        <f>IF(VLOOKUP($A514,Tournoi!$B$2:$AB$601,6,0)="","",VLOOKUP($A514,Tournoi!$B$2:$AB$601,13,0))</f>
        <v>Village</v>
      </c>
      <c r="J514" s="227">
        <f>IF(VLOOKUP($A514,Tournoi!$B$2:$AB$601,6,0)="","",VLOOKUP($A514,Tournoi!$B$2:$AB$601,17,0))</f>
        <v>66.95164075993091</v>
      </c>
      <c r="K514" s="226" t="str">
        <f>IF(VLOOKUP($A514,Tournoi!$B$2:$AB$601,6,0)="","",VLOOKUP($A514,Tournoi!$B$2:$AB$601,18,0))</f>
        <v>Cartagena</v>
      </c>
      <c r="L514" s="227">
        <f>IF(VLOOKUP($A514,Tournoi!$B$2:$AB$601,6,0)="","",VLOOKUP($A514,Tournoi!$B$2:$AB$601,22,0))</f>
        <v>105.33333333333333</v>
      </c>
    </row>
    <row r="515" spans="1:12" ht="14.1" customHeight="1" x14ac:dyDescent="0.2">
      <c r="A515" s="30">
        <v>514</v>
      </c>
      <c r="B515">
        <f>IF(VLOOKUP($A515,Ludo_na!$A$2:$AB$602,3,0)="","",VLOOKUP($A515,Ludo_na!$A$2:$AB$602,2,0))</f>
        <v>270</v>
      </c>
      <c r="C515" t="str">
        <f>IF(VLOOKUP($A515,Tournoi!$B$2:$AB$601,3,0)="","",VLOOKUP($A515,Tournoi!$B$2:$AB$601,3,0))</f>
        <v>Lemahieu</v>
      </c>
      <c r="D515" t="str">
        <f>IF(VLOOKUP($A515,Tournoi!$B$2:$AB$601,4,0)="","",VLOOKUP($A515,Tournoi!$B$2:$AB$601,4,0))</f>
        <v>Charlotte</v>
      </c>
      <c r="E515" t="str">
        <f>IF(VLOOKUP($A515,Tournoi!$B$2:$AB$601,5,0)="","",VLOOKUP($A515,Tournoi!$B$2:$AB$601,5,0))</f>
        <v/>
      </c>
      <c r="F515" t="str">
        <f>IF(VLOOKUP($A515,Tournoi!$B$2:$AB$601,6,0)="","",VLOOKUP($A515,Tournoi!$B$2:$AB$601,6,0))</f>
        <v>Aanwezig</v>
      </c>
      <c r="G515" t="str">
        <f>IF(VLOOKUP($A515,Tournoi!$B$2:$AB$601,6,0)="","",VLOOKUP($A515,Tournoi!$B$2:$AB$601,8,0))</f>
        <v>Wettlauf nach El Dorado</v>
      </c>
      <c r="H515">
        <f>IF(VLOOKUP($A515,Tournoi!$B$2:$AB$601,6,0)="","",VLOOKUP($A515,Tournoi!$B$2:$AB$601,12,0))</f>
        <v>33.533333333333331</v>
      </c>
      <c r="I515" t="str">
        <f>IF(VLOOKUP($A515,Tournoi!$B$2:$AB$601,6,0)="","",VLOOKUP($A515,Tournoi!$B$2:$AB$601,13,0))</f>
        <v>Rhodes: the Colossus</v>
      </c>
      <c r="J515">
        <f>IF(VLOOKUP($A515,Tournoi!$B$2:$AB$601,6,0)="","",VLOOKUP($A515,Tournoi!$B$2:$AB$601,17,0))</f>
        <v>50.204678362573098</v>
      </c>
      <c r="K515" t="str">
        <f>IF(VLOOKUP($A515,Tournoi!$B$2:$AB$601,6,0)="","",VLOOKUP($A515,Tournoi!$B$2:$AB$601,18,0))</f>
        <v>Cities of Splendor</v>
      </c>
      <c r="L515">
        <f>IF(VLOOKUP($A515,Tournoi!$B$2:$AB$601,6,0)="","",VLOOKUP($A515,Tournoi!$B$2:$AB$601,22,0))</f>
        <v>66.920903954802256</v>
      </c>
    </row>
    <row r="516" spans="1:12" ht="14.1" customHeight="1" x14ac:dyDescent="0.2">
      <c r="A516" s="30">
        <v>515</v>
      </c>
      <c r="B516" s="224">
        <f>IF(VLOOKUP($A516,Ludo_na!$A$2:$AB$602,3,0)="","",VLOOKUP($A516,Ludo_na!$A$2:$AB$602,2,0))</f>
        <v>52</v>
      </c>
      <c r="C516" s="225" t="str">
        <f>IF(VLOOKUP($A516,Tournoi!$B$2:$AB$601,3,0)="","",VLOOKUP($A516,Tournoi!$B$2:$AB$601,3,0))</f>
        <v>Stoops</v>
      </c>
      <c r="D516" s="225" t="str">
        <f>IF(VLOOKUP($A516,Tournoi!$B$2:$AB$601,4,0)="","",VLOOKUP($A516,Tournoi!$B$2:$AB$601,4,0))</f>
        <v>Nicole</v>
      </c>
      <c r="E516" s="197" t="str">
        <f>IF(VLOOKUP($A516,Tournoi!$B$2:$AB$601,5,0)="","",VLOOKUP($A516,Tournoi!$B$2:$AB$601,5,0))</f>
        <v>t Gezelschap</v>
      </c>
      <c r="F516" s="226" t="str">
        <f>IF(VLOOKUP($A516,Tournoi!$B$2:$AB$601,6,0)="","",VLOOKUP($A516,Tournoi!$B$2:$AB$601,6,0))</f>
        <v/>
      </c>
      <c r="G516" s="226" t="str">
        <f>IF(VLOOKUP($A516,Tournoi!$B$2:$AB$601,6,0)="","",VLOOKUP($A516,Tournoi!$B$2:$AB$601,8,0))</f>
        <v/>
      </c>
      <c r="H516" s="227" t="str">
        <f>IF(VLOOKUP($A516,Tournoi!$B$2:$AB$601,6,0)="","",VLOOKUP($A516,Tournoi!$B$2:$AB$601,12,0))</f>
        <v/>
      </c>
      <c r="I516" s="226" t="str">
        <f>IF(VLOOKUP($A516,Tournoi!$B$2:$AB$601,6,0)="","",VLOOKUP($A516,Tournoi!$B$2:$AB$601,13,0))</f>
        <v/>
      </c>
      <c r="J516" s="227" t="str">
        <f>IF(VLOOKUP($A516,Tournoi!$B$2:$AB$601,6,0)="","",VLOOKUP($A516,Tournoi!$B$2:$AB$601,17,0))</f>
        <v/>
      </c>
      <c r="K516" s="226" t="str">
        <f>IF(VLOOKUP($A516,Tournoi!$B$2:$AB$601,6,0)="","",VLOOKUP($A516,Tournoi!$B$2:$AB$601,18,0))</f>
        <v/>
      </c>
      <c r="L516" s="227" t="str">
        <f>IF(VLOOKUP($A516,Tournoi!$B$2:$AB$601,6,0)="","",VLOOKUP($A516,Tournoi!$B$2:$AB$601,22,0))</f>
        <v/>
      </c>
    </row>
    <row r="517" spans="1:12" ht="14.1" customHeight="1" x14ac:dyDescent="0.2">
      <c r="A517" s="30">
        <v>516</v>
      </c>
      <c r="B517" s="224">
        <f>IF(VLOOKUP($A517,Ludo_na!$A$2:$AB$602,3,0)="","",VLOOKUP($A517,Ludo_na!$A$2:$AB$602,2,0))</f>
        <v>97</v>
      </c>
      <c r="C517" s="225" t="str">
        <f>IF(VLOOKUP($A517,Tournoi!$B$2:$AB$601,3,0)="","",VLOOKUP($A517,Tournoi!$B$2:$AB$601,3,0))</f>
        <v>Veldekens</v>
      </c>
      <c r="D517" s="225" t="str">
        <f>IF(VLOOKUP($A517,Tournoi!$B$2:$AB$601,4,0)="","",VLOOKUP($A517,Tournoi!$B$2:$AB$601,4,0))</f>
        <v>François</v>
      </c>
      <c r="E517" t="str">
        <f>IF(VLOOKUP($A517,Tournoi!$B$2:$AB$601,5,0)="","",VLOOKUP($A517,Tournoi!$B$2:$AB$601,5,0))</f>
        <v>Imagimonde</v>
      </c>
      <c r="F517" t="str">
        <f>IF(VLOOKUP($A517,Tournoi!$B$2:$AB$601,6,0)="","",VLOOKUP($A517,Tournoi!$B$2:$AB$601,6,0))</f>
        <v/>
      </c>
      <c r="G517" t="str">
        <f>IF(VLOOKUP($A517,Tournoi!$B$2:$AB$601,6,0)="","",VLOOKUP($A517,Tournoi!$B$2:$AB$601,8,0))</f>
        <v/>
      </c>
      <c r="H517" t="str">
        <f>IF(VLOOKUP($A517,Tournoi!$B$2:$AB$601,6,0)="","",VLOOKUP($A517,Tournoi!$B$2:$AB$601,12,0))</f>
        <v/>
      </c>
      <c r="I517" t="str">
        <f>IF(VLOOKUP($A517,Tournoi!$B$2:$AB$601,6,0)="","",VLOOKUP($A517,Tournoi!$B$2:$AB$601,13,0))</f>
        <v/>
      </c>
      <c r="J517" t="str">
        <f>IF(VLOOKUP($A517,Tournoi!$B$2:$AB$601,6,0)="","",VLOOKUP($A517,Tournoi!$B$2:$AB$601,17,0))</f>
        <v/>
      </c>
      <c r="K517" t="str">
        <f>IF(VLOOKUP($A517,Tournoi!$B$2:$AB$601,6,0)="","",VLOOKUP($A517,Tournoi!$B$2:$AB$601,18,0))</f>
        <v/>
      </c>
      <c r="L517" t="str">
        <f>IF(VLOOKUP($A517,Tournoi!$B$2:$AB$601,6,0)="","",VLOOKUP($A517,Tournoi!$B$2:$AB$601,22,0))</f>
        <v/>
      </c>
    </row>
    <row r="518" spans="1:12" ht="14.1" customHeight="1" x14ac:dyDescent="0.2">
      <c r="A518" s="30">
        <v>517</v>
      </c>
      <c r="B518" s="224">
        <f>IF(VLOOKUP($A518,Ludo_na!$A$2:$AB$602,3,0)="","",VLOOKUP($A518,Ludo_na!$A$2:$AB$602,2,0))</f>
        <v>541</v>
      </c>
      <c r="C518" s="225" t="str">
        <f>IF(VLOOKUP($A518,Tournoi!$B$2:$AB$601,3,0)="","",VLOOKUP($A518,Tournoi!$B$2:$AB$601,3,0))</f>
        <v>Claeys</v>
      </c>
      <c r="D518" s="225" t="str">
        <f>IF(VLOOKUP($A518,Tournoi!$B$2:$AB$601,4,0)="","",VLOOKUP($A518,Tournoi!$B$2:$AB$601,4,0))</f>
        <v>Hans</v>
      </c>
      <c r="E518" t="str">
        <f>IF(VLOOKUP($A518,Tournoi!$B$2:$AB$601,5,0)="","",VLOOKUP($A518,Tournoi!$B$2:$AB$601,5,0))</f>
        <v/>
      </c>
      <c r="F518" t="str">
        <f>IF(VLOOKUP($A518,Tournoi!$B$2:$AB$601,6,0)="","",VLOOKUP($A518,Tournoi!$B$2:$AB$601,6,0))</f>
        <v/>
      </c>
      <c r="G518" t="str">
        <f>IF(VLOOKUP($A518,Tournoi!$B$2:$AB$601,6,0)="","",VLOOKUP($A518,Tournoi!$B$2:$AB$601,8,0))</f>
        <v/>
      </c>
      <c r="H518" t="str">
        <f>IF(VLOOKUP($A518,Tournoi!$B$2:$AB$601,6,0)="","",VLOOKUP($A518,Tournoi!$B$2:$AB$601,12,0))</f>
        <v/>
      </c>
      <c r="I518" t="str">
        <f>IF(VLOOKUP($A518,Tournoi!$B$2:$AB$601,6,0)="","",VLOOKUP($A518,Tournoi!$B$2:$AB$601,13,0))</f>
        <v/>
      </c>
      <c r="J518" t="str">
        <f>IF(VLOOKUP($A518,Tournoi!$B$2:$AB$601,6,0)="","",VLOOKUP($A518,Tournoi!$B$2:$AB$601,17,0))</f>
        <v/>
      </c>
      <c r="K518" t="str">
        <f>IF(VLOOKUP($A518,Tournoi!$B$2:$AB$601,6,0)="","",VLOOKUP($A518,Tournoi!$B$2:$AB$601,18,0))</f>
        <v/>
      </c>
      <c r="L518" t="str">
        <f>IF(VLOOKUP($A518,Tournoi!$B$2:$AB$601,6,0)="","",VLOOKUP($A518,Tournoi!$B$2:$AB$601,22,0))</f>
        <v/>
      </c>
    </row>
    <row r="519" spans="1:12" ht="14.1" customHeight="1" x14ac:dyDescent="0.2">
      <c r="A519" s="30">
        <v>518</v>
      </c>
      <c r="B519" s="224">
        <f>IF(VLOOKUP($A519,Ludo_na!$A$2:$AB$602,3,0)="","",VLOOKUP($A519,Ludo_na!$A$2:$AB$602,2,0))</f>
        <v>488</v>
      </c>
      <c r="C519" s="225" t="str">
        <f>IF(VLOOKUP($A519,Tournoi!$B$2:$AB$601,3,0)="","",VLOOKUP($A519,Tournoi!$B$2:$AB$601,3,0))</f>
        <v>Vanderheyden</v>
      </c>
      <c r="D519" s="225" t="str">
        <f>IF(VLOOKUP($A519,Tournoi!$B$2:$AB$601,4,0)="","",VLOOKUP($A519,Tournoi!$B$2:$AB$601,4,0))</f>
        <v>Noah</v>
      </c>
      <c r="E519" t="str">
        <f>IF(VLOOKUP($A519,Tournoi!$B$2:$AB$601,5,0)="","",VLOOKUP($A519,Tournoi!$B$2:$AB$601,5,0))</f>
        <v/>
      </c>
      <c r="F519" t="str">
        <f>IF(VLOOKUP($A519,Tournoi!$B$2:$AB$601,6,0)="","",VLOOKUP($A519,Tournoi!$B$2:$AB$601,6,0))</f>
        <v/>
      </c>
      <c r="G519" t="str">
        <f>IF(VLOOKUP($A519,Tournoi!$B$2:$AB$601,6,0)="","",VLOOKUP($A519,Tournoi!$B$2:$AB$601,8,0))</f>
        <v/>
      </c>
      <c r="H519" t="str">
        <f>IF(VLOOKUP($A519,Tournoi!$B$2:$AB$601,6,0)="","",VLOOKUP($A519,Tournoi!$B$2:$AB$601,12,0))</f>
        <v/>
      </c>
      <c r="I519" t="str">
        <f>IF(VLOOKUP($A519,Tournoi!$B$2:$AB$601,6,0)="","",VLOOKUP($A519,Tournoi!$B$2:$AB$601,13,0))</f>
        <v/>
      </c>
      <c r="J519" t="str">
        <f>IF(VLOOKUP($A519,Tournoi!$B$2:$AB$601,6,0)="","",VLOOKUP($A519,Tournoi!$B$2:$AB$601,17,0))</f>
        <v/>
      </c>
      <c r="K519" t="str">
        <f>IF(VLOOKUP($A519,Tournoi!$B$2:$AB$601,6,0)="","",VLOOKUP($A519,Tournoi!$B$2:$AB$601,18,0))</f>
        <v/>
      </c>
      <c r="L519" t="str">
        <f>IF(VLOOKUP($A519,Tournoi!$B$2:$AB$601,6,0)="","",VLOOKUP($A519,Tournoi!$B$2:$AB$601,22,0))</f>
        <v/>
      </c>
    </row>
    <row r="520" spans="1:12" ht="14.1" customHeight="1" x14ac:dyDescent="0.2">
      <c r="A520" s="30">
        <v>519</v>
      </c>
      <c r="B520" s="224">
        <f>IF(VLOOKUP($A520,Ludo_na!$A$2:$AB$602,3,0)="","",VLOOKUP($A520,Ludo_na!$A$2:$AB$602,2,0))</f>
        <v>425</v>
      </c>
      <c r="C520" s="225" t="str">
        <f>IF(VLOOKUP($A520,Tournoi!$B$2:$AB$601,3,0)="","",VLOOKUP($A520,Tournoi!$B$2:$AB$601,3,0))</f>
        <v>Caljon</v>
      </c>
      <c r="D520" s="225" t="str">
        <f>IF(VLOOKUP($A520,Tournoi!$B$2:$AB$601,4,0)="","",VLOOKUP($A520,Tournoi!$B$2:$AB$601,4,0))</f>
        <v>Jan</v>
      </c>
      <c r="E520" t="str">
        <f>IF(VLOOKUP($A520,Tournoi!$B$2:$AB$601,5,0)="","",VLOOKUP($A520,Tournoi!$B$2:$AB$601,5,0))</f>
        <v/>
      </c>
      <c r="F520" t="str">
        <f>IF(VLOOKUP($A520,Tournoi!$B$2:$AB$601,6,0)="","",VLOOKUP($A520,Tournoi!$B$2:$AB$601,6,0))</f>
        <v/>
      </c>
      <c r="G520" t="str">
        <f>IF(VLOOKUP($A520,Tournoi!$B$2:$AB$601,6,0)="","",VLOOKUP($A520,Tournoi!$B$2:$AB$601,8,0))</f>
        <v/>
      </c>
      <c r="H520" t="str">
        <f>IF(VLOOKUP($A520,Tournoi!$B$2:$AB$601,6,0)="","",VLOOKUP($A520,Tournoi!$B$2:$AB$601,12,0))</f>
        <v/>
      </c>
      <c r="I520" t="str">
        <f>IF(VLOOKUP($A520,Tournoi!$B$2:$AB$601,6,0)="","",VLOOKUP($A520,Tournoi!$B$2:$AB$601,13,0))</f>
        <v/>
      </c>
      <c r="J520" t="str">
        <f>IF(VLOOKUP($A520,Tournoi!$B$2:$AB$601,6,0)="","",VLOOKUP($A520,Tournoi!$B$2:$AB$601,17,0))</f>
        <v/>
      </c>
      <c r="K520" t="str">
        <f>IF(VLOOKUP($A520,Tournoi!$B$2:$AB$601,6,0)="","",VLOOKUP($A520,Tournoi!$B$2:$AB$601,18,0))</f>
        <v/>
      </c>
      <c r="L520" t="str">
        <f>IF(VLOOKUP($A520,Tournoi!$B$2:$AB$601,6,0)="","",VLOOKUP($A520,Tournoi!$B$2:$AB$601,22,0))</f>
        <v/>
      </c>
    </row>
    <row r="521" spans="1:12" ht="14.1" customHeight="1" x14ac:dyDescent="0.2">
      <c r="A521" s="30">
        <v>520</v>
      </c>
      <c r="B521">
        <f>IF(VLOOKUP($A521,Ludo_na!$A$2:$AB$602,3,0)="","",VLOOKUP($A521,Ludo_na!$A$2:$AB$602,2,0))</f>
        <v>362</v>
      </c>
      <c r="C521" t="str">
        <f>IF(VLOOKUP($A521,Tournoi!$B$2:$AB$601,3,0)="","",VLOOKUP($A521,Tournoi!$B$2:$AB$601,3,0))</f>
        <v>Martinez</v>
      </c>
      <c r="D521" t="str">
        <f>IF(VLOOKUP($A521,Tournoi!$B$2:$AB$601,4,0)="","",VLOOKUP($A521,Tournoi!$B$2:$AB$601,4,0))</f>
        <v>Santiago</v>
      </c>
      <c r="E521" t="str">
        <f>IF(VLOOKUP($A521,Tournoi!$B$2:$AB$601,5,0)="","",VLOOKUP($A521,Tournoi!$B$2:$AB$601,5,0))</f>
        <v/>
      </c>
      <c r="F521" t="str">
        <f>IF(VLOOKUP($A521,Tournoi!$B$2:$AB$601,6,0)="","",VLOOKUP($A521,Tournoi!$B$2:$AB$601,6,0))</f>
        <v>Aanwezig</v>
      </c>
      <c r="G521" t="str">
        <f>IF(VLOOKUP($A521,Tournoi!$B$2:$AB$601,6,0)="","",VLOOKUP($A521,Tournoi!$B$2:$AB$601,8,0))</f>
        <v>Rummikub</v>
      </c>
      <c r="H521">
        <f>IF(VLOOKUP($A521,Tournoi!$B$2:$AB$601,6,0)="","",VLOOKUP($A521,Tournoi!$B$2:$AB$601,12,0))</f>
        <v>0</v>
      </c>
      <c r="I521" t="str">
        <f>IF(VLOOKUP($A521,Tournoi!$B$2:$AB$601,6,0)="","",VLOOKUP($A521,Tournoi!$B$2:$AB$601,13,0))</f>
        <v>Meduris</v>
      </c>
      <c r="J521">
        <f>IF(VLOOKUP($A521,Tournoi!$B$2:$AB$601,6,0)="","",VLOOKUP($A521,Tournoi!$B$2:$AB$601,17,0))</f>
        <v>33.587945879458793</v>
      </c>
      <c r="K521" t="str">
        <f>IF(VLOOKUP($A521,Tournoi!$B$2:$AB$601,6,0)="","",VLOOKUP($A521,Tournoi!$B$2:$AB$601,18,0))</f>
        <v>7 Wonders</v>
      </c>
      <c r="L521">
        <f>IF(VLOOKUP($A521,Tournoi!$B$2:$AB$601,6,0)="","",VLOOKUP($A521,Tournoi!$B$2:$AB$601,22,0))</f>
        <v>60.158490566037734</v>
      </c>
    </row>
    <row r="522" spans="1:12" ht="14.1" customHeight="1" x14ac:dyDescent="0.2">
      <c r="A522" s="30">
        <v>521</v>
      </c>
      <c r="B522" t="str">
        <f>IF(VLOOKUP($A522,Ludo_na!$A$2:$AB$602,3,0)="","",VLOOKUP($A522,Ludo_na!$A$2:$AB$602,2,0))</f>
        <v/>
      </c>
      <c r="C522" t="str">
        <f>IF(VLOOKUP($A522,Tournoi!$B$2:$AB$601,3,0)="","",VLOOKUP($A522,Tournoi!$B$2:$AB$601,3,0))</f>
        <v/>
      </c>
      <c r="D522" t="str">
        <f>IF(VLOOKUP($A522,Tournoi!$B$2:$AB$601,4,0)="","",VLOOKUP($A522,Tournoi!$B$2:$AB$601,4,0))</f>
        <v/>
      </c>
      <c r="E522" t="str">
        <f>IF(VLOOKUP($A522,Tournoi!$B$2:$AB$601,5,0)="","",VLOOKUP($A522,Tournoi!$B$2:$AB$601,5,0))</f>
        <v/>
      </c>
      <c r="F522" t="str">
        <f>IF(VLOOKUP($A522,Tournoi!$B$2:$AB$601,6,0)="","",VLOOKUP($A522,Tournoi!$B$2:$AB$601,6,0))</f>
        <v/>
      </c>
      <c r="G522" t="str">
        <f>IF(VLOOKUP($A522,Tournoi!$B$2:$AB$601,6,0)="","",VLOOKUP($A522,Tournoi!$B$2:$AB$601,8,0))</f>
        <v/>
      </c>
      <c r="H522" t="str">
        <f>IF(VLOOKUP($A522,Tournoi!$B$2:$AB$601,6,0)="","",VLOOKUP($A522,Tournoi!$B$2:$AB$601,12,0))</f>
        <v/>
      </c>
      <c r="I522" t="str">
        <f>IF(VLOOKUP($A522,Tournoi!$B$2:$AB$601,6,0)="","",VLOOKUP($A522,Tournoi!$B$2:$AB$601,13,0))</f>
        <v/>
      </c>
      <c r="J522" t="str">
        <f>IF(VLOOKUP($A522,Tournoi!$B$2:$AB$601,6,0)="","",VLOOKUP($A522,Tournoi!$B$2:$AB$601,17,0))</f>
        <v/>
      </c>
      <c r="K522" t="str">
        <f>IF(VLOOKUP($A522,Tournoi!$B$2:$AB$601,6,0)="","",VLOOKUP($A522,Tournoi!$B$2:$AB$601,18,0))</f>
        <v/>
      </c>
      <c r="L522" t="str">
        <f>IF(VLOOKUP($A522,Tournoi!$B$2:$AB$601,6,0)="","",VLOOKUP($A522,Tournoi!$B$2:$AB$601,22,0))</f>
        <v/>
      </c>
    </row>
    <row r="523" spans="1:12" ht="14.1" customHeight="1" x14ac:dyDescent="0.2">
      <c r="A523" s="30">
        <v>522</v>
      </c>
      <c r="B523" t="str">
        <f>IF(VLOOKUP($A523,Ludo_na!$A$2:$AB$602,3,0)="","",VLOOKUP($A523,Ludo_na!$A$2:$AB$602,2,0))</f>
        <v/>
      </c>
      <c r="C523" t="str">
        <f>IF(VLOOKUP($A523,Tournoi!$B$2:$AB$601,3,0)="","",VLOOKUP($A523,Tournoi!$B$2:$AB$601,3,0))</f>
        <v/>
      </c>
      <c r="D523" t="str">
        <f>IF(VLOOKUP($A523,Tournoi!$B$2:$AB$601,4,0)="","",VLOOKUP($A523,Tournoi!$B$2:$AB$601,4,0))</f>
        <v/>
      </c>
      <c r="E523" t="str">
        <f>IF(VLOOKUP($A523,Tournoi!$B$2:$AB$601,5,0)="","",VLOOKUP($A523,Tournoi!$B$2:$AB$601,5,0))</f>
        <v/>
      </c>
      <c r="F523" t="str">
        <f>IF(VLOOKUP($A523,Tournoi!$B$2:$AB$601,6,0)="","",VLOOKUP($A523,Tournoi!$B$2:$AB$601,6,0))</f>
        <v/>
      </c>
      <c r="G523" t="str">
        <f>IF(VLOOKUP($A523,Tournoi!$B$2:$AB$601,6,0)="","",VLOOKUP($A523,Tournoi!$B$2:$AB$601,8,0))</f>
        <v/>
      </c>
      <c r="H523" t="str">
        <f>IF(VLOOKUP($A523,Tournoi!$B$2:$AB$601,6,0)="","",VLOOKUP($A523,Tournoi!$B$2:$AB$601,12,0))</f>
        <v/>
      </c>
      <c r="I523" t="str">
        <f>IF(VLOOKUP($A523,Tournoi!$B$2:$AB$601,6,0)="","",VLOOKUP($A523,Tournoi!$B$2:$AB$601,13,0))</f>
        <v/>
      </c>
      <c r="J523" t="str">
        <f>IF(VLOOKUP($A523,Tournoi!$B$2:$AB$601,6,0)="","",VLOOKUP($A523,Tournoi!$B$2:$AB$601,17,0))</f>
        <v/>
      </c>
      <c r="K523" t="str">
        <f>IF(VLOOKUP($A523,Tournoi!$B$2:$AB$601,6,0)="","",VLOOKUP($A523,Tournoi!$B$2:$AB$601,18,0))</f>
        <v/>
      </c>
      <c r="L523" t="str">
        <f>IF(VLOOKUP($A523,Tournoi!$B$2:$AB$601,6,0)="","",VLOOKUP($A523,Tournoi!$B$2:$AB$601,22,0))</f>
        <v/>
      </c>
    </row>
    <row r="524" spans="1:12" ht="14.1" customHeight="1" x14ac:dyDescent="0.2">
      <c r="A524" s="30">
        <v>523</v>
      </c>
      <c r="B524" t="str">
        <f>IF(VLOOKUP($A524,Ludo_na!$A$2:$AB$602,3,0)="","",VLOOKUP($A524,Ludo_na!$A$2:$AB$602,2,0))</f>
        <v/>
      </c>
      <c r="C524" t="str">
        <f>IF(VLOOKUP($A524,Tournoi!$B$2:$AB$601,3,0)="","",VLOOKUP($A524,Tournoi!$B$2:$AB$601,3,0))</f>
        <v/>
      </c>
      <c r="D524" t="str">
        <f>IF(VLOOKUP($A524,Tournoi!$B$2:$AB$601,4,0)="","",VLOOKUP($A524,Tournoi!$B$2:$AB$601,4,0))</f>
        <v/>
      </c>
      <c r="E524" t="str">
        <f>IF(VLOOKUP($A524,Tournoi!$B$2:$AB$601,5,0)="","",VLOOKUP($A524,Tournoi!$B$2:$AB$601,5,0))</f>
        <v/>
      </c>
      <c r="F524" t="str">
        <f>IF(VLOOKUP($A524,Tournoi!$B$2:$AB$601,6,0)="","",VLOOKUP($A524,Tournoi!$B$2:$AB$601,6,0))</f>
        <v/>
      </c>
      <c r="G524" t="str">
        <f>IF(VLOOKUP($A524,Tournoi!$B$2:$AB$601,6,0)="","",VLOOKUP($A524,Tournoi!$B$2:$AB$601,8,0))</f>
        <v/>
      </c>
      <c r="H524" t="str">
        <f>IF(VLOOKUP($A524,Tournoi!$B$2:$AB$601,6,0)="","",VLOOKUP($A524,Tournoi!$B$2:$AB$601,12,0))</f>
        <v/>
      </c>
      <c r="I524" t="str">
        <f>IF(VLOOKUP($A524,Tournoi!$B$2:$AB$601,6,0)="","",VLOOKUP($A524,Tournoi!$B$2:$AB$601,13,0))</f>
        <v/>
      </c>
      <c r="J524" t="str">
        <f>IF(VLOOKUP($A524,Tournoi!$B$2:$AB$601,6,0)="","",VLOOKUP($A524,Tournoi!$B$2:$AB$601,17,0))</f>
        <v/>
      </c>
      <c r="K524" t="str">
        <f>IF(VLOOKUP($A524,Tournoi!$B$2:$AB$601,6,0)="","",VLOOKUP($A524,Tournoi!$B$2:$AB$601,18,0))</f>
        <v/>
      </c>
      <c r="L524" t="str">
        <f>IF(VLOOKUP($A524,Tournoi!$B$2:$AB$601,6,0)="","",VLOOKUP($A524,Tournoi!$B$2:$AB$601,22,0))</f>
        <v/>
      </c>
    </row>
    <row r="525" spans="1:12" ht="14.1" customHeight="1" x14ac:dyDescent="0.2">
      <c r="A525" s="30">
        <v>524</v>
      </c>
      <c r="B525" s="224">
        <f>IF(VLOOKUP($A525,Ludo_na!$A$2:$AB$602,3,0)="","",VLOOKUP($A525,Ludo_na!$A$2:$AB$602,2,0))</f>
        <v>541</v>
      </c>
      <c r="C525" s="225" t="str">
        <f>IF(VLOOKUP($A525,Tournoi!$B$2:$AB$601,3,0)="","",VLOOKUP($A525,Tournoi!$B$2:$AB$601,3,0))</f>
        <v>Claeys</v>
      </c>
      <c r="D525" s="225" t="str">
        <f>IF(VLOOKUP($A525,Tournoi!$B$2:$AB$601,4,0)="","",VLOOKUP($A525,Tournoi!$B$2:$AB$601,4,0))</f>
        <v>Emile</v>
      </c>
      <c r="E525" t="str">
        <f>IF(VLOOKUP($A525,Tournoi!$B$2:$AB$601,5,0)="","",VLOOKUP($A525,Tournoi!$B$2:$AB$601,5,0))</f>
        <v/>
      </c>
      <c r="F525" t="str">
        <f>IF(VLOOKUP($A525,Tournoi!$B$2:$AB$601,6,0)="","",VLOOKUP($A525,Tournoi!$B$2:$AB$601,6,0))</f>
        <v/>
      </c>
      <c r="G525" t="str">
        <f>IF(VLOOKUP($A525,Tournoi!$B$2:$AB$601,6,0)="","",VLOOKUP($A525,Tournoi!$B$2:$AB$601,8,0))</f>
        <v/>
      </c>
      <c r="H525" t="str">
        <f>IF(VLOOKUP($A525,Tournoi!$B$2:$AB$601,6,0)="","",VLOOKUP($A525,Tournoi!$B$2:$AB$601,12,0))</f>
        <v/>
      </c>
      <c r="I525" t="str">
        <f>IF(VLOOKUP($A525,Tournoi!$B$2:$AB$601,6,0)="","",VLOOKUP($A525,Tournoi!$B$2:$AB$601,13,0))</f>
        <v/>
      </c>
      <c r="J525" t="str">
        <f>IF(VLOOKUP($A525,Tournoi!$B$2:$AB$601,6,0)="","",VLOOKUP($A525,Tournoi!$B$2:$AB$601,17,0))</f>
        <v/>
      </c>
      <c r="K525" t="str">
        <f>IF(VLOOKUP($A525,Tournoi!$B$2:$AB$601,6,0)="","",VLOOKUP($A525,Tournoi!$B$2:$AB$601,18,0))</f>
        <v/>
      </c>
      <c r="L525" t="str">
        <f>IF(VLOOKUP($A525,Tournoi!$B$2:$AB$601,6,0)="","",VLOOKUP($A525,Tournoi!$B$2:$AB$601,22,0))</f>
        <v/>
      </c>
    </row>
    <row r="526" spans="1:12" ht="14.1" customHeight="1" x14ac:dyDescent="0.2">
      <c r="A526" s="30">
        <v>525</v>
      </c>
      <c r="B526" s="224">
        <f>IF(VLOOKUP($A526,Ludo_na!$A$2:$AB$602,3,0)="","",VLOOKUP($A526,Ludo_na!$A$2:$AB$602,2,0))</f>
        <v>28</v>
      </c>
      <c r="C526" s="225" t="str">
        <f>IF(VLOOKUP($A526,Tournoi!$B$2:$AB$601,3,0)="","",VLOOKUP($A526,Tournoi!$B$2:$AB$601,3,0))</f>
        <v>Wolput</v>
      </c>
      <c r="D526" s="225" t="str">
        <f>IF(VLOOKUP($A526,Tournoi!$B$2:$AB$601,4,0)="","",VLOOKUP($A526,Tournoi!$B$2:$AB$601,4,0))</f>
        <v>Anja</v>
      </c>
      <c r="E526" s="197" t="str">
        <f>IF(VLOOKUP($A526,Tournoi!$B$2:$AB$601,5,0)="","",VLOOKUP($A526,Tournoi!$B$2:$AB$601,5,0))</f>
        <v>Spellenclub Mechelen</v>
      </c>
      <c r="F526" s="226" t="str">
        <f>IF(VLOOKUP($A526,Tournoi!$B$2:$AB$601,6,0)="","",VLOOKUP($A526,Tournoi!$B$2:$AB$601,6,0))</f>
        <v>Aanwezig</v>
      </c>
      <c r="G526" s="226" t="str">
        <f>IF(VLOOKUP($A526,Tournoi!$B$2:$AB$601,6,0)="","",VLOOKUP($A526,Tournoi!$B$2:$AB$601,8,0))</f>
        <v>Stenen tijdperk</v>
      </c>
      <c r="H526" s="227">
        <f>IF(VLOOKUP($A526,Tournoi!$B$2:$AB$601,6,0)="","",VLOOKUP($A526,Tournoi!$B$2:$AB$601,12,0))</f>
        <v>0.18968692449355432</v>
      </c>
      <c r="I526" s="226" t="str">
        <f>IF(VLOOKUP($A526,Tournoi!$B$2:$AB$601,6,0)="","",VLOOKUP($A526,Tournoi!$B$2:$AB$601,13,0))</f>
        <v>Village</v>
      </c>
      <c r="J526" s="227">
        <f>IF(VLOOKUP($A526,Tournoi!$B$2:$AB$601,6,0)="","",VLOOKUP($A526,Tournoi!$B$2:$AB$601,17,0))</f>
        <v>33.547619047619044</v>
      </c>
      <c r="K526" s="226" t="str">
        <f>IF(VLOOKUP($A526,Tournoi!$B$2:$AB$601,6,0)="","",VLOOKUP($A526,Tournoi!$B$2:$AB$601,18,0))</f>
        <v>Trans Europa</v>
      </c>
      <c r="L526" s="227">
        <f>IF(VLOOKUP($A526,Tournoi!$B$2:$AB$601,6,0)="","",VLOOKUP($A526,Tournoi!$B$2:$AB$601,22,0))</f>
        <v>104.56521739130434</v>
      </c>
    </row>
    <row r="527" spans="1:12" ht="14.1" customHeight="1" x14ac:dyDescent="0.2">
      <c r="A527" s="30">
        <v>526</v>
      </c>
      <c r="B527" s="224">
        <f>IF(VLOOKUP($A527,Ludo_na!$A$2:$AB$602,3,0)="","",VLOOKUP($A527,Ludo_na!$A$2:$AB$602,2,0))</f>
        <v>327</v>
      </c>
      <c r="C527" s="225" t="str">
        <f>IF(VLOOKUP($A527,Tournoi!$B$2:$AB$601,3,0)="","",VLOOKUP($A527,Tournoi!$B$2:$AB$601,3,0))</f>
        <v>Reusen</v>
      </c>
      <c r="D527" s="225" t="str">
        <f>IF(VLOOKUP($A527,Tournoi!$B$2:$AB$601,4,0)="","",VLOOKUP($A527,Tournoi!$B$2:$AB$601,4,0))</f>
        <v>Herman</v>
      </c>
      <c r="E527" t="str">
        <f>IF(VLOOKUP($A527,Tournoi!$B$2:$AB$601,5,0)="","",VLOOKUP($A527,Tournoi!$B$2:$AB$601,5,0))</f>
        <v/>
      </c>
      <c r="F527" t="str">
        <f>IF(VLOOKUP($A527,Tournoi!$B$2:$AB$601,6,0)="","",VLOOKUP($A527,Tournoi!$B$2:$AB$601,6,0))</f>
        <v/>
      </c>
      <c r="G527" t="str">
        <f>IF(VLOOKUP($A527,Tournoi!$B$2:$AB$601,6,0)="","",VLOOKUP($A527,Tournoi!$B$2:$AB$601,8,0))</f>
        <v/>
      </c>
      <c r="H527" t="str">
        <f>IF(VLOOKUP($A527,Tournoi!$B$2:$AB$601,6,0)="","",VLOOKUP($A527,Tournoi!$B$2:$AB$601,12,0))</f>
        <v/>
      </c>
      <c r="I527" t="str">
        <f>IF(VLOOKUP($A527,Tournoi!$B$2:$AB$601,6,0)="","",VLOOKUP($A527,Tournoi!$B$2:$AB$601,13,0))</f>
        <v/>
      </c>
      <c r="J527" t="str">
        <f>IF(VLOOKUP($A527,Tournoi!$B$2:$AB$601,6,0)="","",VLOOKUP($A527,Tournoi!$B$2:$AB$601,17,0))</f>
        <v/>
      </c>
      <c r="K527" t="str">
        <f>IF(VLOOKUP($A527,Tournoi!$B$2:$AB$601,6,0)="","",VLOOKUP($A527,Tournoi!$B$2:$AB$601,18,0))</f>
        <v/>
      </c>
      <c r="L527" t="str">
        <f>IF(VLOOKUP($A527,Tournoi!$B$2:$AB$601,6,0)="","",VLOOKUP($A527,Tournoi!$B$2:$AB$601,22,0))</f>
        <v/>
      </c>
    </row>
    <row r="528" spans="1:12" ht="14.1" customHeight="1" x14ac:dyDescent="0.2">
      <c r="A528" s="30">
        <v>527</v>
      </c>
      <c r="B528" s="224">
        <f>IF(VLOOKUP($A528,Ludo_na!$A$2:$AB$602,3,0)="","",VLOOKUP($A528,Ludo_na!$A$2:$AB$602,2,0))</f>
        <v>125</v>
      </c>
      <c r="C528" s="225" t="str">
        <f>IF(VLOOKUP($A528,Tournoi!$B$2:$AB$601,3,0)="","",VLOOKUP($A528,Tournoi!$B$2:$AB$601,3,0))</f>
        <v>Van Kerchove</v>
      </c>
      <c r="D528" s="225" t="str">
        <f>IF(VLOOKUP($A528,Tournoi!$B$2:$AB$601,4,0)="","",VLOOKUP($A528,Tournoi!$B$2:$AB$601,4,0))</f>
        <v>Elke</v>
      </c>
      <c r="E528" t="str">
        <f>IF(VLOOKUP($A528,Tournoi!$B$2:$AB$601,5,0)="","",VLOOKUP($A528,Tournoi!$B$2:$AB$601,5,0))</f>
        <v/>
      </c>
      <c r="F528" t="str">
        <f>IF(VLOOKUP($A528,Tournoi!$B$2:$AB$601,6,0)="","",VLOOKUP($A528,Tournoi!$B$2:$AB$601,6,0))</f>
        <v>Aanwezig</v>
      </c>
      <c r="G528" t="str">
        <f>IF(VLOOKUP($A528,Tournoi!$B$2:$AB$601,6,0)="","",VLOOKUP($A528,Tournoi!$B$2:$AB$601,8,0))</f>
        <v>Notre Dame</v>
      </c>
      <c r="H528">
        <f>IF(VLOOKUP($A528,Tournoi!$B$2:$AB$601,6,0)="","",VLOOKUP($A528,Tournoi!$B$2:$AB$601,12,0))</f>
        <v>66.931216931216923</v>
      </c>
      <c r="I528" t="str">
        <f>IF(VLOOKUP($A528,Tournoi!$B$2:$AB$601,6,0)="","",VLOOKUP($A528,Tournoi!$B$2:$AB$601,13,0))</f>
        <v>Dynasties: Verdeel en heers</v>
      </c>
      <c r="J528">
        <f>IF(VLOOKUP($A528,Tournoi!$B$2:$AB$601,6,0)="","",VLOOKUP($A528,Tournoi!$B$2:$AB$601,17,0))</f>
        <v>25.191810344827587</v>
      </c>
      <c r="K528" t="str">
        <f>IF(VLOOKUP($A528,Tournoi!$B$2:$AB$601,6,0)="","",VLOOKUP($A528,Tournoi!$B$2:$AB$601,18,0))</f>
        <v>Majesty</v>
      </c>
      <c r="L528">
        <f>IF(VLOOKUP($A528,Tournoi!$B$2:$AB$601,6,0)="","",VLOOKUP($A528,Tournoi!$B$2:$AB$601,22,0))</f>
        <v>104.28347578347578</v>
      </c>
    </row>
    <row r="529" spans="1:12" ht="14.1" customHeight="1" x14ac:dyDescent="0.2">
      <c r="A529" s="30">
        <v>528</v>
      </c>
      <c r="B529" t="str">
        <f>IF(VLOOKUP($A529,Ludo_na!$A$2:$AB$602,3,0)="","",VLOOKUP($A529,Ludo_na!$A$2:$AB$602,2,0))</f>
        <v/>
      </c>
      <c r="C529" t="str">
        <f>IF(VLOOKUP($A529,Tournoi!$B$2:$AB$601,3,0)="","",VLOOKUP($A529,Tournoi!$B$2:$AB$601,3,0))</f>
        <v/>
      </c>
      <c r="D529" t="str">
        <f>IF(VLOOKUP($A529,Tournoi!$B$2:$AB$601,4,0)="","",VLOOKUP($A529,Tournoi!$B$2:$AB$601,4,0))</f>
        <v/>
      </c>
      <c r="E529" t="str">
        <f>IF(VLOOKUP($A529,Tournoi!$B$2:$AB$601,5,0)="","",VLOOKUP($A529,Tournoi!$B$2:$AB$601,5,0))</f>
        <v/>
      </c>
      <c r="F529" t="str">
        <f>IF(VLOOKUP($A529,Tournoi!$B$2:$AB$601,6,0)="","",VLOOKUP($A529,Tournoi!$B$2:$AB$601,6,0))</f>
        <v/>
      </c>
      <c r="G529" t="str">
        <f>IF(VLOOKUP($A529,Tournoi!$B$2:$AB$601,6,0)="","",VLOOKUP($A529,Tournoi!$B$2:$AB$601,8,0))</f>
        <v/>
      </c>
      <c r="H529" t="str">
        <f>IF(VLOOKUP($A529,Tournoi!$B$2:$AB$601,6,0)="","",VLOOKUP($A529,Tournoi!$B$2:$AB$601,12,0))</f>
        <v/>
      </c>
      <c r="I529" t="str">
        <f>IF(VLOOKUP($A529,Tournoi!$B$2:$AB$601,6,0)="","",VLOOKUP($A529,Tournoi!$B$2:$AB$601,13,0))</f>
        <v/>
      </c>
      <c r="J529" t="str">
        <f>IF(VLOOKUP($A529,Tournoi!$B$2:$AB$601,6,0)="","",VLOOKUP($A529,Tournoi!$B$2:$AB$601,17,0))</f>
        <v/>
      </c>
      <c r="K529" t="str">
        <f>IF(VLOOKUP($A529,Tournoi!$B$2:$AB$601,6,0)="","",VLOOKUP($A529,Tournoi!$B$2:$AB$601,18,0))</f>
        <v/>
      </c>
      <c r="L529" t="str">
        <f>IF(VLOOKUP($A529,Tournoi!$B$2:$AB$601,6,0)="","",VLOOKUP($A529,Tournoi!$B$2:$AB$601,22,0))</f>
        <v/>
      </c>
    </row>
    <row r="530" spans="1:12" ht="14.1" customHeight="1" x14ac:dyDescent="0.2">
      <c r="A530" s="30">
        <v>529</v>
      </c>
      <c r="B530" t="str">
        <f>IF(VLOOKUP($A530,Ludo_na!$A$2:$AB$602,3,0)="","",VLOOKUP($A530,Ludo_na!$A$2:$AB$602,2,0))</f>
        <v/>
      </c>
      <c r="C530" t="str">
        <f>IF(VLOOKUP($A530,Tournoi!$B$2:$AB$601,3,0)="","",VLOOKUP($A530,Tournoi!$B$2:$AB$601,3,0))</f>
        <v/>
      </c>
      <c r="D530" t="str">
        <f>IF(VLOOKUP($A530,Tournoi!$B$2:$AB$601,4,0)="","",VLOOKUP($A530,Tournoi!$B$2:$AB$601,4,0))</f>
        <v/>
      </c>
      <c r="E530" t="str">
        <f>IF(VLOOKUP($A530,Tournoi!$B$2:$AB$601,5,0)="","",VLOOKUP($A530,Tournoi!$B$2:$AB$601,5,0))</f>
        <v/>
      </c>
      <c r="F530" t="str">
        <f>IF(VLOOKUP($A530,Tournoi!$B$2:$AB$601,6,0)="","",VLOOKUP($A530,Tournoi!$B$2:$AB$601,6,0))</f>
        <v/>
      </c>
      <c r="G530" t="str">
        <f>IF(VLOOKUP($A530,Tournoi!$B$2:$AB$601,6,0)="","",VLOOKUP($A530,Tournoi!$B$2:$AB$601,8,0))</f>
        <v/>
      </c>
      <c r="H530" t="str">
        <f>IF(VLOOKUP($A530,Tournoi!$B$2:$AB$601,6,0)="","",VLOOKUP($A530,Tournoi!$B$2:$AB$601,12,0))</f>
        <v/>
      </c>
      <c r="I530" t="str">
        <f>IF(VLOOKUP($A530,Tournoi!$B$2:$AB$601,6,0)="","",VLOOKUP($A530,Tournoi!$B$2:$AB$601,13,0))</f>
        <v/>
      </c>
      <c r="J530" t="str">
        <f>IF(VLOOKUP($A530,Tournoi!$B$2:$AB$601,6,0)="","",VLOOKUP($A530,Tournoi!$B$2:$AB$601,17,0))</f>
        <v/>
      </c>
      <c r="K530" t="str">
        <f>IF(VLOOKUP($A530,Tournoi!$B$2:$AB$601,6,0)="","",VLOOKUP($A530,Tournoi!$B$2:$AB$601,18,0))</f>
        <v/>
      </c>
      <c r="L530" t="str">
        <f>IF(VLOOKUP($A530,Tournoi!$B$2:$AB$601,6,0)="","",VLOOKUP($A530,Tournoi!$B$2:$AB$601,22,0))</f>
        <v/>
      </c>
    </row>
    <row r="531" spans="1:12" ht="14.1" customHeight="1" x14ac:dyDescent="0.2">
      <c r="A531" s="30">
        <v>530</v>
      </c>
      <c r="B531" s="224">
        <f>IF(VLOOKUP($A531,Ludo_na!$A$2:$AB$602,3,0)="","",VLOOKUP($A531,Ludo_na!$A$2:$AB$602,2,0))</f>
        <v>76</v>
      </c>
      <c r="C531" s="225" t="str">
        <f>IF(VLOOKUP($A531,Tournoi!$B$2:$AB$601,3,0)="","",VLOOKUP($A531,Tournoi!$B$2:$AB$601,3,0))</f>
        <v>Verhulst</v>
      </c>
      <c r="D531" s="225" t="str">
        <f>IF(VLOOKUP($A531,Tournoi!$B$2:$AB$601,4,0)="","",VLOOKUP($A531,Tournoi!$B$2:$AB$601,4,0))</f>
        <v>Lotte</v>
      </c>
      <c r="E531" t="str">
        <f>IF(VLOOKUP($A531,Tournoi!$B$2:$AB$601,5,0)="","",VLOOKUP($A531,Tournoi!$B$2:$AB$601,5,0))</f>
        <v>HQ Gaming Club</v>
      </c>
      <c r="F531" t="str">
        <f>IF(VLOOKUP($A531,Tournoi!$B$2:$AB$601,6,0)="","",VLOOKUP($A531,Tournoi!$B$2:$AB$601,6,0))</f>
        <v>Aanwezig</v>
      </c>
      <c r="G531" t="str">
        <f>IF(VLOOKUP($A531,Tournoi!$B$2:$AB$601,6,0)="","",VLOOKUP($A531,Tournoi!$B$2:$AB$601,8,0))</f>
        <v>La Isla</v>
      </c>
      <c r="H531">
        <f>IF(VLOOKUP($A531,Tournoi!$B$2:$AB$601,6,0)="","",VLOOKUP($A531,Tournoi!$B$2:$AB$601,12,0))</f>
        <v>0.19387755102040816</v>
      </c>
      <c r="I531" t="str">
        <f>IF(VLOOKUP($A531,Tournoi!$B$2:$AB$601,6,0)="","",VLOOKUP($A531,Tournoi!$B$2:$AB$601,13,0))</f>
        <v>Die Burgen von Burgund</v>
      </c>
      <c r="J531">
        <f>IF(VLOOKUP($A531,Tournoi!$B$2:$AB$601,6,0)="","",VLOOKUP($A531,Tournoi!$B$2:$AB$601,17,0))</f>
        <v>104.26540880503144</v>
      </c>
      <c r="K531" t="str">
        <f>IF(VLOOKUP($A531,Tournoi!$B$2:$AB$601,6,0)="","",VLOOKUP($A531,Tournoi!$B$2:$AB$601,18,0))</f>
        <v>Majesty</v>
      </c>
      <c r="L531">
        <f>IF(VLOOKUP($A531,Tournoi!$B$2:$AB$601,6,0)="","",VLOOKUP($A531,Tournoi!$B$2:$AB$601,22,0))</f>
        <v>66.933129147524241</v>
      </c>
    </row>
    <row r="532" spans="1:12" ht="14.1" customHeight="1" x14ac:dyDescent="0.2">
      <c r="A532" s="30">
        <v>531</v>
      </c>
      <c r="B532" s="224">
        <f>IF(VLOOKUP($A532,Ludo_na!$A$2:$AB$602,3,0)="","",VLOOKUP($A532,Ludo_na!$A$2:$AB$602,2,0))</f>
        <v>307</v>
      </c>
      <c r="C532" s="225" t="str">
        <f>IF(VLOOKUP($A532,Tournoi!$B$2:$AB$601,3,0)="","",VLOOKUP($A532,Tournoi!$B$2:$AB$601,3,0))</f>
        <v>Wallaert</v>
      </c>
      <c r="D532" s="225" t="str">
        <f>IF(VLOOKUP($A532,Tournoi!$B$2:$AB$601,4,0)="","",VLOOKUP($A532,Tournoi!$B$2:$AB$601,4,0))</f>
        <v>Joachim</v>
      </c>
      <c r="E532" t="str">
        <f>IF(VLOOKUP($A532,Tournoi!$B$2:$AB$601,5,0)="","",VLOOKUP($A532,Tournoi!$B$2:$AB$601,5,0))</f>
        <v/>
      </c>
      <c r="F532" t="str">
        <f>IF(VLOOKUP($A532,Tournoi!$B$2:$AB$601,6,0)="","",VLOOKUP($A532,Tournoi!$B$2:$AB$601,6,0))</f>
        <v/>
      </c>
      <c r="G532" t="str">
        <f>IF(VLOOKUP($A532,Tournoi!$B$2:$AB$601,6,0)="","",VLOOKUP($A532,Tournoi!$B$2:$AB$601,8,0))</f>
        <v/>
      </c>
      <c r="H532" t="str">
        <f>IF(VLOOKUP($A532,Tournoi!$B$2:$AB$601,6,0)="","",VLOOKUP($A532,Tournoi!$B$2:$AB$601,12,0))</f>
        <v/>
      </c>
      <c r="I532" t="str">
        <f>IF(VLOOKUP($A532,Tournoi!$B$2:$AB$601,6,0)="","",VLOOKUP($A532,Tournoi!$B$2:$AB$601,13,0))</f>
        <v/>
      </c>
      <c r="J532" t="str">
        <f>IF(VLOOKUP($A532,Tournoi!$B$2:$AB$601,6,0)="","",VLOOKUP($A532,Tournoi!$B$2:$AB$601,17,0))</f>
        <v/>
      </c>
      <c r="K532" t="str">
        <f>IF(VLOOKUP($A532,Tournoi!$B$2:$AB$601,6,0)="","",VLOOKUP($A532,Tournoi!$B$2:$AB$601,18,0))</f>
        <v/>
      </c>
      <c r="L532" t="str">
        <f>IF(VLOOKUP($A532,Tournoi!$B$2:$AB$601,6,0)="","",VLOOKUP($A532,Tournoi!$B$2:$AB$601,22,0))</f>
        <v/>
      </c>
    </row>
    <row r="533" spans="1:12" ht="14.1" customHeight="1" x14ac:dyDescent="0.2">
      <c r="A533" s="30">
        <v>532</v>
      </c>
      <c r="B533" s="224">
        <f>IF(VLOOKUP($A533,Ludo_na!$A$2:$AB$602,3,0)="","",VLOOKUP($A533,Ludo_na!$A$2:$AB$602,2,0))</f>
        <v>101</v>
      </c>
      <c r="C533" s="225" t="str">
        <f>IF(VLOOKUP($A533,Tournoi!$B$2:$AB$601,3,0)="","",VLOOKUP($A533,Tournoi!$B$2:$AB$601,3,0))</f>
        <v>Dedeurwaerder</v>
      </c>
      <c r="D533" s="225" t="str">
        <f>IF(VLOOKUP($A533,Tournoi!$B$2:$AB$601,4,0)="","",VLOOKUP($A533,Tournoi!$B$2:$AB$601,4,0))</f>
        <v>Lien</v>
      </c>
      <c r="E533" t="str">
        <f>IF(VLOOKUP($A533,Tournoi!$B$2:$AB$601,5,0)="","",VLOOKUP($A533,Tournoi!$B$2:$AB$601,5,0))</f>
        <v/>
      </c>
      <c r="F533" t="str">
        <f>IF(VLOOKUP($A533,Tournoi!$B$2:$AB$601,6,0)="","",VLOOKUP($A533,Tournoi!$B$2:$AB$601,6,0))</f>
        <v>Aanwezig</v>
      </c>
      <c r="G533" t="str">
        <f>IF(VLOOKUP($A533,Tournoi!$B$2:$AB$601,6,0)="","",VLOOKUP($A533,Tournoi!$B$2:$AB$601,8,0))</f>
        <v>La Isla</v>
      </c>
      <c r="H533">
        <f>IF(VLOOKUP($A533,Tournoi!$B$2:$AB$601,6,0)="","",VLOOKUP($A533,Tournoi!$B$2:$AB$601,12,0))</f>
        <v>33.588435374149654</v>
      </c>
      <c r="I533" t="str">
        <f>IF(VLOOKUP($A533,Tournoi!$B$2:$AB$601,6,0)="","",VLOOKUP($A533,Tournoi!$B$2:$AB$601,13,0))</f>
        <v>Die Burgen von Burgund</v>
      </c>
      <c r="J533">
        <f>IF(VLOOKUP($A533,Tournoi!$B$2:$AB$601,6,0)="","",VLOOKUP($A533,Tournoi!$B$2:$AB$601,17,0))</f>
        <v>33.583647798742135</v>
      </c>
      <c r="K533" t="str">
        <f>IF(VLOOKUP($A533,Tournoi!$B$2:$AB$601,6,0)="","",VLOOKUP($A533,Tournoi!$B$2:$AB$601,18,0))</f>
        <v>Istanbul: Das Würfelspiel</v>
      </c>
      <c r="L533">
        <f>IF(VLOOKUP($A533,Tournoi!$B$2:$AB$601,6,0)="","",VLOOKUP($A533,Tournoi!$B$2:$AB$601,22,0))</f>
        <v>66.916666666666657</v>
      </c>
    </row>
    <row r="534" spans="1:12" ht="14.1" customHeight="1" x14ac:dyDescent="0.2">
      <c r="A534" s="30">
        <v>533</v>
      </c>
      <c r="B534" t="str">
        <f>IF(VLOOKUP($A534,Ludo_na!$A$2:$AB$602,3,0)="","",VLOOKUP($A534,Ludo_na!$A$2:$AB$602,2,0))</f>
        <v/>
      </c>
      <c r="C534" t="str">
        <f>IF(VLOOKUP($A534,Tournoi!$B$2:$AB$601,3,0)="","",VLOOKUP($A534,Tournoi!$B$2:$AB$601,3,0))</f>
        <v/>
      </c>
      <c r="D534" t="str">
        <f>IF(VLOOKUP($A534,Tournoi!$B$2:$AB$601,4,0)="","",VLOOKUP($A534,Tournoi!$B$2:$AB$601,4,0))</f>
        <v/>
      </c>
      <c r="E534" t="str">
        <f>IF(VLOOKUP($A534,Tournoi!$B$2:$AB$601,5,0)="","",VLOOKUP($A534,Tournoi!$B$2:$AB$601,5,0))</f>
        <v/>
      </c>
      <c r="F534" t="str">
        <f>IF(VLOOKUP($A534,Tournoi!$B$2:$AB$601,6,0)="","",VLOOKUP($A534,Tournoi!$B$2:$AB$601,6,0))</f>
        <v/>
      </c>
      <c r="G534" t="str">
        <f>IF(VLOOKUP($A534,Tournoi!$B$2:$AB$601,6,0)="","",VLOOKUP($A534,Tournoi!$B$2:$AB$601,8,0))</f>
        <v/>
      </c>
      <c r="H534" t="str">
        <f>IF(VLOOKUP($A534,Tournoi!$B$2:$AB$601,6,0)="","",VLOOKUP($A534,Tournoi!$B$2:$AB$601,12,0))</f>
        <v/>
      </c>
      <c r="I534" t="str">
        <f>IF(VLOOKUP($A534,Tournoi!$B$2:$AB$601,6,0)="","",VLOOKUP($A534,Tournoi!$B$2:$AB$601,13,0))</f>
        <v/>
      </c>
      <c r="J534" t="str">
        <f>IF(VLOOKUP($A534,Tournoi!$B$2:$AB$601,6,0)="","",VLOOKUP($A534,Tournoi!$B$2:$AB$601,17,0))</f>
        <v/>
      </c>
      <c r="K534" t="str">
        <f>IF(VLOOKUP($A534,Tournoi!$B$2:$AB$601,6,0)="","",VLOOKUP($A534,Tournoi!$B$2:$AB$601,18,0))</f>
        <v/>
      </c>
      <c r="L534" t="str">
        <f>IF(VLOOKUP($A534,Tournoi!$B$2:$AB$601,6,0)="","",VLOOKUP($A534,Tournoi!$B$2:$AB$601,22,0))</f>
        <v/>
      </c>
    </row>
    <row r="535" spans="1:12" ht="14.1" customHeight="1" x14ac:dyDescent="0.2">
      <c r="A535" s="30">
        <v>534</v>
      </c>
      <c r="B535" s="224">
        <f>IF(VLOOKUP($A535,Ludo_na!$A$2:$AB$602,3,0)="","",VLOOKUP($A535,Ludo_na!$A$2:$AB$602,2,0))</f>
        <v>13</v>
      </c>
      <c r="C535" s="225" t="str">
        <f>IF(VLOOKUP($A535,Tournoi!$B$2:$AB$601,3,0)="","",VLOOKUP($A535,Tournoi!$B$2:$AB$601,3,0))</f>
        <v>Liekens</v>
      </c>
      <c r="D535" s="225" t="str">
        <f>IF(VLOOKUP($A535,Tournoi!$B$2:$AB$601,4,0)="","",VLOOKUP($A535,Tournoi!$B$2:$AB$601,4,0))</f>
        <v>Patrick</v>
      </c>
      <c r="E535" s="197" t="str">
        <f>IF(VLOOKUP($A535,Tournoi!$B$2:$AB$601,5,0)="","",VLOOKUP($A535,Tournoi!$B$2:$AB$601,5,0))</f>
        <v>Spellenclub Mechelen</v>
      </c>
      <c r="F535" s="226" t="str">
        <f>IF(VLOOKUP($A535,Tournoi!$B$2:$AB$601,6,0)="","",VLOOKUP($A535,Tournoi!$B$2:$AB$601,6,0))</f>
        <v>Aanwezig</v>
      </c>
      <c r="G535" s="226" t="str">
        <f>IF(VLOOKUP($A535,Tournoi!$B$2:$AB$601,6,0)="","",VLOOKUP($A535,Tournoi!$B$2:$AB$601,8,0))</f>
        <v>La Isla</v>
      </c>
      <c r="H535" s="227">
        <f>IF(VLOOKUP($A535,Tournoi!$B$2:$AB$601,6,0)="","",VLOOKUP($A535,Tournoi!$B$2:$AB$601,12,0))</f>
        <v>33.562289562289557</v>
      </c>
      <c r="I535" s="226" t="str">
        <f>IF(VLOOKUP($A535,Tournoi!$B$2:$AB$601,6,0)="","",VLOOKUP($A535,Tournoi!$B$2:$AB$601,13,0))</f>
        <v>Village</v>
      </c>
      <c r="J535" s="227">
        <f>IF(VLOOKUP($A535,Tournoi!$B$2:$AB$601,6,0)="","",VLOOKUP($A535,Tournoi!$B$2:$AB$601,17,0))</f>
        <v>66.911458333333329</v>
      </c>
      <c r="K535" s="226" t="str">
        <f>IF(VLOOKUP($A535,Tournoi!$B$2:$AB$601,6,0)="","",VLOOKUP($A535,Tournoi!$B$2:$AB$601,18,0))</f>
        <v>Cartagena</v>
      </c>
      <c r="L535" s="227">
        <f>IF(VLOOKUP($A535,Tournoi!$B$2:$AB$601,6,0)="","",VLOOKUP($A535,Tournoi!$B$2:$AB$601,22,0))</f>
        <v>50.2</v>
      </c>
    </row>
    <row r="536" spans="1:12" ht="14.1" customHeight="1" x14ac:dyDescent="0.2">
      <c r="A536" s="30">
        <v>535</v>
      </c>
      <c r="B536" s="224">
        <f>IF(VLOOKUP($A536,Ludo_na!$A$2:$AB$602,3,0)="","",VLOOKUP($A536,Ludo_na!$A$2:$AB$602,2,0))</f>
        <v>27</v>
      </c>
      <c r="C536" s="225" t="str">
        <f>IF(VLOOKUP($A536,Tournoi!$B$2:$AB$601,3,0)="","",VLOOKUP($A536,Tournoi!$B$2:$AB$601,3,0))</f>
        <v>Liekens</v>
      </c>
      <c r="D536" s="225" t="str">
        <f>IF(VLOOKUP($A536,Tournoi!$B$2:$AB$601,4,0)="","",VLOOKUP($A536,Tournoi!$B$2:$AB$601,4,0))</f>
        <v>Bianca</v>
      </c>
      <c r="E536" s="197" t="str">
        <f>IF(VLOOKUP($A536,Tournoi!$B$2:$AB$601,5,0)="","",VLOOKUP($A536,Tournoi!$B$2:$AB$601,5,0))</f>
        <v>Spellenclub Mechelen</v>
      </c>
      <c r="F536" s="226" t="str">
        <f>IF(VLOOKUP($A536,Tournoi!$B$2:$AB$601,6,0)="","",VLOOKUP($A536,Tournoi!$B$2:$AB$601,6,0))</f>
        <v>Aanwezig</v>
      </c>
      <c r="G536" s="226" t="str">
        <f>IF(VLOOKUP($A536,Tournoi!$B$2:$AB$601,6,0)="","",VLOOKUP($A536,Tournoi!$B$2:$AB$601,8,0))</f>
        <v>Berenpark</v>
      </c>
      <c r="H536" s="227">
        <f>IF(VLOOKUP($A536,Tournoi!$B$2:$AB$601,6,0)="","",VLOOKUP($A536,Tournoi!$B$2:$AB$601,12,0))</f>
        <v>66.928160919540218</v>
      </c>
      <c r="I536" s="226" t="str">
        <f>IF(VLOOKUP($A536,Tournoi!$B$2:$AB$601,6,0)="","",VLOOKUP($A536,Tournoi!$B$2:$AB$601,13,0))</f>
        <v>Village</v>
      </c>
      <c r="J536" s="227">
        <f>IF(VLOOKUP($A536,Tournoi!$B$2:$AB$601,6,0)="","",VLOOKUP($A536,Tournoi!$B$2:$AB$601,17,0))</f>
        <v>0.20833333333333334</v>
      </c>
      <c r="K536" s="226" t="str">
        <f>IF(VLOOKUP($A536,Tournoi!$B$2:$AB$601,6,0)="","",VLOOKUP($A536,Tournoi!$B$2:$AB$601,18,0))</f>
        <v>Cartagena</v>
      </c>
      <c r="L536" s="227">
        <f>IF(VLOOKUP($A536,Tournoi!$B$2:$AB$601,6,0)="","",VLOOKUP($A536,Tournoi!$B$2:$AB$601,22,0))</f>
        <v>75.266666666666666</v>
      </c>
    </row>
    <row r="537" spans="1:12" ht="14.1" customHeight="1" x14ac:dyDescent="0.2">
      <c r="A537" s="30">
        <v>536</v>
      </c>
      <c r="B537" s="224">
        <f>IF(VLOOKUP($A537,Ludo_na!$A$2:$AB$602,3,0)="","",VLOOKUP($A537,Ludo_na!$A$2:$AB$602,2,0))</f>
        <v>71</v>
      </c>
      <c r="C537" s="225" t="str">
        <f>IF(VLOOKUP($A537,Tournoi!$B$2:$AB$601,3,0)="","",VLOOKUP($A537,Tournoi!$B$2:$AB$601,3,0))</f>
        <v>Ver Elst</v>
      </c>
      <c r="D537" s="225" t="str">
        <f>IF(VLOOKUP($A537,Tournoi!$B$2:$AB$601,4,0)="","",VLOOKUP($A537,Tournoi!$B$2:$AB$601,4,0))</f>
        <v>Dirk</v>
      </c>
      <c r="E537" s="197" t="str">
        <f>IF(VLOOKUP($A537,Tournoi!$B$2:$AB$601,5,0)="","",VLOOKUP($A537,Tournoi!$B$2:$AB$601,5,0))</f>
        <v>Speelduivel</v>
      </c>
      <c r="F537" s="226" t="str">
        <f>IF(VLOOKUP($A537,Tournoi!$B$2:$AB$601,6,0)="","",VLOOKUP($A537,Tournoi!$B$2:$AB$601,6,0))</f>
        <v/>
      </c>
      <c r="G537" s="226" t="str">
        <f>IF(VLOOKUP($A537,Tournoi!$B$2:$AB$601,6,0)="","",VLOOKUP($A537,Tournoi!$B$2:$AB$601,8,0))</f>
        <v/>
      </c>
      <c r="H537" s="227" t="str">
        <f>IF(VLOOKUP($A537,Tournoi!$B$2:$AB$601,6,0)="","",VLOOKUP($A537,Tournoi!$B$2:$AB$601,12,0))</f>
        <v/>
      </c>
      <c r="I537" s="226" t="str">
        <f>IF(VLOOKUP($A537,Tournoi!$B$2:$AB$601,6,0)="","",VLOOKUP($A537,Tournoi!$B$2:$AB$601,13,0))</f>
        <v/>
      </c>
      <c r="J537" s="227" t="str">
        <f>IF(VLOOKUP($A537,Tournoi!$B$2:$AB$601,6,0)="","",VLOOKUP($A537,Tournoi!$B$2:$AB$601,17,0))</f>
        <v/>
      </c>
      <c r="K537" s="226" t="str">
        <f>IF(VLOOKUP($A537,Tournoi!$B$2:$AB$601,6,0)="","",VLOOKUP($A537,Tournoi!$B$2:$AB$601,18,0))</f>
        <v/>
      </c>
      <c r="L537" s="227" t="str">
        <f>IF(VLOOKUP($A537,Tournoi!$B$2:$AB$601,6,0)="","",VLOOKUP($A537,Tournoi!$B$2:$AB$601,22,0))</f>
        <v/>
      </c>
    </row>
    <row r="538" spans="1:12" ht="14.1" customHeight="1" x14ac:dyDescent="0.2">
      <c r="A538" s="30">
        <v>537</v>
      </c>
      <c r="B538" t="str">
        <f>IF(VLOOKUP($A538,Ludo_na!$A$2:$AB$602,3,0)="","",VLOOKUP($A538,Ludo_na!$A$2:$AB$602,2,0))</f>
        <v/>
      </c>
      <c r="C538" t="str">
        <f>IF(VLOOKUP($A538,Tournoi!$B$2:$AB$601,3,0)="","",VLOOKUP($A538,Tournoi!$B$2:$AB$601,3,0))</f>
        <v/>
      </c>
      <c r="D538" t="str">
        <f>IF(VLOOKUP($A538,Tournoi!$B$2:$AB$601,4,0)="","",VLOOKUP($A538,Tournoi!$B$2:$AB$601,4,0))</f>
        <v/>
      </c>
      <c r="E538" t="str">
        <f>IF(VLOOKUP($A538,Tournoi!$B$2:$AB$601,5,0)="","",VLOOKUP($A538,Tournoi!$B$2:$AB$601,5,0))</f>
        <v/>
      </c>
      <c r="F538" t="str">
        <f>IF(VLOOKUP($A538,Tournoi!$B$2:$AB$601,6,0)="","",VLOOKUP($A538,Tournoi!$B$2:$AB$601,6,0))</f>
        <v/>
      </c>
      <c r="G538" t="str">
        <f>IF(VLOOKUP($A538,Tournoi!$B$2:$AB$601,6,0)="","",VLOOKUP($A538,Tournoi!$B$2:$AB$601,8,0))</f>
        <v/>
      </c>
      <c r="H538" t="str">
        <f>IF(VLOOKUP($A538,Tournoi!$B$2:$AB$601,6,0)="","",VLOOKUP($A538,Tournoi!$B$2:$AB$601,12,0))</f>
        <v/>
      </c>
      <c r="I538" t="str">
        <f>IF(VLOOKUP($A538,Tournoi!$B$2:$AB$601,6,0)="","",VLOOKUP($A538,Tournoi!$B$2:$AB$601,13,0))</f>
        <v/>
      </c>
      <c r="J538" t="str">
        <f>IF(VLOOKUP($A538,Tournoi!$B$2:$AB$601,6,0)="","",VLOOKUP($A538,Tournoi!$B$2:$AB$601,17,0))</f>
        <v/>
      </c>
      <c r="K538" t="str">
        <f>IF(VLOOKUP($A538,Tournoi!$B$2:$AB$601,6,0)="","",VLOOKUP($A538,Tournoi!$B$2:$AB$601,18,0))</f>
        <v/>
      </c>
      <c r="L538" t="str">
        <f>IF(VLOOKUP($A538,Tournoi!$B$2:$AB$601,6,0)="","",VLOOKUP($A538,Tournoi!$B$2:$AB$601,22,0))</f>
        <v/>
      </c>
    </row>
    <row r="539" spans="1:12" ht="14.1" customHeight="1" x14ac:dyDescent="0.2">
      <c r="A539" s="30">
        <v>538</v>
      </c>
      <c r="B539" s="224">
        <f>IF(VLOOKUP($A539,Ludo_na!$A$2:$AB$602,3,0)="","",VLOOKUP($A539,Ludo_na!$A$2:$AB$602,2,0))</f>
        <v>69</v>
      </c>
      <c r="C539" s="225" t="str">
        <f>IF(VLOOKUP($A539,Tournoi!$B$2:$AB$601,3,0)="","",VLOOKUP($A539,Tournoi!$B$2:$AB$601,3,0))</f>
        <v>Debisschop</v>
      </c>
      <c r="D539" s="225" t="str">
        <f>IF(VLOOKUP($A539,Tournoi!$B$2:$AB$601,4,0)="","",VLOOKUP($A539,Tournoi!$B$2:$AB$601,4,0))</f>
        <v>Wouter</v>
      </c>
      <c r="E539" t="str">
        <f>IF(VLOOKUP($A539,Tournoi!$B$2:$AB$601,5,0)="","",VLOOKUP($A539,Tournoi!$B$2:$AB$601,5,0))</f>
        <v/>
      </c>
      <c r="F539" t="str">
        <f>IF(VLOOKUP($A539,Tournoi!$B$2:$AB$601,6,0)="","",VLOOKUP($A539,Tournoi!$B$2:$AB$601,6,0))</f>
        <v/>
      </c>
      <c r="G539" t="str">
        <f>IF(VLOOKUP($A539,Tournoi!$B$2:$AB$601,6,0)="","",VLOOKUP($A539,Tournoi!$B$2:$AB$601,8,0))</f>
        <v/>
      </c>
      <c r="H539" t="str">
        <f>IF(VLOOKUP($A539,Tournoi!$B$2:$AB$601,6,0)="","",VLOOKUP($A539,Tournoi!$B$2:$AB$601,12,0))</f>
        <v/>
      </c>
      <c r="I539" t="str">
        <f>IF(VLOOKUP($A539,Tournoi!$B$2:$AB$601,6,0)="","",VLOOKUP($A539,Tournoi!$B$2:$AB$601,13,0))</f>
        <v/>
      </c>
      <c r="J539" t="str">
        <f>IF(VLOOKUP($A539,Tournoi!$B$2:$AB$601,6,0)="","",VLOOKUP($A539,Tournoi!$B$2:$AB$601,17,0))</f>
        <v/>
      </c>
      <c r="K539" t="str">
        <f>IF(VLOOKUP($A539,Tournoi!$B$2:$AB$601,6,0)="","",VLOOKUP($A539,Tournoi!$B$2:$AB$601,18,0))</f>
        <v/>
      </c>
      <c r="L539" t="str">
        <f>IF(VLOOKUP($A539,Tournoi!$B$2:$AB$601,6,0)="","",VLOOKUP($A539,Tournoi!$B$2:$AB$601,22,0))</f>
        <v/>
      </c>
    </row>
    <row r="540" spans="1:12" ht="14.1" customHeight="1" x14ac:dyDescent="0.2">
      <c r="A540" s="30">
        <v>539</v>
      </c>
      <c r="B540" t="str">
        <f>IF(VLOOKUP($A540,Ludo_na!$A$2:$AB$602,3,0)="","",VLOOKUP($A540,Ludo_na!$A$2:$AB$602,2,0))</f>
        <v/>
      </c>
      <c r="C540" t="str">
        <f>IF(VLOOKUP($A540,Tournoi!$B$2:$AB$601,3,0)="","",VLOOKUP($A540,Tournoi!$B$2:$AB$601,3,0))</f>
        <v/>
      </c>
      <c r="D540" t="str">
        <f>IF(VLOOKUP($A540,Tournoi!$B$2:$AB$601,4,0)="","",VLOOKUP($A540,Tournoi!$B$2:$AB$601,4,0))</f>
        <v/>
      </c>
      <c r="E540" t="str">
        <f>IF(VLOOKUP($A540,Tournoi!$B$2:$AB$601,5,0)="","",VLOOKUP($A540,Tournoi!$B$2:$AB$601,5,0))</f>
        <v/>
      </c>
      <c r="F540" t="str">
        <f>IF(VLOOKUP($A540,Tournoi!$B$2:$AB$601,6,0)="","",VLOOKUP($A540,Tournoi!$B$2:$AB$601,6,0))</f>
        <v/>
      </c>
      <c r="G540" t="str">
        <f>IF(VLOOKUP($A540,Tournoi!$B$2:$AB$601,6,0)="","",VLOOKUP($A540,Tournoi!$B$2:$AB$601,8,0))</f>
        <v/>
      </c>
      <c r="H540" t="str">
        <f>IF(VLOOKUP($A540,Tournoi!$B$2:$AB$601,6,0)="","",VLOOKUP($A540,Tournoi!$B$2:$AB$601,12,0))</f>
        <v/>
      </c>
      <c r="I540" t="str">
        <f>IF(VLOOKUP($A540,Tournoi!$B$2:$AB$601,6,0)="","",VLOOKUP($A540,Tournoi!$B$2:$AB$601,13,0))</f>
        <v/>
      </c>
      <c r="J540" t="str">
        <f>IF(VLOOKUP($A540,Tournoi!$B$2:$AB$601,6,0)="","",VLOOKUP($A540,Tournoi!$B$2:$AB$601,17,0))</f>
        <v/>
      </c>
      <c r="K540" t="str">
        <f>IF(VLOOKUP($A540,Tournoi!$B$2:$AB$601,6,0)="","",VLOOKUP($A540,Tournoi!$B$2:$AB$601,18,0))</f>
        <v/>
      </c>
      <c r="L540" t="str">
        <f>IF(VLOOKUP($A540,Tournoi!$B$2:$AB$601,6,0)="","",VLOOKUP($A540,Tournoi!$B$2:$AB$601,22,0))</f>
        <v/>
      </c>
    </row>
    <row r="541" spans="1:12" ht="14.1" customHeight="1" x14ac:dyDescent="0.2">
      <c r="A541" s="30">
        <v>540</v>
      </c>
      <c r="B541" t="str">
        <f>IF(VLOOKUP($A541,Ludo_na!$A$2:$AB$602,3,0)="","",VLOOKUP($A541,Ludo_na!$A$2:$AB$602,2,0))</f>
        <v/>
      </c>
      <c r="C541" t="str">
        <f>IF(VLOOKUP($A541,Tournoi!$B$2:$AB$601,3,0)="","",VLOOKUP($A541,Tournoi!$B$2:$AB$601,3,0))</f>
        <v/>
      </c>
      <c r="D541" t="str">
        <f>IF(VLOOKUP($A541,Tournoi!$B$2:$AB$601,4,0)="","",VLOOKUP($A541,Tournoi!$B$2:$AB$601,4,0))</f>
        <v/>
      </c>
      <c r="E541" t="str">
        <f>IF(VLOOKUP($A541,Tournoi!$B$2:$AB$601,5,0)="","",VLOOKUP($A541,Tournoi!$B$2:$AB$601,5,0))</f>
        <v/>
      </c>
      <c r="F541" t="str">
        <f>IF(VLOOKUP($A541,Tournoi!$B$2:$AB$601,6,0)="","",VLOOKUP($A541,Tournoi!$B$2:$AB$601,6,0))</f>
        <v/>
      </c>
      <c r="G541" t="str">
        <f>IF(VLOOKUP($A541,Tournoi!$B$2:$AB$601,6,0)="","",VLOOKUP($A541,Tournoi!$B$2:$AB$601,8,0))</f>
        <v/>
      </c>
      <c r="H541" t="str">
        <f>IF(VLOOKUP($A541,Tournoi!$B$2:$AB$601,6,0)="","",VLOOKUP($A541,Tournoi!$B$2:$AB$601,12,0))</f>
        <v/>
      </c>
      <c r="I541" t="str">
        <f>IF(VLOOKUP($A541,Tournoi!$B$2:$AB$601,6,0)="","",VLOOKUP($A541,Tournoi!$B$2:$AB$601,13,0))</f>
        <v/>
      </c>
      <c r="J541" t="str">
        <f>IF(VLOOKUP($A541,Tournoi!$B$2:$AB$601,6,0)="","",VLOOKUP($A541,Tournoi!$B$2:$AB$601,17,0))</f>
        <v/>
      </c>
      <c r="K541" t="str">
        <f>IF(VLOOKUP($A541,Tournoi!$B$2:$AB$601,6,0)="","",VLOOKUP($A541,Tournoi!$B$2:$AB$601,18,0))</f>
        <v/>
      </c>
      <c r="L541" t="str">
        <f>IF(VLOOKUP($A541,Tournoi!$B$2:$AB$601,6,0)="","",VLOOKUP($A541,Tournoi!$B$2:$AB$601,22,0))</f>
        <v/>
      </c>
    </row>
    <row r="542" spans="1:12" ht="14.1" customHeight="1" x14ac:dyDescent="0.2">
      <c r="A542" s="30">
        <v>541</v>
      </c>
      <c r="B542" t="str">
        <f>IF(VLOOKUP($A542,Ludo_na!$A$2:$AB$602,3,0)="","",VLOOKUP($A542,Ludo_na!$A$2:$AB$602,2,0))</f>
        <v/>
      </c>
      <c r="C542" t="str">
        <f>IF(VLOOKUP($A542,Tournoi!$B$2:$AB$601,3,0)="","",VLOOKUP($A542,Tournoi!$B$2:$AB$601,3,0))</f>
        <v/>
      </c>
      <c r="D542" t="str">
        <f>IF(VLOOKUP($A542,Tournoi!$B$2:$AB$601,4,0)="","",VLOOKUP($A542,Tournoi!$B$2:$AB$601,4,0))</f>
        <v/>
      </c>
      <c r="E542" t="str">
        <f>IF(VLOOKUP($A542,Tournoi!$B$2:$AB$601,5,0)="","",VLOOKUP($A542,Tournoi!$B$2:$AB$601,5,0))</f>
        <v/>
      </c>
      <c r="F542" t="str">
        <f>IF(VLOOKUP($A542,Tournoi!$B$2:$AB$601,6,0)="","",VLOOKUP($A542,Tournoi!$B$2:$AB$601,6,0))</f>
        <v/>
      </c>
      <c r="G542" t="str">
        <f>IF(VLOOKUP($A542,Tournoi!$B$2:$AB$601,6,0)="","",VLOOKUP($A542,Tournoi!$B$2:$AB$601,8,0))</f>
        <v/>
      </c>
      <c r="H542" t="str">
        <f>IF(VLOOKUP($A542,Tournoi!$B$2:$AB$601,6,0)="","",VLOOKUP($A542,Tournoi!$B$2:$AB$601,12,0))</f>
        <v/>
      </c>
      <c r="I542" t="str">
        <f>IF(VLOOKUP($A542,Tournoi!$B$2:$AB$601,6,0)="","",VLOOKUP($A542,Tournoi!$B$2:$AB$601,13,0))</f>
        <v/>
      </c>
      <c r="J542" t="str">
        <f>IF(VLOOKUP($A542,Tournoi!$B$2:$AB$601,6,0)="","",VLOOKUP($A542,Tournoi!$B$2:$AB$601,17,0))</f>
        <v/>
      </c>
      <c r="K542" t="str">
        <f>IF(VLOOKUP($A542,Tournoi!$B$2:$AB$601,6,0)="","",VLOOKUP($A542,Tournoi!$B$2:$AB$601,18,0))</f>
        <v/>
      </c>
      <c r="L542" t="str">
        <f>IF(VLOOKUP($A542,Tournoi!$B$2:$AB$601,6,0)="","",VLOOKUP($A542,Tournoi!$B$2:$AB$601,22,0))</f>
        <v/>
      </c>
    </row>
    <row r="543" spans="1:12" ht="14.1" customHeight="1" x14ac:dyDescent="0.2">
      <c r="A543" s="30">
        <v>542</v>
      </c>
      <c r="B543" s="224">
        <f>IF(VLOOKUP($A543,Ludo_na!$A$2:$AB$602,3,0)="","",VLOOKUP($A543,Ludo_na!$A$2:$AB$602,2,0))</f>
        <v>139</v>
      </c>
      <c r="C543" s="225" t="str">
        <f>IF(VLOOKUP($A543,Tournoi!$B$2:$AB$601,3,0)="","",VLOOKUP($A543,Tournoi!$B$2:$AB$601,3,0))</f>
        <v>De Coninck</v>
      </c>
      <c r="D543" s="225" t="str">
        <f>IF(VLOOKUP($A543,Tournoi!$B$2:$AB$601,4,0)="","",VLOOKUP($A543,Tournoi!$B$2:$AB$601,4,0))</f>
        <v>Guy</v>
      </c>
      <c r="E543" s="197" t="str">
        <f>IF(VLOOKUP($A543,Tournoi!$B$2:$AB$601,5,0)="","",VLOOKUP($A543,Tournoi!$B$2:$AB$601,5,0))</f>
        <v>Winning Movez</v>
      </c>
      <c r="F543" t="str">
        <f>IF(VLOOKUP($A543,Tournoi!$B$2:$AB$601,6,0)="","",VLOOKUP($A543,Tournoi!$B$2:$AB$601,6,0))</f>
        <v>Aanwezig</v>
      </c>
      <c r="G543" t="str">
        <f>IF(VLOOKUP($A543,Tournoi!$B$2:$AB$601,6,0)="","",VLOOKUP($A543,Tournoi!$B$2:$AB$601,8,0))</f>
        <v>Wettlauf nach El Dorado</v>
      </c>
      <c r="H543">
        <f>IF(VLOOKUP($A543,Tournoi!$B$2:$AB$601,6,0)="","",VLOOKUP($A543,Tournoi!$B$2:$AB$601,12,0))</f>
        <v>104.4</v>
      </c>
      <c r="I543">
        <f>IF(VLOOKUP($A543,Tournoi!$B$2:$AB$601,6,0)="","",VLOOKUP($A543,Tournoi!$B$2:$AB$601,13,0))</f>
        <v>1</v>
      </c>
      <c r="J543">
        <f>IF(VLOOKUP($A543,Tournoi!$B$2:$AB$601,6,0)="","",VLOOKUP($A543,Tournoi!$B$2:$AB$601,17,0))</f>
        <v>0</v>
      </c>
      <c r="K543" t="str">
        <f>IF(VLOOKUP($A543,Tournoi!$B$2:$AB$601,6,0)="","",VLOOKUP($A543,Tournoi!$B$2:$AB$601,18,0))</f>
        <v>7 Wonders</v>
      </c>
      <c r="L543">
        <f>IF(VLOOKUP($A543,Tournoi!$B$2:$AB$601,6,0)="","",VLOOKUP($A543,Tournoi!$B$2:$AB$601,22,0))</f>
        <v>20.150943396226417</v>
      </c>
    </row>
    <row r="544" spans="1:12" ht="14.1" customHeight="1" x14ac:dyDescent="0.2">
      <c r="A544" s="30">
        <v>543</v>
      </c>
      <c r="B544" t="str">
        <f>IF(VLOOKUP($A544,Ludo_na!$A$2:$AB$602,3,0)="","",VLOOKUP($A544,Ludo_na!$A$2:$AB$602,2,0))</f>
        <v/>
      </c>
      <c r="C544" t="str">
        <f>IF(VLOOKUP($A544,Tournoi!$B$2:$AB$601,3,0)="","",VLOOKUP($A544,Tournoi!$B$2:$AB$601,3,0))</f>
        <v/>
      </c>
      <c r="D544" t="str">
        <f>IF(VLOOKUP($A544,Tournoi!$B$2:$AB$601,4,0)="","",VLOOKUP($A544,Tournoi!$B$2:$AB$601,4,0))</f>
        <v/>
      </c>
      <c r="E544" t="str">
        <f>IF(VLOOKUP($A544,Tournoi!$B$2:$AB$601,5,0)="","",VLOOKUP($A544,Tournoi!$B$2:$AB$601,5,0))</f>
        <v/>
      </c>
      <c r="F544" t="str">
        <f>IF(VLOOKUP($A544,Tournoi!$B$2:$AB$601,6,0)="","",VLOOKUP($A544,Tournoi!$B$2:$AB$601,6,0))</f>
        <v/>
      </c>
      <c r="G544" t="str">
        <f>IF(VLOOKUP($A544,Tournoi!$B$2:$AB$601,6,0)="","",VLOOKUP($A544,Tournoi!$B$2:$AB$601,8,0))</f>
        <v/>
      </c>
      <c r="H544" t="str">
        <f>IF(VLOOKUP($A544,Tournoi!$B$2:$AB$601,6,0)="","",VLOOKUP($A544,Tournoi!$B$2:$AB$601,12,0))</f>
        <v/>
      </c>
      <c r="I544" t="str">
        <f>IF(VLOOKUP($A544,Tournoi!$B$2:$AB$601,6,0)="","",VLOOKUP($A544,Tournoi!$B$2:$AB$601,13,0))</f>
        <v/>
      </c>
      <c r="J544" t="str">
        <f>IF(VLOOKUP($A544,Tournoi!$B$2:$AB$601,6,0)="","",VLOOKUP($A544,Tournoi!$B$2:$AB$601,17,0))</f>
        <v/>
      </c>
      <c r="K544" t="str">
        <f>IF(VLOOKUP($A544,Tournoi!$B$2:$AB$601,6,0)="","",VLOOKUP($A544,Tournoi!$B$2:$AB$601,18,0))</f>
        <v/>
      </c>
      <c r="L544" t="str">
        <f>IF(VLOOKUP($A544,Tournoi!$B$2:$AB$601,6,0)="","",VLOOKUP($A544,Tournoi!$B$2:$AB$601,22,0))</f>
        <v/>
      </c>
    </row>
    <row r="545" spans="1:12" ht="14.1" customHeight="1" x14ac:dyDescent="0.2">
      <c r="A545" s="30">
        <v>544</v>
      </c>
      <c r="B545" s="224">
        <f>IF(VLOOKUP($A545,Ludo_na!$A$2:$AB$602,3,0)="","",VLOOKUP($A545,Ludo_na!$A$2:$AB$602,2,0))</f>
        <v>257</v>
      </c>
      <c r="C545" s="225" t="str">
        <f>IF(VLOOKUP($A545,Tournoi!$B$2:$AB$601,3,0)="","",VLOOKUP($A545,Tournoi!$B$2:$AB$601,3,0))</f>
        <v>Vanderbeken</v>
      </c>
      <c r="D545" s="225" t="str">
        <f>IF(VLOOKUP($A545,Tournoi!$B$2:$AB$601,4,0)="","",VLOOKUP($A545,Tournoi!$B$2:$AB$601,4,0))</f>
        <v>Heike</v>
      </c>
      <c r="E545" t="str">
        <f>IF(VLOOKUP($A545,Tournoi!$B$2:$AB$601,5,0)="","",VLOOKUP($A545,Tournoi!$B$2:$AB$601,5,0))</f>
        <v/>
      </c>
      <c r="F545" t="str">
        <f>IF(VLOOKUP($A545,Tournoi!$B$2:$AB$601,6,0)="","",VLOOKUP($A545,Tournoi!$B$2:$AB$601,6,0))</f>
        <v>Aanwezig</v>
      </c>
      <c r="G545" t="str">
        <f>IF(VLOOKUP($A545,Tournoi!$B$2:$AB$601,6,0)="","",VLOOKUP($A545,Tournoi!$B$2:$AB$601,8,0))</f>
        <v>Rummikub</v>
      </c>
      <c r="H545">
        <f>IF(VLOOKUP($A545,Tournoi!$B$2:$AB$601,6,0)="","",VLOOKUP($A545,Tournoi!$B$2:$AB$601,12,0))</f>
        <v>66.925595238095227</v>
      </c>
      <c r="I545" t="str">
        <f>IF(VLOOKUP($A545,Tournoi!$B$2:$AB$601,6,0)="","",VLOOKUP($A545,Tournoi!$B$2:$AB$601,13,0))</f>
        <v>Cover me</v>
      </c>
      <c r="J545">
        <f>IF(VLOOKUP($A545,Tournoi!$B$2:$AB$601,6,0)="","",VLOOKUP($A545,Tournoi!$B$2:$AB$601,17,0))</f>
        <v>33.567708333333329</v>
      </c>
      <c r="K545" t="str">
        <f>IF(VLOOKUP($A545,Tournoi!$B$2:$AB$601,6,0)="","",VLOOKUP($A545,Tournoi!$B$2:$AB$601,18,0))</f>
        <v>7 Wonders</v>
      </c>
      <c r="L545">
        <f>IF(VLOOKUP($A545,Tournoi!$B$2:$AB$601,6,0)="","",VLOOKUP($A545,Tournoi!$B$2:$AB$601,22,0))</f>
        <v>20.163265306122447</v>
      </c>
    </row>
    <row r="546" spans="1:12" ht="14.1" customHeight="1" x14ac:dyDescent="0.2">
      <c r="A546" s="30">
        <v>545</v>
      </c>
      <c r="B546" s="224">
        <f>IF(VLOOKUP($A546,Ludo_na!$A$2:$AB$602,3,0)="","",VLOOKUP($A546,Ludo_na!$A$2:$AB$602,2,0))</f>
        <v>67</v>
      </c>
      <c r="C546" s="225" t="str">
        <f>IF(VLOOKUP($A546,Tournoi!$B$2:$AB$601,3,0)="","",VLOOKUP($A546,Tournoi!$B$2:$AB$601,3,0))</f>
        <v>Dalle</v>
      </c>
      <c r="D546" s="225" t="str">
        <f>IF(VLOOKUP($A546,Tournoi!$B$2:$AB$601,4,0)="","",VLOOKUP($A546,Tournoi!$B$2:$AB$601,4,0))</f>
        <v>Marie</v>
      </c>
      <c r="E546" t="str">
        <f>IF(VLOOKUP($A546,Tournoi!$B$2:$AB$601,5,0)="","",VLOOKUP($A546,Tournoi!$B$2:$AB$601,5,0))</f>
        <v/>
      </c>
      <c r="F546" t="str">
        <f>IF(VLOOKUP($A546,Tournoi!$B$2:$AB$601,6,0)="","",VLOOKUP($A546,Tournoi!$B$2:$AB$601,6,0))</f>
        <v/>
      </c>
      <c r="G546" t="str">
        <f>IF(VLOOKUP($A546,Tournoi!$B$2:$AB$601,6,0)="","",VLOOKUP($A546,Tournoi!$B$2:$AB$601,8,0))</f>
        <v/>
      </c>
      <c r="H546" t="str">
        <f>IF(VLOOKUP($A546,Tournoi!$B$2:$AB$601,6,0)="","",VLOOKUP($A546,Tournoi!$B$2:$AB$601,12,0))</f>
        <v/>
      </c>
      <c r="I546" t="str">
        <f>IF(VLOOKUP($A546,Tournoi!$B$2:$AB$601,6,0)="","",VLOOKUP($A546,Tournoi!$B$2:$AB$601,13,0))</f>
        <v/>
      </c>
      <c r="J546" t="str">
        <f>IF(VLOOKUP($A546,Tournoi!$B$2:$AB$601,6,0)="","",VLOOKUP($A546,Tournoi!$B$2:$AB$601,17,0))</f>
        <v/>
      </c>
      <c r="K546" t="str">
        <f>IF(VLOOKUP($A546,Tournoi!$B$2:$AB$601,6,0)="","",VLOOKUP($A546,Tournoi!$B$2:$AB$601,18,0))</f>
        <v/>
      </c>
      <c r="L546" t="str">
        <f>IF(VLOOKUP($A546,Tournoi!$B$2:$AB$601,6,0)="","",VLOOKUP($A546,Tournoi!$B$2:$AB$601,22,0))</f>
        <v/>
      </c>
    </row>
    <row r="547" spans="1:12" ht="14.1" customHeight="1" x14ac:dyDescent="0.2">
      <c r="A547" s="30">
        <v>546</v>
      </c>
      <c r="B547" s="224">
        <f>IF(VLOOKUP($A547,Ludo_na!$A$2:$AB$602,3,0)="","",VLOOKUP($A547,Ludo_na!$A$2:$AB$602,2,0))</f>
        <v>45</v>
      </c>
      <c r="C547" s="225" t="str">
        <f>IF(VLOOKUP($A547,Tournoi!$B$2:$AB$601,3,0)="","",VLOOKUP($A547,Tournoi!$B$2:$AB$601,3,0))</f>
        <v>Heymans</v>
      </c>
      <c r="D547" s="225" t="str">
        <f>IF(VLOOKUP($A547,Tournoi!$B$2:$AB$601,4,0)="","",VLOOKUP($A547,Tournoi!$B$2:$AB$601,4,0))</f>
        <v>Roel</v>
      </c>
      <c r="E547" t="str">
        <f>IF(VLOOKUP($A547,Tournoi!$B$2:$AB$601,5,0)="","",VLOOKUP($A547,Tournoi!$B$2:$AB$601,5,0))</f>
        <v/>
      </c>
      <c r="F547" t="str">
        <f>IF(VLOOKUP($A547,Tournoi!$B$2:$AB$601,6,0)="","",VLOOKUP($A547,Tournoi!$B$2:$AB$601,6,0))</f>
        <v/>
      </c>
      <c r="G547" t="str">
        <f>IF(VLOOKUP($A547,Tournoi!$B$2:$AB$601,6,0)="","",VLOOKUP($A547,Tournoi!$B$2:$AB$601,8,0))</f>
        <v/>
      </c>
      <c r="H547" t="str">
        <f>IF(VLOOKUP($A547,Tournoi!$B$2:$AB$601,6,0)="","",VLOOKUP($A547,Tournoi!$B$2:$AB$601,12,0))</f>
        <v/>
      </c>
      <c r="I547" t="str">
        <f>IF(VLOOKUP($A547,Tournoi!$B$2:$AB$601,6,0)="","",VLOOKUP($A547,Tournoi!$B$2:$AB$601,13,0))</f>
        <v/>
      </c>
      <c r="J547" t="str">
        <f>IF(VLOOKUP($A547,Tournoi!$B$2:$AB$601,6,0)="","",VLOOKUP($A547,Tournoi!$B$2:$AB$601,17,0))</f>
        <v/>
      </c>
      <c r="K547" t="str">
        <f>IF(VLOOKUP($A547,Tournoi!$B$2:$AB$601,6,0)="","",VLOOKUP($A547,Tournoi!$B$2:$AB$601,18,0))</f>
        <v/>
      </c>
      <c r="L547" t="str">
        <f>IF(VLOOKUP($A547,Tournoi!$B$2:$AB$601,6,0)="","",VLOOKUP($A547,Tournoi!$B$2:$AB$601,22,0))</f>
        <v/>
      </c>
    </row>
    <row r="548" spans="1:12" ht="14.1" customHeight="1" x14ac:dyDescent="0.2">
      <c r="A548" s="30">
        <v>547</v>
      </c>
      <c r="B548" t="str">
        <f>IF(VLOOKUP($A548,Ludo_na!$A$2:$AB$602,3,0)="","",VLOOKUP($A548,Ludo_na!$A$2:$AB$602,2,0))</f>
        <v/>
      </c>
      <c r="C548" t="str">
        <f>IF(VLOOKUP($A548,Tournoi!$B$2:$AB$601,3,0)="","",VLOOKUP($A548,Tournoi!$B$2:$AB$601,3,0))</f>
        <v/>
      </c>
      <c r="D548" t="str">
        <f>IF(VLOOKUP($A548,Tournoi!$B$2:$AB$601,4,0)="","",VLOOKUP($A548,Tournoi!$B$2:$AB$601,4,0))</f>
        <v/>
      </c>
      <c r="E548" t="str">
        <f>IF(VLOOKUP($A548,Tournoi!$B$2:$AB$601,5,0)="","",VLOOKUP($A548,Tournoi!$B$2:$AB$601,5,0))</f>
        <v/>
      </c>
      <c r="F548" t="str">
        <f>IF(VLOOKUP($A548,Tournoi!$B$2:$AB$601,6,0)="","",VLOOKUP($A548,Tournoi!$B$2:$AB$601,6,0))</f>
        <v/>
      </c>
      <c r="G548" t="str">
        <f>IF(VLOOKUP($A548,Tournoi!$B$2:$AB$601,6,0)="","",VLOOKUP($A548,Tournoi!$B$2:$AB$601,8,0))</f>
        <v/>
      </c>
      <c r="H548" t="str">
        <f>IF(VLOOKUP($A548,Tournoi!$B$2:$AB$601,6,0)="","",VLOOKUP($A548,Tournoi!$B$2:$AB$601,12,0))</f>
        <v/>
      </c>
      <c r="I548" t="str">
        <f>IF(VLOOKUP($A548,Tournoi!$B$2:$AB$601,6,0)="","",VLOOKUP($A548,Tournoi!$B$2:$AB$601,13,0))</f>
        <v/>
      </c>
      <c r="J548" t="str">
        <f>IF(VLOOKUP($A548,Tournoi!$B$2:$AB$601,6,0)="","",VLOOKUP($A548,Tournoi!$B$2:$AB$601,17,0))</f>
        <v/>
      </c>
      <c r="K548" t="str">
        <f>IF(VLOOKUP($A548,Tournoi!$B$2:$AB$601,6,0)="","",VLOOKUP($A548,Tournoi!$B$2:$AB$601,18,0))</f>
        <v/>
      </c>
      <c r="L548" t="str">
        <f>IF(VLOOKUP($A548,Tournoi!$B$2:$AB$601,6,0)="","",VLOOKUP($A548,Tournoi!$B$2:$AB$601,22,0))</f>
        <v/>
      </c>
    </row>
    <row r="549" spans="1:12" ht="14.1" customHeight="1" x14ac:dyDescent="0.2">
      <c r="A549" s="30">
        <v>548</v>
      </c>
      <c r="B549" t="str">
        <f>IF(VLOOKUP($A549,Ludo_na!$A$2:$AB$602,3,0)="","",VLOOKUP($A549,Ludo_na!$A$2:$AB$602,2,0))</f>
        <v/>
      </c>
      <c r="C549" t="str">
        <f>IF(VLOOKUP($A549,Tournoi!$B$2:$AB$601,3,0)="","",VLOOKUP($A549,Tournoi!$B$2:$AB$601,3,0))</f>
        <v/>
      </c>
      <c r="D549" t="str">
        <f>IF(VLOOKUP($A549,Tournoi!$B$2:$AB$601,4,0)="","",VLOOKUP($A549,Tournoi!$B$2:$AB$601,4,0))</f>
        <v/>
      </c>
      <c r="E549" t="str">
        <f>IF(VLOOKUP($A549,Tournoi!$B$2:$AB$601,5,0)="","",VLOOKUP($A549,Tournoi!$B$2:$AB$601,5,0))</f>
        <v/>
      </c>
      <c r="F549" t="str">
        <f>IF(VLOOKUP($A549,Tournoi!$B$2:$AB$601,6,0)="","",VLOOKUP($A549,Tournoi!$B$2:$AB$601,6,0))</f>
        <v/>
      </c>
      <c r="G549" t="str">
        <f>IF(VLOOKUP($A549,Tournoi!$B$2:$AB$601,6,0)="","",VLOOKUP($A549,Tournoi!$B$2:$AB$601,8,0))</f>
        <v/>
      </c>
      <c r="H549" t="str">
        <f>IF(VLOOKUP($A549,Tournoi!$B$2:$AB$601,6,0)="","",VLOOKUP($A549,Tournoi!$B$2:$AB$601,12,0))</f>
        <v/>
      </c>
      <c r="I549" t="str">
        <f>IF(VLOOKUP($A549,Tournoi!$B$2:$AB$601,6,0)="","",VLOOKUP($A549,Tournoi!$B$2:$AB$601,13,0))</f>
        <v/>
      </c>
      <c r="J549" t="str">
        <f>IF(VLOOKUP($A549,Tournoi!$B$2:$AB$601,6,0)="","",VLOOKUP($A549,Tournoi!$B$2:$AB$601,17,0))</f>
        <v/>
      </c>
      <c r="K549" t="str">
        <f>IF(VLOOKUP($A549,Tournoi!$B$2:$AB$601,6,0)="","",VLOOKUP($A549,Tournoi!$B$2:$AB$601,18,0))</f>
        <v/>
      </c>
      <c r="L549" t="str">
        <f>IF(VLOOKUP($A549,Tournoi!$B$2:$AB$601,6,0)="","",VLOOKUP($A549,Tournoi!$B$2:$AB$601,22,0))</f>
        <v/>
      </c>
    </row>
    <row r="550" spans="1:12" ht="14.1" customHeight="1" x14ac:dyDescent="0.2">
      <c r="A550" s="30">
        <v>549</v>
      </c>
      <c r="B550" t="str">
        <f>IF(VLOOKUP($A550,Ludo_na!$A$2:$AB$602,3,0)="","",VLOOKUP($A550,Ludo_na!$A$2:$AB$602,2,0))</f>
        <v/>
      </c>
      <c r="C550" t="str">
        <f>IF(VLOOKUP($A550,Tournoi!$B$2:$AB$601,3,0)="","",VLOOKUP($A550,Tournoi!$B$2:$AB$601,3,0))</f>
        <v/>
      </c>
      <c r="D550" t="str">
        <f>IF(VLOOKUP($A550,Tournoi!$B$2:$AB$601,4,0)="","",VLOOKUP($A550,Tournoi!$B$2:$AB$601,4,0))</f>
        <v/>
      </c>
      <c r="E550" t="str">
        <f>IF(VLOOKUP($A550,Tournoi!$B$2:$AB$601,5,0)="","",VLOOKUP($A550,Tournoi!$B$2:$AB$601,5,0))</f>
        <v/>
      </c>
      <c r="F550" t="str">
        <f>IF(VLOOKUP($A550,Tournoi!$B$2:$AB$601,6,0)="","",VLOOKUP($A550,Tournoi!$B$2:$AB$601,6,0))</f>
        <v/>
      </c>
      <c r="G550" t="str">
        <f>IF(VLOOKUP($A550,Tournoi!$B$2:$AB$601,6,0)="","",VLOOKUP($A550,Tournoi!$B$2:$AB$601,8,0))</f>
        <v/>
      </c>
      <c r="H550" t="str">
        <f>IF(VLOOKUP($A550,Tournoi!$B$2:$AB$601,6,0)="","",VLOOKUP($A550,Tournoi!$B$2:$AB$601,12,0))</f>
        <v/>
      </c>
      <c r="I550" t="str">
        <f>IF(VLOOKUP($A550,Tournoi!$B$2:$AB$601,6,0)="","",VLOOKUP($A550,Tournoi!$B$2:$AB$601,13,0))</f>
        <v/>
      </c>
      <c r="J550" t="str">
        <f>IF(VLOOKUP($A550,Tournoi!$B$2:$AB$601,6,0)="","",VLOOKUP($A550,Tournoi!$B$2:$AB$601,17,0))</f>
        <v/>
      </c>
      <c r="K550" t="str">
        <f>IF(VLOOKUP($A550,Tournoi!$B$2:$AB$601,6,0)="","",VLOOKUP($A550,Tournoi!$B$2:$AB$601,18,0))</f>
        <v/>
      </c>
      <c r="L550" t="str">
        <f>IF(VLOOKUP($A550,Tournoi!$B$2:$AB$601,6,0)="","",VLOOKUP($A550,Tournoi!$B$2:$AB$601,22,0))</f>
        <v/>
      </c>
    </row>
    <row r="551" spans="1:12" ht="14.1" customHeight="1" x14ac:dyDescent="0.2">
      <c r="A551" s="30">
        <v>550</v>
      </c>
      <c r="B551" s="224">
        <f>IF(VLOOKUP($A551,Ludo_na!$A$2:$AB$602,3,0)="","",VLOOKUP($A551,Ludo_na!$A$2:$AB$602,2,0))</f>
        <v>200</v>
      </c>
      <c r="C551" s="225" t="str">
        <f>IF(VLOOKUP($A551,Tournoi!$B$2:$AB$601,3,0)="","",VLOOKUP($A551,Tournoi!$B$2:$AB$601,3,0))</f>
        <v>De Prycker</v>
      </c>
      <c r="D551" s="225" t="str">
        <f>IF(VLOOKUP($A551,Tournoi!$B$2:$AB$601,4,0)="","",VLOOKUP($A551,Tournoi!$B$2:$AB$601,4,0))</f>
        <v>Ruben</v>
      </c>
      <c r="E551" t="str">
        <f>IF(VLOOKUP($A551,Tournoi!$B$2:$AB$601,5,0)="","",VLOOKUP($A551,Tournoi!$B$2:$AB$601,5,0))</f>
        <v/>
      </c>
      <c r="F551" t="str">
        <f>IF(VLOOKUP($A551,Tournoi!$B$2:$AB$601,6,0)="","",VLOOKUP($A551,Tournoi!$B$2:$AB$601,6,0))</f>
        <v>Aanwezig</v>
      </c>
      <c r="G551" t="str">
        <f>IF(VLOOKUP($A551,Tournoi!$B$2:$AB$601,6,0)="","",VLOOKUP($A551,Tournoi!$B$2:$AB$601,8,0))</f>
        <v>Berenpark</v>
      </c>
      <c r="H551">
        <f>IF(VLOOKUP($A551,Tournoi!$B$2:$AB$601,6,0)="","",VLOOKUP($A551,Tournoi!$B$2:$AB$601,12,0))</f>
        <v>33.543707973102784</v>
      </c>
      <c r="I551" t="str">
        <f>IF(VLOOKUP($A551,Tournoi!$B$2:$AB$601,6,0)="","",VLOOKUP($A551,Tournoi!$B$2:$AB$601,13,0))</f>
        <v>Hotel</v>
      </c>
      <c r="J551">
        <f>IF(VLOOKUP($A551,Tournoi!$B$2:$AB$601,6,0)="","",VLOOKUP($A551,Tournoi!$B$2:$AB$601,17,0))</f>
        <v>104.4</v>
      </c>
      <c r="K551" t="str">
        <f>IF(VLOOKUP($A551,Tournoi!$B$2:$AB$601,6,0)="","",VLOOKUP($A551,Tournoi!$B$2:$AB$601,18,0))</f>
        <v>Cities of Splendor</v>
      </c>
      <c r="L551">
        <f>IF(VLOOKUP($A551,Tournoi!$B$2:$AB$601,6,0)="","",VLOOKUP($A551,Tournoi!$B$2:$AB$601,22,0))</f>
        <v>0.1111111111111111</v>
      </c>
    </row>
    <row r="552" spans="1:12" ht="14.1" customHeight="1" x14ac:dyDescent="0.2">
      <c r="A552" s="30">
        <v>551</v>
      </c>
      <c r="B552" s="224">
        <f>IF(VLOOKUP($A552,Ludo_na!$A$2:$AB$602,3,0)="","",VLOOKUP($A552,Ludo_na!$A$2:$AB$602,2,0))</f>
        <v>359</v>
      </c>
      <c r="C552" s="225" t="str">
        <f>IF(VLOOKUP($A552,Tournoi!$B$2:$AB$601,3,0)="","",VLOOKUP($A552,Tournoi!$B$2:$AB$601,3,0))</f>
        <v>Tallieu</v>
      </c>
      <c r="D552" s="225" t="str">
        <f>IF(VLOOKUP($A552,Tournoi!$B$2:$AB$601,4,0)="","",VLOOKUP($A552,Tournoi!$B$2:$AB$601,4,0))</f>
        <v>Pedro</v>
      </c>
      <c r="E552" t="str">
        <f>IF(VLOOKUP($A552,Tournoi!$B$2:$AB$601,5,0)="","",VLOOKUP($A552,Tournoi!$B$2:$AB$601,5,0))</f>
        <v/>
      </c>
      <c r="F552" t="str">
        <f>IF(VLOOKUP($A552,Tournoi!$B$2:$AB$601,6,0)="","",VLOOKUP($A552,Tournoi!$B$2:$AB$601,6,0))</f>
        <v/>
      </c>
      <c r="G552" t="str">
        <f>IF(VLOOKUP($A552,Tournoi!$B$2:$AB$601,6,0)="","",VLOOKUP($A552,Tournoi!$B$2:$AB$601,8,0))</f>
        <v/>
      </c>
      <c r="H552" t="str">
        <f>IF(VLOOKUP($A552,Tournoi!$B$2:$AB$601,6,0)="","",VLOOKUP($A552,Tournoi!$B$2:$AB$601,12,0))</f>
        <v/>
      </c>
      <c r="I552" t="str">
        <f>IF(VLOOKUP($A552,Tournoi!$B$2:$AB$601,6,0)="","",VLOOKUP($A552,Tournoi!$B$2:$AB$601,13,0))</f>
        <v/>
      </c>
      <c r="J552" t="str">
        <f>IF(VLOOKUP($A552,Tournoi!$B$2:$AB$601,6,0)="","",VLOOKUP($A552,Tournoi!$B$2:$AB$601,17,0))</f>
        <v/>
      </c>
      <c r="K552" t="str">
        <f>IF(VLOOKUP($A552,Tournoi!$B$2:$AB$601,6,0)="","",VLOOKUP($A552,Tournoi!$B$2:$AB$601,18,0))</f>
        <v/>
      </c>
      <c r="L552" t="str">
        <f>IF(VLOOKUP($A552,Tournoi!$B$2:$AB$601,6,0)="","",VLOOKUP($A552,Tournoi!$B$2:$AB$601,22,0))</f>
        <v/>
      </c>
    </row>
    <row r="553" spans="1:12" ht="14.1" customHeight="1" x14ac:dyDescent="0.2">
      <c r="A553" s="30">
        <v>552</v>
      </c>
      <c r="B553" t="str">
        <f>IF(VLOOKUP($A553,Ludo_na!$A$2:$AB$602,3,0)="","",VLOOKUP($A553,Ludo_na!$A$2:$AB$602,2,0))</f>
        <v/>
      </c>
      <c r="C553" t="str">
        <f>IF(VLOOKUP($A553,Tournoi!$B$2:$AB$601,3,0)="","",VLOOKUP($A553,Tournoi!$B$2:$AB$601,3,0))</f>
        <v/>
      </c>
      <c r="D553" t="str">
        <f>IF(VLOOKUP($A553,Tournoi!$B$2:$AB$601,4,0)="","",VLOOKUP($A553,Tournoi!$B$2:$AB$601,4,0))</f>
        <v/>
      </c>
      <c r="E553" t="str">
        <f>IF(VLOOKUP($A553,Tournoi!$B$2:$AB$601,5,0)="","",VLOOKUP($A553,Tournoi!$B$2:$AB$601,5,0))</f>
        <v/>
      </c>
      <c r="F553" t="str">
        <f>IF(VLOOKUP($A553,Tournoi!$B$2:$AB$601,6,0)="","",VLOOKUP($A553,Tournoi!$B$2:$AB$601,6,0))</f>
        <v/>
      </c>
      <c r="G553" t="str">
        <f>IF(VLOOKUP($A553,Tournoi!$B$2:$AB$601,6,0)="","",VLOOKUP($A553,Tournoi!$B$2:$AB$601,8,0))</f>
        <v/>
      </c>
      <c r="H553" t="str">
        <f>IF(VLOOKUP($A553,Tournoi!$B$2:$AB$601,6,0)="","",VLOOKUP($A553,Tournoi!$B$2:$AB$601,12,0))</f>
        <v/>
      </c>
      <c r="I553" t="str">
        <f>IF(VLOOKUP($A553,Tournoi!$B$2:$AB$601,6,0)="","",VLOOKUP($A553,Tournoi!$B$2:$AB$601,13,0))</f>
        <v/>
      </c>
      <c r="J553" t="str">
        <f>IF(VLOOKUP($A553,Tournoi!$B$2:$AB$601,6,0)="","",VLOOKUP($A553,Tournoi!$B$2:$AB$601,17,0))</f>
        <v/>
      </c>
      <c r="K553" t="str">
        <f>IF(VLOOKUP($A553,Tournoi!$B$2:$AB$601,6,0)="","",VLOOKUP($A553,Tournoi!$B$2:$AB$601,18,0))</f>
        <v/>
      </c>
      <c r="L553" t="str">
        <f>IF(VLOOKUP($A553,Tournoi!$B$2:$AB$601,6,0)="","",VLOOKUP($A553,Tournoi!$B$2:$AB$601,22,0))</f>
        <v/>
      </c>
    </row>
    <row r="554" spans="1:12" ht="14.1" customHeight="1" x14ac:dyDescent="0.2">
      <c r="A554" s="30">
        <v>553</v>
      </c>
      <c r="B554" s="224">
        <f>IF(VLOOKUP($A554,Ludo_na!$A$2:$AB$602,3,0)="","",VLOOKUP($A554,Ludo_na!$A$2:$AB$602,2,0))</f>
        <v>292</v>
      </c>
      <c r="C554" s="225" t="str">
        <f>IF(VLOOKUP($A554,Tournoi!$B$2:$AB$601,3,0)="","",VLOOKUP($A554,Tournoi!$B$2:$AB$601,3,0))</f>
        <v>Van Vooren</v>
      </c>
      <c r="D554" s="225" t="str">
        <f>IF(VLOOKUP($A554,Tournoi!$B$2:$AB$601,4,0)="","",VLOOKUP($A554,Tournoi!$B$2:$AB$601,4,0))</f>
        <v>Steven</v>
      </c>
      <c r="E554" s="197" t="str">
        <f>IF(VLOOKUP($A554,Tournoi!$B$2:$AB$601,5,0)="","",VLOOKUP($A554,Tournoi!$B$2:$AB$601,5,0))</f>
        <v>Spelgevaar</v>
      </c>
      <c r="F554" t="str">
        <f>IF(VLOOKUP($A554,Tournoi!$B$2:$AB$601,6,0)="","",VLOOKUP($A554,Tournoi!$B$2:$AB$601,6,0))</f>
        <v>Aanwezig</v>
      </c>
      <c r="G554" t="str">
        <f>IF(VLOOKUP($A554,Tournoi!$B$2:$AB$601,6,0)="","",VLOOKUP($A554,Tournoi!$B$2:$AB$601,8,0))</f>
        <v>Wettlauf nach El Dorado</v>
      </c>
      <c r="H554">
        <f>IF(VLOOKUP($A554,Tournoi!$B$2:$AB$601,6,0)="","",VLOOKUP($A554,Tournoi!$B$2:$AB$601,12,0))</f>
        <v>33.533333333333331</v>
      </c>
      <c r="I554" t="str">
        <f>IF(VLOOKUP($A554,Tournoi!$B$2:$AB$601,6,0)="","",VLOOKUP($A554,Tournoi!$B$2:$AB$601,13,0))</f>
        <v>Meduris</v>
      </c>
      <c r="J554">
        <f>IF(VLOOKUP($A554,Tournoi!$B$2:$AB$601,6,0)="","",VLOOKUP($A554,Tournoi!$B$2:$AB$601,17,0))</f>
        <v>0.18081180811808117</v>
      </c>
      <c r="K554" t="str">
        <f>IF(VLOOKUP($A554,Tournoi!$B$2:$AB$601,6,0)="","",VLOOKUP($A554,Tournoi!$B$2:$AB$601,18,0))</f>
        <v>Cities of Splendor</v>
      </c>
      <c r="L554">
        <f>IF(VLOOKUP($A554,Tournoi!$B$2:$AB$601,6,0)="","",VLOOKUP($A554,Tournoi!$B$2:$AB$601,22,0))</f>
        <v>0.18367346938775511</v>
      </c>
    </row>
    <row r="555" spans="1:12" ht="14.1" customHeight="1" x14ac:dyDescent="0.2">
      <c r="A555" s="30">
        <v>554</v>
      </c>
      <c r="B555" s="224">
        <f>IF(VLOOKUP($A555,Ludo_na!$A$2:$AB$602,3,0)="","",VLOOKUP($A555,Ludo_na!$A$2:$AB$602,2,0))</f>
        <v>178</v>
      </c>
      <c r="C555" s="225" t="str">
        <f>IF(VLOOKUP($A555,Tournoi!$B$2:$AB$601,3,0)="","",VLOOKUP($A555,Tournoi!$B$2:$AB$601,3,0))</f>
        <v>Vosters</v>
      </c>
      <c r="D555" s="225" t="str">
        <f>IF(VLOOKUP($A555,Tournoi!$B$2:$AB$601,4,0)="","",VLOOKUP($A555,Tournoi!$B$2:$AB$601,4,0))</f>
        <v>Peter</v>
      </c>
      <c r="E555" s="197" t="str">
        <f>IF(VLOOKUP($A555,Tournoi!$B$2:$AB$601,5,0)="","",VLOOKUP($A555,Tournoi!$B$2:$AB$601,5,0))</f>
        <v>Spelen op Zolder</v>
      </c>
      <c r="F555" t="str">
        <f>IF(VLOOKUP($A555,Tournoi!$B$2:$AB$601,6,0)="","",VLOOKUP($A555,Tournoi!$B$2:$AB$601,6,0))</f>
        <v/>
      </c>
      <c r="G555" t="str">
        <f>IF(VLOOKUP($A555,Tournoi!$B$2:$AB$601,6,0)="","",VLOOKUP($A555,Tournoi!$B$2:$AB$601,8,0))</f>
        <v/>
      </c>
      <c r="H555" t="str">
        <f>IF(VLOOKUP($A555,Tournoi!$B$2:$AB$601,6,0)="","",VLOOKUP($A555,Tournoi!$B$2:$AB$601,12,0))</f>
        <v/>
      </c>
      <c r="I555" t="str">
        <f>IF(VLOOKUP($A555,Tournoi!$B$2:$AB$601,6,0)="","",VLOOKUP($A555,Tournoi!$B$2:$AB$601,13,0))</f>
        <v/>
      </c>
      <c r="J555" t="str">
        <f>IF(VLOOKUP($A555,Tournoi!$B$2:$AB$601,6,0)="","",VLOOKUP($A555,Tournoi!$B$2:$AB$601,17,0))</f>
        <v/>
      </c>
      <c r="K555" t="str">
        <f>IF(VLOOKUP($A555,Tournoi!$B$2:$AB$601,6,0)="","",VLOOKUP($A555,Tournoi!$B$2:$AB$601,18,0))</f>
        <v/>
      </c>
      <c r="L555" t="str">
        <f>IF(VLOOKUP($A555,Tournoi!$B$2:$AB$601,6,0)="","",VLOOKUP($A555,Tournoi!$B$2:$AB$601,22,0))</f>
        <v/>
      </c>
    </row>
    <row r="556" spans="1:12" ht="14.1" customHeight="1" x14ac:dyDescent="0.2">
      <c r="A556" s="30">
        <v>555</v>
      </c>
      <c r="B556" t="str">
        <f>IF(VLOOKUP($A556,Ludo_na!$A$2:$AB$602,3,0)="","",VLOOKUP($A556,Ludo_na!$A$2:$AB$602,2,0))</f>
        <v/>
      </c>
      <c r="C556" t="str">
        <f>IF(VLOOKUP($A556,Tournoi!$B$2:$AB$601,3,0)="","",VLOOKUP($A556,Tournoi!$B$2:$AB$601,3,0))</f>
        <v/>
      </c>
      <c r="D556" t="str">
        <f>IF(VLOOKUP($A556,Tournoi!$B$2:$AB$601,4,0)="","",VLOOKUP($A556,Tournoi!$B$2:$AB$601,4,0))</f>
        <v/>
      </c>
      <c r="E556" t="str">
        <f>IF(VLOOKUP($A556,Tournoi!$B$2:$AB$601,5,0)="","",VLOOKUP($A556,Tournoi!$B$2:$AB$601,5,0))</f>
        <v/>
      </c>
      <c r="F556" t="str">
        <f>IF(VLOOKUP($A556,Tournoi!$B$2:$AB$601,6,0)="","",VLOOKUP($A556,Tournoi!$B$2:$AB$601,6,0))</f>
        <v/>
      </c>
      <c r="G556" t="str">
        <f>IF(VLOOKUP($A556,Tournoi!$B$2:$AB$601,6,0)="","",VLOOKUP($A556,Tournoi!$B$2:$AB$601,8,0))</f>
        <v/>
      </c>
      <c r="H556" t="str">
        <f>IF(VLOOKUP($A556,Tournoi!$B$2:$AB$601,6,0)="","",VLOOKUP($A556,Tournoi!$B$2:$AB$601,12,0))</f>
        <v/>
      </c>
      <c r="I556" t="str">
        <f>IF(VLOOKUP($A556,Tournoi!$B$2:$AB$601,6,0)="","",VLOOKUP($A556,Tournoi!$B$2:$AB$601,13,0))</f>
        <v/>
      </c>
      <c r="J556" t="str">
        <f>IF(VLOOKUP($A556,Tournoi!$B$2:$AB$601,6,0)="","",VLOOKUP($A556,Tournoi!$B$2:$AB$601,17,0))</f>
        <v/>
      </c>
      <c r="K556" t="str">
        <f>IF(VLOOKUP($A556,Tournoi!$B$2:$AB$601,6,0)="","",VLOOKUP($A556,Tournoi!$B$2:$AB$601,18,0))</f>
        <v/>
      </c>
      <c r="L556" t="str">
        <f>IF(VLOOKUP($A556,Tournoi!$B$2:$AB$601,6,0)="","",VLOOKUP($A556,Tournoi!$B$2:$AB$601,22,0))</f>
        <v/>
      </c>
    </row>
    <row r="557" spans="1:12" ht="14.1" customHeight="1" x14ac:dyDescent="0.2">
      <c r="A557" s="30">
        <v>556</v>
      </c>
      <c r="B557" t="str">
        <f>IF(VLOOKUP($A557,Ludo_na!$A$2:$AB$602,3,0)="","",VLOOKUP($A557,Ludo_na!$A$2:$AB$602,2,0))</f>
        <v/>
      </c>
      <c r="C557" t="str">
        <f>IF(VLOOKUP($A557,Tournoi!$B$2:$AB$601,3,0)="","",VLOOKUP($A557,Tournoi!$B$2:$AB$601,3,0))</f>
        <v/>
      </c>
      <c r="D557" t="str">
        <f>IF(VLOOKUP($A557,Tournoi!$B$2:$AB$601,4,0)="","",VLOOKUP($A557,Tournoi!$B$2:$AB$601,4,0))</f>
        <v/>
      </c>
      <c r="E557" t="str">
        <f>IF(VLOOKUP($A557,Tournoi!$B$2:$AB$601,5,0)="","",VLOOKUP($A557,Tournoi!$B$2:$AB$601,5,0))</f>
        <v/>
      </c>
      <c r="F557" t="str">
        <f>IF(VLOOKUP($A557,Tournoi!$B$2:$AB$601,6,0)="","",VLOOKUP($A557,Tournoi!$B$2:$AB$601,6,0))</f>
        <v/>
      </c>
      <c r="G557" t="str">
        <f>IF(VLOOKUP($A557,Tournoi!$B$2:$AB$601,6,0)="","",VLOOKUP($A557,Tournoi!$B$2:$AB$601,8,0))</f>
        <v/>
      </c>
      <c r="H557" t="str">
        <f>IF(VLOOKUP($A557,Tournoi!$B$2:$AB$601,6,0)="","",VLOOKUP($A557,Tournoi!$B$2:$AB$601,12,0))</f>
        <v/>
      </c>
      <c r="I557" t="str">
        <f>IF(VLOOKUP($A557,Tournoi!$B$2:$AB$601,6,0)="","",VLOOKUP($A557,Tournoi!$B$2:$AB$601,13,0))</f>
        <v/>
      </c>
      <c r="J557" t="str">
        <f>IF(VLOOKUP($A557,Tournoi!$B$2:$AB$601,6,0)="","",VLOOKUP($A557,Tournoi!$B$2:$AB$601,17,0))</f>
        <v/>
      </c>
      <c r="K557" t="str">
        <f>IF(VLOOKUP($A557,Tournoi!$B$2:$AB$601,6,0)="","",VLOOKUP($A557,Tournoi!$B$2:$AB$601,18,0))</f>
        <v/>
      </c>
      <c r="L557" t="str">
        <f>IF(VLOOKUP($A557,Tournoi!$B$2:$AB$601,6,0)="","",VLOOKUP($A557,Tournoi!$B$2:$AB$601,22,0))</f>
        <v/>
      </c>
    </row>
    <row r="558" spans="1:12" ht="14.1" customHeight="1" x14ac:dyDescent="0.2">
      <c r="A558" s="30">
        <v>557</v>
      </c>
      <c r="B558" t="str">
        <f>IF(VLOOKUP($A558,Ludo_na!$A$2:$AB$602,3,0)="","",VLOOKUP($A558,Ludo_na!$A$2:$AB$602,2,0))</f>
        <v/>
      </c>
      <c r="C558" t="str">
        <f>IF(VLOOKUP($A558,Tournoi!$B$2:$AB$601,3,0)="","",VLOOKUP($A558,Tournoi!$B$2:$AB$601,3,0))</f>
        <v/>
      </c>
      <c r="D558" t="str">
        <f>IF(VLOOKUP($A558,Tournoi!$B$2:$AB$601,4,0)="","",VLOOKUP($A558,Tournoi!$B$2:$AB$601,4,0))</f>
        <v/>
      </c>
      <c r="E558" t="str">
        <f>IF(VLOOKUP($A558,Tournoi!$B$2:$AB$601,5,0)="","",VLOOKUP($A558,Tournoi!$B$2:$AB$601,5,0))</f>
        <v/>
      </c>
      <c r="F558" t="str">
        <f>IF(VLOOKUP($A558,Tournoi!$B$2:$AB$601,6,0)="","",VLOOKUP($A558,Tournoi!$B$2:$AB$601,6,0))</f>
        <v/>
      </c>
      <c r="G558" t="str">
        <f>IF(VLOOKUP($A558,Tournoi!$B$2:$AB$601,6,0)="","",VLOOKUP($A558,Tournoi!$B$2:$AB$601,8,0))</f>
        <v/>
      </c>
      <c r="H558" t="str">
        <f>IF(VLOOKUP($A558,Tournoi!$B$2:$AB$601,6,0)="","",VLOOKUP($A558,Tournoi!$B$2:$AB$601,12,0))</f>
        <v/>
      </c>
      <c r="I558" t="str">
        <f>IF(VLOOKUP($A558,Tournoi!$B$2:$AB$601,6,0)="","",VLOOKUP($A558,Tournoi!$B$2:$AB$601,13,0))</f>
        <v/>
      </c>
      <c r="J558" t="str">
        <f>IF(VLOOKUP($A558,Tournoi!$B$2:$AB$601,6,0)="","",VLOOKUP($A558,Tournoi!$B$2:$AB$601,17,0))</f>
        <v/>
      </c>
      <c r="K558" t="str">
        <f>IF(VLOOKUP($A558,Tournoi!$B$2:$AB$601,6,0)="","",VLOOKUP($A558,Tournoi!$B$2:$AB$601,18,0))</f>
        <v/>
      </c>
      <c r="L558" t="str">
        <f>IF(VLOOKUP($A558,Tournoi!$B$2:$AB$601,6,0)="","",VLOOKUP($A558,Tournoi!$B$2:$AB$601,22,0))</f>
        <v/>
      </c>
    </row>
    <row r="559" spans="1:12" ht="14.1" customHeight="1" x14ac:dyDescent="0.2">
      <c r="A559" s="30">
        <v>558</v>
      </c>
      <c r="B559" s="224">
        <f>IF(VLOOKUP($A559,Ludo_na!$A$2:$AB$602,3,0)="","",VLOOKUP($A559,Ludo_na!$A$2:$AB$602,2,0))</f>
        <v>246</v>
      </c>
      <c r="C559" s="225" t="str">
        <f>IF(VLOOKUP($A559,Tournoi!$B$2:$AB$601,3,0)="","",VLOOKUP($A559,Tournoi!$B$2:$AB$601,3,0))</f>
        <v>Heyerick</v>
      </c>
      <c r="D559" s="225" t="str">
        <f>IF(VLOOKUP($A559,Tournoi!$B$2:$AB$601,4,0)="","",VLOOKUP($A559,Tournoi!$B$2:$AB$601,4,0))</f>
        <v>Frederique</v>
      </c>
      <c r="E559" t="str">
        <f>IF(VLOOKUP($A559,Tournoi!$B$2:$AB$601,5,0)="","",VLOOKUP($A559,Tournoi!$B$2:$AB$601,5,0))</f>
        <v/>
      </c>
      <c r="F559" t="str">
        <f>IF(VLOOKUP($A559,Tournoi!$B$2:$AB$601,6,0)="","",VLOOKUP($A559,Tournoi!$B$2:$AB$601,6,0))</f>
        <v>Aanwezig</v>
      </c>
      <c r="G559" t="str">
        <f>IF(VLOOKUP($A559,Tournoi!$B$2:$AB$601,6,0)="","",VLOOKUP($A559,Tournoi!$B$2:$AB$601,8,0))</f>
        <v>Berenpark</v>
      </c>
      <c r="H559">
        <f>IF(VLOOKUP($A559,Tournoi!$B$2:$AB$601,6,0)="","",VLOOKUP($A559,Tournoi!$B$2:$AB$601,12,0))</f>
        <v>33.566091954022987</v>
      </c>
      <c r="I559">
        <f>IF(VLOOKUP($A559,Tournoi!$B$2:$AB$601,6,0)="","",VLOOKUP($A559,Tournoi!$B$2:$AB$601,13,0))</f>
        <v>0</v>
      </c>
      <c r="J559">
        <f>IF(VLOOKUP($A559,Tournoi!$B$2:$AB$601,6,0)="","",VLOOKUP($A559,Tournoi!$B$2:$AB$601,17,0))</f>
        <v>0</v>
      </c>
      <c r="K559">
        <f>IF(VLOOKUP($A559,Tournoi!$B$2:$AB$601,6,0)="","",VLOOKUP($A559,Tournoi!$B$2:$AB$601,18,0))</f>
        <v>0</v>
      </c>
      <c r="L559">
        <f>IF(VLOOKUP($A559,Tournoi!$B$2:$AB$601,6,0)="","",VLOOKUP($A559,Tournoi!$B$2:$AB$601,22,0))</f>
        <v>0</v>
      </c>
    </row>
    <row r="560" spans="1:12" ht="14.1" customHeight="1" x14ac:dyDescent="0.2">
      <c r="A560" s="30">
        <v>559</v>
      </c>
      <c r="B560" t="str">
        <f>IF(VLOOKUP($A560,Ludo_na!$A$2:$AB$602,3,0)="","",VLOOKUP($A560,Ludo_na!$A$2:$AB$602,2,0))</f>
        <v/>
      </c>
      <c r="C560" t="str">
        <f>IF(VLOOKUP($A560,Tournoi!$B$2:$AB$601,3,0)="","",VLOOKUP($A560,Tournoi!$B$2:$AB$601,3,0))</f>
        <v/>
      </c>
      <c r="D560" t="str">
        <f>IF(VLOOKUP($A560,Tournoi!$B$2:$AB$601,4,0)="","",VLOOKUP($A560,Tournoi!$B$2:$AB$601,4,0))</f>
        <v/>
      </c>
      <c r="E560" t="str">
        <f>IF(VLOOKUP($A560,Tournoi!$B$2:$AB$601,5,0)="","",VLOOKUP($A560,Tournoi!$B$2:$AB$601,5,0))</f>
        <v/>
      </c>
      <c r="F560" t="str">
        <f>IF(VLOOKUP($A560,Tournoi!$B$2:$AB$601,6,0)="","",VLOOKUP($A560,Tournoi!$B$2:$AB$601,6,0))</f>
        <v/>
      </c>
      <c r="G560" t="str">
        <f>IF(VLOOKUP($A560,Tournoi!$B$2:$AB$601,6,0)="","",VLOOKUP($A560,Tournoi!$B$2:$AB$601,8,0))</f>
        <v/>
      </c>
      <c r="H560" t="str">
        <f>IF(VLOOKUP($A560,Tournoi!$B$2:$AB$601,6,0)="","",VLOOKUP($A560,Tournoi!$B$2:$AB$601,12,0))</f>
        <v/>
      </c>
      <c r="I560" t="str">
        <f>IF(VLOOKUP($A560,Tournoi!$B$2:$AB$601,6,0)="","",VLOOKUP($A560,Tournoi!$B$2:$AB$601,13,0))</f>
        <v/>
      </c>
      <c r="J560" t="str">
        <f>IF(VLOOKUP($A560,Tournoi!$B$2:$AB$601,6,0)="","",VLOOKUP($A560,Tournoi!$B$2:$AB$601,17,0))</f>
        <v/>
      </c>
      <c r="K560" t="str">
        <f>IF(VLOOKUP($A560,Tournoi!$B$2:$AB$601,6,0)="","",VLOOKUP($A560,Tournoi!$B$2:$AB$601,18,0))</f>
        <v/>
      </c>
      <c r="L560" t="str">
        <f>IF(VLOOKUP($A560,Tournoi!$B$2:$AB$601,6,0)="","",VLOOKUP($A560,Tournoi!$B$2:$AB$601,22,0))</f>
        <v/>
      </c>
    </row>
    <row r="561" spans="1:12" ht="14.1" customHeight="1" x14ac:dyDescent="0.2">
      <c r="A561" s="30">
        <v>560</v>
      </c>
      <c r="B561" s="224">
        <f>IF(VLOOKUP($A561,Ludo_na!$A$2:$AB$602,3,0)="","",VLOOKUP($A561,Ludo_na!$A$2:$AB$602,2,0))</f>
        <v>428</v>
      </c>
      <c r="C561" s="225" t="str">
        <f>IF(VLOOKUP($A561,Tournoi!$B$2:$AB$601,3,0)="","",VLOOKUP($A561,Tournoi!$B$2:$AB$601,3,0))</f>
        <v>De Graef</v>
      </c>
      <c r="D561" s="225" t="str">
        <f>IF(VLOOKUP($A561,Tournoi!$B$2:$AB$601,4,0)="","",VLOOKUP($A561,Tournoi!$B$2:$AB$601,4,0))</f>
        <v>Maarten</v>
      </c>
      <c r="E561" t="str">
        <f>IF(VLOOKUP($A561,Tournoi!$B$2:$AB$601,5,0)="","",VLOOKUP($A561,Tournoi!$B$2:$AB$601,5,0))</f>
        <v/>
      </c>
      <c r="F561" t="str">
        <f>IF(VLOOKUP($A561,Tournoi!$B$2:$AB$601,6,0)="","",VLOOKUP($A561,Tournoi!$B$2:$AB$601,6,0))</f>
        <v/>
      </c>
      <c r="G561" t="str">
        <f>IF(VLOOKUP($A561,Tournoi!$B$2:$AB$601,6,0)="","",VLOOKUP($A561,Tournoi!$B$2:$AB$601,8,0))</f>
        <v/>
      </c>
      <c r="H561" t="str">
        <f>IF(VLOOKUP($A561,Tournoi!$B$2:$AB$601,6,0)="","",VLOOKUP($A561,Tournoi!$B$2:$AB$601,12,0))</f>
        <v/>
      </c>
      <c r="I561" t="str">
        <f>IF(VLOOKUP($A561,Tournoi!$B$2:$AB$601,6,0)="","",VLOOKUP($A561,Tournoi!$B$2:$AB$601,13,0))</f>
        <v/>
      </c>
      <c r="J561" t="str">
        <f>IF(VLOOKUP($A561,Tournoi!$B$2:$AB$601,6,0)="","",VLOOKUP($A561,Tournoi!$B$2:$AB$601,17,0))</f>
        <v/>
      </c>
      <c r="K561" t="str">
        <f>IF(VLOOKUP($A561,Tournoi!$B$2:$AB$601,6,0)="","",VLOOKUP($A561,Tournoi!$B$2:$AB$601,18,0))</f>
        <v/>
      </c>
      <c r="L561" t="str">
        <f>IF(VLOOKUP($A561,Tournoi!$B$2:$AB$601,6,0)="","",VLOOKUP($A561,Tournoi!$B$2:$AB$601,22,0))</f>
        <v/>
      </c>
    </row>
    <row r="562" spans="1:12" ht="14.1" customHeight="1" x14ac:dyDescent="0.2">
      <c r="A562" s="30">
        <v>561</v>
      </c>
      <c r="B562" t="str">
        <f>IF(VLOOKUP($A562,Ludo_na!$A$2:$AB$602,3,0)="","",VLOOKUP($A562,Ludo_na!$A$2:$AB$602,2,0))</f>
        <v/>
      </c>
      <c r="C562" t="str">
        <f>IF(VLOOKUP($A562,Tournoi!$B$2:$AB$601,3,0)="","",VLOOKUP($A562,Tournoi!$B$2:$AB$601,3,0))</f>
        <v/>
      </c>
      <c r="D562" t="str">
        <f>IF(VLOOKUP($A562,Tournoi!$B$2:$AB$601,4,0)="","",VLOOKUP($A562,Tournoi!$B$2:$AB$601,4,0))</f>
        <v/>
      </c>
      <c r="E562" t="str">
        <f>IF(VLOOKUP($A562,Tournoi!$B$2:$AB$601,5,0)="","",VLOOKUP($A562,Tournoi!$B$2:$AB$601,5,0))</f>
        <v/>
      </c>
      <c r="F562" t="str">
        <f>IF(VLOOKUP($A562,Tournoi!$B$2:$AB$601,6,0)="","",VLOOKUP($A562,Tournoi!$B$2:$AB$601,6,0))</f>
        <v/>
      </c>
      <c r="G562" t="str">
        <f>IF(VLOOKUP($A562,Tournoi!$B$2:$AB$601,6,0)="","",VLOOKUP($A562,Tournoi!$B$2:$AB$601,8,0))</f>
        <v/>
      </c>
      <c r="H562" t="str">
        <f>IF(VLOOKUP($A562,Tournoi!$B$2:$AB$601,6,0)="","",VLOOKUP($A562,Tournoi!$B$2:$AB$601,12,0))</f>
        <v/>
      </c>
      <c r="I562" t="str">
        <f>IF(VLOOKUP($A562,Tournoi!$B$2:$AB$601,6,0)="","",VLOOKUP($A562,Tournoi!$B$2:$AB$601,13,0))</f>
        <v/>
      </c>
      <c r="J562" t="str">
        <f>IF(VLOOKUP($A562,Tournoi!$B$2:$AB$601,6,0)="","",VLOOKUP($A562,Tournoi!$B$2:$AB$601,17,0))</f>
        <v/>
      </c>
      <c r="K562" t="str">
        <f>IF(VLOOKUP($A562,Tournoi!$B$2:$AB$601,6,0)="","",VLOOKUP($A562,Tournoi!$B$2:$AB$601,18,0))</f>
        <v/>
      </c>
      <c r="L562" t="str">
        <f>IF(VLOOKUP($A562,Tournoi!$B$2:$AB$601,6,0)="","",VLOOKUP($A562,Tournoi!$B$2:$AB$601,22,0))</f>
        <v/>
      </c>
    </row>
    <row r="563" spans="1:12" ht="14.1" customHeight="1" x14ac:dyDescent="0.2">
      <c r="A563" s="30">
        <v>562</v>
      </c>
      <c r="B563" t="str">
        <f>IF(VLOOKUP($A563,Ludo_na!$A$2:$AB$602,3,0)="","",VLOOKUP($A563,Ludo_na!$A$2:$AB$602,2,0))</f>
        <v/>
      </c>
      <c r="C563" t="str">
        <f>IF(VLOOKUP($A563,Tournoi!$B$2:$AB$601,3,0)="","",VLOOKUP($A563,Tournoi!$B$2:$AB$601,3,0))</f>
        <v/>
      </c>
      <c r="D563" t="str">
        <f>IF(VLOOKUP($A563,Tournoi!$B$2:$AB$601,4,0)="","",VLOOKUP($A563,Tournoi!$B$2:$AB$601,4,0))</f>
        <v/>
      </c>
      <c r="E563" t="str">
        <f>IF(VLOOKUP($A563,Tournoi!$B$2:$AB$601,5,0)="","",VLOOKUP($A563,Tournoi!$B$2:$AB$601,5,0))</f>
        <v/>
      </c>
      <c r="F563" t="str">
        <f>IF(VLOOKUP($A563,Tournoi!$B$2:$AB$601,6,0)="","",VLOOKUP($A563,Tournoi!$B$2:$AB$601,6,0))</f>
        <v/>
      </c>
      <c r="G563" t="str">
        <f>IF(VLOOKUP($A563,Tournoi!$B$2:$AB$601,6,0)="","",VLOOKUP($A563,Tournoi!$B$2:$AB$601,8,0))</f>
        <v/>
      </c>
      <c r="H563" t="str">
        <f>IF(VLOOKUP($A563,Tournoi!$B$2:$AB$601,6,0)="","",VLOOKUP($A563,Tournoi!$B$2:$AB$601,12,0))</f>
        <v/>
      </c>
      <c r="I563" t="str">
        <f>IF(VLOOKUP($A563,Tournoi!$B$2:$AB$601,6,0)="","",VLOOKUP($A563,Tournoi!$B$2:$AB$601,13,0))</f>
        <v/>
      </c>
      <c r="J563" t="str">
        <f>IF(VLOOKUP($A563,Tournoi!$B$2:$AB$601,6,0)="","",VLOOKUP($A563,Tournoi!$B$2:$AB$601,17,0))</f>
        <v/>
      </c>
      <c r="K563" t="str">
        <f>IF(VLOOKUP($A563,Tournoi!$B$2:$AB$601,6,0)="","",VLOOKUP($A563,Tournoi!$B$2:$AB$601,18,0))</f>
        <v/>
      </c>
      <c r="L563" t="str">
        <f>IF(VLOOKUP($A563,Tournoi!$B$2:$AB$601,6,0)="","",VLOOKUP($A563,Tournoi!$B$2:$AB$601,22,0))</f>
        <v/>
      </c>
    </row>
    <row r="564" spans="1:12" ht="14.1" customHeight="1" x14ac:dyDescent="0.2">
      <c r="A564" s="30">
        <v>563</v>
      </c>
      <c r="B564" s="224">
        <f>IF(VLOOKUP($A564,Ludo_na!$A$2:$AB$602,3,0)="","",VLOOKUP($A564,Ludo_na!$A$2:$AB$602,2,0))</f>
        <v>325</v>
      </c>
      <c r="C564" s="225" t="str">
        <f>IF(VLOOKUP($A564,Tournoi!$B$2:$AB$601,3,0)="","",VLOOKUP($A564,Tournoi!$B$2:$AB$601,3,0))</f>
        <v>Van Bogaert</v>
      </c>
      <c r="D564" s="225" t="str">
        <f>IF(VLOOKUP($A564,Tournoi!$B$2:$AB$601,4,0)="","",VLOOKUP($A564,Tournoi!$B$2:$AB$601,4,0))</f>
        <v>Rob</v>
      </c>
      <c r="E564" t="str">
        <f>IF(VLOOKUP($A564,Tournoi!$B$2:$AB$601,5,0)="","",VLOOKUP($A564,Tournoi!$B$2:$AB$601,5,0))</f>
        <v/>
      </c>
      <c r="F564" t="str">
        <f>IF(VLOOKUP($A564,Tournoi!$B$2:$AB$601,6,0)="","",VLOOKUP($A564,Tournoi!$B$2:$AB$601,6,0))</f>
        <v/>
      </c>
      <c r="G564" t="str">
        <f>IF(VLOOKUP($A564,Tournoi!$B$2:$AB$601,6,0)="","",VLOOKUP($A564,Tournoi!$B$2:$AB$601,8,0))</f>
        <v/>
      </c>
      <c r="H564" t="str">
        <f>IF(VLOOKUP($A564,Tournoi!$B$2:$AB$601,6,0)="","",VLOOKUP($A564,Tournoi!$B$2:$AB$601,12,0))</f>
        <v/>
      </c>
      <c r="I564" t="str">
        <f>IF(VLOOKUP($A564,Tournoi!$B$2:$AB$601,6,0)="","",VLOOKUP($A564,Tournoi!$B$2:$AB$601,13,0))</f>
        <v/>
      </c>
      <c r="J564" t="str">
        <f>IF(VLOOKUP($A564,Tournoi!$B$2:$AB$601,6,0)="","",VLOOKUP($A564,Tournoi!$B$2:$AB$601,17,0))</f>
        <v/>
      </c>
      <c r="K564" t="str">
        <f>IF(VLOOKUP($A564,Tournoi!$B$2:$AB$601,6,0)="","",VLOOKUP($A564,Tournoi!$B$2:$AB$601,18,0))</f>
        <v/>
      </c>
      <c r="L564" t="str">
        <f>IF(VLOOKUP($A564,Tournoi!$B$2:$AB$601,6,0)="","",VLOOKUP($A564,Tournoi!$B$2:$AB$601,22,0))</f>
        <v/>
      </c>
    </row>
    <row r="565" spans="1:12" ht="14.1" customHeight="1" x14ac:dyDescent="0.2">
      <c r="A565" s="30">
        <v>564</v>
      </c>
      <c r="B565" s="224">
        <f>IF(VLOOKUP($A565,Ludo_na!$A$2:$AB$602,3,0)="","",VLOOKUP($A565,Ludo_na!$A$2:$AB$602,2,0))</f>
        <v>533</v>
      </c>
      <c r="C565" s="225" t="str">
        <f>IF(VLOOKUP($A565,Tournoi!$B$2:$AB$601,3,0)="","",VLOOKUP($A565,Tournoi!$B$2:$AB$601,3,0))</f>
        <v>Van Roeyen</v>
      </c>
      <c r="D565" s="225" t="str">
        <f>IF(VLOOKUP($A565,Tournoi!$B$2:$AB$601,4,0)="","",VLOOKUP($A565,Tournoi!$B$2:$AB$601,4,0))</f>
        <v>Joke</v>
      </c>
      <c r="E565" t="str">
        <f>IF(VLOOKUP($A565,Tournoi!$B$2:$AB$601,5,0)="","",VLOOKUP($A565,Tournoi!$B$2:$AB$601,5,0))</f>
        <v/>
      </c>
      <c r="F565" t="str">
        <f>IF(VLOOKUP($A565,Tournoi!$B$2:$AB$601,6,0)="","",VLOOKUP($A565,Tournoi!$B$2:$AB$601,6,0))</f>
        <v/>
      </c>
      <c r="G565" t="str">
        <f>IF(VLOOKUP($A565,Tournoi!$B$2:$AB$601,6,0)="","",VLOOKUP($A565,Tournoi!$B$2:$AB$601,8,0))</f>
        <v/>
      </c>
      <c r="H565" t="str">
        <f>IF(VLOOKUP($A565,Tournoi!$B$2:$AB$601,6,0)="","",VLOOKUP($A565,Tournoi!$B$2:$AB$601,12,0))</f>
        <v/>
      </c>
      <c r="I565" t="str">
        <f>IF(VLOOKUP($A565,Tournoi!$B$2:$AB$601,6,0)="","",VLOOKUP($A565,Tournoi!$B$2:$AB$601,13,0))</f>
        <v/>
      </c>
      <c r="J565" t="str">
        <f>IF(VLOOKUP($A565,Tournoi!$B$2:$AB$601,6,0)="","",VLOOKUP($A565,Tournoi!$B$2:$AB$601,17,0))</f>
        <v/>
      </c>
      <c r="K565" t="str">
        <f>IF(VLOOKUP($A565,Tournoi!$B$2:$AB$601,6,0)="","",VLOOKUP($A565,Tournoi!$B$2:$AB$601,18,0))</f>
        <v/>
      </c>
      <c r="L565" t="str">
        <f>IF(VLOOKUP($A565,Tournoi!$B$2:$AB$601,6,0)="","",VLOOKUP($A565,Tournoi!$B$2:$AB$601,22,0))</f>
        <v/>
      </c>
    </row>
    <row r="566" spans="1:12" ht="14.1" customHeight="1" x14ac:dyDescent="0.2">
      <c r="A566" s="30">
        <v>565</v>
      </c>
      <c r="B566" t="str">
        <f>IF(VLOOKUP($A566,Ludo_na!$A$2:$AB$602,3,0)="","",VLOOKUP($A566,Ludo_na!$A$2:$AB$602,2,0))</f>
        <v/>
      </c>
      <c r="C566" t="str">
        <f>IF(VLOOKUP($A566,Tournoi!$B$2:$AB$601,3,0)="","",VLOOKUP($A566,Tournoi!$B$2:$AB$601,3,0))</f>
        <v/>
      </c>
      <c r="D566" t="str">
        <f>IF(VLOOKUP($A566,Tournoi!$B$2:$AB$601,4,0)="","",VLOOKUP($A566,Tournoi!$B$2:$AB$601,4,0))</f>
        <v/>
      </c>
      <c r="E566" t="str">
        <f>IF(VLOOKUP($A566,Tournoi!$B$2:$AB$601,5,0)="","",VLOOKUP($A566,Tournoi!$B$2:$AB$601,5,0))</f>
        <v/>
      </c>
      <c r="F566" t="str">
        <f>IF(VLOOKUP($A566,Tournoi!$B$2:$AB$601,6,0)="","",VLOOKUP($A566,Tournoi!$B$2:$AB$601,6,0))</f>
        <v/>
      </c>
      <c r="G566" t="str">
        <f>IF(VLOOKUP($A566,Tournoi!$B$2:$AB$601,6,0)="","",VLOOKUP($A566,Tournoi!$B$2:$AB$601,8,0))</f>
        <v/>
      </c>
      <c r="H566" t="str">
        <f>IF(VLOOKUP($A566,Tournoi!$B$2:$AB$601,6,0)="","",VLOOKUP($A566,Tournoi!$B$2:$AB$601,12,0))</f>
        <v/>
      </c>
      <c r="I566" t="str">
        <f>IF(VLOOKUP($A566,Tournoi!$B$2:$AB$601,6,0)="","",VLOOKUP($A566,Tournoi!$B$2:$AB$601,13,0))</f>
        <v/>
      </c>
      <c r="J566" t="str">
        <f>IF(VLOOKUP($A566,Tournoi!$B$2:$AB$601,6,0)="","",VLOOKUP($A566,Tournoi!$B$2:$AB$601,17,0))</f>
        <v/>
      </c>
      <c r="K566" t="str">
        <f>IF(VLOOKUP($A566,Tournoi!$B$2:$AB$601,6,0)="","",VLOOKUP($A566,Tournoi!$B$2:$AB$601,18,0))</f>
        <v/>
      </c>
      <c r="L566" t="str">
        <f>IF(VLOOKUP($A566,Tournoi!$B$2:$AB$601,6,0)="","",VLOOKUP($A566,Tournoi!$B$2:$AB$601,22,0))</f>
        <v/>
      </c>
    </row>
    <row r="567" spans="1:12" ht="14.1" customHeight="1" x14ac:dyDescent="0.2">
      <c r="A567" s="30">
        <v>566</v>
      </c>
      <c r="B567" s="224">
        <f>IF(VLOOKUP($A567,Ludo_na!$A$2:$AB$602,3,0)="","",VLOOKUP($A567,Ludo_na!$A$2:$AB$602,2,0))</f>
        <v>423</v>
      </c>
      <c r="C567" s="225" t="str">
        <f>IF(VLOOKUP($A567,Tournoi!$B$2:$AB$601,3,0)="","",VLOOKUP($A567,Tournoi!$B$2:$AB$601,3,0))</f>
        <v>Wouters</v>
      </c>
      <c r="D567" s="225" t="str">
        <f>IF(VLOOKUP($A567,Tournoi!$B$2:$AB$601,4,0)="","",VLOOKUP($A567,Tournoi!$B$2:$AB$601,4,0))</f>
        <v>Thijs</v>
      </c>
      <c r="E567" t="str">
        <f>IF(VLOOKUP($A567,Tournoi!$B$2:$AB$601,5,0)="","",VLOOKUP($A567,Tournoi!$B$2:$AB$601,5,0))</f>
        <v/>
      </c>
      <c r="F567" t="str">
        <f>IF(VLOOKUP($A567,Tournoi!$B$2:$AB$601,6,0)="","",VLOOKUP($A567,Tournoi!$B$2:$AB$601,6,0))</f>
        <v/>
      </c>
      <c r="G567" t="str">
        <f>IF(VLOOKUP($A567,Tournoi!$B$2:$AB$601,6,0)="","",VLOOKUP($A567,Tournoi!$B$2:$AB$601,8,0))</f>
        <v/>
      </c>
      <c r="H567" t="str">
        <f>IF(VLOOKUP($A567,Tournoi!$B$2:$AB$601,6,0)="","",VLOOKUP($A567,Tournoi!$B$2:$AB$601,12,0))</f>
        <v/>
      </c>
      <c r="I567" t="str">
        <f>IF(VLOOKUP($A567,Tournoi!$B$2:$AB$601,6,0)="","",VLOOKUP($A567,Tournoi!$B$2:$AB$601,13,0))</f>
        <v/>
      </c>
      <c r="J567" t="str">
        <f>IF(VLOOKUP($A567,Tournoi!$B$2:$AB$601,6,0)="","",VLOOKUP($A567,Tournoi!$B$2:$AB$601,17,0))</f>
        <v/>
      </c>
      <c r="K567" t="str">
        <f>IF(VLOOKUP($A567,Tournoi!$B$2:$AB$601,6,0)="","",VLOOKUP($A567,Tournoi!$B$2:$AB$601,18,0))</f>
        <v/>
      </c>
      <c r="L567" t="str">
        <f>IF(VLOOKUP($A567,Tournoi!$B$2:$AB$601,6,0)="","",VLOOKUP($A567,Tournoi!$B$2:$AB$601,22,0))</f>
        <v/>
      </c>
    </row>
    <row r="568" spans="1:12" ht="14.1" customHeight="1" x14ac:dyDescent="0.2">
      <c r="A568" s="30">
        <v>567</v>
      </c>
      <c r="B568" s="224">
        <f>IF(VLOOKUP($A568,Ludo_na!$A$2:$AB$602,3,0)="","",VLOOKUP($A568,Ludo_na!$A$2:$AB$602,2,0))</f>
        <v>355</v>
      </c>
      <c r="C568" s="225" t="str">
        <f>IF(VLOOKUP($A568,Tournoi!$B$2:$AB$601,3,0)="","",VLOOKUP($A568,Tournoi!$B$2:$AB$601,3,0))</f>
        <v>Keppens</v>
      </c>
      <c r="D568" s="225" t="str">
        <f>IF(VLOOKUP($A568,Tournoi!$B$2:$AB$601,4,0)="","",VLOOKUP($A568,Tournoi!$B$2:$AB$601,4,0))</f>
        <v>Philippe</v>
      </c>
      <c r="E568" t="str">
        <f>IF(VLOOKUP($A568,Tournoi!$B$2:$AB$601,5,0)="","",VLOOKUP($A568,Tournoi!$B$2:$AB$601,5,0))</f>
        <v/>
      </c>
      <c r="F568" t="str">
        <f>IF(VLOOKUP($A568,Tournoi!$B$2:$AB$601,6,0)="","",VLOOKUP($A568,Tournoi!$B$2:$AB$601,6,0))</f>
        <v/>
      </c>
      <c r="G568" t="str">
        <f>IF(VLOOKUP($A568,Tournoi!$B$2:$AB$601,6,0)="","",VLOOKUP($A568,Tournoi!$B$2:$AB$601,8,0))</f>
        <v/>
      </c>
      <c r="H568" t="str">
        <f>IF(VLOOKUP($A568,Tournoi!$B$2:$AB$601,6,0)="","",VLOOKUP($A568,Tournoi!$B$2:$AB$601,12,0))</f>
        <v/>
      </c>
      <c r="I568" t="str">
        <f>IF(VLOOKUP($A568,Tournoi!$B$2:$AB$601,6,0)="","",VLOOKUP($A568,Tournoi!$B$2:$AB$601,13,0))</f>
        <v/>
      </c>
      <c r="J568" t="str">
        <f>IF(VLOOKUP($A568,Tournoi!$B$2:$AB$601,6,0)="","",VLOOKUP($A568,Tournoi!$B$2:$AB$601,17,0))</f>
        <v/>
      </c>
      <c r="K568" t="str">
        <f>IF(VLOOKUP($A568,Tournoi!$B$2:$AB$601,6,0)="","",VLOOKUP($A568,Tournoi!$B$2:$AB$601,18,0))</f>
        <v/>
      </c>
      <c r="L568" t="str">
        <f>IF(VLOOKUP($A568,Tournoi!$B$2:$AB$601,6,0)="","",VLOOKUP($A568,Tournoi!$B$2:$AB$601,22,0))</f>
        <v/>
      </c>
    </row>
    <row r="569" spans="1:12" ht="14.1" customHeight="1" x14ac:dyDescent="0.2">
      <c r="A569" s="30">
        <v>568</v>
      </c>
      <c r="B569" s="224">
        <f>IF(VLOOKUP($A569,Ludo_na!$A$2:$AB$602,3,0)="","",VLOOKUP($A569,Ludo_na!$A$2:$AB$602,2,0))</f>
        <v>329</v>
      </c>
      <c r="C569" s="225" t="str">
        <f>IF(VLOOKUP($A569,Tournoi!$B$2:$AB$601,3,0)="","",VLOOKUP($A569,Tournoi!$B$2:$AB$601,3,0))</f>
        <v>Van De Voorde</v>
      </c>
      <c r="D569" s="225" t="str">
        <f>IF(VLOOKUP($A569,Tournoi!$B$2:$AB$601,4,0)="","",VLOOKUP($A569,Tournoi!$B$2:$AB$601,4,0))</f>
        <v>Joris</v>
      </c>
      <c r="E569" t="str">
        <f>IF(VLOOKUP($A569,Tournoi!$B$2:$AB$601,5,0)="","",VLOOKUP($A569,Tournoi!$B$2:$AB$601,5,0))</f>
        <v/>
      </c>
      <c r="F569" t="str">
        <f>IF(VLOOKUP($A569,Tournoi!$B$2:$AB$601,6,0)="","",VLOOKUP($A569,Tournoi!$B$2:$AB$601,6,0))</f>
        <v>Aanwezig</v>
      </c>
      <c r="G569" t="str">
        <f>IF(VLOOKUP($A569,Tournoi!$B$2:$AB$601,6,0)="","",VLOOKUP($A569,Tournoi!$B$2:$AB$601,8,0))</f>
        <v>Indian Summer</v>
      </c>
      <c r="H569">
        <f>IF(VLOOKUP($A569,Tournoi!$B$2:$AB$601,6,0)="","",VLOOKUP($A569,Tournoi!$B$2:$AB$601,12,0))</f>
        <v>33.582502768549276</v>
      </c>
      <c r="I569" t="str">
        <f>IF(VLOOKUP($A569,Tournoi!$B$2:$AB$601,6,0)="","",VLOOKUP($A569,Tournoi!$B$2:$AB$601,13,0))</f>
        <v>Taverna</v>
      </c>
      <c r="J569">
        <f>IF(VLOOKUP($A569,Tournoi!$B$2:$AB$601,6,0)="","",VLOOKUP($A569,Tournoi!$B$2:$AB$601,17,0))</f>
        <v>0.17829457364341086</v>
      </c>
      <c r="K569" t="str">
        <f>IF(VLOOKUP($A569,Tournoi!$B$2:$AB$601,6,0)="","",VLOOKUP($A569,Tournoi!$B$2:$AB$601,18,0))</f>
        <v>Majesty</v>
      </c>
      <c r="L569">
        <f>IF(VLOOKUP($A569,Tournoi!$B$2:$AB$601,6,0)="","",VLOOKUP($A569,Tournoi!$B$2:$AB$601,22,0))</f>
        <v>33.575594436967243</v>
      </c>
    </row>
    <row r="570" spans="1:12" ht="14.1" customHeight="1" x14ac:dyDescent="0.2">
      <c r="A570" s="30">
        <v>569</v>
      </c>
      <c r="B570" s="224">
        <f>IF(VLOOKUP($A570,Ludo_na!$A$2:$AB$602,3,0)="","",VLOOKUP($A570,Ludo_na!$A$2:$AB$602,2,0))</f>
        <v>288</v>
      </c>
      <c r="C570" s="225" t="str">
        <f>IF(VLOOKUP($A570,Tournoi!$B$2:$AB$601,3,0)="","",VLOOKUP($A570,Tournoi!$B$2:$AB$601,3,0))</f>
        <v>Van Neste</v>
      </c>
      <c r="D570" s="225" t="str">
        <f>IF(VLOOKUP($A570,Tournoi!$B$2:$AB$601,4,0)="","",VLOOKUP($A570,Tournoi!$B$2:$AB$601,4,0))</f>
        <v>Sven</v>
      </c>
      <c r="E570" t="str">
        <f>IF(VLOOKUP($A570,Tournoi!$B$2:$AB$601,5,0)="","",VLOOKUP($A570,Tournoi!$B$2:$AB$601,5,0))</f>
        <v/>
      </c>
      <c r="F570" t="str">
        <f>IF(VLOOKUP($A570,Tournoi!$B$2:$AB$601,6,0)="","",VLOOKUP($A570,Tournoi!$B$2:$AB$601,6,0))</f>
        <v>Aanwezig</v>
      </c>
      <c r="G570" t="str">
        <f>IF(VLOOKUP($A570,Tournoi!$B$2:$AB$601,6,0)="","",VLOOKUP($A570,Tournoi!$B$2:$AB$601,8,0))</f>
        <v>Indian Summer</v>
      </c>
      <c r="H570">
        <f>IF(VLOOKUP($A570,Tournoi!$B$2:$AB$601,6,0)="","",VLOOKUP($A570,Tournoi!$B$2:$AB$601,12,0))</f>
        <v>33.573883161512022</v>
      </c>
      <c r="I570" t="str">
        <f>IF(VLOOKUP($A570,Tournoi!$B$2:$AB$601,6,0)="","",VLOOKUP($A570,Tournoi!$B$2:$AB$601,13,0))</f>
        <v>Taverna</v>
      </c>
      <c r="J570">
        <f>IF(VLOOKUP($A570,Tournoi!$B$2:$AB$601,6,0)="","",VLOOKUP($A570,Tournoi!$B$2:$AB$601,17,0))</f>
        <v>0.18604651162790697</v>
      </c>
      <c r="K570" t="str">
        <f>IF(VLOOKUP($A570,Tournoi!$B$2:$AB$601,6,0)="","",VLOOKUP($A570,Tournoi!$B$2:$AB$601,18,0))</f>
        <v>Majesty</v>
      </c>
      <c r="L570">
        <f>IF(VLOOKUP($A570,Tournoi!$B$2:$AB$601,6,0)="","",VLOOKUP($A570,Tournoi!$B$2:$AB$601,22,0))</f>
        <v>66.915954415954403</v>
      </c>
    </row>
    <row r="571" spans="1:12" ht="14.1" customHeight="1" x14ac:dyDescent="0.2">
      <c r="A571" s="30">
        <v>570</v>
      </c>
      <c r="B571" s="224">
        <f>IF(VLOOKUP($A571,Ludo_na!$A$2:$AB$602,3,0)="","",VLOOKUP($A571,Ludo_na!$A$2:$AB$602,2,0))</f>
        <v>248</v>
      </c>
      <c r="C571" s="225" t="str">
        <f>IF(VLOOKUP($A571,Tournoi!$B$2:$AB$601,3,0)="","",VLOOKUP($A571,Tournoi!$B$2:$AB$601,3,0))</f>
        <v>Schelfaut</v>
      </c>
      <c r="D571" s="225" t="str">
        <f>IF(VLOOKUP($A571,Tournoi!$B$2:$AB$601,4,0)="","",VLOOKUP($A571,Tournoi!$B$2:$AB$601,4,0))</f>
        <v>Sander</v>
      </c>
      <c r="E571" t="str">
        <f>IF(VLOOKUP($A571,Tournoi!$B$2:$AB$601,5,0)="","",VLOOKUP($A571,Tournoi!$B$2:$AB$601,5,0))</f>
        <v/>
      </c>
      <c r="F571" t="str">
        <f>IF(VLOOKUP($A571,Tournoi!$B$2:$AB$601,6,0)="","",VLOOKUP($A571,Tournoi!$B$2:$AB$601,6,0))</f>
        <v>Aanwezig</v>
      </c>
      <c r="G571" t="str">
        <f>IF(VLOOKUP($A571,Tournoi!$B$2:$AB$601,6,0)="","",VLOOKUP($A571,Tournoi!$B$2:$AB$601,8,0))</f>
        <v>Notre Dame</v>
      </c>
      <c r="H571">
        <f>IF(VLOOKUP($A571,Tournoi!$B$2:$AB$601,6,0)="","",VLOOKUP($A571,Tournoi!$B$2:$AB$601,12,0))</f>
        <v>33.571428571428569</v>
      </c>
      <c r="I571" t="str">
        <f>IF(VLOOKUP($A571,Tournoi!$B$2:$AB$601,6,0)="","",VLOOKUP($A571,Tournoi!$B$2:$AB$601,13,0))</f>
        <v>Rhodes: the Colossus</v>
      </c>
      <c r="J571">
        <f>IF(VLOOKUP($A571,Tournoi!$B$2:$AB$601,6,0)="","",VLOOKUP($A571,Tournoi!$B$2:$AB$601,17,0))</f>
        <v>25.192982456140349</v>
      </c>
      <c r="K571" t="str">
        <f>IF(VLOOKUP($A571,Tournoi!$B$2:$AB$601,6,0)="","",VLOOKUP($A571,Tournoi!$B$2:$AB$601,18,0))</f>
        <v>Majesty</v>
      </c>
      <c r="L571">
        <f>IF(VLOOKUP($A571,Tournoi!$B$2:$AB$601,6,0)="","",VLOOKUP($A571,Tournoi!$B$2:$AB$601,22,0))</f>
        <v>33.572576018359143</v>
      </c>
    </row>
    <row r="572" spans="1:12" ht="14.1" customHeight="1" x14ac:dyDescent="0.2">
      <c r="A572" s="30">
        <v>571</v>
      </c>
      <c r="B572" s="224">
        <f>IF(VLOOKUP($A572,Ludo_na!$A$2:$AB$602,3,0)="","",VLOOKUP($A572,Ludo_na!$A$2:$AB$602,2,0))</f>
        <v>308</v>
      </c>
      <c r="C572" s="225" t="str">
        <f>IF(VLOOKUP($A572,Tournoi!$B$2:$AB$601,3,0)="","",VLOOKUP($A572,Tournoi!$B$2:$AB$601,3,0))</f>
        <v>Gheerardijn</v>
      </c>
      <c r="D572" s="225" t="str">
        <f>IF(VLOOKUP($A572,Tournoi!$B$2:$AB$601,4,0)="","",VLOOKUP($A572,Tournoi!$B$2:$AB$601,4,0))</f>
        <v>Janne</v>
      </c>
      <c r="E572" t="str">
        <f>IF(VLOOKUP($A572,Tournoi!$B$2:$AB$601,5,0)="","",VLOOKUP($A572,Tournoi!$B$2:$AB$601,5,0))</f>
        <v/>
      </c>
      <c r="F572" t="str">
        <f>IF(VLOOKUP($A572,Tournoi!$B$2:$AB$601,6,0)="","",VLOOKUP($A572,Tournoi!$B$2:$AB$601,6,0))</f>
        <v/>
      </c>
      <c r="G572" t="str">
        <f>IF(VLOOKUP($A572,Tournoi!$B$2:$AB$601,6,0)="","",VLOOKUP($A572,Tournoi!$B$2:$AB$601,8,0))</f>
        <v/>
      </c>
      <c r="H572" t="str">
        <f>IF(VLOOKUP($A572,Tournoi!$B$2:$AB$601,6,0)="","",VLOOKUP($A572,Tournoi!$B$2:$AB$601,12,0))</f>
        <v/>
      </c>
      <c r="I572" t="str">
        <f>IF(VLOOKUP($A572,Tournoi!$B$2:$AB$601,6,0)="","",VLOOKUP($A572,Tournoi!$B$2:$AB$601,13,0))</f>
        <v/>
      </c>
      <c r="J572" t="str">
        <f>IF(VLOOKUP($A572,Tournoi!$B$2:$AB$601,6,0)="","",VLOOKUP($A572,Tournoi!$B$2:$AB$601,17,0))</f>
        <v/>
      </c>
      <c r="K572" t="str">
        <f>IF(VLOOKUP($A572,Tournoi!$B$2:$AB$601,6,0)="","",VLOOKUP($A572,Tournoi!$B$2:$AB$601,18,0))</f>
        <v/>
      </c>
      <c r="L572" t="str">
        <f>IF(VLOOKUP($A572,Tournoi!$B$2:$AB$601,6,0)="","",VLOOKUP($A572,Tournoi!$B$2:$AB$601,22,0))</f>
        <v/>
      </c>
    </row>
    <row r="573" spans="1:12" ht="14.1" customHeight="1" x14ac:dyDescent="0.2">
      <c r="A573" s="30">
        <v>572</v>
      </c>
      <c r="B573" t="str">
        <f>IF(VLOOKUP($A573,Ludo_na!$A$2:$AB$602,3,0)="","",VLOOKUP($A573,Ludo_na!$A$2:$AB$602,2,0))</f>
        <v/>
      </c>
      <c r="C573" t="str">
        <f>IF(VLOOKUP($A573,Tournoi!$B$2:$AB$601,3,0)="","",VLOOKUP($A573,Tournoi!$B$2:$AB$601,3,0))</f>
        <v/>
      </c>
      <c r="D573" t="str">
        <f>IF(VLOOKUP($A573,Tournoi!$B$2:$AB$601,4,0)="","",VLOOKUP($A573,Tournoi!$B$2:$AB$601,4,0))</f>
        <v/>
      </c>
      <c r="E573" t="str">
        <f>IF(VLOOKUP($A573,Tournoi!$B$2:$AB$601,5,0)="","",VLOOKUP($A573,Tournoi!$B$2:$AB$601,5,0))</f>
        <v/>
      </c>
      <c r="F573" t="str">
        <f>IF(VLOOKUP($A573,Tournoi!$B$2:$AB$601,6,0)="","",VLOOKUP($A573,Tournoi!$B$2:$AB$601,6,0))</f>
        <v/>
      </c>
      <c r="G573" t="str">
        <f>IF(VLOOKUP($A573,Tournoi!$B$2:$AB$601,6,0)="","",VLOOKUP($A573,Tournoi!$B$2:$AB$601,8,0))</f>
        <v/>
      </c>
      <c r="H573" t="str">
        <f>IF(VLOOKUP($A573,Tournoi!$B$2:$AB$601,6,0)="","",VLOOKUP($A573,Tournoi!$B$2:$AB$601,12,0))</f>
        <v/>
      </c>
      <c r="I573" t="str">
        <f>IF(VLOOKUP($A573,Tournoi!$B$2:$AB$601,6,0)="","",VLOOKUP($A573,Tournoi!$B$2:$AB$601,13,0))</f>
        <v/>
      </c>
      <c r="J573" t="str">
        <f>IF(VLOOKUP($A573,Tournoi!$B$2:$AB$601,6,0)="","",VLOOKUP($A573,Tournoi!$B$2:$AB$601,17,0))</f>
        <v/>
      </c>
      <c r="K573" t="str">
        <f>IF(VLOOKUP($A573,Tournoi!$B$2:$AB$601,6,0)="","",VLOOKUP($A573,Tournoi!$B$2:$AB$601,18,0))</f>
        <v/>
      </c>
      <c r="L573" t="str">
        <f>IF(VLOOKUP($A573,Tournoi!$B$2:$AB$601,6,0)="","",VLOOKUP($A573,Tournoi!$B$2:$AB$601,22,0))</f>
        <v/>
      </c>
    </row>
    <row r="574" spans="1:12" ht="14.1" customHeight="1" x14ac:dyDescent="0.2">
      <c r="A574" s="30">
        <v>573</v>
      </c>
      <c r="B574" t="str">
        <f>IF(VLOOKUP($A574,Ludo_na!$A$2:$AB$602,3,0)="","",VLOOKUP($A574,Ludo_na!$A$2:$AB$602,2,0))</f>
        <v/>
      </c>
      <c r="C574" t="str">
        <f>IF(VLOOKUP($A574,Tournoi!$B$2:$AB$601,3,0)="","",VLOOKUP($A574,Tournoi!$B$2:$AB$601,3,0))</f>
        <v/>
      </c>
      <c r="D574" t="str">
        <f>IF(VLOOKUP($A574,Tournoi!$B$2:$AB$601,4,0)="","",VLOOKUP($A574,Tournoi!$B$2:$AB$601,4,0))</f>
        <v/>
      </c>
      <c r="E574" t="str">
        <f>IF(VLOOKUP($A574,Tournoi!$B$2:$AB$601,5,0)="","",VLOOKUP($A574,Tournoi!$B$2:$AB$601,5,0))</f>
        <v/>
      </c>
      <c r="F574" t="str">
        <f>IF(VLOOKUP($A574,Tournoi!$B$2:$AB$601,6,0)="","",VLOOKUP($A574,Tournoi!$B$2:$AB$601,6,0))</f>
        <v/>
      </c>
      <c r="G574" t="str">
        <f>IF(VLOOKUP($A574,Tournoi!$B$2:$AB$601,6,0)="","",VLOOKUP($A574,Tournoi!$B$2:$AB$601,8,0))</f>
        <v/>
      </c>
      <c r="H574" t="str">
        <f>IF(VLOOKUP($A574,Tournoi!$B$2:$AB$601,6,0)="","",VLOOKUP($A574,Tournoi!$B$2:$AB$601,12,0))</f>
        <v/>
      </c>
      <c r="I574" t="str">
        <f>IF(VLOOKUP($A574,Tournoi!$B$2:$AB$601,6,0)="","",VLOOKUP($A574,Tournoi!$B$2:$AB$601,13,0))</f>
        <v/>
      </c>
      <c r="J574" t="str">
        <f>IF(VLOOKUP($A574,Tournoi!$B$2:$AB$601,6,0)="","",VLOOKUP($A574,Tournoi!$B$2:$AB$601,17,0))</f>
        <v/>
      </c>
      <c r="K574" t="str">
        <f>IF(VLOOKUP($A574,Tournoi!$B$2:$AB$601,6,0)="","",VLOOKUP($A574,Tournoi!$B$2:$AB$601,18,0))</f>
        <v/>
      </c>
      <c r="L574" t="str">
        <f>IF(VLOOKUP($A574,Tournoi!$B$2:$AB$601,6,0)="","",VLOOKUP($A574,Tournoi!$B$2:$AB$601,22,0))</f>
        <v/>
      </c>
    </row>
    <row r="575" spans="1:12" ht="14.1" customHeight="1" x14ac:dyDescent="0.2">
      <c r="A575" s="30">
        <v>574</v>
      </c>
      <c r="B575" s="224">
        <f>IF(VLOOKUP($A575,Ludo_na!$A$2:$AB$602,3,0)="","",VLOOKUP($A575,Ludo_na!$A$2:$AB$602,2,0))</f>
        <v>464</v>
      </c>
      <c r="C575" s="225" t="str">
        <f>IF(VLOOKUP($A575,Tournoi!$B$2:$AB$601,3,0)="","",VLOOKUP($A575,Tournoi!$B$2:$AB$601,3,0))</f>
        <v>Christiaens</v>
      </c>
      <c r="D575" s="225" t="str">
        <f>IF(VLOOKUP($A575,Tournoi!$B$2:$AB$601,4,0)="","",VLOOKUP($A575,Tournoi!$B$2:$AB$601,4,0))</f>
        <v>Werner</v>
      </c>
      <c r="E575" t="str">
        <f>IF(VLOOKUP($A575,Tournoi!$B$2:$AB$601,5,0)="","",VLOOKUP($A575,Tournoi!$B$2:$AB$601,5,0))</f>
        <v/>
      </c>
      <c r="F575" t="str">
        <f>IF(VLOOKUP($A575,Tournoi!$B$2:$AB$601,6,0)="","",VLOOKUP($A575,Tournoi!$B$2:$AB$601,6,0))</f>
        <v/>
      </c>
      <c r="G575" t="str">
        <f>IF(VLOOKUP($A575,Tournoi!$B$2:$AB$601,6,0)="","",VLOOKUP($A575,Tournoi!$B$2:$AB$601,8,0))</f>
        <v/>
      </c>
      <c r="H575" t="str">
        <f>IF(VLOOKUP($A575,Tournoi!$B$2:$AB$601,6,0)="","",VLOOKUP($A575,Tournoi!$B$2:$AB$601,12,0))</f>
        <v/>
      </c>
      <c r="I575" t="str">
        <f>IF(VLOOKUP($A575,Tournoi!$B$2:$AB$601,6,0)="","",VLOOKUP($A575,Tournoi!$B$2:$AB$601,13,0))</f>
        <v/>
      </c>
      <c r="J575" t="str">
        <f>IF(VLOOKUP($A575,Tournoi!$B$2:$AB$601,6,0)="","",VLOOKUP($A575,Tournoi!$B$2:$AB$601,17,0))</f>
        <v/>
      </c>
      <c r="K575" t="str">
        <f>IF(VLOOKUP($A575,Tournoi!$B$2:$AB$601,6,0)="","",VLOOKUP($A575,Tournoi!$B$2:$AB$601,18,0))</f>
        <v/>
      </c>
      <c r="L575" t="str">
        <f>IF(VLOOKUP($A575,Tournoi!$B$2:$AB$601,6,0)="","",VLOOKUP($A575,Tournoi!$B$2:$AB$601,22,0))</f>
        <v/>
      </c>
    </row>
    <row r="576" spans="1:12" ht="14.1" customHeight="1" x14ac:dyDescent="0.2">
      <c r="A576" s="30">
        <v>575</v>
      </c>
      <c r="B576" s="224">
        <f>IF(VLOOKUP($A576,Ludo_na!$A$2:$AB$602,3,0)="","",VLOOKUP($A576,Ludo_na!$A$2:$AB$602,2,0))</f>
        <v>530</v>
      </c>
      <c r="C576" s="225" t="str">
        <f>IF(VLOOKUP($A576,Tournoi!$B$2:$AB$601,3,0)="","",VLOOKUP($A576,Tournoi!$B$2:$AB$601,3,0))</f>
        <v>Christiaens</v>
      </c>
      <c r="D576" s="225" t="str">
        <f>IF(VLOOKUP($A576,Tournoi!$B$2:$AB$601,4,0)="","",VLOOKUP($A576,Tournoi!$B$2:$AB$601,4,0))</f>
        <v>Niels</v>
      </c>
      <c r="E576" t="str">
        <f>IF(VLOOKUP($A576,Tournoi!$B$2:$AB$601,5,0)="","",VLOOKUP($A576,Tournoi!$B$2:$AB$601,5,0))</f>
        <v/>
      </c>
      <c r="F576" t="str">
        <f>IF(VLOOKUP($A576,Tournoi!$B$2:$AB$601,6,0)="","",VLOOKUP($A576,Tournoi!$B$2:$AB$601,6,0))</f>
        <v/>
      </c>
      <c r="G576" t="str">
        <f>IF(VLOOKUP($A576,Tournoi!$B$2:$AB$601,6,0)="","",VLOOKUP($A576,Tournoi!$B$2:$AB$601,8,0))</f>
        <v/>
      </c>
      <c r="H576" t="str">
        <f>IF(VLOOKUP($A576,Tournoi!$B$2:$AB$601,6,0)="","",VLOOKUP($A576,Tournoi!$B$2:$AB$601,12,0))</f>
        <v/>
      </c>
      <c r="I576" t="str">
        <f>IF(VLOOKUP($A576,Tournoi!$B$2:$AB$601,6,0)="","",VLOOKUP($A576,Tournoi!$B$2:$AB$601,13,0))</f>
        <v/>
      </c>
      <c r="J576" t="str">
        <f>IF(VLOOKUP($A576,Tournoi!$B$2:$AB$601,6,0)="","",VLOOKUP($A576,Tournoi!$B$2:$AB$601,17,0))</f>
        <v/>
      </c>
      <c r="K576" t="str">
        <f>IF(VLOOKUP($A576,Tournoi!$B$2:$AB$601,6,0)="","",VLOOKUP($A576,Tournoi!$B$2:$AB$601,18,0))</f>
        <v/>
      </c>
      <c r="L576" t="str">
        <f>IF(VLOOKUP($A576,Tournoi!$B$2:$AB$601,6,0)="","",VLOOKUP($A576,Tournoi!$B$2:$AB$601,22,0))</f>
        <v/>
      </c>
    </row>
    <row r="577" spans="1:12" ht="14.1" customHeight="1" x14ac:dyDescent="0.2">
      <c r="A577" s="30">
        <v>576</v>
      </c>
      <c r="B577" t="str">
        <f>IF(VLOOKUP($A577,Ludo_na!$A$2:$AB$602,3,0)="","",VLOOKUP($A577,Ludo_na!$A$2:$AB$602,2,0))</f>
        <v/>
      </c>
      <c r="C577" t="str">
        <f>IF(VLOOKUP($A577,Tournoi!$B$2:$AB$601,3,0)="","",VLOOKUP($A577,Tournoi!$B$2:$AB$601,3,0))</f>
        <v/>
      </c>
      <c r="D577" t="str">
        <f>IF(VLOOKUP($A577,Tournoi!$B$2:$AB$601,4,0)="","",VLOOKUP($A577,Tournoi!$B$2:$AB$601,4,0))</f>
        <v/>
      </c>
      <c r="E577" t="str">
        <f>IF(VLOOKUP($A577,Tournoi!$B$2:$AB$601,5,0)="","",VLOOKUP($A577,Tournoi!$B$2:$AB$601,5,0))</f>
        <v/>
      </c>
      <c r="F577" t="str">
        <f>IF(VLOOKUP($A577,Tournoi!$B$2:$AB$601,6,0)="","",VLOOKUP($A577,Tournoi!$B$2:$AB$601,6,0))</f>
        <v/>
      </c>
      <c r="G577" t="str">
        <f>IF(VLOOKUP($A577,Tournoi!$B$2:$AB$601,6,0)="","",VLOOKUP($A577,Tournoi!$B$2:$AB$601,8,0))</f>
        <v/>
      </c>
      <c r="H577" t="str">
        <f>IF(VLOOKUP($A577,Tournoi!$B$2:$AB$601,6,0)="","",VLOOKUP($A577,Tournoi!$B$2:$AB$601,12,0))</f>
        <v/>
      </c>
      <c r="I577" t="str">
        <f>IF(VLOOKUP($A577,Tournoi!$B$2:$AB$601,6,0)="","",VLOOKUP($A577,Tournoi!$B$2:$AB$601,13,0))</f>
        <v/>
      </c>
      <c r="J577" t="str">
        <f>IF(VLOOKUP($A577,Tournoi!$B$2:$AB$601,6,0)="","",VLOOKUP($A577,Tournoi!$B$2:$AB$601,17,0))</f>
        <v/>
      </c>
      <c r="K577" t="str">
        <f>IF(VLOOKUP($A577,Tournoi!$B$2:$AB$601,6,0)="","",VLOOKUP($A577,Tournoi!$B$2:$AB$601,18,0))</f>
        <v/>
      </c>
      <c r="L577" t="str">
        <f>IF(VLOOKUP($A577,Tournoi!$B$2:$AB$601,6,0)="","",VLOOKUP($A577,Tournoi!$B$2:$AB$601,22,0))</f>
        <v/>
      </c>
    </row>
    <row r="578" spans="1:12" ht="14.1" customHeight="1" x14ac:dyDescent="0.2">
      <c r="A578" s="30">
        <v>577</v>
      </c>
      <c r="B578" t="str">
        <f>IF(VLOOKUP($A578,Ludo_na!$A$2:$AB$602,3,0)="","",VLOOKUP($A578,Ludo_na!$A$2:$AB$602,2,0))</f>
        <v/>
      </c>
      <c r="C578" t="str">
        <f>IF(VLOOKUP($A578,Tournoi!$B$2:$AB$601,3,0)="","",VLOOKUP($A578,Tournoi!$B$2:$AB$601,3,0))</f>
        <v/>
      </c>
      <c r="D578" t="str">
        <f>IF(VLOOKUP($A578,Tournoi!$B$2:$AB$601,4,0)="","",VLOOKUP($A578,Tournoi!$B$2:$AB$601,4,0))</f>
        <v/>
      </c>
      <c r="E578" t="str">
        <f>IF(VLOOKUP($A578,Tournoi!$B$2:$AB$601,5,0)="","",VLOOKUP($A578,Tournoi!$B$2:$AB$601,5,0))</f>
        <v/>
      </c>
      <c r="F578" t="str">
        <f>IF(VLOOKUP($A578,Tournoi!$B$2:$AB$601,6,0)="","",VLOOKUP($A578,Tournoi!$B$2:$AB$601,6,0))</f>
        <v/>
      </c>
      <c r="G578" t="str">
        <f>IF(VLOOKUP($A578,Tournoi!$B$2:$AB$601,6,0)="","",VLOOKUP($A578,Tournoi!$B$2:$AB$601,8,0))</f>
        <v/>
      </c>
      <c r="H578" t="str">
        <f>IF(VLOOKUP($A578,Tournoi!$B$2:$AB$601,6,0)="","",VLOOKUP($A578,Tournoi!$B$2:$AB$601,12,0))</f>
        <v/>
      </c>
      <c r="I578" t="str">
        <f>IF(VLOOKUP($A578,Tournoi!$B$2:$AB$601,6,0)="","",VLOOKUP($A578,Tournoi!$B$2:$AB$601,13,0))</f>
        <v/>
      </c>
      <c r="J578" t="str">
        <f>IF(VLOOKUP($A578,Tournoi!$B$2:$AB$601,6,0)="","",VLOOKUP($A578,Tournoi!$B$2:$AB$601,17,0))</f>
        <v/>
      </c>
      <c r="K578" t="str">
        <f>IF(VLOOKUP($A578,Tournoi!$B$2:$AB$601,6,0)="","",VLOOKUP($A578,Tournoi!$B$2:$AB$601,18,0))</f>
        <v/>
      </c>
      <c r="L578" t="str">
        <f>IF(VLOOKUP($A578,Tournoi!$B$2:$AB$601,6,0)="","",VLOOKUP($A578,Tournoi!$B$2:$AB$601,22,0))</f>
        <v/>
      </c>
    </row>
    <row r="579" spans="1:12" ht="14.1" customHeight="1" x14ac:dyDescent="0.2">
      <c r="A579" s="30">
        <v>578</v>
      </c>
      <c r="B579" s="224">
        <f>IF(VLOOKUP($A579,Ludo_na!$A$2:$AB$602,3,0)="","",VLOOKUP($A579,Ludo_na!$A$2:$AB$602,2,0))</f>
        <v>370</v>
      </c>
      <c r="C579" s="225" t="str">
        <f>IF(VLOOKUP($A579,Tournoi!$B$2:$AB$601,3,0)="","",VLOOKUP($A579,Tournoi!$B$2:$AB$601,3,0))</f>
        <v>Breugelmans</v>
      </c>
      <c r="D579" s="225" t="str">
        <f>IF(VLOOKUP($A579,Tournoi!$B$2:$AB$601,4,0)="","",VLOOKUP($A579,Tournoi!$B$2:$AB$601,4,0))</f>
        <v>Gert</v>
      </c>
      <c r="E579" t="str">
        <f>IF(VLOOKUP($A579,Tournoi!$B$2:$AB$601,5,0)="","",VLOOKUP($A579,Tournoi!$B$2:$AB$601,5,0))</f>
        <v/>
      </c>
      <c r="F579" t="str">
        <f>IF(VLOOKUP($A579,Tournoi!$B$2:$AB$601,6,0)="","",VLOOKUP($A579,Tournoi!$B$2:$AB$601,6,0))</f>
        <v>Aanwezig</v>
      </c>
      <c r="G579" t="str">
        <f>IF(VLOOKUP($A579,Tournoi!$B$2:$AB$601,6,0)="","",VLOOKUP($A579,Tournoi!$B$2:$AB$601,8,0))</f>
        <v>Berenpark</v>
      </c>
      <c r="H579">
        <f>IF(VLOOKUP($A579,Tournoi!$B$2:$AB$601,6,0)="","",VLOOKUP($A579,Tournoi!$B$2:$AB$601,12,0))</f>
        <v>33.560109289617479</v>
      </c>
      <c r="I579" t="str">
        <f>IF(VLOOKUP($A579,Tournoi!$B$2:$AB$601,6,0)="","",VLOOKUP($A579,Tournoi!$B$2:$AB$601,13,0))</f>
        <v>Great Western Trail</v>
      </c>
      <c r="J579">
        <f>IF(VLOOKUP($A579,Tournoi!$B$2:$AB$601,6,0)="","",VLOOKUP($A579,Tournoi!$B$2:$AB$601,17,0))</f>
        <v>0.2033195020746888</v>
      </c>
      <c r="K579" t="str">
        <f>IF(VLOOKUP($A579,Tournoi!$B$2:$AB$601,6,0)="","",VLOOKUP($A579,Tournoi!$B$2:$AB$601,18,0))</f>
        <v>Istanbul: Das Würfelspiel</v>
      </c>
      <c r="L579">
        <f>IF(VLOOKUP($A579,Tournoi!$B$2:$AB$601,6,0)="","",VLOOKUP($A579,Tournoi!$B$2:$AB$601,22,0))</f>
        <v>0.23529411764705882</v>
      </c>
    </row>
    <row r="580" spans="1:12" ht="14.1" customHeight="1" x14ac:dyDescent="0.2">
      <c r="A580" s="30">
        <v>579</v>
      </c>
      <c r="B580" t="str">
        <f>IF(VLOOKUP($A580,Ludo_na!$A$2:$AB$602,3,0)="","",VLOOKUP($A580,Ludo_na!$A$2:$AB$602,2,0))</f>
        <v/>
      </c>
      <c r="C580" t="str">
        <f>IF(VLOOKUP($A580,Tournoi!$B$2:$AB$601,3,0)="","",VLOOKUP($A580,Tournoi!$B$2:$AB$601,3,0))</f>
        <v/>
      </c>
      <c r="D580" t="str">
        <f>IF(VLOOKUP($A580,Tournoi!$B$2:$AB$601,4,0)="","",VLOOKUP($A580,Tournoi!$B$2:$AB$601,4,0))</f>
        <v/>
      </c>
      <c r="E580" t="str">
        <f>IF(VLOOKUP($A580,Tournoi!$B$2:$AB$601,5,0)="","",VLOOKUP($A580,Tournoi!$B$2:$AB$601,5,0))</f>
        <v/>
      </c>
      <c r="F580" t="str">
        <f>IF(VLOOKUP($A580,Tournoi!$B$2:$AB$601,6,0)="","",VLOOKUP($A580,Tournoi!$B$2:$AB$601,6,0))</f>
        <v/>
      </c>
      <c r="G580" t="str">
        <f>IF(VLOOKUP($A580,Tournoi!$B$2:$AB$601,6,0)="","",VLOOKUP($A580,Tournoi!$B$2:$AB$601,8,0))</f>
        <v/>
      </c>
      <c r="H580" t="str">
        <f>IF(VLOOKUP($A580,Tournoi!$B$2:$AB$601,6,0)="","",VLOOKUP($A580,Tournoi!$B$2:$AB$601,12,0))</f>
        <v/>
      </c>
      <c r="I580" t="str">
        <f>IF(VLOOKUP($A580,Tournoi!$B$2:$AB$601,6,0)="","",VLOOKUP($A580,Tournoi!$B$2:$AB$601,13,0))</f>
        <v/>
      </c>
      <c r="J580" t="str">
        <f>IF(VLOOKUP($A580,Tournoi!$B$2:$AB$601,6,0)="","",VLOOKUP($A580,Tournoi!$B$2:$AB$601,17,0))</f>
        <v/>
      </c>
      <c r="K580" t="str">
        <f>IF(VLOOKUP($A580,Tournoi!$B$2:$AB$601,6,0)="","",VLOOKUP($A580,Tournoi!$B$2:$AB$601,18,0))</f>
        <v/>
      </c>
      <c r="L580" t="str">
        <f>IF(VLOOKUP($A580,Tournoi!$B$2:$AB$601,6,0)="","",VLOOKUP($A580,Tournoi!$B$2:$AB$601,22,0))</f>
        <v/>
      </c>
    </row>
    <row r="581" spans="1:12" ht="14.1" customHeight="1" x14ac:dyDescent="0.2">
      <c r="A581" s="30">
        <v>580</v>
      </c>
      <c r="B581" t="str">
        <f>IF(VLOOKUP($A581,Ludo_na!$A$2:$AB$602,3,0)="","",VLOOKUP($A581,Ludo_na!$A$2:$AB$602,2,0))</f>
        <v/>
      </c>
      <c r="C581" t="str">
        <f>IF(VLOOKUP($A581,Tournoi!$B$2:$AB$601,3,0)="","",VLOOKUP($A581,Tournoi!$B$2:$AB$601,3,0))</f>
        <v/>
      </c>
      <c r="D581" t="str">
        <f>IF(VLOOKUP($A581,Tournoi!$B$2:$AB$601,4,0)="","",VLOOKUP($A581,Tournoi!$B$2:$AB$601,4,0))</f>
        <v/>
      </c>
      <c r="E581" t="str">
        <f>IF(VLOOKUP($A581,Tournoi!$B$2:$AB$601,5,0)="","",VLOOKUP($A581,Tournoi!$B$2:$AB$601,5,0))</f>
        <v/>
      </c>
      <c r="F581" t="str">
        <f>IF(VLOOKUP($A581,Tournoi!$B$2:$AB$601,6,0)="","",VLOOKUP($A581,Tournoi!$B$2:$AB$601,6,0))</f>
        <v/>
      </c>
      <c r="G581" t="str">
        <f>IF(VLOOKUP($A581,Tournoi!$B$2:$AB$601,6,0)="","",VLOOKUP($A581,Tournoi!$B$2:$AB$601,8,0))</f>
        <v/>
      </c>
      <c r="H581" t="str">
        <f>IF(VLOOKUP($A581,Tournoi!$B$2:$AB$601,6,0)="","",VLOOKUP($A581,Tournoi!$B$2:$AB$601,12,0))</f>
        <v/>
      </c>
      <c r="I581" t="str">
        <f>IF(VLOOKUP($A581,Tournoi!$B$2:$AB$601,6,0)="","",VLOOKUP($A581,Tournoi!$B$2:$AB$601,13,0))</f>
        <v/>
      </c>
      <c r="J581" t="str">
        <f>IF(VLOOKUP($A581,Tournoi!$B$2:$AB$601,6,0)="","",VLOOKUP($A581,Tournoi!$B$2:$AB$601,17,0))</f>
        <v/>
      </c>
      <c r="K581" t="str">
        <f>IF(VLOOKUP($A581,Tournoi!$B$2:$AB$601,6,0)="","",VLOOKUP($A581,Tournoi!$B$2:$AB$601,18,0))</f>
        <v/>
      </c>
      <c r="L581" t="str">
        <f>IF(VLOOKUP($A581,Tournoi!$B$2:$AB$601,6,0)="","",VLOOKUP($A581,Tournoi!$B$2:$AB$601,22,0))</f>
        <v/>
      </c>
    </row>
    <row r="582" spans="1:12" ht="14.1" customHeight="1" x14ac:dyDescent="0.2">
      <c r="A582" s="30">
        <v>581</v>
      </c>
      <c r="B582" t="str">
        <f>IF(VLOOKUP($A582,Ludo_na!$A$2:$AB$602,3,0)="","",VLOOKUP($A582,Ludo_na!$A$2:$AB$602,2,0))</f>
        <v/>
      </c>
      <c r="C582" t="str">
        <f>IF(VLOOKUP($A582,Tournoi!$B$2:$AB$601,3,0)="","",VLOOKUP($A582,Tournoi!$B$2:$AB$601,3,0))</f>
        <v/>
      </c>
      <c r="D582" t="str">
        <f>IF(VLOOKUP($A582,Tournoi!$B$2:$AB$601,4,0)="","",VLOOKUP($A582,Tournoi!$B$2:$AB$601,4,0))</f>
        <v/>
      </c>
      <c r="E582" t="str">
        <f>IF(VLOOKUP($A582,Tournoi!$B$2:$AB$601,5,0)="","",VLOOKUP($A582,Tournoi!$B$2:$AB$601,5,0))</f>
        <v/>
      </c>
      <c r="F582" t="str">
        <f>IF(VLOOKUP($A582,Tournoi!$B$2:$AB$601,6,0)="","",VLOOKUP($A582,Tournoi!$B$2:$AB$601,6,0))</f>
        <v/>
      </c>
      <c r="G582" t="str">
        <f>IF(VLOOKUP($A582,Tournoi!$B$2:$AB$601,6,0)="","",VLOOKUP($A582,Tournoi!$B$2:$AB$601,8,0))</f>
        <v/>
      </c>
      <c r="H582" t="str">
        <f>IF(VLOOKUP($A582,Tournoi!$B$2:$AB$601,6,0)="","",VLOOKUP($A582,Tournoi!$B$2:$AB$601,12,0))</f>
        <v/>
      </c>
      <c r="I582" t="str">
        <f>IF(VLOOKUP($A582,Tournoi!$B$2:$AB$601,6,0)="","",VLOOKUP($A582,Tournoi!$B$2:$AB$601,13,0))</f>
        <v/>
      </c>
      <c r="J582" t="str">
        <f>IF(VLOOKUP($A582,Tournoi!$B$2:$AB$601,6,0)="","",VLOOKUP($A582,Tournoi!$B$2:$AB$601,17,0))</f>
        <v/>
      </c>
      <c r="K582" t="str">
        <f>IF(VLOOKUP($A582,Tournoi!$B$2:$AB$601,6,0)="","",VLOOKUP($A582,Tournoi!$B$2:$AB$601,18,0))</f>
        <v/>
      </c>
      <c r="L582" t="str">
        <f>IF(VLOOKUP($A582,Tournoi!$B$2:$AB$601,6,0)="","",VLOOKUP($A582,Tournoi!$B$2:$AB$601,22,0))</f>
        <v/>
      </c>
    </row>
    <row r="583" spans="1:12" ht="14.1" customHeight="1" x14ac:dyDescent="0.2">
      <c r="A583" s="30">
        <v>582</v>
      </c>
      <c r="B583" t="str">
        <f>IF(VLOOKUP($A583,Ludo_na!$A$2:$AB$602,3,0)="","",VLOOKUP($A583,Ludo_na!$A$2:$AB$602,2,0))</f>
        <v/>
      </c>
      <c r="C583" t="str">
        <f>IF(VLOOKUP($A583,Tournoi!$B$2:$AB$601,3,0)="","",VLOOKUP($A583,Tournoi!$B$2:$AB$601,3,0))</f>
        <v/>
      </c>
      <c r="D583" t="str">
        <f>IF(VLOOKUP($A583,Tournoi!$B$2:$AB$601,4,0)="","",VLOOKUP($A583,Tournoi!$B$2:$AB$601,4,0))</f>
        <v/>
      </c>
      <c r="E583" t="str">
        <f>IF(VLOOKUP($A583,Tournoi!$B$2:$AB$601,5,0)="","",VLOOKUP($A583,Tournoi!$B$2:$AB$601,5,0))</f>
        <v/>
      </c>
      <c r="F583" t="str">
        <f>IF(VLOOKUP($A583,Tournoi!$B$2:$AB$601,6,0)="","",VLOOKUP($A583,Tournoi!$B$2:$AB$601,6,0))</f>
        <v/>
      </c>
      <c r="G583" t="str">
        <f>IF(VLOOKUP($A583,Tournoi!$B$2:$AB$601,6,0)="","",VLOOKUP($A583,Tournoi!$B$2:$AB$601,8,0))</f>
        <v/>
      </c>
      <c r="H583" t="str">
        <f>IF(VLOOKUP($A583,Tournoi!$B$2:$AB$601,6,0)="","",VLOOKUP($A583,Tournoi!$B$2:$AB$601,12,0))</f>
        <v/>
      </c>
      <c r="I583" t="str">
        <f>IF(VLOOKUP($A583,Tournoi!$B$2:$AB$601,6,0)="","",VLOOKUP($A583,Tournoi!$B$2:$AB$601,13,0))</f>
        <v/>
      </c>
      <c r="J583" t="str">
        <f>IF(VLOOKUP($A583,Tournoi!$B$2:$AB$601,6,0)="","",VLOOKUP($A583,Tournoi!$B$2:$AB$601,17,0))</f>
        <v/>
      </c>
      <c r="K583" t="str">
        <f>IF(VLOOKUP($A583,Tournoi!$B$2:$AB$601,6,0)="","",VLOOKUP($A583,Tournoi!$B$2:$AB$601,18,0))</f>
        <v/>
      </c>
      <c r="L583" t="str">
        <f>IF(VLOOKUP($A583,Tournoi!$B$2:$AB$601,6,0)="","",VLOOKUP($A583,Tournoi!$B$2:$AB$601,22,0))</f>
        <v/>
      </c>
    </row>
    <row r="584" spans="1:12" ht="14.1" customHeight="1" x14ac:dyDescent="0.2">
      <c r="A584" s="30">
        <v>583</v>
      </c>
      <c r="B584" s="224">
        <f>IF(VLOOKUP($A584,Ludo_na!$A$2:$AB$602,3,0)="","",VLOOKUP($A584,Ludo_na!$A$2:$AB$602,2,0))</f>
        <v>159</v>
      </c>
      <c r="C584" s="225" t="str">
        <f>IF(VLOOKUP($A584,Tournoi!$B$2:$AB$601,3,0)="","",VLOOKUP($A584,Tournoi!$B$2:$AB$601,3,0))</f>
        <v>De Breuck</v>
      </c>
      <c r="D584" s="225" t="str">
        <f>IF(VLOOKUP($A584,Tournoi!$B$2:$AB$601,4,0)="","",VLOOKUP($A584,Tournoi!$B$2:$AB$601,4,0))</f>
        <v>Didier</v>
      </c>
      <c r="E584" t="str">
        <f>IF(VLOOKUP($A584,Tournoi!$B$2:$AB$601,5,0)="","",VLOOKUP($A584,Tournoi!$B$2:$AB$601,5,0))</f>
        <v/>
      </c>
      <c r="F584" t="str">
        <f>IF(VLOOKUP($A584,Tournoi!$B$2:$AB$601,6,0)="","",VLOOKUP($A584,Tournoi!$B$2:$AB$601,6,0))</f>
        <v/>
      </c>
      <c r="G584" t="str">
        <f>IF(VLOOKUP($A584,Tournoi!$B$2:$AB$601,6,0)="","",VLOOKUP($A584,Tournoi!$B$2:$AB$601,8,0))</f>
        <v/>
      </c>
      <c r="H584" t="str">
        <f>IF(VLOOKUP($A584,Tournoi!$B$2:$AB$601,6,0)="","",VLOOKUP($A584,Tournoi!$B$2:$AB$601,12,0))</f>
        <v/>
      </c>
      <c r="I584" t="str">
        <f>IF(VLOOKUP($A584,Tournoi!$B$2:$AB$601,6,0)="","",VLOOKUP($A584,Tournoi!$B$2:$AB$601,13,0))</f>
        <v/>
      </c>
      <c r="J584" t="str">
        <f>IF(VLOOKUP($A584,Tournoi!$B$2:$AB$601,6,0)="","",VLOOKUP($A584,Tournoi!$B$2:$AB$601,17,0))</f>
        <v/>
      </c>
      <c r="K584" t="str">
        <f>IF(VLOOKUP($A584,Tournoi!$B$2:$AB$601,6,0)="","",VLOOKUP($A584,Tournoi!$B$2:$AB$601,18,0))</f>
        <v/>
      </c>
      <c r="L584" t="str">
        <f>IF(VLOOKUP($A584,Tournoi!$B$2:$AB$601,6,0)="","",VLOOKUP($A584,Tournoi!$B$2:$AB$601,22,0))</f>
        <v/>
      </c>
    </row>
    <row r="585" spans="1:12" ht="14.1" customHeight="1" x14ac:dyDescent="0.2">
      <c r="A585" s="30">
        <v>584</v>
      </c>
      <c r="B585" s="224">
        <f>IF(VLOOKUP($A585,Ludo_na!$A$2:$AB$602,3,0)="","",VLOOKUP($A585,Ludo_na!$A$2:$AB$602,2,0))</f>
        <v>461</v>
      </c>
      <c r="C585" s="225" t="str">
        <f>IF(VLOOKUP($A585,Tournoi!$B$2:$AB$601,3,0)="","",VLOOKUP($A585,Tournoi!$B$2:$AB$601,3,0))</f>
        <v>Grietens</v>
      </c>
      <c r="D585" s="225" t="str">
        <f>IF(VLOOKUP($A585,Tournoi!$B$2:$AB$601,4,0)="","",VLOOKUP($A585,Tournoi!$B$2:$AB$601,4,0))</f>
        <v>David</v>
      </c>
      <c r="E585" t="str">
        <f>IF(VLOOKUP($A585,Tournoi!$B$2:$AB$601,5,0)="","",VLOOKUP($A585,Tournoi!$B$2:$AB$601,5,0))</f>
        <v/>
      </c>
      <c r="F585" t="str">
        <f>IF(VLOOKUP($A585,Tournoi!$B$2:$AB$601,6,0)="","",VLOOKUP($A585,Tournoi!$B$2:$AB$601,6,0))</f>
        <v/>
      </c>
      <c r="G585" t="str">
        <f>IF(VLOOKUP($A585,Tournoi!$B$2:$AB$601,6,0)="","",VLOOKUP($A585,Tournoi!$B$2:$AB$601,8,0))</f>
        <v/>
      </c>
      <c r="H585" t="str">
        <f>IF(VLOOKUP($A585,Tournoi!$B$2:$AB$601,6,0)="","",VLOOKUP($A585,Tournoi!$B$2:$AB$601,12,0))</f>
        <v/>
      </c>
      <c r="I585" t="str">
        <f>IF(VLOOKUP($A585,Tournoi!$B$2:$AB$601,6,0)="","",VLOOKUP($A585,Tournoi!$B$2:$AB$601,13,0))</f>
        <v/>
      </c>
      <c r="J585" t="str">
        <f>IF(VLOOKUP($A585,Tournoi!$B$2:$AB$601,6,0)="","",VLOOKUP($A585,Tournoi!$B$2:$AB$601,17,0))</f>
        <v/>
      </c>
      <c r="K585" t="str">
        <f>IF(VLOOKUP($A585,Tournoi!$B$2:$AB$601,6,0)="","",VLOOKUP($A585,Tournoi!$B$2:$AB$601,18,0))</f>
        <v/>
      </c>
      <c r="L585" t="str">
        <f>IF(VLOOKUP($A585,Tournoi!$B$2:$AB$601,6,0)="","",VLOOKUP($A585,Tournoi!$B$2:$AB$601,22,0))</f>
        <v/>
      </c>
    </row>
    <row r="586" spans="1:12" ht="14.1" customHeight="1" x14ac:dyDescent="0.2">
      <c r="A586" s="30">
        <v>585</v>
      </c>
      <c r="B586" s="224">
        <f>IF(VLOOKUP($A586,Ludo_na!$A$2:$AB$602,3,0)="","",VLOOKUP($A586,Ludo_na!$A$2:$AB$602,2,0))</f>
        <v>31</v>
      </c>
      <c r="C586" s="225" t="str">
        <f>IF(VLOOKUP($A586,Tournoi!$B$2:$AB$601,3,0)="","",VLOOKUP($A586,Tournoi!$B$2:$AB$601,3,0))</f>
        <v>Rommens</v>
      </c>
      <c r="D586" s="225" t="str">
        <f>IF(VLOOKUP($A586,Tournoi!$B$2:$AB$601,4,0)="","",VLOOKUP($A586,Tournoi!$B$2:$AB$601,4,0))</f>
        <v>Stefanie</v>
      </c>
      <c r="E586" s="197" t="str">
        <f>IF(VLOOKUP($A586,Tournoi!$B$2:$AB$601,5,0)="","",VLOOKUP($A586,Tournoi!$B$2:$AB$601,5,0))</f>
        <v>De Pionne</v>
      </c>
      <c r="F586" s="226" t="str">
        <f>IF(VLOOKUP($A586,Tournoi!$B$2:$AB$601,6,0)="","",VLOOKUP($A586,Tournoi!$B$2:$AB$601,6,0))</f>
        <v>Aanwezig</v>
      </c>
      <c r="G586" s="226" t="str">
        <f>IF(VLOOKUP($A586,Tournoi!$B$2:$AB$601,6,0)="","",VLOOKUP($A586,Tournoi!$B$2:$AB$601,8,0))</f>
        <v>De Kolonisten van Catan</v>
      </c>
      <c r="H586" s="227">
        <f>IF(VLOOKUP($A586,Tournoi!$B$2:$AB$601,6,0)="","",VLOOKUP($A586,Tournoi!$B$2:$AB$601,12,0))</f>
        <v>104.41666666666667</v>
      </c>
      <c r="I586" s="226" t="str">
        <f>IF(VLOOKUP($A586,Tournoi!$B$2:$AB$601,6,0)="","",VLOOKUP($A586,Tournoi!$B$2:$AB$601,13,0))</f>
        <v>In the Year of the Dragon</v>
      </c>
      <c r="J586" s="227">
        <f>IF(VLOOKUP($A586,Tournoi!$B$2:$AB$601,6,0)="","",VLOOKUP($A586,Tournoi!$B$2:$AB$601,17,0))</f>
        <v>33.578512396694208</v>
      </c>
      <c r="K586" s="226" t="str">
        <f>IF(VLOOKUP($A586,Tournoi!$B$2:$AB$601,6,0)="","",VLOOKUP($A586,Tournoi!$B$2:$AB$601,18,0))</f>
        <v>7 Wonders</v>
      </c>
      <c r="L586" s="227">
        <f>IF(VLOOKUP($A586,Tournoi!$B$2:$AB$601,6,0)="","",VLOOKUP($A586,Tournoi!$B$2:$AB$601,22,0))</f>
        <v>106.19047619047619</v>
      </c>
    </row>
    <row r="587" spans="1:12" ht="14.1" customHeight="1" x14ac:dyDescent="0.2">
      <c r="A587" s="30">
        <v>586</v>
      </c>
      <c r="B587" s="224">
        <f>IF(VLOOKUP($A587,Ludo_na!$A$2:$AB$602,3,0)="","",VLOOKUP($A587,Ludo_na!$A$2:$AB$602,2,0))</f>
        <v>442</v>
      </c>
      <c r="C587" s="225" t="str">
        <f>IF(VLOOKUP($A587,Tournoi!$B$2:$AB$601,3,0)="","",VLOOKUP($A587,Tournoi!$B$2:$AB$601,3,0))</f>
        <v>Thys</v>
      </c>
      <c r="D587" s="225" t="str">
        <f>IF(VLOOKUP($A587,Tournoi!$B$2:$AB$601,4,0)="","",VLOOKUP($A587,Tournoi!$B$2:$AB$601,4,0))</f>
        <v>Wout</v>
      </c>
      <c r="E587" t="str">
        <f>IF(VLOOKUP($A587,Tournoi!$B$2:$AB$601,5,0)="","",VLOOKUP($A587,Tournoi!$B$2:$AB$601,5,0))</f>
        <v/>
      </c>
      <c r="F587" t="str">
        <f>IF(VLOOKUP($A587,Tournoi!$B$2:$AB$601,6,0)="","",VLOOKUP($A587,Tournoi!$B$2:$AB$601,6,0))</f>
        <v/>
      </c>
      <c r="G587" t="str">
        <f>IF(VLOOKUP($A587,Tournoi!$B$2:$AB$601,6,0)="","",VLOOKUP($A587,Tournoi!$B$2:$AB$601,8,0))</f>
        <v/>
      </c>
      <c r="H587" t="str">
        <f>IF(VLOOKUP($A587,Tournoi!$B$2:$AB$601,6,0)="","",VLOOKUP($A587,Tournoi!$B$2:$AB$601,12,0))</f>
        <v/>
      </c>
      <c r="I587" t="str">
        <f>IF(VLOOKUP($A587,Tournoi!$B$2:$AB$601,6,0)="","",VLOOKUP($A587,Tournoi!$B$2:$AB$601,13,0))</f>
        <v/>
      </c>
      <c r="J587" t="str">
        <f>IF(VLOOKUP($A587,Tournoi!$B$2:$AB$601,6,0)="","",VLOOKUP($A587,Tournoi!$B$2:$AB$601,17,0))</f>
        <v/>
      </c>
      <c r="K587" t="str">
        <f>IF(VLOOKUP($A587,Tournoi!$B$2:$AB$601,6,0)="","",VLOOKUP($A587,Tournoi!$B$2:$AB$601,18,0))</f>
        <v/>
      </c>
      <c r="L587" t="str">
        <f>IF(VLOOKUP($A587,Tournoi!$B$2:$AB$601,6,0)="","",VLOOKUP($A587,Tournoi!$B$2:$AB$601,22,0))</f>
        <v/>
      </c>
    </row>
    <row r="588" spans="1:12" ht="14.1" customHeight="1" x14ac:dyDescent="0.2">
      <c r="A588" s="30">
        <v>587</v>
      </c>
      <c r="B588" t="str">
        <f>IF(VLOOKUP($A588,Ludo_na!$A$2:$AB$602,3,0)="","",VLOOKUP($A588,Ludo_na!$A$2:$AB$602,2,0))</f>
        <v/>
      </c>
      <c r="C588" t="str">
        <f>IF(VLOOKUP($A588,Tournoi!$B$2:$AB$601,3,0)="","",VLOOKUP($A588,Tournoi!$B$2:$AB$601,3,0))</f>
        <v/>
      </c>
      <c r="D588" t="str">
        <f>IF(VLOOKUP($A588,Tournoi!$B$2:$AB$601,4,0)="","",VLOOKUP($A588,Tournoi!$B$2:$AB$601,4,0))</f>
        <v/>
      </c>
      <c r="E588" t="str">
        <f>IF(VLOOKUP($A588,Tournoi!$B$2:$AB$601,5,0)="","",VLOOKUP($A588,Tournoi!$B$2:$AB$601,5,0))</f>
        <v/>
      </c>
      <c r="F588" t="str">
        <f>IF(VLOOKUP($A588,Tournoi!$B$2:$AB$601,6,0)="","",VLOOKUP($A588,Tournoi!$B$2:$AB$601,6,0))</f>
        <v/>
      </c>
      <c r="G588" t="str">
        <f>IF(VLOOKUP($A588,Tournoi!$B$2:$AB$601,6,0)="","",VLOOKUP($A588,Tournoi!$B$2:$AB$601,8,0))</f>
        <v/>
      </c>
      <c r="H588" t="str">
        <f>IF(VLOOKUP($A588,Tournoi!$B$2:$AB$601,6,0)="","",VLOOKUP($A588,Tournoi!$B$2:$AB$601,12,0))</f>
        <v/>
      </c>
      <c r="I588" t="str">
        <f>IF(VLOOKUP($A588,Tournoi!$B$2:$AB$601,6,0)="","",VLOOKUP($A588,Tournoi!$B$2:$AB$601,13,0))</f>
        <v/>
      </c>
      <c r="J588" t="str">
        <f>IF(VLOOKUP($A588,Tournoi!$B$2:$AB$601,6,0)="","",VLOOKUP($A588,Tournoi!$B$2:$AB$601,17,0))</f>
        <v/>
      </c>
      <c r="K588" t="str">
        <f>IF(VLOOKUP($A588,Tournoi!$B$2:$AB$601,6,0)="","",VLOOKUP($A588,Tournoi!$B$2:$AB$601,18,0))</f>
        <v/>
      </c>
      <c r="L588" t="str">
        <f>IF(VLOOKUP($A588,Tournoi!$B$2:$AB$601,6,0)="","",VLOOKUP($A588,Tournoi!$B$2:$AB$601,22,0))</f>
        <v/>
      </c>
    </row>
    <row r="589" spans="1:12" ht="14.1" customHeight="1" x14ac:dyDescent="0.2">
      <c r="A589" s="30">
        <v>588</v>
      </c>
      <c r="B589" s="224">
        <f>IF(VLOOKUP($A589,Ludo_na!$A$2:$AB$602,3,0)="","",VLOOKUP($A589,Ludo_na!$A$2:$AB$602,2,0))</f>
        <v>291</v>
      </c>
      <c r="C589" s="225" t="str">
        <f>IF(VLOOKUP($A589,Tournoi!$B$2:$AB$601,3,0)="","",VLOOKUP($A589,Tournoi!$B$2:$AB$601,3,0))</f>
        <v>Van Overloop</v>
      </c>
      <c r="D589" s="225" t="str">
        <f>IF(VLOOKUP($A589,Tournoi!$B$2:$AB$601,4,0)="","",VLOOKUP($A589,Tournoi!$B$2:$AB$601,4,0))</f>
        <v>Lotte</v>
      </c>
      <c r="E589" t="str">
        <f>IF(VLOOKUP($A589,Tournoi!$B$2:$AB$601,5,0)="","",VLOOKUP($A589,Tournoi!$B$2:$AB$601,5,0))</f>
        <v/>
      </c>
      <c r="F589" t="str">
        <f>IF(VLOOKUP($A589,Tournoi!$B$2:$AB$601,6,0)="","",VLOOKUP($A589,Tournoi!$B$2:$AB$601,6,0))</f>
        <v>Aanwezig</v>
      </c>
      <c r="G589">
        <f>IF(VLOOKUP($A589,Tournoi!$B$2:$AB$601,6,0)="","",VLOOKUP($A589,Tournoi!$B$2:$AB$601,8,0))</f>
        <v>0</v>
      </c>
      <c r="H589">
        <f>IF(VLOOKUP($A589,Tournoi!$B$2:$AB$601,6,0)="","",VLOOKUP($A589,Tournoi!$B$2:$AB$601,12,0))</f>
        <v>0</v>
      </c>
      <c r="I589" t="str">
        <f>IF(VLOOKUP($A589,Tournoi!$B$2:$AB$601,6,0)="","",VLOOKUP($A589,Tournoi!$B$2:$AB$601,13,0))</f>
        <v>First Class</v>
      </c>
      <c r="J589">
        <f>IF(VLOOKUP($A589,Tournoi!$B$2:$AB$601,6,0)="","",VLOOKUP($A589,Tournoi!$B$2:$AB$601,17,0))</f>
        <v>104.31671554252199</v>
      </c>
      <c r="K589" t="str">
        <f>IF(VLOOKUP($A589,Tournoi!$B$2:$AB$601,6,0)="","",VLOOKUP($A589,Tournoi!$B$2:$AB$601,18,0))</f>
        <v>Istanbul: Das Würfelspiel</v>
      </c>
      <c r="L589">
        <f>IF(VLOOKUP($A589,Tournoi!$B$2:$AB$601,6,0)="","",VLOOKUP($A589,Tournoi!$B$2:$AB$601,22,0))</f>
        <v>0.1875</v>
      </c>
    </row>
    <row r="590" spans="1:12" ht="14.1" customHeight="1" x14ac:dyDescent="0.2">
      <c r="A590" s="30">
        <v>589</v>
      </c>
      <c r="B590" t="str">
        <f>IF(VLOOKUP($A590,Ludo_na!$A$2:$AB$602,3,0)="","",VLOOKUP($A590,Ludo_na!$A$2:$AB$602,2,0))</f>
        <v/>
      </c>
      <c r="C590" t="str">
        <f>IF(VLOOKUP($A590,Tournoi!$B$2:$AB$601,3,0)="","",VLOOKUP($A590,Tournoi!$B$2:$AB$601,3,0))</f>
        <v/>
      </c>
      <c r="D590" t="str">
        <f>IF(VLOOKUP($A590,Tournoi!$B$2:$AB$601,4,0)="","",VLOOKUP($A590,Tournoi!$B$2:$AB$601,4,0))</f>
        <v/>
      </c>
      <c r="E590" t="str">
        <f>IF(VLOOKUP($A590,Tournoi!$B$2:$AB$601,5,0)="","",VLOOKUP($A590,Tournoi!$B$2:$AB$601,5,0))</f>
        <v/>
      </c>
      <c r="F590" t="str">
        <f>IF(VLOOKUP($A590,Tournoi!$B$2:$AB$601,6,0)="","",VLOOKUP($A590,Tournoi!$B$2:$AB$601,6,0))</f>
        <v/>
      </c>
      <c r="G590" t="str">
        <f>IF(VLOOKUP($A590,Tournoi!$B$2:$AB$601,6,0)="","",VLOOKUP($A590,Tournoi!$B$2:$AB$601,8,0))</f>
        <v/>
      </c>
      <c r="H590" t="str">
        <f>IF(VLOOKUP($A590,Tournoi!$B$2:$AB$601,6,0)="","",VLOOKUP($A590,Tournoi!$B$2:$AB$601,12,0))</f>
        <v/>
      </c>
      <c r="I590" t="str">
        <f>IF(VLOOKUP($A590,Tournoi!$B$2:$AB$601,6,0)="","",VLOOKUP($A590,Tournoi!$B$2:$AB$601,13,0))</f>
        <v/>
      </c>
      <c r="J590" t="str">
        <f>IF(VLOOKUP($A590,Tournoi!$B$2:$AB$601,6,0)="","",VLOOKUP($A590,Tournoi!$B$2:$AB$601,17,0))</f>
        <v/>
      </c>
      <c r="K590" t="str">
        <f>IF(VLOOKUP($A590,Tournoi!$B$2:$AB$601,6,0)="","",VLOOKUP($A590,Tournoi!$B$2:$AB$601,18,0))</f>
        <v/>
      </c>
      <c r="L590" t="str">
        <f>IF(VLOOKUP($A590,Tournoi!$B$2:$AB$601,6,0)="","",VLOOKUP($A590,Tournoi!$B$2:$AB$601,22,0))</f>
        <v/>
      </c>
    </row>
    <row r="591" spans="1:12" ht="14.1" customHeight="1" x14ac:dyDescent="0.2">
      <c r="A591" s="30">
        <v>590</v>
      </c>
      <c r="B591" t="str">
        <f>IF(VLOOKUP($A591,Ludo_na!$A$2:$AB$602,3,0)="","",VLOOKUP($A591,Ludo_na!$A$2:$AB$602,2,0))</f>
        <v/>
      </c>
      <c r="C591" t="str">
        <f>IF(VLOOKUP($A591,Tournoi!$B$2:$AB$601,3,0)="","",VLOOKUP($A591,Tournoi!$B$2:$AB$601,3,0))</f>
        <v/>
      </c>
      <c r="D591" t="str">
        <f>IF(VLOOKUP($A591,Tournoi!$B$2:$AB$601,4,0)="","",VLOOKUP($A591,Tournoi!$B$2:$AB$601,4,0))</f>
        <v/>
      </c>
      <c r="E591" t="str">
        <f>IF(VLOOKUP($A591,Tournoi!$B$2:$AB$601,5,0)="","",VLOOKUP($A591,Tournoi!$B$2:$AB$601,5,0))</f>
        <v/>
      </c>
      <c r="F591" t="str">
        <f>IF(VLOOKUP($A591,Tournoi!$B$2:$AB$601,6,0)="","",VLOOKUP($A591,Tournoi!$B$2:$AB$601,6,0))</f>
        <v/>
      </c>
      <c r="G591" t="str">
        <f>IF(VLOOKUP($A591,Tournoi!$B$2:$AB$601,6,0)="","",VLOOKUP($A591,Tournoi!$B$2:$AB$601,8,0))</f>
        <v/>
      </c>
      <c r="H591" t="str">
        <f>IF(VLOOKUP($A591,Tournoi!$B$2:$AB$601,6,0)="","",VLOOKUP($A591,Tournoi!$B$2:$AB$601,12,0))</f>
        <v/>
      </c>
      <c r="I591" t="str">
        <f>IF(VLOOKUP($A591,Tournoi!$B$2:$AB$601,6,0)="","",VLOOKUP($A591,Tournoi!$B$2:$AB$601,13,0))</f>
        <v/>
      </c>
      <c r="J591" t="str">
        <f>IF(VLOOKUP($A591,Tournoi!$B$2:$AB$601,6,0)="","",VLOOKUP($A591,Tournoi!$B$2:$AB$601,17,0))</f>
        <v/>
      </c>
      <c r="K591" t="str">
        <f>IF(VLOOKUP($A591,Tournoi!$B$2:$AB$601,6,0)="","",VLOOKUP($A591,Tournoi!$B$2:$AB$601,18,0))</f>
        <v/>
      </c>
      <c r="L591" t="str">
        <f>IF(VLOOKUP($A591,Tournoi!$B$2:$AB$601,6,0)="","",VLOOKUP($A591,Tournoi!$B$2:$AB$601,22,0))</f>
        <v/>
      </c>
    </row>
    <row r="592" spans="1:12" ht="14.1" customHeight="1" x14ac:dyDescent="0.2">
      <c r="A592" s="30">
        <v>591</v>
      </c>
      <c r="B592" t="str">
        <f>IF(VLOOKUP($A592,Ludo_na!$A$2:$AB$602,3,0)="","",VLOOKUP($A592,Ludo_na!$A$2:$AB$602,2,0))</f>
        <v/>
      </c>
      <c r="C592" t="str">
        <f>IF(VLOOKUP($A592,Tournoi!$B$2:$AB$601,3,0)="","",VLOOKUP($A592,Tournoi!$B$2:$AB$601,3,0))</f>
        <v/>
      </c>
      <c r="D592" t="str">
        <f>IF(VLOOKUP($A592,Tournoi!$B$2:$AB$601,4,0)="","",VLOOKUP($A592,Tournoi!$B$2:$AB$601,4,0))</f>
        <v/>
      </c>
      <c r="E592" t="str">
        <f>IF(VLOOKUP($A592,Tournoi!$B$2:$AB$601,5,0)="","",VLOOKUP($A592,Tournoi!$B$2:$AB$601,5,0))</f>
        <v/>
      </c>
      <c r="F592" t="str">
        <f>IF(VLOOKUP($A592,Tournoi!$B$2:$AB$601,6,0)="","",VLOOKUP($A592,Tournoi!$B$2:$AB$601,6,0))</f>
        <v/>
      </c>
      <c r="G592" t="str">
        <f>IF(VLOOKUP($A592,Tournoi!$B$2:$AB$601,6,0)="","",VLOOKUP($A592,Tournoi!$B$2:$AB$601,8,0))</f>
        <v/>
      </c>
      <c r="H592" t="str">
        <f>IF(VLOOKUP($A592,Tournoi!$B$2:$AB$601,6,0)="","",VLOOKUP($A592,Tournoi!$B$2:$AB$601,12,0))</f>
        <v/>
      </c>
      <c r="I592" t="str">
        <f>IF(VLOOKUP($A592,Tournoi!$B$2:$AB$601,6,0)="","",VLOOKUP($A592,Tournoi!$B$2:$AB$601,13,0))</f>
        <v/>
      </c>
      <c r="J592" t="str">
        <f>IF(VLOOKUP($A592,Tournoi!$B$2:$AB$601,6,0)="","",VLOOKUP($A592,Tournoi!$B$2:$AB$601,17,0))</f>
        <v/>
      </c>
      <c r="K592" t="str">
        <f>IF(VLOOKUP($A592,Tournoi!$B$2:$AB$601,6,0)="","",VLOOKUP($A592,Tournoi!$B$2:$AB$601,18,0))</f>
        <v/>
      </c>
      <c r="L592" t="str">
        <f>IF(VLOOKUP($A592,Tournoi!$B$2:$AB$601,6,0)="","",VLOOKUP($A592,Tournoi!$B$2:$AB$601,22,0))</f>
        <v/>
      </c>
    </row>
    <row r="593" spans="1:12" ht="14.1" customHeight="1" x14ac:dyDescent="0.2">
      <c r="A593" s="30">
        <v>592</v>
      </c>
      <c r="B593" t="str">
        <f>IF(VLOOKUP($A593,Ludo_na!$A$2:$AB$602,3,0)="","",VLOOKUP($A593,Ludo_na!$A$2:$AB$602,2,0))</f>
        <v/>
      </c>
      <c r="C593" t="str">
        <f>IF(VLOOKUP($A593,Tournoi!$B$2:$AB$601,3,0)="","",VLOOKUP($A593,Tournoi!$B$2:$AB$601,3,0))</f>
        <v/>
      </c>
      <c r="D593" t="str">
        <f>IF(VLOOKUP($A593,Tournoi!$B$2:$AB$601,4,0)="","",VLOOKUP($A593,Tournoi!$B$2:$AB$601,4,0))</f>
        <v/>
      </c>
      <c r="E593" t="str">
        <f>IF(VLOOKUP($A593,Tournoi!$B$2:$AB$601,5,0)="","",VLOOKUP($A593,Tournoi!$B$2:$AB$601,5,0))</f>
        <v/>
      </c>
      <c r="F593" t="str">
        <f>IF(VLOOKUP($A593,Tournoi!$B$2:$AB$601,6,0)="","",VLOOKUP($A593,Tournoi!$B$2:$AB$601,6,0))</f>
        <v/>
      </c>
      <c r="G593" t="str">
        <f>IF(VLOOKUP($A593,Tournoi!$B$2:$AB$601,6,0)="","",VLOOKUP($A593,Tournoi!$B$2:$AB$601,8,0))</f>
        <v/>
      </c>
      <c r="H593" t="str">
        <f>IF(VLOOKUP($A593,Tournoi!$B$2:$AB$601,6,0)="","",VLOOKUP($A593,Tournoi!$B$2:$AB$601,12,0))</f>
        <v/>
      </c>
      <c r="I593" t="str">
        <f>IF(VLOOKUP($A593,Tournoi!$B$2:$AB$601,6,0)="","",VLOOKUP($A593,Tournoi!$B$2:$AB$601,13,0))</f>
        <v/>
      </c>
      <c r="J593" t="str">
        <f>IF(VLOOKUP($A593,Tournoi!$B$2:$AB$601,6,0)="","",VLOOKUP($A593,Tournoi!$B$2:$AB$601,17,0))</f>
        <v/>
      </c>
      <c r="K593" t="str">
        <f>IF(VLOOKUP($A593,Tournoi!$B$2:$AB$601,6,0)="","",VLOOKUP($A593,Tournoi!$B$2:$AB$601,18,0))</f>
        <v/>
      </c>
      <c r="L593" t="str">
        <f>IF(VLOOKUP($A593,Tournoi!$B$2:$AB$601,6,0)="","",VLOOKUP($A593,Tournoi!$B$2:$AB$601,22,0))</f>
        <v/>
      </c>
    </row>
    <row r="594" spans="1:12" ht="14.1" customHeight="1" x14ac:dyDescent="0.2">
      <c r="A594" s="30">
        <v>593</v>
      </c>
      <c r="B594" t="str">
        <f>IF(VLOOKUP($A594,Ludo_na!$A$2:$AB$602,3,0)="","",VLOOKUP($A594,Ludo_na!$A$2:$AB$602,2,0))</f>
        <v/>
      </c>
      <c r="C594" t="str">
        <f>IF(VLOOKUP($A594,Tournoi!$B$2:$AB$601,3,0)="","",VLOOKUP($A594,Tournoi!$B$2:$AB$601,3,0))</f>
        <v/>
      </c>
      <c r="D594" t="str">
        <f>IF(VLOOKUP($A594,Tournoi!$B$2:$AB$601,4,0)="","",VLOOKUP($A594,Tournoi!$B$2:$AB$601,4,0))</f>
        <v/>
      </c>
      <c r="E594" t="str">
        <f>IF(VLOOKUP($A594,Tournoi!$B$2:$AB$601,5,0)="","",VLOOKUP($A594,Tournoi!$B$2:$AB$601,5,0))</f>
        <v/>
      </c>
      <c r="F594" t="str">
        <f>IF(VLOOKUP($A594,Tournoi!$B$2:$AB$601,6,0)="","",VLOOKUP($A594,Tournoi!$B$2:$AB$601,6,0))</f>
        <v/>
      </c>
      <c r="G594" t="str">
        <f>IF(VLOOKUP($A594,Tournoi!$B$2:$AB$601,6,0)="","",VLOOKUP($A594,Tournoi!$B$2:$AB$601,8,0))</f>
        <v/>
      </c>
      <c r="H594" t="str">
        <f>IF(VLOOKUP($A594,Tournoi!$B$2:$AB$601,6,0)="","",VLOOKUP($A594,Tournoi!$B$2:$AB$601,12,0))</f>
        <v/>
      </c>
      <c r="I594" t="str">
        <f>IF(VLOOKUP($A594,Tournoi!$B$2:$AB$601,6,0)="","",VLOOKUP($A594,Tournoi!$B$2:$AB$601,13,0))</f>
        <v/>
      </c>
      <c r="J594" t="str">
        <f>IF(VLOOKUP($A594,Tournoi!$B$2:$AB$601,6,0)="","",VLOOKUP($A594,Tournoi!$B$2:$AB$601,17,0))</f>
        <v/>
      </c>
      <c r="K594" t="str">
        <f>IF(VLOOKUP($A594,Tournoi!$B$2:$AB$601,6,0)="","",VLOOKUP($A594,Tournoi!$B$2:$AB$601,18,0))</f>
        <v/>
      </c>
      <c r="L594" t="str">
        <f>IF(VLOOKUP($A594,Tournoi!$B$2:$AB$601,6,0)="","",VLOOKUP($A594,Tournoi!$B$2:$AB$601,22,0))</f>
        <v/>
      </c>
    </row>
    <row r="595" spans="1:12" ht="14.1" customHeight="1" x14ac:dyDescent="0.2">
      <c r="A595" s="30">
        <v>594</v>
      </c>
      <c r="B595" t="str">
        <f>IF(VLOOKUP($A595,Ludo_na!$A$2:$AB$602,3,0)="","",VLOOKUP($A595,Ludo_na!$A$2:$AB$602,2,0))</f>
        <v/>
      </c>
      <c r="C595" t="str">
        <f>IF(VLOOKUP($A595,Tournoi!$B$2:$AB$601,3,0)="","",VLOOKUP($A595,Tournoi!$B$2:$AB$601,3,0))</f>
        <v/>
      </c>
      <c r="D595" t="str">
        <f>IF(VLOOKUP($A595,Tournoi!$B$2:$AB$601,4,0)="","",VLOOKUP($A595,Tournoi!$B$2:$AB$601,4,0))</f>
        <v/>
      </c>
      <c r="E595" t="str">
        <f>IF(VLOOKUP($A595,Tournoi!$B$2:$AB$601,5,0)="","",VLOOKUP($A595,Tournoi!$B$2:$AB$601,5,0))</f>
        <v/>
      </c>
      <c r="F595" t="str">
        <f>IF(VLOOKUP($A595,Tournoi!$B$2:$AB$601,6,0)="","",VLOOKUP($A595,Tournoi!$B$2:$AB$601,6,0))</f>
        <v/>
      </c>
      <c r="G595" t="str">
        <f>IF(VLOOKUP($A595,Tournoi!$B$2:$AB$601,6,0)="","",VLOOKUP($A595,Tournoi!$B$2:$AB$601,8,0))</f>
        <v/>
      </c>
      <c r="H595" t="str">
        <f>IF(VLOOKUP($A595,Tournoi!$B$2:$AB$601,6,0)="","",VLOOKUP($A595,Tournoi!$B$2:$AB$601,12,0))</f>
        <v/>
      </c>
      <c r="I595" t="str">
        <f>IF(VLOOKUP($A595,Tournoi!$B$2:$AB$601,6,0)="","",VLOOKUP($A595,Tournoi!$B$2:$AB$601,13,0))</f>
        <v/>
      </c>
      <c r="J595" t="str">
        <f>IF(VLOOKUP($A595,Tournoi!$B$2:$AB$601,6,0)="","",VLOOKUP($A595,Tournoi!$B$2:$AB$601,17,0))</f>
        <v/>
      </c>
      <c r="K595" t="str">
        <f>IF(VLOOKUP($A595,Tournoi!$B$2:$AB$601,6,0)="","",VLOOKUP($A595,Tournoi!$B$2:$AB$601,18,0))</f>
        <v/>
      </c>
      <c r="L595" t="str">
        <f>IF(VLOOKUP($A595,Tournoi!$B$2:$AB$601,6,0)="","",VLOOKUP($A595,Tournoi!$B$2:$AB$601,22,0))</f>
        <v/>
      </c>
    </row>
    <row r="596" spans="1:12" ht="14.1" customHeight="1" x14ac:dyDescent="0.2">
      <c r="A596" s="30">
        <v>595</v>
      </c>
      <c r="B596" t="str">
        <f>IF(VLOOKUP($A596,Ludo_na!$A$2:$AB$602,3,0)="","",VLOOKUP($A596,Ludo_na!$A$2:$AB$602,2,0))</f>
        <v/>
      </c>
      <c r="C596" t="str">
        <f>IF(VLOOKUP($A596,Tournoi!$B$2:$AB$601,3,0)="","",VLOOKUP($A596,Tournoi!$B$2:$AB$601,3,0))</f>
        <v/>
      </c>
      <c r="D596" t="str">
        <f>IF(VLOOKUP($A596,Tournoi!$B$2:$AB$601,4,0)="","",VLOOKUP($A596,Tournoi!$B$2:$AB$601,4,0))</f>
        <v/>
      </c>
      <c r="E596" t="str">
        <f>IF(VLOOKUP($A596,Tournoi!$B$2:$AB$601,5,0)="","",VLOOKUP($A596,Tournoi!$B$2:$AB$601,5,0))</f>
        <v/>
      </c>
      <c r="F596" t="str">
        <f>IF(VLOOKUP($A596,Tournoi!$B$2:$AB$601,6,0)="","",VLOOKUP($A596,Tournoi!$B$2:$AB$601,6,0))</f>
        <v/>
      </c>
      <c r="G596" t="str">
        <f>IF(VLOOKUP($A596,Tournoi!$B$2:$AB$601,6,0)="","",VLOOKUP($A596,Tournoi!$B$2:$AB$601,8,0))</f>
        <v/>
      </c>
      <c r="H596" t="str">
        <f>IF(VLOOKUP($A596,Tournoi!$B$2:$AB$601,6,0)="","",VLOOKUP($A596,Tournoi!$B$2:$AB$601,12,0))</f>
        <v/>
      </c>
      <c r="I596" t="str">
        <f>IF(VLOOKUP($A596,Tournoi!$B$2:$AB$601,6,0)="","",VLOOKUP($A596,Tournoi!$B$2:$AB$601,13,0))</f>
        <v/>
      </c>
      <c r="J596" t="str">
        <f>IF(VLOOKUP($A596,Tournoi!$B$2:$AB$601,6,0)="","",VLOOKUP($A596,Tournoi!$B$2:$AB$601,17,0))</f>
        <v/>
      </c>
      <c r="K596" t="str">
        <f>IF(VLOOKUP($A596,Tournoi!$B$2:$AB$601,6,0)="","",VLOOKUP($A596,Tournoi!$B$2:$AB$601,18,0))</f>
        <v/>
      </c>
      <c r="L596" t="str">
        <f>IF(VLOOKUP($A596,Tournoi!$B$2:$AB$601,6,0)="","",VLOOKUP($A596,Tournoi!$B$2:$AB$601,22,0))</f>
        <v/>
      </c>
    </row>
    <row r="597" spans="1:12" ht="14.1" customHeight="1" x14ac:dyDescent="0.2">
      <c r="A597" s="30">
        <v>596</v>
      </c>
      <c r="B597" t="str">
        <f>IF(VLOOKUP($A597,Ludo_na!$A$2:$AB$602,3,0)="","",VLOOKUP($A597,Ludo_na!$A$2:$AB$602,2,0))</f>
        <v/>
      </c>
      <c r="C597" t="str">
        <f>IF(VLOOKUP($A597,Tournoi!$B$2:$AB$601,3,0)="","",VLOOKUP($A597,Tournoi!$B$2:$AB$601,3,0))</f>
        <v/>
      </c>
      <c r="D597" t="str">
        <f>IF(VLOOKUP($A597,Tournoi!$B$2:$AB$601,4,0)="","",VLOOKUP($A597,Tournoi!$B$2:$AB$601,4,0))</f>
        <v/>
      </c>
      <c r="E597" t="str">
        <f>IF(VLOOKUP($A597,Tournoi!$B$2:$AB$601,5,0)="","",VLOOKUP($A597,Tournoi!$B$2:$AB$601,5,0))</f>
        <v/>
      </c>
      <c r="F597" t="str">
        <f>IF(VLOOKUP($A597,Tournoi!$B$2:$AB$601,6,0)="","",VLOOKUP($A597,Tournoi!$B$2:$AB$601,6,0))</f>
        <v/>
      </c>
      <c r="G597" t="str">
        <f>IF(VLOOKUP($A597,Tournoi!$B$2:$AB$601,6,0)="","",VLOOKUP($A597,Tournoi!$B$2:$AB$601,8,0))</f>
        <v/>
      </c>
      <c r="H597" t="str">
        <f>IF(VLOOKUP($A597,Tournoi!$B$2:$AB$601,6,0)="","",VLOOKUP($A597,Tournoi!$B$2:$AB$601,12,0))</f>
        <v/>
      </c>
      <c r="I597" t="str">
        <f>IF(VLOOKUP($A597,Tournoi!$B$2:$AB$601,6,0)="","",VLOOKUP($A597,Tournoi!$B$2:$AB$601,13,0))</f>
        <v/>
      </c>
      <c r="J597" t="str">
        <f>IF(VLOOKUP($A597,Tournoi!$B$2:$AB$601,6,0)="","",VLOOKUP($A597,Tournoi!$B$2:$AB$601,17,0))</f>
        <v/>
      </c>
      <c r="K597" t="str">
        <f>IF(VLOOKUP($A597,Tournoi!$B$2:$AB$601,6,0)="","",VLOOKUP($A597,Tournoi!$B$2:$AB$601,18,0))</f>
        <v/>
      </c>
      <c r="L597" t="str">
        <f>IF(VLOOKUP($A597,Tournoi!$B$2:$AB$601,6,0)="","",VLOOKUP($A597,Tournoi!$B$2:$AB$601,22,0))</f>
        <v/>
      </c>
    </row>
    <row r="598" spans="1:12" ht="14.1" customHeight="1" x14ac:dyDescent="0.2">
      <c r="A598" s="30">
        <v>597</v>
      </c>
      <c r="B598" t="str">
        <f>IF(VLOOKUP($A598,Ludo_na!$A$2:$AB$602,3,0)="","",VLOOKUP($A598,Ludo_na!$A$2:$AB$602,2,0))</f>
        <v/>
      </c>
      <c r="C598" t="str">
        <f>IF(VLOOKUP($A598,Tournoi!$B$2:$AB$601,3,0)="","",VLOOKUP($A598,Tournoi!$B$2:$AB$601,3,0))</f>
        <v/>
      </c>
      <c r="D598" t="str">
        <f>IF(VLOOKUP($A598,Tournoi!$B$2:$AB$601,4,0)="","",VLOOKUP($A598,Tournoi!$B$2:$AB$601,4,0))</f>
        <v/>
      </c>
      <c r="E598" t="str">
        <f>IF(VLOOKUP($A598,Tournoi!$B$2:$AB$601,5,0)="","",VLOOKUP($A598,Tournoi!$B$2:$AB$601,5,0))</f>
        <v/>
      </c>
      <c r="F598" t="str">
        <f>IF(VLOOKUP($A598,Tournoi!$B$2:$AB$601,6,0)="","",VLOOKUP($A598,Tournoi!$B$2:$AB$601,6,0))</f>
        <v/>
      </c>
      <c r="G598" t="str">
        <f>IF(VLOOKUP($A598,Tournoi!$B$2:$AB$601,6,0)="","",VLOOKUP($A598,Tournoi!$B$2:$AB$601,8,0))</f>
        <v/>
      </c>
      <c r="H598" t="str">
        <f>IF(VLOOKUP($A598,Tournoi!$B$2:$AB$601,6,0)="","",VLOOKUP($A598,Tournoi!$B$2:$AB$601,12,0))</f>
        <v/>
      </c>
      <c r="I598" t="str">
        <f>IF(VLOOKUP($A598,Tournoi!$B$2:$AB$601,6,0)="","",VLOOKUP($A598,Tournoi!$B$2:$AB$601,13,0))</f>
        <v/>
      </c>
      <c r="J598" t="str">
        <f>IF(VLOOKUP($A598,Tournoi!$B$2:$AB$601,6,0)="","",VLOOKUP($A598,Tournoi!$B$2:$AB$601,17,0))</f>
        <v/>
      </c>
      <c r="K598" t="str">
        <f>IF(VLOOKUP($A598,Tournoi!$B$2:$AB$601,6,0)="","",VLOOKUP($A598,Tournoi!$B$2:$AB$601,18,0))</f>
        <v/>
      </c>
      <c r="L598" t="str">
        <f>IF(VLOOKUP($A598,Tournoi!$B$2:$AB$601,6,0)="","",VLOOKUP($A598,Tournoi!$B$2:$AB$601,22,0))</f>
        <v/>
      </c>
    </row>
    <row r="599" spans="1:12" ht="14.1" customHeight="1" x14ac:dyDescent="0.2">
      <c r="A599" s="30">
        <v>598</v>
      </c>
      <c r="B599" t="str">
        <f>IF(VLOOKUP($A599,Ludo_na!$A$2:$AB$602,3,0)="","",VLOOKUP($A599,Ludo_na!$A$2:$AB$602,2,0))</f>
        <v/>
      </c>
      <c r="C599" t="str">
        <f>IF(VLOOKUP($A599,Tournoi!$B$2:$AB$601,3,0)="","",VLOOKUP($A599,Tournoi!$B$2:$AB$601,3,0))</f>
        <v/>
      </c>
      <c r="D599" t="str">
        <f>IF(VLOOKUP($A599,Tournoi!$B$2:$AB$601,4,0)="","",VLOOKUP($A599,Tournoi!$B$2:$AB$601,4,0))</f>
        <v/>
      </c>
      <c r="E599" t="str">
        <f>IF(VLOOKUP($A599,Tournoi!$B$2:$AB$601,5,0)="","",VLOOKUP($A599,Tournoi!$B$2:$AB$601,5,0))</f>
        <v/>
      </c>
      <c r="F599" t="str">
        <f>IF(VLOOKUP($A599,Tournoi!$B$2:$AB$601,6,0)="","",VLOOKUP($A599,Tournoi!$B$2:$AB$601,6,0))</f>
        <v/>
      </c>
      <c r="G599" t="str">
        <f>IF(VLOOKUP($A599,Tournoi!$B$2:$AB$601,6,0)="","",VLOOKUP($A599,Tournoi!$B$2:$AB$601,8,0))</f>
        <v/>
      </c>
      <c r="H599" t="str">
        <f>IF(VLOOKUP($A599,Tournoi!$B$2:$AB$601,6,0)="","",VLOOKUP($A599,Tournoi!$B$2:$AB$601,12,0))</f>
        <v/>
      </c>
      <c r="I599" t="str">
        <f>IF(VLOOKUP($A599,Tournoi!$B$2:$AB$601,6,0)="","",VLOOKUP($A599,Tournoi!$B$2:$AB$601,13,0))</f>
        <v/>
      </c>
      <c r="J599" t="str">
        <f>IF(VLOOKUP($A599,Tournoi!$B$2:$AB$601,6,0)="","",VLOOKUP($A599,Tournoi!$B$2:$AB$601,17,0))</f>
        <v/>
      </c>
      <c r="K599" t="str">
        <f>IF(VLOOKUP($A599,Tournoi!$B$2:$AB$601,6,0)="","",VLOOKUP($A599,Tournoi!$B$2:$AB$601,18,0))</f>
        <v/>
      </c>
      <c r="L599" t="str">
        <f>IF(VLOOKUP($A599,Tournoi!$B$2:$AB$601,6,0)="","",VLOOKUP($A599,Tournoi!$B$2:$AB$601,22,0))</f>
        <v/>
      </c>
    </row>
    <row r="600" spans="1:12" ht="14.1" customHeight="1" x14ac:dyDescent="0.2">
      <c r="A600" s="30">
        <v>599</v>
      </c>
      <c r="B600" t="str">
        <f>IF(VLOOKUP($A600,Ludo_na!$A$2:$AB$602,3,0)="","",VLOOKUP($A600,Ludo_na!$A$2:$AB$602,2,0))</f>
        <v/>
      </c>
      <c r="C600" t="str">
        <f>IF(VLOOKUP($A600,Tournoi!$B$2:$AB$601,3,0)="","",VLOOKUP($A600,Tournoi!$B$2:$AB$601,3,0))</f>
        <v/>
      </c>
      <c r="D600" t="str">
        <f>IF(VLOOKUP($A600,Tournoi!$B$2:$AB$601,4,0)="","",VLOOKUP($A600,Tournoi!$B$2:$AB$601,4,0))</f>
        <v/>
      </c>
      <c r="E600" t="str">
        <f>IF(VLOOKUP($A600,Tournoi!$B$2:$AB$601,5,0)="","",VLOOKUP($A600,Tournoi!$B$2:$AB$601,5,0))</f>
        <v/>
      </c>
      <c r="F600" t="str">
        <f>IF(VLOOKUP($A600,Tournoi!$B$2:$AB$601,6,0)="","",VLOOKUP($A600,Tournoi!$B$2:$AB$601,6,0))</f>
        <v/>
      </c>
      <c r="G600" t="str">
        <f>IF(VLOOKUP($A600,Tournoi!$B$2:$AB$601,6,0)="","",VLOOKUP($A600,Tournoi!$B$2:$AB$601,8,0))</f>
        <v/>
      </c>
      <c r="H600" t="str">
        <f>IF(VLOOKUP($A600,Tournoi!$B$2:$AB$601,6,0)="","",VLOOKUP($A600,Tournoi!$B$2:$AB$601,12,0))</f>
        <v/>
      </c>
      <c r="I600" t="str">
        <f>IF(VLOOKUP($A600,Tournoi!$B$2:$AB$601,6,0)="","",VLOOKUP($A600,Tournoi!$B$2:$AB$601,13,0))</f>
        <v/>
      </c>
      <c r="J600" t="str">
        <f>IF(VLOOKUP($A600,Tournoi!$B$2:$AB$601,6,0)="","",VLOOKUP($A600,Tournoi!$B$2:$AB$601,17,0))</f>
        <v/>
      </c>
      <c r="K600" t="str">
        <f>IF(VLOOKUP($A600,Tournoi!$B$2:$AB$601,6,0)="","",VLOOKUP($A600,Tournoi!$B$2:$AB$601,18,0))</f>
        <v/>
      </c>
      <c r="L600" t="str">
        <f>IF(VLOOKUP($A600,Tournoi!$B$2:$AB$601,6,0)="","",VLOOKUP($A600,Tournoi!$B$2:$AB$601,22,0))</f>
        <v/>
      </c>
    </row>
    <row r="601" spans="1:12" ht="14.1" customHeight="1" x14ac:dyDescent="0.2">
      <c r="A601" s="30">
        <v>600</v>
      </c>
      <c r="B601" t="str">
        <f>IF(VLOOKUP($A601,Ludo_na!$A$2:$AB$602,3,0)="","",VLOOKUP($A601,Ludo_na!$A$2:$AB$602,2,0))</f>
        <v/>
      </c>
      <c r="C601" t="str">
        <f>IF(VLOOKUP($A601,Tournoi!$B$2:$AB$601,3,0)="","",VLOOKUP($A601,Tournoi!$B$2:$AB$601,3,0))</f>
        <v/>
      </c>
      <c r="D601" t="str">
        <f>IF(VLOOKUP($A601,Tournoi!$B$2:$AB$601,4,0)="","",VLOOKUP($A601,Tournoi!$B$2:$AB$601,4,0))</f>
        <v/>
      </c>
      <c r="E601" t="str">
        <f>IF(VLOOKUP($A601,Tournoi!$B$2:$AB$601,5,0)="","",VLOOKUP($A601,Tournoi!$B$2:$AB$601,5,0))</f>
        <v/>
      </c>
      <c r="F601" t="str">
        <f>IF(VLOOKUP($A601,Tournoi!$B$2:$AB$601,6,0)="","",VLOOKUP($A601,Tournoi!$B$2:$AB$601,6,0))</f>
        <v/>
      </c>
      <c r="G601" t="str">
        <f>IF(VLOOKUP($A601,Tournoi!$B$2:$AB$601,6,0)="","",VLOOKUP($A601,Tournoi!$B$2:$AB$601,8,0))</f>
        <v/>
      </c>
      <c r="H601" t="str">
        <f>IF(VLOOKUP($A601,Tournoi!$B$2:$AB$601,6,0)="","",VLOOKUP($A601,Tournoi!$B$2:$AB$601,12,0))</f>
        <v/>
      </c>
      <c r="I601" t="str">
        <f>IF(VLOOKUP($A601,Tournoi!$B$2:$AB$601,6,0)="","",VLOOKUP($A601,Tournoi!$B$2:$AB$601,13,0))</f>
        <v/>
      </c>
      <c r="J601" t="str">
        <f>IF(VLOOKUP($A601,Tournoi!$B$2:$AB$601,6,0)="","",VLOOKUP($A601,Tournoi!$B$2:$AB$601,17,0))</f>
        <v/>
      </c>
      <c r="K601" t="str">
        <f>IF(VLOOKUP($A601,Tournoi!$B$2:$AB$601,6,0)="","",VLOOKUP($A601,Tournoi!$B$2:$AB$601,18,0))</f>
        <v/>
      </c>
      <c r="L601" t="str">
        <f>IF(VLOOKUP($A601,Tournoi!$B$2:$AB$601,6,0)="","",VLOOKUP($A601,Tournoi!$B$2:$AB$601,22,0))</f>
        <v/>
      </c>
    </row>
  </sheetData>
  <pageMargins left="0.78739999999999999" right="0.78739999999999999" top="1.1512" bottom="1.1512" header="0.78739999999999999" footer="0.78739999999999999"/>
  <pageSetup paperSize="0" fitToWidth="0" fitToHeight="0" orientation="portrait" horizontalDpi="0" verticalDpi="0" copies="0"/>
  <headerFooter alignWithMargins="0">
    <oddHeader>&amp;C&amp;"Times New Roman1,Regular"&amp;12&amp;A</oddHeader>
    <oddFooter>&amp;C&amp;"Times New Roman1,Regular"&amp;12Page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552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13</vt:i4>
      </vt:variant>
    </vt:vector>
  </HeadingPairs>
  <TitlesOfParts>
    <vt:vector size="19" baseType="lpstr">
      <vt:lpstr>Ludo_voor</vt:lpstr>
      <vt:lpstr>Tournoi</vt:lpstr>
      <vt:lpstr>Ludo_na</vt:lpstr>
      <vt:lpstr>Error_checking</vt:lpstr>
      <vt:lpstr>Clubranking</vt:lpstr>
      <vt:lpstr>(Résumé)</vt:lpstr>
      <vt:lpstr>__xlnm__FilterDatabase</vt:lpstr>
      <vt:lpstr>club</vt:lpstr>
      <vt:lpstr>Tournoi!Excel_BuiltIn__FilterDatabase</vt:lpstr>
      <vt:lpstr>Excel_BuiltIn__FilterDatabase</vt:lpstr>
      <vt:lpstr>Ludo_voor!Excel_BuiltIn__FilterDatabase_3</vt:lpstr>
      <vt:lpstr>Excel_BuiltIn__FilterDatabase_3</vt:lpstr>
      <vt:lpstr>Inschrijvingen</vt:lpstr>
      <vt:lpstr>listeClubs</vt:lpstr>
      <vt:lpstr>MaxBonus</vt:lpstr>
      <vt:lpstr>Ronde1</vt:lpstr>
      <vt:lpstr>Ronde2</vt:lpstr>
      <vt:lpstr>Ronde3</vt:lpstr>
      <vt:lpstr>Ronde4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Jorion Bernard (Sigedis)</dc:creator>
  <cp:lastModifiedBy>Danny Peters</cp:lastModifiedBy>
  <cp:revision>21</cp:revision>
  <dcterms:created xsi:type="dcterms:W3CDTF">2018-04-17T06:19:15Z</dcterms:created>
  <dcterms:modified xsi:type="dcterms:W3CDTF">2018-10-07T17:51:53Z</dcterms:modified>
</cp:coreProperties>
</file>